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19152" windowHeight="7620"/>
  </bookViews>
  <sheets>
    <sheet name="Table of Contents" sheetId="4" r:id="rId1"/>
    <sheet name="1. Version 7 Dataset" sheetId="1" r:id="rId2"/>
    <sheet name="2. AC Monitors" sheetId="9" r:id="rId3"/>
    <sheet name="3. Signage Displays" sheetId="20" r:id="rId4"/>
  </sheets>
  <definedNames>
    <definedName name="_xlnm._FilterDatabase" localSheetId="1" hidden="1">'1. Version 7 Dataset'!$A$1:$CY$1138</definedName>
  </definedNames>
  <calcPr calcId="171027"/>
</workbook>
</file>

<file path=xl/calcChain.xml><?xml version="1.0" encoding="utf-8"?>
<calcChain xmlns="http://schemas.openxmlformats.org/spreadsheetml/2006/main">
  <c r="CT3" i="1" l="1"/>
  <c r="CT4" i="1"/>
  <c r="CT5" i="1"/>
  <c r="CT6" i="1"/>
  <c r="CT7" i="1"/>
  <c r="CT8" i="1"/>
  <c r="CT9" i="1"/>
  <c r="CT10" i="1"/>
  <c r="CT11" i="1"/>
  <c r="CT12" i="1"/>
  <c r="CT13" i="1"/>
  <c r="CT14" i="1"/>
  <c r="CT15" i="1"/>
  <c r="CT16" i="1"/>
  <c r="CT17" i="1"/>
  <c r="CT18" i="1"/>
  <c r="CT19" i="1"/>
  <c r="CT20" i="1"/>
  <c r="CT21" i="1"/>
  <c r="CT22" i="1"/>
  <c r="CT23" i="1"/>
  <c r="CT24" i="1"/>
  <c r="CT25" i="1"/>
  <c r="CT26" i="1"/>
  <c r="CT27" i="1"/>
  <c r="CT28" i="1"/>
  <c r="CT29" i="1"/>
  <c r="CT30" i="1"/>
  <c r="CT31" i="1"/>
  <c r="CT32" i="1"/>
  <c r="CT33" i="1"/>
  <c r="CT34" i="1"/>
  <c r="CT35" i="1"/>
  <c r="CT36" i="1"/>
  <c r="CT37" i="1"/>
  <c r="CT38" i="1"/>
  <c r="CT39" i="1"/>
  <c r="CT40" i="1"/>
  <c r="CT41" i="1"/>
  <c r="CT42" i="1"/>
  <c r="CT43" i="1"/>
  <c r="CT44" i="1"/>
  <c r="CT45" i="1"/>
  <c r="CT46" i="1"/>
  <c r="CT47" i="1"/>
  <c r="CT48" i="1"/>
  <c r="CT49" i="1"/>
  <c r="CT50" i="1"/>
  <c r="CT51" i="1"/>
  <c r="CT52" i="1"/>
  <c r="CT53" i="1"/>
  <c r="CT54" i="1"/>
  <c r="CT55" i="1"/>
  <c r="CT56" i="1"/>
  <c r="CT57" i="1"/>
  <c r="CT58" i="1"/>
  <c r="CT59" i="1"/>
  <c r="CT60" i="1"/>
  <c r="CT61" i="1"/>
  <c r="CT62" i="1"/>
  <c r="CT63" i="1"/>
  <c r="CT64" i="1"/>
  <c r="CT65" i="1"/>
  <c r="CT66" i="1"/>
  <c r="CT67" i="1"/>
  <c r="CT68" i="1"/>
  <c r="CT69" i="1"/>
  <c r="CT70" i="1"/>
  <c r="CT71" i="1"/>
  <c r="CT72" i="1"/>
  <c r="CT73" i="1"/>
  <c r="CT74" i="1"/>
  <c r="CT75" i="1"/>
  <c r="CT76" i="1"/>
  <c r="CT77" i="1"/>
  <c r="CT78" i="1"/>
  <c r="CT79" i="1"/>
  <c r="CT80" i="1"/>
  <c r="CT81" i="1"/>
  <c r="CT82" i="1"/>
  <c r="CT83" i="1"/>
  <c r="CT84" i="1"/>
  <c r="CT85" i="1"/>
  <c r="CT86" i="1"/>
  <c r="CT87" i="1"/>
  <c r="CT88" i="1"/>
  <c r="CT89" i="1"/>
  <c r="CT90" i="1"/>
  <c r="CT91" i="1"/>
  <c r="CT92" i="1"/>
  <c r="CT93" i="1"/>
  <c r="CT94" i="1"/>
  <c r="CT95" i="1"/>
  <c r="CT96" i="1"/>
  <c r="CT97" i="1"/>
  <c r="CT98" i="1"/>
  <c r="CT99" i="1"/>
  <c r="CT100" i="1"/>
  <c r="CT101" i="1"/>
  <c r="CT102" i="1"/>
  <c r="CT103" i="1"/>
  <c r="CT104" i="1"/>
  <c r="CT105" i="1"/>
  <c r="CT106" i="1"/>
  <c r="CT107" i="1"/>
  <c r="CT108" i="1"/>
  <c r="CT109" i="1"/>
  <c r="CT110" i="1"/>
  <c r="CT111" i="1"/>
  <c r="CT112" i="1"/>
  <c r="CT113" i="1"/>
  <c r="CT114" i="1"/>
  <c r="CT115" i="1"/>
  <c r="CT116" i="1"/>
  <c r="CT117" i="1"/>
  <c r="CT118" i="1"/>
  <c r="CT119" i="1"/>
  <c r="CT120" i="1"/>
  <c r="CT121" i="1"/>
  <c r="CT122" i="1"/>
  <c r="CT123" i="1"/>
  <c r="CT124" i="1"/>
  <c r="CT125" i="1"/>
  <c r="CT126" i="1"/>
  <c r="CT127" i="1"/>
  <c r="CT128" i="1"/>
  <c r="CT129" i="1"/>
  <c r="CT130" i="1"/>
  <c r="CT131" i="1"/>
  <c r="CT132" i="1"/>
  <c r="CT133" i="1"/>
  <c r="CT134" i="1"/>
  <c r="CT135" i="1"/>
  <c r="CT136" i="1"/>
  <c r="CT137" i="1"/>
  <c r="CT138" i="1"/>
  <c r="CT139" i="1"/>
  <c r="CT140" i="1"/>
  <c r="CT141" i="1"/>
  <c r="CT142" i="1"/>
  <c r="CT143" i="1"/>
  <c r="CT144" i="1"/>
  <c r="CT145" i="1"/>
  <c r="CT146" i="1"/>
  <c r="CT147" i="1"/>
  <c r="CT148" i="1"/>
  <c r="CT149" i="1"/>
  <c r="CT150" i="1"/>
  <c r="CT151" i="1"/>
  <c r="CT152" i="1"/>
  <c r="CT153" i="1"/>
  <c r="CT154" i="1"/>
  <c r="CT155" i="1"/>
  <c r="CT156" i="1"/>
  <c r="CT157" i="1"/>
  <c r="CT158" i="1"/>
  <c r="CT159" i="1"/>
  <c r="CT160" i="1"/>
  <c r="CT161" i="1"/>
  <c r="CT162" i="1"/>
  <c r="CT163" i="1"/>
  <c r="CT164" i="1"/>
  <c r="CT165" i="1"/>
  <c r="CT166" i="1"/>
  <c r="CT167" i="1"/>
  <c r="CT168" i="1"/>
  <c r="CT169" i="1"/>
  <c r="CT170" i="1"/>
  <c r="CT171" i="1"/>
  <c r="CT172" i="1"/>
  <c r="CT173" i="1"/>
  <c r="CT174" i="1"/>
  <c r="CT175" i="1"/>
  <c r="CT176" i="1"/>
  <c r="CT177" i="1"/>
  <c r="CT178" i="1"/>
  <c r="CT179" i="1"/>
  <c r="CT180" i="1"/>
  <c r="CT181" i="1"/>
  <c r="CT182" i="1"/>
  <c r="CT183" i="1"/>
  <c r="CT184" i="1"/>
  <c r="CT185" i="1"/>
  <c r="CT186" i="1"/>
  <c r="CT187" i="1"/>
  <c r="CT188" i="1"/>
  <c r="CT189" i="1"/>
  <c r="CT190" i="1"/>
  <c r="CT191" i="1"/>
  <c r="CT192" i="1"/>
  <c r="CT193" i="1"/>
  <c r="CT194" i="1"/>
  <c r="CT195" i="1"/>
  <c r="CT196" i="1"/>
  <c r="CT197" i="1"/>
  <c r="CT198" i="1"/>
  <c r="CT199" i="1"/>
  <c r="CT200" i="1"/>
  <c r="CT201" i="1"/>
  <c r="CT202" i="1"/>
  <c r="CT203" i="1"/>
  <c r="CT204" i="1"/>
  <c r="CT205" i="1"/>
  <c r="CT206" i="1"/>
  <c r="CT207" i="1"/>
  <c r="CT208" i="1"/>
  <c r="CT209" i="1"/>
  <c r="CT210" i="1"/>
  <c r="CT211" i="1"/>
  <c r="CT212" i="1"/>
  <c r="CT213" i="1"/>
  <c r="CT214" i="1"/>
  <c r="CT215" i="1"/>
  <c r="CT216" i="1"/>
  <c r="CT217" i="1"/>
  <c r="CT218" i="1"/>
  <c r="CT219" i="1"/>
  <c r="CT220" i="1"/>
  <c r="CT221" i="1"/>
  <c r="CT222" i="1"/>
  <c r="CT223" i="1"/>
  <c r="CT224" i="1"/>
  <c r="CT225" i="1"/>
  <c r="CT226" i="1"/>
  <c r="CT227" i="1"/>
  <c r="CT228" i="1"/>
  <c r="CT229" i="1"/>
  <c r="CT230" i="1"/>
  <c r="CT231" i="1"/>
  <c r="CT232" i="1"/>
  <c r="CT233" i="1"/>
  <c r="CT234" i="1"/>
  <c r="CT235" i="1"/>
  <c r="CT236" i="1"/>
  <c r="CT237" i="1"/>
  <c r="CT238" i="1"/>
  <c r="CT239" i="1"/>
  <c r="CT240" i="1"/>
  <c r="CT241" i="1"/>
  <c r="CT242" i="1"/>
  <c r="CT243" i="1"/>
  <c r="CT244" i="1"/>
  <c r="CT245" i="1"/>
  <c r="CT246" i="1"/>
  <c r="CT247" i="1"/>
  <c r="CT248" i="1"/>
  <c r="CT249" i="1"/>
  <c r="CT250" i="1"/>
  <c r="CT251" i="1"/>
  <c r="CT252" i="1"/>
  <c r="CT253" i="1"/>
  <c r="CT254" i="1"/>
  <c r="CT255" i="1"/>
  <c r="CT256" i="1"/>
  <c r="CT257" i="1"/>
  <c r="CT258" i="1"/>
  <c r="CT259" i="1"/>
  <c r="CT260" i="1"/>
  <c r="CT261" i="1"/>
  <c r="CT262" i="1"/>
  <c r="CT263" i="1"/>
  <c r="CT264" i="1"/>
  <c r="CT265" i="1"/>
  <c r="CT266" i="1"/>
  <c r="CT267" i="1"/>
  <c r="CT268" i="1"/>
  <c r="CT269" i="1"/>
  <c r="CT270" i="1"/>
  <c r="CT271" i="1"/>
  <c r="CT272" i="1"/>
  <c r="CT273" i="1"/>
  <c r="CT274" i="1"/>
  <c r="CT275" i="1"/>
  <c r="CT276" i="1"/>
  <c r="CT277" i="1"/>
  <c r="CT278" i="1"/>
  <c r="CT279" i="1"/>
  <c r="CT280" i="1"/>
  <c r="CT281" i="1"/>
  <c r="CT282" i="1"/>
  <c r="CT283" i="1"/>
  <c r="CT284" i="1"/>
  <c r="CT285" i="1"/>
  <c r="CT286" i="1"/>
  <c r="CT287" i="1"/>
  <c r="CT288" i="1"/>
  <c r="CT289" i="1"/>
  <c r="CT290" i="1"/>
  <c r="CT291" i="1"/>
  <c r="CT292" i="1"/>
  <c r="CT293" i="1"/>
  <c r="CT294" i="1"/>
  <c r="CT295" i="1"/>
  <c r="CT296" i="1"/>
  <c r="CT297" i="1"/>
  <c r="CT298" i="1"/>
  <c r="CT299" i="1"/>
  <c r="CT300" i="1"/>
  <c r="CT301" i="1"/>
  <c r="CT302" i="1"/>
  <c r="CT303" i="1"/>
  <c r="CT304" i="1"/>
  <c r="CT305" i="1"/>
  <c r="CT306" i="1"/>
  <c r="CT307" i="1"/>
  <c r="CT308" i="1"/>
  <c r="CT309" i="1"/>
  <c r="CT310" i="1"/>
  <c r="CT311" i="1"/>
  <c r="CT312" i="1"/>
  <c r="CT313" i="1"/>
  <c r="CT314" i="1"/>
  <c r="CT315" i="1"/>
  <c r="CT316" i="1"/>
  <c r="CT317" i="1"/>
  <c r="CT318" i="1"/>
  <c r="CT319" i="1"/>
  <c r="CT320" i="1"/>
  <c r="CT321" i="1"/>
  <c r="CT322" i="1"/>
  <c r="CT323" i="1"/>
  <c r="CT324" i="1"/>
  <c r="CT325" i="1"/>
  <c r="CT326" i="1"/>
  <c r="CT327" i="1"/>
  <c r="CT328" i="1"/>
  <c r="CT329" i="1"/>
  <c r="CT330" i="1"/>
  <c r="CT331" i="1"/>
  <c r="CT332" i="1"/>
  <c r="CT333" i="1"/>
  <c r="CT334" i="1"/>
  <c r="CT335" i="1"/>
  <c r="CT336" i="1"/>
  <c r="CT337" i="1"/>
  <c r="CT338" i="1"/>
  <c r="CT339" i="1"/>
  <c r="CT340" i="1"/>
  <c r="CT341" i="1"/>
  <c r="CT342" i="1"/>
  <c r="CT343" i="1"/>
  <c r="CT344" i="1"/>
  <c r="CT345" i="1"/>
  <c r="CT346" i="1"/>
  <c r="CT347" i="1"/>
  <c r="CT348" i="1"/>
  <c r="CT349" i="1"/>
  <c r="CT350" i="1"/>
  <c r="CT351" i="1"/>
  <c r="CT352" i="1"/>
  <c r="CT353" i="1"/>
  <c r="CT354" i="1"/>
  <c r="CT355" i="1"/>
  <c r="CT356" i="1"/>
  <c r="CT357" i="1"/>
  <c r="CT358" i="1"/>
  <c r="CT359" i="1"/>
  <c r="CT360" i="1"/>
  <c r="CT361" i="1"/>
  <c r="CT362" i="1"/>
  <c r="CT363" i="1"/>
  <c r="CT364" i="1"/>
  <c r="CT365" i="1"/>
  <c r="CT366" i="1"/>
  <c r="CT367" i="1"/>
  <c r="CT368" i="1"/>
  <c r="CT369" i="1"/>
  <c r="CT370" i="1"/>
  <c r="CT371" i="1"/>
  <c r="CT372" i="1"/>
  <c r="CT373" i="1"/>
  <c r="CT374" i="1"/>
  <c r="CT375" i="1"/>
  <c r="CT376" i="1"/>
  <c r="CT377" i="1"/>
  <c r="CT378" i="1"/>
  <c r="CT379" i="1"/>
  <c r="CT380" i="1"/>
  <c r="CT381" i="1"/>
  <c r="CT382" i="1"/>
  <c r="CT383" i="1"/>
  <c r="CT384" i="1"/>
  <c r="CT385" i="1"/>
  <c r="CT386" i="1"/>
  <c r="CT387" i="1"/>
  <c r="CT388" i="1"/>
  <c r="CT389" i="1"/>
  <c r="CT390" i="1"/>
  <c r="CT391" i="1"/>
  <c r="CT392" i="1"/>
  <c r="CT393" i="1"/>
  <c r="CT394" i="1"/>
  <c r="CT395" i="1"/>
  <c r="CT396" i="1"/>
  <c r="CT397" i="1"/>
  <c r="CT398" i="1"/>
  <c r="CT399" i="1"/>
  <c r="CT400" i="1"/>
  <c r="CT401" i="1"/>
  <c r="CT402" i="1"/>
  <c r="CT403" i="1"/>
  <c r="CT404" i="1"/>
  <c r="CT405" i="1"/>
  <c r="CT406" i="1"/>
  <c r="CT407" i="1"/>
  <c r="CT408" i="1"/>
  <c r="CT409" i="1"/>
  <c r="CT410" i="1"/>
  <c r="CT411" i="1"/>
  <c r="CT412" i="1"/>
  <c r="CT413" i="1"/>
  <c r="CT414" i="1"/>
  <c r="CT415" i="1"/>
  <c r="CT416" i="1"/>
  <c r="CT417" i="1"/>
  <c r="CT418" i="1"/>
  <c r="CT419" i="1"/>
  <c r="CT420" i="1"/>
  <c r="CT421" i="1"/>
  <c r="CT422" i="1"/>
  <c r="CT423" i="1"/>
  <c r="CT424" i="1"/>
  <c r="CT425" i="1"/>
  <c r="CT426" i="1"/>
  <c r="CT427" i="1"/>
  <c r="CT428" i="1"/>
  <c r="CT429" i="1"/>
  <c r="CT430" i="1"/>
  <c r="CT431" i="1"/>
  <c r="CT432" i="1"/>
  <c r="CT433" i="1"/>
  <c r="CT434" i="1"/>
  <c r="CT435" i="1"/>
  <c r="CT436" i="1"/>
  <c r="CT437" i="1"/>
  <c r="CT438" i="1"/>
  <c r="CT439" i="1"/>
  <c r="CT440" i="1"/>
  <c r="CT441" i="1"/>
  <c r="CT442" i="1"/>
  <c r="CT443" i="1"/>
  <c r="CT444" i="1"/>
  <c r="CT445" i="1"/>
  <c r="CT446" i="1"/>
  <c r="CT447" i="1"/>
  <c r="CT448" i="1"/>
  <c r="CT449" i="1"/>
  <c r="CT450" i="1"/>
  <c r="CT451" i="1"/>
  <c r="CT452" i="1"/>
  <c r="CT453" i="1"/>
  <c r="CT454" i="1"/>
  <c r="CT455" i="1"/>
  <c r="CT456" i="1"/>
  <c r="CT457" i="1"/>
  <c r="CT458" i="1"/>
  <c r="CT459" i="1"/>
  <c r="CT460" i="1"/>
  <c r="CT461" i="1"/>
  <c r="CT462" i="1"/>
  <c r="CT463" i="1"/>
  <c r="CT464" i="1"/>
  <c r="CT465" i="1"/>
  <c r="CT466" i="1"/>
  <c r="CT467" i="1"/>
  <c r="CT468" i="1"/>
  <c r="CT469" i="1"/>
  <c r="CT470" i="1"/>
  <c r="CT471" i="1"/>
  <c r="CT472" i="1"/>
  <c r="CT473" i="1"/>
  <c r="CT474" i="1"/>
  <c r="CT475" i="1"/>
  <c r="CT476" i="1"/>
  <c r="CT477" i="1"/>
  <c r="CT478" i="1"/>
  <c r="CT479" i="1"/>
  <c r="CT480" i="1"/>
  <c r="CT481" i="1"/>
  <c r="CT482" i="1"/>
  <c r="CT483" i="1"/>
  <c r="CT484" i="1"/>
  <c r="CT485" i="1"/>
  <c r="CT486" i="1"/>
  <c r="CT487" i="1"/>
  <c r="CT488" i="1"/>
  <c r="CT489" i="1"/>
  <c r="CT490" i="1"/>
  <c r="CT491" i="1"/>
  <c r="CT492" i="1"/>
  <c r="CT493" i="1"/>
  <c r="CT494" i="1"/>
  <c r="CT495" i="1"/>
  <c r="CT496" i="1"/>
  <c r="CT497" i="1"/>
  <c r="CT498" i="1"/>
  <c r="CT499" i="1"/>
  <c r="CT500" i="1"/>
  <c r="CT501" i="1"/>
  <c r="CT502" i="1"/>
  <c r="CT503" i="1"/>
  <c r="CT504" i="1"/>
  <c r="CT505" i="1"/>
  <c r="CT506" i="1"/>
  <c r="CT507" i="1"/>
  <c r="CT508" i="1"/>
  <c r="CT509" i="1"/>
  <c r="CT510" i="1"/>
  <c r="CT511" i="1"/>
  <c r="CT512" i="1"/>
  <c r="CT513" i="1"/>
  <c r="CT514" i="1"/>
  <c r="CT515" i="1"/>
  <c r="CT516" i="1"/>
  <c r="CT517" i="1"/>
  <c r="CT518" i="1"/>
  <c r="CT519" i="1"/>
  <c r="CT520" i="1"/>
  <c r="CT521" i="1"/>
  <c r="CT522" i="1"/>
  <c r="CT523" i="1"/>
  <c r="CT524" i="1"/>
  <c r="CT525" i="1"/>
  <c r="CT526" i="1"/>
  <c r="CT527" i="1"/>
  <c r="CT528" i="1"/>
  <c r="CT529" i="1"/>
  <c r="CT530" i="1"/>
  <c r="CT531" i="1"/>
  <c r="CT532" i="1"/>
  <c r="CT533" i="1"/>
  <c r="CT534" i="1"/>
  <c r="CT535" i="1"/>
  <c r="CT536" i="1"/>
  <c r="CT537" i="1"/>
  <c r="CT538" i="1"/>
  <c r="CT539" i="1"/>
  <c r="CT540" i="1"/>
  <c r="CT541" i="1"/>
  <c r="CT542" i="1"/>
  <c r="CT543" i="1"/>
  <c r="CT544" i="1"/>
  <c r="CT545" i="1"/>
  <c r="CT546" i="1"/>
  <c r="CT547" i="1"/>
  <c r="CT548" i="1"/>
  <c r="CT549" i="1"/>
  <c r="CT550" i="1"/>
  <c r="CT551" i="1"/>
  <c r="CT552" i="1"/>
  <c r="CT553" i="1"/>
  <c r="CT554" i="1"/>
  <c r="CT555" i="1"/>
  <c r="CT556" i="1"/>
  <c r="CT557" i="1"/>
  <c r="CT558" i="1"/>
  <c r="CT559" i="1"/>
  <c r="CT560" i="1"/>
  <c r="CT561" i="1"/>
  <c r="CT562" i="1"/>
  <c r="CT563" i="1"/>
  <c r="CT564" i="1"/>
  <c r="CT565" i="1"/>
  <c r="CT566" i="1"/>
  <c r="CT567" i="1"/>
  <c r="CT568" i="1"/>
  <c r="CT569" i="1"/>
  <c r="CT570" i="1"/>
  <c r="CT571" i="1"/>
  <c r="CT572" i="1"/>
  <c r="CT573" i="1"/>
  <c r="CT574" i="1"/>
  <c r="CT575" i="1"/>
  <c r="CT576" i="1"/>
  <c r="CT577" i="1"/>
  <c r="CT578" i="1"/>
  <c r="CT579" i="1"/>
  <c r="CT580" i="1"/>
  <c r="CT581" i="1"/>
  <c r="CT582" i="1"/>
  <c r="CT583" i="1"/>
  <c r="CT584" i="1"/>
  <c r="CT585" i="1"/>
  <c r="CT586" i="1"/>
  <c r="CT587" i="1"/>
  <c r="CT588" i="1"/>
  <c r="CT589" i="1"/>
  <c r="CT590" i="1"/>
  <c r="CT591" i="1"/>
  <c r="CT592" i="1"/>
  <c r="CT593" i="1"/>
  <c r="CT594" i="1"/>
  <c r="CT595" i="1"/>
  <c r="CT596" i="1"/>
  <c r="CT597" i="1"/>
  <c r="CT598" i="1"/>
  <c r="CT599" i="1"/>
  <c r="CT600" i="1"/>
  <c r="CT601" i="1"/>
  <c r="CT602" i="1"/>
  <c r="CT603" i="1"/>
  <c r="CT604" i="1"/>
  <c r="CT605" i="1"/>
  <c r="CT606" i="1"/>
  <c r="CT607" i="1"/>
  <c r="CT608" i="1"/>
  <c r="CT609" i="1"/>
  <c r="CT610" i="1"/>
  <c r="CT611" i="1"/>
  <c r="CT612" i="1"/>
  <c r="CT613" i="1"/>
  <c r="CT614" i="1"/>
  <c r="CT615" i="1"/>
  <c r="CT616" i="1"/>
  <c r="CT617" i="1"/>
  <c r="CT618" i="1"/>
  <c r="CT619" i="1"/>
  <c r="CT620" i="1"/>
  <c r="CT621" i="1"/>
  <c r="CT622" i="1"/>
  <c r="CT623" i="1"/>
  <c r="CT624" i="1"/>
  <c r="CT625" i="1"/>
  <c r="CT626" i="1"/>
  <c r="CT627" i="1"/>
  <c r="CT628" i="1"/>
  <c r="CT629" i="1"/>
  <c r="CT630" i="1"/>
  <c r="CT631" i="1"/>
  <c r="CT632" i="1"/>
  <c r="CT633" i="1"/>
  <c r="CT634" i="1"/>
  <c r="CT635" i="1"/>
  <c r="CT636" i="1"/>
  <c r="CT637" i="1"/>
  <c r="CT638" i="1"/>
  <c r="CT639" i="1"/>
  <c r="CT640" i="1"/>
  <c r="CT641" i="1"/>
  <c r="CT642" i="1"/>
  <c r="CT643" i="1"/>
  <c r="CT644" i="1"/>
  <c r="CT645" i="1"/>
  <c r="CT646" i="1"/>
  <c r="CT647" i="1"/>
  <c r="CT648" i="1"/>
  <c r="CT649" i="1"/>
  <c r="CT650" i="1"/>
  <c r="CT651" i="1"/>
  <c r="CT652" i="1"/>
  <c r="CT653" i="1"/>
  <c r="CT654" i="1"/>
  <c r="CT655" i="1"/>
  <c r="CT656" i="1"/>
  <c r="CT657" i="1"/>
  <c r="CT658" i="1"/>
  <c r="CT659" i="1"/>
  <c r="CT660" i="1"/>
  <c r="CT661" i="1"/>
  <c r="CT662" i="1"/>
  <c r="CT663" i="1"/>
  <c r="CT664" i="1"/>
  <c r="CT665" i="1"/>
  <c r="CT666" i="1"/>
  <c r="CT667" i="1"/>
  <c r="CT668" i="1"/>
  <c r="CT669" i="1"/>
  <c r="CT670" i="1"/>
  <c r="CT671" i="1"/>
  <c r="CT672" i="1"/>
  <c r="CT673" i="1"/>
  <c r="CT674" i="1"/>
  <c r="CT675" i="1"/>
  <c r="CT676" i="1"/>
  <c r="CT677" i="1"/>
  <c r="CT678" i="1"/>
  <c r="CT679" i="1"/>
  <c r="CT680" i="1"/>
  <c r="CT681" i="1"/>
  <c r="CT682" i="1"/>
  <c r="CT683" i="1"/>
  <c r="CT684" i="1"/>
  <c r="CT685" i="1"/>
  <c r="CT686" i="1"/>
  <c r="CT687" i="1"/>
  <c r="CT688" i="1"/>
  <c r="CT689" i="1"/>
  <c r="CT690" i="1"/>
  <c r="CT691" i="1"/>
  <c r="CT692" i="1"/>
  <c r="CT693" i="1"/>
  <c r="CT694" i="1"/>
  <c r="CT695" i="1"/>
  <c r="CT696" i="1"/>
  <c r="CT697" i="1"/>
  <c r="CT698" i="1"/>
  <c r="CT699" i="1"/>
  <c r="CT700" i="1"/>
  <c r="CT701" i="1"/>
  <c r="CT702" i="1"/>
  <c r="CT703" i="1"/>
  <c r="CT704" i="1"/>
  <c r="CT705" i="1"/>
  <c r="CT706" i="1"/>
  <c r="CT707" i="1"/>
  <c r="CT708" i="1"/>
  <c r="CT709" i="1"/>
  <c r="CT710" i="1"/>
  <c r="CT711" i="1"/>
  <c r="CT712" i="1"/>
  <c r="CT713" i="1"/>
  <c r="CT714" i="1"/>
  <c r="CT715" i="1"/>
  <c r="CT716" i="1"/>
  <c r="CT717" i="1"/>
  <c r="CT718" i="1"/>
  <c r="CT719" i="1"/>
  <c r="CT720" i="1"/>
  <c r="CT721" i="1"/>
  <c r="CT722" i="1"/>
  <c r="CT723" i="1"/>
  <c r="CT724" i="1"/>
  <c r="CT725" i="1"/>
  <c r="CT726" i="1"/>
  <c r="CT727" i="1"/>
  <c r="CT728" i="1"/>
  <c r="CT729" i="1"/>
  <c r="CT730" i="1"/>
  <c r="CT731" i="1"/>
  <c r="CT732" i="1"/>
  <c r="CT733" i="1"/>
  <c r="CT734" i="1"/>
  <c r="CT735" i="1"/>
  <c r="CT736" i="1"/>
  <c r="CT737" i="1"/>
  <c r="CT738" i="1"/>
  <c r="CT739" i="1"/>
  <c r="CT740" i="1"/>
  <c r="CT741" i="1"/>
  <c r="CT742" i="1"/>
  <c r="CT743" i="1"/>
  <c r="CT744" i="1"/>
  <c r="CT745" i="1"/>
  <c r="CT746" i="1"/>
  <c r="CT747" i="1"/>
  <c r="CT748" i="1"/>
  <c r="CT749" i="1"/>
  <c r="CT750" i="1"/>
  <c r="CT751" i="1"/>
  <c r="CT752" i="1"/>
  <c r="CT753" i="1"/>
  <c r="CT754" i="1"/>
  <c r="CT755" i="1"/>
  <c r="CT756" i="1"/>
  <c r="CT757" i="1"/>
  <c r="CT758" i="1"/>
  <c r="CT759" i="1"/>
  <c r="CT760" i="1"/>
  <c r="CT761" i="1"/>
  <c r="CT762" i="1"/>
  <c r="CT763" i="1"/>
  <c r="CT764" i="1"/>
  <c r="CT765" i="1"/>
  <c r="CT766" i="1"/>
  <c r="CT767" i="1"/>
  <c r="CT768" i="1"/>
  <c r="CT769" i="1"/>
  <c r="CT770" i="1"/>
  <c r="CT771" i="1"/>
  <c r="CT772" i="1"/>
  <c r="CT773" i="1"/>
  <c r="CT774" i="1"/>
  <c r="CT775" i="1"/>
  <c r="CT776" i="1"/>
  <c r="CT777" i="1"/>
  <c r="CT778" i="1"/>
  <c r="CT779" i="1"/>
  <c r="CT780" i="1"/>
  <c r="CT781" i="1"/>
  <c r="CT782" i="1"/>
  <c r="CT783" i="1"/>
  <c r="CT784" i="1"/>
  <c r="CT785" i="1"/>
  <c r="CT786" i="1"/>
  <c r="CT787" i="1"/>
  <c r="CT788" i="1"/>
  <c r="CT789" i="1"/>
  <c r="CT790" i="1"/>
  <c r="CT791" i="1"/>
  <c r="CT792" i="1"/>
  <c r="CT793" i="1"/>
  <c r="CT794" i="1"/>
  <c r="CT795" i="1"/>
  <c r="CT796" i="1"/>
  <c r="CT797" i="1"/>
  <c r="CT798" i="1"/>
  <c r="CT799" i="1"/>
  <c r="CT800" i="1"/>
  <c r="CT801" i="1"/>
  <c r="CT802" i="1"/>
  <c r="CT803" i="1"/>
  <c r="CT804" i="1"/>
  <c r="CT805" i="1"/>
  <c r="CT806" i="1"/>
  <c r="CT807" i="1"/>
  <c r="CT808" i="1"/>
  <c r="CT809" i="1"/>
  <c r="CT810" i="1"/>
  <c r="CT811" i="1"/>
  <c r="CT812" i="1"/>
  <c r="CT813" i="1"/>
  <c r="CT814" i="1"/>
  <c r="CT815" i="1"/>
  <c r="CT816" i="1"/>
  <c r="CT817" i="1"/>
  <c r="CT818" i="1"/>
  <c r="CT819" i="1"/>
  <c r="CT820" i="1"/>
  <c r="CT821" i="1"/>
  <c r="CT822" i="1"/>
  <c r="CT823" i="1"/>
  <c r="CT824" i="1"/>
  <c r="CT825" i="1"/>
  <c r="CT826" i="1"/>
  <c r="CT827" i="1"/>
  <c r="CT828" i="1"/>
  <c r="CT829" i="1"/>
  <c r="CT830" i="1"/>
  <c r="CT831" i="1"/>
  <c r="CT832" i="1"/>
  <c r="CT833" i="1"/>
  <c r="CT834" i="1"/>
  <c r="CT835" i="1"/>
  <c r="CT836" i="1"/>
  <c r="CT837" i="1"/>
  <c r="CT838" i="1"/>
  <c r="CT839" i="1"/>
  <c r="CT840" i="1"/>
  <c r="CT841" i="1"/>
  <c r="CT842" i="1"/>
  <c r="CT843" i="1"/>
  <c r="CT844" i="1"/>
  <c r="CT845" i="1"/>
  <c r="CT846" i="1"/>
  <c r="CT847" i="1"/>
  <c r="CT848" i="1"/>
  <c r="CT849" i="1"/>
  <c r="CT850" i="1"/>
  <c r="CT851" i="1"/>
  <c r="CT852" i="1"/>
  <c r="CT853" i="1"/>
  <c r="CT854" i="1"/>
  <c r="CT855" i="1"/>
  <c r="CT856" i="1"/>
  <c r="CT857" i="1"/>
  <c r="CT858" i="1"/>
  <c r="CT859" i="1"/>
  <c r="CT860" i="1"/>
  <c r="CT861" i="1"/>
  <c r="CT862" i="1"/>
  <c r="CT863" i="1"/>
  <c r="CT864" i="1"/>
  <c r="CT865" i="1"/>
  <c r="CT866" i="1"/>
  <c r="CT867" i="1"/>
  <c r="CT868" i="1"/>
  <c r="CT869" i="1"/>
  <c r="CT870" i="1"/>
  <c r="CT871" i="1"/>
  <c r="CT872" i="1"/>
  <c r="CT873" i="1"/>
  <c r="CT874" i="1"/>
  <c r="CT875" i="1"/>
  <c r="CT876" i="1"/>
  <c r="CT877" i="1"/>
  <c r="CT878" i="1"/>
  <c r="CT879" i="1"/>
  <c r="CT880" i="1"/>
  <c r="CT881" i="1"/>
  <c r="CT882" i="1"/>
  <c r="CT883" i="1"/>
  <c r="CT884" i="1"/>
  <c r="CT885" i="1"/>
  <c r="CT886" i="1"/>
  <c r="CT887" i="1"/>
  <c r="CT888" i="1"/>
  <c r="CT889" i="1"/>
  <c r="CT890" i="1"/>
  <c r="CT891" i="1"/>
  <c r="CT892" i="1"/>
  <c r="CT893" i="1"/>
  <c r="CT894" i="1"/>
  <c r="CT895" i="1"/>
  <c r="CT896" i="1"/>
  <c r="CT897" i="1"/>
  <c r="CT898" i="1"/>
  <c r="CT899" i="1"/>
  <c r="CT900" i="1"/>
  <c r="CT901" i="1"/>
  <c r="CT902" i="1"/>
  <c r="CT903" i="1"/>
  <c r="CT904" i="1"/>
  <c r="CT905" i="1"/>
  <c r="CT906" i="1"/>
  <c r="CT907" i="1"/>
  <c r="CT908" i="1"/>
  <c r="CT909" i="1"/>
  <c r="CT910" i="1"/>
  <c r="CT911" i="1"/>
  <c r="CT912" i="1"/>
  <c r="CT913" i="1"/>
  <c r="CT914" i="1"/>
  <c r="CT915" i="1"/>
  <c r="CT916" i="1"/>
  <c r="CT917" i="1"/>
  <c r="CT918" i="1"/>
  <c r="CT919" i="1"/>
  <c r="CT920" i="1"/>
  <c r="CT921" i="1"/>
  <c r="CT922" i="1"/>
  <c r="CT923" i="1"/>
  <c r="CT924" i="1"/>
  <c r="CT925" i="1"/>
  <c r="CT926" i="1"/>
  <c r="CT927" i="1"/>
  <c r="CT928" i="1"/>
  <c r="CT929" i="1"/>
  <c r="CT930" i="1"/>
  <c r="CT931" i="1"/>
  <c r="CT932" i="1"/>
  <c r="CT933" i="1"/>
  <c r="CT934" i="1"/>
  <c r="CT935" i="1"/>
  <c r="CT936" i="1"/>
  <c r="CT937" i="1"/>
  <c r="CT938" i="1"/>
  <c r="CT939" i="1"/>
  <c r="CT940" i="1"/>
  <c r="CT941" i="1"/>
  <c r="CT942" i="1"/>
  <c r="CT943" i="1"/>
  <c r="CT944" i="1"/>
  <c r="CT945" i="1"/>
  <c r="CT946" i="1"/>
  <c r="CT947" i="1"/>
  <c r="CT948" i="1"/>
  <c r="CT949" i="1"/>
  <c r="CT950" i="1"/>
  <c r="CT951" i="1"/>
  <c r="CT952" i="1"/>
  <c r="CT953" i="1"/>
  <c r="CT955" i="1"/>
  <c r="CT956" i="1"/>
  <c r="CT957" i="1"/>
  <c r="CT958" i="1"/>
  <c r="CT959" i="1"/>
  <c r="CT960" i="1"/>
  <c r="CT961" i="1"/>
  <c r="CT962" i="1"/>
  <c r="CT963" i="1"/>
  <c r="CT964" i="1"/>
  <c r="CT965" i="1"/>
  <c r="CT966" i="1"/>
  <c r="CT967" i="1"/>
  <c r="CT968" i="1"/>
  <c r="CT969" i="1"/>
  <c r="CT970" i="1"/>
  <c r="CT971" i="1"/>
  <c r="CT972" i="1"/>
  <c r="CT973" i="1"/>
  <c r="CT974" i="1"/>
  <c r="CT975" i="1"/>
  <c r="CT976" i="1"/>
  <c r="CT977" i="1"/>
  <c r="CT978" i="1"/>
  <c r="CT979" i="1"/>
  <c r="CT980" i="1"/>
  <c r="CT981" i="1"/>
  <c r="CT982" i="1"/>
  <c r="CT983" i="1"/>
  <c r="CT984" i="1"/>
  <c r="CT985" i="1"/>
  <c r="CT986" i="1"/>
  <c r="CT987" i="1"/>
  <c r="CT988" i="1"/>
  <c r="CT989" i="1"/>
  <c r="CT990" i="1"/>
  <c r="CT991" i="1"/>
  <c r="CT992" i="1"/>
  <c r="CT993" i="1"/>
  <c r="CT994" i="1"/>
  <c r="CT995" i="1"/>
  <c r="CT996" i="1"/>
  <c r="CT997" i="1"/>
  <c r="CT998" i="1"/>
  <c r="CT999" i="1"/>
  <c r="CT1000" i="1"/>
  <c r="CT1001" i="1"/>
  <c r="CT1002" i="1"/>
  <c r="CT1003" i="1"/>
  <c r="CT1004" i="1"/>
  <c r="CT1005" i="1"/>
  <c r="CT1006" i="1"/>
  <c r="CT1007" i="1"/>
  <c r="CT1008" i="1"/>
  <c r="CT1009" i="1"/>
  <c r="CT1010" i="1"/>
  <c r="CT1011" i="1"/>
  <c r="CT1012" i="1"/>
  <c r="CT1013" i="1"/>
  <c r="CT1014" i="1"/>
  <c r="CT1015" i="1"/>
  <c r="CT1016" i="1"/>
  <c r="CT1017" i="1"/>
  <c r="CT1018" i="1"/>
  <c r="CT1019" i="1"/>
  <c r="CT1020" i="1"/>
  <c r="CT1021" i="1"/>
  <c r="CT1022" i="1"/>
  <c r="CT1023" i="1"/>
  <c r="CT1024" i="1"/>
  <c r="CT1025" i="1"/>
  <c r="CT1026" i="1"/>
  <c r="CT1027" i="1"/>
  <c r="CT1028" i="1"/>
  <c r="CT1029" i="1"/>
  <c r="CT1030" i="1"/>
  <c r="CT1031" i="1"/>
  <c r="CT1032" i="1"/>
  <c r="CT1033" i="1"/>
  <c r="CT1034" i="1"/>
  <c r="CT1035" i="1"/>
  <c r="CT1036" i="1"/>
  <c r="CT1037" i="1"/>
  <c r="CT1038" i="1"/>
  <c r="CT1039" i="1"/>
  <c r="CT1040" i="1"/>
  <c r="CT1041" i="1"/>
  <c r="CT1042" i="1"/>
  <c r="CT1043" i="1"/>
  <c r="CT1044" i="1"/>
  <c r="CT1045" i="1"/>
  <c r="CT1046" i="1"/>
  <c r="CT1047" i="1"/>
  <c r="CT1048" i="1"/>
  <c r="CT1049" i="1"/>
  <c r="CT1050" i="1"/>
  <c r="CT1051" i="1"/>
  <c r="CT1052" i="1"/>
  <c r="CT1053" i="1"/>
  <c r="CT1054" i="1"/>
  <c r="CT1055" i="1"/>
  <c r="CT1056" i="1"/>
  <c r="CT1057" i="1"/>
  <c r="CT1058" i="1"/>
  <c r="CT1059" i="1"/>
  <c r="CT1060" i="1"/>
  <c r="CT1061" i="1"/>
  <c r="CT1062" i="1"/>
  <c r="CT1063" i="1"/>
  <c r="CT1064" i="1"/>
  <c r="CT1065" i="1"/>
  <c r="CT1066" i="1"/>
  <c r="CT1067" i="1"/>
  <c r="CT1068" i="1"/>
  <c r="CT1069" i="1"/>
  <c r="CT1070" i="1"/>
  <c r="CT1071" i="1"/>
  <c r="CT1072" i="1"/>
  <c r="CT1073" i="1"/>
  <c r="CT1074" i="1"/>
  <c r="CT1075" i="1"/>
  <c r="CT1076" i="1"/>
  <c r="CT1077" i="1"/>
  <c r="CT1078" i="1"/>
  <c r="CT1079" i="1"/>
  <c r="CT1080" i="1"/>
  <c r="CT1081" i="1"/>
  <c r="CT1082" i="1"/>
  <c r="CT1083" i="1"/>
  <c r="CT1084" i="1"/>
  <c r="CT1085" i="1"/>
  <c r="CT1086" i="1"/>
  <c r="CT1087" i="1"/>
  <c r="CT1088" i="1"/>
  <c r="CT1089" i="1"/>
  <c r="CT1090" i="1"/>
  <c r="CT1091" i="1"/>
  <c r="CT1092" i="1"/>
  <c r="CT1093" i="1"/>
  <c r="CT1094" i="1"/>
  <c r="CT1095" i="1"/>
  <c r="CT1096" i="1"/>
  <c r="CT1097" i="1"/>
  <c r="CT1098" i="1"/>
  <c r="CT1099" i="1"/>
  <c r="CT1100" i="1"/>
  <c r="CT1101" i="1"/>
  <c r="CT1102" i="1"/>
  <c r="CT1103" i="1"/>
  <c r="CT1104" i="1"/>
  <c r="CT1105" i="1"/>
  <c r="CT1106" i="1"/>
  <c r="CT1107" i="1"/>
  <c r="CT1108" i="1"/>
  <c r="CT1109" i="1"/>
  <c r="CT1110" i="1"/>
  <c r="CT1111" i="1"/>
  <c r="CT1112" i="1"/>
  <c r="CT1113" i="1"/>
  <c r="CT1114" i="1"/>
  <c r="CT1115" i="1"/>
  <c r="CT1116" i="1"/>
  <c r="CT1117" i="1"/>
  <c r="CT1118" i="1"/>
  <c r="CT1119" i="1"/>
  <c r="CT1120" i="1"/>
  <c r="CT1121" i="1"/>
  <c r="CT1122" i="1"/>
  <c r="CT1123" i="1"/>
  <c r="CT1124" i="1"/>
  <c r="CT1125" i="1"/>
  <c r="CT1126" i="1"/>
  <c r="CT1127" i="1"/>
  <c r="CT1128" i="1"/>
  <c r="CT1129" i="1"/>
  <c r="CT1130" i="1"/>
  <c r="CT1131" i="1"/>
  <c r="CT1132" i="1"/>
  <c r="CT1133" i="1"/>
  <c r="CT1134" i="1"/>
  <c r="CT1135" i="1"/>
  <c r="CT1136" i="1"/>
  <c r="CT1137" i="1"/>
  <c r="CT1138" i="1"/>
  <c r="CT2" i="1"/>
  <c r="CU991" i="1"/>
  <c r="CX989" i="1" l="1"/>
  <c r="CU989" i="1"/>
  <c r="T7" i="9" l="1"/>
  <c r="T8" i="9"/>
  <c r="T9" i="9"/>
  <c r="T10" i="9"/>
  <c r="T11" i="9"/>
  <c r="T12" i="9"/>
  <c r="T13" i="9"/>
  <c r="T14" i="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6" i="9"/>
  <c r="CP3" i="1"/>
  <c r="CP4" i="1"/>
  <c r="CP5" i="1"/>
  <c r="CP6" i="1"/>
  <c r="CP7" i="1"/>
  <c r="CP8" i="1"/>
  <c r="CP9" i="1"/>
  <c r="CP10" i="1"/>
  <c r="CP11" i="1"/>
  <c r="CP12" i="1"/>
  <c r="CP13" i="1"/>
  <c r="CP14" i="1"/>
  <c r="CP15" i="1"/>
  <c r="CP16" i="1"/>
  <c r="CP17" i="1"/>
  <c r="CP18" i="1"/>
  <c r="CP19" i="1"/>
  <c r="CP20" i="1"/>
  <c r="CP21" i="1"/>
  <c r="CP22" i="1"/>
  <c r="CP23" i="1"/>
  <c r="CP24" i="1"/>
  <c r="CP25" i="1"/>
  <c r="CP26" i="1"/>
  <c r="CP27" i="1"/>
  <c r="CP28" i="1"/>
  <c r="CP29" i="1"/>
  <c r="CP30" i="1"/>
  <c r="CP31" i="1"/>
  <c r="CP32" i="1"/>
  <c r="CP33" i="1"/>
  <c r="CP34" i="1"/>
  <c r="CP35" i="1"/>
  <c r="CP36" i="1"/>
  <c r="CP37" i="1"/>
  <c r="CP38" i="1"/>
  <c r="CP39" i="1"/>
  <c r="CP40" i="1"/>
  <c r="CP41" i="1"/>
  <c r="CP42" i="1"/>
  <c r="CP43" i="1"/>
  <c r="CP44" i="1"/>
  <c r="CP45" i="1"/>
  <c r="CP46" i="1"/>
  <c r="CP47" i="1"/>
  <c r="CP48" i="1"/>
  <c r="CP49" i="1"/>
  <c r="CP50" i="1"/>
  <c r="CP51" i="1"/>
  <c r="CP52" i="1"/>
  <c r="CP53" i="1"/>
  <c r="CP54" i="1"/>
  <c r="CP55" i="1"/>
  <c r="CP56" i="1"/>
  <c r="CP57" i="1"/>
  <c r="CP58" i="1"/>
  <c r="CP59" i="1"/>
  <c r="CP60" i="1"/>
  <c r="CP61" i="1"/>
  <c r="CP62" i="1"/>
  <c r="CP63" i="1"/>
  <c r="CP64" i="1"/>
  <c r="CP65" i="1"/>
  <c r="CP66" i="1"/>
  <c r="CP67" i="1"/>
  <c r="CP68" i="1"/>
  <c r="CP69" i="1"/>
  <c r="CP70" i="1"/>
  <c r="CP71" i="1"/>
  <c r="CP72" i="1"/>
  <c r="CP73" i="1"/>
  <c r="CP74" i="1"/>
  <c r="CP75" i="1"/>
  <c r="CP76" i="1"/>
  <c r="CP77" i="1"/>
  <c r="CP78" i="1"/>
  <c r="CP79" i="1"/>
  <c r="CP80" i="1"/>
  <c r="CP81" i="1"/>
  <c r="CP82" i="1"/>
  <c r="CP83" i="1"/>
  <c r="CP84" i="1"/>
  <c r="CP85" i="1"/>
  <c r="CP86" i="1"/>
  <c r="CP87" i="1"/>
  <c r="CP88" i="1"/>
  <c r="CP89" i="1"/>
  <c r="CP90" i="1"/>
  <c r="CP91" i="1"/>
  <c r="CP92" i="1"/>
  <c r="CP93" i="1"/>
  <c r="CP94" i="1"/>
  <c r="CP95" i="1"/>
  <c r="CP96" i="1"/>
  <c r="CP97" i="1"/>
  <c r="CP98" i="1"/>
  <c r="CP99" i="1"/>
  <c r="CP100" i="1"/>
  <c r="CP101" i="1"/>
  <c r="CP102" i="1"/>
  <c r="CP103" i="1"/>
  <c r="CP104" i="1"/>
  <c r="CP105" i="1"/>
  <c r="CP106" i="1"/>
  <c r="CP107" i="1"/>
  <c r="CP108" i="1"/>
  <c r="CP109" i="1"/>
  <c r="CP110" i="1"/>
  <c r="CP111" i="1"/>
  <c r="CP112" i="1"/>
  <c r="CP113" i="1"/>
  <c r="CP114" i="1"/>
  <c r="CP115" i="1"/>
  <c r="CP116" i="1"/>
  <c r="CP117" i="1"/>
  <c r="CP118" i="1"/>
  <c r="CP119" i="1"/>
  <c r="CP120" i="1"/>
  <c r="CP121" i="1"/>
  <c r="CP122" i="1"/>
  <c r="CP123" i="1"/>
  <c r="CP124" i="1"/>
  <c r="CP125" i="1"/>
  <c r="CP126" i="1"/>
  <c r="CP127" i="1"/>
  <c r="CP128" i="1"/>
  <c r="CP129" i="1"/>
  <c r="CP130" i="1"/>
  <c r="CP131" i="1"/>
  <c r="CP132" i="1"/>
  <c r="CP133" i="1"/>
  <c r="CP134" i="1"/>
  <c r="CP135" i="1"/>
  <c r="CP136" i="1"/>
  <c r="CP137" i="1"/>
  <c r="CP138" i="1"/>
  <c r="CP139" i="1"/>
  <c r="CP140" i="1"/>
  <c r="CP141" i="1"/>
  <c r="CP142" i="1"/>
  <c r="CP143" i="1"/>
  <c r="CP144" i="1"/>
  <c r="CP145" i="1"/>
  <c r="CP146" i="1"/>
  <c r="CP147" i="1"/>
  <c r="CP148" i="1"/>
  <c r="CP149" i="1"/>
  <c r="CP150" i="1"/>
  <c r="CP151" i="1"/>
  <c r="CP152" i="1"/>
  <c r="CP153" i="1"/>
  <c r="CP154" i="1"/>
  <c r="CP155" i="1"/>
  <c r="CP156" i="1"/>
  <c r="CP157" i="1"/>
  <c r="CP158" i="1"/>
  <c r="CP159" i="1"/>
  <c r="CP160" i="1"/>
  <c r="CP161" i="1"/>
  <c r="CP162" i="1"/>
  <c r="CP163" i="1"/>
  <c r="CP164" i="1"/>
  <c r="CP165" i="1"/>
  <c r="CP166" i="1"/>
  <c r="CP167" i="1"/>
  <c r="CP168" i="1"/>
  <c r="CP169" i="1"/>
  <c r="CP170" i="1"/>
  <c r="CP171" i="1"/>
  <c r="CP172" i="1"/>
  <c r="CP173" i="1"/>
  <c r="CP174" i="1"/>
  <c r="CP175" i="1"/>
  <c r="CP176" i="1"/>
  <c r="CP177" i="1"/>
  <c r="CP178" i="1"/>
  <c r="CP179" i="1"/>
  <c r="CP180" i="1"/>
  <c r="CP181" i="1"/>
  <c r="CP182" i="1"/>
  <c r="CP183" i="1"/>
  <c r="CP184" i="1"/>
  <c r="CP185" i="1"/>
  <c r="CP186" i="1"/>
  <c r="CP187" i="1"/>
  <c r="CP188" i="1"/>
  <c r="CP189" i="1"/>
  <c r="CP190" i="1"/>
  <c r="CP191" i="1"/>
  <c r="CP192" i="1"/>
  <c r="CP193" i="1"/>
  <c r="CP194" i="1"/>
  <c r="CP195" i="1"/>
  <c r="CP196" i="1"/>
  <c r="CP197" i="1"/>
  <c r="CP198" i="1"/>
  <c r="CP199" i="1"/>
  <c r="CP200" i="1"/>
  <c r="CP201" i="1"/>
  <c r="CP202" i="1"/>
  <c r="CP203" i="1"/>
  <c r="CP204" i="1"/>
  <c r="CP205" i="1"/>
  <c r="CP206" i="1"/>
  <c r="CP207" i="1"/>
  <c r="CP208" i="1"/>
  <c r="CP209" i="1"/>
  <c r="CP210" i="1"/>
  <c r="CP211" i="1"/>
  <c r="CP212" i="1"/>
  <c r="CP213" i="1"/>
  <c r="CP214" i="1"/>
  <c r="CP215" i="1"/>
  <c r="CP216" i="1"/>
  <c r="CP217" i="1"/>
  <c r="CP218" i="1"/>
  <c r="CP219" i="1"/>
  <c r="CP220" i="1"/>
  <c r="CP221" i="1"/>
  <c r="CP222" i="1"/>
  <c r="CP223" i="1"/>
  <c r="CP224" i="1"/>
  <c r="CP225" i="1"/>
  <c r="CP226" i="1"/>
  <c r="CP227" i="1"/>
  <c r="CP228" i="1"/>
  <c r="CP229" i="1"/>
  <c r="CP230" i="1"/>
  <c r="CP231" i="1"/>
  <c r="CP232" i="1"/>
  <c r="CP233" i="1"/>
  <c r="CP234" i="1"/>
  <c r="CP235" i="1"/>
  <c r="CP236" i="1"/>
  <c r="CP237" i="1"/>
  <c r="CP238" i="1"/>
  <c r="CP239" i="1"/>
  <c r="CP240" i="1"/>
  <c r="CP241" i="1"/>
  <c r="CP242" i="1"/>
  <c r="CP243" i="1"/>
  <c r="CP244" i="1"/>
  <c r="CP245" i="1"/>
  <c r="CP246" i="1"/>
  <c r="CP247" i="1"/>
  <c r="CP248" i="1"/>
  <c r="CP249" i="1"/>
  <c r="CP250" i="1"/>
  <c r="CP251" i="1"/>
  <c r="CP252" i="1"/>
  <c r="CP253" i="1"/>
  <c r="CP254" i="1"/>
  <c r="CP255" i="1"/>
  <c r="CP256" i="1"/>
  <c r="CP257" i="1"/>
  <c r="CP258" i="1"/>
  <c r="CP259" i="1"/>
  <c r="CP260" i="1"/>
  <c r="CP261" i="1"/>
  <c r="CP262" i="1"/>
  <c r="CP263" i="1"/>
  <c r="CP264" i="1"/>
  <c r="CP265" i="1"/>
  <c r="CP266" i="1"/>
  <c r="CP267" i="1"/>
  <c r="CP268" i="1"/>
  <c r="CP269" i="1"/>
  <c r="CP270" i="1"/>
  <c r="CP271" i="1"/>
  <c r="CP272" i="1"/>
  <c r="CP273" i="1"/>
  <c r="CP274" i="1"/>
  <c r="CP275" i="1"/>
  <c r="CP276" i="1"/>
  <c r="CP277" i="1"/>
  <c r="CP278" i="1"/>
  <c r="CP279" i="1"/>
  <c r="CP280" i="1"/>
  <c r="CP281" i="1"/>
  <c r="CP282" i="1"/>
  <c r="CP283" i="1"/>
  <c r="CP284" i="1"/>
  <c r="CP285" i="1"/>
  <c r="CP286" i="1"/>
  <c r="CP287" i="1"/>
  <c r="CP288" i="1"/>
  <c r="CP289" i="1"/>
  <c r="CP290" i="1"/>
  <c r="CP291" i="1"/>
  <c r="CP292" i="1"/>
  <c r="CP293" i="1"/>
  <c r="CP294" i="1"/>
  <c r="CP295" i="1"/>
  <c r="CP296" i="1"/>
  <c r="CP297" i="1"/>
  <c r="CP298" i="1"/>
  <c r="CP299" i="1"/>
  <c r="CP300" i="1"/>
  <c r="CP301" i="1"/>
  <c r="CP302" i="1"/>
  <c r="CP303" i="1"/>
  <c r="CP304" i="1"/>
  <c r="CP305" i="1"/>
  <c r="CP306" i="1"/>
  <c r="CP307" i="1"/>
  <c r="CP308" i="1"/>
  <c r="CP309" i="1"/>
  <c r="CP310" i="1"/>
  <c r="CP311" i="1"/>
  <c r="CP312" i="1"/>
  <c r="CP313" i="1"/>
  <c r="CP314" i="1"/>
  <c r="CP315" i="1"/>
  <c r="CP316" i="1"/>
  <c r="CP317" i="1"/>
  <c r="CP318" i="1"/>
  <c r="CP319" i="1"/>
  <c r="CP320" i="1"/>
  <c r="CP321" i="1"/>
  <c r="CP322" i="1"/>
  <c r="CP323" i="1"/>
  <c r="CP324" i="1"/>
  <c r="CP325" i="1"/>
  <c r="CP326" i="1"/>
  <c r="CP327" i="1"/>
  <c r="CP328" i="1"/>
  <c r="CP329" i="1"/>
  <c r="CP330" i="1"/>
  <c r="CP331" i="1"/>
  <c r="CP332" i="1"/>
  <c r="CP333" i="1"/>
  <c r="CP334" i="1"/>
  <c r="CP335" i="1"/>
  <c r="CP336" i="1"/>
  <c r="CP337" i="1"/>
  <c r="CP338" i="1"/>
  <c r="CP339" i="1"/>
  <c r="CP340" i="1"/>
  <c r="CP341" i="1"/>
  <c r="CP342" i="1"/>
  <c r="CP343" i="1"/>
  <c r="CP344" i="1"/>
  <c r="CP345" i="1"/>
  <c r="CP346" i="1"/>
  <c r="CP347" i="1"/>
  <c r="CP348" i="1"/>
  <c r="CP349" i="1"/>
  <c r="CP350" i="1"/>
  <c r="CP351" i="1"/>
  <c r="CP352" i="1"/>
  <c r="CP353" i="1"/>
  <c r="CP354" i="1"/>
  <c r="CP355" i="1"/>
  <c r="CP356" i="1"/>
  <c r="CP357" i="1"/>
  <c r="CP358" i="1"/>
  <c r="CP359" i="1"/>
  <c r="CP360" i="1"/>
  <c r="CP361" i="1"/>
  <c r="CP362" i="1"/>
  <c r="CP363" i="1"/>
  <c r="CP364" i="1"/>
  <c r="CP365" i="1"/>
  <c r="CP366" i="1"/>
  <c r="CP367" i="1"/>
  <c r="CP368" i="1"/>
  <c r="CP369" i="1"/>
  <c r="CP370" i="1"/>
  <c r="CP371" i="1"/>
  <c r="CP372" i="1"/>
  <c r="CP373" i="1"/>
  <c r="CP374" i="1"/>
  <c r="CP375" i="1"/>
  <c r="CP376" i="1"/>
  <c r="CP377" i="1"/>
  <c r="CP378" i="1"/>
  <c r="CP379" i="1"/>
  <c r="CP380" i="1"/>
  <c r="CP381" i="1"/>
  <c r="CP382" i="1"/>
  <c r="CP383" i="1"/>
  <c r="CP384" i="1"/>
  <c r="CP385" i="1"/>
  <c r="CP386" i="1"/>
  <c r="CP387" i="1"/>
  <c r="CP388" i="1"/>
  <c r="CP389" i="1"/>
  <c r="CP390" i="1"/>
  <c r="CP391" i="1"/>
  <c r="CP392" i="1"/>
  <c r="CP393" i="1"/>
  <c r="CP394" i="1"/>
  <c r="CP395" i="1"/>
  <c r="CP396" i="1"/>
  <c r="CP397" i="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2"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8"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4" i="1"/>
  <c r="CP985" i="1"/>
  <c r="CP986" i="1"/>
  <c r="CP987" i="1"/>
  <c r="CP988" i="1"/>
  <c r="CP989" i="1"/>
  <c r="CP990" i="1"/>
  <c r="CP991" i="1"/>
  <c r="CP992" i="1"/>
  <c r="CP993" i="1"/>
  <c r="CP994" i="1"/>
  <c r="CP995" i="1"/>
  <c r="CP996" i="1"/>
  <c r="CP997" i="1"/>
  <c r="CP998" i="1"/>
  <c r="CP999" i="1"/>
  <c r="CP1000" i="1"/>
  <c r="CP1001" i="1"/>
  <c r="CP1002" i="1"/>
  <c r="CP1003" i="1"/>
  <c r="CP1004" i="1"/>
  <c r="CP1005" i="1"/>
  <c r="CP1006" i="1"/>
  <c r="CP1007" i="1"/>
  <c r="CP1008" i="1"/>
  <c r="CP1009" i="1"/>
  <c r="CP1010" i="1"/>
  <c r="CP1011" i="1"/>
  <c r="CP1012" i="1"/>
  <c r="CP1013" i="1"/>
  <c r="CP1014" i="1"/>
  <c r="CP1015" i="1"/>
  <c r="CP1016" i="1"/>
  <c r="CP1017" i="1"/>
  <c r="CP1018" i="1"/>
  <c r="CP1019" i="1"/>
  <c r="CP1020" i="1"/>
  <c r="CP1021" i="1"/>
  <c r="CP1022" i="1"/>
  <c r="CP1023" i="1"/>
  <c r="CP1024" i="1"/>
  <c r="CP1025" i="1"/>
  <c r="CP1026" i="1"/>
  <c r="CP1027" i="1"/>
  <c r="CP1028" i="1"/>
  <c r="CP1029" i="1"/>
  <c r="CP1030" i="1"/>
  <c r="CP1031" i="1"/>
  <c r="CP1032" i="1"/>
  <c r="CP1033" i="1"/>
  <c r="CP1034" i="1"/>
  <c r="CP1035" i="1"/>
  <c r="CP1036" i="1"/>
  <c r="CP1037" i="1"/>
  <c r="CP1038" i="1"/>
  <c r="CP1039" i="1"/>
  <c r="CP1040" i="1"/>
  <c r="CP1041" i="1"/>
  <c r="CP1042" i="1"/>
  <c r="CP1043" i="1"/>
  <c r="CP1044" i="1"/>
  <c r="CP1045" i="1"/>
  <c r="CP1046" i="1"/>
  <c r="CP1047" i="1"/>
  <c r="CP1048" i="1"/>
  <c r="CP1049" i="1"/>
  <c r="CP1050" i="1"/>
  <c r="CP1051" i="1"/>
  <c r="CP1052" i="1"/>
  <c r="CP1053" i="1"/>
  <c r="CP1054" i="1"/>
  <c r="CP1055" i="1"/>
  <c r="CP1056" i="1"/>
  <c r="CP1057" i="1"/>
  <c r="CP1058" i="1"/>
  <c r="CP1059" i="1"/>
  <c r="CP1060" i="1"/>
  <c r="CP1061" i="1"/>
  <c r="CP1062" i="1"/>
  <c r="CP1063" i="1"/>
  <c r="CP1064" i="1"/>
  <c r="CP1065" i="1"/>
  <c r="CP1066" i="1"/>
  <c r="CP1067" i="1"/>
  <c r="CP1068" i="1"/>
  <c r="CP1069" i="1"/>
  <c r="CP1070" i="1"/>
  <c r="CP1071" i="1"/>
  <c r="CP1072" i="1"/>
  <c r="CP1073" i="1"/>
  <c r="CP1074" i="1"/>
  <c r="CP1075" i="1"/>
  <c r="CP1076" i="1"/>
  <c r="CP1077" i="1"/>
  <c r="CP1078" i="1"/>
  <c r="CP1079" i="1"/>
  <c r="CP1080" i="1"/>
  <c r="CP1081" i="1"/>
  <c r="CP1082" i="1"/>
  <c r="CP1083" i="1"/>
  <c r="CP1084" i="1"/>
  <c r="CP1085" i="1"/>
  <c r="CP1086" i="1"/>
  <c r="CP1087" i="1"/>
  <c r="CP1088" i="1"/>
  <c r="CP1089" i="1"/>
  <c r="CP1090" i="1"/>
  <c r="CP1091" i="1"/>
  <c r="CP1092" i="1"/>
  <c r="CP1093" i="1"/>
  <c r="CP1094" i="1"/>
  <c r="CP1095" i="1"/>
  <c r="CP1096" i="1"/>
  <c r="CP1097" i="1"/>
  <c r="CP1098" i="1"/>
  <c r="CP1099" i="1"/>
  <c r="CP1100" i="1"/>
  <c r="CP1101" i="1"/>
  <c r="CP1102" i="1"/>
  <c r="CP1103" i="1"/>
  <c r="CP1104" i="1"/>
  <c r="CP1105" i="1"/>
  <c r="CP1106" i="1"/>
  <c r="CP1107" i="1"/>
  <c r="CP1108" i="1"/>
  <c r="CP1109" i="1"/>
  <c r="CP1110" i="1"/>
  <c r="CP1111" i="1"/>
  <c r="CP1112" i="1"/>
  <c r="CP1113" i="1"/>
  <c r="CP1114" i="1"/>
  <c r="CP1115" i="1"/>
  <c r="CP1116" i="1"/>
  <c r="CP1117" i="1"/>
  <c r="CP1118" i="1"/>
  <c r="CP1119" i="1"/>
  <c r="CP1120" i="1"/>
  <c r="CP1121" i="1"/>
  <c r="CP1122" i="1"/>
  <c r="CP1123" i="1"/>
  <c r="CP1124" i="1"/>
  <c r="CP1125" i="1"/>
  <c r="CP1126" i="1"/>
  <c r="CP1127" i="1"/>
  <c r="CP1128" i="1"/>
  <c r="CP1129" i="1"/>
  <c r="CP1130" i="1"/>
  <c r="CP1131" i="1"/>
  <c r="CP1132" i="1"/>
  <c r="CP1133" i="1"/>
  <c r="CP1134" i="1"/>
  <c r="CP1135" i="1"/>
  <c r="CP1136" i="1"/>
  <c r="CP1137" i="1"/>
  <c r="CP1138" i="1"/>
  <c r="CP2" i="1"/>
  <c r="CI2" i="1"/>
  <c r="CI3" i="1"/>
  <c r="CI4" i="1"/>
  <c r="CI5" i="1"/>
  <c r="CI13" i="1"/>
  <c r="CI14" i="1"/>
  <c r="CI15" i="1"/>
  <c r="CI44" i="1"/>
  <c r="CI45" i="1"/>
  <c r="CI46" i="1"/>
  <c r="CI47" i="1"/>
  <c r="CI48" i="1"/>
  <c r="CI49" i="1"/>
  <c r="CI50" i="1"/>
  <c r="CI51" i="1"/>
  <c r="CI52" i="1"/>
  <c r="CI53" i="1"/>
  <c r="CI54" i="1"/>
  <c r="CI55" i="1"/>
  <c r="CI56" i="1"/>
  <c r="CI57" i="1"/>
  <c r="CI58" i="1"/>
  <c r="CI59" i="1"/>
  <c r="CI60" i="1"/>
  <c r="CI61" i="1"/>
  <c r="CI62" i="1"/>
  <c r="CI63" i="1"/>
  <c r="CI64" i="1"/>
  <c r="CI65" i="1"/>
  <c r="CI66" i="1"/>
  <c r="CI67" i="1"/>
  <c r="CI68" i="1"/>
  <c r="CI69" i="1"/>
  <c r="CI70" i="1"/>
  <c r="CI71" i="1"/>
  <c r="CI72" i="1"/>
  <c r="CI73" i="1"/>
  <c r="CI74" i="1"/>
  <c r="CI75" i="1"/>
  <c r="CI76" i="1"/>
  <c r="CI77" i="1"/>
  <c r="CI78" i="1"/>
  <c r="CI79" i="1"/>
  <c r="CI80" i="1"/>
  <c r="CI81" i="1"/>
  <c r="CI82" i="1"/>
  <c r="CI83" i="1"/>
  <c r="CI84" i="1"/>
  <c r="CI85" i="1"/>
  <c r="CI86" i="1"/>
  <c r="CI87" i="1"/>
  <c r="CI88" i="1"/>
  <c r="CI89" i="1"/>
  <c r="CI90" i="1"/>
  <c r="CI91" i="1"/>
  <c r="CI92" i="1"/>
  <c r="CI93" i="1"/>
  <c r="CI94" i="1"/>
  <c r="CI95" i="1"/>
  <c r="CI96" i="1"/>
  <c r="CI97" i="1"/>
  <c r="CI98" i="1"/>
  <c r="CI99" i="1"/>
  <c r="CI100" i="1"/>
  <c r="CI101" i="1"/>
  <c r="CI102" i="1"/>
  <c r="CI103" i="1"/>
  <c r="CI104" i="1"/>
  <c r="CI105" i="1"/>
  <c r="CI106" i="1"/>
  <c r="CI107" i="1"/>
  <c r="CI108" i="1"/>
  <c r="CI109" i="1"/>
  <c r="CI110" i="1"/>
  <c r="CI111" i="1"/>
  <c r="CI112" i="1"/>
  <c r="CI113" i="1"/>
  <c r="CI114" i="1"/>
  <c r="CI115" i="1"/>
  <c r="CI116" i="1"/>
  <c r="CI117" i="1"/>
  <c r="CI118" i="1"/>
  <c r="CI119" i="1"/>
  <c r="CI120" i="1"/>
  <c r="CI121" i="1"/>
  <c r="CI122" i="1"/>
  <c r="CI123" i="1"/>
  <c r="CI124" i="1"/>
  <c r="CI125" i="1"/>
  <c r="CI126" i="1"/>
  <c r="CI127" i="1"/>
  <c r="CI128" i="1"/>
  <c r="CI129" i="1"/>
  <c r="CI130" i="1"/>
  <c r="CI131" i="1"/>
  <c r="CI132" i="1"/>
  <c r="CI133" i="1"/>
  <c r="CI134" i="1"/>
  <c r="CI135" i="1"/>
  <c r="CI136" i="1"/>
  <c r="CI137" i="1"/>
  <c r="CI138" i="1"/>
  <c r="CI139" i="1"/>
  <c r="CI140" i="1"/>
  <c r="CI141" i="1"/>
  <c r="CI142" i="1"/>
  <c r="CI143" i="1"/>
  <c r="CI144" i="1"/>
  <c r="CI145" i="1"/>
  <c r="CI146" i="1"/>
  <c r="CI147" i="1"/>
  <c r="CI148" i="1"/>
  <c r="CI149" i="1"/>
  <c r="CI150" i="1"/>
  <c r="CI151" i="1"/>
  <c r="CI152" i="1"/>
  <c r="CI153" i="1"/>
  <c r="CI154" i="1"/>
  <c r="CI155" i="1"/>
  <c r="CI156" i="1"/>
  <c r="CI157" i="1"/>
  <c r="CI158" i="1"/>
  <c r="CI159" i="1"/>
  <c r="CI160" i="1"/>
  <c r="CI183" i="1"/>
  <c r="CI184" i="1"/>
  <c r="CI185" i="1"/>
  <c r="CI186" i="1"/>
  <c r="CI187" i="1"/>
  <c r="CI188" i="1"/>
  <c r="CI189" i="1"/>
  <c r="CI190" i="1"/>
  <c r="CI191" i="1"/>
  <c r="CI192" i="1"/>
  <c r="CI193" i="1"/>
  <c r="CI194" i="1"/>
  <c r="CI195" i="1"/>
  <c r="CI196" i="1"/>
  <c r="CI197" i="1"/>
  <c r="CI198" i="1"/>
  <c r="CI199" i="1"/>
  <c r="CI200" i="1"/>
  <c r="CI201" i="1"/>
  <c r="CI202" i="1"/>
  <c r="CI203" i="1"/>
  <c r="CI204" i="1"/>
  <c r="CI205" i="1"/>
  <c r="CI206" i="1"/>
  <c r="CI207" i="1"/>
  <c r="CI208" i="1"/>
  <c r="CI209" i="1"/>
  <c r="CI210" i="1"/>
  <c r="CI211" i="1"/>
  <c r="CI212" i="1"/>
  <c r="CI213" i="1"/>
  <c r="CI214" i="1"/>
  <c r="CI215" i="1"/>
  <c r="CI216" i="1"/>
  <c r="CI217" i="1"/>
  <c r="CI218" i="1"/>
  <c r="CI219" i="1"/>
  <c r="CI220" i="1"/>
  <c r="CI221" i="1"/>
  <c r="CI222" i="1"/>
  <c r="CI223" i="1"/>
  <c r="CI224" i="1"/>
  <c r="CI225" i="1"/>
  <c r="CI226" i="1"/>
  <c r="CI227" i="1"/>
  <c r="CI228" i="1"/>
  <c r="CI229" i="1"/>
  <c r="CI230" i="1"/>
  <c r="CI231" i="1"/>
  <c r="CI232" i="1"/>
  <c r="CI233" i="1"/>
  <c r="CI234" i="1"/>
  <c r="CI235" i="1"/>
  <c r="CI236" i="1"/>
  <c r="CI237" i="1"/>
  <c r="CI238" i="1"/>
  <c r="CI239" i="1"/>
  <c r="CI240" i="1"/>
  <c r="CI241" i="1"/>
  <c r="CI242" i="1"/>
  <c r="CI243" i="1"/>
  <c r="CI244" i="1"/>
  <c r="CI245" i="1"/>
  <c r="CI246" i="1"/>
  <c r="CI247" i="1"/>
  <c r="CI248" i="1"/>
  <c r="CI249" i="1"/>
  <c r="CI250" i="1"/>
  <c r="CI251" i="1"/>
  <c r="CI252" i="1"/>
  <c r="CI253" i="1"/>
  <c r="CI254" i="1"/>
  <c r="CI255" i="1"/>
  <c r="CI256" i="1"/>
  <c r="CI257" i="1"/>
  <c r="CI258" i="1"/>
  <c r="CI259" i="1"/>
  <c r="CI260" i="1"/>
  <c r="CI261" i="1"/>
  <c r="CI262" i="1"/>
  <c r="CI263" i="1"/>
  <c r="CI264" i="1"/>
  <c r="CI265" i="1"/>
  <c r="CI266" i="1"/>
  <c r="CI267" i="1"/>
  <c r="CI268" i="1"/>
  <c r="CI269" i="1"/>
  <c r="CI270" i="1"/>
  <c r="CI271" i="1"/>
  <c r="CI272" i="1"/>
  <c r="CI273" i="1"/>
  <c r="CI274" i="1"/>
  <c r="CI275" i="1"/>
  <c r="CI276" i="1"/>
  <c r="CI277" i="1"/>
  <c r="CI278" i="1"/>
  <c r="CI279" i="1"/>
  <c r="CI280" i="1"/>
  <c r="CI281" i="1"/>
  <c r="CI282" i="1"/>
  <c r="CI283" i="1"/>
  <c r="CI284" i="1"/>
  <c r="CI285" i="1"/>
  <c r="CI286" i="1"/>
  <c r="CI287" i="1"/>
  <c r="CI288" i="1"/>
  <c r="CI289" i="1"/>
  <c r="CI290" i="1"/>
  <c r="CI291" i="1"/>
  <c r="CI292" i="1"/>
  <c r="CI293" i="1"/>
  <c r="CI294" i="1"/>
  <c r="CI295" i="1"/>
  <c r="CI296" i="1"/>
  <c r="CI297" i="1"/>
  <c r="CI298" i="1"/>
  <c r="CI299" i="1"/>
  <c r="CI300" i="1"/>
  <c r="CI301" i="1"/>
  <c r="CI302" i="1"/>
  <c r="CI303" i="1"/>
  <c r="CI304" i="1"/>
  <c r="CI305" i="1"/>
  <c r="CI306" i="1"/>
  <c r="CI307" i="1"/>
  <c r="CI308" i="1"/>
  <c r="CI309" i="1"/>
  <c r="CI310" i="1"/>
  <c r="CI311" i="1"/>
  <c r="CI312" i="1"/>
  <c r="CI313" i="1"/>
  <c r="CI314" i="1"/>
  <c r="CI315" i="1"/>
  <c r="CI316" i="1"/>
  <c r="CI317" i="1"/>
  <c r="CI318" i="1"/>
  <c r="CI319" i="1"/>
  <c r="CI320" i="1"/>
  <c r="CI321" i="1"/>
  <c r="CI322" i="1"/>
  <c r="CI323" i="1"/>
  <c r="CI324" i="1"/>
  <c r="CI325" i="1"/>
  <c r="CI326" i="1"/>
  <c r="CI327" i="1"/>
  <c r="CI328" i="1"/>
  <c r="CI329" i="1"/>
  <c r="CI330" i="1"/>
  <c r="CI331" i="1"/>
  <c r="CI332" i="1"/>
  <c r="CI333" i="1"/>
  <c r="CI334" i="1"/>
  <c r="CI335" i="1"/>
  <c r="CI336" i="1"/>
  <c r="CI337" i="1"/>
  <c r="CI338" i="1"/>
  <c r="CI339" i="1"/>
  <c r="CI340" i="1"/>
  <c r="CI341" i="1"/>
  <c r="CI342" i="1"/>
  <c r="CI343" i="1"/>
  <c r="CI344" i="1"/>
  <c r="CI345" i="1"/>
  <c r="CI346" i="1"/>
  <c r="CI347" i="1"/>
  <c r="CI348" i="1"/>
  <c r="CI349" i="1"/>
  <c r="CI350" i="1"/>
  <c r="CI351" i="1"/>
  <c r="CI352" i="1"/>
  <c r="CI353" i="1"/>
  <c r="CI354" i="1"/>
  <c r="CI355" i="1"/>
  <c r="CI356" i="1"/>
  <c r="CI357" i="1"/>
  <c r="CI358" i="1"/>
  <c r="CI359" i="1"/>
  <c r="CI360" i="1"/>
  <c r="CI361" i="1"/>
  <c r="CI362" i="1"/>
  <c r="CI363" i="1"/>
  <c r="CI364" i="1"/>
  <c r="CI365" i="1"/>
  <c r="CI366" i="1"/>
  <c r="CI367" i="1"/>
  <c r="CI368" i="1"/>
  <c r="CI369" i="1"/>
  <c r="CI370" i="1"/>
  <c r="CI371" i="1"/>
  <c r="CI372" i="1"/>
  <c r="CI373" i="1"/>
  <c r="CI374" i="1"/>
  <c r="CI375" i="1"/>
  <c r="CI376" i="1"/>
  <c r="CI377" i="1"/>
  <c r="CI378" i="1"/>
  <c r="CI379" i="1"/>
  <c r="CI380" i="1"/>
  <c r="CI381" i="1"/>
  <c r="CI382" i="1"/>
  <c r="CI383" i="1"/>
  <c r="CI384" i="1"/>
  <c r="CI385" i="1"/>
  <c r="CI386" i="1"/>
  <c r="CI387" i="1"/>
  <c r="CI388" i="1"/>
  <c r="CI389" i="1"/>
  <c r="CI390" i="1"/>
  <c r="CI391" i="1"/>
  <c r="CI392" i="1"/>
  <c r="CI393" i="1"/>
  <c r="CI394" i="1"/>
  <c r="CI395" i="1"/>
  <c r="CI396" i="1"/>
  <c r="CI397" i="1"/>
  <c r="CI398" i="1"/>
  <c r="CI399" i="1"/>
  <c r="CI400" i="1"/>
  <c r="CI401" i="1"/>
  <c r="CI402" i="1"/>
  <c r="CI403" i="1"/>
  <c r="CI404" i="1"/>
  <c r="CI405" i="1"/>
  <c r="CI406" i="1"/>
  <c r="CI407" i="1"/>
  <c r="CI408" i="1"/>
  <c r="CI409" i="1"/>
  <c r="CI410" i="1"/>
  <c r="CI411" i="1"/>
  <c r="CI412" i="1"/>
  <c r="CI413" i="1"/>
  <c r="CI414" i="1"/>
  <c r="CI415" i="1"/>
  <c r="CI416" i="1"/>
  <c r="CI417" i="1"/>
  <c r="CI418" i="1"/>
  <c r="CI419" i="1"/>
  <c r="CI420" i="1"/>
  <c r="CI421" i="1"/>
  <c r="CI422" i="1"/>
  <c r="CI423" i="1"/>
  <c r="CI424" i="1"/>
  <c r="CI425" i="1"/>
  <c r="CI426" i="1"/>
  <c r="CI427" i="1"/>
  <c r="CI428" i="1"/>
  <c r="CI429" i="1"/>
  <c r="CI430" i="1"/>
  <c r="CI431" i="1"/>
  <c r="CI432" i="1"/>
  <c r="CI433" i="1"/>
  <c r="CI434" i="1"/>
  <c r="CI435" i="1"/>
  <c r="CI436" i="1"/>
  <c r="CI437" i="1"/>
  <c r="CI438" i="1"/>
  <c r="CI439" i="1"/>
  <c r="CI440" i="1"/>
  <c r="CI441" i="1"/>
  <c r="CI442" i="1"/>
  <c r="CI443" i="1"/>
  <c r="CI444" i="1"/>
  <c r="CI445" i="1"/>
  <c r="CI446" i="1"/>
  <c r="CI447" i="1"/>
  <c r="CI448" i="1"/>
  <c r="CI449" i="1"/>
  <c r="CI450" i="1"/>
  <c r="CI451" i="1"/>
  <c r="CI452" i="1"/>
  <c r="CI453" i="1"/>
  <c r="CI454" i="1"/>
  <c r="CI455" i="1"/>
  <c r="CI456" i="1"/>
  <c r="CI457" i="1"/>
  <c r="CI458" i="1"/>
  <c r="CI459" i="1"/>
  <c r="CI460" i="1"/>
  <c r="CI461" i="1"/>
  <c r="CI462" i="1"/>
  <c r="CI463" i="1"/>
  <c r="CI464" i="1"/>
  <c r="CI465" i="1"/>
  <c r="CI466" i="1"/>
  <c r="CI467" i="1"/>
  <c r="CI468" i="1"/>
  <c r="CI469" i="1"/>
  <c r="CI470" i="1"/>
  <c r="CI471" i="1"/>
  <c r="CI472" i="1"/>
  <c r="CI473" i="1"/>
  <c r="CI474" i="1"/>
  <c r="CI475" i="1"/>
  <c r="CI476" i="1"/>
  <c r="CI477" i="1"/>
  <c r="CI478" i="1"/>
  <c r="CI479" i="1"/>
  <c r="CI480" i="1"/>
  <c r="CI481" i="1"/>
  <c r="CI482" i="1"/>
  <c r="CI483" i="1"/>
  <c r="CI484" i="1"/>
  <c r="CI485" i="1"/>
  <c r="CI486" i="1"/>
  <c r="CI487" i="1"/>
  <c r="CI488" i="1"/>
  <c r="CI489" i="1"/>
  <c r="CI490" i="1"/>
  <c r="CI491" i="1"/>
  <c r="CI492" i="1"/>
  <c r="CI493" i="1"/>
  <c r="CI494" i="1"/>
  <c r="CI495" i="1"/>
  <c r="CI496" i="1"/>
  <c r="CI497" i="1"/>
  <c r="CI498" i="1"/>
  <c r="CI499" i="1"/>
  <c r="CI500" i="1"/>
  <c r="CI501" i="1"/>
  <c r="CI502" i="1"/>
  <c r="CI503" i="1"/>
  <c r="CI504" i="1"/>
  <c r="CI505" i="1"/>
  <c r="CI506" i="1"/>
  <c r="CI507" i="1"/>
  <c r="CI508" i="1"/>
  <c r="CI509" i="1"/>
  <c r="CI510" i="1"/>
  <c r="CI511" i="1"/>
  <c r="CI512" i="1"/>
  <c r="CI513" i="1"/>
  <c r="CI514" i="1"/>
  <c r="CI515" i="1"/>
  <c r="CI516" i="1"/>
  <c r="CI517" i="1"/>
  <c r="CI518" i="1"/>
  <c r="CI519" i="1"/>
  <c r="CI520" i="1"/>
  <c r="CI521" i="1"/>
  <c r="CI522" i="1"/>
  <c r="CI523" i="1"/>
  <c r="CI524" i="1"/>
  <c r="CI525" i="1"/>
  <c r="CI526" i="1"/>
  <c r="CI527" i="1"/>
  <c r="CI528" i="1"/>
  <c r="CI529" i="1"/>
  <c r="CI530" i="1"/>
  <c r="CI531" i="1"/>
  <c r="CI532" i="1"/>
  <c r="CI533" i="1"/>
  <c r="CI534" i="1"/>
  <c r="CI535" i="1"/>
  <c r="CI536" i="1"/>
  <c r="CI537" i="1"/>
  <c r="CI538" i="1"/>
  <c r="CI539" i="1"/>
  <c r="CI540" i="1"/>
  <c r="CI541" i="1"/>
  <c r="CI542" i="1"/>
  <c r="CI543" i="1"/>
  <c r="CI544" i="1"/>
  <c r="CI545" i="1"/>
  <c r="CI546" i="1"/>
  <c r="CI547" i="1"/>
  <c r="CI548" i="1"/>
  <c r="CI549" i="1"/>
  <c r="CI550" i="1"/>
  <c r="CI551" i="1"/>
  <c r="CI552" i="1"/>
  <c r="CI553" i="1"/>
  <c r="CI554" i="1"/>
  <c r="CI555" i="1"/>
  <c r="CI556" i="1"/>
  <c r="CI557" i="1"/>
  <c r="CI558" i="1"/>
  <c r="CI559" i="1"/>
  <c r="CI560" i="1"/>
  <c r="CI561" i="1"/>
  <c r="CI562" i="1"/>
  <c r="CI563" i="1"/>
  <c r="CI564" i="1"/>
  <c r="CI565" i="1"/>
  <c r="CI566" i="1"/>
  <c r="CI567" i="1"/>
  <c r="CI568" i="1"/>
  <c r="CI569" i="1"/>
  <c r="CI570" i="1"/>
  <c r="CI571" i="1"/>
  <c r="CI572" i="1"/>
  <c r="CI573" i="1"/>
  <c r="CI574" i="1"/>
  <c r="CI575" i="1"/>
  <c r="CI576" i="1"/>
  <c r="CI577" i="1"/>
  <c r="CI578" i="1"/>
  <c r="CI579" i="1"/>
  <c r="CI580" i="1"/>
  <c r="CI581" i="1"/>
  <c r="CI582" i="1"/>
  <c r="CI583" i="1"/>
  <c r="CI584" i="1"/>
  <c r="CI585" i="1"/>
  <c r="CI586" i="1"/>
  <c r="CI587" i="1"/>
  <c r="CI588" i="1"/>
  <c r="CI589" i="1"/>
  <c r="CI590" i="1"/>
  <c r="CI591" i="1"/>
  <c r="CI592" i="1"/>
  <c r="CI593" i="1"/>
  <c r="CI594" i="1"/>
  <c r="CI595" i="1"/>
  <c r="CI596" i="1"/>
  <c r="CI597" i="1"/>
  <c r="CI598" i="1"/>
  <c r="CI599" i="1"/>
  <c r="CI600" i="1"/>
  <c r="CI601" i="1"/>
  <c r="CI602" i="1"/>
  <c r="CI603" i="1"/>
  <c r="CI604" i="1"/>
  <c r="CI605" i="1"/>
  <c r="CI606" i="1"/>
  <c r="CI607" i="1"/>
  <c r="CI608" i="1"/>
  <c r="CI609" i="1"/>
  <c r="CI610" i="1"/>
  <c r="CI611" i="1"/>
  <c r="CI612" i="1"/>
  <c r="CI613" i="1"/>
  <c r="CI614" i="1"/>
  <c r="CI615" i="1"/>
  <c r="CI616" i="1"/>
  <c r="CI617" i="1"/>
  <c r="CI618" i="1"/>
  <c r="CI619" i="1"/>
  <c r="CI620" i="1"/>
  <c r="CI621" i="1"/>
  <c r="CI622" i="1"/>
  <c r="CI623" i="1"/>
  <c r="CI624" i="1"/>
  <c r="CI625" i="1"/>
  <c r="CI626" i="1"/>
  <c r="CI627" i="1"/>
  <c r="CI628" i="1"/>
  <c r="CI629" i="1"/>
  <c r="CI630" i="1"/>
  <c r="CI631" i="1"/>
  <c r="CI632" i="1"/>
  <c r="CI633" i="1"/>
  <c r="CI634" i="1"/>
  <c r="CI635" i="1"/>
  <c r="CI636" i="1"/>
  <c r="CI637" i="1"/>
  <c r="CI638" i="1"/>
  <c r="CI639" i="1"/>
  <c r="CI640" i="1"/>
  <c r="CI641" i="1"/>
  <c r="CI642" i="1"/>
  <c r="CI643" i="1"/>
  <c r="CI644" i="1"/>
  <c r="CI645" i="1"/>
  <c r="CI646" i="1"/>
  <c r="CI647" i="1"/>
  <c r="CI648" i="1"/>
  <c r="CI649" i="1"/>
  <c r="CI650" i="1"/>
  <c r="CI651" i="1"/>
  <c r="CI652" i="1"/>
  <c r="CI653" i="1"/>
  <c r="CI654" i="1"/>
  <c r="CI655" i="1"/>
  <c r="CI656" i="1"/>
  <c r="CI657" i="1"/>
  <c r="CI658" i="1"/>
  <c r="CI659" i="1"/>
  <c r="CI660" i="1"/>
  <c r="CI661" i="1"/>
  <c r="CI662" i="1"/>
  <c r="CI663" i="1"/>
  <c r="CI664" i="1"/>
  <c r="CI665" i="1"/>
  <c r="CI666" i="1"/>
  <c r="CI667" i="1"/>
  <c r="CI668" i="1"/>
  <c r="CI669" i="1"/>
  <c r="CI670" i="1"/>
  <c r="CI671" i="1"/>
  <c r="CI672" i="1"/>
  <c r="CI673" i="1"/>
  <c r="CI674" i="1"/>
  <c r="CI675" i="1"/>
  <c r="CI676" i="1"/>
  <c r="CI677" i="1"/>
  <c r="CI678" i="1"/>
  <c r="CI679" i="1"/>
  <c r="CI680" i="1"/>
  <c r="CI681" i="1"/>
  <c r="CI682" i="1"/>
  <c r="CI683" i="1"/>
  <c r="CI684" i="1"/>
  <c r="CI685" i="1"/>
  <c r="CI686" i="1"/>
  <c r="CI687" i="1"/>
  <c r="CI688" i="1"/>
  <c r="CI689" i="1"/>
  <c r="CI690" i="1"/>
  <c r="CI691" i="1"/>
  <c r="CI692" i="1"/>
  <c r="CI693" i="1"/>
  <c r="CI694" i="1"/>
  <c r="CI695" i="1"/>
  <c r="CI696" i="1"/>
  <c r="CI697" i="1"/>
  <c r="CI698" i="1"/>
  <c r="CI699" i="1"/>
  <c r="CI700" i="1"/>
  <c r="CI701" i="1"/>
  <c r="CI702" i="1"/>
  <c r="CI703" i="1"/>
  <c r="CI704" i="1"/>
  <c r="CI705" i="1"/>
  <c r="CI706" i="1"/>
  <c r="CI707" i="1"/>
  <c r="CI708" i="1"/>
  <c r="CI709" i="1"/>
  <c r="CI710" i="1"/>
  <c r="CI711" i="1"/>
  <c r="CI712" i="1"/>
  <c r="CI713" i="1"/>
  <c r="CI714" i="1"/>
  <c r="CI715" i="1"/>
  <c r="CI716" i="1"/>
  <c r="CI717" i="1"/>
  <c r="CI718" i="1"/>
  <c r="CI719" i="1"/>
  <c r="CI720" i="1"/>
  <c r="CI721" i="1"/>
  <c r="CI722" i="1"/>
  <c r="CI723" i="1"/>
  <c r="CI724" i="1"/>
  <c r="CI725" i="1"/>
  <c r="CI726" i="1"/>
  <c r="CI727" i="1"/>
  <c r="CI728" i="1"/>
  <c r="CI729" i="1"/>
  <c r="CI730" i="1"/>
  <c r="CI731" i="1"/>
  <c r="CI732" i="1"/>
  <c r="CI733" i="1"/>
  <c r="CI734" i="1"/>
  <c r="CI735" i="1"/>
  <c r="CI736" i="1"/>
  <c r="CI737" i="1"/>
  <c r="CI738" i="1"/>
  <c r="CI739" i="1"/>
  <c r="CI740" i="1"/>
  <c r="CI741" i="1"/>
  <c r="CI742" i="1"/>
  <c r="CI743" i="1"/>
  <c r="CI744" i="1"/>
  <c r="CI745" i="1"/>
  <c r="CI746" i="1"/>
  <c r="CI747" i="1"/>
  <c r="CI748" i="1"/>
  <c r="CI749" i="1"/>
  <c r="CI750" i="1"/>
  <c r="CI751" i="1"/>
  <c r="CI752" i="1"/>
  <c r="CI753" i="1"/>
  <c r="CI754" i="1"/>
  <c r="CI755" i="1"/>
  <c r="CI756" i="1"/>
  <c r="CI757" i="1"/>
  <c r="CI758" i="1"/>
  <c r="CI759" i="1"/>
  <c r="CI760" i="1"/>
  <c r="CI761" i="1"/>
  <c r="CI762" i="1"/>
  <c r="CI763" i="1"/>
  <c r="CI764" i="1"/>
  <c r="CI765" i="1"/>
  <c r="CI766" i="1"/>
  <c r="CI767" i="1"/>
  <c r="CI768" i="1"/>
  <c r="CI769" i="1"/>
  <c r="CI770" i="1"/>
  <c r="CI771" i="1"/>
  <c r="CI772" i="1"/>
  <c r="CI773" i="1"/>
  <c r="CI774" i="1"/>
  <c r="CI775" i="1"/>
  <c r="CI776" i="1"/>
  <c r="CI777" i="1"/>
  <c r="CI778" i="1"/>
  <c r="CI779" i="1"/>
  <c r="CI780" i="1"/>
  <c r="CI781" i="1"/>
  <c r="CI782" i="1"/>
  <c r="CI783" i="1"/>
  <c r="CI784" i="1"/>
  <c r="CI785" i="1"/>
  <c r="CI786" i="1"/>
  <c r="CI787" i="1"/>
  <c r="CI788" i="1"/>
  <c r="CI789" i="1"/>
  <c r="CI790" i="1"/>
  <c r="CI791" i="1"/>
  <c r="CI792" i="1"/>
  <c r="CI793" i="1"/>
  <c r="CI794" i="1"/>
  <c r="CI795" i="1"/>
  <c r="CI796" i="1"/>
  <c r="CI797" i="1"/>
  <c r="CI798" i="1"/>
  <c r="CI799" i="1"/>
  <c r="CI800" i="1"/>
  <c r="CI801" i="1"/>
  <c r="CI802" i="1"/>
  <c r="CI803" i="1"/>
  <c r="CI804" i="1"/>
  <c r="CI805" i="1"/>
  <c r="CI806" i="1"/>
  <c r="CI807" i="1"/>
  <c r="CI808" i="1"/>
  <c r="CI809" i="1"/>
  <c r="CI810" i="1"/>
  <c r="CI811" i="1"/>
  <c r="CI812" i="1"/>
  <c r="CI813" i="1"/>
  <c r="CI814" i="1"/>
  <c r="CI815" i="1"/>
  <c r="CI816" i="1"/>
  <c r="CI817" i="1"/>
  <c r="CI818" i="1"/>
  <c r="CI819" i="1"/>
  <c r="CI820" i="1"/>
  <c r="CI821" i="1"/>
  <c r="CI822" i="1"/>
  <c r="CI823" i="1"/>
  <c r="CI824" i="1"/>
  <c r="CI825" i="1"/>
  <c r="CI826" i="1"/>
  <c r="CI827" i="1"/>
  <c r="CI828" i="1"/>
  <c r="CI829" i="1"/>
  <c r="CI830" i="1"/>
  <c r="CI831" i="1"/>
  <c r="CI832" i="1"/>
  <c r="CI833" i="1"/>
  <c r="CI834" i="1"/>
  <c r="CI835" i="1"/>
  <c r="CI836" i="1"/>
  <c r="CI837" i="1"/>
  <c r="CI838" i="1"/>
  <c r="CI839" i="1"/>
  <c r="CI840" i="1"/>
  <c r="CI841" i="1"/>
  <c r="CI842" i="1"/>
  <c r="CI843" i="1"/>
  <c r="CI844" i="1"/>
  <c r="CI845" i="1"/>
  <c r="CI846" i="1"/>
  <c r="CI847" i="1"/>
  <c r="CI848" i="1"/>
  <c r="CI849" i="1"/>
  <c r="CI850" i="1"/>
  <c r="CI851" i="1"/>
  <c r="CI852" i="1"/>
  <c r="CI853" i="1"/>
  <c r="CI854" i="1"/>
  <c r="CI855" i="1"/>
  <c r="CI856" i="1"/>
  <c r="CI857" i="1"/>
  <c r="CI858" i="1"/>
  <c r="CI859" i="1"/>
  <c r="CI860" i="1"/>
  <c r="CI861" i="1"/>
  <c r="CI862" i="1"/>
  <c r="CI863" i="1"/>
  <c r="CI864" i="1"/>
  <c r="CI865" i="1"/>
  <c r="CI866" i="1"/>
  <c r="CI867" i="1"/>
  <c r="CI868" i="1"/>
  <c r="CI869" i="1"/>
  <c r="CI870" i="1"/>
  <c r="CI871" i="1"/>
  <c r="CI872" i="1"/>
  <c r="CI873" i="1"/>
  <c r="CI874" i="1"/>
  <c r="CI875" i="1"/>
  <c r="CI876" i="1"/>
  <c r="CI877" i="1"/>
  <c r="CI880" i="1"/>
  <c r="CI881" i="1"/>
  <c r="CI882" i="1"/>
  <c r="CI883" i="1"/>
  <c r="CI884" i="1"/>
  <c r="CI885" i="1"/>
  <c r="CI886" i="1"/>
  <c r="CI887" i="1"/>
  <c r="CI888" i="1"/>
  <c r="CI889" i="1"/>
  <c r="CI890" i="1"/>
  <c r="CI891" i="1"/>
  <c r="CI892" i="1"/>
  <c r="CI893" i="1"/>
  <c r="CI894" i="1"/>
  <c r="CI895" i="1"/>
  <c r="CI896" i="1"/>
  <c r="CI897" i="1"/>
  <c r="CI898" i="1"/>
  <c r="CI899" i="1"/>
  <c r="CI900" i="1"/>
  <c r="CI901" i="1"/>
  <c r="CI902" i="1"/>
  <c r="CI903" i="1"/>
  <c r="CI904" i="1"/>
  <c r="CI905" i="1"/>
  <c r="CI906" i="1"/>
  <c r="CI907" i="1"/>
  <c r="CI908" i="1"/>
  <c r="CI909" i="1"/>
  <c r="CI910" i="1"/>
  <c r="CI911" i="1"/>
  <c r="CI912" i="1"/>
  <c r="CI913" i="1"/>
  <c r="CI914" i="1"/>
  <c r="CI915" i="1"/>
  <c r="CI916" i="1"/>
  <c r="CI917" i="1"/>
  <c r="CI918" i="1"/>
  <c r="CI919" i="1"/>
  <c r="CI920" i="1"/>
  <c r="CI921" i="1"/>
  <c r="CI922" i="1"/>
  <c r="CI923" i="1"/>
  <c r="CI924" i="1"/>
  <c r="CI925" i="1"/>
  <c r="CI926" i="1"/>
  <c r="CI927" i="1"/>
  <c r="CI928" i="1"/>
  <c r="CI929" i="1"/>
  <c r="CI930" i="1"/>
  <c r="CI931" i="1"/>
  <c r="CI932" i="1"/>
  <c r="CI933" i="1"/>
  <c r="CI934" i="1"/>
  <c r="CI935" i="1"/>
  <c r="CI936" i="1"/>
  <c r="CI937" i="1"/>
  <c r="CI938" i="1"/>
  <c r="CI939" i="1"/>
  <c r="CI940" i="1"/>
  <c r="CI941" i="1"/>
  <c r="CI942" i="1"/>
  <c r="CI943" i="1"/>
  <c r="CI944" i="1"/>
  <c r="CI945" i="1"/>
  <c r="CI946" i="1"/>
  <c r="CI947" i="1"/>
  <c r="CI948" i="1"/>
  <c r="CI949" i="1"/>
  <c r="CI950" i="1"/>
  <c r="CI951" i="1"/>
  <c r="CI952" i="1"/>
  <c r="CI953" i="1"/>
  <c r="CI964" i="1"/>
  <c r="CI965" i="1"/>
  <c r="CI966" i="1"/>
  <c r="CI967" i="1"/>
  <c r="CI968" i="1"/>
  <c r="CI969" i="1"/>
  <c r="CI970" i="1"/>
  <c r="CI971" i="1"/>
  <c r="CI972" i="1"/>
  <c r="CI973" i="1"/>
  <c r="CI974" i="1"/>
  <c r="CI975" i="1"/>
  <c r="CI976" i="1"/>
  <c r="CI977" i="1"/>
  <c r="CI978" i="1"/>
  <c r="CI979" i="1"/>
  <c r="CI980" i="1"/>
  <c r="CI981" i="1"/>
  <c r="CI982" i="1"/>
  <c r="CI983" i="1"/>
  <c r="CI984" i="1"/>
  <c r="CI985" i="1"/>
  <c r="CI986" i="1"/>
  <c r="CI987" i="1"/>
  <c r="CI988" i="1"/>
  <c r="CI989" i="1"/>
  <c r="CI990" i="1"/>
  <c r="CI991" i="1"/>
  <c r="CI992" i="1"/>
  <c r="CI993" i="1"/>
  <c r="CI994" i="1"/>
  <c r="CI995" i="1"/>
  <c r="CI996" i="1"/>
  <c r="CI997" i="1"/>
  <c r="CI998" i="1"/>
  <c r="CI999" i="1"/>
  <c r="CI1000" i="1"/>
  <c r="CI1001" i="1"/>
  <c r="CI1002" i="1"/>
  <c r="CI1003" i="1"/>
  <c r="CI1004" i="1"/>
  <c r="CI1005" i="1"/>
  <c r="CI1006" i="1"/>
  <c r="CI1007" i="1"/>
  <c r="CI1008" i="1"/>
  <c r="CI1009" i="1"/>
  <c r="CI1010" i="1"/>
  <c r="CI1011" i="1"/>
  <c r="CI1012" i="1"/>
  <c r="CI1013" i="1"/>
  <c r="CI1014" i="1"/>
  <c r="CI1015" i="1"/>
  <c r="CI1016" i="1"/>
  <c r="CI1017" i="1"/>
  <c r="CI1018" i="1"/>
  <c r="CI1019" i="1"/>
  <c r="CI1020" i="1"/>
  <c r="CI1021" i="1"/>
  <c r="CI1022" i="1"/>
  <c r="CI1023" i="1"/>
  <c r="CI1024" i="1"/>
  <c r="CI1025" i="1"/>
  <c r="CI1026" i="1"/>
  <c r="CI1027" i="1"/>
  <c r="CI1028" i="1"/>
  <c r="CI1029" i="1"/>
  <c r="CI1030" i="1"/>
  <c r="CI1031" i="1"/>
  <c r="CI1032" i="1"/>
  <c r="CI1033" i="1"/>
  <c r="CI1034" i="1"/>
  <c r="CI1035" i="1"/>
  <c r="CI1036" i="1"/>
  <c r="CI1037" i="1"/>
  <c r="CI1038" i="1"/>
  <c r="CI1039" i="1"/>
  <c r="CI1040" i="1"/>
  <c r="CI1041" i="1"/>
  <c r="CI1042" i="1"/>
  <c r="CI1043" i="1"/>
  <c r="CI1044" i="1"/>
  <c r="CI1045" i="1"/>
  <c r="CI1046" i="1"/>
  <c r="CI1047" i="1"/>
  <c r="CI1048" i="1"/>
  <c r="CI1049" i="1"/>
  <c r="CI1050" i="1"/>
  <c r="CI1051" i="1"/>
  <c r="CI1052" i="1"/>
  <c r="CI1053" i="1"/>
  <c r="CI1054" i="1"/>
  <c r="CI1055" i="1"/>
  <c r="CI1056" i="1"/>
  <c r="CI1057" i="1"/>
  <c r="CI1058" i="1"/>
  <c r="CI1059" i="1"/>
  <c r="CI1060" i="1"/>
  <c r="CI1061" i="1"/>
  <c r="CI1062" i="1"/>
  <c r="CI1063" i="1"/>
  <c r="CI1064" i="1"/>
  <c r="CI1065" i="1"/>
  <c r="CI1066" i="1"/>
  <c r="CI1067" i="1"/>
  <c r="CI1068" i="1"/>
  <c r="CI1069" i="1"/>
  <c r="CI1070" i="1"/>
  <c r="CI1071" i="1"/>
  <c r="CI1072" i="1"/>
  <c r="CI1073" i="1"/>
  <c r="CI1074" i="1"/>
  <c r="CI1075" i="1"/>
  <c r="CI1076" i="1"/>
  <c r="CI1077" i="1"/>
  <c r="CI1078" i="1"/>
  <c r="CI1079" i="1"/>
  <c r="CI1080" i="1"/>
  <c r="CI1081" i="1"/>
  <c r="CI1082" i="1"/>
  <c r="CI1083" i="1"/>
  <c r="CI1084" i="1"/>
  <c r="CI1085" i="1"/>
  <c r="CI1086" i="1"/>
  <c r="CI1087" i="1"/>
  <c r="CI1088" i="1"/>
  <c r="CI1089" i="1"/>
  <c r="CI1090" i="1"/>
  <c r="CI1091" i="1"/>
  <c r="CI1092" i="1"/>
  <c r="CI1093" i="1"/>
  <c r="CI1094" i="1"/>
  <c r="CI1095" i="1"/>
  <c r="CI1096" i="1"/>
  <c r="CI1097" i="1"/>
  <c r="CI1098" i="1"/>
  <c r="CI1099" i="1"/>
  <c r="CI1100" i="1"/>
  <c r="CI1101" i="1"/>
  <c r="CI1102" i="1"/>
  <c r="CI1103" i="1"/>
  <c r="CI1104" i="1"/>
  <c r="CI1105" i="1"/>
  <c r="CI1106" i="1"/>
  <c r="CI1107" i="1"/>
  <c r="CI1108" i="1"/>
  <c r="CI1109" i="1"/>
  <c r="CI1110" i="1"/>
  <c r="CI1111" i="1"/>
  <c r="CI1112" i="1"/>
  <c r="CI1113" i="1"/>
  <c r="CI1114" i="1"/>
  <c r="CI1115" i="1"/>
  <c r="CI1116" i="1"/>
  <c r="CI1117" i="1"/>
  <c r="CI1118" i="1"/>
  <c r="CI1119" i="1"/>
  <c r="CI1120" i="1"/>
  <c r="CI1121" i="1"/>
  <c r="CI1122" i="1"/>
  <c r="CI1123" i="1"/>
  <c r="CI1124" i="1"/>
  <c r="CI1125" i="1"/>
  <c r="CI1126" i="1"/>
  <c r="CI1127" i="1"/>
  <c r="CI1128" i="1"/>
  <c r="CI1129" i="1"/>
  <c r="CI1130" i="1"/>
  <c r="CI1131" i="1"/>
  <c r="CI1132" i="1"/>
  <c r="CI1133" i="1"/>
  <c r="CI1134" i="1"/>
  <c r="CI1135" i="1"/>
  <c r="CI1136" i="1"/>
  <c r="CI1137" i="1"/>
  <c r="CI1138" i="1"/>
  <c r="CU2" i="1" l="1"/>
  <c r="AA5" i="20" l="1"/>
  <c r="CX3" i="1"/>
  <c r="CX4" i="1"/>
  <c r="CX5" i="1"/>
  <c r="CX6" i="1"/>
  <c r="CX7" i="1"/>
  <c r="CX8" i="1"/>
  <c r="CX9" i="1"/>
  <c r="CX10" i="1"/>
  <c r="CX11" i="1"/>
  <c r="CX12" i="1"/>
  <c r="CX13" i="1"/>
  <c r="CX14" i="1"/>
  <c r="CX15" i="1"/>
  <c r="CX16" i="1"/>
  <c r="CX17" i="1"/>
  <c r="CX18" i="1"/>
  <c r="CX19" i="1"/>
  <c r="CX20" i="1"/>
  <c r="CX21" i="1"/>
  <c r="CX22" i="1"/>
  <c r="CX23" i="1"/>
  <c r="CX24" i="1"/>
  <c r="CX25" i="1"/>
  <c r="CX26" i="1"/>
  <c r="CX27" i="1"/>
  <c r="CX28" i="1"/>
  <c r="CX29" i="1"/>
  <c r="CX30" i="1"/>
  <c r="CX31" i="1"/>
  <c r="CX32" i="1"/>
  <c r="CX33" i="1"/>
  <c r="CX34" i="1"/>
  <c r="CX35" i="1"/>
  <c r="CX36" i="1"/>
  <c r="CX37" i="1"/>
  <c r="CX38" i="1"/>
  <c r="CX39" i="1"/>
  <c r="CX40" i="1"/>
  <c r="CX41" i="1"/>
  <c r="CX42" i="1"/>
  <c r="CX43" i="1"/>
  <c r="CX44" i="1"/>
  <c r="CX45" i="1"/>
  <c r="CX46" i="1"/>
  <c r="CX47" i="1"/>
  <c r="CX48" i="1"/>
  <c r="CX49" i="1"/>
  <c r="CX50" i="1"/>
  <c r="CX51" i="1"/>
  <c r="CX52" i="1"/>
  <c r="CX53" i="1"/>
  <c r="CX54" i="1"/>
  <c r="CX55" i="1"/>
  <c r="CX56" i="1"/>
  <c r="CX57" i="1"/>
  <c r="CX58" i="1"/>
  <c r="CX59" i="1"/>
  <c r="CX60" i="1"/>
  <c r="CX61" i="1"/>
  <c r="CX62" i="1"/>
  <c r="CX63" i="1"/>
  <c r="CX64" i="1"/>
  <c r="CX65" i="1"/>
  <c r="CX66" i="1"/>
  <c r="CX67" i="1"/>
  <c r="CX68" i="1"/>
  <c r="CX69" i="1"/>
  <c r="CX70" i="1"/>
  <c r="CX71" i="1"/>
  <c r="CX72" i="1"/>
  <c r="CX73" i="1"/>
  <c r="CX74" i="1"/>
  <c r="CX75" i="1"/>
  <c r="CX76" i="1"/>
  <c r="CX77" i="1"/>
  <c r="CX78" i="1"/>
  <c r="CX79" i="1"/>
  <c r="CX80" i="1"/>
  <c r="CX81" i="1"/>
  <c r="CX82" i="1"/>
  <c r="CX83" i="1"/>
  <c r="CX84" i="1"/>
  <c r="CX85" i="1"/>
  <c r="CX86" i="1"/>
  <c r="CX87" i="1"/>
  <c r="CX88" i="1"/>
  <c r="CX89" i="1"/>
  <c r="CX90" i="1"/>
  <c r="CX91" i="1"/>
  <c r="CX92" i="1"/>
  <c r="CX93" i="1"/>
  <c r="CX94" i="1"/>
  <c r="CX95" i="1"/>
  <c r="CX96" i="1"/>
  <c r="CX97" i="1"/>
  <c r="CX98" i="1"/>
  <c r="CX99" i="1"/>
  <c r="CX100" i="1"/>
  <c r="CX101" i="1"/>
  <c r="CX102" i="1"/>
  <c r="CX103" i="1"/>
  <c r="CX104" i="1"/>
  <c r="CX105" i="1"/>
  <c r="CX106" i="1"/>
  <c r="CX107" i="1"/>
  <c r="CX108" i="1"/>
  <c r="CX109" i="1"/>
  <c r="CX110" i="1"/>
  <c r="CX111" i="1"/>
  <c r="CX112" i="1"/>
  <c r="CX113" i="1"/>
  <c r="CX114" i="1"/>
  <c r="CX115" i="1"/>
  <c r="CX116" i="1"/>
  <c r="CX117" i="1"/>
  <c r="CX118" i="1"/>
  <c r="CX119" i="1"/>
  <c r="CX120" i="1"/>
  <c r="CX121" i="1"/>
  <c r="CX122" i="1"/>
  <c r="CX123" i="1"/>
  <c r="CX124" i="1"/>
  <c r="CX125" i="1"/>
  <c r="CX126" i="1"/>
  <c r="CX127" i="1"/>
  <c r="CX128" i="1"/>
  <c r="CX129" i="1"/>
  <c r="CX130" i="1"/>
  <c r="CX131" i="1"/>
  <c r="CX132" i="1"/>
  <c r="CX133" i="1"/>
  <c r="CX134" i="1"/>
  <c r="CX135" i="1"/>
  <c r="CX136" i="1"/>
  <c r="CX137" i="1"/>
  <c r="CX138" i="1"/>
  <c r="CX139" i="1"/>
  <c r="CX140" i="1"/>
  <c r="CX141" i="1"/>
  <c r="CX142" i="1"/>
  <c r="CX143" i="1"/>
  <c r="CX144" i="1"/>
  <c r="CX145" i="1"/>
  <c r="CX146" i="1"/>
  <c r="CX147" i="1"/>
  <c r="CX148" i="1"/>
  <c r="CX149" i="1"/>
  <c r="CX150" i="1"/>
  <c r="CX151" i="1"/>
  <c r="CX152" i="1"/>
  <c r="CX153" i="1"/>
  <c r="CX154" i="1"/>
  <c r="CX155" i="1"/>
  <c r="CX156" i="1"/>
  <c r="CX157" i="1"/>
  <c r="CX158" i="1"/>
  <c r="CX159" i="1"/>
  <c r="CX160" i="1"/>
  <c r="CX161" i="1"/>
  <c r="CX162" i="1"/>
  <c r="CX163" i="1"/>
  <c r="CX164" i="1"/>
  <c r="CX165" i="1"/>
  <c r="CX166" i="1"/>
  <c r="CX167" i="1"/>
  <c r="CX168" i="1"/>
  <c r="CX169" i="1"/>
  <c r="CX170" i="1"/>
  <c r="CX171" i="1"/>
  <c r="CX172" i="1"/>
  <c r="CX173" i="1"/>
  <c r="CX174" i="1"/>
  <c r="CX175" i="1"/>
  <c r="CX176" i="1"/>
  <c r="CX177" i="1"/>
  <c r="CX178" i="1"/>
  <c r="CX179" i="1"/>
  <c r="CX180" i="1"/>
  <c r="CX181" i="1"/>
  <c r="CX182" i="1"/>
  <c r="CX183" i="1"/>
  <c r="CX184" i="1"/>
  <c r="CX185" i="1"/>
  <c r="CX186" i="1"/>
  <c r="CX187" i="1"/>
  <c r="CX188" i="1"/>
  <c r="CX189" i="1"/>
  <c r="CX190" i="1"/>
  <c r="CX191" i="1"/>
  <c r="CX192" i="1"/>
  <c r="CX193" i="1"/>
  <c r="CX194" i="1"/>
  <c r="CX195" i="1"/>
  <c r="CX196" i="1"/>
  <c r="CX197" i="1"/>
  <c r="CX198" i="1"/>
  <c r="CX199" i="1"/>
  <c r="CX200" i="1"/>
  <c r="CX201" i="1"/>
  <c r="CX202" i="1"/>
  <c r="CX203" i="1"/>
  <c r="CX204" i="1"/>
  <c r="CX205" i="1"/>
  <c r="CX206" i="1"/>
  <c r="CX207" i="1"/>
  <c r="CX208" i="1"/>
  <c r="CX209" i="1"/>
  <c r="CX210" i="1"/>
  <c r="CX211" i="1"/>
  <c r="CX212" i="1"/>
  <c r="CX213" i="1"/>
  <c r="CX214" i="1"/>
  <c r="CX215" i="1"/>
  <c r="CX216" i="1"/>
  <c r="CX217" i="1"/>
  <c r="CX218" i="1"/>
  <c r="CX219" i="1"/>
  <c r="CX220" i="1"/>
  <c r="CX221" i="1"/>
  <c r="CX222" i="1"/>
  <c r="CX223" i="1"/>
  <c r="CX224" i="1"/>
  <c r="CX225" i="1"/>
  <c r="CX226" i="1"/>
  <c r="CX227" i="1"/>
  <c r="CX228" i="1"/>
  <c r="CX229" i="1"/>
  <c r="CX230" i="1"/>
  <c r="CX231" i="1"/>
  <c r="CX232" i="1"/>
  <c r="CX233" i="1"/>
  <c r="CX234" i="1"/>
  <c r="CX235" i="1"/>
  <c r="CX236" i="1"/>
  <c r="CX237" i="1"/>
  <c r="CX238" i="1"/>
  <c r="CX239" i="1"/>
  <c r="CX240" i="1"/>
  <c r="CX241" i="1"/>
  <c r="CX242" i="1"/>
  <c r="CX243" i="1"/>
  <c r="CX244" i="1"/>
  <c r="CX245" i="1"/>
  <c r="CX246" i="1"/>
  <c r="CX247" i="1"/>
  <c r="CX248" i="1"/>
  <c r="CX249" i="1"/>
  <c r="CX250" i="1"/>
  <c r="CX251" i="1"/>
  <c r="CX252" i="1"/>
  <c r="CX253" i="1"/>
  <c r="CX254" i="1"/>
  <c r="CX255" i="1"/>
  <c r="CX256" i="1"/>
  <c r="CX257" i="1"/>
  <c r="CX258" i="1"/>
  <c r="CX259" i="1"/>
  <c r="CX260" i="1"/>
  <c r="CX261" i="1"/>
  <c r="CX262" i="1"/>
  <c r="CX263" i="1"/>
  <c r="CX264" i="1"/>
  <c r="CX265" i="1"/>
  <c r="CX266" i="1"/>
  <c r="CX267" i="1"/>
  <c r="CX268" i="1"/>
  <c r="CX269" i="1"/>
  <c r="CX270" i="1"/>
  <c r="CX271" i="1"/>
  <c r="CX272" i="1"/>
  <c r="CX273" i="1"/>
  <c r="CX274" i="1"/>
  <c r="CX275" i="1"/>
  <c r="CX276" i="1"/>
  <c r="CX277" i="1"/>
  <c r="CX278" i="1"/>
  <c r="CX279" i="1"/>
  <c r="CX280" i="1"/>
  <c r="CX281" i="1"/>
  <c r="CX282" i="1"/>
  <c r="CX283" i="1"/>
  <c r="CX284" i="1"/>
  <c r="CX285" i="1"/>
  <c r="CX286" i="1"/>
  <c r="CX287" i="1"/>
  <c r="CX288" i="1"/>
  <c r="CX289" i="1"/>
  <c r="CX290" i="1"/>
  <c r="CX291" i="1"/>
  <c r="CX292" i="1"/>
  <c r="CX293" i="1"/>
  <c r="CX294" i="1"/>
  <c r="CX295" i="1"/>
  <c r="CX296" i="1"/>
  <c r="CX297" i="1"/>
  <c r="CX298" i="1"/>
  <c r="CX299" i="1"/>
  <c r="CX300" i="1"/>
  <c r="CX301" i="1"/>
  <c r="CX302" i="1"/>
  <c r="CX303" i="1"/>
  <c r="CX304" i="1"/>
  <c r="CX305" i="1"/>
  <c r="CX306" i="1"/>
  <c r="CX307" i="1"/>
  <c r="CX308" i="1"/>
  <c r="CX309" i="1"/>
  <c r="CX310" i="1"/>
  <c r="CX311" i="1"/>
  <c r="CX312" i="1"/>
  <c r="CX313" i="1"/>
  <c r="CX314" i="1"/>
  <c r="CX315" i="1"/>
  <c r="CX316" i="1"/>
  <c r="CX317" i="1"/>
  <c r="CX318" i="1"/>
  <c r="CX319" i="1"/>
  <c r="CX320" i="1"/>
  <c r="CX321" i="1"/>
  <c r="CX322" i="1"/>
  <c r="CX323" i="1"/>
  <c r="CX324" i="1"/>
  <c r="CX325" i="1"/>
  <c r="CX326" i="1"/>
  <c r="CX327" i="1"/>
  <c r="CX328" i="1"/>
  <c r="CX329" i="1"/>
  <c r="CX330" i="1"/>
  <c r="CX331" i="1"/>
  <c r="CX332" i="1"/>
  <c r="CX333" i="1"/>
  <c r="CX334" i="1"/>
  <c r="CX335" i="1"/>
  <c r="CX336" i="1"/>
  <c r="CX337" i="1"/>
  <c r="CX338" i="1"/>
  <c r="CX339" i="1"/>
  <c r="CX340" i="1"/>
  <c r="CX341" i="1"/>
  <c r="CX342" i="1"/>
  <c r="CX343" i="1"/>
  <c r="CX344" i="1"/>
  <c r="CX345" i="1"/>
  <c r="CX346" i="1"/>
  <c r="CX347" i="1"/>
  <c r="CX348" i="1"/>
  <c r="CX349" i="1"/>
  <c r="CX350" i="1"/>
  <c r="CX351" i="1"/>
  <c r="CX352" i="1"/>
  <c r="CX353" i="1"/>
  <c r="CX354" i="1"/>
  <c r="CX355" i="1"/>
  <c r="CX356" i="1"/>
  <c r="CX357" i="1"/>
  <c r="CX358" i="1"/>
  <c r="CX359" i="1"/>
  <c r="CX360" i="1"/>
  <c r="CX361" i="1"/>
  <c r="CX362" i="1"/>
  <c r="CX363" i="1"/>
  <c r="CX364" i="1"/>
  <c r="CX365" i="1"/>
  <c r="CX366" i="1"/>
  <c r="CX367" i="1"/>
  <c r="CX368" i="1"/>
  <c r="CX369" i="1"/>
  <c r="CX370" i="1"/>
  <c r="CX371" i="1"/>
  <c r="CX372" i="1"/>
  <c r="CX373" i="1"/>
  <c r="CX374" i="1"/>
  <c r="CX375" i="1"/>
  <c r="CX376" i="1"/>
  <c r="CX377" i="1"/>
  <c r="CX378" i="1"/>
  <c r="CX379" i="1"/>
  <c r="CX380" i="1"/>
  <c r="CX381" i="1"/>
  <c r="CX382" i="1"/>
  <c r="CX383" i="1"/>
  <c r="CX384" i="1"/>
  <c r="CX385" i="1"/>
  <c r="CX386" i="1"/>
  <c r="CX387" i="1"/>
  <c r="CX388" i="1"/>
  <c r="CX389" i="1"/>
  <c r="CX390" i="1"/>
  <c r="CX391" i="1"/>
  <c r="CX392" i="1"/>
  <c r="CX393" i="1"/>
  <c r="CX394" i="1"/>
  <c r="CX395" i="1"/>
  <c r="CX396" i="1"/>
  <c r="CX397" i="1"/>
  <c r="CX398" i="1"/>
  <c r="CX399" i="1"/>
  <c r="CX400" i="1"/>
  <c r="CX401" i="1"/>
  <c r="CX402" i="1"/>
  <c r="CX403" i="1"/>
  <c r="CX404" i="1"/>
  <c r="CX405" i="1"/>
  <c r="CX406" i="1"/>
  <c r="CX407" i="1"/>
  <c r="CX408" i="1"/>
  <c r="CX409" i="1"/>
  <c r="CX410" i="1"/>
  <c r="CX411" i="1"/>
  <c r="CX412" i="1"/>
  <c r="CX413" i="1"/>
  <c r="CX414" i="1"/>
  <c r="CX415" i="1"/>
  <c r="CX416" i="1"/>
  <c r="CX417" i="1"/>
  <c r="CX418" i="1"/>
  <c r="CX419" i="1"/>
  <c r="CX420" i="1"/>
  <c r="CX421" i="1"/>
  <c r="CX422" i="1"/>
  <c r="CX423" i="1"/>
  <c r="CX424" i="1"/>
  <c r="CX425" i="1"/>
  <c r="CX426" i="1"/>
  <c r="CX427" i="1"/>
  <c r="CX428" i="1"/>
  <c r="CX429" i="1"/>
  <c r="CX430" i="1"/>
  <c r="CX431" i="1"/>
  <c r="CX432" i="1"/>
  <c r="CX433" i="1"/>
  <c r="CX434" i="1"/>
  <c r="CX435" i="1"/>
  <c r="CX436" i="1"/>
  <c r="CX437" i="1"/>
  <c r="CX438" i="1"/>
  <c r="CX439" i="1"/>
  <c r="CX440" i="1"/>
  <c r="CX441" i="1"/>
  <c r="CX442" i="1"/>
  <c r="CX443" i="1"/>
  <c r="CX444" i="1"/>
  <c r="CX445" i="1"/>
  <c r="CX446" i="1"/>
  <c r="CX447" i="1"/>
  <c r="CX448" i="1"/>
  <c r="CX449" i="1"/>
  <c r="CX450" i="1"/>
  <c r="CX451" i="1"/>
  <c r="CX452" i="1"/>
  <c r="CX453" i="1"/>
  <c r="CX454" i="1"/>
  <c r="CX455" i="1"/>
  <c r="CX456" i="1"/>
  <c r="CX457" i="1"/>
  <c r="CX458" i="1"/>
  <c r="CX459" i="1"/>
  <c r="CX460" i="1"/>
  <c r="CX461" i="1"/>
  <c r="CX462" i="1"/>
  <c r="CX463" i="1"/>
  <c r="CX464" i="1"/>
  <c r="CX465" i="1"/>
  <c r="CX466" i="1"/>
  <c r="CX467" i="1"/>
  <c r="CX468" i="1"/>
  <c r="CX469" i="1"/>
  <c r="CX470" i="1"/>
  <c r="CX471" i="1"/>
  <c r="CX472" i="1"/>
  <c r="CX473" i="1"/>
  <c r="CX474" i="1"/>
  <c r="CX475" i="1"/>
  <c r="CX476" i="1"/>
  <c r="CX477" i="1"/>
  <c r="CX478" i="1"/>
  <c r="CX479" i="1"/>
  <c r="CX480" i="1"/>
  <c r="CX481" i="1"/>
  <c r="CX482" i="1"/>
  <c r="CX483" i="1"/>
  <c r="CX484" i="1"/>
  <c r="CX485" i="1"/>
  <c r="CX486" i="1"/>
  <c r="CX487" i="1"/>
  <c r="CX488" i="1"/>
  <c r="CX489" i="1"/>
  <c r="CX490" i="1"/>
  <c r="CX491" i="1"/>
  <c r="CX492" i="1"/>
  <c r="CX493" i="1"/>
  <c r="CX494" i="1"/>
  <c r="CX495" i="1"/>
  <c r="CX496" i="1"/>
  <c r="CX497" i="1"/>
  <c r="CX498" i="1"/>
  <c r="CX499" i="1"/>
  <c r="CX500" i="1"/>
  <c r="CX501" i="1"/>
  <c r="CX502" i="1"/>
  <c r="CX503" i="1"/>
  <c r="CX504" i="1"/>
  <c r="CX505" i="1"/>
  <c r="CX506" i="1"/>
  <c r="CX507" i="1"/>
  <c r="CX508" i="1"/>
  <c r="CX509" i="1"/>
  <c r="CX510" i="1"/>
  <c r="CX511" i="1"/>
  <c r="CX512" i="1"/>
  <c r="CX513" i="1"/>
  <c r="CX514" i="1"/>
  <c r="CX515" i="1"/>
  <c r="CX516" i="1"/>
  <c r="CX517" i="1"/>
  <c r="CX518" i="1"/>
  <c r="CX519" i="1"/>
  <c r="CX520" i="1"/>
  <c r="CX521" i="1"/>
  <c r="CX522" i="1"/>
  <c r="CX523" i="1"/>
  <c r="CX524" i="1"/>
  <c r="CX525" i="1"/>
  <c r="CX526" i="1"/>
  <c r="CX527" i="1"/>
  <c r="CX528" i="1"/>
  <c r="CX529" i="1"/>
  <c r="CX530" i="1"/>
  <c r="CX531" i="1"/>
  <c r="CX532" i="1"/>
  <c r="CX533" i="1"/>
  <c r="CX534" i="1"/>
  <c r="CX535" i="1"/>
  <c r="CX536" i="1"/>
  <c r="CX537" i="1"/>
  <c r="CX538" i="1"/>
  <c r="CX539" i="1"/>
  <c r="CX540" i="1"/>
  <c r="CX541" i="1"/>
  <c r="CX542" i="1"/>
  <c r="CX543" i="1"/>
  <c r="CX544" i="1"/>
  <c r="CX545" i="1"/>
  <c r="CX546" i="1"/>
  <c r="CX547" i="1"/>
  <c r="CX548" i="1"/>
  <c r="CX549" i="1"/>
  <c r="CX550" i="1"/>
  <c r="CX551" i="1"/>
  <c r="CX552" i="1"/>
  <c r="CX553" i="1"/>
  <c r="CX554" i="1"/>
  <c r="CX555" i="1"/>
  <c r="CX556" i="1"/>
  <c r="CX557" i="1"/>
  <c r="CX558" i="1"/>
  <c r="CX559" i="1"/>
  <c r="CX560" i="1"/>
  <c r="CX561" i="1"/>
  <c r="CX562" i="1"/>
  <c r="CX563" i="1"/>
  <c r="CX564" i="1"/>
  <c r="CX565" i="1"/>
  <c r="CX566" i="1"/>
  <c r="CX567" i="1"/>
  <c r="CX568" i="1"/>
  <c r="CX569" i="1"/>
  <c r="CX570" i="1"/>
  <c r="CX571" i="1"/>
  <c r="CX572" i="1"/>
  <c r="CX573" i="1"/>
  <c r="CX574" i="1"/>
  <c r="CX575" i="1"/>
  <c r="CX576" i="1"/>
  <c r="CX577" i="1"/>
  <c r="CX578" i="1"/>
  <c r="CX579" i="1"/>
  <c r="CX580" i="1"/>
  <c r="CX581" i="1"/>
  <c r="CX582" i="1"/>
  <c r="CX583" i="1"/>
  <c r="CX584" i="1"/>
  <c r="CX585" i="1"/>
  <c r="CX586" i="1"/>
  <c r="CX587" i="1"/>
  <c r="CX588" i="1"/>
  <c r="CX589" i="1"/>
  <c r="CX590" i="1"/>
  <c r="CX591" i="1"/>
  <c r="CX592" i="1"/>
  <c r="CX593" i="1"/>
  <c r="CX594" i="1"/>
  <c r="CX595" i="1"/>
  <c r="CX596" i="1"/>
  <c r="CX597" i="1"/>
  <c r="CX598" i="1"/>
  <c r="CX599" i="1"/>
  <c r="CX600" i="1"/>
  <c r="CX601" i="1"/>
  <c r="CX602" i="1"/>
  <c r="CX603" i="1"/>
  <c r="CX604" i="1"/>
  <c r="CX605" i="1"/>
  <c r="CX606" i="1"/>
  <c r="CX607" i="1"/>
  <c r="CX608" i="1"/>
  <c r="CX609" i="1"/>
  <c r="CX610" i="1"/>
  <c r="CX611" i="1"/>
  <c r="CX612" i="1"/>
  <c r="CX613" i="1"/>
  <c r="CX614" i="1"/>
  <c r="CX615" i="1"/>
  <c r="CX616" i="1"/>
  <c r="CX617" i="1"/>
  <c r="CX618" i="1"/>
  <c r="CX619" i="1"/>
  <c r="CX620" i="1"/>
  <c r="CX621" i="1"/>
  <c r="CX622" i="1"/>
  <c r="CX623" i="1"/>
  <c r="CX624" i="1"/>
  <c r="CX625" i="1"/>
  <c r="CX626" i="1"/>
  <c r="CX627" i="1"/>
  <c r="CX628" i="1"/>
  <c r="CX629" i="1"/>
  <c r="CX630" i="1"/>
  <c r="CX631" i="1"/>
  <c r="CX632" i="1"/>
  <c r="CX633" i="1"/>
  <c r="CX634" i="1"/>
  <c r="CX635" i="1"/>
  <c r="CX636" i="1"/>
  <c r="CX637" i="1"/>
  <c r="CX638" i="1"/>
  <c r="CX639" i="1"/>
  <c r="CX640" i="1"/>
  <c r="CX641" i="1"/>
  <c r="CX642" i="1"/>
  <c r="CX643" i="1"/>
  <c r="CX644" i="1"/>
  <c r="CX645" i="1"/>
  <c r="CX646" i="1"/>
  <c r="CX647" i="1"/>
  <c r="CX648" i="1"/>
  <c r="CX649" i="1"/>
  <c r="CX650" i="1"/>
  <c r="CX651" i="1"/>
  <c r="CX652" i="1"/>
  <c r="CX653" i="1"/>
  <c r="CX654" i="1"/>
  <c r="CX655" i="1"/>
  <c r="CX656" i="1"/>
  <c r="CX657" i="1"/>
  <c r="CX658" i="1"/>
  <c r="CX659" i="1"/>
  <c r="CX660" i="1"/>
  <c r="CX661" i="1"/>
  <c r="CX662" i="1"/>
  <c r="CX663" i="1"/>
  <c r="CX664" i="1"/>
  <c r="CX665" i="1"/>
  <c r="CX666" i="1"/>
  <c r="CX667" i="1"/>
  <c r="CX668" i="1"/>
  <c r="CX669" i="1"/>
  <c r="CX670" i="1"/>
  <c r="CX671" i="1"/>
  <c r="CX672" i="1"/>
  <c r="CX673" i="1"/>
  <c r="CX674" i="1"/>
  <c r="CX675" i="1"/>
  <c r="CX676" i="1"/>
  <c r="CX677" i="1"/>
  <c r="CX678" i="1"/>
  <c r="CX679" i="1"/>
  <c r="CX680" i="1"/>
  <c r="CX681" i="1"/>
  <c r="CX682" i="1"/>
  <c r="CX683" i="1"/>
  <c r="CX684" i="1"/>
  <c r="CX685" i="1"/>
  <c r="CX686" i="1"/>
  <c r="CX687" i="1"/>
  <c r="CX688" i="1"/>
  <c r="CX689" i="1"/>
  <c r="CX690" i="1"/>
  <c r="CX691" i="1"/>
  <c r="CX692" i="1"/>
  <c r="CX693" i="1"/>
  <c r="CX694" i="1"/>
  <c r="CX695" i="1"/>
  <c r="CX696" i="1"/>
  <c r="CX697" i="1"/>
  <c r="CX698" i="1"/>
  <c r="CX699" i="1"/>
  <c r="CX700" i="1"/>
  <c r="CX701" i="1"/>
  <c r="CX702" i="1"/>
  <c r="CX703" i="1"/>
  <c r="CX704" i="1"/>
  <c r="CX705" i="1"/>
  <c r="CX706" i="1"/>
  <c r="CX707" i="1"/>
  <c r="CX708" i="1"/>
  <c r="CX709" i="1"/>
  <c r="CX710" i="1"/>
  <c r="CX711" i="1"/>
  <c r="CX712" i="1"/>
  <c r="CX713" i="1"/>
  <c r="CX714" i="1"/>
  <c r="CX715" i="1"/>
  <c r="CX716" i="1"/>
  <c r="CX717" i="1"/>
  <c r="CX718" i="1"/>
  <c r="CX719" i="1"/>
  <c r="CX720" i="1"/>
  <c r="CX721" i="1"/>
  <c r="CX722" i="1"/>
  <c r="CX723" i="1"/>
  <c r="CX724" i="1"/>
  <c r="CX725" i="1"/>
  <c r="CX726" i="1"/>
  <c r="CX727" i="1"/>
  <c r="CX728" i="1"/>
  <c r="CX729" i="1"/>
  <c r="CX730" i="1"/>
  <c r="CX731" i="1"/>
  <c r="CX732" i="1"/>
  <c r="CX733" i="1"/>
  <c r="CX734" i="1"/>
  <c r="CX735" i="1"/>
  <c r="CX736" i="1"/>
  <c r="CX737" i="1"/>
  <c r="CX738" i="1"/>
  <c r="CX739" i="1"/>
  <c r="CX740" i="1"/>
  <c r="CX741" i="1"/>
  <c r="CX742" i="1"/>
  <c r="CX743" i="1"/>
  <c r="CX744" i="1"/>
  <c r="CX745" i="1"/>
  <c r="CX746" i="1"/>
  <c r="CX747" i="1"/>
  <c r="CX748" i="1"/>
  <c r="CX749" i="1"/>
  <c r="CX750" i="1"/>
  <c r="CX751" i="1"/>
  <c r="CX752" i="1"/>
  <c r="CX753" i="1"/>
  <c r="CX754" i="1"/>
  <c r="CX755" i="1"/>
  <c r="CX756" i="1"/>
  <c r="CX757" i="1"/>
  <c r="CX758" i="1"/>
  <c r="CX759" i="1"/>
  <c r="CX760" i="1"/>
  <c r="CX761" i="1"/>
  <c r="CX762" i="1"/>
  <c r="CX763" i="1"/>
  <c r="CX764" i="1"/>
  <c r="CX765" i="1"/>
  <c r="CX766" i="1"/>
  <c r="CX767" i="1"/>
  <c r="CX768" i="1"/>
  <c r="CX769" i="1"/>
  <c r="CX770" i="1"/>
  <c r="CX771" i="1"/>
  <c r="CX772" i="1"/>
  <c r="CX773" i="1"/>
  <c r="CX774" i="1"/>
  <c r="CX775" i="1"/>
  <c r="CX776" i="1"/>
  <c r="CX777" i="1"/>
  <c r="CX778" i="1"/>
  <c r="CX779" i="1"/>
  <c r="CX780" i="1"/>
  <c r="CX781" i="1"/>
  <c r="CX782" i="1"/>
  <c r="CX783" i="1"/>
  <c r="CX784" i="1"/>
  <c r="CX785" i="1"/>
  <c r="CX786" i="1"/>
  <c r="CX787" i="1"/>
  <c r="CX788" i="1"/>
  <c r="CX789" i="1"/>
  <c r="CX790" i="1"/>
  <c r="CX791" i="1"/>
  <c r="CX792" i="1"/>
  <c r="CX793" i="1"/>
  <c r="CX794" i="1"/>
  <c r="CX795" i="1"/>
  <c r="CX796" i="1"/>
  <c r="CX797" i="1"/>
  <c r="CX798" i="1"/>
  <c r="CX799" i="1"/>
  <c r="CX800" i="1"/>
  <c r="CX801" i="1"/>
  <c r="CX802" i="1"/>
  <c r="CX803" i="1"/>
  <c r="CX804" i="1"/>
  <c r="CX805" i="1"/>
  <c r="CX806" i="1"/>
  <c r="CX807" i="1"/>
  <c r="CX808" i="1"/>
  <c r="CX809" i="1"/>
  <c r="CX810" i="1"/>
  <c r="CX811" i="1"/>
  <c r="CX812" i="1"/>
  <c r="CX813" i="1"/>
  <c r="CX814" i="1"/>
  <c r="CX815" i="1"/>
  <c r="CX816" i="1"/>
  <c r="CX817" i="1"/>
  <c r="CX818" i="1"/>
  <c r="CX819" i="1"/>
  <c r="CX820" i="1"/>
  <c r="CX821" i="1"/>
  <c r="CX822" i="1"/>
  <c r="CX823" i="1"/>
  <c r="CX824" i="1"/>
  <c r="CX825" i="1"/>
  <c r="CX826" i="1"/>
  <c r="CX827" i="1"/>
  <c r="CX828" i="1"/>
  <c r="CX829" i="1"/>
  <c r="CX830" i="1"/>
  <c r="CX831" i="1"/>
  <c r="CX832" i="1"/>
  <c r="CX833" i="1"/>
  <c r="CX834" i="1"/>
  <c r="CX835" i="1"/>
  <c r="CX836" i="1"/>
  <c r="CX837" i="1"/>
  <c r="CX838" i="1"/>
  <c r="CX839" i="1"/>
  <c r="CX840" i="1"/>
  <c r="CX841" i="1"/>
  <c r="CX842" i="1"/>
  <c r="CX843" i="1"/>
  <c r="CX844" i="1"/>
  <c r="CX845" i="1"/>
  <c r="CX846" i="1"/>
  <c r="CX847" i="1"/>
  <c r="CX848" i="1"/>
  <c r="CX849" i="1"/>
  <c r="CX850" i="1"/>
  <c r="CX851" i="1"/>
  <c r="CX852" i="1"/>
  <c r="CX853" i="1"/>
  <c r="CX854" i="1"/>
  <c r="CX855" i="1"/>
  <c r="CX856" i="1"/>
  <c r="CX857" i="1"/>
  <c r="CX858" i="1"/>
  <c r="CX859" i="1"/>
  <c r="CX860" i="1"/>
  <c r="CX861" i="1"/>
  <c r="CX862" i="1"/>
  <c r="CX863" i="1"/>
  <c r="CX864" i="1"/>
  <c r="CX865" i="1"/>
  <c r="CX866" i="1"/>
  <c r="CX867" i="1"/>
  <c r="CX868" i="1"/>
  <c r="CX869" i="1"/>
  <c r="CX870" i="1"/>
  <c r="CX871" i="1"/>
  <c r="CX872" i="1"/>
  <c r="CX873" i="1"/>
  <c r="CX874" i="1"/>
  <c r="CX875" i="1"/>
  <c r="CX876" i="1"/>
  <c r="CX877" i="1"/>
  <c r="CX878" i="1"/>
  <c r="CX879" i="1"/>
  <c r="CX880" i="1"/>
  <c r="CX881" i="1"/>
  <c r="CX882" i="1"/>
  <c r="CX883" i="1"/>
  <c r="CX884" i="1"/>
  <c r="CX885" i="1"/>
  <c r="CX886" i="1"/>
  <c r="CX887" i="1"/>
  <c r="CX888" i="1"/>
  <c r="CX889" i="1"/>
  <c r="CX890" i="1"/>
  <c r="CX891" i="1"/>
  <c r="CX892" i="1"/>
  <c r="CX893" i="1"/>
  <c r="CX894" i="1"/>
  <c r="CX895" i="1"/>
  <c r="CX896" i="1"/>
  <c r="CX897" i="1"/>
  <c r="CX898" i="1"/>
  <c r="CX899" i="1"/>
  <c r="CX900" i="1"/>
  <c r="CX901" i="1"/>
  <c r="CX902" i="1"/>
  <c r="CX903" i="1"/>
  <c r="CX904" i="1"/>
  <c r="CX905" i="1"/>
  <c r="CX906" i="1"/>
  <c r="CX907" i="1"/>
  <c r="CX908" i="1"/>
  <c r="CX909" i="1"/>
  <c r="CX910" i="1"/>
  <c r="CX911" i="1"/>
  <c r="CX912" i="1"/>
  <c r="CX913" i="1"/>
  <c r="CX914" i="1"/>
  <c r="CX915" i="1"/>
  <c r="CX916" i="1"/>
  <c r="CX917" i="1"/>
  <c r="CX918" i="1"/>
  <c r="CX919" i="1"/>
  <c r="CX920" i="1"/>
  <c r="CX921" i="1"/>
  <c r="CX922" i="1"/>
  <c r="CX923" i="1"/>
  <c r="CX924" i="1"/>
  <c r="CX925" i="1"/>
  <c r="CX926" i="1"/>
  <c r="CX927" i="1"/>
  <c r="CX928" i="1"/>
  <c r="CX929" i="1"/>
  <c r="CX930" i="1"/>
  <c r="CX931" i="1"/>
  <c r="CX932" i="1"/>
  <c r="CX933" i="1"/>
  <c r="CX934" i="1"/>
  <c r="CX935" i="1"/>
  <c r="CX936" i="1"/>
  <c r="CX937" i="1"/>
  <c r="CX938" i="1"/>
  <c r="CX939" i="1"/>
  <c r="CX940" i="1"/>
  <c r="CX941" i="1"/>
  <c r="CX942" i="1"/>
  <c r="CX943" i="1"/>
  <c r="CX944" i="1"/>
  <c r="CX945" i="1"/>
  <c r="CX946" i="1"/>
  <c r="CX947" i="1"/>
  <c r="CX948" i="1"/>
  <c r="CX949" i="1"/>
  <c r="CX950" i="1"/>
  <c r="CX951" i="1"/>
  <c r="CX952" i="1"/>
  <c r="CX953" i="1"/>
  <c r="CX955" i="1"/>
  <c r="CX956" i="1"/>
  <c r="CX957" i="1"/>
  <c r="CX958" i="1"/>
  <c r="CX959" i="1"/>
  <c r="CX960" i="1"/>
  <c r="CX961" i="1"/>
  <c r="CX962" i="1"/>
  <c r="CX963" i="1"/>
  <c r="CX964" i="1"/>
  <c r="CX965" i="1"/>
  <c r="CX966" i="1"/>
  <c r="CX967" i="1"/>
  <c r="CX968" i="1"/>
  <c r="CX969" i="1"/>
  <c r="CX970" i="1"/>
  <c r="CX971" i="1"/>
  <c r="CX972" i="1"/>
  <c r="CX973" i="1"/>
  <c r="CX974" i="1"/>
  <c r="CX975" i="1"/>
  <c r="CX976" i="1"/>
  <c r="CX977" i="1"/>
  <c r="CX978" i="1"/>
  <c r="CX979" i="1"/>
  <c r="CX980" i="1"/>
  <c r="CX981" i="1"/>
  <c r="CX982" i="1"/>
  <c r="CX983" i="1"/>
  <c r="CX984" i="1"/>
  <c r="CX985" i="1"/>
  <c r="CX986" i="1"/>
  <c r="CX987" i="1"/>
  <c r="CX988" i="1"/>
  <c r="CX990" i="1"/>
  <c r="CX991" i="1"/>
  <c r="CX992" i="1"/>
  <c r="CX993" i="1"/>
  <c r="CX994" i="1"/>
  <c r="CX995" i="1"/>
  <c r="CX996" i="1"/>
  <c r="CX997" i="1"/>
  <c r="CX998" i="1"/>
  <c r="CX999" i="1"/>
  <c r="CX1000" i="1"/>
  <c r="CX1001" i="1"/>
  <c r="CX1002" i="1"/>
  <c r="CX1003" i="1"/>
  <c r="CX1004" i="1"/>
  <c r="CX1005" i="1"/>
  <c r="CX1006" i="1"/>
  <c r="CX1007" i="1"/>
  <c r="CX1008" i="1"/>
  <c r="CX1009" i="1"/>
  <c r="CX1010" i="1"/>
  <c r="CX1011" i="1"/>
  <c r="CX1012" i="1"/>
  <c r="CX1013" i="1"/>
  <c r="CX1014" i="1"/>
  <c r="CX1015" i="1"/>
  <c r="CX1016" i="1"/>
  <c r="CX1017" i="1"/>
  <c r="CX1018" i="1"/>
  <c r="CX1019" i="1"/>
  <c r="CX1020" i="1"/>
  <c r="CX1021" i="1"/>
  <c r="CX1022" i="1"/>
  <c r="CX1023" i="1"/>
  <c r="CX1024" i="1"/>
  <c r="CX1025" i="1"/>
  <c r="CX1026" i="1"/>
  <c r="CX1027" i="1"/>
  <c r="CX1028" i="1"/>
  <c r="CX1029" i="1"/>
  <c r="CX1030" i="1"/>
  <c r="CX1031" i="1"/>
  <c r="CX1032" i="1"/>
  <c r="CX1033" i="1"/>
  <c r="CX1034" i="1"/>
  <c r="CX1035" i="1"/>
  <c r="CX1036" i="1"/>
  <c r="CX1037" i="1"/>
  <c r="CX1038" i="1"/>
  <c r="CX1039" i="1"/>
  <c r="CX1040" i="1"/>
  <c r="CX1041" i="1"/>
  <c r="CX1042" i="1"/>
  <c r="CX1043" i="1"/>
  <c r="CX1044" i="1"/>
  <c r="CX1045" i="1"/>
  <c r="CX1046" i="1"/>
  <c r="CX1047" i="1"/>
  <c r="CX1048" i="1"/>
  <c r="CX1049" i="1"/>
  <c r="CX1050" i="1"/>
  <c r="CX1051" i="1"/>
  <c r="CX1052" i="1"/>
  <c r="CX1053" i="1"/>
  <c r="CX1054" i="1"/>
  <c r="CX1055" i="1"/>
  <c r="CX1056" i="1"/>
  <c r="CX1057" i="1"/>
  <c r="CX1058" i="1"/>
  <c r="CX1059" i="1"/>
  <c r="CX1060" i="1"/>
  <c r="CX1061" i="1"/>
  <c r="CX1062" i="1"/>
  <c r="CX1063" i="1"/>
  <c r="CX1064" i="1"/>
  <c r="CX1065" i="1"/>
  <c r="CX1066" i="1"/>
  <c r="CX1067" i="1"/>
  <c r="CX1068" i="1"/>
  <c r="CX1069" i="1"/>
  <c r="CX1070" i="1"/>
  <c r="CX1071" i="1"/>
  <c r="CX1072" i="1"/>
  <c r="CX1073" i="1"/>
  <c r="CX1074" i="1"/>
  <c r="CX1075" i="1"/>
  <c r="CX1076" i="1"/>
  <c r="CX1077" i="1"/>
  <c r="CX1078" i="1"/>
  <c r="CX1079" i="1"/>
  <c r="CX1080" i="1"/>
  <c r="CX1081" i="1"/>
  <c r="CX1082" i="1"/>
  <c r="CX1083" i="1"/>
  <c r="CX1084" i="1"/>
  <c r="CX1085" i="1"/>
  <c r="CX1086" i="1"/>
  <c r="CX1087" i="1"/>
  <c r="CX1088" i="1"/>
  <c r="CX1089" i="1"/>
  <c r="CX1090" i="1"/>
  <c r="CX1091" i="1"/>
  <c r="CX1092" i="1"/>
  <c r="CX1093" i="1"/>
  <c r="CX1094" i="1"/>
  <c r="CX1095" i="1"/>
  <c r="CX1096" i="1"/>
  <c r="CX1097" i="1"/>
  <c r="CX1098" i="1"/>
  <c r="CX1099" i="1"/>
  <c r="CX1100" i="1"/>
  <c r="CX1101" i="1"/>
  <c r="CX1102" i="1"/>
  <c r="CX1103" i="1"/>
  <c r="CX1104" i="1"/>
  <c r="CX1105" i="1"/>
  <c r="CX1106" i="1"/>
  <c r="CX1107" i="1"/>
  <c r="CX1108" i="1"/>
  <c r="CX1109" i="1"/>
  <c r="CX1110" i="1"/>
  <c r="CX1111" i="1"/>
  <c r="CX1112" i="1"/>
  <c r="CX1113" i="1"/>
  <c r="CX1114" i="1"/>
  <c r="CX1115" i="1"/>
  <c r="CX1116" i="1"/>
  <c r="CX1117" i="1"/>
  <c r="CX1118" i="1"/>
  <c r="CX1119" i="1"/>
  <c r="CX1120" i="1"/>
  <c r="CX1121" i="1"/>
  <c r="CX1122" i="1"/>
  <c r="CX1123" i="1"/>
  <c r="CX1124" i="1"/>
  <c r="CX1125" i="1"/>
  <c r="CX1126" i="1"/>
  <c r="CX1127" i="1"/>
  <c r="CX1128" i="1"/>
  <c r="CX1129" i="1"/>
  <c r="CX1130" i="1"/>
  <c r="CX1131" i="1"/>
  <c r="CX1132" i="1"/>
  <c r="CX1133" i="1"/>
  <c r="CX1134" i="1"/>
  <c r="CX1135" i="1"/>
  <c r="CX1136" i="1"/>
  <c r="CX1137" i="1"/>
  <c r="CX1138" i="1"/>
  <c r="CX2" i="1"/>
  <c r="AA6" i="20"/>
  <c r="AA7" i="20"/>
  <c r="AA8" i="20"/>
  <c r="AA9" i="20"/>
  <c r="AA10" i="20"/>
  <c r="AA11" i="20"/>
  <c r="AA12" i="20"/>
  <c r="AA13" i="20"/>
  <c r="AA14" i="20"/>
  <c r="AA15" i="20"/>
  <c r="AA16" i="20"/>
  <c r="AA17" i="20"/>
  <c r="AA18" i="20"/>
  <c r="AA19" i="20"/>
  <c r="AA20" i="20"/>
  <c r="AA21" i="20"/>
  <c r="AA22" i="20"/>
  <c r="AA23" i="20"/>
  <c r="AA24" i="20"/>
  <c r="AA25" i="20"/>
  <c r="AA26" i="20"/>
  <c r="AA27" i="20"/>
  <c r="AA28" i="20"/>
  <c r="AA29" i="20"/>
  <c r="AA30" i="20"/>
  <c r="AA31" i="20"/>
  <c r="AA32" i="20"/>
  <c r="AA33" i="20"/>
  <c r="AA34" i="20"/>
  <c r="AA35" i="20"/>
  <c r="AA36" i="20"/>
  <c r="AA37" i="20"/>
  <c r="AA38" i="20"/>
  <c r="AA39" i="20"/>
  <c r="AA40" i="20"/>
  <c r="AA41" i="20"/>
  <c r="AA42" i="20"/>
  <c r="AA43" i="20"/>
  <c r="AA44" i="20"/>
  <c r="AA45" i="20"/>
  <c r="AA46" i="20"/>
  <c r="AA47" i="20"/>
  <c r="AA48" i="20"/>
  <c r="AA49" i="20"/>
  <c r="AA50" i="20"/>
  <c r="AA51" i="20"/>
  <c r="AA52" i="20"/>
  <c r="AA53" i="20"/>
  <c r="AA54" i="20"/>
  <c r="AA55" i="20"/>
  <c r="AA56" i="20"/>
  <c r="AA57" i="20"/>
  <c r="AA58" i="20"/>
  <c r="AA59" i="20"/>
  <c r="AA60" i="20"/>
  <c r="AA61" i="20"/>
  <c r="AA62" i="20"/>
  <c r="AA63" i="20"/>
  <c r="AA64" i="20"/>
  <c r="AA65" i="20"/>
  <c r="AA66" i="20"/>
  <c r="AA67" i="20"/>
  <c r="AA68" i="20"/>
  <c r="AA69" i="20"/>
  <c r="AA70" i="20"/>
  <c r="AA71" i="20"/>
  <c r="AA72" i="20"/>
  <c r="AA73" i="20"/>
  <c r="AA74" i="20"/>
  <c r="AA75" i="20"/>
  <c r="AA76" i="20"/>
  <c r="AA77" i="20"/>
  <c r="AA78" i="20"/>
  <c r="AA79" i="20"/>
  <c r="AA80" i="20"/>
  <c r="AA81" i="20"/>
  <c r="AA82" i="20"/>
  <c r="AA83" i="20"/>
  <c r="AA84" i="20"/>
  <c r="AA85" i="20"/>
  <c r="AA86" i="20"/>
  <c r="AA87" i="20"/>
  <c r="AA88" i="20"/>
  <c r="AA89" i="20"/>
  <c r="AA90" i="20"/>
  <c r="AA91" i="20"/>
  <c r="AA92" i="20"/>
  <c r="AA93" i="20"/>
  <c r="AA94" i="20"/>
  <c r="AA95" i="20"/>
  <c r="AA96" i="20"/>
  <c r="AA97" i="20"/>
  <c r="AA98" i="20"/>
  <c r="AA99" i="20"/>
  <c r="AA100" i="20"/>
  <c r="AA101" i="20"/>
  <c r="AA102" i="20"/>
  <c r="AA103" i="20"/>
  <c r="AA104" i="20"/>
  <c r="AA105" i="20"/>
  <c r="AA106" i="20"/>
  <c r="AA107" i="20"/>
  <c r="AA108" i="20"/>
  <c r="AA109" i="20"/>
  <c r="AA110" i="20"/>
  <c r="AA111" i="20"/>
  <c r="AA112" i="20"/>
  <c r="AA113" i="20"/>
  <c r="AA114" i="20"/>
  <c r="AA115" i="20"/>
  <c r="AA116" i="20"/>
  <c r="AA117" i="20"/>
  <c r="AA118" i="20"/>
  <c r="AA119" i="20"/>
  <c r="AA120" i="20"/>
  <c r="AA121" i="20"/>
  <c r="AA122" i="20"/>
  <c r="AA123" i="20"/>
  <c r="AA124" i="20"/>
  <c r="AA125" i="20"/>
  <c r="AA126" i="20"/>
  <c r="AA127" i="20"/>
  <c r="AA128" i="20"/>
  <c r="AA129" i="20"/>
  <c r="AA130" i="20"/>
  <c r="AA131" i="20"/>
  <c r="AA132" i="20"/>
  <c r="AA133" i="20"/>
  <c r="AA134" i="20"/>
  <c r="AA135" i="20"/>
  <c r="AA136" i="20"/>
  <c r="AA137" i="20"/>
  <c r="AA138" i="20"/>
  <c r="AA139" i="20"/>
  <c r="AA140" i="20"/>
  <c r="AA141" i="20"/>
  <c r="AA142" i="20"/>
  <c r="AA143" i="20"/>
  <c r="AA144" i="20"/>
  <c r="AA145" i="20"/>
  <c r="AA146" i="20"/>
  <c r="AA147" i="20"/>
  <c r="AA148" i="20"/>
  <c r="AA149" i="20"/>
  <c r="AA150" i="20"/>
  <c r="AA151" i="20"/>
  <c r="AA152" i="20"/>
  <c r="AA153" i="20"/>
  <c r="AA154" i="20"/>
  <c r="AA155" i="20"/>
  <c r="AA156" i="20"/>
  <c r="AA157" i="20"/>
  <c r="AA158" i="20"/>
  <c r="AA159" i="20"/>
  <c r="AA160" i="20"/>
  <c r="AA161" i="20"/>
  <c r="AA162" i="20"/>
  <c r="AA163" i="20"/>
  <c r="AA164" i="20"/>
  <c r="AA165" i="20"/>
  <c r="AA166" i="20"/>
  <c r="AA167" i="20"/>
  <c r="AA168" i="20"/>
  <c r="AA169" i="20"/>
  <c r="AA170" i="20"/>
  <c r="AA171" i="20"/>
  <c r="AA172" i="20"/>
  <c r="AA173" i="20"/>
  <c r="AA174" i="20"/>
  <c r="AA175" i="20"/>
  <c r="AA176" i="20"/>
  <c r="AA177" i="20"/>
  <c r="AA178" i="20"/>
  <c r="AA179" i="20"/>
  <c r="AA180" i="20"/>
  <c r="AA181" i="20"/>
  <c r="AA182" i="20"/>
  <c r="AA183" i="20"/>
  <c r="AA184" i="20"/>
  <c r="AA185" i="20"/>
  <c r="AA186" i="20"/>
  <c r="AA187" i="20"/>
  <c r="AA188" i="20"/>
  <c r="AA189" i="20"/>
  <c r="AA190" i="20"/>
  <c r="AA191" i="20"/>
  <c r="AA192" i="20"/>
  <c r="AA193" i="20"/>
  <c r="AA194" i="20"/>
  <c r="AA195" i="20"/>
  <c r="AA196" i="20"/>
  <c r="AA197" i="20"/>
  <c r="AA198" i="20"/>
  <c r="AA199" i="20"/>
  <c r="AA200" i="20"/>
  <c r="AA201" i="20"/>
  <c r="AA202" i="20"/>
  <c r="AA203" i="20"/>
  <c r="AA204" i="20"/>
  <c r="AA205" i="20"/>
  <c r="AA206" i="20"/>
  <c r="AA207" i="20"/>
  <c r="AA208" i="20"/>
  <c r="AA209" i="20"/>
  <c r="AA210" i="20"/>
  <c r="AA211" i="20"/>
  <c r="AA212" i="20"/>
  <c r="AA213" i="20"/>
  <c r="AA214" i="20"/>
  <c r="AA215" i="20"/>
  <c r="AA216" i="20"/>
  <c r="AA217" i="20"/>
  <c r="AA218" i="20"/>
  <c r="AA219" i="20"/>
  <c r="AA220" i="20"/>
  <c r="AA221" i="20"/>
  <c r="AA222" i="20"/>
  <c r="AA223" i="20"/>
  <c r="AA224" i="20"/>
  <c r="AA225" i="20"/>
  <c r="AA226" i="20"/>
  <c r="AA227" i="20"/>
  <c r="AA228" i="20"/>
  <c r="AA229" i="20"/>
  <c r="AA230" i="20"/>
  <c r="AA231" i="20"/>
  <c r="AA232" i="20"/>
  <c r="AA233" i="20"/>
  <c r="AA234" i="20"/>
  <c r="AA235" i="20"/>
  <c r="AA236" i="20"/>
  <c r="AA237" i="20"/>
  <c r="AA238" i="20"/>
  <c r="AA239" i="20"/>
  <c r="AA240" i="20"/>
  <c r="AA241" i="20"/>
  <c r="AA242" i="20"/>
  <c r="AA243" i="20"/>
  <c r="AA244" i="20"/>
  <c r="AA245" i="20"/>
  <c r="AA246" i="20"/>
  <c r="AA247" i="20"/>
  <c r="AA248" i="20"/>
  <c r="AA249" i="20"/>
  <c r="AA250" i="20"/>
  <c r="AA251" i="20"/>
  <c r="AA252" i="20"/>
  <c r="AA253" i="20"/>
  <c r="AA254" i="20"/>
  <c r="AA255" i="20"/>
  <c r="AA256" i="20"/>
  <c r="AA257" i="20"/>
  <c r="AA258" i="20"/>
  <c r="AA259" i="20"/>
  <c r="AA260" i="20"/>
  <c r="AA261" i="20"/>
  <c r="AA262" i="20"/>
  <c r="AA263" i="20"/>
  <c r="AA264" i="20"/>
  <c r="AA265" i="20"/>
  <c r="AA266" i="20"/>
  <c r="AA267" i="20"/>
  <c r="AA268" i="20"/>
  <c r="AA269" i="20"/>
  <c r="AA270" i="20"/>
  <c r="AA271" i="20"/>
  <c r="AA272" i="20"/>
  <c r="AA273" i="20"/>
  <c r="AA274" i="20"/>
  <c r="AA275" i="20"/>
  <c r="AA276" i="20"/>
  <c r="AA277" i="20"/>
  <c r="AA278" i="20"/>
  <c r="AA279" i="20"/>
  <c r="AA280" i="20"/>
  <c r="AA281" i="20"/>
  <c r="AA282" i="20"/>
  <c r="AA283" i="20"/>
  <c r="AA284" i="20"/>
  <c r="AA285" i="20"/>
  <c r="AA286" i="20"/>
  <c r="AA287" i="20"/>
  <c r="AA288" i="20"/>
  <c r="AA289" i="20"/>
  <c r="AA290" i="20"/>
  <c r="AA291" i="20"/>
  <c r="AA292" i="20"/>
  <c r="AA293" i="20"/>
  <c r="AA294" i="20"/>
  <c r="AA295" i="20"/>
  <c r="AA296" i="20"/>
  <c r="AA297" i="20"/>
  <c r="AA298" i="20"/>
  <c r="AA299" i="20"/>
  <c r="AA300" i="20"/>
  <c r="AA301" i="20"/>
  <c r="AA302" i="20"/>
  <c r="AA303" i="20"/>
  <c r="AA304" i="20"/>
  <c r="AA305" i="20"/>
  <c r="AA306" i="20"/>
  <c r="AA307" i="20"/>
  <c r="AA308" i="20"/>
  <c r="AA309" i="20"/>
  <c r="AA310" i="20"/>
  <c r="AA311" i="20"/>
  <c r="AA312" i="20"/>
  <c r="AA313" i="20"/>
  <c r="AA314" i="20"/>
  <c r="AA315" i="20"/>
  <c r="AA316" i="20"/>
  <c r="AA317" i="20"/>
  <c r="AA318" i="20"/>
  <c r="AA319" i="20"/>
  <c r="AA320" i="20"/>
  <c r="AA321" i="20"/>
  <c r="AA322" i="20"/>
  <c r="AA323" i="20"/>
  <c r="AA324" i="20"/>
  <c r="AA325" i="20"/>
  <c r="AA326" i="20"/>
  <c r="AA327" i="20"/>
  <c r="AA328" i="20"/>
  <c r="AA329" i="20"/>
  <c r="AA330" i="20"/>
  <c r="AA331" i="20"/>
  <c r="AA332" i="20"/>
  <c r="AA333" i="20"/>
  <c r="AA334" i="20"/>
  <c r="AA335" i="20"/>
  <c r="AA336" i="20"/>
  <c r="AA337" i="20"/>
  <c r="AA338" i="20"/>
  <c r="AA339" i="20"/>
  <c r="AA340" i="20"/>
  <c r="AA341" i="20"/>
  <c r="AA342" i="20"/>
  <c r="AA343" i="20"/>
  <c r="AA344" i="20"/>
  <c r="AA345" i="20"/>
  <c r="AA346" i="20"/>
  <c r="AA347" i="20"/>
  <c r="AA348" i="20"/>
  <c r="AA349" i="20"/>
  <c r="AA350" i="20"/>
  <c r="AA351" i="20"/>
  <c r="AA352" i="20"/>
  <c r="AA353" i="20"/>
  <c r="AA354" i="20"/>
  <c r="AA355" i="20"/>
  <c r="AA356" i="20"/>
  <c r="AA357" i="20"/>
  <c r="AA358" i="20"/>
  <c r="AA359" i="20"/>
  <c r="AA360" i="20"/>
  <c r="AA361" i="20"/>
  <c r="AA362" i="20"/>
  <c r="AA363" i="20"/>
  <c r="AA364" i="20"/>
  <c r="AA365" i="20"/>
  <c r="AA366" i="20"/>
  <c r="AA367" i="20"/>
  <c r="AA368" i="20"/>
  <c r="AA369" i="20"/>
  <c r="AA370" i="20"/>
  <c r="AA371" i="20"/>
  <c r="AA372" i="20"/>
  <c r="AA373" i="20"/>
  <c r="AA374" i="20"/>
  <c r="AA375" i="20"/>
  <c r="AA376" i="20"/>
  <c r="AA377" i="20"/>
  <c r="AA378" i="20"/>
  <c r="AA379" i="20"/>
  <c r="AA380" i="20"/>
  <c r="AA381" i="20"/>
  <c r="AA382" i="20"/>
  <c r="AA383" i="20"/>
  <c r="AA384" i="20"/>
  <c r="AA385" i="20"/>
  <c r="AA386" i="20"/>
  <c r="AA387" i="20"/>
  <c r="AA388" i="20"/>
  <c r="AA389" i="20"/>
  <c r="AA390" i="20"/>
  <c r="AA391" i="20"/>
  <c r="AA392" i="20"/>
  <c r="AA393" i="20"/>
  <c r="AA394" i="20"/>
  <c r="AA395" i="20"/>
  <c r="AA396" i="20"/>
  <c r="AA397" i="20"/>
  <c r="AA398" i="20"/>
  <c r="AA399" i="20"/>
  <c r="AA400" i="20"/>
  <c r="AA401" i="20"/>
  <c r="AA402" i="20"/>
  <c r="AA403" i="20"/>
  <c r="AA404" i="20"/>
  <c r="AA405" i="20"/>
  <c r="BZ3" i="1" l="1"/>
  <c r="BZ4" i="1"/>
  <c r="BZ5" i="1"/>
  <c r="BZ13" i="1"/>
  <c r="BZ14" i="1"/>
  <c r="BZ15" i="1"/>
  <c r="BZ44" i="1"/>
  <c r="BZ45" i="1"/>
  <c r="BZ46" i="1"/>
  <c r="BZ47" i="1"/>
  <c r="BZ48" i="1"/>
  <c r="BZ49" i="1"/>
  <c r="BZ50" i="1"/>
  <c r="BZ51" i="1"/>
  <c r="BZ52" i="1"/>
  <c r="BZ53" i="1"/>
  <c r="BZ54" i="1"/>
  <c r="BZ55" i="1"/>
  <c r="BZ56" i="1"/>
  <c r="BZ57" i="1"/>
  <c r="BZ58" i="1"/>
  <c r="BZ59" i="1"/>
  <c r="BZ60" i="1"/>
  <c r="BZ61" i="1"/>
  <c r="BZ62" i="1"/>
  <c r="BZ63" i="1"/>
  <c r="BZ64" i="1"/>
  <c r="BZ65" i="1"/>
  <c r="BZ66" i="1"/>
  <c r="BZ67" i="1"/>
  <c r="BZ68" i="1"/>
  <c r="BZ69" i="1"/>
  <c r="BZ70" i="1"/>
  <c r="BZ71" i="1"/>
  <c r="BZ72" i="1"/>
  <c r="BZ73" i="1"/>
  <c r="BZ74" i="1"/>
  <c r="BZ75" i="1"/>
  <c r="BZ76" i="1"/>
  <c r="BZ77" i="1"/>
  <c r="BZ78" i="1"/>
  <c r="BZ79" i="1"/>
  <c r="BZ80" i="1"/>
  <c r="BZ81" i="1"/>
  <c r="BZ82" i="1"/>
  <c r="BZ83" i="1"/>
  <c r="BZ84" i="1"/>
  <c r="BZ85" i="1"/>
  <c r="BZ86" i="1"/>
  <c r="BZ87" i="1"/>
  <c r="BZ88" i="1"/>
  <c r="BZ89" i="1"/>
  <c r="BZ90" i="1"/>
  <c r="BZ91" i="1"/>
  <c r="BZ92" i="1"/>
  <c r="BZ93" i="1"/>
  <c r="BZ94" i="1"/>
  <c r="BZ95" i="1"/>
  <c r="BZ96" i="1"/>
  <c r="BZ97" i="1"/>
  <c r="BZ98" i="1"/>
  <c r="BZ99" i="1"/>
  <c r="BZ100" i="1"/>
  <c r="BZ101" i="1"/>
  <c r="BZ102" i="1"/>
  <c r="BZ103" i="1"/>
  <c r="BZ104" i="1"/>
  <c r="BZ105" i="1"/>
  <c r="BZ106" i="1"/>
  <c r="BZ107" i="1"/>
  <c r="BZ108" i="1"/>
  <c r="BZ109" i="1"/>
  <c r="BZ110" i="1"/>
  <c r="BZ111" i="1"/>
  <c r="BZ112" i="1"/>
  <c r="BZ113" i="1"/>
  <c r="BZ114" i="1"/>
  <c r="BZ115" i="1"/>
  <c r="BZ116" i="1"/>
  <c r="BZ117" i="1"/>
  <c r="BZ118" i="1"/>
  <c r="BZ119" i="1"/>
  <c r="BZ120" i="1"/>
  <c r="BZ121" i="1"/>
  <c r="BZ122" i="1"/>
  <c r="BZ123" i="1"/>
  <c r="BZ124" i="1"/>
  <c r="BZ125" i="1"/>
  <c r="BZ126" i="1"/>
  <c r="BZ127" i="1"/>
  <c r="BZ128" i="1"/>
  <c r="BZ129" i="1"/>
  <c r="BZ130" i="1"/>
  <c r="BZ131" i="1"/>
  <c r="BZ132" i="1"/>
  <c r="BZ133" i="1"/>
  <c r="BZ134" i="1"/>
  <c r="BZ135" i="1"/>
  <c r="BZ136" i="1"/>
  <c r="BZ137" i="1"/>
  <c r="BZ138" i="1"/>
  <c r="BZ139" i="1"/>
  <c r="BZ140" i="1"/>
  <c r="BZ141" i="1"/>
  <c r="BZ142" i="1"/>
  <c r="BZ143" i="1"/>
  <c r="BZ144" i="1"/>
  <c r="BZ145" i="1"/>
  <c r="BZ146" i="1"/>
  <c r="BZ147" i="1"/>
  <c r="BZ148" i="1"/>
  <c r="BZ149" i="1"/>
  <c r="BZ150" i="1"/>
  <c r="BZ151" i="1"/>
  <c r="BZ152" i="1"/>
  <c r="BZ153" i="1"/>
  <c r="BZ154" i="1"/>
  <c r="BZ155" i="1"/>
  <c r="BZ156" i="1"/>
  <c r="BZ157" i="1"/>
  <c r="BZ158" i="1"/>
  <c r="BZ159" i="1"/>
  <c r="BZ160" i="1"/>
  <c r="BZ183" i="1"/>
  <c r="BZ184" i="1"/>
  <c r="BZ185" i="1"/>
  <c r="BZ186" i="1"/>
  <c r="BZ187" i="1"/>
  <c r="BZ188" i="1"/>
  <c r="BZ189" i="1"/>
  <c r="BZ190" i="1"/>
  <c r="BZ191" i="1"/>
  <c r="BZ192" i="1"/>
  <c r="BZ193" i="1"/>
  <c r="BZ194" i="1"/>
  <c r="BZ195" i="1"/>
  <c r="BZ196" i="1"/>
  <c r="BZ197" i="1"/>
  <c r="BZ198" i="1"/>
  <c r="BZ199" i="1"/>
  <c r="BZ200" i="1"/>
  <c r="BZ201" i="1"/>
  <c r="BZ202" i="1"/>
  <c r="BZ203" i="1"/>
  <c r="BZ204" i="1"/>
  <c r="BZ205" i="1"/>
  <c r="BZ206" i="1"/>
  <c r="BZ207" i="1"/>
  <c r="BZ208" i="1"/>
  <c r="BZ209" i="1"/>
  <c r="BZ210" i="1"/>
  <c r="BZ211" i="1"/>
  <c r="BZ212" i="1"/>
  <c r="BZ213" i="1"/>
  <c r="BZ214" i="1"/>
  <c r="BZ215" i="1"/>
  <c r="BZ216" i="1"/>
  <c r="BZ217" i="1"/>
  <c r="BZ218" i="1"/>
  <c r="BZ219" i="1"/>
  <c r="BZ220" i="1"/>
  <c r="BZ221" i="1"/>
  <c r="BZ222" i="1"/>
  <c r="BZ223" i="1"/>
  <c r="BZ224" i="1"/>
  <c r="BZ225" i="1"/>
  <c r="BZ226" i="1"/>
  <c r="BZ227" i="1"/>
  <c r="BZ228" i="1"/>
  <c r="BZ229" i="1"/>
  <c r="BZ230" i="1"/>
  <c r="BZ231" i="1"/>
  <c r="BZ232" i="1"/>
  <c r="BZ233" i="1"/>
  <c r="BZ234" i="1"/>
  <c r="BZ235" i="1"/>
  <c r="BZ236" i="1"/>
  <c r="BZ237" i="1"/>
  <c r="BZ238" i="1"/>
  <c r="BZ239" i="1"/>
  <c r="BZ240" i="1"/>
  <c r="BZ241" i="1"/>
  <c r="BZ242" i="1"/>
  <c r="BZ243" i="1"/>
  <c r="BZ244" i="1"/>
  <c r="BZ245" i="1"/>
  <c r="BZ246" i="1"/>
  <c r="BZ247" i="1"/>
  <c r="BZ248" i="1"/>
  <c r="BZ249" i="1"/>
  <c r="BZ250" i="1"/>
  <c r="BZ251" i="1"/>
  <c r="BZ252" i="1"/>
  <c r="BZ253" i="1"/>
  <c r="BZ254" i="1"/>
  <c r="BZ255" i="1"/>
  <c r="BZ256" i="1"/>
  <c r="BZ257" i="1"/>
  <c r="BZ258" i="1"/>
  <c r="BZ259" i="1"/>
  <c r="BZ260" i="1"/>
  <c r="BZ261" i="1"/>
  <c r="BZ262" i="1"/>
  <c r="BZ263" i="1"/>
  <c r="BZ264" i="1"/>
  <c r="BZ265" i="1"/>
  <c r="BZ266" i="1"/>
  <c r="BZ267" i="1"/>
  <c r="BZ268" i="1"/>
  <c r="BZ269" i="1"/>
  <c r="BZ270" i="1"/>
  <c r="BZ271" i="1"/>
  <c r="BZ272" i="1"/>
  <c r="BZ273" i="1"/>
  <c r="BZ274" i="1"/>
  <c r="BZ275" i="1"/>
  <c r="BZ276" i="1"/>
  <c r="BZ277" i="1"/>
  <c r="BZ278" i="1"/>
  <c r="BZ279" i="1"/>
  <c r="BZ280" i="1"/>
  <c r="BZ281" i="1"/>
  <c r="BZ282" i="1"/>
  <c r="BZ283" i="1"/>
  <c r="BZ284" i="1"/>
  <c r="BZ285" i="1"/>
  <c r="BZ286" i="1"/>
  <c r="BZ287" i="1"/>
  <c r="BZ288" i="1"/>
  <c r="BZ289" i="1"/>
  <c r="BZ290" i="1"/>
  <c r="BZ291" i="1"/>
  <c r="BZ292" i="1"/>
  <c r="BZ293" i="1"/>
  <c r="BZ294" i="1"/>
  <c r="BZ295" i="1"/>
  <c r="BZ296" i="1"/>
  <c r="BZ297" i="1"/>
  <c r="BZ298" i="1"/>
  <c r="BZ299" i="1"/>
  <c r="BZ300" i="1"/>
  <c r="BZ301" i="1"/>
  <c r="BZ302" i="1"/>
  <c r="BZ303" i="1"/>
  <c r="BZ304" i="1"/>
  <c r="BZ305" i="1"/>
  <c r="BZ306" i="1"/>
  <c r="BZ307" i="1"/>
  <c r="BZ308" i="1"/>
  <c r="BZ309" i="1"/>
  <c r="BZ310" i="1"/>
  <c r="BZ311" i="1"/>
  <c r="BZ312" i="1"/>
  <c r="BZ313" i="1"/>
  <c r="BZ314" i="1"/>
  <c r="BZ315" i="1"/>
  <c r="BZ316" i="1"/>
  <c r="BZ317" i="1"/>
  <c r="BZ318" i="1"/>
  <c r="BZ319" i="1"/>
  <c r="BZ320" i="1"/>
  <c r="BZ321" i="1"/>
  <c r="BZ322" i="1"/>
  <c r="BZ323" i="1"/>
  <c r="BZ324" i="1"/>
  <c r="BZ325" i="1"/>
  <c r="BZ326" i="1"/>
  <c r="BZ327" i="1"/>
  <c r="BZ328" i="1"/>
  <c r="BZ329" i="1"/>
  <c r="BZ330" i="1"/>
  <c r="BZ331" i="1"/>
  <c r="BZ332" i="1"/>
  <c r="BZ333" i="1"/>
  <c r="BZ334" i="1"/>
  <c r="BZ335" i="1"/>
  <c r="BZ336" i="1"/>
  <c r="BZ337" i="1"/>
  <c r="BZ338" i="1"/>
  <c r="BZ339" i="1"/>
  <c r="BZ340" i="1"/>
  <c r="BZ341" i="1"/>
  <c r="BZ342" i="1"/>
  <c r="BZ343" i="1"/>
  <c r="BZ344" i="1"/>
  <c r="BZ345" i="1"/>
  <c r="BZ346" i="1"/>
  <c r="BZ347" i="1"/>
  <c r="BZ348" i="1"/>
  <c r="BZ349" i="1"/>
  <c r="BZ350" i="1"/>
  <c r="BZ351" i="1"/>
  <c r="BZ352" i="1"/>
  <c r="BZ353" i="1"/>
  <c r="BZ354" i="1"/>
  <c r="BZ355" i="1"/>
  <c r="BZ356" i="1"/>
  <c r="BZ357" i="1"/>
  <c r="BZ358" i="1"/>
  <c r="BZ359" i="1"/>
  <c r="BZ360" i="1"/>
  <c r="BZ361" i="1"/>
  <c r="BZ362" i="1"/>
  <c r="BZ363" i="1"/>
  <c r="BZ364" i="1"/>
  <c r="BZ365" i="1"/>
  <c r="BZ366" i="1"/>
  <c r="BZ367" i="1"/>
  <c r="BZ368" i="1"/>
  <c r="BZ369" i="1"/>
  <c r="BZ370" i="1"/>
  <c r="BZ371" i="1"/>
  <c r="BZ372" i="1"/>
  <c r="BZ373" i="1"/>
  <c r="BZ374" i="1"/>
  <c r="BZ375" i="1"/>
  <c r="BZ376" i="1"/>
  <c r="BZ377" i="1"/>
  <c r="BZ378" i="1"/>
  <c r="BZ379" i="1"/>
  <c r="BZ380" i="1"/>
  <c r="BZ381" i="1"/>
  <c r="BZ382" i="1"/>
  <c r="BZ383" i="1"/>
  <c r="BZ384" i="1"/>
  <c r="BZ385" i="1"/>
  <c r="BZ386" i="1"/>
  <c r="BZ387" i="1"/>
  <c r="BZ388" i="1"/>
  <c r="BZ389" i="1"/>
  <c r="BZ390" i="1"/>
  <c r="BZ391" i="1"/>
  <c r="BZ392" i="1"/>
  <c r="BZ393" i="1"/>
  <c r="BZ394" i="1"/>
  <c r="BZ395" i="1"/>
  <c r="BZ396" i="1"/>
  <c r="BZ397" i="1"/>
  <c r="BZ398" i="1"/>
  <c r="BZ399" i="1"/>
  <c r="BZ400" i="1"/>
  <c r="BZ401" i="1"/>
  <c r="BZ402" i="1"/>
  <c r="BZ403" i="1"/>
  <c r="BZ404" i="1"/>
  <c r="BZ405" i="1"/>
  <c r="BZ406" i="1"/>
  <c r="BZ407" i="1"/>
  <c r="BZ408" i="1"/>
  <c r="BZ409" i="1"/>
  <c r="BZ410" i="1"/>
  <c r="BZ411" i="1"/>
  <c r="BZ412" i="1"/>
  <c r="BZ413" i="1"/>
  <c r="BZ414" i="1"/>
  <c r="BZ415" i="1"/>
  <c r="BZ416" i="1"/>
  <c r="BZ417" i="1"/>
  <c r="BZ418" i="1"/>
  <c r="BZ419" i="1"/>
  <c r="BZ420" i="1"/>
  <c r="BZ421" i="1"/>
  <c r="BZ422" i="1"/>
  <c r="BZ423" i="1"/>
  <c r="BZ424" i="1"/>
  <c r="BZ425" i="1"/>
  <c r="BZ426" i="1"/>
  <c r="BZ427" i="1"/>
  <c r="BZ428" i="1"/>
  <c r="BZ429" i="1"/>
  <c r="BZ430" i="1"/>
  <c r="BZ431" i="1"/>
  <c r="BZ432" i="1"/>
  <c r="BZ433" i="1"/>
  <c r="BZ434" i="1"/>
  <c r="BZ435" i="1"/>
  <c r="BZ436" i="1"/>
  <c r="BZ437" i="1"/>
  <c r="BZ438" i="1"/>
  <c r="BZ439" i="1"/>
  <c r="BZ440" i="1"/>
  <c r="BZ441" i="1"/>
  <c r="BZ442" i="1"/>
  <c r="BZ443" i="1"/>
  <c r="BZ444" i="1"/>
  <c r="BZ445" i="1"/>
  <c r="BZ446" i="1"/>
  <c r="BZ447" i="1"/>
  <c r="BZ448" i="1"/>
  <c r="BZ449" i="1"/>
  <c r="BZ450" i="1"/>
  <c r="BZ451" i="1"/>
  <c r="BZ452" i="1"/>
  <c r="BZ453" i="1"/>
  <c r="BZ454" i="1"/>
  <c r="BZ455" i="1"/>
  <c r="BZ456" i="1"/>
  <c r="BZ457" i="1"/>
  <c r="BZ458" i="1"/>
  <c r="BZ459" i="1"/>
  <c r="BZ460" i="1"/>
  <c r="BZ461" i="1"/>
  <c r="BZ462" i="1"/>
  <c r="BZ463" i="1"/>
  <c r="BZ464" i="1"/>
  <c r="BZ465" i="1"/>
  <c r="BZ466" i="1"/>
  <c r="BZ467" i="1"/>
  <c r="BZ468" i="1"/>
  <c r="BZ469" i="1"/>
  <c r="BZ470" i="1"/>
  <c r="BZ471" i="1"/>
  <c r="BZ472" i="1"/>
  <c r="BZ473" i="1"/>
  <c r="BZ474" i="1"/>
  <c r="BZ475" i="1"/>
  <c r="BZ476" i="1"/>
  <c r="BZ477" i="1"/>
  <c r="BZ478" i="1"/>
  <c r="BZ479" i="1"/>
  <c r="BZ480" i="1"/>
  <c r="BZ481" i="1"/>
  <c r="BZ482" i="1"/>
  <c r="BZ483" i="1"/>
  <c r="BZ484" i="1"/>
  <c r="BZ485" i="1"/>
  <c r="BZ486" i="1"/>
  <c r="BZ487" i="1"/>
  <c r="BZ488" i="1"/>
  <c r="BZ489" i="1"/>
  <c r="BZ490" i="1"/>
  <c r="BZ491" i="1"/>
  <c r="BZ492" i="1"/>
  <c r="BZ493" i="1"/>
  <c r="BZ494" i="1"/>
  <c r="BZ495" i="1"/>
  <c r="BZ496" i="1"/>
  <c r="BZ497" i="1"/>
  <c r="BZ498" i="1"/>
  <c r="BZ499" i="1"/>
  <c r="BZ500" i="1"/>
  <c r="BZ501" i="1"/>
  <c r="BZ502" i="1"/>
  <c r="BZ503" i="1"/>
  <c r="BZ504" i="1"/>
  <c r="BZ505" i="1"/>
  <c r="BZ506" i="1"/>
  <c r="BZ507" i="1"/>
  <c r="BZ508" i="1"/>
  <c r="BZ509" i="1"/>
  <c r="BZ510" i="1"/>
  <c r="BZ511" i="1"/>
  <c r="BZ512" i="1"/>
  <c r="BZ513" i="1"/>
  <c r="BZ514" i="1"/>
  <c r="BZ515" i="1"/>
  <c r="BZ516" i="1"/>
  <c r="BZ517" i="1"/>
  <c r="BZ518" i="1"/>
  <c r="BZ519" i="1"/>
  <c r="BZ520" i="1"/>
  <c r="BZ521" i="1"/>
  <c r="BZ522" i="1"/>
  <c r="BZ523" i="1"/>
  <c r="BZ524" i="1"/>
  <c r="BZ525" i="1"/>
  <c r="BZ526" i="1"/>
  <c r="BZ527" i="1"/>
  <c r="BZ528" i="1"/>
  <c r="BZ529" i="1"/>
  <c r="BZ530" i="1"/>
  <c r="BZ531" i="1"/>
  <c r="BZ532" i="1"/>
  <c r="BZ533" i="1"/>
  <c r="BZ534" i="1"/>
  <c r="BZ535" i="1"/>
  <c r="BZ536" i="1"/>
  <c r="BZ537" i="1"/>
  <c r="BZ538" i="1"/>
  <c r="BZ539" i="1"/>
  <c r="BZ540" i="1"/>
  <c r="BZ541" i="1"/>
  <c r="BZ542" i="1"/>
  <c r="BZ543" i="1"/>
  <c r="BZ544" i="1"/>
  <c r="BZ545" i="1"/>
  <c r="BZ546" i="1"/>
  <c r="BZ547" i="1"/>
  <c r="BZ548" i="1"/>
  <c r="BZ549" i="1"/>
  <c r="BZ550" i="1"/>
  <c r="BZ551" i="1"/>
  <c r="BZ552" i="1"/>
  <c r="BZ553" i="1"/>
  <c r="BZ554" i="1"/>
  <c r="BZ555" i="1"/>
  <c r="BZ556" i="1"/>
  <c r="BZ557" i="1"/>
  <c r="BZ558" i="1"/>
  <c r="BZ559" i="1"/>
  <c r="BZ560" i="1"/>
  <c r="BZ561" i="1"/>
  <c r="BZ562" i="1"/>
  <c r="BZ563" i="1"/>
  <c r="BZ564" i="1"/>
  <c r="BZ565" i="1"/>
  <c r="BZ566" i="1"/>
  <c r="BZ567" i="1"/>
  <c r="BZ568" i="1"/>
  <c r="BZ569" i="1"/>
  <c r="BZ570" i="1"/>
  <c r="BZ571" i="1"/>
  <c r="BZ572" i="1"/>
  <c r="BZ573" i="1"/>
  <c r="BZ574" i="1"/>
  <c r="BZ575" i="1"/>
  <c r="BZ576" i="1"/>
  <c r="BZ577" i="1"/>
  <c r="BZ578" i="1"/>
  <c r="BZ579" i="1"/>
  <c r="BZ580" i="1"/>
  <c r="BZ581" i="1"/>
  <c r="BZ582" i="1"/>
  <c r="BZ583" i="1"/>
  <c r="BZ584" i="1"/>
  <c r="BZ585" i="1"/>
  <c r="BZ586" i="1"/>
  <c r="BZ587" i="1"/>
  <c r="BZ588" i="1"/>
  <c r="BZ589" i="1"/>
  <c r="BZ590" i="1"/>
  <c r="BZ591" i="1"/>
  <c r="BZ592" i="1"/>
  <c r="BZ593" i="1"/>
  <c r="BZ594" i="1"/>
  <c r="BZ595" i="1"/>
  <c r="BZ596" i="1"/>
  <c r="BZ597" i="1"/>
  <c r="BZ598" i="1"/>
  <c r="BZ599" i="1"/>
  <c r="BZ600" i="1"/>
  <c r="BZ601" i="1"/>
  <c r="BZ602" i="1"/>
  <c r="BZ603" i="1"/>
  <c r="BZ604" i="1"/>
  <c r="BZ605" i="1"/>
  <c r="BZ606" i="1"/>
  <c r="BZ607" i="1"/>
  <c r="BZ608" i="1"/>
  <c r="BZ609" i="1"/>
  <c r="BZ610" i="1"/>
  <c r="BZ611" i="1"/>
  <c r="BZ612" i="1"/>
  <c r="BZ613" i="1"/>
  <c r="BZ614" i="1"/>
  <c r="BZ615" i="1"/>
  <c r="BZ616" i="1"/>
  <c r="BZ617" i="1"/>
  <c r="BZ618" i="1"/>
  <c r="BZ619" i="1"/>
  <c r="BZ620" i="1"/>
  <c r="BZ621" i="1"/>
  <c r="BZ622" i="1"/>
  <c r="BZ623" i="1"/>
  <c r="BZ624" i="1"/>
  <c r="BZ625" i="1"/>
  <c r="BZ626" i="1"/>
  <c r="BZ627" i="1"/>
  <c r="BZ628" i="1"/>
  <c r="BZ629" i="1"/>
  <c r="BZ630" i="1"/>
  <c r="BZ631" i="1"/>
  <c r="BZ632" i="1"/>
  <c r="BZ633" i="1"/>
  <c r="BZ634" i="1"/>
  <c r="BZ635" i="1"/>
  <c r="BZ636" i="1"/>
  <c r="BZ637" i="1"/>
  <c r="BZ638" i="1"/>
  <c r="BZ639" i="1"/>
  <c r="BZ640" i="1"/>
  <c r="BZ641" i="1"/>
  <c r="BZ642" i="1"/>
  <c r="BZ643" i="1"/>
  <c r="BZ644" i="1"/>
  <c r="BZ645" i="1"/>
  <c r="BZ646" i="1"/>
  <c r="BZ647" i="1"/>
  <c r="BZ648" i="1"/>
  <c r="BZ649" i="1"/>
  <c r="BZ650" i="1"/>
  <c r="BZ651" i="1"/>
  <c r="BZ652" i="1"/>
  <c r="BZ653" i="1"/>
  <c r="BZ654" i="1"/>
  <c r="BZ655" i="1"/>
  <c r="BZ656" i="1"/>
  <c r="BZ657" i="1"/>
  <c r="BZ658" i="1"/>
  <c r="BZ659" i="1"/>
  <c r="BZ660" i="1"/>
  <c r="BZ661" i="1"/>
  <c r="BZ662" i="1"/>
  <c r="BZ663" i="1"/>
  <c r="BZ664" i="1"/>
  <c r="BZ665" i="1"/>
  <c r="BZ666" i="1"/>
  <c r="BZ667" i="1"/>
  <c r="BZ668" i="1"/>
  <c r="BZ669" i="1"/>
  <c r="BZ670" i="1"/>
  <c r="BZ671" i="1"/>
  <c r="BZ672" i="1"/>
  <c r="BZ673" i="1"/>
  <c r="BZ674" i="1"/>
  <c r="BZ675" i="1"/>
  <c r="BZ676" i="1"/>
  <c r="BZ677" i="1"/>
  <c r="BZ678" i="1"/>
  <c r="BZ679" i="1"/>
  <c r="BZ680" i="1"/>
  <c r="BZ681" i="1"/>
  <c r="BZ682" i="1"/>
  <c r="BZ683" i="1"/>
  <c r="BZ684" i="1"/>
  <c r="BZ685" i="1"/>
  <c r="BZ686" i="1"/>
  <c r="BZ687" i="1"/>
  <c r="BZ688" i="1"/>
  <c r="BZ689" i="1"/>
  <c r="BZ690" i="1"/>
  <c r="BZ691" i="1"/>
  <c r="BZ692" i="1"/>
  <c r="BZ693" i="1"/>
  <c r="BZ694" i="1"/>
  <c r="BZ695" i="1"/>
  <c r="BZ696" i="1"/>
  <c r="BZ697" i="1"/>
  <c r="BZ698" i="1"/>
  <c r="BZ699" i="1"/>
  <c r="BZ700" i="1"/>
  <c r="BZ701" i="1"/>
  <c r="BZ702" i="1"/>
  <c r="BZ703" i="1"/>
  <c r="BZ704" i="1"/>
  <c r="BZ705" i="1"/>
  <c r="BZ706" i="1"/>
  <c r="BZ707" i="1"/>
  <c r="BZ708" i="1"/>
  <c r="BZ709" i="1"/>
  <c r="BZ710" i="1"/>
  <c r="BZ711" i="1"/>
  <c r="BZ712" i="1"/>
  <c r="BZ713" i="1"/>
  <c r="BZ714" i="1"/>
  <c r="BZ715" i="1"/>
  <c r="BZ716" i="1"/>
  <c r="BZ717" i="1"/>
  <c r="BZ718" i="1"/>
  <c r="BZ719" i="1"/>
  <c r="BZ720" i="1"/>
  <c r="BZ721" i="1"/>
  <c r="BZ722" i="1"/>
  <c r="BZ723" i="1"/>
  <c r="BZ724" i="1"/>
  <c r="BZ725" i="1"/>
  <c r="BZ726" i="1"/>
  <c r="BZ727" i="1"/>
  <c r="BZ728" i="1"/>
  <c r="BZ729" i="1"/>
  <c r="BZ730" i="1"/>
  <c r="BZ731" i="1"/>
  <c r="BZ732" i="1"/>
  <c r="BZ733" i="1"/>
  <c r="BZ734" i="1"/>
  <c r="BZ735" i="1"/>
  <c r="BZ736" i="1"/>
  <c r="BZ737" i="1"/>
  <c r="BZ738" i="1"/>
  <c r="BZ739" i="1"/>
  <c r="BZ740" i="1"/>
  <c r="BZ741" i="1"/>
  <c r="BZ742" i="1"/>
  <c r="BZ743" i="1"/>
  <c r="BZ744" i="1"/>
  <c r="BZ745" i="1"/>
  <c r="BZ746" i="1"/>
  <c r="BZ747" i="1"/>
  <c r="BZ748" i="1"/>
  <c r="BZ749" i="1"/>
  <c r="BZ750" i="1"/>
  <c r="BZ751" i="1"/>
  <c r="BZ752" i="1"/>
  <c r="BZ753" i="1"/>
  <c r="BZ754" i="1"/>
  <c r="BZ755" i="1"/>
  <c r="BZ756" i="1"/>
  <c r="BZ757" i="1"/>
  <c r="BZ758" i="1"/>
  <c r="BZ759" i="1"/>
  <c r="BZ760" i="1"/>
  <c r="BZ761" i="1"/>
  <c r="BZ762" i="1"/>
  <c r="BZ763" i="1"/>
  <c r="BZ764" i="1"/>
  <c r="BZ765" i="1"/>
  <c r="BZ766" i="1"/>
  <c r="BZ767" i="1"/>
  <c r="BZ768" i="1"/>
  <c r="BZ769" i="1"/>
  <c r="BZ770" i="1"/>
  <c r="BZ771" i="1"/>
  <c r="BZ772" i="1"/>
  <c r="BZ773" i="1"/>
  <c r="BZ774" i="1"/>
  <c r="BZ775" i="1"/>
  <c r="BZ776" i="1"/>
  <c r="BZ777" i="1"/>
  <c r="BZ778" i="1"/>
  <c r="BZ779" i="1"/>
  <c r="BZ780" i="1"/>
  <c r="BZ781" i="1"/>
  <c r="BZ782" i="1"/>
  <c r="BZ783" i="1"/>
  <c r="BZ784" i="1"/>
  <c r="BZ785" i="1"/>
  <c r="BZ786" i="1"/>
  <c r="BZ787" i="1"/>
  <c r="BZ788" i="1"/>
  <c r="BZ789" i="1"/>
  <c r="BZ790" i="1"/>
  <c r="BZ791" i="1"/>
  <c r="BZ792" i="1"/>
  <c r="BZ793" i="1"/>
  <c r="BZ794" i="1"/>
  <c r="BZ795" i="1"/>
  <c r="BZ796" i="1"/>
  <c r="BZ797" i="1"/>
  <c r="BZ798" i="1"/>
  <c r="BZ799" i="1"/>
  <c r="BZ800" i="1"/>
  <c r="BZ801" i="1"/>
  <c r="BZ802" i="1"/>
  <c r="BZ803" i="1"/>
  <c r="BZ804" i="1"/>
  <c r="BZ805" i="1"/>
  <c r="BZ806" i="1"/>
  <c r="BZ807" i="1"/>
  <c r="BZ808" i="1"/>
  <c r="BZ809" i="1"/>
  <c r="BZ810" i="1"/>
  <c r="BZ811" i="1"/>
  <c r="BZ812" i="1"/>
  <c r="BZ813" i="1"/>
  <c r="BZ814" i="1"/>
  <c r="BZ815" i="1"/>
  <c r="BZ816" i="1"/>
  <c r="BZ817" i="1"/>
  <c r="BZ818" i="1"/>
  <c r="BZ819" i="1"/>
  <c r="BZ820" i="1"/>
  <c r="BZ821" i="1"/>
  <c r="BZ822" i="1"/>
  <c r="BZ823" i="1"/>
  <c r="BZ824" i="1"/>
  <c r="BZ825" i="1"/>
  <c r="BZ826" i="1"/>
  <c r="BZ827" i="1"/>
  <c r="BZ828" i="1"/>
  <c r="BZ829" i="1"/>
  <c r="BZ830" i="1"/>
  <c r="BZ831" i="1"/>
  <c r="BZ832" i="1"/>
  <c r="BZ833" i="1"/>
  <c r="BZ834" i="1"/>
  <c r="BZ835" i="1"/>
  <c r="BZ836" i="1"/>
  <c r="BZ837" i="1"/>
  <c r="BZ838" i="1"/>
  <c r="BZ839" i="1"/>
  <c r="BZ840" i="1"/>
  <c r="BZ841" i="1"/>
  <c r="BZ842" i="1"/>
  <c r="BZ843" i="1"/>
  <c r="BZ844" i="1"/>
  <c r="BZ845" i="1"/>
  <c r="BZ846" i="1"/>
  <c r="BZ847" i="1"/>
  <c r="BZ848" i="1"/>
  <c r="BZ849" i="1"/>
  <c r="BZ850" i="1"/>
  <c r="BZ851" i="1"/>
  <c r="BZ852" i="1"/>
  <c r="BZ853" i="1"/>
  <c r="BZ854" i="1"/>
  <c r="BZ855" i="1"/>
  <c r="BZ856" i="1"/>
  <c r="BZ857" i="1"/>
  <c r="BZ858" i="1"/>
  <c r="BZ859" i="1"/>
  <c r="BZ860" i="1"/>
  <c r="BZ861" i="1"/>
  <c r="BZ862" i="1"/>
  <c r="BZ863" i="1"/>
  <c r="BZ864" i="1"/>
  <c r="BZ865" i="1"/>
  <c r="BZ866" i="1"/>
  <c r="BZ867" i="1"/>
  <c r="BZ868" i="1"/>
  <c r="BZ869" i="1"/>
  <c r="BZ870" i="1"/>
  <c r="BZ871" i="1"/>
  <c r="BZ872" i="1"/>
  <c r="BZ873" i="1"/>
  <c r="BZ874" i="1"/>
  <c r="BZ875" i="1"/>
  <c r="BZ876" i="1"/>
  <c r="BZ877" i="1"/>
  <c r="BZ880" i="1"/>
  <c r="BZ881" i="1"/>
  <c r="BZ882" i="1"/>
  <c r="BZ883" i="1"/>
  <c r="BZ884" i="1"/>
  <c r="BZ885" i="1"/>
  <c r="BZ886" i="1"/>
  <c r="BZ887" i="1"/>
  <c r="BZ888" i="1"/>
  <c r="BZ889" i="1"/>
  <c r="BZ890" i="1"/>
  <c r="BZ891" i="1"/>
  <c r="BZ892" i="1"/>
  <c r="BZ893" i="1"/>
  <c r="BZ894" i="1"/>
  <c r="BZ895" i="1"/>
  <c r="BZ896" i="1"/>
  <c r="BZ897" i="1"/>
  <c r="BZ898" i="1"/>
  <c r="BZ899" i="1"/>
  <c r="BZ900" i="1"/>
  <c r="BZ901" i="1"/>
  <c r="BZ902" i="1"/>
  <c r="BZ903" i="1"/>
  <c r="BZ904" i="1"/>
  <c r="BZ905" i="1"/>
  <c r="BZ906" i="1"/>
  <c r="BZ907" i="1"/>
  <c r="BZ908" i="1"/>
  <c r="BZ909" i="1"/>
  <c r="BZ910" i="1"/>
  <c r="BZ911" i="1"/>
  <c r="BZ912" i="1"/>
  <c r="BZ913" i="1"/>
  <c r="BZ914" i="1"/>
  <c r="BZ915" i="1"/>
  <c r="BZ916" i="1"/>
  <c r="BZ917" i="1"/>
  <c r="BZ918" i="1"/>
  <c r="BZ919" i="1"/>
  <c r="BZ920" i="1"/>
  <c r="BZ921" i="1"/>
  <c r="BZ922" i="1"/>
  <c r="BZ923" i="1"/>
  <c r="BZ924" i="1"/>
  <c r="BZ925" i="1"/>
  <c r="BZ926" i="1"/>
  <c r="BZ927" i="1"/>
  <c r="BZ928" i="1"/>
  <c r="BZ929" i="1"/>
  <c r="BZ930" i="1"/>
  <c r="BZ931" i="1"/>
  <c r="BZ932" i="1"/>
  <c r="BZ933" i="1"/>
  <c r="BZ934" i="1"/>
  <c r="BZ935" i="1"/>
  <c r="BZ936" i="1"/>
  <c r="BZ937" i="1"/>
  <c r="BZ938" i="1"/>
  <c r="BZ939" i="1"/>
  <c r="BZ940" i="1"/>
  <c r="BZ941" i="1"/>
  <c r="BZ942" i="1"/>
  <c r="BZ943" i="1"/>
  <c r="BZ944" i="1"/>
  <c r="BZ945" i="1"/>
  <c r="BZ946" i="1"/>
  <c r="BZ947" i="1"/>
  <c r="BZ948" i="1"/>
  <c r="BZ949" i="1"/>
  <c r="BZ950" i="1"/>
  <c r="BZ951" i="1"/>
  <c r="BZ952" i="1"/>
  <c r="BZ953" i="1"/>
  <c r="BZ954" i="1"/>
  <c r="BZ964" i="1"/>
  <c r="BZ965" i="1"/>
  <c r="BZ966" i="1"/>
  <c r="BZ967" i="1"/>
  <c r="BZ968" i="1"/>
  <c r="BZ969" i="1"/>
  <c r="BZ970" i="1"/>
  <c r="BZ971" i="1"/>
  <c r="BZ972" i="1"/>
  <c r="BZ973" i="1"/>
  <c r="BZ974" i="1"/>
  <c r="BZ975" i="1"/>
  <c r="BZ976" i="1"/>
  <c r="BZ977" i="1"/>
  <c r="BZ978" i="1"/>
  <c r="BZ979" i="1"/>
  <c r="BZ980" i="1"/>
  <c r="BZ981" i="1"/>
  <c r="BZ982" i="1"/>
  <c r="BZ983" i="1"/>
  <c r="BZ984" i="1"/>
  <c r="BZ985" i="1"/>
  <c r="BZ986" i="1"/>
  <c r="BZ987" i="1"/>
  <c r="BZ988" i="1"/>
  <c r="BZ989" i="1"/>
  <c r="BZ990" i="1"/>
  <c r="BZ991" i="1"/>
  <c r="BZ992" i="1"/>
  <c r="BZ993" i="1"/>
  <c r="BZ994" i="1"/>
  <c r="BZ995" i="1"/>
  <c r="BZ996" i="1"/>
  <c r="BZ997" i="1"/>
  <c r="BZ998" i="1"/>
  <c r="BZ999" i="1"/>
  <c r="BZ1000" i="1"/>
  <c r="BZ1001" i="1"/>
  <c r="BZ1002" i="1"/>
  <c r="BZ1003" i="1"/>
  <c r="BZ1004" i="1"/>
  <c r="BZ1005" i="1"/>
  <c r="BZ1006" i="1"/>
  <c r="BZ1007" i="1"/>
  <c r="BZ1008" i="1"/>
  <c r="BZ1009" i="1"/>
  <c r="BZ1010" i="1"/>
  <c r="BZ1011" i="1"/>
  <c r="BZ1012" i="1"/>
  <c r="BZ1013" i="1"/>
  <c r="BZ1014" i="1"/>
  <c r="BZ1015" i="1"/>
  <c r="BZ1016" i="1"/>
  <c r="BZ1017" i="1"/>
  <c r="BZ1018" i="1"/>
  <c r="BZ1019" i="1"/>
  <c r="BZ1020" i="1"/>
  <c r="BZ1021" i="1"/>
  <c r="BZ1022" i="1"/>
  <c r="BZ1023" i="1"/>
  <c r="BZ1024" i="1"/>
  <c r="BZ1025" i="1"/>
  <c r="BZ1026" i="1"/>
  <c r="BZ1027" i="1"/>
  <c r="BZ1028" i="1"/>
  <c r="BZ1029" i="1"/>
  <c r="BZ1030" i="1"/>
  <c r="BZ1031" i="1"/>
  <c r="BZ1032" i="1"/>
  <c r="BZ1033" i="1"/>
  <c r="BZ1034" i="1"/>
  <c r="BZ1035" i="1"/>
  <c r="BZ1036" i="1"/>
  <c r="BZ1037" i="1"/>
  <c r="BZ1038" i="1"/>
  <c r="BZ1039" i="1"/>
  <c r="BZ1040" i="1"/>
  <c r="BZ1041" i="1"/>
  <c r="BZ1042" i="1"/>
  <c r="BZ1043" i="1"/>
  <c r="BZ1044" i="1"/>
  <c r="BZ1045" i="1"/>
  <c r="BZ1046" i="1"/>
  <c r="BZ1047" i="1"/>
  <c r="BZ1048" i="1"/>
  <c r="BZ1049" i="1"/>
  <c r="BZ1050" i="1"/>
  <c r="BZ1051" i="1"/>
  <c r="BZ1052" i="1"/>
  <c r="BZ1053" i="1"/>
  <c r="BZ1054" i="1"/>
  <c r="BZ1055" i="1"/>
  <c r="BZ1056" i="1"/>
  <c r="BZ1057" i="1"/>
  <c r="BZ1058" i="1"/>
  <c r="BZ1059" i="1"/>
  <c r="BZ1060" i="1"/>
  <c r="BZ1061" i="1"/>
  <c r="BZ1062" i="1"/>
  <c r="BZ1063" i="1"/>
  <c r="BZ1064" i="1"/>
  <c r="BZ1065" i="1"/>
  <c r="BZ1066" i="1"/>
  <c r="BZ1067" i="1"/>
  <c r="BZ1068" i="1"/>
  <c r="BZ1069" i="1"/>
  <c r="BZ1070" i="1"/>
  <c r="BZ1071" i="1"/>
  <c r="BZ1072" i="1"/>
  <c r="BZ1073" i="1"/>
  <c r="BZ1074" i="1"/>
  <c r="BZ1075" i="1"/>
  <c r="BZ1076" i="1"/>
  <c r="BZ1077" i="1"/>
  <c r="BZ1078" i="1"/>
  <c r="BZ1079" i="1"/>
  <c r="BZ1080" i="1"/>
  <c r="BZ1081" i="1"/>
  <c r="BZ1082" i="1"/>
  <c r="BZ1083" i="1"/>
  <c r="BZ1084" i="1"/>
  <c r="BZ1085" i="1"/>
  <c r="BZ1086" i="1"/>
  <c r="BZ1087" i="1"/>
  <c r="BZ1088" i="1"/>
  <c r="BZ1089" i="1"/>
  <c r="BZ1090" i="1"/>
  <c r="BZ1091" i="1"/>
  <c r="BZ1092" i="1"/>
  <c r="BZ1093" i="1"/>
  <c r="BZ1094" i="1"/>
  <c r="BZ1095" i="1"/>
  <c r="BZ1096" i="1"/>
  <c r="BZ1097" i="1"/>
  <c r="BZ1098" i="1"/>
  <c r="BZ1099" i="1"/>
  <c r="BZ1100" i="1"/>
  <c r="BZ1101" i="1"/>
  <c r="BZ1102" i="1"/>
  <c r="BZ1103" i="1"/>
  <c r="BZ1104" i="1"/>
  <c r="BZ1105" i="1"/>
  <c r="BZ1106" i="1"/>
  <c r="BZ1107" i="1"/>
  <c r="BZ1108" i="1"/>
  <c r="BZ1109" i="1"/>
  <c r="BZ1110" i="1"/>
  <c r="BZ1111" i="1"/>
  <c r="BZ1112" i="1"/>
  <c r="BZ1113" i="1"/>
  <c r="BZ1114" i="1"/>
  <c r="BZ1115" i="1"/>
  <c r="BZ1116" i="1"/>
  <c r="BZ1117" i="1"/>
  <c r="BZ1118" i="1"/>
  <c r="BZ1119" i="1"/>
  <c r="BZ1120" i="1"/>
  <c r="BZ1121" i="1"/>
  <c r="BZ1122" i="1"/>
  <c r="BZ1123" i="1"/>
  <c r="BZ1124" i="1"/>
  <c r="BZ1125" i="1"/>
  <c r="BZ1126" i="1"/>
  <c r="BZ1127" i="1"/>
  <c r="BZ1128" i="1"/>
  <c r="BZ1129" i="1"/>
  <c r="BZ1130" i="1"/>
  <c r="BZ1131" i="1"/>
  <c r="BZ1132" i="1"/>
  <c r="BZ1133" i="1"/>
  <c r="BZ1134" i="1"/>
  <c r="BZ1135" i="1"/>
  <c r="BZ1136" i="1"/>
  <c r="BZ1137" i="1"/>
  <c r="BZ1138" i="1"/>
  <c r="BZ2" i="1"/>
  <c r="DO6" i="9"/>
  <c r="CB7" i="1"/>
  <c r="CB8" i="1"/>
  <c r="CB9" i="1"/>
  <c r="CB10" i="1"/>
  <c r="CB11" i="1"/>
  <c r="CB12" i="1"/>
  <c r="CB13" i="1"/>
  <c r="CB14" i="1"/>
  <c r="CB15" i="1"/>
  <c r="CB16" i="1"/>
  <c r="CB17" i="1"/>
  <c r="CB18" i="1"/>
  <c r="CB19" i="1"/>
  <c r="CB20" i="1"/>
  <c r="CB21" i="1"/>
  <c r="CB22" i="1"/>
  <c r="CB23" i="1"/>
  <c r="CB24" i="1"/>
  <c r="CB25" i="1"/>
  <c r="CB26" i="1"/>
  <c r="CB27" i="1"/>
  <c r="CB28" i="1"/>
  <c r="CB29" i="1"/>
  <c r="CB30" i="1"/>
  <c r="CB31" i="1"/>
  <c r="CB32" i="1"/>
  <c r="CB33" i="1"/>
  <c r="CB34" i="1"/>
  <c r="CB35" i="1"/>
  <c r="CB36" i="1"/>
  <c r="CB37" i="1"/>
  <c r="CB38" i="1"/>
  <c r="CB39" i="1"/>
  <c r="CB40" i="1"/>
  <c r="CB41" i="1"/>
  <c r="CB42" i="1"/>
  <c r="CB43" i="1"/>
  <c r="CB44" i="1"/>
  <c r="CB45" i="1"/>
  <c r="CB46" i="1"/>
  <c r="CB47" i="1"/>
  <c r="CB48" i="1"/>
  <c r="CB49" i="1"/>
  <c r="CB50" i="1"/>
  <c r="CB51" i="1"/>
  <c r="CB52" i="1"/>
  <c r="CB53" i="1"/>
  <c r="CB54" i="1"/>
  <c r="CB55" i="1"/>
  <c r="CB56" i="1"/>
  <c r="CB57" i="1"/>
  <c r="CB58" i="1"/>
  <c r="CB59" i="1"/>
  <c r="CB60" i="1"/>
  <c r="CB61" i="1"/>
  <c r="CB62" i="1"/>
  <c r="CB63" i="1"/>
  <c r="CB64" i="1"/>
  <c r="CB65" i="1"/>
  <c r="CB66" i="1"/>
  <c r="CB67" i="1"/>
  <c r="CB68" i="1"/>
  <c r="CB69" i="1"/>
  <c r="CB70" i="1"/>
  <c r="CB71" i="1"/>
  <c r="CB72" i="1"/>
  <c r="CB73" i="1"/>
  <c r="CB74" i="1"/>
  <c r="CB75" i="1"/>
  <c r="CB76" i="1"/>
  <c r="CB77" i="1"/>
  <c r="CB78" i="1"/>
  <c r="CB79" i="1"/>
  <c r="CB80" i="1"/>
  <c r="CB81" i="1"/>
  <c r="CB82" i="1"/>
  <c r="CB83" i="1"/>
  <c r="CB84" i="1"/>
  <c r="CB85" i="1"/>
  <c r="CB86" i="1"/>
  <c r="CB87" i="1"/>
  <c r="CB88" i="1"/>
  <c r="CB89" i="1"/>
  <c r="CB90" i="1"/>
  <c r="CB91" i="1"/>
  <c r="CB92" i="1"/>
  <c r="CB93" i="1"/>
  <c r="CB94" i="1"/>
  <c r="CB95" i="1"/>
  <c r="CB96" i="1"/>
  <c r="CB97" i="1"/>
  <c r="CB98" i="1"/>
  <c r="CB99" i="1"/>
  <c r="CB100" i="1"/>
  <c r="CB101" i="1"/>
  <c r="CB102" i="1"/>
  <c r="CB103" i="1"/>
  <c r="CB104" i="1"/>
  <c r="CB105" i="1"/>
  <c r="CB106" i="1"/>
  <c r="CB107" i="1"/>
  <c r="CB108" i="1"/>
  <c r="CB109" i="1"/>
  <c r="CB110" i="1"/>
  <c r="CB111" i="1"/>
  <c r="CB112" i="1"/>
  <c r="CB113" i="1"/>
  <c r="CB114" i="1"/>
  <c r="CB115" i="1"/>
  <c r="CB116" i="1"/>
  <c r="CB117" i="1"/>
  <c r="CB118" i="1"/>
  <c r="CB119" i="1"/>
  <c r="CB120" i="1"/>
  <c r="CB121" i="1"/>
  <c r="CB122" i="1"/>
  <c r="CB123" i="1"/>
  <c r="CB124" i="1"/>
  <c r="CB125" i="1"/>
  <c r="CB126" i="1"/>
  <c r="CB127" i="1"/>
  <c r="CB128" i="1"/>
  <c r="CB129" i="1"/>
  <c r="CB130" i="1"/>
  <c r="CB131" i="1"/>
  <c r="CB132" i="1"/>
  <c r="CB133" i="1"/>
  <c r="CB134" i="1"/>
  <c r="CB135" i="1"/>
  <c r="CB136" i="1"/>
  <c r="CB137" i="1"/>
  <c r="CB138" i="1"/>
  <c r="CB139" i="1"/>
  <c r="CB140" i="1"/>
  <c r="CB141" i="1"/>
  <c r="CB142" i="1"/>
  <c r="CB143" i="1"/>
  <c r="CB144" i="1"/>
  <c r="CB145" i="1"/>
  <c r="CB146" i="1"/>
  <c r="CB147" i="1"/>
  <c r="CB148" i="1"/>
  <c r="CB149" i="1"/>
  <c r="CB150" i="1"/>
  <c r="CB151" i="1"/>
  <c r="CB152" i="1"/>
  <c r="CB153" i="1"/>
  <c r="CB154" i="1"/>
  <c r="CB155" i="1"/>
  <c r="CB156" i="1"/>
  <c r="CB157" i="1"/>
  <c r="CB158" i="1"/>
  <c r="CB159" i="1"/>
  <c r="CB160" i="1"/>
  <c r="CB161" i="1"/>
  <c r="CB162" i="1"/>
  <c r="CB163" i="1"/>
  <c r="CB164" i="1"/>
  <c r="CB165" i="1"/>
  <c r="CB166" i="1"/>
  <c r="CB167" i="1"/>
  <c r="CB168" i="1"/>
  <c r="CB169" i="1"/>
  <c r="CB170" i="1"/>
  <c r="CB171" i="1"/>
  <c r="CB172" i="1"/>
  <c r="CB173" i="1"/>
  <c r="CB174" i="1"/>
  <c r="CB175" i="1"/>
  <c r="CB176" i="1"/>
  <c r="CB177" i="1"/>
  <c r="CB178" i="1"/>
  <c r="CB179" i="1"/>
  <c r="CB180" i="1"/>
  <c r="CB181" i="1"/>
  <c r="CB182" i="1"/>
  <c r="CB183" i="1"/>
  <c r="CB184" i="1"/>
  <c r="CB185" i="1"/>
  <c r="CB186" i="1"/>
  <c r="CB187" i="1"/>
  <c r="CB188" i="1"/>
  <c r="CB189" i="1"/>
  <c r="CB190" i="1"/>
  <c r="CB191" i="1"/>
  <c r="CB192" i="1"/>
  <c r="CB193" i="1"/>
  <c r="CB194" i="1"/>
  <c r="CB195" i="1"/>
  <c r="CB196" i="1"/>
  <c r="CB197" i="1"/>
  <c r="CB198" i="1"/>
  <c r="CB199" i="1"/>
  <c r="CB200" i="1"/>
  <c r="CB201" i="1"/>
  <c r="CB202" i="1"/>
  <c r="CB203" i="1"/>
  <c r="CB204" i="1"/>
  <c r="CB205" i="1"/>
  <c r="CB206" i="1"/>
  <c r="CB207" i="1"/>
  <c r="CB208" i="1"/>
  <c r="CB209" i="1"/>
  <c r="CB210" i="1"/>
  <c r="CB211" i="1"/>
  <c r="CB212" i="1"/>
  <c r="CB213" i="1"/>
  <c r="CB214" i="1"/>
  <c r="CB215" i="1"/>
  <c r="CB216" i="1"/>
  <c r="CB217" i="1"/>
  <c r="CB218" i="1"/>
  <c r="CB219" i="1"/>
  <c r="CB220" i="1"/>
  <c r="CB221" i="1"/>
  <c r="CB222" i="1"/>
  <c r="CB223" i="1"/>
  <c r="CB224" i="1"/>
  <c r="CB225" i="1"/>
  <c r="CB226" i="1"/>
  <c r="CB227" i="1"/>
  <c r="CB228" i="1"/>
  <c r="CB229" i="1"/>
  <c r="CB230" i="1"/>
  <c r="CB231" i="1"/>
  <c r="CB232" i="1"/>
  <c r="CB233" i="1"/>
  <c r="CB234" i="1"/>
  <c r="CB235" i="1"/>
  <c r="CB236" i="1"/>
  <c r="CB237" i="1"/>
  <c r="CB238" i="1"/>
  <c r="CB239" i="1"/>
  <c r="CB240" i="1"/>
  <c r="CB241" i="1"/>
  <c r="CB242" i="1"/>
  <c r="CB243" i="1"/>
  <c r="CB244" i="1"/>
  <c r="CB245" i="1"/>
  <c r="CB246" i="1"/>
  <c r="CB247" i="1"/>
  <c r="CB248" i="1"/>
  <c r="CB249" i="1"/>
  <c r="CB250" i="1"/>
  <c r="CB251" i="1"/>
  <c r="CB252" i="1"/>
  <c r="CB253" i="1"/>
  <c r="CB254" i="1"/>
  <c r="CB255" i="1"/>
  <c r="CB256" i="1"/>
  <c r="CB257" i="1"/>
  <c r="CB258" i="1"/>
  <c r="CB259" i="1"/>
  <c r="CB260" i="1"/>
  <c r="CB261" i="1"/>
  <c r="CB262" i="1"/>
  <c r="CB263" i="1"/>
  <c r="CB264" i="1"/>
  <c r="CB265" i="1"/>
  <c r="CB266" i="1"/>
  <c r="CB267" i="1"/>
  <c r="CB268" i="1"/>
  <c r="CB269" i="1"/>
  <c r="CB270" i="1"/>
  <c r="CB271" i="1"/>
  <c r="CB272" i="1"/>
  <c r="CB273" i="1"/>
  <c r="CB274" i="1"/>
  <c r="CB275" i="1"/>
  <c r="CB276" i="1"/>
  <c r="CB277" i="1"/>
  <c r="CB278" i="1"/>
  <c r="CB279" i="1"/>
  <c r="CB280" i="1"/>
  <c r="CB281" i="1"/>
  <c r="CB282" i="1"/>
  <c r="CB283" i="1"/>
  <c r="CB284" i="1"/>
  <c r="CB285" i="1"/>
  <c r="CB286" i="1"/>
  <c r="CB287" i="1"/>
  <c r="CB288" i="1"/>
  <c r="CB289" i="1"/>
  <c r="CB290" i="1"/>
  <c r="CB291" i="1"/>
  <c r="CB292" i="1"/>
  <c r="CB293" i="1"/>
  <c r="CB294" i="1"/>
  <c r="CB295" i="1"/>
  <c r="CB296" i="1"/>
  <c r="CB297" i="1"/>
  <c r="CB298" i="1"/>
  <c r="CB299" i="1"/>
  <c r="CB300" i="1"/>
  <c r="CB301" i="1"/>
  <c r="CB302" i="1"/>
  <c r="CB303" i="1"/>
  <c r="CB304" i="1"/>
  <c r="CB305" i="1"/>
  <c r="CB306" i="1"/>
  <c r="CB307" i="1"/>
  <c r="CB308" i="1"/>
  <c r="CB309" i="1"/>
  <c r="CB310" i="1"/>
  <c r="CB311" i="1"/>
  <c r="CB312" i="1"/>
  <c r="CB313" i="1"/>
  <c r="CB314" i="1"/>
  <c r="CB315" i="1"/>
  <c r="CB316" i="1"/>
  <c r="CB317" i="1"/>
  <c r="CB318" i="1"/>
  <c r="CB319" i="1"/>
  <c r="CB320" i="1"/>
  <c r="CB321" i="1"/>
  <c r="CB322" i="1"/>
  <c r="CB323" i="1"/>
  <c r="CB324" i="1"/>
  <c r="CB325" i="1"/>
  <c r="CB326" i="1"/>
  <c r="CB327" i="1"/>
  <c r="CB328" i="1"/>
  <c r="CB329" i="1"/>
  <c r="CB330" i="1"/>
  <c r="CB331" i="1"/>
  <c r="CB332" i="1"/>
  <c r="CB333" i="1"/>
  <c r="CB334" i="1"/>
  <c r="CB335" i="1"/>
  <c r="CB336" i="1"/>
  <c r="CB337" i="1"/>
  <c r="CB338" i="1"/>
  <c r="CB339" i="1"/>
  <c r="CB340" i="1"/>
  <c r="CB341" i="1"/>
  <c r="CB342" i="1"/>
  <c r="CB343" i="1"/>
  <c r="CB344" i="1"/>
  <c r="CB345" i="1"/>
  <c r="CB346" i="1"/>
  <c r="CB347" i="1"/>
  <c r="CB348" i="1"/>
  <c r="CB349" i="1"/>
  <c r="CB350" i="1"/>
  <c r="CB351" i="1"/>
  <c r="CB352" i="1"/>
  <c r="CB353" i="1"/>
  <c r="CB354" i="1"/>
  <c r="CB355" i="1"/>
  <c r="CB356" i="1"/>
  <c r="CB357" i="1"/>
  <c r="CB358" i="1"/>
  <c r="CB359" i="1"/>
  <c r="CB360" i="1"/>
  <c r="CB361" i="1"/>
  <c r="CB362" i="1"/>
  <c r="CB363" i="1"/>
  <c r="CB364" i="1"/>
  <c r="CB365" i="1"/>
  <c r="CB366" i="1"/>
  <c r="CB367" i="1"/>
  <c r="CB368" i="1"/>
  <c r="CB369" i="1"/>
  <c r="CB370" i="1"/>
  <c r="CB371" i="1"/>
  <c r="CB372" i="1"/>
  <c r="CB373" i="1"/>
  <c r="CB374" i="1"/>
  <c r="CB375" i="1"/>
  <c r="CB376" i="1"/>
  <c r="CB377" i="1"/>
  <c r="CB378" i="1"/>
  <c r="CB379" i="1"/>
  <c r="CB380" i="1"/>
  <c r="CB381" i="1"/>
  <c r="CB382" i="1"/>
  <c r="CB383" i="1"/>
  <c r="CB384" i="1"/>
  <c r="CB385" i="1"/>
  <c r="CB386" i="1"/>
  <c r="CB387" i="1"/>
  <c r="CB388" i="1"/>
  <c r="CB389" i="1"/>
  <c r="CB390" i="1"/>
  <c r="CB391" i="1"/>
  <c r="CB392" i="1"/>
  <c r="CB393" i="1"/>
  <c r="CB394" i="1"/>
  <c r="CB395" i="1"/>
  <c r="CB396" i="1"/>
  <c r="CB397" i="1"/>
  <c r="CB398" i="1"/>
  <c r="CB399" i="1"/>
  <c r="CB400" i="1"/>
  <c r="CB401" i="1"/>
  <c r="CB402" i="1"/>
  <c r="CB403" i="1"/>
  <c r="CB404" i="1"/>
  <c r="CB405" i="1"/>
  <c r="CB406" i="1"/>
  <c r="CB407" i="1"/>
  <c r="CB408" i="1"/>
  <c r="CB409" i="1"/>
  <c r="CB410" i="1"/>
  <c r="CB411" i="1"/>
  <c r="CB412" i="1"/>
  <c r="CB413" i="1"/>
  <c r="CB414" i="1"/>
  <c r="CB415" i="1"/>
  <c r="CB416" i="1"/>
  <c r="CB417" i="1"/>
  <c r="CB418" i="1"/>
  <c r="CB419" i="1"/>
  <c r="CB420" i="1"/>
  <c r="CB421" i="1"/>
  <c r="CB422" i="1"/>
  <c r="CB423" i="1"/>
  <c r="CB424" i="1"/>
  <c r="CB425" i="1"/>
  <c r="CB426" i="1"/>
  <c r="CB427" i="1"/>
  <c r="CB428" i="1"/>
  <c r="CB429" i="1"/>
  <c r="CB430" i="1"/>
  <c r="CB431" i="1"/>
  <c r="CB432" i="1"/>
  <c r="CB433" i="1"/>
  <c r="CB434" i="1"/>
  <c r="CB435" i="1"/>
  <c r="CB436" i="1"/>
  <c r="CB437" i="1"/>
  <c r="CB438" i="1"/>
  <c r="CB439" i="1"/>
  <c r="CB440" i="1"/>
  <c r="CB441" i="1"/>
  <c r="CB442" i="1"/>
  <c r="CB443" i="1"/>
  <c r="CB444" i="1"/>
  <c r="CB445" i="1"/>
  <c r="CB446" i="1"/>
  <c r="CB447" i="1"/>
  <c r="CB448" i="1"/>
  <c r="CB449" i="1"/>
  <c r="CB450" i="1"/>
  <c r="CB451" i="1"/>
  <c r="CB452" i="1"/>
  <c r="CB453" i="1"/>
  <c r="CB454" i="1"/>
  <c r="CB455" i="1"/>
  <c r="CB456" i="1"/>
  <c r="CB457" i="1"/>
  <c r="CB458" i="1"/>
  <c r="CB459" i="1"/>
  <c r="CB460" i="1"/>
  <c r="CB461" i="1"/>
  <c r="CB462" i="1"/>
  <c r="CB463" i="1"/>
  <c r="CB464" i="1"/>
  <c r="CB465" i="1"/>
  <c r="CB466" i="1"/>
  <c r="CB467" i="1"/>
  <c r="CB468" i="1"/>
  <c r="CB469" i="1"/>
  <c r="CB470" i="1"/>
  <c r="CB471" i="1"/>
  <c r="CB472" i="1"/>
  <c r="CB473" i="1"/>
  <c r="CB474" i="1"/>
  <c r="CB475" i="1"/>
  <c r="CB476" i="1"/>
  <c r="CB477" i="1"/>
  <c r="CB478" i="1"/>
  <c r="CB479" i="1"/>
  <c r="CB480" i="1"/>
  <c r="CB481" i="1"/>
  <c r="CB482" i="1"/>
  <c r="CB483" i="1"/>
  <c r="CB484" i="1"/>
  <c r="CB485" i="1"/>
  <c r="CB486" i="1"/>
  <c r="CB487" i="1"/>
  <c r="CB488" i="1"/>
  <c r="CB489" i="1"/>
  <c r="CB490" i="1"/>
  <c r="CB491" i="1"/>
  <c r="CB492" i="1"/>
  <c r="CB493" i="1"/>
  <c r="CB494" i="1"/>
  <c r="CB495" i="1"/>
  <c r="CB496" i="1"/>
  <c r="CB497" i="1"/>
  <c r="CB498" i="1"/>
  <c r="CB499" i="1"/>
  <c r="CB500" i="1"/>
  <c r="CB501" i="1"/>
  <c r="CB502" i="1"/>
  <c r="CB503" i="1"/>
  <c r="CB504" i="1"/>
  <c r="CB505" i="1"/>
  <c r="CB506" i="1"/>
  <c r="CB507" i="1"/>
  <c r="CB508" i="1"/>
  <c r="CB509" i="1"/>
  <c r="CB510" i="1"/>
  <c r="CB511" i="1"/>
  <c r="CB512" i="1"/>
  <c r="CB513" i="1"/>
  <c r="CB514" i="1"/>
  <c r="CB515" i="1"/>
  <c r="CB516" i="1"/>
  <c r="CB517" i="1"/>
  <c r="CB518" i="1"/>
  <c r="CB519" i="1"/>
  <c r="CB520" i="1"/>
  <c r="CB521" i="1"/>
  <c r="CB522" i="1"/>
  <c r="CB523" i="1"/>
  <c r="CB524" i="1"/>
  <c r="CB525" i="1"/>
  <c r="CB526" i="1"/>
  <c r="CB527" i="1"/>
  <c r="CB528" i="1"/>
  <c r="CB529" i="1"/>
  <c r="CB530" i="1"/>
  <c r="CB531" i="1"/>
  <c r="CB532" i="1"/>
  <c r="CB533" i="1"/>
  <c r="CB534" i="1"/>
  <c r="CB535" i="1"/>
  <c r="CB536" i="1"/>
  <c r="CB537" i="1"/>
  <c r="CB538" i="1"/>
  <c r="CB539" i="1"/>
  <c r="CB540" i="1"/>
  <c r="CB541" i="1"/>
  <c r="CB542" i="1"/>
  <c r="CB543" i="1"/>
  <c r="CB544" i="1"/>
  <c r="CB545" i="1"/>
  <c r="CB546" i="1"/>
  <c r="CB547" i="1"/>
  <c r="CB548" i="1"/>
  <c r="CB549" i="1"/>
  <c r="CB550" i="1"/>
  <c r="CB551" i="1"/>
  <c r="CB552" i="1"/>
  <c r="CB553" i="1"/>
  <c r="CB554" i="1"/>
  <c r="CB555" i="1"/>
  <c r="CB556" i="1"/>
  <c r="CB557" i="1"/>
  <c r="CB558" i="1"/>
  <c r="CB559" i="1"/>
  <c r="CB560" i="1"/>
  <c r="CB561" i="1"/>
  <c r="CB562" i="1"/>
  <c r="CB563" i="1"/>
  <c r="CB564" i="1"/>
  <c r="CB565" i="1"/>
  <c r="CB566" i="1"/>
  <c r="CB567" i="1"/>
  <c r="CB568" i="1"/>
  <c r="CB569" i="1"/>
  <c r="CB570" i="1"/>
  <c r="CB571" i="1"/>
  <c r="CB572" i="1"/>
  <c r="CB573" i="1"/>
  <c r="CB574" i="1"/>
  <c r="CB575" i="1"/>
  <c r="CB576" i="1"/>
  <c r="CB577" i="1"/>
  <c r="CB578" i="1"/>
  <c r="CB579" i="1"/>
  <c r="CB580" i="1"/>
  <c r="CB581" i="1"/>
  <c r="CB582" i="1"/>
  <c r="CB583" i="1"/>
  <c r="CB584" i="1"/>
  <c r="CB585" i="1"/>
  <c r="CB586" i="1"/>
  <c r="CB587" i="1"/>
  <c r="CB588" i="1"/>
  <c r="CB589" i="1"/>
  <c r="CB590" i="1"/>
  <c r="CB591" i="1"/>
  <c r="CB592" i="1"/>
  <c r="CB593" i="1"/>
  <c r="CB594" i="1"/>
  <c r="CB595" i="1"/>
  <c r="CB596" i="1"/>
  <c r="CB597" i="1"/>
  <c r="CB598" i="1"/>
  <c r="CB599" i="1"/>
  <c r="CB600" i="1"/>
  <c r="CB601" i="1"/>
  <c r="CB602" i="1"/>
  <c r="CB603" i="1"/>
  <c r="CB604" i="1"/>
  <c r="CB605" i="1"/>
  <c r="CB606" i="1"/>
  <c r="CB607" i="1"/>
  <c r="CB608" i="1"/>
  <c r="CB609" i="1"/>
  <c r="CB610" i="1"/>
  <c r="CB611" i="1"/>
  <c r="CB612" i="1"/>
  <c r="CB613" i="1"/>
  <c r="CB614" i="1"/>
  <c r="CB615" i="1"/>
  <c r="CB616" i="1"/>
  <c r="CB617" i="1"/>
  <c r="CB618" i="1"/>
  <c r="CB619" i="1"/>
  <c r="CB620" i="1"/>
  <c r="CB621" i="1"/>
  <c r="CB622" i="1"/>
  <c r="CB623" i="1"/>
  <c r="CB624" i="1"/>
  <c r="CB625" i="1"/>
  <c r="CB626" i="1"/>
  <c r="CB627" i="1"/>
  <c r="CB628" i="1"/>
  <c r="CB629" i="1"/>
  <c r="CB630" i="1"/>
  <c r="CB631" i="1"/>
  <c r="CB632" i="1"/>
  <c r="CB633" i="1"/>
  <c r="CB634" i="1"/>
  <c r="CB635" i="1"/>
  <c r="CB636" i="1"/>
  <c r="CB637" i="1"/>
  <c r="CB638" i="1"/>
  <c r="CB639" i="1"/>
  <c r="CB640" i="1"/>
  <c r="CB641" i="1"/>
  <c r="CB642" i="1"/>
  <c r="CB643" i="1"/>
  <c r="CB644" i="1"/>
  <c r="CB645" i="1"/>
  <c r="CB646" i="1"/>
  <c r="CB647" i="1"/>
  <c r="CB648" i="1"/>
  <c r="CB649" i="1"/>
  <c r="CB650" i="1"/>
  <c r="CB651" i="1"/>
  <c r="CB652" i="1"/>
  <c r="CB653" i="1"/>
  <c r="CB654" i="1"/>
  <c r="CB655" i="1"/>
  <c r="CB656" i="1"/>
  <c r="CB657" i="1"/>
  <c r="CB658" i="1"/>
  <c r="CB659" i="1"/>
  <c r="CB660" i="1"/>
  <c r="CB661" i="1"/>
  <c r="CB662" i="1"/>
  <c r="CB663" i="1"/>
  <c r="CB664" i="1"/>
  <c r="CB665" i="1"/>
  <c r="CB666" i="1"/>
  <c r="CB667" i="1"/>
  <c r="CB668" i="1"/>
  <c r="CB669" i="1"/>
  <c r="CB670" i="1"/>
  <c r="CB671" i="1"/>
  <c r="CB672" i="1"/>
  <c r="CB673" i="1"/>
  <c r="CB674" i="1"/>
  <c r="CB675" i="1"/>
  <c r="CB676" i="1"/>
  <c r="CB677" i="1"/>
  <c r="CB678" i="1"/>
  <c r="CB679" i="1"/>
  <c r="CB680" i="1"/>
  <c r="CB681" i="1"/>
  <c r="CB682" i="1"/>
  <c r="CB683" i="1"/>
  <c r="CB684" i="1"/>
  <c r="CB685" i="1"/>
  <c r="CB686" i="1"/>
  <c r="CB687" i="1"/>
  <c r="CB688" i="1"/>
  <c r="CB689" i="1"/>
  <c r="CB690" i="1"/>
  <c r="CB691" i="1"/>
  <c r="CB692" i="1"/>
  <c r="CB693" i="1"/>
  <c r="CB694" i="1"/>
  <c r="CB695" i="1"/>
  <c r="CB696" i="1"/>
  <c r="CB697" i="1"/>
  <c r="CB698" i="1"/>
  <c r="CB699" i="1"/>
  <c r="CB700" i="1"/>
  <c r="CB701" i="1"/>
  <c r="CB702" i="1"/>
  <c r="CB703" i="1"/>
  <c r="CB704" i="1"/>
  <c r="CB705" i="1"/>
  <c r="CB706" i="1"/>
  <c r="CB707" i="1"/>
  <c r="CB708" i="1"/>
  <c r="CB709" i="1"/>
  <c r="CB710" i="1"/>
  <c r="CB711" i="1"/>
  <c r="CB712" i="1"/>
  <c r="CB713" i="1"/>
  <c r="CB714" i="1"/>
  <c r="CB715" i="1"/>
  <c r="CB716" i="1"/>
  <c r="CB717" i="1"/>
  <c r="CB718" i="1"/>
  <c r="CB719" i="1"/>
  <c r="CB720" i="1"/>
  <c r="CB721" i="1"/>
  <c r="CB722" i="1"/>
  <c r="CB723" i="1"/>
  <c r="CB724" i="1"/>
  <c r="CB725" i="1"/>
  <c r="CB726" i="1"/>
  <c r="CB727" i="1"/>
  <c r="CB728" i="1"/>
  <c r="CB729" i="1"/>
  <c r="CB730" i="1"/>
  <c r="CB731" i="1"/>
  <c r="CB732" i="1"/>
  <c r="CB733" i="1"/>
  <c r="CB734" i="1"/>
  <c r="CB735" i="1"/>
  <c r="CB736" i="1"/>
  <c r="CB737" i="1"/>
  <c r="CB738" i="1"/>
  <c r="CB739" i="1"/>
  <c r="CB740" i="1"/>
  <c r="CB741" i="1"/>
  <c r="CB742" i="1"/>
  <c r="CB743" i="1"/>
  <c r="CB744" i="1"/>
  <c r="CB745" i="1"/>
  <c r="CB746" i="1"/>
  <c r="CB747" i="1"/>
  <c r="CB748" i="1"/>
  <c r="CB749" i="1"/>
  <c r="CB750" i="1"/>
  <c r="CB751" i="1"/>
  <c r="CB752" i="1"/>
  <c r="CB753" i="1"/>
  <c r="CB754" i="1"/>
  <c r="CB755" i="1"/>
  <c r="CB756" i="1"/>
  <c r="CB757" i="1"/>
  <c r="CB758" i="1"/>
  <c r="CB759" i="1"/>
  <c r="CB760" i="1"/>
  <c r="CB761" i="1"/>
  <c r="CB762" i="1"/>
  <c r="CB763" i="1"/>
  <c r="CB764" i="1"/>
  <c r="CB765" i="1"/>
  <c r="CB766" i="1"/>
  <c r="CB767" i="1"/>
  <c r="CB768" i="1"/>
  <c r="CB769" i="1"/>
  <c r="CB770" i="1"/>
  <c r="CB771" i="1"/>
  <c r="CB772" i="1"/>
  <c r="CB773" i="1"/>
  <c r="CB774" i="1"/>
  <c r="CB775" i="1"/>
  <c r="CB776" i="1"/>
  <c r="CB777" i="1"/>
  <c r="CB778" i="1"/>
  <c r="CB779" i="1"/>
  <c r="CB780" i="1"/>
  <c r="CB781" i="1"/>
  <c r="CB782" i="1"/>
  <c r="CB783" i="1"/>
  <c r="CB784" i="1"/>
  <c r="CB785" i="1"/>
  <c r="CB786" i="1"/>
  <c r="CB787" i="1"/>
  <c r="CB788" i="1"/>
  <c r="CB789" i="1"/>
  <c r="CB790" i="1"/>
  <c r="CB791" i="1"/>
  <c r="CB792" i="1"/>
  <c r="CB793" i="1"/>
  <c r="CB794" i="1"/>
  <c r="CB795" i="1"/>
  <c r="CB796" i="1"/>
  <c r="CB797" i="1"/>
  <c r="CB798" i="1"/>
  <c r="CB799" i="1"/>
  <c r="CB800" i="1"/>
  <c r="CB801" i="1"/>
  <c r="CB802" i="1"/>
  <c r="CB803" i="1"/>
  <c r="CB804" i="1"/>
  <c r="CB805" i="1"/>
  <c r="CB806" i="1"/>
  <c r="CB807" i="1"/>
  <c r="CB808" i="1"/>
  <c r="CB809" i="1"/>
  <c r="CB810" i="1"/>
  <c r="CB811" i="1"/>
  <c r="CB812" i="1"/>
  <c r="CB813" i="1"/>
  <c r="CB814" i="1"/>
  <c r="CB815" i="1"/>
  <c r="CB816" i="1"/>
  <c r="CB817" i="1"/>
  <c r="CB818" i="1"/>
  <c r="CB819" i="1"/>
  <c r="CB820" i="1"/>
  <c r="CB821" i="1"/>
  <c r="CB822" i="1"/>
  <c r="CB823" i="1"/>
  <c r="CB824" i="1"/>
  <c r="CB825" i="1"/>
  <c r="CB826" i="1"/>
  <c r="CB827" i="1"/>
  <c r="CB828" i="1"/>
  <c r="CB829" i="1"/>
  <c r="CB830" i="1"/>
  <c r="CB831" i="1"/>
  <c r="CB832" i="1"/>
  <c r="CB833" i="1"/>
  <c r="CB834" i="1"/>
  <c r="CB835" i="1"/>
  <c r="CB836" i="1"/>
  <c r="CB837" i="1"/>
  <c r="CB838" i="1"/>
  <c r="CB839" i="1"/>
  <c r="CB840" i="1"/>
  <c r="CB841" i="1"/>
  <c r="CB842" i="1"/>
  <c r="CB843" i="1"/>
  <c r="CB844" i="1"/>
  <c r="CB845" i="1"/>
  <c r="CB846" i="1"/>
  <c r="CB847" i="1"/>
  <c r="CB848" i="1"/>
  <c r="CB849" i="1"/>
  <c r="CB850" i="1"/>
  <c r="CB851" i="1"/>
  <c r="CB852" i="1"/>
  <c r="CB853" i="1"/>
  <c r="CB854" i="1"/>
  <c r="CB855" i="1"/>
  <c r="CB856" i="1"/>
  <c r="CB857" i="1"/>
  <c r="CB858" i="1"/>
  <c r="CB859" i="1"/>
  <c r="CB860" i="1"/>
  <c r="CB861" i="1"/>
  <c r="CB862" i="1"/>
  <c r="CB863" i="1"/>
  <c r="CB864" i="1"/>
  <c r="CB865" i="1"/>
  <c r="CB866" i="1"/>
  <c r="CB867" i="1"/>
  <c r="CB868" i="1"/>
  <c r="CB869" i="1"/>
  <c r="CB870" i="1"/>
  <c r="CB871" i="1"/>
  <c r="CB872" i="1"/>
  <c r="CB873" i="1"/>
  <c r="CB874" i="1"/>
  <c r="CB875" i="1"/>
  <c r="CB876" i="1"/>
  <c r="CB877" i="1"/>
  <c r="CB878" i="1"/>
  <c r="CB879" i="1"/>
  <c r="CB880" i="1"/>
  <c r="CB881" i="1"/>
  <c r="CB882" i="1"/>
  <c r="CB883" i="1"/>
  <c r="CB884" i="1"/>
  <c r="CB885" i="1"/>
  <c r="CB886" i="1"/>
  <c r="CB887" i="1"/>
  <c r="CB888" i="1"/>
  <c r="CB889" i="1"/>
  <c r="CB890" i="1"/>
  <c r="CB891" i="1"/>
  <c r="CB892" i="1"/>
  <c r="CB893" i="1"/>
  <c r="CB894" i="1"/>
  <c r="CB895" i="1"/>
  <c r="CB896" i="1"/>
  <c r="CB897" i="1"/>
  <c r="CB898" i="1"/>
  <c r="CB899" i="1"/>
  <c r="CB900" i="1"/>
  <c r="CB901" i="1"/>
  <c r="CB902" i="1"/>
  <c r="CB903" i="1"/>
  <c r="CB904" i="1"/>
  <c r="CB905" i="1"/>
  <c r="CB906" i="1"/>
  <c r="CB907" i="1"/>
  <c r="CB908" i="1"/>
  <c r="CB909" i="1"/>
  <c r="CB910" i="1"/>
  <c r="CB911" i="1"/>
  <c r="CB912" i="1"/>
  <c r="CB913" i="1"/>
  <c r="CB914" i="1"/>
  <c r="CB915" i="1"/>
  <c r="CB916" i="1"/>
  <c r="CB917" i="1"/>
  <c r="CB918" i="1"/>
  <c r="CB919" i="1"/>
  <c r="CB920" i="1"/>
  <c r="CB921" i="1"/>
  <c r="CB922" i="1"/>
  <c r="CB923" i="1"/>
  <c r="CB924" i="1"/>
  <c r="CB925" i="1"/>
  <c r="CB926" i="1"/>
  <c r="CB927" i="1"/>
  <c r="CB928" i="1"/>
  <c r="CB929" i="1"/>
  <c r="CB930" i="1"/>
  <c r="CB931" i="1"/>
  <c r="CB932" i="1"/>
  <c r="CB933" i="1"/>
  <c r="CB934" i="1"/>
  <c r="CB935" i="1"/>
  <c r="CB936" i="1"/>
  <c r="CB937" i="1"/>
  <c r="CB938" i="1"/>
  <c r="CB939" i="1"/>
  <c r="CB940" i="1"/>
  <c r="CB941" i="1"/>
  <c r="CB942" i="1"/>
  <c r="CB943" i="1"/>
  <c r="CB944" i="1"/>
  <c r="CB945" i="1"/>
  <c r="CB946" i="1"/>
  <c r="CB947" i="1"/>
  <c r="CB948" i="1"/>
  <c r="CB949" i="1"/>
  <c r="CB950" i="1"/>
  <c r="CB951" i="1"/>
  <c r="CB952" i="1"/>
  <c r="CB953" i="1"/>
  <c r="CB954" i="1"/>
  <c r="CB955" i="1"/>
  <c r="CB956" i="1"/>
  <c r="CB957" i="1"/>
  <c r="CB958" i="1"/>
  <c r="CB959" i="1"/>
  <c r="CB960" i="1"/>
  <c r="CB961" i="1"/>
  <c r="CB962" i="1"/>
  <c r="CB963" i="1"/>
  <c r="CB964" i="1"/>
  <c r="CB965" i="1"/>
  <c r="CB966" i="1"/>
  <c r="CB967" i="1"/>
  <c r="CB968" i="1"/>
  <c r="CB969" i="1"/>
  <c r="CB970" i="1"/>
  <c r="CB971" i="1"/>
  <c r="CB972" i="1"/>
  <c r="CB973" i="1"/>
  <c r="CB974" i="1"/>
  <c r="CB975" i="1"/>
  <c r="CB976" i="1"/>
  <c r="CB977" i="1"/>
  <c r="CB978" i="1"/>
  <c r="CB979" i="1"/>
  <c r="CB980" i="1"/>
  <c r="CB981" i="1"/>
  <c r="CB982" i="1"/>
  <c r="CB983" i="1"/>
  <c r="CB984" i="1"/>
  <c r="CB985" i="1"/>
  <c r="CB986" i="1"/>
  <c r="CB987" i="1"/>
  <c r="CB988" i="1"/>
  <c r="CB989" i="1"/>
  <c r="CB990" i="1"/>
  <c r="CB991" i="1"/>
  <c r="CB992" i="1"/>
  <c r="CB993" i="1"/>
  <c r="CB994" i="1"/>
  <c r="CB995" i="1"/>
  <c r="CB996" i="1"/>
  <c r="CB997" i="1"/>
  <c r="CB998" i="1"/>
  <c r="CB999" i="1"/>
  <c r="CB1000" i="1"/>
  <c r="CB1001" i="1"/>
  <c r="CB1002" i="1"/>
  <c r="CB1003" i="1"/>
  <c r="CB1004" i="1"/>
  <c r="CB1005" i="1"/>
  <c r="CB1006" i="1"/>
  <c r="CB1007" i="1"/>
  <c r="CB1008" i="1"/>
  <c r="CB1009" i="1"/>
  <c r="CB1010" i="1"/>
  <c r="CB1011" i="1"/>
  <c r="CB1012" i="1"/>
  <c r="CB1013" i="1"/>
  <c r="CB1014" i="1"/>
  <c r="CB1015" i="1"/>
  <c r="CB1016" i="1"/>
  <c r="CB1017" i="1"/>
  <c r="CB1018" i="1"/>
  <c r="CB1019" i="1"/>
  <c r="CB1020" i="1"/>
  <c r="CB1021" i="1"/>
  <c r="CB1022" i="1"/>
  <c r="CB1023" i="1"/>
  <c r="CB1024" i="1"/>
  <c r="CB1025" i="1"/>
  <c r="CB1026" i="1"/>
  <c r="CB1027" i="1"/>
  <c r="CB1028" i="1"/>
  <c r="CB1029" i="1"/>
  <c r="CB1030" i="1"/>
  <c r="CB1031" i="1"/>
  <c r="CB1032" i="1"/>
  <c r="CB1033" i="1"/>
  <c r="CB1034" i="1"/>
  <c r="CB1035" i="1"/>
  <c r="CB1036" i="1"/>
  <c r="CB1037" i="1"/>
  <c r="CB1038" i="1"/>
  <c r="CB1039" i="1"/>
  <c r="CB1040" i="1"/>
  <c r="CB1041" i="1"/>
  <c r="CB1042" i="1"/>
  <c r="CB1043" i="1"/>
  <c r="CB1044" i="1"/>
  <c r="CB1045" i="1"/>
  <c r="CB1046" i="1"/>
  <c r="CB1047" i="1"/>
  <c r="CB1048" i="1"/>
  <c r="CB1049" i="1"/>
  <c r="CB1050" i="1"/>
  <c r="CB1051" i="1"/>
  <c r="CB1052" i="1"/>
  <c r="CB1053" i="1"/>
  <c r="CB1054" i="1"/>
  <c r="CB1055" i="1"/>
  <c r="CB1056" i="1"/>
  <c r="CB1057" i="1"/>
  <c r="CB1058" i="1"/>
  <c r="CB1059" i="1"/>
  <c r="CB1060" i="1"/>
  <c r="CB1061" i="1"/>
  <c r="CB1062" i="1"/>
  <c r="CB1063" i="1"/>
  <c r="CB1064" i="1"/>
  <c r="CB1065" i="1"/>
  <c r="CB1066" i="1"/>
  <c r="CB1067" i="1"/>
  <c r="CB1068" i="1"/>
  <c r="CB1069" i="1"/>
  <c r="CB1070" i="1"/>
  <c r="CB1071" i="1"/>
  <c r="CB1072" i="1"/>
  <c r="CB1073" i="1"/>
  <c r="CB1074" i="1"/>
  <c r="CB1075" i="1"/>
  <c r="CB1076" i="1"/>
  <c r="CB1077" i="1"/>
  <c r="CB1078" i="1"/>
  <c r="CB1079" i="1"/>
  <c r="CB1080" i="1"/>
  <c r="CB1081" i="1"/>
  <c r="CB1082" i="1"/>
  <c r="CB1083" i="1"/>
  <c r="CB1084" i="1"/>
  <c r="CB1085" i="1"/>
  <c r="CB1086" i="1"/>
  <c r="CB1087" i="1"/>
  <c r="CB1088" i="1"/>
  <c r="CB1089" i="1"/>
  <c r="CB1090" i="1"/>
  <c r="CB1091" i="1"/>
  <c r="CB1092" i="1"/>
  <c r="CB1093" i="1"/>
  <c r="CB1094" i="1"/>
  <c r="CB1095" i="1"/>
  <c r="CB1096" i="1"/>
  <c r="CB1097" i="1"/>
  <c r="CB1098" i="1"/>
  <c r="CB1099" i="1"/>
  <c r="CB1100" i="1"/>
  <c r="CB1101" i="1"/>
  <c r="CB1102" i="1"/>
  <c r="CB1103" i="1"/>
  <c r="CB1104" i="1"/>
  <c r="CB1105" i="1"/>
  <c r="CB1106" i="1"/>
  <c r="CB1107" i="1"/>
  <c r="CB1108" i="1"/>
  <c r="CB1109" i="1"/>
  <c r="CB1110" i="1"/>
  <c r="CB1111" i="1"/>
  <c r="CB1112" i="1"/>
  <c r="CB1113" i="1"/>
  <c r="CB1114" i="1"/>
  <c r="CB1115" i="1"/>
  <c r="CB1116" i="1"/>
  <c r="CB1117" i="1"/>
  <c r="CB1118" i="1"/>
  <c r="CB1119" i="1"/>
  <c r="CB1120" i="1"/>
  <c r="CB1121" i="1"/>
  <c r="CB1122" i="1"/>
  <c r="CB1123" i="1"/>
  <c r="CB1124" i="1"/>
  <c r="CB1125" i="1"/>
  <c r="CB1126" i="1"/>
  <c r="CB1127" i="1"/>
  <c r="CB1128" i="1"/>
  <c r="CB1129" i="1"/>
  <c r="CB1130" i="1"/>
  <c r="CB1131" i="1"/>
  <c r="CB1132" i="1"/>
  <c r="CB1133" i="1"/>
  <c r="CB1134" i="1"/>
  <c r="CB1135" i="1"/>
  <c r="CB1136" i="1"/>
  <c r="CB1137" i="1"/>
  <c r="CB1138" i="1"/>
  <c r="CB3" i="1"/>
  <c r="CB6" i="1"/>
  <c r="V963" i="1"/>
  <c r="CI963" i="1" s="1"/>
  <c r="V962" i="1"/>
  <c r="CI962" i="1" s="1"/>
  <c r="V961" i="1"/>
  <c r="CI961" i="1" s="1"/>
  <c r="V960" i="1"/>
  <c r="CI960" i="1" s="1"/>
  <c r="V959" i="1"/>
  <c r="CI959" i="1" s="1"/>
  <c r="V958" i="1"/>
  <c r="CI958" i="1" s="1"/>
  <c r="V957" i="1"/>
  <c r="CI957" i="1" s="1"/>
  <c r="V956" i="1"/>
  <c r="CI956" i="1" s="1"/>
  <c r="V955" i="1"/>
  <c r="CI955" i="1" s="1"/>
  <c r="V879" i="1"/>
  <c r="CI879" i="1" s="1"/>
  <c r="V878" i="1"/>
  <c r="CI878" i="1" s="1"/>
  <c r="V162" i="1"/>
  <c r="CI162" i="1" s="1"/>
  <c r="V163" i="1"/>
  <c r="CI163" i="1" s="1"/>
  <c r="V164" i="1"/>
  <c r="CI164" i="1" s="1"/>
  <c r="V165" i="1"/>
  <c r="CI165" i="1" s="1"/>
  <c r="V166" i="1"/>
  <c r="CI166" i="1" s="1"/>
  <c r="V167" i="1"/>
  <c r="CI167" i="1" s="1"/>
  <c r="V168" i="1"/>
  <c r="CI168" i="1" s="1"/>
  <c r="V169" i="1"/>
  <c r="CI169" i="1" s="1"/>
  <c r="V170" i="1"/>
  <c r="CI170" i="1" s="1"/>
  <c r="V171" i="1"/>
  <c r="CI171" i="1" s="1"/>
  <c r="V172" i="1"/>
  <c r="CI172" i="1" s="1"/>
  <c r="V173" i="1"/>
  <c r="CI173" i="1" s="1"/>
  <c r="V174" i="1"/>
  <c r="CI174" i="1" s="1"/>
  <c r="V175" i="1"/>
  <c r="CI175" i="1" s="1"/>
  <c r="V176" i="1"/>
  <c r="CI176" i="1" s="1"/>
  <c r="V177" i="1"/>
  <c r="CI177" i="1" s="1"/>
  <c r="V178" i="1"/>
  <c r="CI178" i="1" s="1"/>
  <c r="V179" i="1"/>
  <c r="CI179" i="1" s="1"/>
  <c r="V180" i="1"/>
  <c r="CI180" i="1" s="1"/>
  <c r="V181" i="1"/>
  <c r="CI181" i="1" s="1"/>
  <c r="V182" i="1"/>
  <c r="CI182" i="1" s="1"/>
  <c r="V161" i="1"/>
  <c r="CI161" i="1" s="1"/>
  <c r="V17" i="1"/>
  <c r="CI17" i="1" s="1"/>
  <c r="V6" i="1"/>
  <c r="CI6" i="1" s="1"/>
  <c r="V7" i="1"/>
  <c r="CI7" i="1" s="1"/>
  <c r="V18" i="1"/>
  <c r="CI18" i="1" s="1"/>
  <c r="V8" i="1"/>
  <c r="CI8" i="1" s="1"/>
  <c r="V19" i="1"/>
  <c r="CI19" i="1" s="1"/>
  <c r="V9" i="1"/>
  <c r="CI9" i="1" s="1"/>
  <c r="V10" i="1"/>
  <c r="CI10" i="1" s="1"/>
  <c r="V20" i="1"/>
  <c r="CI20" i="1" s="1"/>
  <c r="V21" i="1"/>
  <c r="CI21" i="1" s="1"/>
  <c r="V22" i="1"/>
  <c r="CI22" i="1" s="1"/>
  <c r="V23" i="1"/>
  <c r="CI23" i="1" s="1"/>
  <c r="V24" i="1"/>
  <c r="CI24" i="1" s="1"/>
  <c r="V25" i="1"/>
  <c r="CI25" i="1" s="1"/>
  <c r="V26" i="1"/>
  <c r="CI26" i="1" s="1"/>
  <c r="V27" i="1"/>
  <c r="CI27" i="1" s="1"/>
  <c r="V28" i="1"/>
  <c r="CI28" i="1" s="1"/>
  <c r="V11" i="1"/>
  <c r="CI11" i="1" s="1"/>
  <c r="V12" i="1"/>
  <c r="CI12" i="1" s="1"/>
  <c r="V29" i="1"/>
  <c r="CI29" i="1" s="1"/>
  <c r="V30" i="1"/>
  <c r="CI30" i="1" s="1"/>
  <c r="V31" i="1"/>
  <c r="CI31" i="1" s="1"/>
  <c r="V32" i="1"/>
  <c r="CI32" i="1" s="1"/>
  <c r="V33" i="1"/>
  <c r="CI33" i="1" s="1"/>
  <c r="V34" i="1"/>
  <c r="CI34" i="1" s="1"/>
  <c r="V35" i="1"/>
  <c r="CI35" i="1" s="1"/>
  <c r="V36" i="1"/>
  <c r="CI36" i="1" s="1"/>
  <c r="V37" i="1"/>
  <c r="CI37" i="1" s="1"/>
  <c r="V38" i="1"/>
  <c r="CI38" i="1" s="1"/>
  <c r="V39" i="1"/>
  <c r="CI39" i="1" s="1"/>
  <c r="V40" i="1"/>
  <c r="CI40" i="1" s="1"/>
  <c r="V41" i="1"/>
  <c r="CI41" i="1" s="1"/>
  <c r="V42" i="1"/>
  <c r="CI42" i="1" s="1"/>
  <c r="V43" i="1"/>
  <c r="CI43" i="1" s="1"/>
  <c r="V16" i="1"/>
  <c r="CI16" i="1" s="1"/>
  <c r="BZ38" i="1" l="1"/>
  <c r="BZ30" i="1"/>
  <c r="BZ24" i="1"/>
  <c r="BZ8" i="1"/>
  <c r="BZ180" i="1"/>
  <c r="BZ176" i="1"/>
  <c r="BZ168" i="1"/>
  <c r="BZ164" i="1"/>
  <c r="BZ879" i="1"/>
  <c r="BZ962" i="1"/>
  <c r="BZ16" i="1"/>
  <c r="BZ40" i="1"/>
  <c r="BZ36" i="1"/>
  <c r="BZ32" i="1"/>
  <c r="BZ12" i="1"/>
  <c r="BZ26" i="1"/>
  <c r="BZ22" i="1"/>
  <c r="BZ9" i="1"/>
  <c r="BZ7" i="1"/>
  <c r="BZ182" i="1"/>
  <c r="BZ178" i="1"/>
  <c r="BZ174" i="1"/>
  <c r="BZ170" i="1"/>
  <c r="BZ166" i="1"/>
  <c r="BZ162" i="1"/>
  <c r="BZ956" i="1"/>
  <c r="BZ960" i="1"/>
  <c r="BZ43" i="1"/>
  <c r="BZ39" i="1"/>
  <c r="BZ35" i="1"/>
  <c r="BZ31" i="1"/>
  <c r="BZ11" i="1"/>
  <c r="BZ25" i="1"/>
  <c r="BZ21" i="1"/>
  <c r="BZ19" i="1"/>
  <c r="BZ6" i="1"/>
  <c r="BZ181" i="1"/>
  <c r="BZ177" i="1"/>
  <c r="BZ173" i="1"/>
  <c r="BZ169" i="1"/>
  <c r="BZ165" i="1"/>
  <c r="BZ878" i="1"/>
  <c r="BZ957" i="1"/>
  <c r="BZ961" i="1"/>
  <c r="BZ42" i="1"/>
  <c r="BZ28" i="1"/>
  <c r="BZ17" i="1"/>
  <c r="BZ172" i="1"/>
  <c r="BZ958" i="1"/>
  <c r="BZ34" i="1"/>
  <c r="BZ20" i="1"/>
  <c r="BZ41" i="1"/>
  <c r="BZ37" i="1"/>
  <c r="BZ33" i="1"/>
  <c r="BZ29" i="1"/>
  <c r="BZ27" i="1"/>
  <c r="BZ23" i="1"/>
  <c r="BZ10" i="1"/>
  <c r="BZ18" i="1"/>
  <c r="BZ161" i="1"/>
  <c r="BZ179" i="1"/>
  <c r="BZ175" i="1"/>
  <c r="BZ171" i="1"/>
  <c r="BZ167" i="1"/>
  <c r="BZ163" i="1"/>
  <c r="BZ955" i="1"/>
  <c r="BZ959" i="1"/>
  <c r="BZ963" i="1"/>
  <c r="CV1138" i="1"/>
  <c r="CU1138" i="1"/>
  <c r="BX1138" i="1"/>
  <c r="CD1138" i="1" a="1"/>
  <c r="CD1138" i="1" s="1"/>
  <c r="CR1138" i="1" s="1"/>
  <c r="CC1138" i="1"/>
  <c r="CW1138" i="1" s="1"/>
  <c r="CY1138" i="1" s="1"/>
  <c r="BY1138" i="1"/>
  <c r="CV1137" i="1"/>
  <c r="CU1137" i="1"/>
  <c r="BX1137" i="1"/>
  <c r="CD1137" i="1" a="1"/>
  <c r="CD1137" i="1" s="1"/>
  <c r="CR1137" i="1" s="1"/>
  <c r="CS1137" i="1" s="1"/>
  <c r="CC1137" i="1"/>
  <c r="CW1137" i="1" s="1"/>
  <c r="CY1137" i="1" s="1"/>
  <c r="BY1137" i="1"/>
  <c r="CV1136" i="1"/>
  <c r="CU1136" i="1"/>
  <c r="BX1136" i="1"/>
  <c r="CD1136" i="1" a="1"/>
  <c r="CD1136" i="1" s="1"/>
  <c r="CR1136" i="1" s="1"/>
  <c r="CC1136" i="1"/>
  <c r="CW1136" i="1" s="1"/>
  <c r="CY1136" i="1" s="1"/>
  <c r="BY1136" i="1"/>
  <c r="CV1135" i="1"/>
  <c r="CU1135" i="1"/>
  <c r="BX1135" i="1"/>
  <c r="CD1135" i="1" a="1"/>
  <c r="CD1135" i="1" s="1"/>
  <c r="CR1135" i="1" s="1"/>
  <c r="CS1135" i="1" s="1"/>
  <c r="CC1135" i="1"/>
  <c r="CW1135" i="1" s="1"/>
  <c r="CY1135" i="1" s="1"/>
  <c r="BY1135" i="1"/>
  <c r="CV1090" i="1"/>
  <c r="CU1090" i="1"/>
  <c r="BX1090" i="1"/>
  <c r="CD1090" i="1" a="1"/>
  <c r="CD1090" i="1" s="1"/>
  <c r="CR1090" i="1" s="1"/>
  <c r="CC1090" i="1"/>
  <c r="CW1090" i="1" s="1"/>
  <c r="CY1090" i="1" s="1"/>
  <c r="BY1090" i="1"/>
  <c r="CV1089" i="1"/>
  <c r="CU1089" i="1"/>
  <c r="BX1089" i="1"/>
  <c r="CD1089" i="1" a="1"/>
  <c r="CD1089" i="1" s="1"/>
  <c r="CR1089" i="1" s="1"/>
  <c r="CS1089" i="1" s="1"/>
  <c r="CC1089" i="1"/>
  <c r="CW1089" i="1" s="1"/>
  <c r="CY1089" i="1" s="1"/>
  <c r="BY1089" i="1"/>
  <c r="CV1092" i="1"/>
  <c r="CU1092" i="1"/>
  <c r="BX1092" i="1"/>
  <c r="CD1092" i="1" a="1"/>
  <c r="CD1092" i="1" s="1"/>
  <c r="CR1092" i="1" s="1"/>
  <c r="CC1092" i="1"/>
  <c r="CW1092" i="1" s="1"/>
  <c r="CY1092" i="1" s="1"/>
  <c r="BY1092" i="1"/>
  <c r="CV1088" i="1"/>
  <c r="CU1088" i="1"/>
  <c r="BX1088" i="1"/>
  <c r="CD1088" i="1" a="1"/>
  <c r="CD1088" i="1" s="1"/>
  <c r="CR1088" i="1" s="1"/>
  <c r="CS1088" i="1" s="1"/>
  <c r="CC1088" i="1"/>
  <c r="CW1088" i="1" s="1"/>
  <c r="CY1088" i="1" s="1"/>
  <c r="BY1088" i="1"/>
  <c r="CV1087" i="1"/>
  <c r="CU1087" i="1"/>
  <c r="BX1087" i="1"/>
  <c r="CD1087" i="1" a="1"/>
  <c r="CD1087" i="1" s="1"/>
  <c r="CR1087" i="1" s="1"/>
  <c r="CC1087" i="1"/>
  <c r="CW1087" i="1" s="1"/>
  <c r="CY1087" i="1" s="1"/>
  <c r="BY1087" i="1"/>
  <c r="CV1086" i="1"/>
  <c r="CU1086" i="1"/>
  <c r="BX1086" i="1"/>
  <c r="CD1086" i="1" a="1"/>
  <c r="CD1086" i="1" s="1"/>
  <c r="CR1086" i="1" s="1"/>
  <c r="CS1086" i="1" s="1"/>
  <c r="CC1086" i="1"/>
  <c r="CW1086" i="1" s="1"/>
  <c r="CY1086" i="1" s="1"/>
  <c r="BY1086" i="1"/>
  <c r="CV1085" i="1"/>
  <c r="CU1085" i="1"/>
  <c r="BX1085" i="1"/>
  <c r="CD1085" i="1" a="1"/>
  <c r="CD1085" i="1" s="1"/>
  <c r="CR1085" i="1" s="1"/>
  <c r="CC1085" i="1"/>
  <c r="CW1085" i="1" s="1"/>
  <c r="CY1085" i="1" s="1"/>
  <c r="BY1085" i="1"/>
  <c r="CV1084" i="1"/>
  <c r="CU1084" i="1"/>
  <c r="BX1084" i="1"/>
  <c r="CD1084" i="1" a="1"/>
  <c r="CD1084" i="1" s="1"/>
  <c r="CR1084" i="1" s="1"/>
  <c r="CS1084" i="1" s="1"/>
  <c r="CC1084" i="1"/>
  <c r="CW1084" i="1" s="1"/>
  <c r="CY1084" i="1" s="1"/>
  <c r="BY1084" i="1"/>
  <c r="CV963" i="1"/>
  <c r="CU963" i="1"/>
  <c r="BX963" i="1"/>
  <c r="CJ963" i="1" s="1"/>
  <c r="CD963" i="1" a="1"/>
  <c r="CD963" i="1" s="1"/>
  <c r="CR963" i="1" s="1"/>
  <c r="CC963" i="1"/>
  <c r="CW963" i="1" s="1"/>
  <c r="CY963" i="1" s="1"/>
  <c r="BY963" i="1"/>
  <c r="CV962" i="1"/>
  <c r="CU962" i="1"/>
  <c r="BX962" i="1"/>
  <c r="CD962" i="1" a="1"/>
  <c r="CD962" i="1" s="1"/>
  <c r="CR962" i="1" s="1"/>
  <c r="CS962" i="1" s="1"/>
  <c r="CC962" i="1"/>
  <c r="CW962" i="1" s="1"/>
  <c r="CY962" i="1" s="1"/>
  <c r="BY962" i="1"/>
  <c r="CV1083" i="1"/>
  <c r="CU1083" i="1"/>
  <c r="BX1083" i="1"/>
  <c r="CD1083" i="1" a="1"/>
  <c r="CD1083" i="1" s="1"/>
  <c r="CR1083" i="1" s="1"/>
  <c r="CC1083" i="1"/>
  <c r="CW1083" i="1" s="1"/>
  <c r="CY1083" i="1" s="1"/>
  <c r="BY1083" i="1"/>
  <c r="CV1082" i="1"/>
  <c r="CU1082" i="1"/>
  <c r="BX1082" i="1"/>
  <c r="CD1082" i="1" a="1"/>
  <c r="CD1082" i="1" s="1"/>
  <c r="CR1082" i="1" s="1"/>
  <c r="CS1082" i="1" s="1"/>
  <c r="CC1082" i="1"/>
  <c r="CW1082" i="1" s="1"/>
  <c r="CY1082" i="1" s="1"/>
  <c r="BY1082" i="1"/>
  <c r="CV1081" i="1"/>
  <c r="CU1081" i="1"/>
  <c r="BX1081" i="1"/>
  <c r="CD1081" i="1" a="1"/>
  <c r="CD1081" i="1" s="1"/>
  <c r="CR1081" i="1" s="1"/>
  <c r="CC1081" i="1"/>
  <c r="CW1081" i="1" s="1"/>
  <c r="CY1081" i="1" s="1"/>
  <c r="BY1081" i="1"/>
  <c r="CV1080" i="1"/>
  <c r="CU1080" i="1"/>
  <c r="BX1080" i="1"/>
  <c r="CD1080" i="1" a="1"/>
  <c r="CD1080" i="1" s="1"/>
  <c r="CR1080" i="1" s="1"/>
  <c r="CS1080" i="1" s="1"/>
  <c r="CC1080" i="1"/>
  <c r="CW1080" i="1" s="1"/>
  <c r="CY1080" i="1" s="1"/>
  <c r="BY1080" i="1"/>
  <c r="CV1079" i="1"/>
  <c r="CU1079" i="1"/>
  <c r="BX1079" i="1"/>
  <c r="CD1079" i="1" a="1"/>
  <c r="CD1079" i="1" s="1"/>
  <c r="CR1079" i="1" s="1"/>
  <c r="CC1079" i="1"/>
  <c r="CW1079" i="1" s="1"/>
  <c r="CY1079" i="1" s="1"/>
  <c r="BY1079" i="1"/>
  <c r="CV1078" i="1"/>
  <c r="CU1078" i="1"/>
  <c r="BX1078" i="1"/>
  <c r="CD1078" i="1" a="1"/>
  <c r="CD1078" i="1" s="1"/>
  <c r="CR1078" i="1" s="1"/>
  <c r="CS1078" i="1" s="1"/>
  <c r="CC1078" i="1"/>
  <c r="CW1078" i="1" s="1"/>
  <c r="CY1078" i="1" s="1"/>
  <c r="BY1078" i="1"/>
  <c r="CV1077" i="1"/>
  <c r="CU1077" i="1"/>
  <c r="BX1077" i="1"/>
  <c r="CD1077" i="1" a="1"/>
  <c r="CD1077" i="1" s="1"/>
  <c r="CR1077" i="1" s="1"/>
  <c r="CC1077" i="1"/>
  <c r="CW1077" i="1" s="1"/>
  <c r="CY1077" i="1" s="1"/>
  <c r="BY1077" i="1"/>
  <c r="CV1076" i="1"/>
  <c r="CU1076" i="1"/>
  <c r="BX1076" i="1"/>
  <c r="CD1076" i="1" a="1"/>
  <c r="CD1076" i="1" s="1"/>
  <c r="CR1076" i="1" s="1"/>
  <c r="CS1076" i="1" s="1"/>
  <c r="CC1076" i="1"/>
  <c r="CW1076" i="1" s="1"/>
  <c r="CY1076" i="1" s="1"/>
  <c r="BY1076" i="1"/>
  <c r="CV1075" i="1"/>
  <c r="CU1075" i="1"/>
  <c r="BX1075" i="1"/>
  <c r="CD1075" i="1" a="1"/>
  <c r="CD1075" i="1" s="1"/>
  <c r="CR1075" i="1" s="1"/>
  <c r="CC1075" i="1"/>
  <c r="CW1075" i="1" s="1"/>
  <c r="CY1075" i="1" s="1"/>
  <c r="BY1075" i="1"/>
  <c r="CV1134" i="1"/>
  <c r="CU1134" i="1"/>
  <c r="BX1134" i="1"/>
  <c r="CD1134" i="1" a="1"/>
  <c r="CD1134" i="1" s="1"/>
  <c r="CR1134" i="1" s="1"/>
  <c r="CS1134" i="1" s="1"/>
  <c r="CC1134" i="1"/>
  <c r="CW1134" i="1" s="1"/>
  <c r="CY1134" i="1" s="1"/>
  <c r="BY1134" i="1"/>
  <c r="CV1074" i="1"/>
  <c r="CU1074" i="1"/>
  <c r="BX1074" i="1"/>
  <c r="CD1074" i="1" a="1"/>
  <c r="CD1074" i="1" s="1"/>
  <c r="CR1074" i="1" s="1"/>
  <c r="CC1074" i="1"/>
  <c r="CW1074" i="1" s="1"/>
  <c r="CY1074" i="1" s="1"/>
  <c r="BY1074" i="1"/>
  <c r="CV1073" i="1"/>
  <c r="CU1073" i="1"/>
  <c r="BX1073" i="1"/>
  <c r="CD1073" i="1" a="1"/>
  <c r="CD1073" i="1" s="1"/>
  <c r="CR1073" i="1" s="1"/>
  <c r="CS1073" i="1" s="1"/>
  <c r="CC1073" i="1"/>
  <c r="CW1073" i="1" s="1"/>
  <c r="CY1073" i="1" s="1"/>
  <c r="BY1073" i="1"/>
  <c r="CV1133" i="1"/>
  <c r="CU1133" i="1"/>
  <c r="BX1133" i="1"/>
  <c r="CD1133" i="1" a="1"/>
  <c r="CD1133" i="1" s="1"/>
  <c r="CR1133" i="1" s="1"/>
  <c r="CC1133" i="1"/>
  <c r="CW1133" i="1" s="1"/>
  <c r="CY1133" i="1" s="1"/>
  <c r="BY1133" i="1"/>
  <c r="CV1072" i="1"/>
  <c r="CU1072" i="1"/>
  <c r="BX1072" i="1"/>
  <c r="CD1072" i="1" a="1"/>
  <c r="CD1072" i="1" s="1"/>
  <c r="CR1072" i="1" s="1"/>
  <c r="CS1072" i="1" s="1"/>
  <c r="CC1072" i="1"/>
  <c r="CW1072" i="1" s="1"/>
  <c r="CY1072" i="1" s="1"/>
  <c r="BY1072" i="1"/>
  <c r="CV1071" i="1"/>
  <c r="CU1071" i="1"/>
  <c r="BX1071" i="1"/>
  <c r="CD1071" i="1" a="1"/>
  <c r="CD1071" i="1" s="1"/>
  <c r="CR1071" i="1" s="1"/>
  <c r="CC1071" i="1"/>
  <c r="CW1071" i="1" s="1"/>
  <c r="CY1071" i="1" s="1"/>
  <c r="BY1071" i="1"/>
  <c r="CV1070" i="1"/>
  <c r="CU1070" i="1"/>
  <c r="BX1070" i="1"/>
  <c r="CD1070" i="1" a="1"/>
  <c r="CD1070" i="1" s="1"/>
  <c r="CR1070" i="1" s="1"/>
  <c r="CS1070" i="1" s="1"/>
  <c r="CC1070" i="1"/>
  <c r="CW1070" i="1" s="1"/>
  <c r="CY1070" i="1" s="1"/>
  <c r="BY1070" i="1"/>
  <c r="CV1069" i="1"/>
  <c r="CU1069" i="1"/>
  <c r="BX1069" i="1"/>
  <c r="CD1069" i="1" a="1"/>
  <c r="CD1069" i="1" s="1"/>
  <c r="CR1069" i="1" s="1"/>
  <c r="CC1069" i="1"/>
  <c r="CW1069" i="1" s="1"/>
  <c r="CY1069" i="1" s="1"/>
  <c r="BY1069" i="1"/>
  <c r="CV1068" i="1"/>
  <c r="CU1068" i="1"/>
  <c r="BX1068" i="1"/>
  <c r="CD1068" i="1" a="1"/>
  <c r="CD1068" i="1" s="1"/>
  <c r="CR1068" i="1" s="1"/>
  <c r="CS1068" i="1" s="1"/>
  <c r="CC1068" i="1"/>
  <c r="CW1068" i="1" s="1"/>
  <c r="CY1068" i="1" s="1"/>
  <c r="BY1068" i="1"/>
  <c r="CV1132" i="1"/>
  <c r="CU1132" i="1"/>
  <c r="BX1132" i="1"/>
  <c r="CD1132" i="1" a="1"/>
  <c r="CD1132" i="1" s="1"/>
  <c r="CR1132" i="1" s="1"/>
  <c r="CC1132" i="1"/>
  <c r="CW1132" i="1" s="1"/>
  <c r="CY1132" i="1" s="1"/>
  <c r="BY1132" i="1"/>
  <c r="CV1067" i="1"/>
  <c r="CU1067" i="1"/>
  <c r="BX1067" i="1"/>
  <c r="CD1067" i="1" a="1"/>
  <c r="CD1067" i="1" s="1"/>
  <c r="CR1067" i="1" s="1"/>
  <c r="CS1067" i="1" s="1"/>
  <c r="CC1067" i="1"/>
  <c r="CW1067" i="1" s="1"/>
  <c r="CY1067" i="1" s="1"/>
  <c r="BY1067" i="1"/>
  <c r="CV1066" i="1"/>
  <c r="CU1066" i="1"/>
  <c r="BX1066" i="1"/>
  <c r="CD1066" i="1" a="1"/>
  <c r="CD1066" i="1" s="1"/>
  <c r="CR1066" i="1" s="1"/>
  <c r="CC1066" i="1"/>
  <c r="CW1066" i="1" s="1"/>
  <c r="CY1066" i="1" s="1"/>
  <c r="BY1066" i="1"/>
  <c r="CV1065" i="1"/>
  <c r="CU1065" i="1"/>
  <c r="BX1065" i="1"/>
  <c r="CD1065" i="1" a="1"/>
  <c r="CD1065" i="1" s="1"/>
  <c r="CR1065" i="1" s="1"/>
  <c r="CS1065" i="1" s="1"/>
  <c r="CC1065" i="1"/>
  <c r="CW1065" i="1" s="1"/>
  <c r="CY1065" i="1" s="1"/>
  <c r="BY1065" i="1"/>
  <c r="CV1064" i="1"/>
  <c r="CU1064" i="1"/>
  <c r="BX1064" i="1"/>
  <c r="CD1064" i="1" a="1"/>
  <c r="CD1064" i="1" s="1"/>
  <c r="CR1064" i="1" s="1"/>
  <c r="CC1064" i="1"/>
  <c r="CW1064" i="1" s="1"/>
  <c r="CY1064" i="1" s="1"/>
  <c r="BY1064" i="1"/>
  <c r="CV1063" i="1"/>
  <c r="CU1063" i="1"/>
  <c r="BX1063" i="1"/>
  <c r="CD1063" i="1" a="1"/>
  <c r="CD1063" i="1" s="1"/>
  <c r="CR1063" i="1" s="1"/>
  <c r="CS1063" i="1" s="1"/>
  <c r="CC1063" i="1"/>
  <c r="CW1063" i="1" s="1"/>
  <c r="CY1063" i="1" s="1"/>
  <c r="BY1063" i="1"/>
  <c r="CV1062" i="1"/>
  <c r="CU1062" i="1"/>
  <c r="BX1062" i="1"/>
  <c r="CD1062" i="1" a="1"/>
  <c r="CD1062" i="1" s="1"/>
  <c r="CR1062" i="1" s="1"/>
  <c r="CC1062" i="1"/>
  <c r="CW1062" i="1" s="1"/>
  <c r="CY1062" i="1" s="1"/>
  <c r="BY1062" i="1"/>
  <c r="CV1061" i="1"/>
  <c r="CU1061" i="1"/>
  <c r="BX1061" i="1"/>
  <c r="CD1061" i="1" a="1"/>
  <c r="CD1061" i="1" s="1"/>
  <c r="CR1061" i="1" s="1"/>
  <c r="CS1061" i="1" s="1"/>
  <c r="CC1061" i="1"/>
  <c r="CW1061" i="1" s="1"/>
  <c r="CY1061" i="1" s="1"/>
  <c r="BY1061" i="1"/>
  <c r="CV1060" i="1"/>
  <c r="CU1060" i="1"/>
  <c r="BX1060" i="1"/>
  <c r="CD1060" i="1" a="1"/>
  <c r="CD1060" i="1" s="1"/>
  <c r="CR1060" i="1" s="1"/>
  <c r="CC1060" i="1"/>
  <c r="CW1060" i="1" s="1"/>
  <c r="CY1060" i="1" s="1"/>
  <c r="BY1060" i="1"/>
  <c r="CV961" i="1"/>
  <c r="CU961" i="1"/>
  <c r="BX961" i="1"/>
  <c r="CJ961" i="1" s="1"/>
  <c r="CD961" i="1" a="1"/>
  <c r="CD961" i="1" s="1"/>
  <c r="CR961" i="1" s="1"/>
  <c r="CS961" i="1" s="1"/>
  <c r="CC961" i="1"/>
  <c r="CW961" i="1" s="1"/>
  <c r="CY961" i="1" s="1"/>
  <c r="BY961" i="1"/>
  <c r="CV960" i="1"/>
  <c r="CU960" i="1"/>
  <c r="BX960" i="1"/>
  <c r="CJ960" i="1" s="1"/>
  <c r="CD960" i="1" a="1"/>
  <c r="CD960" i="1" s="1"/>
  <c r="CR960" i="1" s="1"/>
  <c r="CC960" i="1"/>
  <c r="CW960" i="1" s="1"/>
  <c r="CY960" i="1" s="1"/>
  <c r="BY960" i="1"/>
  <c r="CV959" i="1"/>
  <c r="CU959" i="1"/>
  <c r="BX959" i="1"/>
  <c r="CD959" i="1" a="1"/>
  <c r="CD959" i="1" s="1"/>
  <c r="CR959" i="1" s="1"/>
  <c r="CS959" i="1" s="1"/>
  <c r="CC959" i="1"/>
  <c r="CW959" i="1" s="1"/>
  <c r="CY959" i="1" s="1"/>
  <c r="BY959" i="1"/>
  <c r="CV958" i="1"/>
  <c r="CU958" i="1"/>
  <c r="BX958" i="1"/>
  <c r="CD958" i="1" a="1"/>
  <c r="CD958" i="1" s="1"/>
  <c r="CR958" i="1" s="1"/>
  <c r="CC958" i="1"/>
  <c r="CW958" i="1" s="1"/>
  <c r="CY958" i="1" s="1"/>
  <c r="BY958" i="1"/>
  <c r="CV957" i="1"/>
  <c r="CU957" i="1"/>
  <c r="BX957" i="1"/>
  <c r="CJ957" i="1" s="1"/>
  <c r="CD957" i="1" a="1"/>
  <c r="CD957" i="1" s="1"/>
  <c r="CR957" i="1" s="1"/>
  <c r="CS957" i="1" s="1"/>
  <c r="CC957" i="1"/>
  <c r="CW957" i="1" s="1"/>
  <c r="CY957" i="1" s="1"/>
  <c r="BY957" i="1"/>
  <c r="CV956" i="1"/>
  <c r="CU956" i="1"/>
  <c r="BX956" i="1"/>
  <c r="CJ956" i="1" s="1"/>
  <c r="CD956" i="1" a="1"/>
  <c r="CD956" i="1" s="1"/>
  <c r="CR956" i="1" s="1"/>
  <c r="CC956" i="1"/>
  <c r="CW956" i="1" s="1"/>
  <c r="CY956" i="1" s="1"/>
  <c r="BY956" i="1"/>
  <c r="CV955" i="1"/>
  <c r="CU955" i="1"/>
  <c r="BX955" i="1"/>
  <c r="CJ955" i="1" s="1"/>
  <c r="CD955" i="1" a="1"/>
  <c r="CD955" i="1" s="1"/>
  <c r="CR955" i="1" s="1"/>
  <c r="CS955" i="1" s="1"/>
  <c r="CC955" i="1"/>
  <c r="CW955" i="1" s="1"/>
  <c r="CY955" i="1" s="1"/>
  <c r="BY955" i="1"/>
  <c r="CV1059" i="1"/>
  <c r="CU1059" i="1"/>
  <c r="BX1059" i="1"/>
  <c r="CD1059" i="1" a="1"/>
  <c r="CD1059" i="1" s="1"/>
  <c r="CR1059" i="1" s="1"/>
  <c r="CC1059" i="1"/>
  <c r="CW1059" i="1" s="1"/>
  <c r="CY1059" i="1" s="1"/>
  <c r="BY1059" i="1"/>
  <c r="CV1058" i="1"/>
  <c r="CU1058" i="1"/>
  <c r="BX1058" i="1"/>
  <c r="CD1058" i="1" a="1"/>
  <c r="CD1058" i="1" s="1"/>
  <c r="CR1058" i="1" s="1"/>
  <c r="CS1058" i="1" s="1"/>
  <c r="CC1058" i="1"/>
  <c r="CW1058" i="1" s="1"/>
  <c r="CY1058" i="1" s="1"/>
  <c r="BY1058" i="1"/>
  <c r="CV1057" i="1"/>
  <c r="CU1057" i="1"/>
  <c r="BX1057" i="1"/>
  <c r="CD1057" i="1" a="1"/>
  <c r="CD1057" i="1" s="1"/>
  <c r="CR1057" i="1" s="1"/>
  <c r="CC1057" i="1"/>
  <c r="CW1057" i="1" s="1"/>
  <c r="CY1057" i="1" s="1"/>
  <c r="BY1057" i="1"/>
  <c r="CV1056" i="1"/>
  <c r="CU1056" i="1"/>
  <c r="BX1056" i="1"/>
  <c r="CD1056" i="1" a="1"/>
  <c r="CD1056" i="1" s="1"/>
  <c r="CR1056" i="1" s="1"/>
  <c r="CS1056" i="1" s="1"/>
  <c r="CC1056" i="1"/>
  <c r="CW1056" i="1" s="1"/>
  <c r="CY1056" i="1" s="1"/>
  <c r="BY1056" i="1"/>
  <c r="CV1055" i="1"/>
  <c r="CU1055" i="1"/>
  <c r="BX1055" i="1"/>
  <c r="CD1055" i="1" a="1"/>
  <c r="CD1055" i="1" s="1"/>
  <c r="CR1055" i="1" s="1"/>
  <c r="CC1055" i="1"/>
  <c r="CW1055" i="1" s="1"/>
  <c r="CY1055" i="1" s="1"/>
  <c r="BY1055" i="1"/>
  <c r="CV1054" i="1"/>
  <c r="CU1054" i="1"/>
  <c r="BX1054" i="1"/>
  <c r="CD1054" i="1" a="1"/>
  <c r="CD1054" i="1" s="1"/>
  <c r="CR1054" i="1" s="1"/>
  <c r="CS1054" i="1" s="1"/>
  <c r="CC1054" i="1"/>
  <c r="CW1054" i="1" s="1"/>
  <c r="CY1054" i="1" s="1"/>
  <c r="BY1054" i="1"/>
  <c r="CV1053" i="1"/>
  <c r="CU1053" i="1"/>
  <c r="BX1053" i="1"/>
  <c r="CD1053" i="1" a="1"/>
  <c r="CD1053" i="1" s="1"/>
  <c r="CR1053" i="1" s="1"/>
  <c r="CC1053" i="1"/>
  <c r="CW1053" i="1" s="1"/>
  <c r="CY1053" i="1" s="1"/>
  <c r="BY1053" i="1"/>
  <c r="CV1052" i="1"/>
  <c r="CU1052" i="1"/>
  <c r="BX1052" i="1"/>
  <c r="CD1052" i="1" a="1"/>
  <c r="CD1052" i="1" s="1"/>
  <c r="CR1052" i="1" s="1"/>
  <c r="CS1052" i="1" s="1"/>
  <c r="CC1052" i="1"/>
  <c r="CW1052" i="1" s="1"/>
  <c r="CY1052" i="1" s="1"/>
  <c r="BY1052" i="1"/>
  <c r="CV1051" i="1"/>
  <c r="CU1051" i="1"/>
  <c r="BX1051" i="1"/>
  <c r="CD1051" i="1" a="1"/>
  <c r="CD1051" i="1" s="1"/>
  <c r="CR1051" i="1" s="1"/>
  <c r="CC1051" i="1"/>
  <c r="CW1051" i="1" s="1"/>
  <c r="CY1051" i="1" s="1"/>
  <c r="BY1051" i="1"/>
  <c r="CV1050" i="1"/>
  <c r="CU1050" i="1"/>
  <c r="BX1050" i="1"/>
  <c r="CD1050" i="1" a="1"/>
  <c r="CD1050" i="1" s="1"/>
  <c r="CR1050" i="1" s="1"/>
  <c r="CS1050" i="1" s="1"/>
  <c r="CC1050" i="1"/>
  <c r="CW1050" i="1" s="1"/>
  <c r="CY1050" i="1" s="1"/>
  <c r="BY1050" i="1"/>
  <c r="CV1131" i="1"/>
  <c r="CU1131" i="1"/>
  <c r="BX1131" i="1"/>
  <c r="CD1131" i="1" a="1"/>
  <c r="CD1131" i="1" s="1"/>
  <c r="CR1131" i="1" s="1"/>
  <c r="CC1131" i="1"/>
  <c r="CW1131" i="1" s="1"/>
  <c r="CY1131" i="1" s="1"/>
  <c r="BY1131" i="1"/>
  <c r="CV1130" i="1"/>
  <c r="CU1130" i="1"/>
  <c r="BX1130" i="1"/>
  <c r="CD1130" i="1" a="1"/>
  <c r="CD1130" i="1" s="1"/>
  <c r="CR1130" i="1" s="1"/>
  <c r="CS1130" i="1" s="1"/>
  <c r="CC1130" i="1"/>
  <c r="CW1130" i="1" s="1"/>
  <c r="CY1130" i="1" s="1"/>
  <c r="BY1130" i="1"/>
  <c r="CV1049" i="1"/>
  <c r="CU1049" i="1"/>
  <c r="BX1049" i="1"/>
  <c r="CD1049" i="1" a="1"/>
  <c r="CD1049" i="1" s="1"/>
  <c r="CR1049" i="1" s="1"/>
  <c r="CC1049" i="1"/>
  <c r="CW1049" i="1" s="1"/>
  <c r="CY1049" i="1" s="1"/>
  <c r="BY1049" i="1"/>
  <c r="CV1129" i="1"/>
  <c r="CU1129" i="1"/>
  <c r="BX1129" i="1"/>
  <c r="CD1129" i="1" a="1"/>
  <c r="CD1129" i="1" s="1"/>
  <c r="CR1129" i="1" s="1"/>
  <c r="CS1129" i="1" s="1"/>
  <c r="CC1129" i="1"/>
  <c r="CW1129" i="1" s="1"/>
  <c r="CY1129" i="1" s="1"/>
  <c r="BY1129" i="1"/>
  <c r="CV1048" i="1"/>
  <c r="CU1048" i="1"/>
  <c r="BX1048" i="1"/>
  <c r="CD1048" i="1" a="1"/>
  <c r="CD1048" i="1" s="1"/>
  <c r="CR1048" i="1" s="1"/>
  <c r="CC1048" i="1"/>
  <c r="CW1048" i="1" s="1"/>
  <c r="CY1048" i="1" s="1"/>
  <c r="BY1048" i="1"/>
  <c r="CV1047" i="1"/>
  <c r="CU1047" i="1"/>
  <c r="BX1047" i="1"/>
  <c r="CD1047" i="1" a="1"/>
  <c r="CD1047" i="1" s="1"/>
  <c r="CR1047" i="1" s="1"/>
  <c r="CS1047" i="1" s="1"/>
  <c r="CC1047" i="1"/>
  <c r="CW1047" i="1" s="1"/>
  <c r="CY1047" i="1" s="1"/>
  <c r="BY1047" i="1"/>
  <c r="CV1046" i="1"/>
  <c r="CU1046" i="1"/>
  <c r="BX1046" i="1"/>
  <c r="CD1046" i="1" a="1"/>
  <c r="CD1046" i="1" s="1"/>
  <c r="CR1046" i="1" s="1"/>
  <c r="CC1046" i="1"/>
  <c r="CW1046" i="1" s="1"/>
  <c r="CY1046" i="1" s="1"/>
  <c r="BY1046" i="1"/>
  <c r="CV1045" i="1"/>
  <c r="CU1045" i="1"/>
  <c r="BX1045" i="1"/>
  <c r="CD1045" i="1" a="1"/>
  <c r="CD1045" i="1" s="1"/>
  <c r="CR1045" i="1" s="1"/>
  <c r="CS1045" i="1" s="1"/>
  <c r="CC1045" i="1"/>
  <c r="CW1045" i="1" s="1"/>
  <c r="CY1045" i="1" s="1"/>
  <c r="BY1045" i="1"/>
  <c r="CV1044" i="1"/>
  <c r="CU1044" i="1"/>
  <c r="BX1044" i="1"/>
  <c r="CD1044" i="1" a="1"/>
  <c r="CD1044" i="1" s="1"/>
  <c r="CR1044" i="1" s="1"/>
  <c r="CC1044" i="1"/>
  <c r="CW1044" i="1" s="1"/>
  <c r="CY1044" i="1" s="1"/>
  <c r="BY1044" i="1"/>
  <c r="CV1043" i="1"/>
  <c r="CU1043" i="1"/>
  <c r="BX1043" i="1"/>
  <c r="CD1043" i="1" a="1"/>
  <c r="CD1043" i="1" s="1"/>
  <c r="CR1043" i="1" s="1"/>
  <c r="CS1043" i="1" s="1"/>
  <c r="CC1043" i="1"/>
  <c r="CW1043" i="1" s="1"/>
  <c r="CY1043" i="1" s="1"/>
  <c r="BY1043" i="1"/>
  <c r="CV1042" i="1"/>
  <c r="CU1042" i="1"/>
  <c r="BX1042" i="1"/>
  <c r="CD1042" i="1" a="1"/>
  <c r="CD1042" i="1" s="1"/>
  <c r="CR1042" i="1" s="1"/>
  <c r="CC1042" i="1"/>
  <c r="CW1042" i="1" s="1"/>
  <c r="CY1042" i="1" s="1"/>
  <c r="BY1042" i="1"/>
  <c r="CV1041" i="1"/>
  <c r="CU1041" i="1"/>
  <c r="BX1041" i="1"/>
  <c r="CD1041" i="1" a="1"/>
  <c r="CD1041" i="1" s="1"/>
  <c r="CR1041" i="1" s="1"/>
  <c r="CS1041" i="1" s="1"/>
  <c r="CC1041" i="1"/>
  <c r="CW1041" i="1" s="1"/>
  <c r="CY1041" i="1" s="1"/>
  <c r="BY1041" i="1"/>
  <c r="CV1040" i="1"/>
  <c r="CU1040" i="1"/>
  <c r="BX1040" i="1"/>
  <c r="CD1040" i="1" a="1"/>
  <c r="CD1040" i="1" s="1"/>
  <c r="CR1040" i="1" s="1"/>
  <c r="CC1040" i="1"/>
  <c r="CW1040" i="1" s="1"/>
  <c r="CY1040" i="1" s="1"/>
  <c r="BY1040" i="1"/>
  <c r="CV1039" i="1"/>
  <c r="CU1039" i="1"/>
  <c r="BX1039" i="1"/>
  <c r="CD1039" i="1" a="1"/>
  <c r="CD1039" i="1" s="1"/>
  <c r="CR1039" i="1" s="1"/>
  <c r="CS1039" i="1" s="1"/>
  <c r="CC1039" i="1"/>
  <c r="CW1039" i="1" s="1"/>
  <c r="CY1039" i="1" s="1"/>
  <c r="BY1039" i="1"/>
  <c r="CV1038" i="1"/>
  <c r="CU1038" i="1"/>
  <c r="BX1038" i="1"/>
  <c r="CD1038" i="1" a="1"/>
  <c r="CD1038" i="1" s="1"/>
  <c r="CR1038" i="1" s="1"/>
  <c r="CC1038" i="1"/>
  <c r="CW1038" i="1" s="1"/>
  <c r="CY1038" i="1" s="1"/>
  <c r="BY1038" i="1"/>
  <c r="CV1037" i="1"/>
  <c r="CU1037" i="1"/>
  <c r="BX1037" i="1"/>
  <c r="CD1037" i="1" a="1"/>
  <c r="CD1037" i="1" s="1"/>
  <c r="CR1037" i="1" s="1"/>
  <c r="CS1037" i="1" s="1"/>
  <c r="CC1037" i="1"/>
  <c r="CW1037" i="1" s="1"/>
  <c r="CY1037" i="1" s="1"/>
  <c r="BY1037" i="1"/>
  <c r="CV1036" i="1"/>
  <c r="CU1036" i="1"/>
  <c r="BX1036" i="1"/>
  <c r="CD1036" i="1" a="1"/>
  <c r="CD1036" i="1" s="1"/>
  <c r="CR1036" i="1" s="1"/>
  <c r="CC1036" i="1"/>
  <c r="CW1036" i="1" s="1"/>
  <c r="CY1036" i="1" s="1"/>
  <c r="BY1036" i="1"/>
  <c r="CV1035" i="1"/>
  <c r="CU1035" i="1"/>
  <c r="BX1035" i="1"/>
  <c r="CD1035" i="1" a="1"/>
  <c r="CD1035" i="1" s="1"/>
  <c r="CR1035" i="1" s="1"/>
  <c r="CS1035" i="1" s="1"/>
  <c r="CC1035" i="1"/>
  <c r="CW1035" i="1" s="1"/>
  <c r="CY1035" i="1" s="1"/>
  <c r="BY1035" i="1"/>
  <c r="CV1034" i="1"/>
  <c r="CU1034" i="1"/>
  <c r="BX1034" i="1"/>
  <c r="CD1034" i="1" a="1"/>
  <c r="CD1034" i="1" s="1"/>
  <c r="CR1034" i="1" s="1"/>
  <c r="CC1034" i="1"/>
  <c r="CW1034" i="1" s="1"/>
  <c r="CY1034" i="1" s="1"/>
  <c r="BY1034" i="1"/>
  <c r="CV1033" i="1"/>
  <c r="CU1033" i="1"/>
  <c r="BX1033" i="1"/>
  <c r="CD1033" i="1" a="1"/>
  <c r="CD1033" i="1" s="1"/>
  <c r="CR1033" i="1" s="1"/>
  <c r="CS1033" i="1" s="1"/>
  <c r="CC1033" i="1"/>
  <c r="CW1033" i="1" s="1"/>
  <c r="CY1033" i="1" s="1"/>
  <c r="BY1033" i="1"/>
  <c r="CV1032" i="1"/>
  <c r="CU1032" i="1"/>
  <c r="BX1032" i="1"/>
  <c r="CD1032" i="1" a="1"/>
  <c r="CD1032" i="1" s="1"/>
  <c r="CR1032" i="1" s="1"/>
  <c r="CC1032" i="1"/>
  <c r="CW1032" i="1" s="1"/>
  <c r="CY1032" i="1" s="1"/>
  <c r="BY1032" i="1"/>
  <c r="CV1031" i="1"/>
  <c r="CU1031" i="1"/>
  <c r="BX1031" i="1"/>
  <c r="CD1031" i="1" a="1"/>
  <c r="CD1031" i="1" s="1"/>
  <c r="CR1031" i="1" s="1"/>
  <c r="CS1031" i="1" s="1"/>
  <c r="CC1031" i="1"/>
  <c r="CW1031" i="1" s="1"/>
  <c r="CY1031" i="1" s="1"/>
  <c r="BY1031" i="1"/>
  <c r="CV1030" i="1"/>
  <c r="CU1030" i="1"/>
  <c r="BX1030" i="1"/>
  <c r="CD1030" i="1" a="1"/>
  <c r="CD1030" i="1" s="1"/>
  <c r="CR1030" i="1" s="1"/>
  <c r="CC1030" i="1"/>
  <c r="CW1030" i="1" s="1"/>
  <c r="CY1030" i="1" s="1"/>
  <c r="BY1030" i="1"/>
  <c r="CV1029" i="1"/>
  <c r="CU1029" i="1"/>
  <c r="BX1029" i="1"/>
  <c r="CD1029" i="1" a="1"/>
  <c r="CD1029" i="1" s="1"/>
  <c r="CR1029" i="1" s="1"/>
  <c r="CS1029" i="1" s="1"/>
  <c r="CC1029" i="1"/>
  <c r="CW1029" i="1" s="1"/>
  <c r="CY1029" i="1" s="1"/>
  <c r="BY1029" i="1"/>
  <c r="CV1028" i="1"/>
  <c r="CU1028" i="1"/>
  <c r="BX1028" i="1"/>
  <c r="CD1028" i="1" a="1"/>
  <c r="CD1028" i="1" s="1"/>
  <c r="CR1028" i="1" s="1"/>
  <c r="CC1028" i="1"/>
  <c r="CW1028" i="1" s="1"/>
  <c r="CY1028" i="1" s="1"/>
  <c r="BY1028" i="1"/>
  <c r="CV1027" i="1"/>
  <c r="CU1027" i="1"/>
  <c r="BX1027" i="1"/>
  <c r="CD1027" i="1" a="1"/>
  <c r="CD1027" i="1" s="1"/>
  <c r="CR1027" i="1" s="1"/>
  <c r="CS1027" i="1" s="1"/>
  <c r="CC1027" i="1"/>
  <c r="CW1027" i="1" s="1"/>
  <c r="CY1027" i="1" s="1"/>
  <c r="BY1027" i="1"/>
  <c r="CV1026" i="1"/>
  <c r="CU1026" i="1"/>
  <c r="BX1026" i="1"/>
  <c r="CD1026" i="1" a="1"/>
  <c r="CD1026" i="1" s="1"/>
  <c r="CR1026" i="1" s="1"/>
  <c r="CC1026" i="1"/>
  <c r="CW1026" i="1" s="1"/>
  <c r="CY1026" i="1" s="1"/>
  <c r="BY1026" i="1"/>
  <c r="CV1025" i="1"/>
  <c r="CU1025" i="1"/>
  <c r="BX1025" i="1"/>
  <c r="CD1025" i="1" a="1"/>
  <c r="CD1025" i="1" s="1"/>
  <c r="CR1025" i="1" s="1"/>
  <c r="CS1025" i="1" s="1"/>
  <c r="CC1025" i="1"/>
  <c r="CW1025" i="1" s="1"/>
  <c r="CY1025" i="1" s="1"/>
  <c r="BY1025" i="1"/>
  <c r="CV1024" i="1"/>
  <c r="CU1024" i="1"/>
  <c r="BX1024" i="1"/>
  <c r="CD1024" i="1" a="1"/>
  <c r="CD1024" i="1" s="1"/>
  <c r="CR1024" i="1" s="1"/>
  <c r="CC1024" i="1"/>
  <c r="CW1024" i="1" s="1"/>
  <c r="CY1024" i="1" s="1"/>
  <c r="BY1024" i="1"/>
  <c r="CV1023" i="1"/>
  <c r="CU1023" i="1"/>
  <c r="BX1023" i="1"/>
  <c r="CD1023" i="1" a="1"/>
  <c r="CD1023" i="1" s="1"/>
  <c r="CR1023" i="1" s="1"/>
  <c r="CS1023" i="1" s="1"/>
  <c r="CC1023" i="1"/>
  <c r="CW1023" i="1" s="1"/>
  <c r="CY1023" i="1" s="1"/>
  <c r="BY1023" i="1"/>
  <c r="CV1128" i="1"/>
  <c r="CU1128" i="1"/>
  <c r="BX1128" i="1"/>
  <c r="CD1128" i="1" a="1"/>
  <c r="CD1128" i="1" s="1"/>
  <c r="CR1128" i="1" s="1"/>
  <c r="CC1128" i="1"/>
  <c r="CW1128" i="1" s="1"/>
  <c r="CY1128" i="1" s="1"/>
  <c r="BY1128" i="1"/>
  <c r="CV1022" i="1"/>
  <c r="CU1022" i="1"/>
  <c r="BX1022" i="1"/>
  <c r="CD1022" i="1" a="1"/>
  <c r="CD1022" i="1" s="1"/>
  <c r="CR1022" i="1" s="1"/>
  <c r="CS1022" i="1" s="1"/>
  <c r="CC1022" i="1"/>
  <c r="CW1022" i="1" s="1"/>
  <c r="CY1022" i="1" s="1"/>
  <c r="BY1022" i="1"/>
  <c r="CV1021" i="1"/>
  <c r="CU1021" i="1"/>
  <c r="BX1021" i="1"/>
  <c r="CD1021" i="1" a="1"/>
  <c r="CD1021" i="1" s="1"/>
  <c r="CR1021" i="1" s="1"/>
  <c r="CC1021" i="1"/>
  <c r="CW1021" i="1" s="1"/>
  <c r="CY1021" i="1" s="1"/>
  <c r="BY1021" i="1"/>
  <c r="CV1020" i="1"/>
  <c r="CU1020" i="1"/>
  <c r="BX1020" i="1"/>
  <c r="CD1020" i="1" a="1"/>
  <c r="CD1020" i="1" s="1"/>
  <c r="CR1020" i="1" s="1"/>
  <c r="CS1020" i="1" s="1"/>
  <c r="CC1020" i="1"/>
  <c r="CW1020" i="1" s="1"/>
  <c r="CY1020" i="1" s="1"/>
  <c r="BY1020" i="1"/>
  <c r="CV1019" i="1"/>
  <c r="CU1019" i="1"/>
  <c r="BX1019" i="1"/>
  <c r="CD1019" i="1" a="1"/>
  <c r="CD1019" i="1" s="1"/>
  <c r="CR1019" i="1" s="1"/>
  <c r="CC1019" i="1"/>
  <c r="CW1019" i="1" s="1"/>
  <c r="CY1019" i="1" s="1"/>
  <c r="BY1019" i="1"/>
  <c r="CV1018" i="1"/>
  <c r="CU1018" i="1"/>
  <c r="BX1018" i="1"/>
  <c r="CD1018" i="1" a="1"/>
  <c r="CD1018" i="1" s="1"/>
  <c r="CR1018" i="1" s="1"/>
  <c r="CS1018" i="1" s="1"/>
  <c r="CC1018" i="1"/>
  <c r="CW1018" i="1" s="1"/>
  <c r="CY1018" i="1" s="1"/>
  <c r="BY1018" i="1"/>
  <c r="CV1017" i="1"/>
  <c r="CU1017" i="1"/>
  <c r="BX1017" i="1"/>
  <c r="CD1017" i="1" a="1"/>
  <c r="CD1017" i="1" s="1"/>
  <c r="CR1017" i="1" s="1"/>
  <c r="CC1017" i="1"/>
  <c r="CW1017" i="1" s="1"/>
  <c r="CY1017" i="1" s="1"/>
  <c r="BY1017" i="1"/>
  <c r="CV1016" i="1"/>
  <c r="CU1016" i="1"/>
  <c r="BX1016" i="1"/>
  <c r="CD1016" i="1" a="1"/>
  <c r="CD1016" i="1" s="1"/>
  <c r="CR1016" i="1" s="1"/>
  <c r="CS1016" i="1" s="1"/>
  <c r="CC1016" i="1"/>
  <c r="CW1016" i="1" s="1"/>
  <c r="CY1016" i="1" s="1"/>
  <c r="BY1016" i="1"/>
  <c r="CV1015" i="1"/>
  <c r="CU1015" i="1"/>
  <c r="BX1015" i="1"/>
  <c r="CD1015" i="1" a="1"/>
  <c r="CD1015" i="1" s="1"/>
  <c r="CR1015" i="1" s="1"/>
  <c r="CC1015" i="1"/>
  <c r="CW1015" i="1" s="1"/>
  <c r="CY1015" i="1" s="1"/>
  <c r="BY1015" i="1"/>
  <c r="CV1014" i="1"/>
  <c r="CU1014" i="1"/>
  <c r="BX1014" i="1"/>
  <c r="CD1014" i="1" a="1"/>
  <c r="CD1014" i="1" s="1"/>
  <c r="CR1014" i="1" s="1"/>
  <c r="CS1014" i="1" s="1"/>
  <c r="CC1014" i="1"/>
  <c r="CW1014" i="1" s="1"/>
  <c r="CY1014" i="1" s="1"/>
  <c r="BY1014" i="1"/>
  <c r="CV1013" i="1"/>
  <c r="CU1013" i="1"/>
  <c r="BX1013" i="1"/>
  <c r="CD1013" i="1" a="1"/>
  <c r="CD1013" i="1" s="1"/>
  <c r="CR1013" i="1" s="1"/>
  <c r="CC1013" i="1"/>
  <c r="CW1013" i="1" s="1"/>
  <c r="CY1013" i="1" s="1"/>
  <c r="BY1013" i="1"/>
  <c r="CV1012" i="1"/>
  <c r="CU1012" i="1"/>
  <c r="BX1012" i="1"/>
  <c r="CD1012" i="1" a="1"/>
  <c r="CD1012" i="1" s="1"/>
  <c r="CR1012" i="1" s="1"/>
  <c r="CS1012" i="1" s="1"/>
  <c r="CC1012" i="1"/>
  <c r="CW1012" i="1" s="1"/>
  <c r="CY1012" i="1" s="1"/>
  <c r="BY1012" i="1"/>
  <c r="CV1011" i="1"/>
  <c r="CU1011" i="1"/>
  <c r="BX1011" i="1"/>
  <c r="CD1011" i="1" a="1"/>
  <c r="CD1011" i="1" s="1"/>
  <c r="CR1011" i="1" s="1"/>
  <c r="CC1011" i="1"/>
  <c r="CW1011" i="1" s="1"/>
  <c r="CY1011" i="1" s="1"/>
  <c r="BY1011" i="1"/>
  <c r="CV1010" i="1"/>
  <c r="CU1010" i="1"/>
  <c r="BX1010" i="1"/>
  <c r="CD1010" i="1" a="1"/>
  <c r="CD1010" i="1" s="1"/>
  <c r="CR1010" i="1" s="1"/>
  <c r="CS1010" i="1" s="1"/>
  <c r="CC1010" i="1"/>
  <c r="CW1010" i="1" s="1"/>
  <c r="CY1010" i="1" s="1"/>
  <c r="BY1010" i="1"/>
  <c r="CV1009" i="1"/>
  <c r="CU1009" i="1"/>
  <c r="BX1009" i="1"/>
  <c r="CD1009" i="1" a="1"/>
  <c r="CD1009" i="1" s="1"/>
  <c r="CR1009" i="1" s="1"/>
  <c r="CC1009" i="1"/>
  <c r="CW1009" i="1" s="1"/>
  <c r="CY1009" i="1" s="1"/>
  <c r="BY1009" i="1"/>
  <c r="CV1008" i="1"/>
  <c r="CU1008" i="1"/>
  <c r="BX1008" i="1"/>
  <c r="CD1008" i="1" a="1"/>
  <c r="CD1008" i="1" s="1"/>
  <c r="CR1008" i="1" s="1"/>
  <c r="CS1008" i="1" s="1"/>
  <c r="CC1008" i="1"/>
  <c r="CW1008" i="1" s="1"/>
  <c r="CY1008" i="1" s="1"/>
  <c r="BY1008" i="1"/>
  <c r="CV1007" i="1"/>
  <c r="CU1007" i="1"/>
  <c r="BX1007" i="1"/>
  <c r="CD1007" i="1" a="1"/>
  <c r="CD1007" i="1" s="1"/>
  <c r="CR1007" i="1" s="1"/>
  <c r="CC1007" i="1"/>
  <c r="CW1007" i="1" s="1"/>
  <c r="CY1007" i="1" s="1"/>
  <c r="BY1007" i="1"/>
  <c r="CV1127" i="1"/>
  <c r="CU1127" i="1"/>
  <c r="BX1127" i="1"/>
  <c r="CD1127" i="1" a="1"/>
  <c r="CD1127" i="1" s="1"/>
  <c r="CR1127" i="1" s="1"/>
  <c r="CS1127" i="1" s="1"/>
  <c r="CC1127" i="1"/>
  <c r="CW1127" i="1" s="1"/>
  <c r="CY1127" i="1" s="1"/>
  <c r="BY1127" i="1"/>
  <c r="CV1126" i="1"/>
  <c r="CU1126" i="1"/>
  <c r="BX1126" i="1"/>
  <c r="CD1126" i="1" a="1"/>
  <c r="CD1126" i="1" s="1"/>
  <c r="CR1126" i="1" s="1"/>
  <c r="CC1126" i="1"/>
  <c r="CW1126" i="1" s="1"/>
  <c r="CY1126" i="1" s="1"/>
  <c r="BY1126" i="1"/>
  <c r="CV1006" i="1"/>
  <c r="CU1006" i="1"/>
  <c r="BX1006" i="1"/>
  <c r="CD1006" i="1" a="1"/>
  <c r="CD1006" i="1" s="1"/>
  <c r="CR1006" i="1" s="1"/>
  <c r="CS1006" i="1" s="1"/>
  <c r="CC1006" i="1"/>
  <c r="CW1006" i="1" s="1"/>
  <c r="CY1006" i="1" s="1"/>
  <c r="BY1006" i="1"/>
  <c r="CV1005" i="1"/>
  <c r="CU1005" i="1"/>
  <c r="BX1005" i="1"/>
  <c r="CD1005" i="1" a="1"/>
  <c r="CD1005" i="1" s="1"/>
  <c r="CR1005" i="1" s="1"/>
  <c r="CC1005" i="1"/>
  <c r="CW1005" i="1" s="1"/>
  <c r="CY1005" i="1" s="1"/>
  <c r="BY1005" i="1"/>
  <c r="CV1125" i="1"/>
  <c r="CU1125" i="1"/>
  <c r="BX1125" i="1"/>
  <c r="CD1125" i="1" a="1"/>
  <c r="CD1125" i="1" s="1"/>
  <c r="CR1125" i="1" s="1"/>
  <c r="CS1125" i="1" s="1"/>
  <c r="CC1125" i="1"/>
  <c r="CW1125" i="1" s="1"/>
  <c r="CY1125" i="1" s="1"/>
  <c r="BY1125" i="1"/>
  <c r="CV1124" i="1"/>
  <c r="CU1124" i="1"/>
  <c r="BX1124" i="1"/>
  <c r="CD1124" i="1" a="1"/>
  <c r="CD1124" i="1" s="1"/>
  <c r="CR1124" i="1" s="1"/>
  <c r="CC1124" i="1"/>
  <c r="CW1124" i="1" s="1"/>
  <c r="CY1124" i="1" s="1"/>
  <c r="BY1124" i="1"/>
  <c r="CV1091" i="1"/>
  <c r="CU1091" i="1"/>
  <c r="BX1091" i="1"/>
  <c r="CD1091" i="1" a="1"/>
  <c r="CD1091" i="1" s="1"/>
  <c r="CR1091" i="1" s="1"/>
  <c r="CS1091" i="1" s="1"/>
  <c r="CC1091" i="1"/>
  <c r="CW1091" i="1" s="1"/>
  <c r="CY1091" i="1" s="1"/>
  <c r="BY1091" i="1"/>
  <c r="CV1123" i="1"/>
  <c r="CU1123" i="1"/>
  <c r="BX1123" i="1"/>
  <c r="CD1123" i="1" a="1"/>
  <c r="CD1123" i="1" s="1"/>
  <c r="CR1123" i="1" s="1"/>
  <c r="CC1123" i="1"/>
  <c r="CW1123" i="1" s="1"/>
  <c r="CY1123" i="1" s="1"/>
  <c r="BY1123" i="1"/>
  <c r="CV1004" i="1"/>
  <c r="CU1004" i="1"/>
  <c r="BX1004" i="1"/>
  <c r="CD1004" i="1" a="1"/>
  <c r="CD1004" i="1" s="1"/>
  <c r="CR1004" i="1" s="1"/>
  <c r="CS1004" i="1" s="1"/>
  <c r="CC1004" i="1"/>
  <c r="CW1004" i="1" s="1"/>
  <c r="CY1004" i="1" s="1"/>
  <c r="BY1004" i="1"/>
  <c r="CV1003" i="1"/>
  <c r="CU1003" i="1"/>
  <c r="BX1003" i="1"/>
  <c r="CD1003" i="1" a="1"/>
  <c r="CD1003" i="1" s="1"/>
  <c r="CR1003" i="1" s="1"/>
  <c r="CC1003" i="1"/>
  <c r="CW1003" i="1" s="1"/>
  <c r="CY1003" i="1" s="1"/>
  <c r="BY1003" i="1"/>
  <c r="CV1002" i="1"/>
  <c r="CU1002" i="1"/>
  <c r="BX1002" i="1"/>
  <c r="CD1002" i="1" a="1"/>
  <c r="CD1002" i="1" s="1"/>
  <c r="CR1002" i="1" s="1"/>
  <c r="CS1002" i="1" s="1"/>
  <c r="CC1002" i="1"/>
  <c r="CW1002" i="1" s="1"/>
  <c r="CY1002" i="1" s="1"/>
  <c r="BY1002" i="1"/>
  <c r="CV1122" i="1"/>
  <c r="CU1122" i="1"/>
  <c r="BX1122" i="1"/>
  <c r="CD1122" i="1" a="1"/>
  <c r="CD1122" i="1" s="1"/>
  <c r="CR1122" i="1" s="1"/>
  <c r="CC1122" i="1"/>
  <c r="CW1122" i="1" s="1"/>
  <c r="CY1122" i="1" s="1"/>
  <c r="BY1122" i="1"/>
  <c r="CV1121" i="1"/>
  <c r="CU1121" i="1"/>
  <c r="BX1121" i="1"/>
  <c r="CD1121" i="1" a="1"/>
  <c r="CD1121" i="1" s="1"/>
  <c r="CR1121" i="1" s="1"/>
  <c r="CS1121" i="1" s="1"/>
  <c r="CC1121" i="1"/>
  <c r="CW1121" i="1" s="1"/>
  <c r="CY1121" i="1" s="1"/>
  <c r="BY1121" i="1"/>
  <c r="CV1120" i="1"/>
  <c r="CU1120" i="1"/>
  <c r="BX1120" i="1"/>
  <c r="CD1120" i="1" a="1"/>
  <c r="CD1120" i="1" s="1"/>
  <c r="CR1120" i="1" s="1"/>
  <c r="CC1120" i="1"/>
  <c r="CW1120" i="1" s="1"/>
  <c r="CY1120" i="1" s="1"/>
  <c r="BY1120" i="1"/>
  <c r="CV1001" i="1"/>
  <c r="CU1001" i="1"/>
  <c r="BX1001" i="1"/>
  <c r="CD1001" i="1" a="1"/>
  <c r="CD1001" i="1" s="1"/>
  <c r="CR1001" i="1" s="1"/>
  <c r="CS1001" i="1" s="1"/>
  <c r="CC1001" i="1"/>
  <c r="CW1001" i="1" s="1"/>
  <c r="CY1001" i="1" s="1"/>
  <c r="BY1001" i="1"/>
  <c r="CV1000" i="1"/>
  <c r="CU1000" i="1"/>
  <c r="BX1000" i="1"/>
  <c r="CD1000" i="1" a="1"/>
  <c r="CD1000" i="1" s="1"/>
  <c r="CR1000" i="1" s="1"/>
  <c r="CC1000" i="1"/>
  <c r="CW1000" i="1" s="1"/>
  <c r="CY1000" i="1" s="1"/>
  <c r="BY1000" i="1"/>
  <c r="CV999" i="1"/>
  <c r="CU999" i="1"/>
  <c r="BX999" i="1"/>
  <c r="CD999" i="1" a="1"/>
  <c r="CD999" i="1" s="1"/>
  <c r="CR999" i="1" s="1"/>
  <c r="CS999" i="1" s="1"/>
  <c r="CC999" i="1"/>
  <c r="CW999" i="1" s="1"/>
  <c r="CY999" i="1" s="1"/>
  <c r="BY999" i="1"/>
  <c r="CV998" i="1"/>
  <c r="CU998" i="1"/>
  <c r="BX998" i="1"/>
  <c r="CD998" i="1" a="1"/>
  <c r="CD998" i="1" s="1"/>
  <c r="CR998" i="1" s="1"/>
  <c r="CC998" i="1"/>
  <c r="CW998" i="1" s="1"/>
  <c r="CY998" i="1" s="1"/>
  <c r="BY998" i="1"/>
  <c r="CV997" i="1"/>
  <c r="CU997" i="1"/>
  <c r="BX997" i="1"/>
  <c r="CD997" i="1" a="1"/>
  <c r="CD997" i="1" s="1"/>
  <c r="CR997" i="1" s="1"/>
  <c r="CS997" i="1" s="1"/>
  <c r="CC997" i="1"/>
  <c r="CW997" i="1" s="1"/>
  <c r="CY997" i="1" s="1"/>
  <c r="BY997" i="1"/>
  <c r="CV996" i="1"/>
  <c r="CU996" i="1"/>
  <c r="BX996" i="1"/>
  <c r="CD996" i="1" a="1"/>
  <c r="CD996" i="1" s="1"/>
  <c r="CR996" i="1" s="1"/>
  <c r="CC996" i="1"/>
  <c r="CW996" i="1" s="1"/>
  <c r="CY996" i="1" s="1"/>
  <c r="BY996" i="1"/>
  <c r="CV995" i="1"/>
  <c r="CU995" i="1"/>
  <c r="BX995" i="1"/>
  <c r="CD995" i="1" a="1"/>
  <c r="CD995" i="1" s="1"/>
  <c r="CR995" i="1" s="1"/>
  <c r="CS995" i="1" s="1"/>
  <c r="CC995" i="1"/>
  <c r="CW995" i="1" s="1"/>
  <c r="CY995" i="1" s="1"/>
  <c r="BY995" i="1"/>
  <c r="CV1119" i="1"/>
  <c r="CU1119" i="1"/>
  <c r="BX1119" i="1"/>
  <c r="CD1119" i="1" a="1"/>
  <c r="CD1119" i="1" s="1"/>
  <c r="CR1119" i="1" s="1"/>
  <c r="CC1119" i="1"/>
  <c r="CW1119" i="1" s="1"/>
  <c r="CY1119" i="1" s="1"/>
  <c r="BY1119" i="1"/>
  <c r="CV994" i="1"/>
  <c r="CU994" i="1"/>
  <c r="BX994" i="1"/>
  <c r="CD994" i="1" a="1"/>
  <c r="CD994" i="1" s="1"/>
  <c r="CR994" i="1" s="1"/>
  <c r="CS994" i="1" s="1"/>
  <c r="CC994" i="1"/>
  <c r="CW994" i="1" s="1"/>
  <c r="CY994" i="1" s="1"/>
  <c r="BY994" i="1"/>
  <c r="CV993" i="1"/>
  <c r="CU993" i="1"/>
  <c r="BX993" i="1"/>
  <c r="CD993" i="1" a="1"/>
  <c r="CD993" i="1" s="1"/>
  <c r="CR993" i="1" s="1"/>
  <c r="CC993" i="1"/>
  <c r="CW993" i="1" s="1"/>
  <c r="CY993" i="1" s="1"/>
  <c r="BY993" i="1"/>
  <c r="CV992" i="1"/>
  <c r="CU992" i="1"/>
  <c r="BX992" i="1"/>
  <c r="CD992" i="1" a="1"/>
  <c r="CD992" i="1" s="1"/>
  <c r="CR992" i="1" s="1"/>
  <c r="CS992" i="1" s="1"/>
  <c r="CC992" i="1"/>
  <c r="CW992" i="1" s="1"/>
  <c r="CY992" i="1" s="1"/>
  <c r="BY992" i="1"/>
  <c r="CV991" i="1"/>
  <c r="BX991" i="1"/>
  <c r="CD991" i="1" a="1"/>
  <c r="CD991" i="1" s="1"/>
  <c r="CR991" i="1" s="1"/>
  <c r="CC991" i="1"/>
  <c r="CW991" i="1" s="1"/>
  <c r="CY991" i="1" s="1"/>
  <c r="BY991" i="1"/>
  <c r="CV990" i="1"/>
  <c r="CU990" i="1"/>
  <c r="BX990" i="1"/>
  <c r="CD990" i="1" a="1"/>
  <c r="CD990" i="1" s="1"/>
  <c r="CR990" i="1" s="1"/>
  <c r="CC990" i="1"/>
  <c r="CW990" i="1" s="1"/>
  <c r="CY990" i="1" s="1"/>
  <c r="BY990" i="1"/>
  <c r="CV989" i="1"/>
  <c r="BX989" i="1"/>
  <c r="CD989" i="1" a="1"/>
  <c r="CD989" i="1" s="1"/>
  <c r="CR989" i="1" s="1"/>
  <c r="CC989" i="1"/>
  <c r="BY989" i="1"/>
  <c r="CV1118" i="1"/>
  <c r="CU1118" i="1"/>
  <c r="BX1118" i="1"/>
  <c r="CD1118" i="1" a="1"/>
  <c r="CD1118" i="1" s="1"/>
  <c r="CR1118" i="1" s="1"/>
  <c r="CC1118" i="1"/>
  <c r="CW1118" i="1" s="1"/>
  <c r="CY1118" i="1" s="1"/>
  <c r="BY1118" i="1"/>
  <c r="CV1117" i="1"/>
  <c r="CU1117" i="1"/>
  <c r="BX1117" i="1"/>
  <c r="CD1117" i="1" a="1"/>
  <c r="CD1117" i="1" s="1"/>
  <c r="CR1117" i="1" s="1"/>
  <c r="CC1117" i="1"/>
  <c r="CW1117" i="1" s="1"/>
  <c r="CY1117" i="1" s="1"/>
  <c r="BY1117" i="1"/>
  <c r="CV1116" i="1"/>
  <c r="CU1116" i="1"/>
  <c r="BX1116" i="1"/>
  <c r="CD1116" i="1" a="1"/>
  <c r="CD1116" i="1" s="1"/>
  <c r="CR1116" i="1" s="1"/>
  <c r="CC1116" i="1"/>
  <c r="CW1116" i="1" s="1"/>
  <c r="CY1116" i="1" s="1"/>
  <c r="BY1116" i="1"/>
  <c r="CV1115" i="1"/>
  <c r="CU1115" i="1"/>
  <c r="BX1115" i="1"/>
  <c r="CD1115" i="1" a="1"/>
  <c r="CD1115" i="1" s="1"/>
  <c r="CR1115" i="1" s="1"/>
  <c r="CC1115" i="1"/>
  <c r="CW1115" i="1" s="1"/>
  <c r="CY1115" i="1" s="1"/>
  <c r="BY1115" i="1"/>
  <c r="CV988" i="1"/>
  <c r="CU988" i="1"/>
  <c r="BX988" i="1"/>
  <c r="CD988" i="1" a="1"/>
  <c r="CD988" i="1" s="1"/>
  <c r="CR988" i="1" s="1"/>
  <c r="CC988" i="1"/>
  <c r="CW988" i="1" s="1"/>
  <c r="CY988" i="1" s="1"/>
  <c r="BY988" i="1"/>
  <c r="CV1114" i="1"/>
  <c r="CU1114" i="1"/>
  <c r="BX1114" i="1"/>
  <c r="CD1114" i="1" a="1"/>
  <c r="CD1114" i="1" s="1"/>
  <c r="CR1114" i="1" s="1"/>
  <c r="CC1114" i="1"/>
  <c r="CW1114" i="1" s="1"/>
  <c r="CY1114" i="1" s="1"/>
  <c r="BY1114" i="1"/>
  <c r="CV987" i="1"/>
  <c r="CU987" i="1"/>
  <c r="BX987" i="1"/>
  <c r="CD987" i="1" a="1"/>
  <c r="CD987" i="1" s="1"/>
  <c r="CR987" i="1" s="1"/>
  <c r="CC987" i="1"/>
  <c r="CW987" i="1" s="1"/>
  <c r="CY987" i="1" s="1"/>
  <c r="BY987" i="1"/>
  <c r="CV1113" i="1"/>
  <c r="CU1113" i="1"/>
  <c r="BX1113" i="1"/>
  <c r="CD1113" i="1" a="1"/>
  <c r="CD1113" i="1" s="1"/>
  <c r="CR1113" i="1" s="1"/>
  <c r="CC1113" i="1"/>
  <c r="CW1113" i="1" s="1"/>
  <c r="CY1113" i="1" s="1"/>
  <c r="BY1113" i="1"/>
  <c r="CV1112" i="1"/>
  <c r="CU1112" i="1"/>
  <c r="BX1112" i="1"/>
  <c r="CD1112" i="1" a="1"/>
  <c r="CD1112" i="1" s="1"/>
  <c r="CR1112" i="1" s="1"/>
  <c r="CC1112" i="1"/>
  <c r="CW1112" i="1" s="1"/>
  <c r="CY1112" i="1" s="1"/>
  <c r="BY1112" i="1"/>
  <c r="CV1111" i="1"/>
  <c r="CU1111" i="1"/>
  <c r="BX1111" i="1"/>
  <c r="CD1111" i="1" a="1"/>
  <c r="CD1111" i="1" s="1"/>
  <c r="CR1111" i="1" s="1"/>
  <c r="CC1111" i="1"/>
  <c r="CW1111" i="1" s="1"/>
  <c r="CY1111" i="1" s="1"/>
  <c r="BY1111" i="1"/>
  <c r="CV1110" i="1"/>
  <c r="CU1110" i="1"/>
  <c r="BX1110" i="1"/>
  <c r="CD1110" i="1" a="1"/>
  <c r="CD1110" i="1" s="1"/>
  <c r="CR1110" i="1" s="1"/>
  <c r="CC1110" i="1"/>
  <c r="CW1110" i="1" s="1"/>
  <c r="CY1110" i="1" s="1"/>
  <c r="BY1110" i="1"/>
  <c r="CV1109" i="1"/>
  <c r="CU1109" i="1"/>
  <c r="BX1109" i="1"/>
  <c r="CD1109" i="1" a="1"/>
  <c r="CD1109" i="1" s="1"/>
  <c r="CR1109" i="1" s="1"/>
  <c r="CC1109" i="1"/>
  <c r="CW1109" i="1" s="1"/>
  <c r="CY1109" i="1" s="1"/>
  <c r="BY1109" i="1"/>
  <c r="CV986" i="1"/>
  <c r="CU986" i="1"/>
  <c r="BX986" i="1"/>
  <c r="CD986" i="1" a="1"/>
  <c r="CD986" i="1" s="1"/>
  <c r="CR986" i="1" s="1"/>
  <c r="CC986" i="1"/>
  <c r="CW986" i="1" s="1"/>
  <c r="CY986" i="1" s="1"/>
  <c r="BY986" i="1"/>
  <c r="CV1108" i="1"/>
  <c r="CU1108" i="1"/>
  <c r="BX1108" i="1"/>
  <c r="CD1108" i="1" a="1"/>
  <c r="CD1108" i="1" s="1"/>
  <c r="CR1108" i="1" s="1"/>
  <c r="CC1108" i="1"/>
  <c r="CW1108" i="1" s="1"/>
  <c r="CY1108" i="1" s="1"/>
  <c r="BY1108" i="1"/>
  <c r="CV1107" i="1"/>
  <c r="CU1107" i="1"/>
  <c r="BX1107" i="1"/>
  <c r="CD1107" i="1" a="1"/>
  <c r="CD1107" i="1" s="1"/>
  <c r="CR1107" i="1" s="1"/>
  <c r="CC1107" i="1"/>
  <c r="CW1107" i="1" s="1"/>
  <c r="CY1107" i="1" s="1"/>
  <c r="BY1107" i="1"/>
  <c r="CV985" i="1"/>
  <c r="CU985" i="1"/>
  <c r="BX985" i="1"/>
  <c r="CD985" i="1" a="1"/>
  <c r="CD985" i="1" s="1"/>
  <c r="CR985" i="1" s="1"/>
  <c r="CC985" i="1"/>
  <c r="CW985" i="1" s="1"/>
  <c r="CY985" i="1" s="1"/>
  <c r="BY985" i="1"/>
  <c r="CV984" i="1"/>
  <c r="CU984" i="1"/>
  <c r="BX984" i="1"/>
  <c r="CD984" i="1" a="1"/>
  <c r="CD984" i="1" s="1"/>
  <c r="CR984" i="1" s="1"/>
  <c r="CC984" i="1"/>
  <c r="CW984" i="1" s="1"/>
  <c r="CY984" i="1" s="1"/>
  <c r="BY984" i="1"/>
  <c r="CV983" i="1"/>
  <c r="CU983" i="1"/>
  <c r="BX983" i="1"/>
  <c r="CD983" i="1" a="1"/>
  <c r="CD983" i="1" s="1"/>
  <c r="CR983" i="1" s="1"/>
  <c r="CC983" i="1"/>
  <c r="CW983" i="1" s="1"/>
  <c r="CY983" i="1" s="1"/>
  <c r="BY983" i="1"/>
  <c r="CV982" i="1"/>
  <c r="CU982" i="1"/>
  <c r="BX982" i="1"/>
  <c r="CD982" i="1" a="1"/>
  <c r="CD982" i="1" s="1"/>
  <c r="CR982" i="1" s="1"/>
  <c r="CC982" i="1"/>
  <c r="CW982" i="1" s="1"/>
  <c r="CY982" i="1" s="1"/>
  <c r="BY982" i="1"/>
  <c r="CV1106" i="1"/>
  <c r="CU1106" i="1"/>
  <c r="BX1106" i="1"/>
  <c r="CD1106" i="1" a="1"/>
  <c r="CD1106" i="1" s="1"/>
  <c r="CR1106" i="1" s="1"/>
  <c r="CC1106" i="1"/>
  <c r="CW1106" i="1" s="1"/>
  <c r="CY1106" i="1" s="1"/>
  <c r="BY1106" i="1"/>
  <c r="CV981" i="1"/>
  <c r="CU981" i="1"/>
  <c r="BX981" i="1"/>
  <c r="CD981" i="1" a="1"/>
  <c r="CD981" i="1" s="1"/>
  <c r="CR981" i="1" s="1"/>
  <c r="CC981" i="1"/>
  <c r="CW981" i="1" s="1"/>
  <c r="CY981" i="1" s="1"/>
  <c r="BY981" i="1"/>
  <c r="CV980" i="1"/>
  <c r="CU980" i="1"/>
  <c r="BX980" i="1"/>
  <c r="CD980" i="1" a="1"/>
  <c r="CD980" i="1" s="1"/>
  <c r="CR980" i="1" s="1"/>
  <c r="CC980" i="1"/>
  <c r="CW980" i="1" s="1"/>
  <c r="CY980" i="1" s="1"/>
  <c r="BY980" i="1"/>
  <c r="CV979" i="1"/>
  <c r="CU979" i="1"/>
  <c r="BX979" i="1"/>
  <c r="CD979" i="1" a="1"/>
  <c r="CD979" i="1" s="1"/>
  <c r="CR979" i="1" s="1"/>
  <c r="CC979" i="1"/>
  <c r="CW979" i="1" s="1"/>
  <c r="CY979" i="1" s="1"/>
  <c r="BY979" i="1"/>
  <c r="CV978" i="1"/>
  <c r="CU978" i="1"/>
  <c r="BX978" i="1"/>
  <c r="CD978" i="1" a="1"/>
  <c r="CD978" i="1" s="1"/>
  <c r="CR978" i="1" s="1"/>
  <c r="CC978" i="1"/>
  <c r="CW978" i="1" s="1"/>
  <c r="CY978" i="1" s="1"/>
  <c r="BY978" i="1"/>
  <c r="CV977" i="1"/>
  <c r="CU977" i="1"/>
  <c r="BX977" i="1"/>
  <c r="CD977" i="1" a="1"/>
  <c r="CD977" i="1" s="1"/>
  <c r="CR977" i="1" s="1"/>
  <c r="CC977" i="1"/>
  <c r="CW977" i="1" s="1"/>
  <c r="CY977" i="1" s="1"/>
  <c r="BY977" i="1"/>
  <c r="CV976" i="1"/>
  <c r="CU976" i="1"/>
  <c r="BX976" i="1"/>
  <c r="CD976" i="1" a="1"/>
  <c r="CD976" i="1" s="1"/>
  <c r="CR976" i="1" s="1"/>
  <c r="CC976" i="1"/>
  <c r="CW976" i="1" s="1"/>
  <c r="CY976" i="1" s="1"/>
  <c r="BY976" i="1"/>
  <c r="CV975" i="1"/>
  <c r="CU975" i="1"/>
  <c r="BX975" i="1"/>
  <c r="CD975" i="1" a="1"/>
  <c r="CD975" i="1" s="1"/>
  <c r="CR975" i="1" s="1"/>
  <c r="CC975" i="1"/>
  <c r="CW975" i="1" s="1"/>
  <c r="CY975" i="1" s="1"/>
  <c r="BY975" i="1"/>
  <c r="CV974" i="1"/>
  <c r="CU974" i="1"/>
  <c r="BX974" i="1"/>
  <c r="CD974" i="1" a="1"/>
  <c r="CD974" i="1" s="1"/>
  <c r="CR974" i="1" s="1"/>
  <c r="CC974" i="1"/>
  <c r="CW974" i="1" s="1"/>
  <c r="CY974" i="1" s="1"/>
  <c r="BY974" i="1"/>
  <c r="CV973" i="1"/>
  <c r="CU973" i="1"/>
  <c r="BX973" i="1"/>
  <c r="CD973" i="1" a="1"/>
  <c r="CD973" i="1" s="1"/>
  <c r="CR973" i="1" s="1"/>
  <c r="CC973" i="1"/>
  <c r="CW973" i="1" s="1"/>
  <c r="CY973" i="1" s="1"/>
  <c r="BY973" i="1"/>
  <c r="CV1105" i="1"/>
  <c r="CU1105" i="1"/>
  <c r="BX1105" i="1"/>
  <c r="CD1105" i="1" a="1"/>
  <c r="CD1105" i="1" s="1"/>
  <c r="CR1105" i="1" s="1"/>
  <c r="CC1105" i="1"/>
  <c r="CW1105" i="1" s="1"/>
  <c r="CY1105" i="1" s="1"/>
  <c r="BY1105" i="1"/>
  <c r="CV1104" i="1"/>
  <c r="CU1104" i="1"/>
  <c r="BX1104" i="1"/>
  <c r="CD1104" i="1" a="1"/>
  <c r="CD1104" i="1" s="1"/>
  <c r="CR1104" i="1" s="1"/>
  <c r="CC1104" i="1"/>
  <c r="CW1104" i="1" s="1"/>
  <c r="CY1104" i="1" s="1"/>
  <c r="BY1104" i="1"/>
  <c r="CV1103" i="1"/>
  <c r="CU1103" i="1"/>
  <c r="BX1103" i="1"/>
  <c r="CD1103" i="1" a="1"/>
  <c r="CD1103" i="1" s="1"/>
  <c r="CR1103" i="1" s="1"/>
  <c r="CC1103" i="1"/>
  <c r="CW1103" i="1" s="1"/>
  <c r="CY1103" i="1" s="1"/>
  <c r="BY1103" i="1"/>
  <c r="CV1102" i="1"/>
  <c r="CU1102" i="1"/>
  <c r="BX1102" i="1"/>
  <c r="CD1102" i="1" a="1"/>
  <c r="CD1102" i="1" s="1"/>
  <c r="CR1102" i="1" s="1"/>
  <c r="CC1102" i="1"/>
  <c r="CW1102" i="1" s="1"/>
  <c r="CY1102" i="1" s="1"/>
  <c r="BY1102" i="1"/>
  <c r="CV1101" i="1"/>
  <c r="CU1101" i="1"/>
  <c r="BX1101" i="1"/>
  <c r="CD1101" i="1" a="1"/>
  <c r="CD1101" i="1" s="1"/>
  <c r="CR1101" i="1" s="1"/>
  <c r="CC1101" i="1"/>
  <c r="CW1101" i="1" s="1"/>
  <c r="CY1101" i="1" s="1"/>
  <c r="BY1101" i="1"/>
  <c r="CV972" i="1"/>
  <c r="CU972" i="1"/>
  <c r="BX972" i="1"/>
  <c r="CD972" i="1" a="1"/>
  <c r="CD972" i="1" s="1"/>
  <c r="CR972" i="1" s="1"/>
  <c r="CC972" i="1"/>
  <c r="CW972" i="1" s="1"/>
  <c r="CY972" i="1" s="1"/>
  <c r="BY972" i="1"/>
  <c r="CV1100" i="1"/>
  <c r="CU1100" i="1"/>
  <c r="BX1100" i="1"/>
  <c r="CD1100" i="1" a="1"/>
  <c r="CD1100" i="1" s="1"/>
  <c r="CR1100" i="1" s="1"/>
  <c r="CC1100" i="1"/>
  <c r="CW1100" i="1" s="1"/>
  <c r="CY1100" i="1" s="1"/>
  <c r="BY1100" i="1"/>
  <c r="CV1099" i="1"/>
  <c r="CU1099" i="1"/>
  <c r="BX1099" i="1"/>
  <c r="CD1099" i="1" a="1"/>
  <c r="CD1099" i="1" s="1"/>
  <c r="CR1099" i="1" s="1"/>
  <c r="CC1099" i="1"/>
  <c r="CW1099" i="1" s="1"/>
  <c r="CY1099" i="1" s="1"/>
  <c r="BY1099" i="1"/>
  <c r="CV1098" i="1"/>
  <c r="CU1098" i="1"/>
  <c r="BX1098" i="1"/>
  <c r="CD1098" i="1" a="1"/>
  <c r="CD1098" i="1" s="1"/>
  <c r="CR1098" i="1" s="1"/>
  <c r="CC1098" i="1"/>
  <c r="CW1098" i="1" s="1"/>
  <c r="CY1098" i="1" s="1"/>
  <c r="BY1098" i="1"/>
  <c r="CV971" i="1"/>
  <c r="CU971" i="1"/>
  <c r="BX971" i="1"/>
  <c r="CD971" i="1" a="1"/>
  <c r="CD971" i="1" s="1"/>
  <c r="CR971" i="1" s="1"/>
  <c r="CC971" i="1"/>
  <c r="CW971" i="1" s="1"/>
  <c r="CY971" i="1" s="1"/>
  <c r="BY971" i="1"/>
  <c r="CV970" i="1"/>
  <c r="CU970" i="1"/>
  <c r="BX970" i="1"/>
  <c r="CD970" i="1" a="1"/>
  <c r="CD970" i="1" s="1"/>
  <c r="CR970" i="1" s="1"/>
  <c r="CC970" i="1"/>
  <c r="CW970" i="1" s="1"/>
  <c r="CY970" i="1" s="1"/>
  <c r="BY970" i="1"/>
  <c r="CV969" i="1"/>
  <c r="CU969" i="1"/>
  <c r="BX969" i="1"/>
  <c r="CD969" i="1" a="1"/>
  <c r="CD969" i="1" s="1"/>
  <c r="CR969" i="1" s="1"/>
  <c r="CC969" i="1"/>
  <c r="CW969" i="1" s="1"/>
  <c r="CY969" i="1" s="1"/>
  <c r="BY969" i="1"/>
  <c r="CV968" i="1"/>
  <c r="CU968" i="1"/>
  <c r="BX968" i="1"/>
  <c r="CD968" i="1" a="1"/>
  <c r="CD968" i="1" s="1"/>
  <c r="CR968" i="1" s="1"/>
  <c r="CC968" i="1"/>
  <c r="CW968" i="1" s="1"/>
  <c r="CY968" i="1" s="1"/>
  <c r="BY968" i="1"/>
  <c r="CV1097" i="1"/>
  <c r="CU1097" i="1"/>
  <c r="BX1097" i="1"/>
  <c r="CD1097" i="1" a="1"/>
  <c r="CD1097" i="1" s="1"/>
  <c r="CR1097" i="1" s="1"/>
  <c r="CC1097" i="1"/>
  <c r="CW1097" i="1" s="1"/>
  <c r="CY1097" i="1" s="1"/>
  <c r="BY1097" i="1"/>
  <c r="CV967" i="1"/>
  <c r="CU967" i="1"/>
  <c r="BX967" i="1"/>
  <c r="CD967" i="1" a="1"/>
  <c r="CD967" i="1" s="1"/>
  <c r="CR967" i="1" s="1"/>
  <c r="CC967" i="1"/>
  <c r="CW967" i="1" s="1"/>
  <c r="CY967" i="1" s="1"/>
  <c r="BY967" i="1"/>
  <c r="CV1096" i="1"/>
  <c r="CU1096" i="1"/>
  <c r="BX1096" i="1"/>
  <c r="CD1096" i="1" a="1"/>
  <c r="CD1096" i="1" s="1"/>
  <c r="CR1096" i="1" s="1"/>
  <c r="CC1096" i="1"/>
  <c r="CW1096" i="1" s="1"/>
  <c r="CY1096" i="1" s="1"/>
  <c r="BY1096" i="1"/>
  <c r="CV1095" i="1"/>
  <c r="CU1095" i="1"/>
  <c r="BX1095" i="1"/>
  <c r="CD1095" i="1" a="1"/>
  <c r="CD1095" i="1" s="1"/>
  <c r="CR1095" i="1" s="1"/>
  <c r="CC1095" i="1"/>
  <c r="CW1095" i="1" s="1"/>
  <c r="CY1095" i="1" s="1"/>
  <c r="BY1095" i="1"/>
  <c r="CV1094" i="1"/>
  <c r="CU1094" i="1"/>
  <c r="BX1094" i="1"/>
  <c r="CD1094" i="1" a="1"/>
  <c r="CD1094" i="1" s="1"/>
  <c r="CR1094" i="1" s="1"/>
  <c r="CC1094" i="1"/>
  <c r="CW1094" i="1" s="1"/>
  <c r="CY1094" i="1" s="1"/>
  <c r="BY1094" i="1"/>
  <c r="CV966" i="1"/>
  <c r="CU966" i="1"/>
  <c r="BX966" i="1"/>
  <c r="CD966" i="1" a="1"/>
  <c r="CD966" i="1" s="1"/>
  <c r="CR966" i="1" s="1"/>
  <c r="CC966" i="1"/>
  <c r="CW966" i="1" s="1"/>
  <c r="CY966" i="1" s="1"/>
  <c r="BY966" i="1"/>
  <c r="CV965" i="1"/>
  <c r="CU965" i="1"/>
  <c r="BX965" i="1"/>
  <c r="CD965" i="1" a="1"/>
  <c r="CD965" i="1" s="1"/>
  <c r="CR965" i="1" s="1"/>
  <c r="CC965" i="1"/>
  <c r="CW965" i="1" s="1"/>
  <c r="CY965" i="1" s="1"/>
  <c r="BY965" i="1"/>
  <c r="CV964" i="1"/>
  <c r="CU964" i="1"/>
  <c r="BX964" i="1"/>
  <c r="CD964" i="1" a="1"/>
  <c r="CD964" i="1" s="1"/>
  <c r="CR964" i="1" s="1"/>
  <c r="CC964" i="1"/>
  <c r="CW964" i="1" s="1"/>
  <c r="CY964" i="1" s="1"/>
  <c r="BY964" i="1"/>
  <c r="CV951" i="1"/>
  <c r="CU951" i="1"/>
  <c r="BX951" i="1"/>
  <c r="CD951" i="1" a="1"/>
  <c r="CD951" i="1" s="1"/>
  <c r="CR951" i="1" s="1"/>
  <c r="CC951" i="1"/>
  <c r="CW951" i="1" s="1"/>
  <c r="CY951" i="1" s="1"/>
  <c r="BY951" i="1"/>
  <c r="CV875" i="1"/>
  <c r="CU875" i="1"/>
  <c r="BX875" i="1"/>
  <c r="CD875" i="1" a="1"/>
  <c r="CD875" i="1" s="1"/>
  <c r="CR875" i="1" s="1"/>
  <c r="CC875" i="1"/>
  <c r="CW875" i="1" s="1"/>
  <c r="CY875" i="1" s="1"/>
  <c r="BY875" i="1"/>
  <c r="CV950" i="1"/>
  <c r="CU950" i="1"/>
  <c r="BX950" i="1"/>
  <c r="CD950" i="1" a="1"/>
  <c r="CD950" i="1" s="1"/>
  <c r="CR950" i="1" s="1"/>
  <c r="CC950" i="1"/>
  <c r="CW950" i="1" s="1"/>
  <c r="CY950" i="1" s="1"/>
  <c r="BY950" i="1"/>
  <c r="CV949" i="1"/>
  <c r="CU949" i="1"/>
  <c r="BX949" i="1"/>
  <c r="CD949" i="1" a="1"/>
  <c r="CD949" i="1" s="1"/>
  <c r="CR949" i="1" s="1"/>
  <c r="CC949" i="1"/>
  <c r="CW949" i="1" s="1"/>
  <c r="CY949" i="1" s="1"/>
  <c r="BY949" i="1"/>
  <c r="CV877" i="1"/>
  <c r="CU877" i="1"/>
  <c r="BX877" i="1"/>
  <c r="CD877" i="1" a="1"/>
  <c r="CD877" i="1" s="1"/>
  <c r="CR877" i="1" s="1"/>
  <c r="CC877" i="1"/>
  <c r="CW877" i="1" s="1"/>
  <c r="CY877" i="1" s="1"/>
  <c r="BY877" i="1"/>
  <c r="CV876" i="1"/>
  <c r="CU876" i="1"/>
  <c r="BX876" i="1"/>
  <c r="CD876" i="1" a="1"/>
  <c r="CD876" i="1" s="1"/>
  <c r="CR876" i="1" s="1"/>
  <c r="CC876" i="1"/>
  <c r="CW876" i="1" s="1"/>
  <c r="CY876" i="1" s="1"/>
  <c r="BY876" i="1"/>
  <c r="CV735" i="1"/>
  <c r="CU735" i="1"/>
  <c r="BX735" i="1"/>
  <c r="CD735" i="1" a="1"/>
  <c r="CD735" i="1" s="1"/>
  <c r="CR735" i="1" s="1"/>
  <c r="CC735" i="1"/>
  <c r="CW735" i="1" s="1"/>
  <c r="CY735" i="1" s="1"/>
  <c r="BY735" i="1"/>
  <c r="CV734" i="1"/>
  <c r="CU734" i="1"/>
  <c r="BX734" i="1"/>
  <c r="CD734" i="1" a="1"/>
  <c r="CD734" i="1" s="1"/>
  <c r="CR734" i="1" s="1"/>
  <c r="CC734" i="1"/>
  <c r="CW734" i="1" s="1"/>
  <c r="CY734" i="1" s="1"/>
  <c r="BY734" i="1"/>
  <c r="CV948" i="1"/>
  <c r="CU948" i="1"/>
  <c r="BX948" i="1"/>
  <c r="CD948" i="1" a="1"/>
  <c r="CD948" i="1" s="1"/>
  <c r="CR948" i="1" s="1"/>
  <c r="CC948" i="1"/>
  <c r="CW948" i="1" s="1"/>
  <c r="CY948" i="1" s="1"/>
  <c r="BY948" i="1"/>
  <c r="CV947" i="1"/>
  <c r="CU947" i="1"/>
  <c r="BX947" i="1"/>
  <c r="CD947" i="1" a="1"/>
  <c r="CD947" i="1" s="1"/>
  <c r="CR947" i="1" s="1"/>
  <c r="CC947" i="1"/>
  <c r="CW947" i="1" s="1"/>
  <c r="CY947" i="1" s="1"/>
  <c r="BY947" i="1"/>
  <c r="CV733" i="1"/>
  <c r="CU733" i="1"/>
  <c r="BX733" i="1"/>
  <c r="CD733" i="1" a="1"/>
  <c r="CD733" i="1" s="1"/>
  <c r="CR733" i="1" s="1"/>
  <c r="CC733" i="1"/>
  <c r="CW733" i="1" s="1"/>
  <c r="CY733" i="1" s="1"/>
  <c r="BY733" i="1"/>
  <c r="CV780" i="1"/>
  <c r="CU780" i="1"/>
  <c r="BX780" i="1"/>
  <c r="CD780" i="1" a="1"/>
  <c r="CD780" i="1" s="1"/>
  <c r="CR780" i="1" s="1"/>
  <c r="CC780" i="1"/>
  <c r="CW780" i="1" s="1"/>
  <c r="CY780" i="1" s="1"/>
  <c r="BY780" i="1"/>
  <c r="CV732" i="1"/>
  <c r="CU732" i="1"/>
  <c r="BX732" i="1"/>
  <c r="CD732" i="1" a="1"/>
  <c r="CD732" i="1" s="1"/>
  <c r="CR732" i="1" s="1"/>
  <c r="CC732" i="1"/>
  <c r="CW732" i="1" s="1"/>
  <c r="CY732" i="1" s="1"/>
  <c r="BY732" i="1"/>
  <c r="CV946" i="1"/>
  <c r="CU946" i="1"/>
  <c r="BX946" i="1"/>
  <c r="CD946" i="1" a="1"/>
  <c r="CD946" i="1" s="1"/>
  <c r="CR946" i="1" s="1"/>
  <c r="CC946" i="1"/>
  <c r="CW946" i="1" s="1"/>
  <c r="CY946" i="1" s="1"/>
  <c r="BY946" i="1"/>
  <c r="CV945" i="1"/>
  <c r="CU945" i="1"/>
  <c r="BX945" i="1"/>
  <c r="CD945" i="1" a="1"/>
  <c r="CD945" i="1" s="1"/>
  <c r="CR945" i="1" s="1"/>
  <c r="CC945" i="1"/>
  <c r="CW945" i="1" s="1"/>
  <c r="CY945" i="1" s="1"/>
  <c r="BY945" i="1"/>
  <c r="CV874" i="1"/>
  <c r="CU874" i="1"/>
  <c r="BX874" i="1"/>
  <c r="CD874" i="1" a="1"/>
  <c r="CD874" i="1" s="1"/>
  <c r="CR874" i="1" s="1"/>
  <c r="CC874" i="1"/>
  <c r="CW874" i="1" s="1"/>
  <c r="CY874" i="1" s="1"/>
  <c r="BY874" i="1"/>
  <c r="CV873" i="1"/>
  <c r="CU873" i="1"/>
  <c r="BX873" i="1"/>
  <c r="CD873" i="1" a="1"/>
  <c r="CD873" i="1" s="1"/>
  <c r="CR873" i="1" s="1"/>
  <c r="CC873" i="1"/>
  <c r="CW873" i="1" s="1"/>
  <c r="CY873" i="1" s="1"/>
  <c r="BY873" i="1"/>
  <c r="CV3" i="1"/>
  <c r="CU3" i="1"/>
  <c r="BX3" i="1"/>
  <c r="CD3" i="1" a="1"/>
  <c r="CD3" i="1" s="1"/>
  <c r="CR3" i="1" s="1"/>
  <c r="CC3" i="1"/>
  <c r="CW3" i="1" s="1"/>
  <c r="CY3" i="1" s="1"/>
  <c r="BY3" i="1"/>
  <c r="CV872" i="1"/>
  <c r="CU872" i="1"/>
  <c r="BX872" i="1"/>
  <c r="CD872" i="1" a="1"/>
  <c r="CD872" i="1" s="1"/>
  <c r="CR872" i="1" s="1"/>
  <c r="CC872" i="1"/>
  <c r="CW872" i="1" s="1"/>
  <c r="CY872" i="1" s="1"/>
  <c r="BY872" i="1"/>
  <c r="CV944" i="1"/>
  <c r="CU944" i="1"/>
  <c r="BX944" i="1"/>
  <c r="CD944" i="1" a="1"/>
  <c r="CD944" i="1" s="1"/>
  <c r="CR944" i="1" s="1"/>
  <c r="CC944" i="1"/>
  <c r="CW944" i="1" s="1"/>
  <c r="CY944" i="1" s="1"/>
  <c r="BY944" i="1"/>
  <c r="CV943" i="1"/>
  <c r="CU943" i="1"/>
  <c r="BX943" i="1"/>
  <c r="CD943" i="1" a="1"/>
  <c r="CD943" i="1" s="1"/>
  <c r="CR943" i="1" s="1"/>
  <c r="CC943" i="1"/>
  <c r="CW943" i="1" s="1"/>
  <c r="CY943" i="1" s="1"/>
  <c r="BY943" i="1"/>
  <c r="CV779" i="1"/>
  <c r="CU779" i="1"/>
  <c r="BX779" i="1"/>
  <c r="CD779" i="1" a="1"/>
  <c r="CD779" i="1" s="1"/>
  <c r="CR779" i="1" s="1"/>
  <c r="CC779" i="1"/>
  <c r="CW779" i="1" s="1"/>
  <c r="CY779" i="1" s="1"/>
  <c r="BY779" i="1"/>
  <c r="CV871" i="1"/>
  <c r="CU871" i="1"/>
  <c r="BX871" i="1"/>
  <c r="CD871" i="1" a="1"/>
  <c r="CD871" i="1" s="1"/>
  <c r="CR871" i="1" s="1"/>
  <c r="CC871" i="1"/>
  <c r="CW871" i="1" s="1"/>
  <c r="CY871" i="1" s="1"/>
  <c r="BY871" i="1"/>
  <c r="CV942" i="1"/>
  <c r="CU942" i="1"/>
  <c r="BX942" i="1"/>
  <c r="CD942" i="1" a="1"/>
  <c r="CD942" i="1" s="1"/>
  <c r="CR942" i="1" s="1"/>
  <c r="CC942" i="1"/>
  <c r="CW942" i="1" s="1"/>
  <c r="CY942" i="1" s="1"/>
  <c r="BY942" i="1"/>
  <c r="CV93" i="1"/>
  <c r="CU93" i="1"/>
  <c r="BX93" i="1"/>
  <c r="CD93" i="1" a="1"/>
  <c r="CD93" i="1" s="1"/>
  <c r="CR93" i="1" s="1"/>
  <c r="CC93" i="1"/>
  <c r="CW93" i="1" s="1"/>
  <c r="CY93" i="1" s="1"/>
  <c r="BY93" i="1"/>
  <c r="CV870" i="1"/>
  <c r="CU870" i="1"/>
  <c r="BX870" i="1"/>
  <c r="CD870" i="1" a="1"/>
  <c r="CD870" i="1" s="1"/>
  <c r="CR870" i="1" s="1"/>
  <c r="CC870" i="1"/>
  <c r="CW870" i="1" s="1"/>
  <c r="CY870" i="1" s="1"/>
  <c r="BY870" i="1"/>
  <c r="CV778" i="1"/>
  <c r="CU778" i="1"/>
  <c r="BX778" i="1"/>
  <c r="CD778" i="1" a="1"/>
  <c r="CD778" i="1" s="1"/>
  <c r="CR778" i="1" s="1"/>
  <c r="CC778" i="1"/>
  <c r="CW778" i="1" s="1"/>
  <c r="CY778" i="1" s="1"/>
  <c r="BY778" i="1"/>
  <c r="CV869" i="1"/>
  <c r="CU869" i="1"/>
  <c r="BX869" i="1"/>
  <c r="CD869" i="1" a="1"/>
  <c r="CD869" i="1" s="1"/>
  <c r="CR869" i="1" s="1"/>
  <c r="CC869" i="1"/>
  <c r="CW869" i="1" s="1"/>
  <c r="CY869" i="1" s="1"/>
  <c r="BY869" i="1"/>
  <c r="CV799" i="1"/>
  <c r="CU799" i="1"/>
  <c r="BX799" i="1"/>
  <c r="CD799" i="1" a="1"/>
  <c r="CD799" i="1" s="1"/>
  <c r="CR799" i="1" s="1"/>
  <c r="CC799" i="1"/>
  <c r="CW799" i="1" s="1"/>
  <c r="CY799" i="1" s="1"/>
  <c r="BY799" i="1"/>
  <c r="CV804" i="1"/>
  <c r="CU804" i="1"/>
  <c r="BX804" i="1"/>
  <c r="CD804" i="1" a="1"/>
  <c r="CD804" i="1" s="1"/>
  <c r="CR804" i="1" s="1"/>
  <c r="CC804" i="1"/>
  <c r="CW804" i="1" s="1"/>
  <c r="CY804" i="1" s="1"/>
  <c r="BY804" i="1"/>
  <c r="CV941" i="1"/>
  <c r="CU941" i="1"/>
  <c r="BX941" i="1"/>
  <c r="CD941" i="1" a="1"/>
  <c r="CD941" i="1" s="1"/>
  <c r="CR941" i="1" s="1"/>
  <c r="CC941" i="1"/>
  <c r="CW941" i="1" s="1"/>
  <c r="CY941" i="1" s="1"/>
  <c r="BY941" i="1"/>
  <c r="CV803" i="1"/>
  <c r="CU803" i="1"/>
  <c r="BX803" i="1"/>
  <c r="CD803" i="1" a="1"/>
  <c r="CD803" i="1" s="1"/>
  <c r="CR803" i="1" s="1"/>
  <c r="CC803" i="1"/>
  <c r="CW803" i="1" s="1"/>
  <c r="CY803" i="1" s="1"/>
  <c r="BY803" i="1"/>
  <c r="CV868" i="1"/>
  <c r="CU868" i="1"/>
  <c r="BX868" i="1"/>
  <c r="CD868" i="1" a="1"/>
  <c r="CD868" i="1" s="1"/>
  <c r="CR868" i="1" s="1"/>
  <c r="CC868" i="1"/>
  <c r="CW868" i="1" s="1"/>
  <c r="CY868" i="1" s="1"/>
  <c r="BY868" i="1"/>
  <c r="CV777" i="1"/>
  <c r="CU777" i="1"/>
  <c r="BX777" i="1"/>
  <c r="CD777" i="1" a="1"/>
  <c r="CD777" i="1" s="1"/>
  <c r="CR777" i="1" s="1"/>
  <c r="CC777" i="1"/>
  <c r="CW777" i="1" s="1"/>
  <c r="CY777" i="1" s="1"/>
  <c r="BY777" i="1"/>
  <c r="CV802" i="1"/>
  <c r="CU802" i="1"/>
  <c r="BX802" i="1"/>
  <c r="CD802" i="1" a="1"/>
  <c r="CD802" i="1" s="1"/>
  <c r="CR802" i="1" s="1"/>
  <c r="CC802" i="1"/>
  <c r="CW802" i="1" s="1"/>
  <c r="CY802" i="1" s="1"/>
  <c r="BY802" i="1"/>
  <c r="CV867" i="1"/>
  <c r="CU867" i="1"/>
  <c r="BX867" i="1"/>
  <c r="CD867" i="1" a="1"/>
  <c r="CD867" i="1" s="1"/>
  <c r="CR867" i="1" s="1"/>
  <c r="CC867" i="1"/>
  <c r="CW867" i="1" s="1"/>
  <c r="CY867" i="1" s="1"/>
  <c r="BY867" i="1"/>
  <c r="CV776" i="1"/>
  <c r="CU776" i="1"/>
  <c r="BX776" i="1"/>
  <c r="CD776" i="1" a="1"/>
  <c r="CD776" i="1" s="1"/>
  <c r="CR776" i="1" s="1"/>
  <c r="CC776" i="1"/>
  <c r="CW776" i="1" s="1"/>
  <c r="CY776" i="1" s="1"/>
  <c r="BY776" i="1"/>
  <c r="CV731" i="1"/>
  <c r="CU731" i="1"/>
  <c r="BX731" i="1"/>
  <c r="CD731" i="1" a="1"/>
  <c r="CD731" i="1" s="1"/>
  <c r="CR731" i="1" s="1"/>
  <c r="CC731" i="1"/>
  <c r="CW731" i="1" s="1"/>
  <c r="CY731" i="1" s="1"/>
  <c r="BY731" i="1"/>
  <c r="CV866" i="1"/>
  <c r="CU866" i="1"/>
  <c r="BX866" i="1"/>
  <c r="CD866" i="1" a="1"/>
  <c r="CD866" i="1" s="1"/>
  <c r="CR866" i="1" s="1"/>
  <c r="CC866" i="1"/>
  <c r="CW866" i="1" s="1"/>
  <c r="CY866" i="1" s="1"/>
  <c r="BY866" i="1"/>
  <c r="CV865" i="1"/>
  <c r="CU865" i="1"/>
  <c r="BX865" i="1"/>
  <c r="CD865" i="1" a="1"/>
  <c r="CD865" i="1" s="1"/>
  <c r="CR865" i="1" s="1"/>
  <c r="CC865" i="1"/>
  <c r="CW865" i="1" s="1"/>
  <c r="CY865" i="1" s="1"/>
  <c r="BY865" i="1"/>
  <c r="CV775" i="1"/>
  <c r="CU775" i="1"/>
  <c r="BX775" i="1"/>
  <c r="CD775" i="1" a="1"/>
  <c r="CD775" i="1" s="1"/>
  <c r="CR775" i="1" s="1"/>
  <c r="CC775" i="1"/>
  <c r="CW775" i="1" s="1"/>
  <c r="CY775" i="1" s="1"/>
  <c r="BY775" i="1"/>
  <c r="CV730" i="1"/>
  <c r="CU730" i="1"/>
  <c r="BX730" i="1"/>
  <c r="CD730" i="1" a="1"/>
  <c r="CD730" i="1" s="1"/>
  <c r="CR730" i="1" s="1"/>
  <c r="CC730" i="1"/>
  <c r="CW730" i="1" s="1"/>
  <c r="CY730" i="1" s="1"/>
  <c r="BY730" i="1"/>
  <c r="CV864" i="1"/>
  <c r="CU864" i="1"/>
  <c r="BX864" i="1"/>
  <c r="CD864" i="1" a="1"/>
  <c r="CD864" i="1" s="1"/>
  <c r="CR864" i="1" s="1"/>
  <c r="CC864" i="1"/>
  <c r="CW864" i="1" s="1"/>
  <c r="CY864" i="1" s="1"/>
  <c r="BY864" i="1"/>
  <c r="CV774" i="1"/>
  <c r="CU774" i="1"/>
  <c r="BX774" i="1"/>
  <c r="CD774" i="1" a="1"/>
  <c r="CD774" i="1" s="1"/>
  <c r="CR774" i="1" s="1"/>
  <c r="CC774" i="1"/>
  <c r="CW774" i="1" s="1"/>
  <c r="CY774" i="1" s="1"/>
  <c r="BY774" i="1"/>
  <c r="CV773" i="1"/>
  <c r="CU773" i="1"/>
  <c r="BX773" i="1"/>
  <c r="CD773" i="1" a="1"/>
  <c r="CD773" i="1" s="1"/>
  <c r="CR773" i="1" s="1"/>
  <c r="CC773" i="1"/>
  <c r="CW773" i="1" s="1"/>
  <c r="CY773" i="1" s="1"/>
  <c r="BY773" i="1"/>
  <c r="CV863" i="1"/>
  <c r="CU863" i="1"/>
  <c r="BX863" i="1"/>
  <c r="CD863" i="1" a="1"/>
  <c r="CD863" i="1" s="1"/>
  <c r="CR863" i="1" s="1"/>
  <c r="CC863" i="1"/>
  <c r="CW863" i="1" s="1"/>
  <c r="CY863" i="1" s="1"/>
  <c r="BY863" i="1"/>
  <c r="CV798" i="1"/>
  <c r="CU798" i="1"/>
  <c r="BX798" i="1"/>
  <c r="CD798" i="1" a="1"/>
  <c r="CD798" i="1" s="1"/>
  <c r="CR798" i="1" s="1"/>
  <c r="CC798" i="1"/>
  <c r="CW798" i="1" s="1"/>
  <c r="CY798" i="1" s="1"/>
  <c r="BY798" i="1"/>
  <c r="CV729" i="1"/>
  <c r="CU729" i="1"/>
  <c r="BX729" i="1"/>
  <c r="CD729" i="1" a="1"/>
  <c r="CD729" i="1" s="1"/>
  <c r="CR729" i="1" s="1"/>
  <c r="CC729" i="1"/>
  <c r="CW729" i="1" s="1"/>
  <c r="CY729" i="1" s="1"/>
  <c r="BY729" i="1"/>
  <c r="CV862" i="1"/>
  <c r="CU862" i="1"/>
  <c r="BX862" i="1"/>
  <c r="CD862" i="1" a="1"/>
  <c r="CD862" i="1" s="1"/>
  <c r="CR862" i="1" s="1"/>
  <c r="CC862" i="1"/>
  <c r="CW862" i="1" s="1"/>
  <c r="CY862" i="1" s="1"/>
  <c r="BY862" i="1"/>
  <c r="CV861" i="1"/>
  <c r="CU861" i="1"/>
  <c r="BX861" i="1"/>
  <c r="CD861" i="1" a="1"/>
  <c r="CD861" i="1" s="1"/>
  <c r="CR861" i="1" s="1"/>
  <c r="CC861" i="1"/>
  <c r="CW861" i="1" s="1"/>
  <c r="CY861" i="1" s="1"/>
  <c r="BY861" i="1"/>
  <c r="CV772" i="1"/>
  <c r="CU772" i="1"/>
  <c r="BX772" i="1"/>
  <c r="CD772" i="1" a="1"/>
  <c r="CD772" i="1" s="1"/>
  <c r="CR772" i="1" s="1"/>
  <c r="CC772" i="1"/>
  <c r="CW772" i="1" s="1"/>
  <c r="CY772" i="1" s="1"/>
  <c r="BY772" i="1"/>
  <c r="CV142" i="1"/>
  <c r="CU142" i="1"/>
  <c r="BX142" i="1"/>
  <c r="CD142" i="1" a="1"/>
  <c r="CD142" i="1" s="1"/>
  <c r="CR142" i="1" s="1"/>
  <c r="CC142" i="1"/>
  <c r="CW142" i="1" s="1"/>
  <c r="CY142" i="1" s="1"/>
  <c r="BY142" i="1"/>
  <c r="CV860" i="1"/>
  <c r="CU860" i="1"/>
  <c r="BX860" i="1"/>
  <c r="CD860" i="1" a="1"/>
  <c r="CD860" i="1" s="1"/>
  <c r="CR860" i="1" s="1"/>
  <c r="CC860" i="1"/>
  <c r="CW860" i="1" s="1"/>
  <c r="CY860" i="1" s="1"/>
  <c r="BY860" i="1"/>
  <c r="CV771" i="1"/>
  <c r="CU771" i="1"/>
  <c r="BX771" i="1"/>
  <c r="CD771" i="1" a="1"/>
  <c r="CD771" i="1" s="1"/>
  <c r="CR771" i="1" s="1"/>
  <c r="CC771" i="1"/>
  <c r="CW771" i="1" s="1"/>
  <c r="CY771" i="1" s="1"/>
  <c r="BY771" i="1"/>
  <c r="CV859" i="1"/>
  <c r="CU859" i="1"/>
  <c r="BX859" i="1"/>
  <c r="CD859" i="1" a="1"/>
  <c r="CD859" i="1" s="1"/>
  <c r="CR859" i="1" s="1"/>
  <c r="CC859" i="1"/>
  <c r="CW859" i="1" s="1"/>
  <c r="CY859" i="1" s="1"/>
  <c r="BY859" i="1"/>
  <c r="CV728" i="1"/>
  <c r="CU728" i="1"/>
  <c r="BX728" i="1"/>
  <c r="CD728" i="1" a="1"/>
  <c r="CD728" i="1" s="1"/>
  <c r="CR728" i="1" s="1"/>
  <c r="CC728" i="1"/>
  <c r="CW728" i="1" s="1"/>
  <c r="CY728" i="1" s="1"/>
  <c r="BY728" i="1"/>
  <c r="CV858" i="1"/>
  <c r="CU858" i="1"/>
  <c r="BX858" i="1"/>
  <c r="CD858" i="1" a="1"/>
  <c r="CD858" i="1" s="1"/>
  <c r="CR858" i="1" s="1"/>
  <c r="CC858" i="1"/>
  <c r="CW858" i="1" s="1"/>
  <c r="CY858" i="1" s="1"/>
  <c r="BY858" i="1"/>
  <c r="CV883" i="1"/>
  <c r="CU883" i="1"/>
  <c r="BX883" i="1"/>
  <c r="CD883" i="1" a="1"/>
  <c r="CD883" i="1" s="1"/>
  <c r="CR883" i="1" s="1"/>
  <c r="CC883" i="1"/>
  <c r="CW883" i="1" s="1"/>
  <c r="CY883" i="1" s="1"/>
  <c r="BY883" i="1"/>
  <c r="CV727" i="1"/>
  <c r="CU727" i="1"/>
  <c r="BX727" i="1"/>
  <c r="CD727" i="1" a="1"/>
  <c r="CD727" i="1" s="1"/>
  <c r="CR727" i="1" s="1"/>
  <c r="CC727" i="1"/>
  <c r="CW727" i="1" s="1"/>
  <c r="CY727" i="1" s="1"/>
  <c r="BY727" i="1"/>
  <c r="CV147" i="1"/>
  <c r="CU147" i="1"/>
  <c r="BX147" i="1"/>
  <c r="CD147" i="1" a="1"/>
  <c r="CD147" i="1" s="1"/>
  <c r="CR147" i="1" s="1"/>
  <c r="CC147" i="1"/>
  <c r="CW147" i="1" s="1"/>
  <c r="CY147" i="1" s="1"/>
  <c r="BY147" i="1"/>
  <c r="CV940" i="1"/>
  <c r="CU940" i="1"/>
  <c r="BX940" i="1"/>
  <c r="CD940" i="1" a="1"/>
  <c r="CD940" i="1" s="1"/>
  <c r="CR940" i="1" s="1"/>
  <c r="CC940" i="1"/>
  <c r="CW940" i="1" s="1"/>
  <c r="CY940" i="1" s="1"/>
  <c r="BY940" i="1"/>
  <c r="CV801" i="1"/>
  <c r="CU801" i="1"/>
  <c r="BX801" i="1"/>
  <c r="CD801" i="1" a="1"/>
  <c r="CD801" i="1" s="1"/>
  <c r="CR801" i="1" s="1"/>
  <c r="CC801" i="1"/>
  <c r="CW801" i="1" s="1"/>
  <c r="CY801" i="1" s="1"/>
  <c r="BY801" i="1"/>
  <c r="CV92" i="1"/>
  <c r="CU92" i="1"/>
  <c r="BX92" i="1"/>
  <c r="CD92" i="1" a="1"/>
  <c r="CD92" i="1" s="1"/>
  <c r="CR92" i="1" s="1"/>
  <c r="CC92" i="1"/>
  <c r="CW92" i="1" s="1"/>
  <c r="CY92" i="1" s="1"/>
  <c r="BY92" i="1"/>
  <c r="CV857" i="1"/>
  <c r="CU857" i="1"/>
  <c r="BX857" i="1"/>
  <c r="CD857" i="1" a="1"/>
  <c r="CD857" i="1" s="1"/>
  <c r="CR857" i="1" s="1"/>
  <c r="CC857" i="1"/>
  <c r="CW857" i="1" s="1"/>
  <c r="CY857" i="1" s="1"/>
  <c r="BY857" i="1"/>
  <c r="CV141" i="1"/>
  <c r="CU141" i="1"/>
  <c r="BX141" i="1"/>
  <c r="CD141" i="1" a="1"/>
  <c r="CD141" i="1" s="1"/>
  <c r="CR141" i="1" s="1"/>
  <c r="CC141" i="1"/>
  <c r="CW141" i="1" s="1"/>
  <c r="CY141" i="1" s="1"/>
  <c r="BY141" i="1"/>
  <c r="CV726" i="1"/>
  <c r="CU726" i="1"/>
  <c r="BX726" i="1"/>
  <c r="CD726" i="1" a="1"/>
  <c r="CD726" i="1" s="1"/>
  <c r="CR726" i="1" s="1"/>
  <c r="CC726" i="1"/>
  <c r="CW726" i="1" s="1"/>
  <c r="CY726" i="1" s="1"/>
  <c r="BY726" i="1"/>
  <c r="CV939" i="1"/>
  <c r="CU939" i="1"/>
  <c r="BX939" i="1"/>
  <c r="CD939" i="1" a="1"/>
  <c r="CD939" i="1" s="1"/>
  <c r="CR939" i="1" s="1"/>
  <c r="CC939" i="1"/>
  <c r="CW939" i="1" s="1"/>
  <c r="CY939" i="1" s="1"/>
  <c r="BY939" i="1"/>
  <c r="CV856" i="1"/>
  <c r="CU856" i="1"/>
  <c r="BX856" i="1"/>
  <c r="CD856" i="1" a="1"/>
  <c r="CD856" i="1" s="1"/>
  <c r="CR856" i="1" s="1"/>
  <c r="CC856" i="1"/>
  <c r="CW856" i="1" s="1"/>
  <c r="CY856" i="1" s="1"/>
  <c r="BY856" i="1"/>
  <c r="CV725" i="1"/>
  <c r="CU725" i="1"/>
  <c r="BX725" i="1"/>
  <c r="CD725" i="1" a="1"/>
  <c r="CD725" i="1" s="1"/>
  <c r="CR725" i="1" s="1"/>
  <c r="CC725" i="1"/>
  <c r="CW725" i="1" s="1"/>
  <c r="CY725" i="1" s="1"/>
  <c r="BY725" i="1"/>
  <c r="CV855" i="1"/>
  <c r="CU855" i="1"/>
  <c r="BX855" i="1"/>
  <c r="CD855" i="1" a="1"/>
  <c r="CD855" i="1" s="1"/>
  <c r="CR855" i="1" s="1"/>
  <c r="CC855" i="1"/>
  <c r="CW855" i="1" s="1"/>
  <c r="CY855" i="1" s="1"/>
  <c r="BY855" i="1"/>
  <c r="CV724" i="1"/>
  <c r="CU724" i="1"/>
  <c r="BX724" i="1"/>
  <c r="CD724" i="1" a="1"/>
  <c r="CD724" i="1" s="1"/>
  <c r="CR724" i="1" s="1"/>
  <c r="CC724" i="1"/>
  <c r="CW724" i="1" s="1"/>
  <c r="CY724" i="1" s="1"/>
  <c r="BY724" i="1"/>
  <c r="CV879" i="1"/>
  <c r="CU879" i="1"/>
  <c r="BX879" i="1"/>
  <c r="CJ879" i="1" s="1"/>
  <c r="CD879" i="1" a="1"/>
  <c r="CD879" i="1" s="1"/>
  <c r="CR879" i="1" s="1"/>
  <c r="CC879" i="1"/>
  <c r="CW879" i="1" s="1"/>
  <c r="CY879" i="1" s="1"/>
  <c r="BY879" i="1"/>
  <c r="CV854" i="1"/>
  <c r="CU854" i="1"/>
  <c r="BX854" i="1"/>
  <c r="CD854" i="1" a="1"/>
  <c r="CD854" i="1" s="1"/>
  <c r="CR854" i="1" s="1"/>
  <c r="CC854" i="1"/>
  <c r="CW854" i="1" s="1"/>
  <c r="CY854" i="1" s="1"/>
  <c r="BY854" i="1"/>
  <c r="CV938" i="1"/>
  <c r="CU938" i="1"/>
  <c r="BX938" i="1"/>
  <c r="CD938" i="1" a="1"/>
  <c r="CD938" i="1" s="1"/>
  <c r="CR938" i="1" s="1"/>
  <c r="CC938" i="1"/>
  <c r="CW938" i="1" s="1"/>
  <c r="CY938" i="1" s="1"/>
  <c r="BY938" i="1"/>
  <c r="CV937" i="1"/>
  <c r="CU937" i="1"/>
  <c r="BX937" i="1"/>
  <c r="CD937" i="1" a="1"/>
  <c r="CD937" i="1" s="1"/>
  <c r="CR937" i="1" s="1"/>
  <c r="CC937" i="1"/>
  <c r="CW937" i="1" s="1"/>
  <c r="CY937" i="1" s="1"/>
  <c r="BY937" i="1"/>
  <c r="CV797" i="1"/>
  <c r="CU797" i="1"/>
  <c r="BX797" i="1"/>
  <c r="CD797" i="1" a="1"/>
  <c r="CD797" i="1" s="1"/>
  <c r="CR797" i="1" s="1"/>
  <c r="CC797" i="1"/>
  <c r="CW797" i="1" s="1"/>
  <c r="CY797" i="1" s="1"/>
  <c r="BY797" i="1"/>
  <c r="CV853" i="1"/>
  <c r="CU853" i="1"/>
  <c r="BX853" i="1"/>
  <c r="CD853" i="1" a="1"/>
  <c r="CD853" i="1" s="1"/>
  <c r="CR853" i="1" s="1"/>
  <c r="CC853" i="1"/>
  <c r="CW853" i="1" s="1"/>
  <c r="CY853" i="1" s="1"/>
  <c r="BY853" i="1"/>
  <c r="CV936" i="1"/>
  <c r="CU936" i="1"/>
  <c r="BX936" i="1"/>
  <c r="CD936" i="1" a="1"/>
  <c r="CD936" i="1" s="1"/>
  <c r="CR936" i="1" s="1"/>
  <c r="CC936" i="1"/>
  <c r="CW936" i="1" s="1"/>
  <c r="CY936" i="1" s="1"/>
  <c r="BY936" i="1"/>
  <c r="CV796" i="1"/>
  <c r="CU796" i="1"/>
  <c r="BX796" i="1"/>
  <c r="CD796" i="1" a="1"/>
  <c r="CD796" i="1" s="1"/>
  <c r="CR796" i="1" s="1"/>
  <c r="CC796" i="1"/>
  <c r="CW796" i="1" s="1"/>
  <c r="CY796" i="1" s="1"/>
  <c r="BY796" i="1"/>
  <c r="CV795" i="1"/>
  <c r="CU795" i="1"/>
  <c r="BX795" i="1"/>
  <c r="CD795" i="1" a="1"/>
  <c r="CD795" i="1" s="1"/>
  <c r="CR795" i="1" s="1"/>
  <c r="CC795" i="1"/>
  <c r="CW795" i="1" s="1"/>
  <c r="CY795" i="1" s="1"/>
  <c r="BY795" i="1"/>
  <c r="CV794" i="1"/>
  <c r="CU794" i="1"/>
  <c r="BX794" i="1"/>
  <c r="CD794" i="1" a="1"/>
  <c r="CD794" i="1" s="1"/>
  <c r="CR794" i="1" s="1"/>
  <c r="CC794" i="1"/>
  <c r="CW794" i="1" s="1"/>
  <c r="CY794" i="1" s="1"/>
  <c r="BY794" i="1"/>
  <c r="CV770" i="1"/>
  <c r="CU770" i="1"/>
  <c r="BX770" i="1"/>
  <c r="CD770" i="1" a="1"/>
  <c r="CD770" i="1" s="1"/>
  <c r="CR770" i="1" s="1"/>
  <c r="CC770" i="1"/>
  <c r="CW770" i="1" s="1"/>
  <c r="CY770" i="1" s="1"/>
  <c r="BY770" i="1"/>
  <c r="CV852" i="1"/>
  <c r="CU852" i="1"/>
  <c r="BX852" i="1"/>
  <c r="CD852" i="1" a="1"/>
  <c r="CD852" i="1" s="1"/>
  <c r="CR852" i="1" s="1"/>
  <c r="CC852" i="1"/>
  <c r="CW852" i="1" s="1"/>
  <c r="CY852" i="1" s="1"/>
  <c r="BY852" i="1"/>
  <c r="CV793" i="1"/>
  <c r="CU793" i="1"/>
  <c r="BX793" i="1"/>
  <c r="CD793" i="1" a="1"/>
  <c r="CD793" i="1" s="1"/>
  <c r="CR793" i="1" s="1"/>
  <c r="CC793" i="1"/>
  <c r="CW793" i="1" s="1"/>
  <c r="CY793" i="1" s="1"/>
  <c r="BY793" i="1"/>
  <c r="CV792" i="1"/>
  <c r="CU792" i="1"/>
  <c r="BX792" i="1"/>
  <c r="CD792" i="1" a="1"/>
  <c r="CD792" i="1" s="1"/>
  <c r="CR792" i="1" s="1"/>
  <c r="CC792" i="1"/>
  <c r="CW792" i="1" s="1"/>
  <c r="CY792" i="1" s="1"/>
  <c r="BY792" i="1"/>
  <c r="CV851" i="1"/>
  <c r="CU851" i="1"/>
  <c r="BX851" i="1"/>
  <c r="CD851" i="1" a="1"/>
  <c r="CD851" i="1" s="1"/>
  <c r="CR851" i="1" s="1"/>
  <c r="CC851" i="1"/>
  <c r="CW851" i="1" s="1"/>
  <c r="CY851" i="1" s="1"/>
  <c r="BY851" i="1"/>
  <c r="CV935" i="1"/>
  <c r="CU935" i="1"/>
  <c r="BX935" i="1"/>
  <c r="CD935" i="1" a="1"/>
  <c r="CD935" i="1" s="1"/>
  <c r="CR935" i="1" s="1"/>
  <c r="CC935" i="1"/>
  <c r="CW935" i="1" s="1"/>
  <c r="CY935" i="1" s="1"/>
  <c r="BY935" i="1"/>
  <c r="CV723" i="1"/>
  <c r="CU723" i="1"/>
  <c r="BX723" i="1"/>
  <c r="CD723" i="1" a="1"/>
  <c r="CD723" i="1" s="1"/>
  <c r="CR723" i="1" s="1"/>
  <c r="CC723" i="1"/>
  <c r="CW723" i="1" s="1"/>
  <c r="CY723" i="1" s="1"/>
  <c r="BY723" i="1"/>
  <c r="CV934" i="1"/>
  <c r="CU934" i="1"/>
  <c r="BX934" i="1"/>
  <c r="CD934" i="1" a="1"/>
  <c r="CD934" i="1" s="1"/>
  <c r="CR934" i="1" s="1"/>
  <c r="CC934" i="1"/>
  <c r="CW934" i="1" s="1"/>
  <c r="CY934" i="1" s="1"/>
  <c r="BY934" i="1"/>
  <c r="CV850" i="1"/>
  <c r="CU850" i="1"/>
  <c r="BX850" i="1"/>
  <c r="CD850" i="1" a="1"/>
  <c r="CD850" i="1" s="1"/>
  <c r="CR850" i="1" s="1"/>
  <c r="CC850" i="1"/>
  <c r="CW850" i="1" s="1"/>
  <c r="CY850" i="1" s="1"/>
  <c r="BY850" i="1"/>
  <c r="CV849" i="1"/>
  <c r="CU849" i="1"/>
  <c r="BX849" i="1"/>
  <c r="CD849" i="1" a="1"/>
  <c r="CD849" i="1" s="1"/>
  <c r="CR849" i="1" s="1"/>
  <c r="CC849" i="1"/>
  <c r="CW849" i="1" s="1"/>
  <c r="CY849" i="1" s="1"/>
  <c r="BY849" i="1"/>
  <c r="CV722" i="1"/>
  <c r="CU722" i="1"/>
  <c r="BX722" i="1"/>
  <c r="CD722" i="1" a="1"/>
  <c r="CD722" i="1" s="1"/>
  <c r="CR722" i="1" s="1"/>
  <c r="CC722" i="1"/>
  <c r="CW722" i="1" s="1"/>
  <c r="CY722" i="1" s="1"/>
  <c r="BY722" i="1"/>
  <c r="CV721" i="1"/>
  <c r="CU721" i="1"/>
  <c r="BX721" i="1"/>
  <c r="CD721" i="1" a="1"/>
  <c r="CD721" i="1" s="1"/>
  <c r="CR721" i="1" s="1"/>
  <c r="CC721" i="1"/>
  <c r="CW721" i="1" s="1"/>
  <c r="CY721" i="1" s="1"/>
  <c r="BY721" i="1"/>
  <c r="CV43" i="1"/>
  <c r="CU43" i="1"/>
  <c r="BX43" i="1"/>
  <c r="CD43" i="1" a="1"/>
  <c r="CD43" i="1" s="1"/>
  <c r="CR43" i="1" s="1"/>
  <c r="CC43" i="1"/>
  <c r="CW43" i="1" s="1"/>
  <c r="CY43" i="1" s="1"/>
  <c r="BY43" i="1"/>
  <c r="CV791" i="1"/>
  <c r="CU791" i="1"/>
  <c r="BX791" i="1"/>
  <c r="CD791" i="1" a="1"/>
  <c r="CD791" i="1" s="1"/>
  <c r="CR791" i="1" s="1"/>
  <c r="CC791" i="1"/>
  <c r="CW791" i="1" s="1"/>
  <c r="CY791" i="1" s="1"/>
  <c r="BY791" i="1"/>
  <c r="CV720" i="1"/>
  <c r="CU720" i="1"/>
  <c r="BX720" i="1"/>
  <c r="CD720" i="1" a="1"/>
  <c r="CD720" i="1" s="1"/>
  <c r="CR720" i="1" s="1"/>
  <c r="CC720" i="1"/>
  <c r="CW720" i="1" s="1"/>
  <c r="CY720" i="1" s="1"/>
  <c r="BY720" i="1"/>
  <c r="CV933" i="1"/>
  <c r="CU933" i="1"/>
  <c r="BX933" i="1"/>
  <c r="CD933" i="1" a="1"/>
  <c r="CD933" i="1" s="1"/>
  <c r="CR933" i="1" s="1"/>
  <c r="CC933" i="1"/>
  <c r="CW933" i="1" s="1"/>
  <c r="CY933" i="1" s="1"/>
  <c r="BY933" i="1"/>
  <c r="CV932" i="1"/>
  <c r="CU932" i="1"/>
  <c r="BX932" i="1"/>
  <c r="CD932" i="1" a="1"/>
  <c r="CD932" i="1" s="1"/>
  <c r="CR932" i="1" s="1"/>
  <c r="CC932" i="1"/>
  <c r="CW932" i="1" s="1"/>
  <c r="CY932" i="1" s="1"/>
  <c r="BY932" i="1"/>
  <c r="CV848" i="1"/>
  <c r="CU848" i="1"/>
  <c r="BX848" i="1"/>
  <c r="CD848" i="1" a="1"/>
  <c r="CD848" i="1" s="1"/>
  <c r="CR848" i="1" s="1"/>
  <c r="CC848" i="1"/>
  <c r="CW848" i="1" s="1"/>
  <c r="CY848" i="1" s="1"/>
  <c r="BY848" i="1"/>
  <c r="CV847" i="1"/>
  <c r="CU847" i="1"/>
  <c r="BX847" i="1"/>
  <c r="CD847" i="1" a="1"/>
  <c r="CD847" i="1" s="1"/>
  <c r="CR847" i="1" s="1"/>
  <c r="CC847" i="1"/>
  <c r="CW847" i="1" s="1"/>
  <c r="CY847" i="1" s="1"/>
  <c r="BY847" i="1"/>
  <c r="CV846" i="1"/>
  <c r="CU846" i="1"/>
  <c r="BX846" i="1"/>
  <c r="CD846" i="1" a="1"/>
  <c r="CD846" i="1" s="1"/>
  <c r="CR846" i="1" s="1"/>
  <c r="CC846" i="1"/>
  <c r="CW846" i="1" s="1"/>
  <c r="CY846" i="1" s="1"/>
  <c r="BY846" i="1"/>
  <c r="CV845" i="1"/>
  <c r="CU845" i="1"/>
  <c r="BX845" i="1"/>
  <c r="CD845" i="1" a="1"/>
  <c r="CD845" i="1" s="1"/>
  <c r="CR845" i="1" s="1"/>
  <c r="CC845" i="1"/>
  <c r="CW845" i="1" s="1"/>
  <c r="CY845" i="1" s="1"/>
  <c r="BY845" i="1"/>
  <c r="CV931" i="1"/>
  <c r="CU931" i="1"/>
  <c r="BX931" i="1"/>
  <c r="CD931" i="1" a="1"/>
  <c r="CD931" i="1" s="1"/>
  <c r="CR931" i="1" s="1"/>
  <c r="CC931" i="1"/>
  <c r="CW931" i="1" s="1"/>
  <c r="CY931" i="1" s="1"/>
  <c r="BY931" i="1"/>
  <c r="CV844" i="1"/>
  <c r="CU844" i="1"/>
  <c r="BX844" i="1"/>
  <c r="CD844" i="1" a="1"/>
  <c r="CD844" i="1" s="1"/>
  <c r="CR844" i="1" s="1"/>
  <c r="CC844" i="1"/>
  <c r="CW844" i="1" s="1"/>
  <c r="CY844" i="1" s="1"/>
  <c r="BY844" i="1"/>
  <c r="CV719" i="1"/>
  <c r="CU719" i="1"/>
  <c r="BX719" i="1"/>
  <c r="CD719" i="1" a="1"/>
  <c r="CD719" i="1" s="1"/>
  <c r="CR719" i="1" s="1"/>
  <c r="CC719" i="1"/>
  <c r="CW719" i="1" s="1"/>
  <c r="CY719" i="1" s="1"/>
  <c r="BY719" i="1"/>
  <c r="CV91" i="1"/>
  <c r="CU91" i="1"/>
  <c r="BX91" i="1"/>
  <c r="CD91" i="1" a="1"/>
  <c r="CD91" i="1" s="1"/>
  <c r="CR91" i="1" s="1"/>
  <c r="CC91" i="1"/>
  <c r="CW91" i="1" s="1"/>
  <c r="CY91" i="1" s="1"/>
  <c r="BY91" i="1"/>
  <c r="CV930" i="1"/>
  <c r="CU930" i="1"/>
  <c r="BX930" i="1"/>
  <c r="CD930" i="1" a="1"/>
  <c r="CD930" i="1" s="1"/>
  <c r="CR930" i="1" s="1"/>
  <c r="CC930" i="1"/>
  <c r="CW930" i="1" s="1"/>
  <c r="CY930" i="1" s="1"/>
  <c r="BY930" i="1"/>
  <c r="CV929" i="1"/>
  <c r="CU929" i="1"/>
  <c r="BX929" i="1"/>
  <c r="CD929" i="1" a="1"/>
  <c r="CD929" i="1" s="1"/>
  <c r="CR929" i="1" s="1"/>
  <c r="CC929" i="1"/>
  <c r="CW929" i="1" s="1"/>
  <c r="CY929" i="1" s="1"/>
  <c r="BY929" i="1"/>
  <c r="CV769" i="1"/>
  <c r="CU769" i="1"/>
  <c r="BX769" i="1"/>
  <c r="CD769" i="1" a="1"/>
  <c r="CD769" i="1" s="1"/>
  <c r="CR769" i="1" s="1"/>
  <c r="CC769" i="1"/>
  <c r="CW769" i="1" s="1"/>
  <c r="CY769" i="1" s="1"/>
  <c r="BY769" i="1"/>
  <c r="CV928" i="1"/>
  <c r="CU928" i="1"/>
  <c r="BX928" i="1"/>
  <c r="CD928" i="1" a="1"/>
  <c r="CD928" i="1" s="1"/>
  <c r="CR928" i="1" s="1"/>
  <c r="CC928" i="1"/>
  <c r="CW928" i="1" s="1"/>
  <c r="CY928" i="1" s="1"/>
  <c r="BY928" i="1"/>
  <c r="CV927" i="1"/>
  <c r="CU927" i="1"/>
  <c r="BX927" i="1"/>
  <c r="CD927" i="1" a="1"/>
  <c r="CD927" i="1" s="1"/>
  <c r="CR927" i="1" s="1"/>
  <c r="CC927" i="1"/>
  <c r="CW927" i="1" s="1"/>
  <c r="CY927" i="1" s="1"/>
  <c r="BY927" i="1"/>
  <c r="CV790" i="1"/>
  <c r="CU790" i="1"/>
  <c r="BX790" i="1"/>
  <c r="CD790" i="1" a="1"/>
  <c r="CD790" i="1" s="1"/>
  <c r="CR790" i="1" s="1"/>
  <c r="CC790" i="1"/>
  <c r="CW790" i="1" s="1"/>
  <c r="CY790" i="1" s="1"/>
  <c r="BY790" i="1"/>
  <c r="CV843" i="1"/>
  <c r="CU843" i="1"/>
  <c r="BX843" i="1"/>
  <c r="CD843" i="1" a="1"/>
  <c r="CD843" i="1" s="1"/>
  <c r="CR843" i="1" s="1"/>
  <c r="CC843" i="1"/>
  <c r="CW843" i="1" s="1"/>
  <c r="CY843" i="1" s="1"/>
  <c r="BY843" i="1"/>
  <c r="CV842" i="1"/>
  <c r="CU842" i="1"/>
  <c r="BX842" i="1"/>
  <c r="CD842" i="1" a="1"/>
  <c r="CD842" i="1" s="1"/>
  <c r="CR842" i="1" s="1"/>
  <c r="CC842" i="1"/>
  <c r="CW842" i="1" s="1"/>
  <c r="CY842" i="1" s="1"/>
  <c r="BY842" i="1"/>
  <c r="CV880" i="1"/>
  <c r="CU880" i="1"/>
  <c r="BX880" i="1"/>
  <c r="CD880" i="1" a="1"/>
  <c r="CD880" i="1" s="1"/>
  <c r="CR880" i="1" s="1"/>
  <c r="CC880" i="1"/>
  <c r="CW880" i="1" s="1"/>
  <c r="CY880" i="1" s="1"/>
  <c r="BY880" i="1"/>
  <c r="CV926" i="1"/>
  <c r="CU926" i="1"/>
  <c r="BX926" i="1"/>
  <c r="CD926" i="1" a="1"/>
  <c r="CD926" i="1" s="1"/>
  <c r="CR926" i="1" s="1"/>
  <c r="CC926" i="1"/>
  <c r="CW926" i="1" s="1"/>
  <c r="CY926" i="1" s="1"/>
  <c r="BY926" i="1"/>
  <c r="CV841" i="1"/>
  <c r="CU841" i="1"/>
  <c r="BX841" i="1"/>
  <c r="CD841" i="1" a="1"/>
  <c r="CD841" i="1" s="1"/>
  <c r="CR841" i="1" s="1"/>
  <c r="CC841" i="1"/>
  <c r="CW841" i="1" s="1"/>
  <c r="CY841" i="1" s="1"/>
  <c r="BY841" i="1"/>
  <c r="CV768" i="1"/>
  <c r="CU768" i="1"/>
  <c r="BX768" i="1"/>
  <c r="CD768" i="1" a="1"/>
  <c r="CD768" i="1" s="1"/>
  <c r="CR768" i="1" s="1"/>
  <c r="CC768" i="1"/>
  <c r="CW768" i="1" s="1"/>
  <c r="CY768" i="1" s="1"/>
  <c r="BY768" i="1"/>
  <c r="CV925" i="1"/>
  <c r="CU925" i="1"/>
  <c r="BX925" i="1"/>
  <c r="CD925" i="1" a="1"/>
  <c r="CD925" i="1" s="1"/>
  <c r="CR925" i="1" s="1"/>
  <c r="CC925" i="1"/>
  <c r="CW925" i="1" s="1"/>
  <c r="CY925" i="1" s="1"/>
  <c r="BY925" i="1"/>
  <c r="CV718" i="1"/>
  <c r="CU718" i="1"/>
  <c r="BX718" i="1"/>
  <c r="CD718" i="1" a="1"/>
  <c r="CD718" i="1" s="1"/>
  <c r="CR718" i="1" s="1"/>
  <c r="CC718" i="1"/>
  <c r="CW718" i="1" s="1"/>
  <c r="CY718" i="1" s="1"/>
  <c r="BY718" i="1"/>
  <c r="CV717" i="1"/>
  <c r="CU717" i="1"/>
  <c r="BX717" i="1"/>
  <c r="CD717" i="1" a="1"/>
  <c r="CD717" i="1" s="1"/>
  <c r="CR717" i="1" s="1"/>
  <c r="CC717" i="1"/>
  <c r="CW717" i="1" s="1"/>
  <c r="CY717" i="1" s="1"/>
  <c r="BY717" i="1"/>
  <c r="CV767" i="1"/>
  <c r="CU767" i="1"/>
  <c r="BX767" i="1"/>
  <c r="CD767" i="1" a="1"/>
  <c r="CD767" i="1" s="1"/>
  <c r="CR767" i="1" s="1"/>
  <c r="CC767" i="1"/>
  <c r="CW767" i="1" s="1"/>
  <c r="CY767" i="1" s="1"/>
  <c r="BY767" i="1"/>
  <c r="CV766" i="1"/>
  <c r="CU766" i="1"/>
  <c r="BX766" i="1"/>
  <c r="CD766" i="1" a="1"/>
  <c r="CD766" i="1" s="1"/>
  <c r="CR766" i="1" s="1"/>
  <c r="CC766" i="1"/>
  <c r="CW766" i="1" s="1"/>
  <c r="CY766" i="1" s="1"/>
  <c r="BY766" i="1"/>
  <c r="CV924" i="1"/>
  <c r="CU924" i="1"/>
  <c r="BX924" i="1"/>
  <c r="CD924" i="1" a="1"/>
  <c r="CD924" i="1" s="1"/>
  <c r="CR924" i="1" s="1"/>
  <c r="CC924" i="1"/>
  <c r="CW924" i="1" s="1"/>
  <c r="CY924" i="1" s="1"/>
  <c r="BY924" i="1"/>
  <c r="CV923" i="1"/>
  <c r="CU923" i="1"/>
  <c r="BX923" i="1"/>
  <c r="CD923" i="1" a="1"/>
  <c r="CD923" i="1" s="1"/>
  <c r="CR923" i="1" s="1"/>
  <c r="CC923" i="1"/>
  <c r="CW923" i="1" s="1"/>
  <c r="CY923" i="1" s="1"/>
  <c r="BY923" i="1"/>
  <c r="CV840" i="1"/>
  <c r="CU840" i="1"/>
  <c r="BX840" i="1"/>
  <c r="CD840" i="1" a="1"/>
  <c r="CD840" i="1" s="1"/>
  <c r="CR840" i="1" s="1"/>
  <c r="CC840" i="1"/>
  <c r="CW840" i="1" s="1"/>
  <c r="CY840" i="1" s="1"/>
  <c r="BY840" i="1"/>
  <c r="CV716" i="1"/>
  <c r="CU716" i="1"/>
  <c r="BX716" i="1"/>
  <c r="CD716" i="1" a="1"/>
  <c r="CD716" i="1" s="1"/>
  <c r="CR716" i="1" s="1"/>
  <c r="CC716" i="1"/>
  <c r="CW716" i="1" s="1"/>
  <c r="CY716" i="1" s="1"/>
  <c r="BY716" i="1"/>
  <c r="CV922" i="1"/>
  <c r="CU922" i="1"/>
  <c r="BX922" i="1"/>
  <c r="CD922" i="1" a="1"/>
  <c r="CD922" i="1" s="1"/>
  <c r="CR922" i="1" s="1"/>
  <c r="CC922" i="1"/>
  <c r="CW922" i="1" s="1"/>
  <c r="CY922" i="1" s="1"/>
  <c r="BY922" i="1"/>
  <c r="CV921" i="1"/>
  <c r="CU921" i="1"/>
  <c r="BX921" i="1"/>
  <c r="CD921" i="1" a="1"/>
  <c r="CD921" i="1" s="1"/>
  <c r="CR921" i="1" s="1"/>
  <c r="CC921" i="1"/>
  <c r="CW921" i="1" s="1"/>
  <c r="CY921" i="1" s="1"/>
  <c r="BY921" i="1"/>
  <c r="CV839" i="1"/>
  <c r="CU839" i="1"/>
  <c r="BX839" i="1"/>
  <c r="CD839" i="1" a="1"/>
  <c r="CD839" i="1" s="1"/>
  <c r="CR839" i="1" s="1"/>
  <c r="CC839" i="1"/>
  <c r="CW839" i="1" s="1"/>
  <c r="CY839" i="1" s="1"/>
  <c r="BY839" i="1"/>
  <c r="CV838" i="1"/>
  <c r="CU838" i="1"/>
  <c r="BX838" i="1"/>
  <c r="CD838" i="1" a="1"/>
  <c r="CD838" i="1" s="1"/>
  <c r="CR838" i="1" s="1"/>
  <c r="CC838" i="1"/>
  <c r="CW838" i="1" s="1"/>
  <c r="CY838" i="1" s="1"/>
  <c r="BY838" i="1"/>
  <c r="CV837" i="1"/>
  <c r="CU837" i="1"/>
  <c r="BX837" i="1"/>
  <c r="CD837" i="1" a="1"/>
  <c r="CD837" i="1" s="1"/>
  <c r="CR837" i="1" s="1"/>
  <c r="CC837" i="1"/>
  <c r="CW837" i="1" s="1"/>
  <c r="CY837" i="1" s="1"/>
  <c r="BY837" i="1"/>
  <c r="CV836" i="1"/>
  <c r="CU836" i="1"/>
  <c r="BX836" i="1"/>
  <c r="CD836" i="1" a="1"/>
  <c r="CD836" i="1" s="1"/>
  <c r="CR836" i="1" s="1"/>
  <c r="CC836" i="1"/>
  <c r="CW836" i="1" s="1"/>
  <c r="CY836" i="1" s="1"/>
  <c r="BY836" i="1"/>
  <c r="CV920" i="1"/>
  <c r="CU920" i="1"/>
  <c r="BX920" i="1"/>
  <c r="CD920" i="1" a="1"/>
  <c r="CD920" i="1" s="1"/>
  <c r="CR920" i="1" s="1"/>
  <c r="CC920" i="1"/>
  <c r="CW920" i="1" s="1"/>
  <c r="CY920" i="1" s="1"/>
  <c r="BY920" i="1"/>
  <c r="CV715" i="1"/>
  <c r="CU715" i="1"/>
  <c r="BX715" i="1"/>
  <c r="CD715" i="1" a="1"/>
  <c r="CD715" i="1" s="1"/>
  <c r="CR715" i="1" s="1"/>
  <c r="CC715" i="1"/>
  <c r="CW715" i="1" s="1"/>
  <c r="CY715" i="1" s="1"/>
  <c r="BY715" i="1"/>
  <c r="CV835" i="1"/>
  <c r="CU835" i="1"/>
  <c r="BX835" i="1"/>
  <c r="CD835" i="1" a="1"/>
  <c r="CD835" i="1" s="1"/>
  <c r="CR835" i="1" s="1"/>
  <c r="CC835" i="1"/>
  <c r="CW835" i="1" s="1"/>
  <c r="CY835" i="1" s="1"/>
  <c r="BY835" i="1"/>
  <c r="CV834" i="1"/>
  <c r="CU834" i="1"/>
  <c r="BX834" i="1"/>
  <c r="CD834" i="1" a="1"/>
  <c r="CD834" i="1" s="1"/>
  <c r="CR834" i="1" s="1"/>
  <c r="CC834" i="1"/>
  <c r="CW834" i="1" s="1"/>
  <c r="CY834" i="1" s="1"/>
  <c r="BY834" i="1"/>
  <c r="CV714" i="1"/>
  <c r="CU714" i="1"/>
  <c r="BX714" i="1"/>
  <c r="CD714" i="1" a="1"/>
  <c r="CD714" i="1" s="1"/>
  <c r="CR714" i="1" s="1"/>
  <c r="CC714" i="1"/>
  <c r="CW714" i="1" s="1"/>
  <c r="CY714" i="1" s="1"/>
  <c r="BY714" i="1"/>
  <c r="CV713" i="1"/>
  <c r="CU713" i="1"/>
  <c r="BX713" i="1"/>
  <c r="CD713" i="1" a="1"/>
  <c r="CD713" i="1" s="1"/>
  <c r="CR713" i="1" s="1"/>
  <c r="CC713" i="1"/>
  <c r="CW713" i="1" s="1"/>
  <c r="CY713" i="1" s="1"/>
  <c r="BY713" i="1"/>
  <c r="CV140" i="1"/>
  <c r="CU140" i="1"/>
  <c r="BX140" i="1"/>
  <c r="CD140" i="1" a="1"/>
  <c r="CD140" i="1" s="1"/>
  <c r="CR140" i="1" s="1"/>
  <c r="CC140" i="1"/>
  <c r="CW140" i="1" s="1"/>
  <c r="CY140" i="1" s="1"/>
  <c r="BY140" i="1"/>
  <c r="CV139" i="1"/>
  <c r="CU139" i="1"/>
  <c r="BX139" i="1"/>
  <c r="CD139" i="1" a="1"/>
  <c r="CD139" i="1" s="1"/>
  <c r="CR139" i="1" s="1"/>
  <c r="CC139" i="1"/>
  <c r="CW139" i="1" s="1"/>
  <c r="CY139" i="1" s="1"/>
  <c r="BY139" i="1"/>
  <c r="CV919" i="1"/>
  <c r="CU919" i="1"/>
  <c r="BX919" i="1"/>
  <c r="CD919" i="1" a="1"/>
  <c r="CD919" i="1" s="1"/>
  <c r="CR919" i="1" s="1"/>
  <c r="CC919" i="1"/>
  <c r="CW919" i="1" s="1"/>
  <c r="CY919" i="1" s="1"/>
  <c r="BY919" i="1"/>
  <c r="CV159" i="1"/>
  <c r="CU159" i="1"/>
  <c r="BX159" i="1"/>
  <c r="CD159" i="1" a="1"/>
  <c r="CD159" i="1" s="1"/>
  <c r="CR159" i="1" s="1"/>
  <c r="CC159" i="1"/>
  <c r="CW159" i="1" s="1"/>
  <c r="CY159" i="1" s="1"/>
  <c r="BY159" i="1"/>
  <c r="CV90" i="1"/>
  <c r="CU90" i="1"/>
  <c r="BX90" i="1"/>
  <c r="CD90" i="1" a="1"/>
  <c r="CD90" i="1" s="1"/>
  <c r="CR90" i="1" s="1"/>
  <c r="CC90" i="1"/>
  <c r="CW90" i="1" s="1"/>
  <c r="CY90" i="1" s="1"/>
  <c r="BY90" i="1"/>
  <c r="CV918" i="1"/>
  <c r="CU918" i="1"/>
  <c r="BX918" i="1"/>
  <c r="CD918" i="1" a="1"/>
  <c r="CD918" i="1" s="1"/>
  <c r="CR918" i="1" s="1"/>
  <c r="CC918" i="1"/>
  <c r="CW918" i="1" s="1"/>
  <c r="CY918" i="1" s="1"/>
  <c r="BY918" i="1"/>
  <c r="CV44" i="1"/>
  <c r="CU44" i="1"/>
  <c r="BX44" i="1"/>
  <c r="CD44" i="1" a="1"/>
  <c r="CD44" i="1" s="1"/>
  <c r="CR44" i="1" s="1"/>
  <c r="CC44" i="1"/>
  <c r="CW44" i="1" s="1"/>
  <c r="CY44" i="1" s="1"/>
  <c r="BY44" i="1"/>
  <c r="CV712" i="1"/>
  <c r="CU712" i="1"/>
  <c r="BX712" i="1"/>
  <c r="CD712" i="1" a="1"/>
  <c r="CD712" i="1" s="1"/>
  <c r="CR712" i="1" s="1"/>
  <c r="CC712" i="1"/>
  <c r="CW712" i="1" s="1"/>
  <c r="CY712" i="1" s="1"/>
  <c r="BY712" i="1"/>
  <c r="CV711" i="1"/>
  <c r="CU711" i="1"/>
  <c r="BX711" i="1"/>
  <c r="CD711" i="1" a="1"/>
  <c r="CD711" i="1" s="1"/>
  <c r="CR711" i="1" s="1"/>
  <c r="CC711" i="1"/>
  <c r="CW711" i="1" s="1"/>
  <c r="CY711" i="1" s="1"/>
  <c r="BY711" i="1"/>
  <c r="CV710" i="1"/>
  <c r="CU710" i="1"/>
  <c r="BX710" i="1"/>
  <c r="CD710" i="1" a="1"/>
  <c r="CD710" i="1" s="1"/>
  <c r="CR710" i="1" s="1"/>
  <c r="CC710" i="1"/>
  <c r="CW710" i="1" s="1"/>
  <c r="CY710" i="1" s="1"/>
  <c r="BY710" i="1"/>
  <c r="CV709" i="1"/>
  <c r="CU709" i="1"/>
  <c r="BX709" i="1"/>
  <c r="CD709" i="1" a="1"/>
  <c r="CD709" i="1" s="1"/>
  <c r="CR709" i="1" s="1"/>
  <c r="CC709" i="1"/>
  <c r="CW709" i="1" s="1"/>
  <c r="CY709" i="1" s="1"/>
  <c r="BY709" i="1"/>
  <c r="CV708" i="1"/>
  <c r="CU708" i="1"/>
  <c r="BX708" i="1"/>
  <c r="CD708" i="1" a="1"/>
  <c r="CD708" i="1" s="1"/>
  <c r="CR708" i="1" s="1"/>
  <c r="CC708" i="1"/>
  <c r="CW708" i="1" s="1"/>
  <c r="CY708" i="1" s="1"/>
  <c r="BY708" i="1"/>
  <c r="CV42" i="1"/>
  <c r="CU42" i="1"/>
  <c r="BX42" i="1"/>
  <c r="CD42" i="1" a="1"/>
  <c r="CD42" i="1" s="1"/>
  <c r="CR42" i="1" s="1"/>
  <c r="CC42" i="1"/>
  <c r="CW42" i="1" s="1"/>
  <c r="CY42" i="1" s="1"/>
  <c r="BY42" i="1"/>
  <c r="CV41" i="1"/>
  <c r="CU41" i="1"/>
  <c r="BX41" i="1"/>
  <c r="CJ41" i="1" s="1"/>
  <c r="CD41" i="1" a="1"/>
  <c r="CD41" i="1" s="1"/>
  <c r="CR41" i="1" s="1"/>
  <c r="CC41" i="1"/>
  <c r="CW41" i="1" s="1"/>
  <c r="CY41" i="1" s="1"/>
  <c r="BY41" i="1"/>
  <c r="CV707" i="1"/>
  <c r="CU707" i="1"/>
  <c r="BX707" i="1"/>
  <c r="CD707" i="1" a="1"/>
  <c r="CD707" i="1" s="1"/>
  <c r="CR707" i="1" s="1"/>
  <c r="CC707" i="1"/>
  <c r="CW707" i="1" s="1"/>
  <c r="CY707" i="1" s="1"/>
  <c r="BY707" i="1"/>
  <c r="CV706" i="1"/>
  <c r="CU706" i="1"/>
  <c r="BX706" i="1"/>
  <c r="CD706" i="1" a="1"/>
  <c r="CD706" i="1" s="1"/>
  <c r="CR706" i="1" s="1"/>
  <c r="CC706" i="1"/>
  <c r="CW706" i="1" s="1"/>
  <c r="CY706" i="1" s="1"/>
  <c r="BY706" i="1"/>
  <c r="CV89" i="1"/>
  <c r="CU89" i="1"/>
  <c r="BX89" i="1"/>
  <c r="CD89" i="1" a="1"/>
  <c r="CD89" i="1" s="1"/>
  <c r="CR89" i="1" s="1"/>
  <c r="CC89" i="1"/>
  <c r="CW89" i="1" s="1"/>
  <c r="CY89" i="1" s="1"/>
  <c r="BY89" i="1"/>
  <c r="CV705" i="1"/>
  <c r="CU705" i="1"/>
  <c r="BX705" i="1"/>
  <c r="CD705" i="1" a="1"/>
  <c r="CD705" i="1" s="1"/>
  <c r="CR705" i="1" s="1"/>
  <c r="CC705" i="1"/>
  <c r="CW705" i="1" s="1"/>
  <c r="CY705" i="1" s="1"/>
  <c r="BY705" i="1"/>
  <c r="CV704" i="1"/>
  <c r="CU704" i="1"/>
  <c r="BX704" i="1"/>
  <c r="CD704" i="1" a="1"/>
  <c r="CD704" i="1" s="1"/>
  <c r="CR704" i="1" s="1"/>
  <c r="CC704" i="1"/>
  <c r="CW704" i="1" s="1"/>
  <c r="CY704" i="1" s="1"/>
  <c r="BY704" i="1"/>
  <c r="CV703" i="1"/>
  <c r="CU703" i="1"/>
  <c r="BX703" i="1"/>
  <c r="CD703" i="1" a="1"/>
  <c r="CD703" i="1" s="1"/>
  <c r="CR703" i="1" s="1"/>
  <c r="CC703" i="1"/>
  <c r="CW703" i="1" s="1"/>
  <c r="CY703" i="1" s="1"/>
  <c r="BY703" i="1"/>
  <c r="CV158" i="1"/>
  <c r="CU158" i="1"/>
  <c r="BX158" i="1"/>
  <c r="CD158" i="1" a="1"/>
  <c r="CD158" i="1" s="1"/>
  <c r="CR158" i="1" s="1"/>
  <c r="CC158" i="1"/>
  <c r="CW158" i="1" s="1"/>
  <c r="CY158" i="1" s="1"/>
  <c r="BY158" i="1"/>
  <c r="CV702" i="1"/>
  <c r="CU702" i="1"/>
  <c r="BX702" i="1"/>
  <c r="CD702" i="1" a="1"/>
  <c r="CD702" i="1" s="1"/>
  <c r="CR702" i="1" s="1"/>
  <c r="CC702" i="1"/>
  <c r="CW702" i="1" s="1"/>
  <c r="CY702" i="1" s="1"/>
  <c r="BY702" i="1"/>
  <c r="CV701" i="1"/>
  <c r="CU701" i="1"/>
  <c r="BX701" i="1"/>
  <c r="CD701" i="1" a="1"/>
  <c r="CD701" i="1" s="1"/>
  <c r="CR701" i="1" s="1"/>
  <c r="CC701" i="1"/>
  <c r="CW701" i="1" s="1"/>
  <c r="CY701" i="1" s="1"/>
  <c r="BY701" i="1"/>
  <c r="CV700" i="1"/>
  <c r="CU700" i="1"/>
  <c r="BX700" i="1"/>
  <c r="CD700" i="1" a="1"/>
  <c r="CD700" i="1" s="1"/>
  <c r="CR700" i="1" s="1"/>
  <c r="CC700" i="1"/>
  <c r="CW700" i="1" s="1"/>
  <c r="CY700" i="1" s="1"/>
  <c r="BY700" i="1"/>
  <c r="CV88" i="1"/>
  <c r="CU88" i="1"/>
  <c r="BX88" i="1"/>
  <c r="CD88" i="1" a="1"/>
  <c r="CD88" i="1" s="1"/>
  <c r="CR88" i="1" s="1"/>
  <c r="CC88" i="1"/>
  <c r="CW88" i="1" s="1"/>
  <c r="CY88" i="1" s="1"/>
  <c r="BY88" i="1"/>
  <c r="CV917" i="1"/>
  <c r="CU917" i="1"/>
  <c r="BX917" i="1"/>
  <c r="CD917" i="1" a="1"/>
  <c r="CD917" i="1" s="1"/>
  <c r="CR917" i="1" s="1"/>
  <c r="CC917" i="1"/>
  <c r="CW917" i="1" s="1"/>
  <c r="CY917" i="1" s="1"/>
  <c r="BY917" i="1"/>
  <c r="CV699" i="1"/>
  <c r="CU699" i="1"/>
  <c r="BX699" i="1"/>
  <c r="CD699" i="1" a="1"/>
  <c r="CD699" i="1" s="1"/>
  <c r="CR699" i="1" s="1"/>
  <c r="CC699" i="1"/>
  <c r="CW699" i="1" s="1"/>
  <c r="CY699" i="1" s="1"/>
  <c r="BY699" i="1"/>
  <c r="CV698" i="1"/>
  <c r="CU698" i="1"/>
  <c r="BX698" i="1"/>
  <c r="CD698" i="1" a="1"/>
  <c r="CD698" i="1" s="1"/>
  <c r="CR698" i="1" s="1"/>
  <c r="CC698" i="1"/>
  <c r="CW698" i="1" s="1"/>
  <c r="CY698" i="1" s="1"/>
  <c r="BY698" i="1"/>
  <c r="CV833" i="1"/>
  <c r="CU833" i="1"/>
  <c r="BX833" i="1"/>
  <c r="CD833" i="1" a="1"/>
  <c r="CD833" i="1" s="1"/>
  <c r="CR833" i="1" s="1"/>
  <c r="CC833" i="1"/>
  <c r="CW833" i="1" s="1"/>
  <c r="CY833" i="1" s="1"/>
  <c r="BY833" i="1"/>
  <c r="CV697" i="1"/>
  <c r="CU697" i="1"/>
  <c r="BX697" i="1"/>
  <c r="CD697" i="1" a="1"/>
  <c r="CD697" i="1" s="1"/>
  <c r="CR697" i="1" s="1"/>
  <c r="CC697" i="1"/>
  <c r="CW697" i="1" s="1"/>
  <c r="CY697" i="1" s="1"/>
  <c r="BY697" i="1"/>
  <c r="CV696" i="1"/>
  <c r="CU696" i="1"/>
  <c r="BX696" i="1"/>
  <c r="CD696" i="1" a="1"/>
  <c r="CD696" i="1" s="1"/>
  <c r="CR696" i="1" s="1"/>
  <c r="CC696" i="1"/>
  <c r="CW696" i="1" s="1"/>
  <c r="CY696" i="1" s="1"/>
  <c r="BY696" i="1"/>
  <c r="CV146" i="1"/>
  <c r="CU146" i="1"/>
  <c r="BX146" i="1"/>
  <c r="CD146" i="1" a="1"/>
  <c r="CD146" i="1" s="1"/>
  <c r="CR146" i="1" s="1"/>
  <c r="CC146" i="1"/>
  <c r="CW146" i="1" s="1"/>
  <c r="CY146" i="1" s="1"/>
  <c r="BY146" i="1"/>
  <c r="CV138" i="1"/>
  <c r="CU138" i="1"/>
  <c r="BX138" i="1"/>
  <c r="CD138" i="1" a="1"/>
  <c r="CD138" i="1" s="1"/>
  <c r="CR138" i="1" s="1"/>
  <c r="CC138" i="1"/>
  <c r="CW138" i="1" s="1"/>
  <c r="CY138" i="1" s="1"/>
  <c r="BY138" i="1"/>
  <c r="CV15" i="1"/>
  <c r="CU15" i="1"/>
  <c r="BX15" i="1"/>
  <c r="CD15" i="1" a="1"/>
  <c r="CD15" i="1" s="1"/>
  <c r="CR15" i="1" s="1"/>
  <c r="CC15" i="1"/>
  <c r="CW15" i="1" s="1"/>
  <c r="CY15" i="1" s="1"/>
  <c r="BY15" i="1"/>
  <c r="CV765" i="1"/>
  <c r="CU765" i="1"/>
  <c r="BX765" i="1"/>
  <c r="CD765" i="1" a="1"/>
  <c r="CD765" i="1" s="1"/>
  <c r="CR765" i="1" s="1"/>
  <c r="CC765" i="1"/>
  <c r="CW765" i="1" s="1"/>
  <c r="CY765" i="1" s="1"/>
  <c r="BY765" i="1"/>
  <c r="CV695" i="1"/>
  <c r="CU695" i="1"/>
  <c r="BX695" i="1"/>
  <c r="CD695" i="1" a="1"/>
  <c r="CD695" i="1" s="1"/>
  <c r="CR695" i="1" s="1"/>
  <c r="CC695" i="1"/>
  <c r="CW695" i="1" s="1"/>
  <c r="CY695" i="1" s="1"/>
  <c r="BY695" i="1"/>
  <c r="CV916" i="1"/>
  <c r="CU916" i="1"/>
  <c r="BX916" i="1"/>
  <c r="CD916" i="1" a="1"/>
  <c r="CD916" i="1" s="1"/>
  <c r="CR916" i="1" s="1"/>
  <c r="CC916" i="1"/>
  <c r="CW916" i="1" s="1"/>
  <c r="CY916" i="1" s="1"/>
  <c r="BY916" i="1"/>
  <c r="CV87" i="1"/>
  <c r="CU87" i="1"/>
  <c r="BX87" i="1"/>
  <c r="CD87" i="1" a="1"/>
  <c r="CD87" i="1" s="1"/>
  <c r="CR87" i="1" s="1"/>
  <c r="CC87" i="1"/>
  <c r="CW87" i="1" s="1"/>
  <c r="CY87" i="1" s="1"/>
  <c r="BY87" i="1"/>
  <c r="CV86" i="1"/>
  <c r="CU86" i="1"/>
  <c r="BX86" i="1"/>
  <c r="CD86" i="1" a="1"/>
  <c r="CD86" i="1" s="1"/>
  <c r="CR86" i="1" s="1"/>
  <c r="CC86" i="1"/>
  <c r="CW86" i="1" s="1"/>
  <c r="CY86" i="1" s="1"/>
  <c r="BY86" i="1"/>
  <c r="CV764" i="1"/>
  <c r="CU764" i="1"/>
  <c r="BX764" i="1"/>
  <c r="CD764" i="1" a="1"/>
  <c r="CD764" i="1" s="1"/>
  <c r="CR764" i="1" s="1"/>
  <c r="CC764" i="1"/>
  <c r="CW764" i="1" s="1"/>
  <c r="CY764" i="1" s="1"/>
  <c r="BY764" i="1"/>
  <c r="CV40" i="1"/>
  <c r="CU40" i="1"/>
  <c r="BX40" i="1"/>
  <c r="CD40" i="1" a="1"/>
  <c r="CD40" i="1" s="1"/>
  <c r="CR40" i="1" s="1"/>
  <c r="CC40" i="1"/>
  <c r="CW40" i="1" s="1"/>
  <c r="CY40" i="1" s="1"/>
  <c r="BY40" i="1"/>
  <c r="CV694" i="1"/>
  <c r="CU694" i="1"/>
  <c r="BX694" i="1"/>
  <c r="CD694" i="1" a="1"/>
  <c r="CD694" i="1" s="1"/>
  <c r="CR694" i="1" s="1"/>
  <c r="CC694" i="1"/>
  <c r="CW694" i="1" s="1"/>
  <c r="CY694" i="1" s="1"/>
  <c r="BY694" i="1"/>
  <c r="CV693" i="1"/>
  <c r="CU693" i="1"/>
  <c r="BX693" i="1"/>
  <c r="CD693" i="1" a="1"/>
  <c r="CD693" i="1" s="1"/>
  <c r="CR693" i="1" s="1"/>
  <c r="CC693" i="1"/>
  <c r="CW693" i="1" s="1"/>
  <c r="CY693" i="1" s="1"/>
  <c r="BY693" i="1"/>
  <c r="CV692" i="1"/>
  <c r="CU692" i="1"/>
  <c r="BX692" i="1"/>
  <c r="CD692" i="1" a="1"/>
  <c r="CD692" i="1" s="1"/>
  <c r="CR692" i="1" s="1"/>
  <c r="CC692" i="1"/>
  <c r="CW692" i="1" s="1"/>
  <c r="CY692" i="1" s="1"/>
  <c r="BY692" i="1"/>
  <c r="CV137" i="1"/>
  <c r="CU137" i="1"/>
  <c r="BX137" i="1"/>
  <c r="CD137" i="1" a="1"/>
  <c r="CD137" i="1" s="1"/>
  <c r="CR137" i="1" s="1"/>
  <c r="CC137" i="1"/>
  <c r="CW137" i="1" s="1"/>
  <c r="CY137" i="1" s="1"/>
  <c r="BY137" i="1"/>
  <c r="CV136" i="1"/>
  <c r="CU136" i="1"/>
  <c r="BX136" i="1"/>
  <c r="CD136" i="1" a="1"/>
  <c r="CD136" i="1" s="1"/>
  <c r="CR136" i="1" s="1"/>
  <c r="CC136" i="1"/>
  <c r="CW136" i="1" s="1"/>
  <c r="CY136" i="1" s="1"/>
  <c r="BY136" i="1"/>
  <c r="CV763" i="1"/>
  <c r="CU763" i="1"/>
  <c r="BX763" i="1"/>
  <c r="CD763" i="1" a="1"/>
  <c r="CD763" i="1" s="1"/>
  <c r="CR763" i="1" s="1"/>
  <c r="CC763" i="1"/>
  <c r="CW763" i="1" s="1"/>
  <c r="CY763" i="1" s="1"/>
  <c r="BY763" i="1"/>
  <c r="CV691" i="1"/>
  <c r="CU691" i="1"/>
  <c r="BX691" i="1"/>
  <c r="CD691" i="1" a="1"/>
  <c r="CD691" i="1" s="1"/>
  <c r="CR691" i="1" s="1"/>
  <c r="CC691" i="1"/>
  <c r="CW691" i="1" s="1"/>
  <c r="CY691" i="1" s="1"/>
  <c r="BY691" i="1"/>
  <c r="CV762" i="1"/>
  <c r="CU762" i="1"/>
  <c r="BX762" i="1"/>
  <c r="CD762" i="1" a="1"/>
  <c r="CD762" i="1" s="1"/>
  <c r="CR762" i="1" s="1"/>
  <c r="CC762" i="1"/>
  <c r="CW762" i="1" s="1"/>
  <c r="CY762" i="1" s="1"/>
  <c r="BY762" i="1"/>
  <c r="CV690" i="1"/>
  <c r="CU690" i="1"/>
  <c r="BX690" i="1"/>
  <c r="CD690" i="1" a="1"/>
  <c r="CD690" i="1" s="1"/>
  <c r="CR690" i="1" s="1"/>
  <c r="CC690" i="1"/>
  <c r="CW690" i="1" s="1"/>
  <c r="CY690" i="1" s="1"/>
  <c r="BY690" i="1"/>
  <c r="CV689" i="1"/>
  <c r="CU689" i="1"/>
  <c r="BX689" i="1"/>
  <c r="CD689" i="1" a="1"/>
  <c r="CD689" i="1" s="1"/>
  <c r="CR689" i="1" s="1"/>
  <c r="CC689" i="1"/>
  <c r="CW689" i="1" s="1"/>
  <c r="CY689" i="1" s="1"/>
  <c r="BY689" i="1"/>
  <c r="CV85" i="1"/>
  <c r="CU85" i="1"/>
  <c r="BX85" i="1"/>
  <c r="CD85" i="1" a="1"/>
  <c r="CD85" i="1" s="1"/>
  <c r="CR85" i="1" s="1"/>
  <c r="CC85" i="1"/>
  <c r="CW85" i="1" s="1"/>
  <c r="CY85" i="1" s="1"/>
  <c r="BY85" i="1"/>
  <c r="CV688" i="1"/>
  <c r="CU688" i="1"/>
  <c r="BX688" i="1"/>
  <c r="CD688" i="1" a="1"/>
  <c r="CD688" i="1" s="1"/>
  <c r="CR688" i="1" s="1"/>
  <c r="CC688" i="1"/>
  <c r="CW688" i="1" s="1"/>
  <c r="CY688" i="1" s="1"/>
  <c r="BY688" i="1"/>
  <c r="CV761" i="1"/>
  <c r="CU761" i="1"/>
  <c r="BX761" i="1"/>
  <c r="CD761" i="1" a="1"/>
  <c r="CD761" i="1" s="1"/>
  <c r="CR761" i="1" s="1"/>
  <c r="CC761" i="1"/>
  <c r="CW761" i="1" s="1"/>
  <c r="CY761" i="1" s="1"/>
  <c r="BY761" i="1"/>
  <c r="CV687" i="1"/>
  <c r="CU687" i="1"/>
  <c r="BX687" i="1"/>
  <c r="CD687" i="1" a="1"/>
  <c r="CD687" i="1" s="1"/>
  <c r="CR687" i="1" s="1"/>
  <c r="CC687" i="1"/>
  <c r="CW687" i="1" s="1"/>
  <c r="CY687" i="1" s="1"/>
  <c r="BY687" i="1"/>
  <c r="CV686" i="1"/>
  <c r="CU686" i="1"/>
  <c r="BX686" i="1"/>
  <c r="CD686" i="1" a="1"/>
  <c r="CD686" i="1" s="1"/>
  <c r="CR686" i="1" s="1"/>
  <c r="CC686" i="1"/>
  <c r="CW686" i="1" s="1"/>
  <c r="CY686" i="1" s="1"/>
  <c r="BY686" i="1"/>
  <c r="CV84" i="1"/>
  <c r="CU84" i="1"/>
  <c r="BX84" i="1"/>
  <c r="CD84" i="1" a="1"/>
  <c r="CD84" i="1" s="1"/>
  <c r="CR84" i="1" s="1"/>
  <c r="CC84" i="1"/>
  <c r="CW84" i="1" s="1"/>
  <c r="CY84" i="1" s="1"/>
  <c r="BY84" i="1"/>
  <c r="CV685" i="1"/>
  <c r="CU685" i="1"/>
  <c r="BX685" i="1"/>
  <c r="CD685" i="1" a="1"/>
  <c r="CD685" i="1" s="1"/>
  <c r="CR685" i="1" s="1"/>
  <c r="CC685" i="1"/>
  <c r="CW685" i="1" s="1"/>
  <c r="CY685" i="1" s="1"/>
  <c r="BY685" i="1"/>
  <c r="CV684" i="1"/>
  <c r="CU684" i="1"/>
  <c r="BX684" i="1"/>
  <c r="CD684" i="1" a="1"/>
  <c r="CD684" i="1" s="1"/>
  <c r="CR684" i="1" s="1"/>
  <c r="CC684" i="1"/>
  <c r="CW684" i="1" s="1"/>
  <c r="CY684" i="1" s="1"/>
  <c r="BY684" i="1"/>
  <c r="CV683" i="1"/>
  <c r="CU683" i="1"/>
  <c r="BX683" i="1"/>
  <c r="CD683" i="1" a="1"/>
  <c r="CD683" i="1" s="1"/>
  <c r="CR683" i="1" s="1"/>
  <c r="CC683" i="1"/>
  <c r="CW683" i="1" s="1"/>
  <c r="CY683" i="1" s="1"/>
  <c r="BY683" i="1"/>
  <c r="CV682" i="1"/>
  <c r="CU682" i="1"/>
  <c r="BX682" i="1"/>
  <c r="CD682" i="1" a="1"/>
  <c r="CD682" i="1" s="1"/>
  <c r="CR682" i="1" s="1"/>
  <c r="CC682" i="1"/>
  <c r="CW682" i="1" s="1"/>
  <c r="CY682" i="1" s="1"/>
  <c r="BY682" i="1"/>
  <c r="CV760" i="1"/>
  <c r="CU760" i="1"/>
  <c r="BX760" i="1"/>
  <c r="CD760" i="1" a="1"/>
  <c r="CD760" i="1" s="1"/>
  <c r="CR760" i="1" s="1"/>
  <c r="CC760" i="1"/>
  <c r="CW760" i="1" s="1"/>
  <c r="CY760" i="1" s="1"/>
  <c r="BY760" i="1"/>
  <c r="CV681" i="1"/>
  <c r="CU681" i="1"/>
  <c r="BX681" i="1"/>
  <c r="CD681" i="1" a="1"/>
  <c r="CD681" i="1" s="1"/>
  <c r="CR681" i="1" s="1"/>
  <c r="CC681" i="1"/>
  <c r="CW681" i="1" s="1"/>
  <c r="CY681" i="1" s="1"/>
  <c r="BY681" i="1"/>
  <c r="CV680" i="1"/>
  <c r="CU680" i="1"/>
  <c r="BX680" i="1"/>
  <c r="CD680" i="1" a="1"/>
  <c r="CD680" i="1" s="1"/>
  <c r="CR680" i="1" s="1"/>
  <c r="CC680" i="1"/>
  <c r="CW680" i="1" s="1"/>
  <c r="CY680" i="1" s="1"/>
  <c r="BY680" i="1"/>
  <c r="CV83" i="1"/>
  <c r="CU83" i="1"/>
  <c r="BX83" i="1"/>
  <c r="CD83" i="1" a="1"/>
  <c r="CD83" i="1" s="1"/>
  <c r="CR83" i="1" s="1"/>
  <c r="CC83" i="1"/>
  <c r="CW83" i="1" s="1"/>
  <c r="CY83" i="1" s="1"/>
  <c r="BY83" i="1"/>
  <c r="CV679" i="1"/>
  <c r="CU679" i="1"/>
  <c r="BX679" i="1"/>
  <c r="CD679" i="1" a="1"/>
  <c r="CD679" i="1" s="1"/>
  <c r="CR679" i="1" s="1"/>
  <c r="CC679" i="1"/>
  <c r="CW679" i="1" s="1"/>
  <c r="CY679" i="1" s="1"/>
  <c r="BY679" i="1"/>
  <c r="CV135" i="1"/>
  <c r="CU135" i="1"/>
  <c r="BX135" i="1"/>
  <c r="CD135" i="1" a="1"/>
  <c r="CD135" i="1" s="1"/>
  <c r="CR135" i="1" s="1"/>
  <c r="CC135" i="1"/>
  <c r="CW135" i="1" s="1"/>
  <c r="CY135" i="1" s="1"/>
  <c r="BY135" i="1"/>
  <c r="CV678" i="1"/>
  <c r="CU678" i="1"/>
  <c r="BX678" i="1"/>
  <c r="CD678" i="1" a="1"/>
  <c r="CD678" i="1" s="1"/>
  <c r="CR678" i="1" s="1"/>
  <c r="CC678" i="1"/>
  <c r="CW678" i="1" s="1"/>
  <c r="CY678" i="1" s="1"/>
  <c r="BY678" i="1"/>
  <c r="CV134" i="1"/>
  <c r="CU134" i="1"/>
  <c r="BX134" i="1"/>
  <c r="CD134" i="1" a="1"/>
  <c r="CD134" i="1" s="1"/>
  <c r="CR134" i="1" s="1"/>
  <c r="CC134" i="1"/>
  <c r="CW134" i="1" s="1"/>
  <c r="CY134" i="1" s="1"/>
  <c r="BY134" i="1"/>
  <c r="CV133" i="1"/>
  <c r="CU133" i="1"/>
  <c r="BX133" i="1"/>
  <c r="CD133" i="1" a="1"/>
  <c r="CD133" i="1" s="1"/>
  <c r="CR133" i="1" s="1"/>
  <c r="CC133" i="1"/>
  <c r="CW133" i="1" s="1"/>
  <c r="CY133" i="1" s="1"/>
  <c r="BY133" i="1"/>
  <c r="CV677" i="1"/>
  <c r="CU677" i="1"/>
  <c r="BX677" i="1"/>
  <c r="CD677" i="1" a="1"/>
  <c r="CD677" i="1" s="1"/>
  <c r="CR677" i="1" s="1"/>
  <c r="CC677" i="1"/>
  <c r="CW677" i="1" s="1"/>
  <c r="CY677" i="1" s="1"/>
  <c r="BY677" i="1"/>
  <c r="CV82" i="1"/>
  <c r="CU82" i="1"/>
  <c r="BX82" i="1"/>
  <c r="CD82" i="1" a="1"/>
  <c r="CD82" i="1" s="1"/>
  <c r="CR82" i="1" s="1"/>
  <c r="CC82" i="1"/>
  <c r="CW82" i="1" s="1"/>
  <c r="CY82" i="1" s="1"/>
  <c r="BY82" i="1"/>
  <c r="CV676" i="1"/>
  <c r="CU676" i="1"/>
  <c r="BX676" i="1"/>
  <c r="CD676" i="1" a="1"/>
  <c r="CD676" i="1" s="1"/>
  <c r="CR676" i="1" s="1"/>
  <c r="CC676" i="1"/>
  <c r="CW676" i="1" s="1"/>
  <c r="CY676" i="1" s="1"/>
  <c r="BY676" i="1"/>
  <c r="CV39" i="1"/>
  <c r="CU39" i="1"/>
  <c r="BX39" i="1"/>
  <c r="CD39" i="1" a="1"/>
  <c r="CD39" i="1" s="1"/>
  <c r="CR39" i="1" s="1"/>
  <c r="CC39" i="1"/>
  <c r="CW39" i="1" s="1"/>
  <c r="CY39" i="1" s="1"/>
  <c r="BY39" i="1"/>
  <c r="CV832" i="1"/>
  <c r="CU832" i="1"/>
  <c r="BX832" i="1"/>
  <c r="CD832" i="1" a="1"/>
  <c r="CD832" i="1" s="1"/>
  <c r="CR832" i="1" s="1"/>
  <c r="CC832" i="1"/>
  <c r="CW832" i="1" s="1"/>
  <c r="CY832" i="1" s="1"/>
  <c r="BY832" i="1"/>
  <c r="CV132" i="1"/>
  <c r="CU132" i="1"/>
  <c r="BX132" i="1"/>
  <c r="CD132" i="1" a="1"/>
  <c r="CD132" i="1" s="1"/>
  <c r="CR132" i="1" s="1"/>
  <c r="CC132" i="1"/>
  <c r="CW132" i="1" s="1"/>
  <c r="CY132" i="1" s="1"/>
  <c r="BY132" i="1"/>
  <c r="CV131" i="1"/>
  <c r="CU131" i="1"/>
  <c r="BX131" i="1"/>
  <c r="CD131" i="1" a="1"/>
  <c r="CD131" i="1" s="1"/>
  <c r="CR131" i="1" s="1"/>
  <c r="CC131" i="1"/>
  <c r="CW131" i="1" s="1"/>
  <c r="CY131" i="1" s="1"/>
  <c r="BY131" i="1"/>
  <c r="CV81" i="1"/>
  <c r="CU81" i="1"/>
  <c r="BX81" i="1"/>
  <c r="CD81" i="1" a="1"/>
  <c r="CD81" i="1" s="1"/>
  <c r="CR81" i="1" s="1"/>
  <c r="CC81" i="1"/>
  <c r="CW81" i="1" s="1"/>
  <c r="CY81" i="1" s="1"/>
  <c r="BY81" i="1"/>
  <c r="CV675" i="1"/>
  <c r="CU675" i="1"/>
  <c r="BX675" i="1"/>
  <c r="CD675" i="1" a="1"/>
  <c r="CD675" i="1" s="1"/>
  <c r="CR675" i="1" s="1"/>
  <c r="CC675" i="1"/>
  <c r="CW675" i="1" s="1"/>
  <c r="CY675" i="1" s="1"/>
  <c r="BY675" i="1"/>
  <c r="CV674" i="1"/>
  <c r="CU674" i="1"/>
  <c r="BX674" i="1"/>
  <c r="CD674" i="1" a="1"/>
  <c r="CD674" i="1" s="1"/>
  <c r="CR674" i="1" s="1"/>
  <c r="CC674" i="1"/>
  <c r="CW674" i="1" s="1"/>
  <c r="CY674" i="1" s="1"/>
  <c r="BY674" i="1"/>
  <c r="CV673" i="1"/>
  <c r="CU673" i="1"/>
  <c r="BX673" i="1"/>
  <c r="CD673" i="1" a="1"/>
  <c r="CD673" i="1" s="1"/>
  <c r="CR673" i="1" s="1"/>
  <c r="CC673" i="1"/>
  <c r="CW673" i="1" s="1"/>
  <c r="CY673" i="1" s="1"/>
  <c r="BY673" i="1"/>
  <c r="CV672" i="1"/>
  <c r="CU672" i="1"/>
  <c r="BX672" i="1"/>
  <c r="CD672" i="1" a="1"/>
  <c r="CD672" i="1" s="1"/>
  <c r="CR672" i="1" s="1"/>
  <c r="CC672" i="1"/>
  <c r="CW672" i="1" s="1"/>
  <c r="CY672" i="1" s="1"/>
  <c r="BY672" i="1"/>
  <c r="CV671" i="1"/>
  <c r="CU671" i="1"/>
  <c r="BX671" i="1"/>
  <c r="CD671" i="1" a="1"/>
  <c r="CD671" i="1" s="1"/>
  <c r="CR671" i="1" s="1"/>
  <c r="CC671" i="1"/>
  <c r="CW671" i="1" s="1"/>
  <c r="CY671" i="1" s="1"/>
  <c r="BY671" i="1"/>
  <c r="CV80" i="1"/>
  <c r="CU80" i="1"/>
  <c r="BX80" i="1"/>
  <c r="CD80" i="1" a="1"/>
  <c r="CD80" i="1" s="1"/>
  <c r="CR80" i="1" s="1"/>
  <c r="CC80" i="1"/>
  <c r="CW80" i="1" s="1"/>
  <c r="CY80" i="1" s="1"/>
  <c r="BY80" i="1"/>
  <c r="CV79" i="1"/>
  <c r="CU79" i="1"/>
  <c r="BX79" i="1"/>
  <c r="CD79" i="1" a="1"/>
  <c r="CD79" i="1" s="1"/>
  <c r="CR79" i="1" s="1"/>
  <c r="CC79" i="1"/>
  <c r="CW79" i="1" s="1"/>
  <c r="CY79" i="1" s="1"/>
  <c r="BY79" i="1"/>
  <c r="CV670" i="1"/>
  <c r="CU670" i="1"/>
  <c r="BX670" i="1"/>
  <c r="CD670" i="1" a="1"/>
  <c r="CD670" i="1" s="1"/>
  <c r="CR670" i="1" s="1"/>
  <c r="CC670" i="1"/>
  <c r="CW670" i="1" s="1"/>
  <c r="CY670" i="1" s="1"/>
  <c r="BY670" i="1"/>
  <c r="CV669" i="1"/>
  <c r="CU669" i="1"/>
  <c r="BX669" i="1"/>
  <c r="CD669" i="1" a="1"/>
  <c r="CD669" i="1" s="1"/>
  <c r="CR669" i="1" s="1"/>
  <c r="CC669" i="1"/>
  <c r="CW669" i="1" s="1"/>
  <c r="CY669" i="1" s="1"/>
  <c r="BY669" i="1"/>
  <c r="CV668" i="1"/>
  <c r="CU668" i="1"/>
  <c r="BX668" i="1"/>
  <c r="CD668" i="1" a="1"/>
  <c r="CD668" i="1" s="1"/>
  <c r="CR668" i="1" s="1"/>
  <c r="CC668" i="1"/>
  <c r="CW668" i="1" s="1"/>
  <c r="CY668" i="1" s="1"/>
  <c r="BY668" i="1"/>
  <c r="CV667" i="1"/>
  <c r="CU667" i="1"/>
  <c r="BX667" i="1"/>
  <c r="CD667" i="1" a="1"/>
  <c r="CD667" i="1" s="1"/>
  <c r="CR667" i="1" s="1"/>
  <c r="CC667" i="1"/>
  <c r="CW667" i="1" s="1"/>
  <c r="CY667" i="1" s="1"/>
  <c r="BY667" i="1"/>
  <c r="CV666" i="1"/>
  <c r="CU666" i="1"/>
  <c r="BX666" i="1"/>
  <c r="CD666" i="1" a="1"/>
  <c r="CD666" i="1" s="1"/>
  <c r="CR666" i="1" s="1"/>
  <c r="CC666" i="1"/>
  <c r="CW666" i="1" s="1"/>
  <c r="CY666" i="1" s="1"/>
  <c r="BY666" i="1"/>
  <c r="CV665" i="1"/>
  <c r="CU665" i="1"/>
  <c r="BX665" i="1"/>
  <c r="CD665" i="1" a="1"/>
  <c r="CD665" i="1" s="1"/>
  <c r="CR665" i="1" s="1"/>
  <c r="CC665" i="1"/>
  <c r="CW665" i="1" s="1"/>
  <c r="CY665" i="1" s="1"/>
  <c r="BY665" i="1"/>
  <c r="CV759" i="1"/>
  <c r="CU759" i="1"/>
  <c r="BX759" i="1"/>
  <c r="CD759" i="1" a="1"/>
  <c r="CD759" i="1" s="1"/>
  <c r="CR759" i="1" s="1"/>
  <c r="CC759" i="1"/>
  <c r="CW759" i="1" s="1"/>
  <c r="CY759" i="1" s="1"/>
  <c r="BY759" i="1"/>
  <c r="CV758" i="1"/>
  <c r="CU758" i="1"/>
  <c r="BX758" i="1"/>
  <c r="CD758" i="1" a="1"/>
  <c r="CD758" i="1" s="1"/>
  <c r="CR758" i="1" s="1"/>
  <c r="CC758" i="1"/>
  <c r="CW758" i="1" s="1"/>
  <c r="CY758" i="1" s="1"/>
  <c r="BY758" i="1"/>
  <c r="CV664" i="1"/>
  <c r="CU664" i="1"/>
  <c r="BX664" i="1"/>
  <c r="CD664" i="1" a="1"/>
  <c r="CD664" i="1" s="1"/>
  <c r="CR664" i="1" s="1"/>
  <c r="CC664" i="1"/>
  <c r="CW664" i="1" s="1"/>
  <c r="CY664" i="1" s="1"/>
  <c r="BY664" i="1"/>
  <c r="CV663" i="1"/>
  <c r="CU663" i="1"/>
  <c r="BX663" i="1"/>
  <c r="CD663" i="1" a="1"/>
  <c r="CD663" i="1" s="1"/>
  <c r="CR663" i="1" s="1"/>
  <c r="CC663" i="1"/>
  <c r="CW663" i="1" s="1"/>
  <c r="CY663" i="1" s="1"/>
  <c r="BY663" i="1"/>
  <c r="CV662" i="1"/>
  <c r="CU662" i="1"/>
  <c r="BX662" i="1"/>
  <c r="CD662" i="1" a="1"/>
  <c r="CD662" i="1" s="1"/>
  <c r="CR662" i="1" s="1"/>
  <c r="CC662" i="1"/>
  <c r="CW662" i="1" s="1"/>
  <c r="CY662" i="1" s="1"/>
  <c r="BY662" i="1"/>
  <c r="CV661" i="1"/>
  <c r="CU661" i="1"/>
  <c r="BX661" i="1"/>
  <c r="CD661" i="1" a="1"/>
  <c r="CD661" i="1" s="1"/>
  <c r="CR661" i="1" s="1"/>
  <c r="CC661" i="1"/>
  <c r="CW661" i="1" s="1"/>
  <c r="CY661" i="1" s="1"/>
  <c r="BY661" i="1"/>
  <c r="CV660" i="1"/>
  <c r="CU660" i="1"/>
  <c r="BX660" i="1"/>
  <c r="CD660" i="1" a="1"/>
  <c r="CD660" i="1" s="1"/>
  <c r="CR660" i="1" s="1"/>
  <c r="CC660" i="1"/>
  <c r="CW660" i="1" s="1"/>
  <c r="CY660" i="1" s="1"/>
  <c r="BY660" i="1"/>
  <c r="CV789" i="1"/>
  <c r="CU789" i="1"/>
  <c r="BX789" i="1"/>
  <c r="CD789" i="1" a="1"/>
  <c r="CD789" i="1" s="1"/>
  <c r="CR789" i="1" s="1"/>
  <c r="CC789" i="1"/>
  <c r="CW789" i="1" s="1"/>
  <c r="CY789" i="1" s="1"/>
  <c r="BY789" i="1"/>
  <c r="CV788" i="1"/>
  <c r="CU788" i="1"/>
  <c r="BX788" i="1"/>
  <c r="CD788" i="1" a="1"/>
  <c r="CD788" i="1" s="1"/>
  <c r="CR788" i="1" s="1"/>
  <c r="CC788" i="1"/>
  <c r="CW788" i="1" s="1"/>
  <c r="CY788" i="1" s="1"/>
  <c r="BY788" i="1"/>
  <c r="CV659" i="1"/>
  <c r="CU659" i="1"/>
  <c r="BX659" i="1"/>
  <c r="CD659" i="1" a="1"/>
  <c r="CD659" i="1" s="1"/>
  <c r="CR659" i="1" s="1"/>
  <c r="CC659" i="1"/>
  <c r="CW659" i="1" s="1"/>
  <c r="CY659" i="1" s="1"/>
  <c r="BY659" i="1"/>
  <c r="CV658" i="1"/>
  <c r="CU658" i="1"/>
  <c r="BX658" i="1"/>
  <c r="CD658" i="1" a="1"/>
  <c r="CD658" i="1" s="1"/>
  <c r="CR658" i="1" s="1"/>
  <c r="CC658" i="1"/>
  <c r="CW658" i="1" s="1"/>
  <c r="CY658" i="1" s="1"/>
  <c r="BY658" i="1"/>
  <c r="CV657" i="1"/>
  <c r="CU657" i="1"/>
  <c r="BX657" i="1"/>
  <c r="CD657" i="1" a="1"/>
  <c r="CD657" i="1" s="1"/>
  <c r="CR657" i="1" s="1"/>
  <c r="CC657" i="1"/>
  <c r="CW657" i="1" s="1"/>
  <c r="CY657" i="1" s="1"/>
  <c r="BY657" i="1"/>
  <c r="CV656" i="1"/>
  <c r="CU656" i="1"/>
  <c r="BX656" i="1"/>
  <c r="CD656" i="1" a="1"/>
  <c r="CD656" i="1" s="1"/>
  <c r="CR656" i="1" s="1"/>
  <c r="CC656" i="1"/>
  <c r="CW656" i="1" s="1"/>
  <c r="CY656" i="1" s="1"/>
  <c r="BY656" i="1"/>
  <c r="CV655" i="1"/>
  <c r="CU655" i="1"/>
  <c r="BX655" i="1"/>
  <c r="CD655" i="1" a="1"/>
  <c r="CD655" i="1" s="1"/>
  <c r="CR655" i="1" s="1"/>
  <c r="CC655" i="1"/>
  <c r="CW655" i="1" s="1"/>
  <c r="CY655" i="1" s="1"/>
  <c r="BY655" i="1"/>
  <c r="CV654" i="1"/>
  <c r="CU654" i="1"/>
  <c r="BX654" i="1"/>
  <c r="CD654" i="1" a="1"/>
  <c r="CD654" i="1" s="1"/>
  <c r="CR654" i="1" s="1"/>
  <c r="CC654" i="1"/>
  <c r="CW654" i="1" s="1"/>
  <c r="CY654" i="1" s="1"/>
  <c r="BY654" i="1"/>
  <c r="CV145" i="1"/>
  <c r="CU145" i="1"/>
  <c r="BX145" i="1"/>
  <c r="CD145" i="1" a="1"/>
  <c r="CD145" i="1" s="1"/>
  <c r="CR145" i="1" s="1"/>
  <c r="CC145" i="1"/>
  <c r="CW145" i="1" s="1"/>
  <c r="CY145" i="1" s="1"/>
  <c r="BY145" i="1"/>
  <c r="CV653" i="1"/>
  <c r="CU653" i="1"/>
  <c r="BX653" i="1"/>
  <c r="CD653" i="1" a="1"/>
  <c r="CD653" i="1" s="1"/>
  <c r="CR653" i="1" s="1"/>
  <c r="CC653" i="1"/>
  <c r="CW653" i="1" s="1"/>
  <c r="CY653" i="1" s="1"/>
  <c r="BY653" i="1"/>
  <c r="CV78" i="1"/>
  <c r="CU78" i="1"/>
  <c r="BX78" i="1"/>
  <c r="CD78" i="1" a="1"/>
  <c r="CD78" i="1" s="1"/>
  <c r="CR78" i="1" s="1"/>
  <c r="CC78" i="1"/>
  <c r="CW78" i="1" s="1"/>
  <c r="CY78" i="1" s="1"/>
  <c r="BY78" i="1"/>
  <c r="CV652" i="1"/>
  <c r="CU652" i="1"/>
  <c r="BX652" i="1"/>
  <c r="CD652" i="1" a="1"/>
  <c r="CD652" i="1" s="1"/>
  <c r="CR652" i="1" s="1"/>
  <c r="CC652" i="1"/>
  <c r="CW652" i="1" s="1"/>
  <c r="CY652" i="1" s="1"/>
  <c r="BY652" i="1"/>
  <c r="CV77" i="1"/>
  <c r="CU77" i="1"/>
  <c r="BX77" i="1"/>
  <c r="CD77" i="1" a="1"/>
  <c r="CD77" i="1" s="1"/>
  <c r="CR77" i="1" s="1"/>
  <c r="CC77" i="1"/>
  <c r="CW77" i="1" s="1"/>
  <c r="CY77" i="1" s="1"/>
  <c r="BY77" i="1"/>
  <c r="CV651" i="1"/>
  <c r="CU651" i="1"/>
  <c r="BX651" i="1"/>
  <c r="CD651" i="1" a="1"/>
  <c r="CD651" i="1" s="1"/>
  <c r="CR651" i="1" s="1"/>
  <c r="CC651" i="1"/>
  <c r="CW651" i="1" s="1"/>
  <c r="CY651" i="1" s="1"/>
  <c r="BY651" i="1"/>
  <c r="CV650" i="1"/>
  <c r="CU650" i="1"/>
  <c r="BX650" i="1"/>
  <c r="CD650" i="1" a="1"/>
  <c r="CD650" i="1" s="1"/>
  <c r="CR650" i="1" s="1"/>
  <c r="CC650" i="1"/>
  <c r="CW650" i="1" s="1"/>
  <c r="CY650" i="1" s="1"/>
  <c r="BY650" i="1"/>
  <c r="CV182" i="1"/>
  <c r="CU182" i="1"/>
  <c r="BX182" i="1"/>
  <c r="CD182" i="1" a="1"/>
  <c r="CD182" i="1" s="1"/>
  <c r="CR182" i="1" s="1"/>
  <c r="CC182" i="1"/>
  <c r="CW182" i="1" s="1"/>
  <c r="CY182" i="1" s="1"/>
  <c r="BY182" i="1"/>
  <c r="CV130" i="1"/>
  <c r="CU130" i="1"/>
  <c r="BX130" i="1"/>
  <c r="CD130" i="1" a="1"/>
  <c r="CD130" i="1" s="1"/>
  <c r="CR130" i="1" s="1"/>
  <c r="CC130" i="1"/>
  <c r="CW130" i="1" s="1"/>
  <c r="CY130" i="1" s="1"/>
  <c r="BY130" i="1"/>
  <c r="CV649" i="1"/>
  <c r="CU649" i="1"/>
  <c r="BX649" i="1"/>
  <c r="CD649" i="1" a="1"/>
  <c r="CD649" i="1" s="1"/>
  <c r="CR649" i="1" s="1"/>
  <c r="CC649" i="1"/>
  <c r="CW649" i="1" s="1"/>
  <c r="CY649" i="1" s="1"/>
  <c r="BY649" i="1"/>
  <c r="CV648" i="1"/>
  <c r="CU648" i="1"/>
  <c r="BX648" i="1"/>
  <c r="CD648" i="1" a="1"/>
  <c r="CD648" i="1" s="1"/>
  <c r="CR648" i="1" s="1"/>
  <c r="CC648" i="1"/>
  <c r="CW648" i="1" s="1"/>
  <c r="CY648" i="1" s="1"/>
  <c r="BY648" i="1"/>
  <c r="CV129" i="1"/>
  <c r="CU129" i="1"/>
  <c r="BX129" i="1"/>
  <c r="CD129" i="1" a="1"/>
  <c r="CD129" i="1" s="1"/>
  <c r="CR129" i="1" s="1"/>
  <c r="CC129" i="1"/>
  <c r="CW129" i="1" s="1"/>
  <c r="CY129" i="1" s="1"/>
  <c r="BY129" i="1"/>
  <c r="CV647" i="1"/>
  <c r="CU647" i="1"/>
  <c r="BX647" i="1"/>
  <c r="CD647" i="1" a="1"/>
  <c r="CD647" i="1" s="1"/>
  <c r="CR647" i="1" s="1"/>
  <c r="CC647" i="1"/>
  <c r="CW647" i="1" s="1"/>
  <c r="CY647" i="1" s="1"/>
  <c r="BY647" i="1"/>
  <c r="CV76" i="1"/>
  <c r="CU76" i="1"/>
  <c r="BX76" i="1"/>
  <c r="CD76" i="1" a="1"/>
  <c r="CD76" i="1" s="1"/>
  <c r="CR76" i="1" s="1"/>
  <c r="CC76" i="1"/>
  <c r="CW76" i="1" s="1"/>
  <c r="CY76" i="1" s="1"/>
  <c r="BY76" i="1"/>
  <c r="CV646" i="1"/>
  <c r="CU646" i="1"/>
  <c r="BX646" i="1"/>
  <c r="CD646" i="1" a="1"/>
  <c r="CD646" i="1" s="1"/>
  <c r="CR646" i="1" s="1"/>
  <c r="CC646" i="1"/>
  <c r="CW646" i="1" s="1"/>
  <c r="CY646" i="1" s="1"/>
  <c r="BY646" i="1"/>
  <c r="CV645" i="1"/>
  <c r="CU645" i="1"/>
  <c r="BX645" i="1"/>
  <c r="CD645" i="1" a="1"/>
  <c r="CD645" i="1" s="1"/>
  <c r="CR645" i="1" s="1"/>
  <c r="CC645" i="1"/>
  <c r="CW645" i="1" s="1"/>
  <c r="CY645" i="1" s="1"/>
  <c r="BY645" i="1"/>
  <c r="CV644" i="1"/>
  <c r="CU644" i="1"/>
  <c r="BX644" i="1"/>
  <c r="CD644" i="1" a="1"/>
  <c r="CD644" i="1" s="1"/>
  <c r="CR644" i="1" s="1"/>
  <c r="CC644" i="1"/>
  <c r="CW644" i="1" s="1"/>
  <c r="CY644" i="1" s="1"/>
  <c r="BY644" i="1"/>
  <c r="CV38" i="1"/>
  <c r="CU38" i="1"/>
  <c r="BX38" i="1"/>
  <c r="CD38" i="1" a="1"/>
  <c r="CD38" i="1" s="1"/>
  <c r="CR38" i="1" s="1"/>
  <c r="CC38" i="1"/>
  <c r="CW38" i="1" s="1"/>
  <c r="CY38" i="1" s="1"/>
  <c r="BY38" i="1"/>
  <c r="CV643" i="1"/>
  <c r="CU643" i="1"/>
  <c r="BX643" i="1"/>
  <c r="CD643" i="1" a="1"/>
  <c r="CD643" i="1" s="1"/>
  <c r="CR643" i="1" s="1"/>
  <c r="CC643" i="1"/>
  <c r="CW643" i="1" s="1"/>
  <c r="CY643" i="1" s="1"/>
  <c r="BY643" i="1"/>
  <c r="CV915" i="1"/>
  <c r="CU915" i="1"/>
  <c r="BX915" i="1"/>
  <c r="CD915" i="1" a="1"/>
  <c r="CD915" i="1" s="1"/>
  <c r="CR915" i="1" s="1"/>
  <c r="CC915" i="1"/>
  <c r="CW915" i="1" s="1"/>
  <c r="CY915" i="1" s="1"/>
  <c r="BY915" i="1"/>
  <c r="CV37" i="1"/>
  <c r="CU37" i="1"/>
  <c r="BX37" i="1"/>
  <c r="CJ37" i="1" s="1"/>
  <c r="CD37" i="1" a="1"/>
  <c r="CD37" i="1" s="1"/>
  <c r="CR37" i="1" s="1"/>
  <c r="CC37" i="1"/>
  <c r="CW37" i="1" s="1"/>
  <c r="CY37" i="1" s="1"/>
  <c r="BY37" i="1"/>
  <c r="CV642" i="1"/>
  <c r="CU642" i="1"/>
  <c r="BX642" i="1"/>
  <c r="CD642" i="1" a="1"/>
  <c r="CD642" i="1" s="1"/>
  <c r="CR642" i="1" s="1"/>
  <c r="CC642" i="1"/>
  <c r="CW642" i="1" s="1"/>
  <c r="CY642" i="1" s="1"/>
  <c r="BY642" i="1"/>
  <c r="CV641" i="1"/>
  <c r="CU641" i="1"/>
  <c r="BX641" i="1"/>
  <c r="CD641" i="1" a="1"/>
  <c r="CD641" i="1" s="1"/>
  <c r="CR641" i="1" s="1"/>
  <c r="CC641" i="1"/>
  <c r="CW641" i="1" s="1"/>
  <c r="CY641" i="1" s="1"/>
  <c r="BY641" i="1"/>
  <c r="CV640" i="1"/>
  <c r="CU640" i="1"/>
  <c r="BX640" i="1"/>
  <c r="CD640" i="1" a="1"/>
  <c r="CD640" i="1" s="1"/>
  <c r="CR640" i="1" s="1"/>
  <c r="CC640" i="1"/>
  <c r="CW640" i="1" s="1"/>
  <c r="CY640" i="1" s="1"/>
  <c r="BY640" i="1"/>
  <c r="CV181" i="1"/>
  <c r="CU181" i="1"/>
  <c r="BX181" i="1"/>
  <c r="CD181" i="1" a="1"/>
  <c r="CD181" i="1" s="1"/>
  <c r="CR181" i="1" s="1"/>
  <c r="CC181" i="1"/>
  <c r="CW181" i="1" s="1"/>
  <c r="CY181" i="1" s="1"/>
  <c r="BY181" i="1"/>
  <c r="CV128" i="1"/>
  <c r="CU128" i="1"/>
  <c r="BX128" i="1"/>
  <c r="CD128" i="1" a="1"/>
  <c r="CD128" i="1" s="1"/>
  <c r="CR128" i="1" s="1"/>
  <c r="CC128" i="1"/>
  <c r="CW128" i="1" s="1"/>
  <c r="CY128" i="1" s="1"/>
  <c r="BY128" i="1"/>
  <c r="CV639" i="1"/>
  <c r="CU639" i="1"/>
  <c r="BX639" i="1"/>
  <c r="CD639" i="1" a="1"/>
  <c r="CD639" i="1" s="1"/>
  <c r="CR639" i="1" s="1"/>
  <c r="CC639" i="1"/>
  <c r="CW639" i="1" s="1"/>
  <c r="CY639" i="1" s="1"/>
  <c r="BY639" i="1"/>
  <c r="CV127" i="1"/>
  <c r="CU127" i="1"/>
  <c r="BX127" i="1"/>
  <c r="CD127" i="1" a="1"/>
  <c r="CD127" i="1" s="1"/>
  <c r="CR127" i="1" s="1"/>
  <c r="CC127" i="1"/>
  <c r="CW127" i="1" s="1"/>
  <c r="CY127" i="1" s="1"/>
  <c r="BY127" i="1"/>
  <c r="CV914" i="1"/>
  <c r="CU914" i="1"/>
  <c r="BX914" i="1"/>
  <c r="CD914" i="1" a="1"/>
  <c r="CD914" i="1" s="1"/>
  <c r="CR914" i="1" s="1"/>
  <c r="CC914" i="1"/>
  <c r="CW914" i="1" s="1"/>
  <c r="CY914" i="1" s="1"/>
  <c r="BY914" i="1"/>
  <c r="CV638" i="1"/>
  <c r="CU638" i="1"/>
  <c r="BX638" i="1"/>
  <c r="CD638" i="1" a="1"/>
  <c r="CD638" i="1" s="1"/>
  <c r="CR638" i="1" s="1"/>
  <c r="CC638" i="1"/>
  <c r="CW638" i="1" s="1"/>
  <c r="CY638" i="1" s="1"/>
  <c r="BY638" i="1"/>
  <c r="CV126" i="1"/>
  <c r="CU126" i="1"/>
  <c r="BX126" i="1"/>
  <c r="CD126" i="1" a="1"/>
  <c r="CD126" i="1" s="1"/>
  <c r="CR126" i="1" s="1"/>
  <c r="CC126" i="1"/>
  <c r="CW126" i="1" s="1"/>
  <c r="CY126" i="1" s="1"/>
  <c r="BY126" i="1"/>
  <c r="CV36" i="1"/>
  <c r="CU36" i="1"/>
  <c r="BX36" i="1"/>
  <c r="CD36" i="1" a="1"/>
  <c r="CD36" i="1" s="1"/>
  <c r="CR36" i="1" s="1"/>
  <c r="CC36" i="1"/>
  <c r="CW36" i="1" s="1"/>
  <c r="CY36" i="1" s="1"/>
  <c r="BY36" i="1"/>
  <c r="CV637" i="1"/>
  <c r="CU637" i="1"/>
  <c r="BX637" i="1"/>
  <c r="CD637" i="1" a="1"/>
  <c r="CD637" i="1" s="1"/>
  <c r="CR637" i="1" s="1"/>
  <c r="CC637" i="1"/>
  <c r="CW637" i="1" s="1"/>
  <c r="CY637" i="1" s="1"/>
  <c r="BY637" i="1"/>
  <c r="CV636" i="1"/>
  <c r="CU636" i="1"/>
  <c r="BX636" i="1"/>
  <c r="CD636" i="1" a="1"/>
  <c r="CD636" i="1" s="1"/>
  <c r="CR636" i="1" s="1"/>
  <c r="CC636" i="1"/>
  <c r="CW636" i="1" s="1"/>
  <c r="CY636" i="1" s="1"/>
  <c r="BY636" i="1"/>
  <c r="CV75" i="1"/>
  <c r="CU75" i="1"/>
  <c r="BX75" i="1"/>
  <c r="CD75" i="1" a="1"/>
  <c r="CD75" i="1" s="1"/>
  <c r="CR75" i="1" s="1"/>
  <c r="CC75" i="1"/>
  <c r="CW75" i="1" s="1"/>
  <c r="CY75" i="1" s="1"/>
  <c r="BY75" i="1"/>
  <c r="CV74" i="1"/>
  <c r="CU74" i="1"/>
  <c r="BX74" i="1"/>
  <c r="CD74" i="1" a="1"/>
  <c r="CD74" i="1" s="1"/>
  <c r="CR74" i="1" s="1"/>
  <c r="CC74" i="1"/>
  <c r="CW74" i="1" s="1"/>
  <c r="CY74" i="1" s="1"/>
  <c r="BY74" i="1"/>
  <c r="CV635" i="1"/>
  <c r="CU635" i="1"/>
  <c r="BX635" i="1"/>
  <c r="CD635" i="1" a="1"/>
  <c r="CD635" i="1" s="1"/>
  <c r="CR635" i="1" s="1"/>
  <c r="CC635" i="1"/>
  <c r="CW635" i="1" s="1"/>
  <c r="CY635" i="1" s="1"/>
  <c r="BY635" i="1"/>
  <c r="CV634" i="1"/>
  <c r="CU634" i="1"/>
  <c r="BX634" i="1"/>
  <c r="CD634" i="1" a="1"/>
  <c r="CD634" i="1" s="1"/>
  <c r="CR634" i="1" s="1"/>
  <c r="CC634" i="1"/>
  <c r="CW634" i="1" s="1"/>
  <c r="CY634" i="1" s="1"/>
  <c r="BY634" i="1"/>
  <c r="CV180" i="1"/>
  <c r="CU180" i="1"/>
  <c r="BX180" i="1"/>
  <c r="CD180" i="1" a="1"/>
  <c r="CD180" i="1" s="1"/>
  <c r="CR180" i="1" s="1"/>
  <c r="CC180" i="1"/>
  <c r="CW180" i="1" s="1"/>
  <c r="CY180" i="1" s="1"/>
  <c r="BY180" i="1"/>
  <c r="CV633" i="1"/>
  <c r="CU633" i="1"/>
  <c r="BX633" i="1"/>
  <c r="CD633" i="1" a="1"/>
  <c r="CD633" i="1" s="1"/>
  <c r="CR633" i="1" s="1"/>
  <c r="CC633" i="1"/>
  <c r="CW633" i="1" s="1"/>
  <c r="CY633" i="1" s="1"/>
  <c r="BY633" i="1"/>
  <c r="CV179" i="1"/>
  <c r="CU179" i="1"/>
  <c r="BX179" i="1"/>
  <c r="CJ179" i="1" s="1"/>
  <c r="CD179" i="1" a="1"/>
  <c r="CD179" i="1" s="1"/>
  <c r="CR179" i="1" s="1"/>
  <c r="CC179" i="1"/>
  <c r="CW179" i="1" s="1"/>
  <c r="CY179" i="1" s="1"/>
  <c r="BY179" i="1"/>
  <c r="CV73" i="1"/>
  <c r="CU73" i="1"/>
  <c r="BX73" i="1"/>
  <c r="CD73" i="1" a="1"/>
  <c r="CD73" i="1" s="1"/>
  <c r="CR73" i="1" s="1"/>
  <c r="CC73" i="1"/>
  <c r="CW73" i="1" s="1"/>
  <c r="CY73" i="1" s="1"/>
  <c r="BY73" i="1"/>
  <c r="CV35" i="1"/>
  <c r="CU35" i="1"/>
  <c r="BX35" i="1"/>
  <c r="CJ35" i="1" s="1"/>
  <c r="CD35" i="1" a="1"/>
  <c r="CD35" i="1" s="1"/>
  <c r="CR35" i="1" s="1"/>
  <c r="CC35" i="1"/>
  <c r="CW35" i="1" s="1"/>
  <c r="CY35" i="1" s="1"/>
  <c r="BY35" i="1"/>
  <c r="CV34" i="1"/>
  <c r="CU34" i="1"/>
  <c r="BX34" i="1"/>
  <c r="CD34" i="1" a="1"/>
  <c r="CD34" i="1" s="1"/>
  <c r="CR34" i="1" s="1"/>
  <c r="CC34" i="1"/>
  <c r="CW34" i="1" s="1"/>
  <c r="CY34" i="1" s="1"/>
  <c r="BY34" i="1"/>
  <c r="CV72" i="1"/>
  <c r="CU72" i="1"/>
  <c r="BX72" i="1"/>
  <c r="CD72" i="1" a="1"/>
  <c r="CD72" i="1" s="1"/>
  <c r="CR72" i="1" s="1"/>
  <c r="CC72" i="1"/>
  <c r="CW72" i="1" s="1"/>
  <c r="CY72" i="1" s="1"/>
  <c r="BY72" i="1"/>
  <c r="CV632" i="1"/>
  <c r="CU632" i="1"/>
  <c r="BX632" i="1"/>
  <c r="CD632" i="1" a="1"/>
  <c r="CD632" i="1" s="1"/>
  <c r="CR632" i="1" s="1"/>
  <c r="CC632" i="1"/>
  <c r="CW632" i="1" s="1"/>
  <c r="CY632" i="1" s="1"/>
  <c r="BY632" i="1"/>
  <c r="CV178" i="1"/>
  <c r="CU178" i="1"/>
  <c r="BX178" i="1"/>
  <c r="CD178" i="1" a="1"/>
  <c r="CD178" i="1" s="1"/>
  <c r="CR178" i="1" s="1"/>
  <c r="CC178" i="1"/>
  <c r="CW178" i="1" s="1"/>
  <c r="CY178" i="1" s="1"/>
  <c r="BY178" i="1"/>
  <c r="CV631" i="1"/>
  <c r="CU631" i="1"/>
  <c r="BX631" i="1"/>
  <c r="CD631" i="1" a="1"/>
  <c r="CD631" i="1" s="1"/>
  <c r="CR631" i="1" s="1"/>
  <c r="CC631" i="1"/>
  <c r="CW631" i="1" s="1"/>
  <c r="CY631" i="1" s="1"/>
  <c r="BY631" i="1"/>
  <c r="CV630" i="1"/>
  <c r="CU630" i="1"/>
  <c r="BX630" i="1"/>
  <c r="CD630" i="1" a="1"/>
  <c r="CD630" i="1" s="1"/>
  <c r="CR630" i="1" s="1"/>
  <c r="CC630" i="1"/>
  <c r="CW630" i="1" s="1"/>
  <c r="CY630" i="1" s="1"/>
  <c r="BY630" i="1"/>
  <c r="CV629" i="1"/>
  <c r="CU629" i="1"/>
  <c r="BX629" i="1"/>
  <c r="CD629" i="1" a="1"/>
  <c r="CD629" i="1" s="1"/>
  <c r="CR629" i="1" s="1"/>
  <c r="CC629" i="1"/>
  <c r="CW629" i="1" s="1"/>
  <c r="CY629" i="1" s="1"/>
  <c r="BY629" i="1"/>
  <c r="CV628" i="1"/>
  <c r="CU628" i="1"/>
  <c r="BX628" i="1"/>
  <c r="CD628" i="1" a="1"/>
  <c r="CD628" i="1" s="1"/>
  <c r="CR628" i="1" s="1"/>
  <c r="CC628" i="1"/>
  <c r="CW628" i="1" s="1"/>
  <c r="CY628" i="1" s="1"/>
  <c r="BY628" i="1"/>
  <c r="CV33" i="1"/>
  <c r="CU33" i="1"/>
  <c r="BX33" i="1"/>
  <c r="CD33" i="1" a="1"/>
  <c r="CD33" i="1" s="1"/>
  <c r="CR33" i="1" s="1"/>
  <c r="CC33" i="1"/>
  <c r="CW33" i="1" s="1"/>
  <c r="CY33" i="1" s="1"/>
  <c r="BY33" i="1"/>
  <c r="CV177" i="1"/>
  <c r="CU177" i="1"/>
  <c r="BX177" i="1"/>
  <c r="CJ177" i="1" s="1"/>
  <c r="CD177" i="1" a="1"/>
  <c r="CD177" i="1" s="1"/>
  <c r="CR177" i="1" s="1"/>
  <c r="CC177" i="1"/>
  <c r="CW177" i="1" s="1"/>
  <c r="CY177" i="1" s="1"/>
  <c r="BY177" i="1"/>
  <c r="CV157" i="1"/>
  <c r="CU157" i="1"/>
  <c r="BX157" i="1"/>
  <c r="CD157" i="1" a="1"/>
  <c r="CD157" i="1" s="1"/>
  <c r="CR157" i="1" s="1"/>
  <c r="CC157" i="1"/>
  <c r="CW157" i="1" s="1"/>
  <c r="CY157" i="1" s="1"/>
  <c r="BY157" i="1"/>
  <c r="CV627" i="1"/>
  <c r="CU627" i="1"/>
  <c r="BX627" i="1"/>
  <c r="CD627" i="1" a="1"/>
  <c r="CD627" i="1" s="1"/>
  <c r="CR627" i="1" s="1"/>
  <c r="CC627" i="1"/>
  <c r="CW627" i="1" s="1"/>
  <c r="CY627" i="1" s="1"/>
  <c r="BY627" i="1"/>
  <c r="CV626" i="1"/>
  <c r="CU626" i="1"/>
  <c r="BX626" i="1"/>
  <c r="CD626" i="1" a="1"/>
  <c r="CD626" i="1" s="1"/>
  <c r="CR626" i="1" s="1"/>
  <c r="CC626" i="1"/>
  <c r="CW626" i="1" s="1"/>
  <c r="CY626" i="1" s="1"/>
  <c r="BY626" i="1"/>
  <c r="CV125" i="1"/>
  <c r="CU125" i="1"/>
  <c r="BX125" i="1"/>
  <c r="CD125" i="1" a="1"/>
  <c r="CD125" i="1" s="1"/>
  <c r="CR125" i="1" s="1"/>
  <c r="CC125" i="1"/>
  <c r="CW125" i="1" s="1"/>
  <c r="CY125" i="1" s="1"/>
  <c r="BY125" i="1"/>
  <c r="CV625" i="1"/>
  <c r="CU625" i="1"/>
  <c r="BX625" i="1"/>
  <c r="CD625" i="1" a="1"/>
  <c r="CD625" i="1" s="1"/>
  <c r="CR625" i="1" s="1"/>
  <c r="CC625" i="1"/>
  <c r="CW625" i="1" s="1"/>
  <c r="CY625" i="1" s="1"/>
  <c r="BY625" i="1"/>
  <c r="CV913" i="1"/>
  <c r="CU913" i="1"/>
  <c r="BX913" i="1"/>
  <c r="CD913" i="1" a="1"/>
  <c r="CD913" i="1" s="1"/>
  <c r="CR913" i="1" s="1"/>
  <c r="CC913" i="1"/>
  <c r="CW913" i="1" s="1"/>
  <c r="CY913" i="1" s="1"/>
  <c r="BY913" i="1"/>
  <c r="CV912" i="1"/>
  <c r="CU912" i="1"/>
  <c r="BX912" i="1"/>
  <c r="CD912" i="1" a="1"/>
  <c r="CD912" i="1" s="1"/>
  <c r="CR912" i="1" s="1"/>
  <c r="CC912" i="1"/>
  <c r="CW912" i="1" s="1"/>
  <c r="CY912" i="1" s="1"/>
  <c r="BY912" i="1"/>
  <c r="CV624" i="1"/>
  <c r="CU624" i="1"/>
  <c r="BX624" i="1"/>
  <c r="CD624" i="1" a="1"/>
  <c r="CD624" i="1" s="1"/>
  <c r="CR624" i="1" s="1"/>
  <c r="CC624" i="1"/>
  <c r="CW624" i="1" s="1"/>
  <c r="CY624" i="1" s="1"/>
  <c r="BY624" i="1"/>
  <c r="CV787" i="1"/>
  <c r="CU787" i="1"/>
  <c r="BX787" i="1"/>
  <c r="CD787" i="1" a="1"/>
  <c r="CD787" i="1" s="1"/>
  <c r="CR787" i="1" s="1"/>
  <c r="CC787" i="1"/>
  <c r="CW787" i="1" s="1"/>
  <c r="CY787" i="1" s="1"/>
  <c r="BY787" i="1"/>
  <c r="CV623" i="1"/>
  <c r="CU623" i="1"/>
  <c r="BX623" i="1"/>
  <c r="CD623" i="1" a="1"/>
  <c r="CD623" i="1" s="1"/>
  <c r="CR623" i="1" s="1"/>
  <c r="CC623" i="1"/>
  <c r="CW623" i="1" s="1"/>
  <c r="CY623" i="1" s="1"/>
  <c r="BY623" i="1"/>
  <c r="CV622" i="1"/>
  <c r="CU622" i="1"/>
  <c r="BX622" i="1"/>
  <c r="CD622" i="1" a="1"/>
  <c r="CD622" i="1" s="1"/>
  <c r="CR622" i="1" s="1"/>
  <c r="CC622" i="1"/>
  <c r="CW622" i="1" s="1"/>
  <c r="CY622" i="1" s="1"/>
  <c r="BY622" i="1"/>
  <c r="CV911" i="1"/>
  <c r="CU911" i="1"/>
  <c r="BX911" i="1"/>
  <c r="CD911" i="1" a="1"/>
  <c r="CD911" i="1" s="1"/>
  <c r="CR911" i="1" s="1"/>
  <c r="CC911" i="1"/>
  <c r="CW911" i="1" s="1"/>
  <c r="CY911" i="1" s="1"/>
  <c r="BY911" i="1"/>
  <c r="CV757" i="1"/>
  <c r="CU757" i="1"/>
  <c r="BX757" i="1"/>
  <c r="CD757" i="1" a="1"/>
  <c r="CD757" i="1" s="1"/>
  <c r="CR757" i="1" s="1"/>
  <c r="CC757" i="1"/>
  <c r="CW757" i="1" s="1"/>
  <c r="CY757" i="1" s="1"/>
  <c r="BY757" i="1"/>
  <c r="CV621" i="1"/>
  <c r="CU621" i="1"/>
  <c r="BX621" i="1"/>
  <c r="CD621" i="1" a="1"/>
  <c r="CD621" i="1" s="1"/>
  <c r="CR621" i="1" s="1"/>
  <c r="CC621" i="1"/>
  <c r="CW621" i="1" s="1"/>
  <c r="CY621" i="1" s="1"/>
  <c r="BY621" i="1"/>
  <c r="CV620" i="1"/>
  <c r="CU620" i="1"/>
  <c r="BX620" i="1"/>
  <c r="CD620" i="1" a="1"/>
  <c r="CD620" i="1" s="1"/>
  <c r="CR620" i="1" s="1"/>
  <c r="CC620" i="1"/>
  <c r="CW620" i="1" s="1"/>
  <c r="CY620" i="1" s="1"/>
  <c r="BY620" i="1"/>
  <c r="CV619" i="1"/>
  <c r="CU619" i="1"/>
  <c r="BX619" i="1"/>
  <c r="CD619" i="1" a="1"/>
  <c r="CD619" i="1" s="1"/>
  <c r="CR619" i="1" s="1"/>
  <c r="CC619" i="1"/>
  <c r="CW619" i="1" s="1"/>
  <c r="CY619" i="1" s="1"/>
  <c r="BY619" i="1"/>
  <c r="CV618" i="1"/>
  <c r="CU618" i="1"/>
  <c r="BX618" i="1"/>
  <c r="CD618" i="1" a="1"/>
  <c r="CD618" i="1" s="1"/>
  <c r="CR618" i="1" s="1"/>
  <c r="CC618" i="1"/>
  <c r="CW618" i="1" s="1"/>
  <c r="CY618" i="1" s="1"/>
  <c r="BY618" i="1"/>
  <c r="CV617" i="1"/>
  <c r="CU617" i="1"/>
  <c r="BX617" i="1"/>
  <c r="CD617" i="1" a="1"/>
  <c r="CD617" i="1" s="1"/>
  <c r="CR617" i="1" s="1"/>
  <c r="CC617" i="1"/>
  <c r="CW617" i="1" s="1"/>
  <c r="CY617" i="1" s="1"/>
  <c r="BY617" i="1"/>
  <c r="CV616" i="1"/>
  <c r="CU616" i="1"/>
  <c r="BX616" i="1"/>
  <c r="CD616" i="1" a="1"/>
  <c r="CD616" i="1" s="1"/>
  <c r="CR616" i="1" s="1"/>
  <c r="CC616" i="1"/>
  <c r="CW616" i="1" s="1"/>
  <c r="CY616" i="1" s="1"/>
  <c r="BY616" i="1"/>
  <c r="CV615" i="1"/>
  <c r="CU615" i="1"/>
  <c r="BX615" i="1"/>
  <c r="CD615" i="1" a="1"/>
  <c r="CD615" i="1" s="1"/>
  <c r="CR615" i="1" s="1"/>
  <c r="CC615" i="1"/>
  <c r="CW615" i="1" s="1"/>
  <c r="CY615" i="1" s="1"/>
  <c r="BY615" i="1"/>
  <c r="CV614" i="1"/>
  <c r="CU614" i="1"/>
  <c r="BX614" i="1"/>
  <c r="CD614" i="1" a="1"/>
  <c r="CD614" i="1" s="1"/>
  <c r="CR614" i="1" s="1"/>
  <c r="CC614" i="1"/>
  <c r="CW614" i="1" s="1"/>
  <c r="CY614" i="1" s="1"/>
  <c r="BY614" i="1"/>
  <c r="CV831" i="1"/>
  <c r="CU831" i="1"/>
  <c r="BX831" i="1"/>
  <c r="CD831" i="1" a="1"/>
  <c r="CD831" i="1" s="1"/>
  <c r="CR831" i="1" s="1"/>
  <c r="CC831" i="1"/>
  <c r="CW831" i="1" s="1"/>
  <c r="CY831" i="1" s="1"/>
  <c r="BY831" i="1"/>
  <c r="CV756" i="1"/>
  <c r="CU756" i="1"/>
  <c r="BX756" i="1"/>
  <c r="CD756" i="1" a="1"/>
  <c r="CD756" i="1" s="1"/>
  <c r="CR756" i="1" s="1"/>
  <c r="CC756" i="1"/>
  <c r="CW756" i="1" s="1"/>
  <c r="CY756" i="1" s="1"/>
  <c r="BY756" i="1"/>
  <c r="CV613" i="1"/>
  <c r="CU613" i="1"/>
  <c r="BX613" i="1"/>
  <c r="CD613" i="1" a="1"/>
  <c r="CD613" i="1" s="1"/>
  <c r="CR613" i="1" s="1"/>
  <c r="CC613" i="1"/>
  <c r="CW613" i="1" s="1"/>
  <c r="CY613" i="1" s="1"/>
  <c r="BY613" i="1"/>
  <c r="CV71" i="1"/>
  <c r="CU71" i="1"/>
  <c r="BX71" i="1"/>
  <c r="CD71" i="1" a="1"/>
  <c r="CD71" i="1" s="1"/>
  <c r="CR71" i="1" s="1"/>
  <c r="CC71" i="1"/>
  <c r="CW71" i="1" s="1"/>
  <c r="CY71" i="1" s="1"/>
  <c r="BY71" i="1"/>
  <c r="CV612" i="1"/>
  <c r="CU612" i="1"/>
  <c r="BX612" i="1"/>
  <c r="CD612" i="1" a="1"/>
  <c r="CD612" i="1" s="1"/>
  <c r="CR612" i="1" s="1"/>
  <c r="CC612" i="1"/>
  <c r="CW612" i="1" s="1"/>
  <c r="CY612" i="1" s="1"/>
  <c r="BY612" i="1"/>
  <c r="CV611" i="1"/>
  <c r="CU611" i="1"/>
  <c r="BX611" i="1"/>
  <c r="CD611" i="1" a="1"/>
  <c r="CD611" i="1" s="1"/>
  <c r="CR611" i="1" s="1"/>
  <c r="CC611" i="1"/>
  <c r="CW611" i="1" s="1"/>
  <c r="CY611" i="1" s="1"/>
  <c r="BY611" i="1"/>
  <c r="CV176" i="1"/>
  <c r="CU176" i="1"/>
  <c r="BX176" i="1"/>
  <c r="CD176" i="1" a="1"/>
  <c r="CD176" i="1" s="1"/>
  <c r="CR176" i="1" s="1"/>
  <c r="CC176" i="1"/>
  <c r="CW176" i="1" s="1"/>
  <c r="CY176" i="1" s="1"/>
  <c r="BY176" i="1"/>
  <c r="CV124" i="1"/>
  <c r="CU124" i="1"/>
  <c r="BX124" i="1"/>
  <c r="CD124" i="1" a="1"/>
  <c r="CD124" i="1" s="1"/>
  <c r="CR124" i="1" s="1"/>
  <c r="CC124" i="1"/>
  <c r="CW124" i="1" s="1"/>
  <c r="CY124" i="1" s="1"/>
  <c r="BY124" i="1"/>
  <c r="CV123" i="1"/>
  <c r="CU123" i="1"/>
  <c r="BX123" i="1"/>
  <c r="CD123" i="1" a="1"/>
  <c r="CD123" i="1" s="1"/>
  <c r="CR123" i="1" s="1"/>
  <c r="CC123" i="1"/>
  <c r="CW123" i="1" s="1"/>
  <c r="CY123" i="1" s="1"/>
  <c r="BY123" i="1"/>
  <c r="CV610" i="1"/>
  <c r="CU610" i="1"/>
  <c r="BX610" i="1"/>
  <c r="CD610" i="1" a="1"/>
  <c r="CD610" i="1" s="1"/>
  <c r="CR610" i="1" s="1"/>
  <c r="CC610" i="1"/>
  <c r="CW610" i="1" s="1"/>
  <c r="CY610" i="1" s="1"/>
  <c r="BY610" i="1"/>
  <c r="CV609" i="1"/>
  <c r="CU609" i="1"/>
  <c r="BX609" i="1"/>
  <c r="CD609" i="1" a="1"/>
  <c r="CD609" i="1" s="1"/>
  <c r="CR609" i="1" s="1"/>
  <c r="CC609" i="1"/>
  <c r="CW609" i="1" s="1"/>
  <c r="CY609" i="1" s="1"/>
  <c r="BY609" i="1"/>
  <c r="CV608" i="1"/>
  <c r="CU608" i="1"/>
  <c r="BX608" i="1"/>
  <c r="CD608" i="1" a="1"/>
  <c r="CD608" i="1" s="1"/>
  <c r="CR608" i="1" s="1"/>
  <c r="CC608" i="1"/>
  <c r="CW608" i="1" s="1"/>
  <c r="CY608" i="1" s="1"/>
  <c r="BY608" i="1"/>
  <c r="CV607" i="1"/>
  <c r="CU607" i="1"/>
  <c r="BX607" i="1"/>
  <c r="CD607" i="1" a="1"/>
  <c r="CD607" i="1" s="1"/>
  <c r="CR607" i="1" s="1"/>
  <c r="CC607" i="1"/>
  <c r="CW607" i="1" s="1"/>
  <c r="CY607" i="1" s="1"/>
  <c r="BY607" i="1"/>
  <c r="CV606" i="1"/>
  <c r="CU606" i="1"/>
  <c r="BX606" i="1"/>
  <c r="CD606" i="1" a="1"/>
  <c r="CD606" i="1" s="1"/>
  <c r="CR606" i="1" s="1"/>
  <c r="CC606" i="1"/>
  <c r="CW606" i="1" s="1"/>
  <c r="CY606" i="1" s="1"/>
  <c r="BY606" i="1"/>
  <c r="CV605" i="1"/>
  <c r="CU605" i="1"/>
  <c r="BX605" i="1"/>
  <c r="CD605" i="1" a="1"/>
  <c r="CD605" i="1" s="1"/>
  <c r="CR605" i="1" s="1"/>
  <c r="CC605" i="1"/>
  <c r="CW605" i="1" s="1"/>
  <c r="CY605" i="1" s="1"/>
  <c r="BY605" i="1"/>
  <c r="CV755" i="1"/>
  <c r="CU755" i="1"/>
  <c r="BX755" i="1"/>
  <c r="CD755" i="1" a="1"/>
  <c r="CD755" i="1" s="1"/>
  <c r="CR755" i="1" s="1"/>
  <c r="CC755" i="1"/>
  <c r="CW755" i="1" s="1"/>
  <c r="CY755" i="1" s="1"/>
  <c r="BY755" i="1"/>
  <c r="CV70" i="1"/>
  <c r="CU70" i="1"/>
  <c r="BX70" i="1"/>
  <c r="CD70" i="1" a="1"/>
  <c r="CD70" i="1" s="1"/>
  <c r="CR70" i="1" s="1"/>
  <c r="CC70" i="1"/>
  <c r="CW70" i="1" s="1"/>
  <c r="CY70" i="1" s="1"/>
  <c r="BY70" i="1"/>
  <c r="CV604" i="1"/>
  <c r="CU604" i="1"/>
  <c r="BX604" i="1"/>
  <c r="CD604" i="1" a="1"/>
  <c r="CD604" i="1" s="1"/>
  <c r="CR604" i="1" s="1"/>
  <c r="CC604" i="1"/>
  <c r="CW604" i="1" s="1"/>
  <c r="CY604" i="1" s="1"/>
  <c r="BY604" i="1"/>
  <c r="CV122" i="1"/>
  <c r="CU122" i="1"/>
  <c r="BX122" i="1"/>
  <c r="CD122" i="1" a="1"/>
  <c r="CD122" i="1" s="1"/>
  <c r="CR122" i="1" s="1"/>
  <c r="CC122" i="1"/>
  <c r="CW122" i="1" s="1"/>
  <c r="CY122" i="1" s="1"/>
  <c r="BY122" i="1"/>
  <c r="CV603" i="1"/>
  <c r="CU603" i="1"/>
  <c r="BX603" i="1"/>
  <c r="CD603" i="1" a="1"/>
  <c r="CD603" i="1" s="1"/>
  <c r="CR603" i="1" s="1"/>
  <c r="CC603" i="1"/>
  <c r="CW603" i="1" s="1"/>
  <c r="CY603" i="1" s="1"/>
  <c r="BY603" i="1"/>
  <c r="CV121" i="1"/>
  <c r="CU121" i="1"/>
  <c r="BX121" i="1"/>
  <c r="CD121" i="1" a="1"/>
  <c r="CD121" i="1" s="1"/>
  <c r="CR121" i="1" s="1"/>
  <c r="CC121" i="1"/>
  <c r="CW121" i="1" s="1"/>
  <c r="CY121" i="1" s="1"/>
  <c r="BY121" i="1"/>
  <c r="CV602" i="1"/>
  <c r="CU602" i="1"/>
  <c r="BX602" i="1"/>
  <c r="CD602" i="1" a="1"/>
  <c r="CD602" i="1" s="1"/>
  <c r="CR602" i="1" s="1"/>
  <c r="CC602" i="1"/>
  <c r="CW602" i="1" s="1"/>
  <c r="CY602" i="1" s="1"/>
  <c r="BY602" i="1"/>
  <c r="CV910" i="1"/>
  <c r="CU910" i="1"/>
  <c r="BX910" i="1"/>
  <c r="CD910" i="1" a="1"/>
  <c r="CD910" i="1" s="1"/>
  <c r="CR910" i="1" s="1"/>
  <c r="CC910" i="1"/>
  <c r="CW910" i="1" s="1"/>
  <c r="CY910" i="1" s="1"/>
  <c r="BY910" i="1"/>
  <c r="CV601" i="1"/>
  <c r="CU601" i="1"/>
  <c r="BX601" i="1"/>
  <c r="CD601" i="1" a="1"/>
  <c r="CD601" i="1" s="1"/>
  <c r="CR601" i="1" s="1"/>
  <c r="CC601" i="1"/>
  <c r="CW601" i="1" s="1"/>
  <c r="CY601" i="1" s="1"/>
  <c r="BY601" i="1"/>
  <c r="CV156" i="1"/>
  <c r="CU156" i="1"/>
  <c r="BX156" i="1"/>
  <c r="CD156" i="1" a="1"/>
  <c r="CD156" i="1" s="1"/>
  <c r="CR156" i="1" s="1"/>
  <c r="CC156" i="1"/>
  <c r="CW156" i="1" s="1"/>
  <c r="CY156" i="1" s="1"/>
  <c r="BY156" i="1"/>
  <c r="CV120" i="1"/>
  <c r="CU120" i="1"/>
  <c r="BX120" i="1"/>
  <c r="CD120" i="1" a="1"/>
  <c r="CD120" i="1" s="1"/>
  <c r="CR120" i="1" s="1"/>
  <c r="CC120" i="1"/>
  <c r="CW120" i="1" s="1"/>
  <c r="CY120" i="1" s="1"/>
  <c r="BY120" i="1"/>
  <c r="CV600" i="1"/>
  <c r="CU600" i="1"/>
  <c r="BX600" i="1"/>
  <c r="CD600" i="1" a="1"/>
  <c r="CD600" i="1" s="1"/>
  <c r="CR600" i="1" s="1"/>
  <c r="CC600" i="1"/>
  <c r="CW600" i="1" s="1"/>
  <c r="CY600" i="1" s="1"/>
  <c r="BY600" i="1"/>
  <c r="CV599" i="1"/>
  <c r="CU599" i="1"/>
  <c r="BX599" i="1"/>
  <c r="CD599" i="1" a="1"/>
  <c r="CD599" i="1" s="1"/>
  <c r="CR599" i="1" s="1"/>
  <c r="CC599" i="1"/>
  <c r="CW599" i="1" s="1"/>
  <c r="CY599" i="1" s="1"/>
  <c r="BY599" i="1"/>
  <c r="CV119" i="1"/>
  <c r="CU119" i="1"/>
  <c r="BX119" i="1"/>
  <c r="CD119" i="1" a="1"/>
  <c r="CD119" i="1" s="1"/>
  <c r="CR119" i="1" s="1"/>
  <c r="CC119" i="1"/>
  <c r="CW119" i="1" s="1"/>
  <c r="CY119" i="1" s="1"/>
  <c r="BY119" i="1"/>
  <c r="CV598" i="1"/>
  <c r="CU598" i="1"/>
  <c r="BX598" i="1"/>
  <c r="CD598" i="1" a="1"/>
  <c r="CD598" i="1" s="1"/>
  <c r="CR598" i="1" s="1"/>
  <c r="CC598" i="1"/>
  <c r="CW598" i="1" s="1"/>
  <c r="CY598" i="1" s="1"/>
  <c r="BY598" i="1"/>
  <c r="CV597" i="1"/>
  <c r="CU597" i="1"/>
  <c r="BX597" i="1"/>
  <c r="CD597" i="1" a="1"/>
  <c r="CD597" i="1" s="1"/>
  <c r="CR597" i="1" s="1"/>
  <c r="CC597" i="1"/>
  <c r="CW597" i="1" s="1"/>
  <c r="CY597" i="1" s="1"/>
  <c r="BY597" i="1"/>
  <c r="CV596" i="1"/>
  <c r="CU596" i="1"/>
  <c r="BX596" i="1"/>
  <c r="CD596" i="1" a="1"/>
  <c r="CD596" i="1" s="1"/>
  <c r="CR596" i="1" s="1"/>
  <c r="CC596" i="1"/>
  <c r="CW596" i="1" s="1"/>
  <c r="CY596" i="1" s="1"/>
  <c r="BY596" i="1"/>
  <c r="CV595" i="1"/>
  <c r="CU595" i="1"/>
  <c r="BX595" i="1"/>
  <c r="CD595" i="1" a="1"/>
  <c r="CD595" i="1" s="1"/>
  <c r="CR595" i="1" s="1"/>
  <c r="CC595" i="1"/>
  <c r="CW595" i="1" s="1"/>
  <c r="CY595" i="1" s="1"/>
  <c r="BY595" i="1"/>
  <c r="CV594" i="1"/>
  <c r="CU594" i="1"/>
  <c r="BX594" i="1"/>
  <c r="CD594" i="1" a="1"/>
  <c r="CD594" i="1" s="1"/>
  <c r="CR594" i="1" s="1"/>
  <c r="CC594" i="1"/>
  <c r="CW594" i="1" s="1"/>
  <c r="CY594" i="1" s="1"/>
  <c r="BY594" i="1"/>
  <c r="CV118" i="1"/>
  <c r="CU118" i="1"/>
  <c r="BX118" i="1"/>
  <c r="CD118" i="1" a="1"/>
  <c r="CD118" i="1" s="1"/>
  <c r="CR118" i="1" s="1"/>
  <c r="CC118" i="1"/>
  <c r="CW118" i="1" s="1"/>
  <c r="CY118" i="1" s="1"/>
  <c r="BY118" i="1"/>
  <c r="CV593" i="1"/>
  <c r="CU593" i="1"/>
  <c r="BX593" i="1"/>
  <c r="CD593" i="1" a="1"/>
  <c r="CD593" i="1" s="1"/>
  <c r="CR593" i="1" s="1"/>
  <c r="CC593" i="1"/>
  <c r="CW593" i="1" s="1"/>
  <c r="CY593" i="1" s="1"/>
  <c r="BY593" i="1"/>
  <c r="CV592" i="1"/>
  <c r="CU592" i="1"/>
  <c r="BX592" i="1"/>
  <c r="CD592" i="1" a="1"/>
  <c r="CD592" i="1" s="1"/>
  <c r="CR592" i="1" s="1"/>
  <c r="CC592" i="1"/>
  <c r="CW592" i="1" s="1"/>
  <c r="CY592" i="1" s="1"/>
  <c r="BY592" i="1"/>
  <c r="CV591" i="1"/>
  <c r="CU591" i="1"/>
  <c r="BX591" i="1"/>
  <c r="CD591" i="1" a="1"/>
  <c r="CD591" i="1" s="1"/>
  <c r="CR591" i="1" s="1"/>
  <c r="CC591" i="1"/>
  <c r="CW591" i="1" s="1"/>
  <c r="CY591" i="1" s="1"/>
  <c r="BY591" i="1"/>
  <c r="CV590" i="1"/>
  <c r="CU590" i="1"/>
  <c r="BX590" i="1"/>
  <c r="CD590" i="1" a="1"/>
  <c r="CD590" i="1" s="1"/>
  <c r="CR590" i="1" s="1"/>
  <c r="CC590" i="1"/>
  <c r="CW590" i="1" s="1"/>
  <c r="CY590" i="1" s="1"/>
  <c r="BY590" i="1"/>
  <c r="CV589" i="1"/>
  <c r="CU589" i="1"/>
  <c r="BX589" i="1"/>
  <c r="CD589" i="1" a="1"/>
  <c r="CD589" i="1" s="1"/>
  <c r="CR589" i="1" s="1"/>
  <c r="CC589" i="1"/>
  <c r="CW589" i="1" s="1"/>
  <c r="CY589" i="1" s="1"/>
  <c r="BY589" i="1"/>
  <c r="CV588" i="1"/>
  <c r="CU588" i="1"/>
  <c r="BX588" i="1"/>
  <c r="CD588" i="1" a="1"/>
  <c r="CD588" i="1" s="1"/>
  <c r="CR588" i="1" s="1"/>
  <c r="CC588" i="1"/>
  <c r="CW588" i="1" s="1"/>
  <c r="CY588" i="1" s="1"/>
  <c r="BY588" i="1"/>
  <c r="CV155" i="1"/>
  <c r="CU155" i="1"/>
  <c r="BX155" i="1"/>
  <c r="CD155" i="1" a="1"/>
  <c r="CD155" i="1" s="1"/>
  <c r="CR155" i="1" s="1"/>
  <c r="CC155" i="1"/>
  <c r="CW155" i="1" s="1"/>
  <c r="CY155" i="1" s="1"/>
  <c r="BY155" i="1"/>
  <c r="CV32" i="1"/>
  <c r="CU32" i="1"/>
  <c r="BX32" i="1"/>
  <c r="CD32" i="1" a="1"/>
  <c r="CD32" i="1" s="1"/>
  <c r="CR32" i="1" s="1"/>
  <c r="CC32" i="1"/>
  <c r="CW32" i="1" s="1"/>
  <c r="CY32" i="1" s="1"/>
  <c r="BY32" i="1"/>
  <c r="CV587" i="1"/>
  <c r="CU587" i="1"/>
  <c r="BX587" i="1"/>
  <c r="CD587" i="1" a="1"/>
  <c r="CD587" i="1" s="1"/>
  <c r="CR587" i="1" s="1"/>
  <c r="CC587" i="1"/>
  <c r="CW587" i="1" s="1"/>
  <c r="CY587" i="1" s="1"/>
  <c r="BY587" i="1"/>
  <c r="CV117" i="1"/>
  <c r="CU117" i="1"/>
  <c r="BX117" i="1"/>
  <c r="CD117" i="1" a="1"/>
  <c r="CD117" i="1" s="1"/>
  <c r="CR117" i="1" s="1"/>
  <c r="CC117" i="1"/>
  <c r="CW117" i="1" s="1"/>
  <c r="CY117" i="1" s="1"/>
  <c r="BY117" i="1"/>
  <c r="CV586" i="1"/>
  <c r="CU586" i="1"/>
  <c r="BX586" i="1"/>
  <c r="CD586" i="1" a="1"/>
  <c r="CD586" i="1" s="1"/>
  <c r="CR586" i="1" s="1"/>
  <c r="CC586" i="1"/>
  <c r="CW586" i="1" s="1"/>
  <c r="CY586" i="1" s="1"/>
  <c r="BY586" i="1"/>
  <c r="CV69" i="1"/>
  <c r="CU69" i="1"/>
  <c r="BX69" i="1"/>
  <c r="CD69" i="1" a="1"/>
  <c r="CD69" i="1" s="1"/>
  <c r="CR69" i="1" s="1"/>
  <c r="CC69" i="1"/>
  <c r="CW69" i="1" s="1"/>
  <c r="CY69" i="1" s="1"/>
  <c r="BY69" i="1"/>
  <c r="CV68" i="1"/>
  <c r="CU68" i="1"/>
  <c r="BX68" i="1"/>
  <c r="CD68" i="1" a="1"/>
  <c r="CD68" i="1" s="1"/>
  <c r="CR68" i="1" s="1"/>
  <c r="CC68" i="1"/>
  <c r="CW68" i="1" s="1"/>
  <c r="CY68" i="1" s="1"/>
  <c r="BY68" i="1"/>
  <c r="CV585" i="1"/>
  <c r="CU585" i="1"/>
  <c r="BX585" i="1"/>
  <c r="CD585" i="1" a="1"/>
  <c r="CD585" i="1" s="1"/>
  <c r="CR585" i="1" s="1"/>
  <c r="CC585" i="1"/>
  <c r="CW585" i="1" s="1"/>
  <c r="CY585" i="1" s="1"/>
  <c r="BY585" i="1"/>
  <c r="CV116" i="1"/>
  <c r="CU116" i="1"/>
  <c r="BX116" i="1"/>
  <c r="CD116" i="1" a="1"/>
  <c r="CD116" i="1" s="1"/>
  <c r="CR116" i="1" s="1"/>
  <c r="CC116" i="1"/>
  <c r="CW116" i="1" s="1"/>
  <c r="CY116" i="1" s="1"/>
  <c r="BY116" i="1"/>
  <c r="CV584" i="1"/>
  <c r="CU584" i="1"/>
  <c r="BX584" i="1"/>
  <c r="CD584" i="1" a="1"/>
  <c r="CD584" i="1" s="1"/>
  <c r="CR584" i="1" s="1"/>
  <c r="CC584" i="1"/>
  <c r="CW584" i="1" s="1"/>
  <c r="CY584" i="1" s="1"/>
  <c r="BY584" i="1"/>
  <c r="CV583" i="1"/>
  <c r="CU583" i="1"/>
  <c r="BX583" i="1"/>
  <c r="CD583" i="1" a="1"/>
  <c r="CD583" i="1" s="1"/>
  <c r="CR583" i="1" s="1"/>
  <c r="CC583" i="1"/>
  <c r="CW583" i="1" s="1"/>
  <c r="CY583" i="1" s="1"/>
  <c r="BY583" i="1"/>
  <c r="CV115" i="1"/>
  <c r="CU115" i="1"/>
  <c r="BX115" i="1"/>
  <c r="CD115" i="1" a="1"/>
  <c r="CD115" i="1" s="1"/>
  <c r="CR115" i="1" s="1"/>
  <c r="CC115" i="1"/>
  <c r="CW115" i="1" s="1"/>
  <c r="CY115" i="1" s="1"/>
  <c r="BY115" i="1"/>
  <c r="CV114" i="1"/>
  <c r="CU114" i="1"/>
  <c r="BX114" i="1"/>
  <c r="CD114" i="1" a="1"/>
  <c r="CD114" i="1" s="1"/>
  <c r="CR114" i="1" s="1"/>
  <c r="CC114" i="1"/>
  <c r="CW114" i="1" s="1"/>
  <c r="CY114" i="1" s="1"/>
  <c r="BY114" i="1"/>
  <c r="CV582" i="1"/>
  <c r="CU582" i="1"/>
  <c r="BX582" i="1"/>
  <c r="CD582" i="1" a="1"/>
  <c r="CD582" i="1" s="1"/>
  <c r="CR582" i="1" s="1"/>
  <c r="CC582" i="1"/>
  <c r="CW582" i="1" s="1"/>
  <c r="CY582" i="1" s="1"/>
  <c r="BY582" i="1"/>
  <c r="CV581" i="1"/>
  <c r="CU581" i="1"/>
  <c r="BX581" i="1"/>
  <c r="CD581" i="1" a="1"/>
  <c r="CD581" i="1" s="1"/>
  <c r="CR581" i="1" s="1"/>
  <c r="CC581" i="1"/>
  <c r="CW581" i="1" s="1"/>
  <c r="CY581" i="1" s="1"/>
  <c r="BY581" i="1"/>
  <c r="CV580" i="1"/>
  <c r="CU580" i="1"/>
  <c r="BX580" i="1"/>
  <c r="CD580" i="1" a="1"/>
  <c r="CD580" i="1" s="1"/>
  <c r="CR580" i="1" s="1"/>
  <c r="CC580" i="1"/>
  <c r="CW580" i="1" s="1"/>
  <c r="CY580" i="1" s="1"/>
  <c r="BY580" i="1"/>
  <c r="CV67" i="1"/>
  <c r="CU67" i="1"/>
  <c r="BX67" i="1"/>
  <c r="CD67" i="1" a="1"/>
  <c r="CD67" i="1" s="1"/>
  <c r="CR67" i="1" s="1"/>
  <c r="CC67" i="1"/>
  <c r="CW67" i="1" s="1"/>
  <c r="CY67" i="1" s="1"/>
  <c r="BY67" i="1"/>
  <c r="CV579" i="1"/>
  <c r="CU579" i="1"/>
  <c r="BX579" i="1"/>
  <c r="CD579" i="1" a="1"/>
  <c r="CD579" i="1" s="1"/>
  <c r="CR579" i="1" s="1"/>
  <c r="CC579" i="1"/>
  <c r="CW579" i="1" s="1"/>
  <c r="CY579" i="1" s="1"/>
  <c r="BY579" i="1"/>
  <c r="CV66" i="1"/>
  <c r="CU66" i="1"/>
  <c r="BX66" i="1"/>
  <c r="CD66" i="1" a="1"/>
  <c r="CD66" i="1" s="1"/>
  <c r="CR66" i="1" s="1"/>
  <c r="CC66" i="1"/>
  <c r="CW66" i="1" s="1"/>
  <c r="CY66" i="1" s="1"/>
  <c r="BY66" i="1"/>
  <c r="CV578" i="1"/>
  <c r="CU578" i="1"/>
  <c r="BX578" i="1"/>
  <c r="CD578" i="1" a="1"/>
  <c r="CD578" i="1" s="1"/>
  <c r="CR578" i="1" s="1"/>
  <c r="CC578" i="1"/>
  <c r="CW578" i="1" s="1"/>
  <c r="CY578" i="1" s="1"/>
  <c r="BY578" i="1"/>
  <c r="CV577" i="1"/>
  <c r="CU577" i="1"/>
  <c r="BX577" i="1"/>
  <c r="CD577" i="1" a="1"/>
  <c r="CD577" i="1" s="1"/>
  <c r="CR577" i="1" s="1"/>
  <c r="CC577" i="1"/>
  <c r="CW577" i="1" s="1"/>
  <c r="CY577" i="1" s="1"/>
  <c r="BY577" i="1"/>
  <c r="CV576" i="1"/>
  <c r="CU576" i="1"/>
  <c r="BX576" i="1"/>
  <c r="CD576" i="1" a="1"/>
  <c r="CD576" i="1" s="1"/>
  <c r="CR576" i="1" s="1"/>
  <c r="CC576" i="1"/>
  <c r="CW576" i="1" s="1"/>
  <c r="CY576" i="1" s="1"/>
  <c r="BY576" i="1"/>
  <c r="CV575" i="1"/>
  <c r="CU575" i="1"/>
  <c r="BX575" i="1"/>
  <c r="CD575" i="1" a="1"/>
  <c r="CD575" i="1" s="1"/>
  <c r="CR575" i="1" s="1"/>
  <c r="CC575" i="1"/>
  <c r="CW575" i="1" s="1"/>
  <c r="CY575" i="1" s="1"/>
  <c r="BY575" i="1"/>
  <c r="CV574" i="1"/>
  <c r="CU574" i="1"/>
  <c r="BX574" i="1"/>
  <c r="CD574" i="1" a="1"/>
  <c r="CD574" i="1" s="1"/>
  <c r="CR574" i="1" s="1"/>
  <c r="CC574" i="1"/>
  <c r="CW574" i="1" s="1"/>
  <c r="CY574" i="1" s="1"/>
  <c r="BY574" i="1"/>
  <c r="CV573" i="1"/>
  <c r="CU573" i="1"/>
  <c r="BX573" i="1"/>
  <c r="CD573" i="1" a="1"/>
  <c r="CD573" i="1" s="1"/>
  <c r="CR573" i="1" s="1"/>
  <c r="CC573" i="1"/>
  <c r="CW573" i="1" s="1"/>
  <c r="CY573" i="1" s="1"/>
  <c r="BY573" i="1"/>
  <c r="CV572" i="1"/>
  <c r="CU572" i="1"/>
  <c r="BX572" i="1"/>
  <c r="CD572" i="1" a="1"/>
  <c r="CD572" i="1" s="1"/>
  <c r="CR572" i="1" s="1"/>
  <c r="CC572" i="1"/>
  <c r="CW572" i="1" s="1"/>
  <c r="CY572" i="1" s="1"/>
  <c r="BY572" i="1"/>
  <c r="CV571" i="1"/>
  <c r="CU571" i="1"/>
  <c r="BX571" i="1"/>
  <c r="CD571" i="1" a="1"/>
  <c r="CD571" i="1" s="1"/>
  <c r="CR571" i="1" s="1"/>
  <c r="CC571" i="1"/>
  <c r="CW571" i="1" s="1"/>
  <c r="CY571" i="1" s="1"/>
  <c r="BY571" i="1"/>
  <c r="CV570" i="1"/>
  <c r="CU570" i="1"/>
  <c r="BX570" i="1"/>
  <c r="CD570" i="1" a="1"/>
  <c r="CD570" i="1" s="1"/>
  <c r="CR570" i="1" s="1"/>
  <c r="CC570" i="1"/>
  <c r="CW570" i="1" s="1"/>
  <c r="CY570" i="1" s="1"/>
  <c r="BY570" i="1"/>
  <c r="CV754" i="1"/>
  <c r="CU754" i="1"/>
  <c r="BX754" i="1"/>
  <c r="CD754" i="1" a="1"/>
  <c r="CD754" i="1" s="1"/>
  <c r="CR754" i="1" s="1"/>
  <c r="CC754" i="1"/>
  <c r="CW754" i="1" s="1"/>
  <c r="CY754" i="1" s="1"/>
  <c r="BY754" i="1"/>
  <c r="CV569" i="1"/>
  <c r="CU569" i="1"/>
  <c r="BX569" i="1"/>
  <c r="CD569" i="1" a="1"/>
  <c r="CD569" i="1" s="1"/>
  <c r="CR569" i="1" s="1"/>
  <c r="CC569" i="1"/>
  <c r="CW569" i="1" s="1"/>
  <c r="CY569" i="1" s="1"/>
  <c r="BY569" i="1"/>
  <c r="CV175" i="1"/>
  <c r="CU175" i="1"/>
  <c r="BX175" i="1"/>
  <c r="CD175" i="1" a="1"/>
  <c r="CD175" i="1" s="1"/>
  <c r="CR175" i="1" s="1"/>
  <c r="CC175" i="1"/>
  <c r="CW175" i="1" s="1"/>
  <c r="CY175" i="1" s="1"/>
  <c r="BY175" i="1"/>
  <c r="CV568" i="1"/>
  <c r="CU568" i="1"/>
  <c r="BX568" i="1"/>
  <c r="CD568" i="1" a="1"/>
  <c r="CD568" i="1" s="1"/>
  <c r="CR568" i="1" s="1"/>
  <c r="CC568" i="1"/>
  <c r="CW568" i="1" s="1"/>
  <c r="CY568" i="1" s="1"/>
  <c r="BY568" i="1"/>
  <c r="CV567" i="1"/>
  <c r="CU567" i="1"/>
  <c r="BX567" i="1"/>
  <c r="CD567" i="1" a="1"/>
  <c r="CD567" i="1" s="1"/>
  <c r="CR567" i="1" s="1"/>
  <c r="CC567" i="1"/>
  <c r="CW567" i="1" s="1"/>
  <c r="CY567" i="1" s="1"/>
  <c r="BY567" i="1"/>
  <c r="CV65" i="1"/>
  <c r="CU65" i="1"/>
  <c r="BX65" i="1"/>
  <c r="CD65" i="1" a="1"/>
  <c r="CD65" i="1" s="1"/>
  <c r="CR65" i="1" s="1"/>
  <c r="CC65" i="1"/>
  <c r="CW65" i="1" s="1"/>
  <c r="CY65" i="1" s="1"/>
  <c r="BY65" i="1"/>
  <c r="CV144" i="1"/>
  <c r="CU144" i="1"/>
  <c r="BX144" i="1"/>
  <c r="CD144" i="1" a="1"/>
  <c r="CD144" i="1" s="1"/>
  <c r="CR144" i="1" s="1"/>
  <c r="CC144" i="1"/>
  <c r="CW144" i="1" s="1"/>
  <c r="CY144" i="1" s="1"/>
  <c r="BY144" i="1"/>
  <c r="CV753" i="1"/>
  <c r="CU753" i="1"/>
  <c r="BX753" i="1"/>
  <c r="CD753" i="1" a="1"/>
  <c r="CD753" i="1" s="1"/>
  <c r="CR753" i="1" s="1"/>
  <c r="CC753" i="1"/>
  <c r="CW753" i="1" s="1"/>
  <c r="CY753" i="1" s="1"/>
  <c r="BY753" i="1"/>
  <c r="CV566" i="1"/>
  <c r="CU566" i="1"/>
  <c r="BX566" i="1"/>
  <c r="CD566" i="1" a="1"/>
  <c r="CD566" i="1" s="1"/>
  <c r="CR566" i="1" s="1"/>
  <c r="CC566" i="1"/>
  <c r="CW566" i="1" s="1"/>
  <c r="CY566" i="1" s="1"/>
  <c r="BY566" i="1"/>
  <c r="CV565" i="1"/>
  <c r="CU565" i="1"/>
  <c r="BX565" i="1"/>
  <c r="CD565" i="1" a="1"/>
  <c r="CD565" i="1" s="1"/>
  <c r="CR565" i="1" s="1"/>
  <c r="CC565" i="1"/>
  <c r="CW565" i="1" s="1"/>
  <c r="CY565" i="1" s="1"/>
  <c r="BY565" i="1"/>
  <c r="CV174" i="1"/>
  <c r="CU174" i="1"/>
  <c r="BX174" i="1"/>
  <c r="CJ174" i="1" s="1"/>
  <c r="CD174" i="1" a="1"/>
  <c r="CD174" i="1" s="1"/>
  <c r="CR174" i="1" s="1"/>
  <c r="CC174" i="1"/>
  <c r="CW174" i="1" s="1"/>
  <c r="CY174" i="1" s="1"/>
  <c r="BY174" i="1"/>
  <c r="CV564" i="1"/>
  <c r="CU564" i="1"/>
  <c r="BX564" i="1"/>
  <c r="CD564" i="1" a="1"/>
  <c r="CD564" i="1" s="1"/>
  <c r="CR564" i="1" s="1"/>
  <c r="CC564" i="1"/>
  <c r="CW564" i="1" s="1"/>
  <c r="CY564" i="1" s="1"/>
  <c r="BY564" i="1"/>
  <c r="CV563" i="1"/>
  <c r="CU563" i="1"/>
  <c r="BX563" i="1"/>
  <c r="CD563" i="1" a="1"/>
  <c r="CD563" i="1" s="1"/>
  <c r="CR563" i="1" s="1"/>
  <c r="CC563" i="1"/>
  <c r="CW563" i="1" s="1"/>
  <c r="CY563" i="1" s="1"/>
  <c r="BY563" i="1"/>
  <c r="CV562" i="1"/>
  <c r="CU562" i="1"/>
  <c r="BX562" i="1"/>
  <c r="CD562" i="1" a="1"/>
  <c r="CD562" i="1" s="1"/>
  <c r="CR562" i="1" s="1"/>
  <c r="CC562" i="1"/>
  <c r="CW562" i="1" s="1"/>
  <c r="CY562" i="1" s="1"/>
  <c r="BY562" i="1"/>
  <c r="CV909" i="1"/>
  <c r="CU909" i="1"/>
  <c r="BX909" i="1"/>
  <c r="CD909" i="1" a="1"/>
  <c r="CD909" i="1" s="1"/>
  <c r="CR909" i="1" s="1"/>
  <c r="CC909" i="1"/>
  <c r="CW909" i="1" s="1"/>
  <c r="CY909" i="1" s="1"/>
  <c r="BY909" i="1"/>
  <c r="CV752" i="1"/>
  <c r="CU752" i="1"/>
  <c r="BX752" i="1"/>
  <c r="CD752" i="1" a="1"/>
  <c r="CD752" i="1" s="1"/>
  <c r="CR752" i="1" s="1"/>
  <c r="CC752" i="1"/>
  <c r="CW752" i="1" s="1"/>
  <c r="CY752" i="1" s="1"/>
  <c r="BY752" i="1"/>
  <c r="CV561" i="1"/>
  <c r="CU561" i="1"/>
  <c r="BX561" i="1"/>
  <c r="CD561" i="1" a="1"/>
  <c r="CD561" i="1" s="1"/>
  <c r="CR561" i="1" s="1"/>
  <c r="CC561" i="1"/>
  <c r="CW561" i="1" s="1"/>
  <c r="CY561" i="1" s="1"/>
  <c r="BY561" i="1"/>
  <c r="CV751" i="1"/>
  <c r="CU751" i="1"/>
  <c r="BX751" i="1"/>
  <c r="CD751" i="1" a="1"/>
  <c r="CD751" i="1" s="1"/>
  <c r="CR751" i="1" s="1"/>
  <c r="CC751" i="1"/>
  <c r="CW751" i="1" s="1"/>
  <c r="CY751" i="1" s="1"/>
  <c r="BY751" i="1"/>
  <c r="CV560" i="1"/>
  <c r="CU560" i="1"/>
  <c r="BX560" i="1"/>
  <c r="CD560" i="1" a="1"/>
  <c r="CD560" i="1" s="1"/>
  <c r="CR560" i="1" s="1"/>
  <c r="CC560" i="1"/>
  <c r="CW560" i="1" s="1"/>
  <c r="CY560" i="1" s="1"/>
  <c r="BY560" i="1"/>
  <c r="CV559" i="1"/>
  <c r="CU559" i="1"/>
  <c r="BX559" i="1"/>
  <c r="CD559" i="1" a="1"/>
  <c r="CD559" i="1" s="1"/>
  <c r="CR559" i="1" s="1"/>
  <c r="CC559" i="1"/>
  <c r="CW559" i="1" s="1"/>
  <c r="CY559" i="1" s="1"/>
  <c r="BY559" i="1"/>
  <c r="CV558" i="1"/>
  <c r="CU558" i="1"/>
  <c r="BX558" i="1"/>
  <c r="CD558" i="1" a="1"/>
  <c r="CD558" i="1" s="1"/>
  <c r="CR558" i="1" s="1"/>
  <c r="CC558" i="1"/>
  <c r="CW558" i="1" s="1"/>
  <c r="CY558" i="1" s="1"/>
  <c r="BY558" i="1"/>
  <c r="CV154" i="1"/>
  <c r="CU154" i="1"/>
  <c r="BX154" i="1"/>
  <c r="CD154" i="1" a="1"/>
  <c r="CD154" i="1" s="1"/>
  <c r="CR154" i="1" s="1"/>
  <c r="CC154" i="1"/>
  <c r="CW154" i="1" s="1"/>
  <c r="CY154" i="1" s="1"/>
  <c r="BY154" i="1"/>
  <c r="CV64" i="1"/>
  <c r="CU64" i="1"/>
  <c r="BX64" i="1"/>
  <c r="CD64" i="1" a="1"/>
  <c r="CD64" i="1" s="1"/>
  <c r="CR64" i="1" s="1"/>
  <c r="CC64" i="1"/>
  <c r="CW64" i="1" s="1"/>
  <c r="CY64" i="1" s="1"/>
  <c r="BY64" i="1"/>
  <c r="CV113" i="1"/>
  <c r="CU113" i="1"/>
  <c r="BX113" i="1"/>
  <c r="CD113" i="1" a="1"/>
  <c r="CD113" i="1" s="1"/>
  <c r="CR113" i="1" s="1"/>
  <c r="CC113" i="1"/>
  <c r="CW113" i="1" s="1"/>
  <c r="CY113" i="1" s="1"/>
  <c r="BY113" i="1"/>
  <c r="CV173" i="1"/>
  <c r="CU173" i="1"/>
  <c r="BX173" i="1"/>
  <c r="CJ173" i="1" s="1"/>
  <c r="CD173" i="1" a="1"/>
  <c r="CD173" i="1" s="1"/>
  <c r="CR173" i="1" s="1"/>
  <c r="CC173" i="1"/>
  <c r="CW173" i="1" s="1"/>
  <c r="CY173" i="1" s="1"/>
  <c r="BY173" i="1"/>
  <c r="CV143" i="1"/>
  <c r="CU143" i="1"/>
  <c r="BX143" i="1"/>
  <c r="CD143" i="1" a="1"/>
  <c r="CD143" i="1" s="1"/>
  <c r="CR143" i="1" s="1"/>
  <c r="CC143" i="1"/>
  <c r="CW143" i="1" s="1"/>
  <c r="CY143" i="1" s="1"/>
  <c r="BY143" i="1"/>
  <c r="CV63" i="1"/>
  <c r="CU63" i="1"/>
  <c r="BX63" i="1"/>
  <c r="CD63" i="1" a="1"/>
  <c r="CD63" i="1" s="1"/>
  <c r="CR63" i="1" s="1"/>
  <c r="CC63" i="1"/>
  <c r="CW63" i="1" s="1"/>
  <c r="CY63" i="1" s="1"/>
  <c r="BY63" i="1"/>
  <c r="CV557" i="1"/>
  <c r="CU557" i="1"/>
  <c r="BX557" i="1"/>
  <c r="CD557" i="1" a="1"/>
  <c r="CD557" i="1" s="1"/>
  <c r="CR557" i="1" s="1"/>
  <c r="CC557" i="1"/>
  <c r="CW557" i="1" s="1"/>
  <c r="CY557" i="1" s="1"/>
  <c r="BY557" i="1"/>
  <c r="CV556" i="1"/>
  <c r="CU556" i="1"/>
  <c r="BX556" i="1"/>
  <c r="CD556" i="1" a="1"/>
  <c r="CD556" i="1" s="1"/>
  <c r="CR556" i="1" s="1"/>
  <c r="CC556" i="1"/>
  <c r="CW556" i="1" s="1"/>
  <c r="CY556" i="1" s="1"/>
  <c r="BY556" i="1"/>
  <c r="CV555" i="1"/>
  <c r="CU555" i="1"/>
  <c r="BX555" i="1"/>
  <c r="CD555" i="1" a="1"/>
  <c r="CD555" i="1" s="1"/>
  <c r="CR555" i="1" s="1"/>
  <c r="CC555" i="1"/>
  <c r="CW555" i="1" s="1"/>
  <c r="CY555" i="1" s="1"/>
  <c r="BY555" i="1"/>
  <c r="CV554" i="1"/>
  <c r="CU554" i="1"/>
  <c r="BX554" i="1"/>
  <c r="CD554" i="1" a="1"/>
  <c r="CD554" i="1" s="1"/>
  <c r="CR554" i="1" s="1"/>
  <c r="CC554" i="1"/>
  <c r="CW554" i="1" s="1"/>
  <c r="CY554" i="1" s="1"/>
  <c r="BY554" i="1"/>
  <c r="CV553" i="1"/>
  <c r="CU553" i="1"/>
  <c r="BX553" i="1"/>
  <c r="CD553" i="1" a="1"/>
  <c r="CD553" i="1" s="1"/>
  <c r="CR553" i="1" s="1"/>
  <c r="CC553" i="1"/>
  <c r="CW553" i="1" s="1"/>
  <c r="CY553" i="1" s="1"/>
  <c r="BY553" i="1"/>
  <c r="CV552" i="1"/>
  <c r="CU552" i="1"/>
  <c r="BX552" i="1"/>
  <c r="CD552" i="1" a="1"/>
  <c r="CD552" i="1" s="1"/>
  <c r="CR552" i="1" s="1"/>
  <c r="CC552" i="1"/>
  <c r="CW552" i="1" s="1"/>
  <c r="CY552" i="1" s="1"/>
  <c r="BY552" i="1"/>
  <c r="CV551" i="1"/>
  <c r="CU551" i="1"/>
  <c r="BX551" i="1"/>
  <c r="CD551" i="1" a="1"/>
  <c r="CD551" i="1" s="1"/>
  <c r="CR551" i="1" s="1"/>
  <c r="CC551" i="1"/>
  <c r="CW551" i="1" s="1"/>
  <c r="CY551" i="1" s="1"/>
  <c r="BY551" i="1"/>
  <c r="CV550" i="1"/>
  <c r="CU550" i="1"/>
  <c r="BX550" i="1"/>
  <c r="CD550" i="1" a="1"/>
  <c r="CD550" i="1" s="1"/>
  <c r="CR550" i="1" s="1"/>
  <c r="CC550" i="1"/>
  <c r="CW550" i="1" s="1"/>
  <c r="CY550" i="1" s="1"/>
  <c r="BY550" i="1"/>
  <c r="CV549" i="1"/>
  <c r="CU549" i="1"/>
  <c r="BX549" i="1"/>
  <c r="CD549" i="1" a="1"/>
  <c r="CD549" i="1" s="1"/>
  <c r="CR549" i="1" s="1"/>
  <c r="CC549" i="1"/>
  <c r="CW549" i="1" s="1"/>
  <c r="CY549" i="1" s="1"/>
  <c r="BY549" i="1"/>
  <c r="CV548" i="1"/>
  <c r="CU548" i="1"/>
  <c r="BX548" i="1"/>
  <c r="CD548" i="1" a="1"/>
  <c r="CD548" i="1" s="1"/>
  <c r="CR548" i="1" s="1"/>
  <c r="CC548" i="1"/>
  <c r="CW548" i="1" s="1"/>
  <c r="CY548" i="1" s="1"/>
  <c r="BY548" i="1"/>
  <c r="CV547" i="1"/>
  <c r="CU547" i="1"/>
  <c r="BX547" i="1"/>
  <c r="CD547" i="1" a="1"/>
  <c r="CD547" i="1" s="1"/>
  <c r="CR547" i="1" s="1"/>
  <c r="CC547" i="1"/>
  <c r="CW547" i="1" s="1"/>
  <c r="CY547" i="1" s="1"/>
  <c r="BY547" i="1"/>
  <c r="CV546" i="1"/>
  <c r="CU546" i="1"/>
  <c r="BX546" i="1"/>
  <c r="CD546" i="1" a="1"/>
  <c r="CD546" i="1" s="1"/>
  <c r="CR546" i="1" s="1"/>
  <c r="CC546" i="1"/>
  <c r="CW546" i="1" s="1"/>
  <c r="CY546" i="1" s="1"/>
  <c r="BY546" i="1"/>
  <c r="CV545" i="1"/>
  <c r="CU545" i="1"/>
  <c r="BX545" i="1"/>
  <c r="CD545" i="1" a="1"/>
  <c r="CD545" i="1" s="1"/>
  <c r="CR545" i="1" s="1"/>
  <c r="CC545" i="1"/>
  <c r="CW545" i="1" s="1"/>
  <c r="CY545" i="1" s="1"/>
  <c r="BY545" i="1"/>
  <c r="CV544" i="1"/>
  <c r="CU544" i="1"/>
  <c r="BX544" i="1"/>
  <c r="CD544" i="1" a="1"/>
  <c r="CD544" i="1" s="1"/>
  <c r="CR544" i="1" s="1"/>
  <c r="CC544" i="1"/>
  <c r="CW544" i="1" s="1"/>
  <c r="CY544" i="1" s="1"/>
  <c r="BY544" i="1"/>
  <c r="CV112" i="1"/>
  <c r="CU112" i="1"/>
  <c r="BX112" i="1"/>
  <c r="CD112" i="1" a="1"/>
  <c r="CD112" i="1" s="1"/>
  <c r="CR112" i="1" s="1"/>
  <c r="CC112" i="1"/>
  <c r="CW112" i="1" s="1"/>
  <c r="CY112" i="1" s="1"/>
  <c r="BY112" i="1"/>
  <c r="CV172" i="1"/>
  <c r="CU172" i="1"/>
  <c r="BX172" i="1"/>
  <c r="CD172" i="1" a="1"/>
  <c r="CD172" i="1" s="1"/>
  <c r="CR172" i="1" s="1"/>
  <c r="CC172" i="1"/>
  <c r="CW172" i="1" s="1"/>
  <c r="CY172" i="1" s="1"/>
  <c r="BY172" i="1"/>
  <c r="CV543" i="1"/>
  <c r="CU543" i="1"/>
  <c r="BX543" i="1"/>
  <c r="CD543" i="1" a="1"/>
  <c r="CD543" i="1" s="1"/>
  <c r="CR543" i="1" s="1"/>
  <c r="CC543" i="1"/>
  <c r="CW543" i="1" s="1"/>
  <c r="CY543" i="1" s="1"/>
  <c r="BY543" i="1"/>
  <c r="CV111" i="1"/>
  <c r="CU111" i="1"/>
  <c r="BX111" i="1"/>
  <c r="CD111" i="1" a="1"/>
  <c r="CD111" i="1" s="1"/>
  <c r="CR111" i="1" s="1"/>
  <c r="CC111" i="1"/>
  <c r="CW111" i="1" s="1"/>
  <c r="CY111" i="1" s="1"/>
  <c r="BY111" i="1"/>
  <c r="CV542" i="1"/>
  <c r="CU542" i="1"/>
  <c r="BX542" i="1"/>
  <c r="CD542" i="1" a="1"/>
  <c r="CD542" i="1" s="1"/>
  <c r="CR542" i="1" s="1"/>
  <c r="CC542" i="1"/>
  <c r="CW542" i="1" s="1"/>
  <c r="CY542" i="1" s="1"/>
  <c r="BY542" i="1"/>
  <c r="CV541" i="1"/>
  <c r="CU541" i="1"/>
  <c r="BX541" i="1"/>
  <c r="CD541" i="1" a="1"/>
  <c r="CD541" i="1" s="1"/>
  <c r="CR541" i="1" s="1"/>
  <c r="CC541" i="1"/>
  <c r="CW541" i="1" s="1"/>
  <c r="CY541" i="1" s="1"/>
  <c r="BY541" i="1"/>
  <c r="CV153" i="1"/>
  <c r="CU153" i="1"/>
  <c r="BX153" i="1"/>
  <c r="CD153" i="1" a="1"/>
  <c r="CD153" i="1" s="1"/>
  <c r="CR153" i="1" s="1"/>
  <c r="CS153" i="1" s="1"/>
  <c r="CC153" i="1"/>
  <c r="CW153" i="1" s="1"/>
  <c r="CY153" i="1" s="1"/>
  <c r="BY153" i="1"/>
  <c r="CV540" i="1"/>
  <c r="CU540" i="1"/>
  <c r="BX540" i="1"/>
  <c r="CD540" i="1" a="1"/>
  <c r="CD540" i="1" s="1"/>
  <c r="CR540" i="1" s="1"/>
  <c r="CC540" i="1"/>
  <c r="CW540" i="1" s="1"/>
  <c r="CY540" i="1" s="1"/>
  <c r="BY540" i="1"/>
  <c r="CV539" i="1"/>
  <c r="CU539" i="1"/>
  <c r="BX539" i="1"/>
  <c r="CD539" i="1" a="1"/>
  <c r="CD539" i="1" s="1"/>
  <c r="CR539" i="1" s="1"/>
  <c r="CS539" i="1" s="1"/>
  <c r="CC539" i="1"/>
  <c r="CW539" i="1" s="1"/>
  <c r="CY539" i="1" s="1"/>
  <c r="BY539" i="1"/>
  <c r="CV110" i="1"/>
  <c r="CU110" i="1"/>
  <c r="BX110" i="1"/>
  <c r="CD110" i="1" a="1"/>
  <c r="CD110" i="1" s="1"/>
  <c r="CR110" i="1" s="1"/>
  <c r="CC110" i="1"/>
  <c r="CW110" i="1" s="1"/>
  <c r="CY110" i="1" s="1"/>
  <c r="BY110" i="1"/>
  <c r="CV538" i="1"/>
  <c r="CU538" i="1"/>
  <c r="BX538" i="1"/>
  <c r="CD538" i="1" a="1"/>
  <c r="CD538" i="1" s="1"/>
  <c r="CR538" i="1" s="1"/>
  <c r="CS538" i="1" s="1"/>
  <c r="CC538" i="1"/>
  <c r="CW538" i="1" s="1"/>
  <c r="CY538" i="1" s="1"/>
  <c r="BY538" i="1"/>
  <c r="CV31" i="1"/>
  <c r="CU31" i="1"/>
  <c r="BX31" i="1"/>
  <c r="CD31" i="1" a="1"/>
  <c r="CD31" i="1" s="1"/>
  <c r="CR31" i="1" s="1"/>
  <c r="CC31" i="1"/>
  <c r="CW31" i="1" s="1"/>
  <c r="CY31" i="1" s="1"/>
  <c r="BY31" i="1"/>
  <c r="CV62" i="1"/>
  <c r="CU62" i="1"/>
  <c r="BX62" i="1"/>
  <c r="CD62" i="1" a="1"/>
  <c r="CD62" i="1" s="1"/>
  <c r="CR62" i="1" s="1"/>
  <c r="CS62" i="1" s="1"/>
  <c r="CC62" i="1"/>
  <c r="CW62" i="1" s="1"/>
  <c r="CY62" i="1" s="1"/>
  <c r="BY62" i="1"/>
  <c r="CV908" i="1"/>
  <c r="CU908" i="1"/>
  <c r="BX908" i="1"/>
  <c r="CD908" i="1" a="1"/>
  <c r="CD908" i="1" s="1"/>
  <c r="CR908" i="1" s="1"/>
  <c r="CC908" i="1"/>
  <c r="CW908" i="1" s="1"/>
  <c r="CY908" i="1" s="1"/>
  <c r="BY908" i="1"/>
  <c r="CV907" i="1"/>
  <c r="CU907" i="1"/>
  <c r="BX907" i="1"/>
  <c r="CD907" i="1" a="1"/>
  <c r="CD907" i="1" s="1"/>
  <c r="CR907" i="1" s="1"/>
  <c r="CS907" i="1" s="1"/>
  <c r="CC907" i="1"/>
  <c r="CW907" i="1" s="1"/>
  <c r="CY907" i="1" s="1"/>
  <c r="BY907" i="1"/>
  <c r="CV537" i="1"/>
  <c r="CU537" i="1"/>
  <c r="BX537" i="1"/>
  <c r="CD537" i="1" a="1"/>
  <c r="CD537" i="1" s="1"/>
  <c r="CR537" i="1" s="1"/>
  <c r="CC537" i="1"/>
  <c r="CW537" i="1" s="1"/>
  <c r="CY537" i="1" s="1"/>
  <c r="BY537" i="1"/>
  <c r="CV536" i="1"/>
  <c r="CU536" i="1"/>
  <c r="BX536" i="1"/>
  <c r="CD536" i="1" a="1"/>
  <c r="CD536" i="1" s="1"/>
  <c r="CR536" i="1" s="1"/>
  <c r="CS536" i="1" s="1"/>
  <c r="CC536" i="1"/>
  <c r="CW536" i="1" s="1"/>
  <c r="CY536" i="1" s="1"/>
  <c r="BY536" i="1"/>
  <c r="CV535" i="1"/>
  <c r="CU535" i="1"/>
  <c r="BX535" i="1"/>
  <c r="CD535" i="1" a="1"/>
  <c r="CD535" i="1" s="1"/>
  <c r="CR535" i="1" s="1"/>
  <c r="CC535" i="1"/>
  <c r="CW535" i="1" s="1"/>
  <c r="CY535" i="1" s="1"/>
  <c r="BY535" i="1"/>
  <c r="CV750" i="1"/>
  <c r="CU750" i="1"/>
  <c r="BX750" i="1"/>
  <c r="CD750" i="1" a="1"/>
  <c r="CD750" i="1" s="1"/>
  <c r="CR750" i="1" s="1"/>
  <c r="CS750" i="1" s="1"/>
  <c r="CC750" i="1"/>
  <c r="CW750" i="1" s="1"/>
  <c r="CY750" i="1" s="1"/>
  <c r="BY750" i="1"/>
  <c r="CV534" i="1"/>
  <c r="CU534" i="1"/>
  <c r="BX534" i="1"/>
  <c r="CD534" i="1" a="1"/>
  <c r="CD534" i="1" s="1"/>
  <c r="CR534" i="1" s="1"/>
  <c r="CC534" i="1"/>
  <c r="CW534" i="1" s="1"/>
  <c r="CY534" i="1" s="1"/>
  <c r="BY534" i="1"/>
  <c r="CV152" i="1"/>
  <c r="CU152" i="1"/>
  <c r="BX152" i="1"/>
  <c r="CD152" i="1" a="1"/>
  <c r="CD152" i="1" s="1"/>
  <c r="CR152" i="1" s="1"/>
  <c r="CS152" i="1" s="1"/>
  <c r="CC152" i="1"/>
  <c r="CW152" i="1" s="1"/>
  <c r="CY152" i="1" s="1"/>
  <c r="BY152" i="1"/>
  <c r="CV533" i="1"/>
  <c r="CU533" i="1"/>
  <c r="BX533" i="1"/>
  <c r="CD533" i="1" a="1"/>
  <c r="CD533" i="1" s="1"/>
  <c r="CR533" i="1" s="1"/>
  <c r="CC533" i="1"/>
  <c r="CW533" i="1" s="1"/>
  <c r="CY533" i="1" s="1"/>
  <c r="BY533" i="1"/>
  <c r="CV61" i="1"/>
  <c r="CU61" i="1"/>
  <c r="BX61" i="1"/>
  <c r="CD61" i="1" a="1"/>
  <c r="CD61" i="1" s="1"/>
  <c r="CR61" i="1" s="1"/>
  <c r="CS61" i="1" s="1"/>
  <c r="CC61" i="1"/>
  <c r="CW61" i="1" s="1"/>
  <c r="CY61" i="1" s="1"/>
  <c r="BY61" i="1"/>
  <c r="CV160" i="1"/>
  <c r="CU160" i="1"/>
  <c r="BX160" i="1"/>
  <c r="CD160" i="1" a="1"/>
  <c r="CD160" i="1" s="1"/>
  <c r="CR160" i="1" s="1"/>
  <c r="CC160" i="1"/>
  <c r="CW160" i="1" s="1"/>
  <c r="CY160" i="1" s="1"/>
  <c r="BY160" i="1"/>
  <c r="CV906" i="1"/>
  <c r="CU906" i="1"/>
  <c r="BX906" i="1"/>
  <c r="CD906" i="1" a="1"/>
  <c r="CD906" i="1" s="1"/>
  <c r="CR906" i="1" s="1"/>
  <c r="CS906" i="1" s="1"/>
  <c r="CC906" i="1"/>
  <c r="CW906" i="1" s="1"/>
  <c r="CY906" i="1" s="1"/>
  <c r="BY906" i="1"/>
  <c r="CV830" i="1"/>
  <c r="CU830" i="1"/>
  <c r="BX830" i="1"/>
  <c r="CD830" i="1" a="1"/>
  <c r="CD830" i="1" s="1"/>
  <c r="CR830" i="1" s="1"/>
  <c r="CC830" i="1"/>
  <c r="CW830" i="1" s="1"/>
  <c r="CY830" i="1" s="1"/>
  <c r="BY830" i="1"/>
  <c r="CV749" i="1"/>
  <c r="CU749" i="1"/>
  <c r="BX749" i="1"/>
  <c r="CD749" i="1" a="1"/>
  <c r="CD749" i="1" s="1"/>
  <c r="CR749" i="1" s="1"/>
  <c r="CS749" i="1" s="1"/>
  <c r="CC749" i="1"/>
  <c r="CW749" i="1" s="1"/>
  <c r="CY749" i="1" s="1"/>
  <c r="BY749" i="1"/>
  <c r="CV151" i="1"/>
  <c r="CU151" i="1"/>
  <c r="BX151" i="1"/>
  <c r="CD151" i="1" a="1"/>
  <c r="CD151" i="1" s="1"/>
  <c r="CR151" i="1" s="1"/>
  <c r="CC151" i="1"/>
  <c r="CW151" i="1" s="1"/>
  <c r="CY151" i="1" s="1"/>
  <c r="BY151" i="1"/>
  <c r="CV532" i="1"/>
  <c r="CU532" i="1"/>
  <c r="BX532" i="1"/>
  <c r="CD532" i="1" a="1"/>
  <c r="CD532" i="1" s="1"/>
  <c r="CR532" i="1" s="1"/>
  <c r="CS532" i="1" s="1"/>
  <c r="CC532" i="1"/>
  <c r="CW532" i="1" s="1"/>
  <c r="CY532" i="1" s="1"/>
  <c r="BY532" i="1"/>
  <c r="CV531" i="1"/>
  <c r="CU531" i="1"/>
  <c r="BX531" i="1"/>
  <c r="CD531" i="1" a="1"/>
  <c r="CD531" i="1" s="1"/>
  <c r="CR531" i="1" s="1"/>
  <c r="CC531" i="1"/>
  <c r="CW531" i="1" s="1"/>
  <c r="CY531" i="1" s="1"/>
  <c r="BY531" i="1"/>
  <c r="CV530" i="1"/>
  <c r="CU530" i="1"/>
  <c r="BX530" i="1"/>
  <c r="CD530" i="1" a="1"/>
  <c r="CD530" i="1" s="1"/>
  <c r="CR530" i="1" s="1"/>
  <c r="CS530" i="1" s="1"/>
  <c r="CC530" i="1"/>
  <c r="CW530" i="1" s="1"/>
  <c r="CY530" i="1" s="1"/>
  <c r="BY530" i="1"/>
  <c r="CV529" i="1"/>
  <c r="CU529" i="1"/>
  <c r="BX529" i="1"/>
  <c r="CD529" i="1" a="1"/>
  <c r="CD529" i="1" s="1"/>
  <c r="CR529" i="1" s="1"/>
  <c r="CC529" i="1"/>
  <c r="CW529" i="1" s="1"/>
  <c r="CY529" i="1" s="1"/>
  <c r="BY529" i="1"/>
  <c r="CV528" i="1"/>
  <c r="CU528" i="1"/>
  <c r="BX528" i="1"/>
  <c r="CD528" i="1" a="1"/>
  <c r="CD528" i="1" s="1"/>
  <c r="CR528" i="1" s="1"/>
  <c r="CS528" i="1" s="1"/>
  <c r="CC528" i="1"/>
  <c r="CW528" i="1" s="1"/>
  <c r="CY528" i="1" s="1"/>
  <c r="BY528" i="1"/>
  <c r="CV527" i="1"/>
  <c r="CU527" i="1"/>
  <c r="BX527" i="1"/>
  <c r="CD527" i="1" a="1"/>
  <c r="CD527" i="1" s="1"/>
  <c r="CR527" i="1" s="1"/>
  <c r="CC527" i="1"/>
  <c r="CW527" i="1" s="1"/>
  <c r="CY527" i="1" s="1"/>
  <c r="BY527" i="1"/>
  <c r="CV526" i="1"/>
  <c r="CU526" i="1"/>
  <c r="BX526" i="1"/>
  <c r="CD526" i="1" a="1"/>
  <c r="CD526" i="1" s="1"/>
  <c r="CR526" i="1" s="1"/>
  <c r="CS526" i="1" s="1"/>
  <c r="CC526" i="1"/>
  <c r="CW526" i="1" s="1"/>
  <c r="CY526" i="1" s="1"/>
  <c r="BY526" i="1"/>
  <c r="CV525" i="1"/>
  <c r="CU525" i="1"/>
  <c r="BX525" i="1"/>
  <c r="CD525" i="1" a="1"/>
  <c r="CD525" i="1" s="1"/>
  <c r="CR525" i="1" s="1"/>
  <c r="CC525" i="1"/>
  <c r="CW525" i="1" s="1"/>
  <c r="CY525" i="1" s="1"/>
  <c r="BY525" i="1"/>
  <c r="CV524" i="1"/>
  <c r="CU524" i="1"/>
  <c r="BX524" i="1"/>
  <c r="CD524" i="1" a="1"/>
  <c r="CD524" i="1" s="1"/>
  <c r="CR524" i="1" s="1"/>
  <c r="CS524" i="1" s="1"/>
  <c r="CC524" i="1"/>
  <c r="CW524" i="1" s="1"/>
  <c r="CY524" i="1" s="1"/>
  <c r="BY524" i="1"/>
  <c r="CV523" i="1"/>
  <c r="CU523" i="1"/>
  <c r="BX523" i="1"/>
  <c r="CD523" i="1" a="1"/>
  <c r="CD523" i="1" s="1"/>
  <c r="CR523" i="1" s="1"/>
  <c r="CC523" i="1"/>
  <c r="CW523" i="1" s="1"/>
  <c r="CY523" i="1" s="1"/>
  <c r="BY523" i="1"/>
  <c r="CV522" i="1"/>
  <c r="CU522" i="1"/>
  <c r="BX522" i="1"/>
  <c r="CD522" i="1" a="1"/>
  <c r="CD522" i="1" s="1"/>
  <c r="CR522" i="1" s="1"/>
  <c r="CS522" i="1" s="1"/>
  <c r="CC522" i="1"/>
  <c r="CW522" i="1" s="1"/>
  <c r="CY522" i="1" s="1"/>
  <c r="BY522" i="1"/>
  <c r="CV521" i="1"/>
  <c r="CU521" i="1"/>
  <c r="BX521" i="1"/>
  <c r="CD521" i="1" a="1"/>
  <c r="CD521" i="1" s="1"/>
  <c r="CR521" i="1" s="1"/>
  <c r="CC521" i="1"/>
  <c r="CW521" i="1" s="1"/>
  <c r="CY521" i="1" s="1"/>
  <c r="BY521" i="1"/>
  <c r="CV905" i="1"/>
  <c r="CU905" i="1"/>
  <c r="BX905" i="1"/>
  <c r="CD905" i="1" a="1"/>
  <c r="CD905" i="1" s="1"/>
  <c r="CR905" i="1" s="1"/>
  <c r="CS905" i="1" s="1"/>
  <c r="CC905" i="1"/>
  <c r="CW905" i="1" s="1"/>
  <c r="CY905" i="1" s="1"/>
  <c r="BY905" i="1"/>
  <c r="CV904" i="1"/>
  <c r="CU904" i="1"/>
  <c r="BX904" i="1"/>
  <c r="CD904" i="1" a="1"/>
  <c r="CD904" i="1" s="1"/>
  <c r="CR904" i="1" s="1"/>
  <c r="CC904" i="1"/>
  <c r="CW904" i="1" s="1"/>
  <c r="CY904" i="1" s="1"/>
  <c r="BY904" i="1"/>
  <c r="CV520" i="1"/>
  <c r="CU520" i="1"/>
  <c r="BX520" i="1"/>
  <c r="CD520" i="1" a="1"/>
  <c r="CD520" i="1" s="1"/>
  <c r="CR520" i="1" s="1"/>
  <c r="CS520" i="1" s="1"/>
  <c r="CC520" i="1"/>
  <c r="CW520" i="1" s="1"/>
  <c r="CY520" i="1" s="1"/>
  <c r="BY520" i="1"/>
  <c r="CV519" i="1"/>
  <c r="CU519" i="1"/>
  <c r="BX519" i="1"/>
  <c r="CD519" i="1" a="1"/>
  <c r="CD519" i="1" s="1"/>
  <c r="CR519" i="1" s="1"/>
  <c r="CC519" i="1"/>
  <c r="CW519" i="1" s="1"/>
  <c r="CY519" i="1" s="1"/>
  <c r="BY519" i="1"/>
  <c r="CV518" i="1"/>
  <c r="CU518" i="1"/>
  <c r="BX518" i="1"/>
  <c r="CD518" i="1" a="1"/>
  <c r="CD518" i="1" s="1"/>
  <c r="CR518" i="1" s="1"/>
  <c r="CS518" i="1" s="1"/>
  <c r="CC518" i="1"/>
  <c r="CW518" i="1" s="1"/>
  <c r="CY518" i="1" s="1"/>
  <c r="BY518" i="1"/>
  <c r="CV517" i="1"/>
  <c r="CU517" i="1"/>
  <c r="BX517" i="1"/>
  <c r="CD517" i="1" a="1"/>
  <c r="CD517" i="1" s="1"/>
  <c r="CR517" i="1" s="1"/>
  <c r="CC517" i="1"/>
  <c r="CW517" i="1" s="1"/>
  <c r="CY517" i="1" s="1"/>
  <c r="BY517" i="1"/>
  <c r="CV150" i="1"/>
  <c r="CU150" i="1"/>
  <c r="BX150" i="1"/>
  <c r="CD150" i="1" a="1"/>
  <c r="CD150" i="1" s="1"/>
  <c r="CR150" i="1" s="1"/>
  <c r="CS150" i="1" s="1"/>
  <c r="CC150" i="1"/>
  <c r="CW150" i="1" s="1"/>
  <c r="CY150" i="1" s="1"/>
  <c r="BY150" i="1"/>
  <c r="CV516" i="1"/>
  <c r="CU516" i="1"/>
  <c r="BX516" i="1"/>
  <c r="CD516" i="1" a="1"/>
  <c r="CD516" i="1" s="1"/>
  <c r="CR516" i="1" s="1"/>
  <c r="CC516" i="1"/>
  <c r="CW516" i="1" s="1"/>
  <c r="CY516" i="1" s="1"/>
  <c r="BY516" i="1"/>
  <c r="CV60" i="1"/>
  <c r="CU60" i="1"/>
  <c r="BX60" i="1"/>
  <c r="CD60" i="1" a="1"/>
  <c r="CD60" i="1" s="1"/>
  <c r="CR60" i="1" s="1"/>
  <c r="CS60" i="1" s="1"/>
  <c r="CC60" i="1"/>
  <c r="CW60" i="1" s="1"/>
  <c r="CY60" i="1" s="1"/>
  <c r="BY60" i="1"/>
  <c r="CV515" i="1"/>
  <c r="CU515" i="1"/>
  <c r="BX515" i="1"/>
  <c r="CD515" i="1" a="1"/>
  <c r="CD515" i="1" s="1"/>
  <c r="CR515" i="1" s="1"/>
  <c r="CC515" i="1"/>
  <c r="CW515" i="1" s="1"/>
  <c r="CY515" i="1" s="1"/>
  <c r="BY515" i="1"/>
  <c r="CV514" i="1"/>
  <c r="CU514" i="1"/>
  <c r="BX514" i="1"/>
  <c r="CD514" i="1" a="1"/>
  <c r="CD514" i="1" s="1"/>
  <c r="CR514" i="1" s="1"/>
  <c r="CS514" i="1" s="1"/>
  <c r="CC514" i="1"/>
  <c r="CW514" i="1" s="1"/>
  <c r="CY514" i="1" s="1"/>
  <c r="BY514" i="1"/>
  <c r="CV513" i="1"/>
  <c r="CU513" i="1"/>
  <c r="BX513" i="1"/>
  <c r="CD513" i="1" a="1"/>
  <c r="CD513" i="1" s="1"/>
  <c r="CR513" i="1" s="1"/>
  <c r="CC513" i="1"/>
  <c r="CW513" i="1" s="1"/>
  <c r="CY513" i="1" s="1"/>
  <c r="BY513" i="1"/>
  <c r="CV512" i="1"/>
  <c r="CU512" i="1"/>
  <c r="BX512" i="1"/>
  <c r="CD512" i="1" a="1"/>
  <c r="CD512" i="1" s="1"/>
  <c r="CR512" i="1" s="1"/>
  <c r="CS512" i="1" s="1"/>
  <c r="CC512" i="1"/>
  <c r="CW512" i="1" s="1"/>
  <c r="CY512" i="1" s="1"/>
  <c r="BY512" i="1"/>
  <c r="CV109" i="1"/>
  <c r="CU109" i="1"/>
  <c r="BX109" i="1"/>
  <c r="CD109" i="1" a="1"/>
  <c r="CD109" i="1" s="1"/>
  <c r="CR109" i="1" s="1"/>
  <c r="CC109" i="1"/>
  <c r="CW109" i="1" s="1"/>
  <c r="CY109" i="1" s="1"/>
  <c r="BY109" i="1"/>
  <c r="CV511" i="1"/>
  <c r="CU511" i="1"/>
  <c r="BX511" i="1"/>
  <c r="CD511" i="1" a="1"/>
  <c r="CD511" i="1" s="1"/>
  <c r="CR511" i="1" s="1"/>
  <c r="CS511" i="1" s="1"/>
  <c r="CC511" i="1"/>
  <c r="CW511" i="1" s="1"/>
  <c r="CY511" i="1" s="1"/>
  <c r="BY511" i="1"/>
  <c r="CV510" i="1"/>
  <c r="CU510" i="1"/>
  <c r="BX510" i="1"/>
  <c r="CD510" i="1" a="1"/>
  <c r="CD510" i="1" s="1"/>
  <c r="CR510" i="1" s="1"/>
  <c r="CC510" i="1"/>
  <c r="CW510" i="1" s="1"/>
  <c r="CY510" i="1" s="1"/>
  <c r="BY510" i="1"/>
  <c r="CV509" i="1"/>
  <c r="CU509" i="1"/>
  <c r="BX509" i="1"/>
  <c r="CD509" i="1" a="1"/>
  <c r="CD509" i="1" s="1"/>
  <c r="CR509" i="1" s="1"/>
  <c r="CS509" i="1" s="1"/>
  <c r="CC509" i="1"/>
  <c r="CW509" i="1" s="1"/>
  <c r="CY509" i="1" s="1"/>
  <c r="BY509" i="1"/>
  <c r="CV508" i="1"/>
  <c r="CU508" i="1"/>
  <c r="BX508" i="1"/>
  <c r="CD508" i="1" a="1"/>
  <c r="CD508" i="1" s="1"/>
  <c r="CR508" i="1" s="1"/>
  <c r="CC508" i="1"/>
  <c r="CW508" i="1" s="1"/>
  <c r="CY508" i="1" s="1"/>
  <c r="BY508" i="1"/>
  <c r="CV507" i="1"/>
  <c r="CU507" i="1"/>
  <c r="BX507" i="1"/>
  <c r="CD507" i="1" a="1"/>
  <c r="CD507" i="1" s="1"/>
  <c r="CR507" i="1" s="1"/>
  <c r="CS507" i="1" s="1"/>
  <c r="CC507" i="1"/>
  <c r="CW507" i="1" s="1"/>
  <c r="CY507" i="1" s="1"/>
  <c r="BY507" i="1"/>
  <c r="CV506" i="1"/>
  <c r="CU506" i="1"/>
  <c r="BX506" i="1"/>
  <c r="CD506" i="1" a="1"/>
  <c r="CD506" i="1" s="1"/>
  <c r="CR506" i="1" s="1"/>
  <c r="CC506" i="1"/>
  <c r="CW506" i="1" s="1"/>
  <c r="CY506" i="1" s="1"/>
  <c r="BY506" i="1"/>
  <c r="CV505" i="1"/>
  <c r="CU505" i="1"/>
  <c r="BX505" i="1"/>
  <c r="CD505" i="1" a="1"/>
  <c r="CD505" i="1" s="1"/>
  <c r="CR505" i="1" s="1"/>
  <c r="CS505" i="1" s="1"/>
  <c r="CC505" i="1"/>
  <c r="CW505" i="1" s="1"/>
  <c r="CY505" i="1" s="1"/>
  <c r="BY505" i="1"/>
  <c r="CV748" i="1"/>
  <c r="CU748" i="1"/>
  <c r="BX748" i="1"/>
  <c r="CD748" i="1" a="1"/>
  <c r="CD748" i="1" s="1"/>
  <c r="CR748" i="1" s="1"/>
  <c r="CC748" i="1"/>
  <c r="CW748" i="1" s="1"/>
  <c r="CY748" i="1" s="1"/>
  <c r="BY748" i="1"/>
  <c r="CV59" i="1"/>
  <c r="CU59" i="1"/>
  <c r="BX59" i="1"/>
  <c r="CD59" i="1" a="1"/>
  <c r="CD59" i="1" s="1"/>
  <c r="CR59" i="1" s="1"/>
  <c r="CS59" i="1" s="1"/>
  <c r="CC59" i="1"/>
  <c r="CW59" i="1" s="1"/>
  <c r="CY59" i="1" s="1"/>
  <c r="BY59" i="1"/>
  <c r="CV504" i="1"/>
  <c r="CU504" i="1"/>
  <c r="BX504" i="1"/>
  <c r="CD504" i="1" a="1"/>
  <c r="CD504" i="1" s="1"/>
  <c r="CR504" i="1" s="1"/>
  <c r="CC504" i="1"/>
  <c r="CW504" i="1" s="1"/>
  <c r="CY504" i="1" s="1"/>
  <c r="BY504" i="1"/>
  <c r="CV503" i="1"/>
  <c r="CU503" i="1"/>
  <c r="BX503" i="1"/>
  <c r="CD503" i="1" a="1"/>
  <c r="CD503" i="1" s="1"/>
  <c r="CR503" i="1" s="1"/>
  <c r="CS503" i="1" s="1"/>
  <c r="CC503" i="1"/>
  <c r="CW503" i="1" s="1"/>
  <c r="CY503" i="1" s="1"/>
  <c r="BY503" i="1"/>
  <c r="CV502" i="1"/>
  <c r="CU502" i="1"/>
  <c r="BX502" i="1"/>
  <c r="CD502" i="1" a="1"/>
  <c r="CD502" i="1" s="1"/>
  <c r="CR502" i="1" s="1"/>
  <c r="CC502" i="1"/>
  <c r="CW502" i="1" s="1"/>
  <c r="CY502" i="1" s="1"/>
  <c r="BY502" i="1"/>
  <c r="CV501" i="1"/>
  <c r="CU501" i="1"/>
  <c r="BX501" i="1"/>
  <c r="CD501" i="1" a="1"/>
  <c r="CD501" i="1" s="1"/>
  <c r="CR501" i="1" s="1"/>
  <c r="CS501" i="1" s="1"/>
  <c r="CC501" i="1"/>
  <c r="CW501" i="1" s="1"/>
  <c r="CY501" i="1" s="1"/>
  <c r="BY501" i="1"/>
  <c r="CV500" i="1"/>
  <c r="CU500" i="1"/>
  <c r="BX500" i="1"/>
  <c r="CD500" i="1" a="1"/>
  <c r="CD500" i="1" s="1"/>
  <c r="CR500" i="1" s="1"/>
  <c r="CC500" i="1"/>
  <c r="CW500" i="1" s="1"/>
  <c r="CY500" i="1" s="1"/>
  <c r="BY500" i="1"/>
  <c r="CV499" i="1"/>
  <c r="CU499" i="1"/>
  <c r="BX499" i="1"/>
  <c r="CD499" i="1" a="1"/>
  <c r="CD499" i="1" s="1"/>
  <c r="CR499" i="1" s="1"/>
  <c r="CS499" i="1" s="1"/>
  <c r="CC499" i="1"/>
  <c r="CW499" i="1" s="1"/>
  <c r="CY499" i="1" s="1"/>
  <c r="BY499" i="1"/>
  <c r="CV498" i="1"/>
  <c r="CU498" i="1"/>
  <c r="BX498" i="1"/>
  <c r="CD498" i="1" a="1"/>
  <c r="CD498" i="1" s="1"/>
  <c r="CR498" i="1" s="1"/>
  <c r="CC498" i="1"/>
  <c r="CW498" i="1" s="1"/>
  <c r="CY498" i="1" s="1"/>
  <c r="BY498" i="1"/>
  <c r="CV497" i="1"/>
  <c r="CU497" i="1"/>
  <c r="BX497" i="1"/>
  <c r="CD497" i="1" a="1"/>
  <c r="CD497" i="1" s="1"/>
  <c r="CR497" i="1" s="1"/>
  <c r="CS497" i="1" s="1"/>
  <c r="CC497" i="1"/>
  <c r="CW497" i="1" s="1"/>
  <c r="CY497" i="1" s="1"/>
  <c r="BY497" i="1"/>
  <c r="CV496" i="1"/>
  <c r="CU496" i="1"/>
  <c r="BX496" i="1"/>
  <c r="CD496" i="1" a="1"/>
  <c r="CD496" i="1" s="1"/>
  <c r="CR496" i="1" s="1"/>
  <c r="CC496" i="1"/>
  <c r="CW496" i="1" s="1"/>
  <c r="CY496" i="1" s="1"/>
  <c r="BY496" i="1"/>
  <c r="CV495" i="1"/>
  <c r="CU495" i="1"/>
  <c r="BX495" i="1"/>
  <c r="CD495" i="1" a="1"/>
  <c r="CD495" i="1" s="1"/>
  <c r="CR495" i="1" s="1"/>
  <c r="CS495" i="1" s="1"/>
  <c r="CC495" i="1"/>
  <c r="CW495" i="1" s="1"/>
  <c r="CY495" i="1" s="1"/>
  <c r="BY495" i="1"/>
  <c r="CV494" i="1"/>
  <c r="CU494" i="1"/>
  <c r="BX494" i="1"/>
  <c r="CD494" i="1" a="1"/>
  <c r="CD494" i="1" s="1"/>
  <c r="CR494" i="1" s="1"/>
  <c r="CC494" i="1"/>
  <c r="CW494" i="1" s="1"/>
  <c r="CY494" i="1" s="1"/>
  <c r="BY494" i="1"/>
  <c r="CV903" i="1"/>
  <c r="CU903" i="1"/>
  <c r="BX903" i="1"/>
  <c r="CD903" i="1" a="1"/>
  <c r="CD903" i="1" s="1"/>
  <c r="CR903" i="1" s="1"/>
  <c r="CS903" i="1" s="1"/>
  <c r="CC903" i="1"/>
  <c r="CW903" i="1" s="1"/>
  <c r="CY903" i="1" s="1"/>
  <c r="BY903" i="1"/>
  <c r="CV902" i="1"/>
  <c r="CU902" i="1"/>
  <c r="BX902" i="1"/>
  <c r="CD902" i="1" a="1"/>
  <c r="CD902" i="1" s="1"/>
  <c r="CR902" i="1" s="1"/>
  <c r="CC902" i="1"/>
  <c r="CW902" i="1" s="1"/>
  <c r="CY902" i="1" s="1"/>
  <c r="BY902" i="1"/>
  <c r="CV493" i="1"/>
  <c r="CU493" i="1"/>
  <c r="BX493" i="1"/>
  <c r="CD493" i="1" a="1"/>
  <c r="CD493" i="1" s="1"/>
  <c r="CR493" i="1" s="1"/>
  <c r="CS493" i="1" s="1"/>
  <c r="CC493" i="1"/>
  <c r="CW493" i="1" s="1"/>
  <c r="CY493" i="1" s="1"/>
  <c r="BY493" i="1"/>
  <c r="CV492" i="1"/>
  <c r="CU492" i="1"/>
  <c r="BX492" i="1"/>
  <c r="CD492" i="1" a="1"/>
  <c r="CD492" i="1" s="1"/>
  <c r="CR492" i="1" s="1"/>
  <c r="CS492" i="1" s="1"/>
  <c r="CC492" i="1"/>
  <c r="CW492" i="1" s="1"/>
  <c r="CY492" i="1" s="1"/>
  <c r="BY492" i="1"/>
  <c r="CV171" i="1"/>
  <c r="CU171" i="1"/>
  <c r="BX171" i="1"/>
  <c r="CD171" i="1" a="1"/>
  <c r="CD171" i="1" s="1"/>
  <c r="CR171" i="1" s="1"/>
  <c r="CS171" i="1" s="1"/>
  <c r="CC171" i="1"/>
  <c r="CW171" i="1" s="1"/>
  <c r="CY171" i="1" s="1"/>
  <c r="BY171" i="1"/>
  <c r="CV491" i="1"/>
  <c r="CU491" i="1"/>
  <c r="BX491" i="1"/>
  <c r="CD491" i="1" a="1"/>
  <c r="CD491" i="1" s="1"/>
  <c r="CR491" i="1" s="1"/>
  <c r="CS491" i="1" s="1"/>
  <c r="CC491" i="1"/>
  <c r="CW491" i="1" s="1"/>
  <c r="CY491" i="1" s="1"/>
  <c r="BY491" i="1"/>
  <c r="CV170" i="1"/>
  <c r="CU170" i="1"/>
  <c r="BX170" i="1"/>
  <c r="CD170" i="1" a="1"/>
  <c r="CD170" i="1" s="1"/>
  <c r="CR170" i="1" s="1"/>
  <c r="CS170" i="1" s="1"/>
  <c r="CC170" i="1"/>
  <c r="CW170" i="1" s="1"/>
  <c r="CY170" i="1" s="1"/>
  <c r="BY170" i="1"/>
  <c r="CV169" i="1"/>
  <c r="CU169" i="1"/>
  <c r="BX169" i="1"/>
  <c r="CD169" i="1" a="1"/>
  <c r="CD169" i="1" s="1"/>
  <c r="CR169" i="1" s="1"/>
  <c r="CS169" i="1" s="1"/>
  <c r="CC169" i="1"/>
  <c r="CW169" i="1" s="1"/>
  <c r="CY169" i="1" s="1"/>
  <c r="BY169" i="1"/>
  <c r="CV490" i="1"/>
  <c r="CU490" i="1"/>
  <c r="BX490" i="1"/>
  <c r="CD490" i="1" a="1"/>
  <c r="CD490" i="1" s="1"/>
  <c r="CR490" i="1" s="1"/>
  <c r="CS490" i="1" s="1"/>
  <c r="CC490" i="1"/>
  <c r="CW490" i="1" s="1"/>
  <c r="CY490" i="1" s="1"/>
  <c r="BY490" i="1"/>
  <c r="CV882" i="1"/>
  <c r="CU882" i="1"/>
  <c r="BX882" i="1"/>
  <c r="CD882" i="1" a="1"/>
  <c r="CD882" i="1" s="1"/>
  <c r="CR882" i="1" s="1"/>
  <c r="CS882" i="1" s="1"/>
  <c r="CC882" i="1"/>
  <c r="CW882" i="1" s="1"/>
  <c r="CY882" i="1" s="1"/>
  <c r="BY882" i="1"/>
  <c r="CV489" i="1"/>
  <c r="CU489" i="1"/>
  <c r="BX489" i="1"/>
  <c r="CD489" i="1" a="1"/>
  <c r="CD489" i="1" s="1"/>
  <c r="CR489" i="1" s="1"/>
  <c r="CS489" i="1" s="1"/>
  <c r="CC489" i="1"/>
  <c r="CW489" i="1" s="1"/>
  <c r="CY489" i="1" s="1"/>
  <c r="BY489" i="1"/>
  <c r="CV168" i="1"/>
  <c r="CU168" i="1"/>
  <c r="BX168" i="1"/>
  <c r="CD168" i="1" a="1"/>
  <c r="CD168" i="1" s="1"/>
  <c r="CR168" i="1" s="1"/>
  <c r="CS168" i="1" s="1"/>
  <c r="CC168" i="1"/>
  <c r="CW168" i="1" s="1"/>
  <c r="CY168" i="1" s="1"/>
  <c r="BY168" i="1"/>
  <c r="CV58" i="1"/>
  <c r="CU58" i="1"/>
  <c r="BX58" i="1"/>
  <c r="CD58" i="1" a="1"/>
  <c r="CD58" i="1" s="1"/>
  <c r="CR58" i="1" s="1"/>
  <c r="CS58" i="1" s="1"/>
  <c r="CC58" i="1"/>
  <c r="CW58" i="1" s="1"/>
  <c r="CY58" i="1" s="1"/>
  <c r="BY58" i="1"/>
  <c r="CV30" i="1"/>
  <c r="CU30" i="1"/>
  <c r="BX30" i="1"/>
  <c r="CD30" i="1" a="1"/>
  <c r="CD30" i="1" s="1"/>
  <c r="CR30" i="1" s="1"/>
  <c r="CS30" i="1" s="1"/>
  <c r="CC30" i="1"/>
  <c r="CW30" i="1" s="1"/>
  <c r="CY30" i="1" s="1"/>
  <c r="BY30" i="1"/>
  <c r="CV108" i="1"/>
  <c r="CU108" i="1"/>
  <c r="BX108" i="1"/>
  <c r="CD108" i="1" a="1"/>
  <c r="CD108" i="1" s="1"/>
  <c r="CR108" i="1" s="1"/>
  <c r="CS108" i="1" s="1"/>
  <c r="CC108" i="1"/>
  <c r="CW108" i="1" s="1"/>
  <c r="CY108" i="1" s="1"/>
  <c r="BY108" i="1"/>
  <c r="CV107" i="1"/>
  <c r="CU107" i="1"/>
  <c r="BX107" i="1"/>
  <c r="CD107" i="1" a="1"/>
  <c r="CD107" i="1" s="1"/>
  <c r="CR107" i="1" s="1"/>
  <c r="CS107" i="1" s="1"/>
  <c r="CC107" i="1"/>
  <c r="CW107" i="1" s="1"/>
  <c r="CY107" i="1" s="1"/>
  <c r="BY107" i="1"/>
  <c r="CV488" i="1"/>
  <c r="CU488" i="1"/>
  <c r="BX488" i="1"/>
  <c r="CD488" i="1" a="1"/>
  <c r="CD488" i="1" s="1"/>
  <c r="CR488" i="1" s="1"/>
  <c r="CS488" i="1" s="1"/>
  <c r="CC488" i="1"/>
  <c r="CW488" i="1" s="1"/>
  <c r="CY488" i="1" s="1"/>
  <c r="BY488" i="1"/>
  <c r="CV487" i="1"/>
  <c r="CU487" i="1"/>
  <c r="BX487" i="1"/>
  <c r="CD487" i="1" a="1"/>
  <c r="CD487" i="1" s="1"/>
  <c r="CR487" i="1" s="1"/>
  <c r="CS487" i="1" s="1"/>
  <c r="CC487" i="1"/>
  <c r="CW487" i="1" s="1"/>
  <c r="CY487" i="1" s="1"/>
  <c r="BY487" i="1"/>
  <c r="CV901" i="1"/>
  <c r="CU901" i="1"/>
  <c r="BX901" i="1"/>
  <c r="CD901" i="1" a="1"/>
  <c r="CD901" i="1" s="1"/>
  <c r="CR901" i="1" s="1"/>
  <c r="CS901" i="1" s="1"/>
  <c r="CC901" i="1"/>
  <c r="CW901" i="1" s="1"/>
  <c r="CY901" i="1" s="1"/>
  <c r="BY901" i="1"/>
  <c r="CV57" i="1"/>
  <c r="CU57" i="1"/>
  <c r="BX57" i="1"/>
  <c r="CD57" i="1" a="1"/>
  <c r="CD57" i="1" s="1"/>
  <c r="CR57" i="1" s="1"/>
  <c r="CS57" i="1" s="1"/>
  <c r="CC57" i="1"/>
  <c r="CW57" i="1" s="1"/>
  <c r="CY57" i="1" s="1"/>
  <c r="BY57" i="1"/>
  <c r="CV486" i="1"/>
  <c r="CU486" i="1"/>
  <c r="BX486" i="1"/>
  <c r="CD486" i="1" a="1"/>
  <c r="CD486" i="1" s="1"/>
  <c r="CR486" i="1" s="1"/>
  <c r="CS486" i="1" s="1"/>
  <c r="CC486" i="1"/>
  <c r="CW486" i="1" s="1"/>
  <c r="CY486" i="1" s="1"/>
  <c r="BY486" i="1"/>
  <c r="CV878" i="1"/>
  <c r="CU878" i="1"/>
  <c r="BX878" i="1"/>
  <c r="CJ878" i="1" s="1"/>
  <c r="CD878" i="1" a="1"/>
  <c r="CD878" i="1" s="1"/>
  <c r="CR878" i="1" s="1"/>
  <c r="CS878" i="1" s="1"/>
  <c r="CC878" i="1"/>
  <c r="CW878" i="1" s="1"/>
  <c r="CY878" i="1" s="1"/>
  <c r="BY878" i="1"/>
  <c r="CV952" i="1"/>
  <c r="CU952" i="1"/>
  <c r="BX952" i="1"/>
  <c r="CD952" i="1" a="1"/>
  <c r="CD952" i="1" s="1"/>
  <c r="CR952" i="1" s="1"/>
  <c r="CS952" i="1" s="1"/>
  <c r="CC952" i="1"/>
  <c r="CW952" i="1" s="1"/>
  <c r="CY952" i="1" s="1"/>
  <c r="BY952" i="1"/>
  <c r="CV786" i="1"/>
  <c r="CU786" i="1"/>
  <c r="BX786" i="1"/>
  <c r="CD786" i="1" a="1"/>
  <c r="CD786" i="1" s="1"/>
  <c r="CR786" i="1" s="1"/>
  <c r="CS786" i="1" s="1"/>
  <c r="CC786" i="1"/>
  <c r="CW786" i="1" s="1"/>
  <c r="CY786" i="1" s="1"/>
  <c r="BY786" i="1"/>
  <c r="CV485" i="1"/>
  <c r="CU485" i="1"/>
  <c r="BX485" i="1"/>
  <c r="CD485" i="1" a="1"/>
  <c r="CD485" i="1" s="1"/>
  <c r="CR485" i="1" s="1"/>
  <c r="CS485" i="1" s="1"/>
  <c r="CC485" i="1"/>
  <c r="CW485" i="1" s="1"/>
  <c r="CY485" i="1" s="1"/>
  <c r="BY485" i="1"/>
  <c r="CV484" i="1"/>
  <c r="CU484" i="1"/>
  <c r="BX484" i="1"/>
  <c r="CD484" i="1" a="1"/>
  <c r="CD484" i="1" s="1"/>
  <c r="CR484" i="1" s="1"/>
  <c r="CS484" i="1" s="1"/>
  <c r="CC484" i="1"/>
  <c r="CW484" i="1" s="1"/>
  <c r="CY484" i="1" s="1"/>
  <c r="BY484" i="1"/>
  <c r="CV5" i="1"/>
  <c r="CU5" i="1"/>
  <c r="BX5" i="1"/>
  <c r="CD5" i="1" a="1"/>
  <c r="CD5" i="1" s="1"/>
  <c r="CR5" i="1" s="1"/>
  <c r="CS5" i="1" s="1"/>
  <c r="CC5" i="1"/>
  <c r="CW5" i="1" s="1"/>
  <c r="CY5" i="1" s="1"/>
  <c r="BY5" i="1"/>
  <c r="CV483" i="1"/>
  <c r="CU483" i="1"/>
  <c r="BX483" i="1"/>
  <c r="CD483" i="1" a="1"/>
  <c r="CD483" i="1" s="1"/>
  <c r="CR483" i="1" s="1"/>
  <c r="CS483" i="1" s="1"/>
  <c r="CC483" i="1"/>
  <c r="CW483" i="1" s="1"/>
  <c r="CY483" i="1" s="1"/>
  <c r="BY483" i="1"/>
  <c r="CV149" i="1"/>
  <c r="CU149" i="1"/>
  <c r="BX149" i="1"/>
  <c r="CD149" i="1" a="1"/>
  <c r="CD149" i="1" s="1"/>
  <c r="CR149" i="1" s="1"/>
  <c r="CS149" i="1" s="1"/>
  <c r="CC149" i="1"/>
  <c r="CW149" i="1" s="1"/>
  <c r="CY149" i="1" s="1"/>
  <c r="BY149" i="1"/>
  <c r="CV482" i="1"/>
  <c r="CU482" i="1"/>
  <c r="BX482" i="1"/>
  <c r="CD482" i="1" a="1"/>
  <c r="CD482" i="1" s="1"/>
  <c r="CR482" i="1" s="1"/>
  <c r="CS482" i="1" s="1"/>
  <c r="CC482" i="1"/>
  <c r="CW482" i="1" s="1"/>
  <c r="CY482" i="1" s="1"/>
  <c r="BY482" i="1"/>
  <c r="CV481" i="1"/>
  <c r="CU481" i="1"/>
  <c r="BX481" i="1"/>
  <c r="CD481" i="1" a="1"/>
  <c r="CD481" i="1" s="1"/>
  <c r="CR481" i="1" s="1"/>
  <c r="CS481" i="1" s="1"/>
  <c r="CC481" i="1"/>
  <c r="CW481" i="1" s="1"/>
  <c r="CY481" i="1" s="1"/>
  <c r="BY481" i="1"/>
  <c r="CV480" i="1"/>
  <c r="CU480" i="1"/>
  <c r="BX480" i="1"/>
  <c r="CD480" i="1" a="1"/>
  <c r="CD480" i="1" s="1"/>
  <c r="CR480" i="1" s="1"/>
  <c r="CS480" i="1" s="1"/>
  <c r="CC480" i="1"/>
  <c r="CW480" i="1" s="1"/>
  <c r="CY480" i="1" s="1"/>
  <c r="BY480" i="1"/>
  <c r="CV479" i="1"/>
  <c r="CU479" i="1"/>
  <c r="BX479" i="1"/>
  <c r="CD479" i="1" a="1"/>
  <c r="CD479" i="1" s="1"/>
  <c r="CR479" i="1" s="1"/>
  <c r="CS479" i="1" s="1"/>
  <c r="CC479" i="1"/>
  <c r="CW479" i="1" s="1"/>
  <c r="CY479" i="1" s="1"/>
  <c r="BY479" i="1"/>
  <c r="CV478" i="1"/>
  <c r="CU478" i="1"/>
  <c r="BX478" i="1"/>
  <c r="CD478" i="1" a="1"/>
  <c r="CD478" i="1" s="1"/>
  <c r="CR478" i="1" s="1"/>
  <c r="CS478" i="1" s="1"/>
  <c r="CC478" i="1"/>
  <c r="CW478" i="1" s="1"/>
  <c r="CY478" i="1" s="1"/>
  <c r="BY478" i="1"/>
  <c r="CV477" i="1"/>
  <c r="CU477" i="1"/>
  <c r="BX477" i="1"/>
  <c r="CD477" i="1" a="1"/>
  <c r="CD477" i="1" s="1"/>
  <c r="CR477" i="1" s="1"/>
  <c r="CS477" i="1" s="1"/>
  <c r="CC477" i="1"/>
  <c r="CW477" i="1" s="1"/>
  <c r="CY477" i="1" s="1"/>
  <c r="BY477" i="1"/>
  <c r="CV476" i="1"/>
  <c r="CU476" i="1"/>
  <c r="BX476" i="1"/>
  <c r="CD476" i="1" a="1"/>
  <c r="CD476" i="1" s="1"/>
  <c r="CR476" i="1" s="1"/>
  <c r="CS476" i="1" s="1"/>
  <c r="CC476" i="1"/>
  <c r="CW476" i="1" s="1"/>
  <c r="CY476" i="1" s="1"/>
  <c r="BY476" i="1"/>
  <c r="CV475" i="1"/>
  <c r="CU475" i="1"/>
  <c r="BX475" i="1"/>
  <c r="CD475" i="1" a="1"/>
  <c r="CD475" i="1" s="1"/>
  <c r="CR475" i="1" s="1"/>
  <c r="CS475" i="1" s="1"/>
  <c r="CC475" i="1"/>
  <c r="CW475" i="1" s="1"/>
  <c r="CY475" i="1" s="1"/>
  <c r="BY475" i="1"/>
  <c r="CV474" i="1"/>
  <c r="CU474" i="1"/>
  <c r="BX474" i="1"/>
  <c r="CD474" i="1" a="1"/>
  <c r="CD474" i="1" s="1"/>
  <c r="CR474" i="1" s="1"/>
  <c r="CS474" i="1" s="1"/>
  <c r="CC474" i="1"/>
  <c r="CW474" i="1" s="1"/>
  <c r="CY474" i="1" s="1"/>
  <c r="BY474" i="1"/>
  <c r="CV473" i="1"/>
  <c r="CU473" i="1"/>
  <c r="BX473" i="1"/>
  <c r="CD473" i="1" a="1"/>
  <c r="CD473" i="1" s="1"/>
  <c r="CR473" i="1" s="1"/>
  <c r="CS473" i="1" s="1"/>
  <c r="CC473" i="1"/>
  <c r="CW473" i="1" s="1"/>
  <c r="CY473" i="1" s="1"/>
  <c r="BY473" i="1"/>
  <c r="CV472" i="1"/>
  <c r="CU472" i="1"/>
  <c r="BX472" i="1"/>
  <c r="CD472" i="1" a="1"/>
  <c r="CD472" i="1" s="1"/>
  <c r="CR472" i="1" s="1"/>
  <c r="CS472" i="1" s="1"/>
  <c r="CC472" i="1"/>
  <c r="CW472" i="1" s="1"/>
  <c r="CY472" i="1" s="1"/>
  <c r="BY472" i="1"/>
  <c r="CV747" i="1"/>
  <c r="CU747" i="1"/>
  <c r="BX747" i="1"/>
  <c r="CD747" i="1" a="1"/>
  <c r="CD747" i="1" s="1"/>
  <c r="CR747" i="1" s="1"/>
  <c r="CS747" i="1" s="1"/>
  <c r="CC747" i="1"/>
  <c r="CW747" i="1" s="1"/>
  <c r="CY747" i="1" s="1"/>
  <c r="BY747" i="1"/>
  <c r="CV167" i="1"/>
  <c r="CU167" i="1"/>
  <c r="BX167" i="1"/>
  <c r="CJ167" i="1" s="1"/>
  <c r="CD167" i="1" a="1"/>
  <c r="CD167" i="1" s="1"/>
  <c r="CR167" i="1" s="1"/>
  <c r="CS167" i="1" s="1"/>
  <c r="CC167" i="1"/>
  <c r="CW167" i="1" s="1"/>
  <c r="CY167" i="1" s="1"/>
  <c r="BY167" i="1"/>
  <c r="CV471" i="1"/>
  <c r="CU471" i="1"/>
  <c r="BX471" i="1"/>
  <c r="CD471" i="1" a="1"/>
  <c r="CD471" i="1" s="1"/>
  <c r="CR471" i="1" s="1"/>
  <c r="CS471" i="1" s="1"/>
  <c r="CC471" i="1"/>
  <c r="CW471" i="1" s="1"/>
  <c r="CY471" i="1" s="1"/>
  <c r="BY471" i="1"/>
  <c r="CV900" i="1"/>
  <c r="CU900" i="1"/>
  <c r="BX900" i="1"/>
  <c r="CD900" i="1" a="1"/>
  <c r="CD900" i="1" s="1"/>
  <c r="CR900" i="1" s="1"/>
  <c r="CS900" i="1" s="1"/>
  <c r="CC900" i="1"/>
  <c r="CW900" i="1" s="1"/>
  <c r="CY900" i="1" s="1"/>
  <c r="BY900" i="1"/>
  <c r="CV470" i="1"/>
  <c r="CU470" i="1"/>
  <c r="BX470" i="1"/>
  <c r="CD470" i="1" a="1"/>
  <c r="CD470" i="1" s="1"/>
  <c r="CR470" i="1" s="1"/>
  <c r="CS470" i="1" s="1"/>
  <c r="CC470" i="1"/>
  <c r="CW470" i="1" s="1"/>
  <c r="CY470" i="1" s="1"/>
  <c r="BY470" i="1"/>
  <c r="CV469" i="1"/>
  <c r="CU469" i="1"/>
  <c r="BX469" i="1"/>
  <c r="CD469" i="1" a="1"/>
  <c r="CD469" i="1" s="1"/>
  <c r="CR469" i="1" s="1"/>
  <c r="CS469" i="1" s="1"/>
  <c r="CC469" i="1"/>
  <c r="CW469" i="1" s="1"/>
  <c r="CY469" i="1" s="1"/>
  <c r="BY469" i="1"/>
  <c r="CV468" i="1"/>
  <c r="CU468" i="1"/>
  <c r="BX468" i="1"/>
  <c r="CD468" i="1" a="1"/>
  <c r="CD468" i="1" s="1"/>
  <c r="CR468" i="1" s="1"/>
  <c r="CS468" i="1" s="1"/>
  <c r="CC468" i="1"/>
  <c r="CW468" i="1" s="1"/>
  <c r="CY468" i="1" s="1"/>
  <c r="BY468" i="1"/>
  <c r="CV467" i="1"/>
  <c r="CU467" i="1"/>
  <c r="BX467" i="1"/>
  <c r="CD467" i="1" a="1"/>
  <c r="CD467" i="1" s="1"/>
  <c r="CR467" i="1" s="1"/>
  <c r="CS467" i="1" s="1"/>
  <c r="CC467" i="1"/>
  <c r="CW467" i="1" s="1"/>
  <c r="CY467" i="1" s="1"/>
  <c r="BY467" i="1"/>
  <c r="CV29" i="1"/>
  <c r="CU29" i="1"/>
  <c r="BX29" i="1"/>
  <c r="CD29" i="1" a="1"/>
  <c r="CD29" i="1" s="1"/>
  <c r="CR29" i="1" s="1"/>
  <c r="CS29" i="1" s="1"/>
  <c r="CC29" i="1"/>
  <c r="CW29" i="1" s="1"/>
  <c r="CY29" i="1" s="1"/>
  <c r="BY29" i="1"/>
  <c r="CV466" i="1"/>
  <c r="CU466" i="1"/>
  <c r="BX466" i="1"/>
  <c r="CD466" i="1" a="1"/>
  <c r="CD466" i="1" s="1"/>
  <c r="CR466" i="1" s="1"/>
  <c r="CS466" i="1" s="1"/>
  <c r="CC466" i="1"/>
  <c r="CW466" i="1" s="1"/>
  <c r="CY466" i="1" s="1"/>
  <c r="BY466" i="1"/>
  <c r="CV465" i="1"/>
  <c r="CU465" i="1"/>
  <c r="BX465" i="1"/>
  <c r="CD465" i="1" a="1"/>
  <c r="CD465" i="1" s="1"/>
  <c r="CR465" i="1" s="1"/>
  <c r="CS465" i="1" s="1"/>
  <c r="CC465" i="1"/>
  <c r="CW465" i="1" s="1"/>
  <c r="CY465" i="1" s="1"/>
  <c r="BY465" i="1"/>
  <c r="CV800" i="1"/>
  <c r="CU800" i="1"/>
  <c r="BX800" i="1"/>
  <c r="CD800" i="1" a="1"/>
  <c r="CD800" i="1" s="1"/>
  <c r="CR800" i="1" s="1"/>
  <c r="CS800" i="1" s="1"/>
  <c r="CC800" i="1"/>
  <c r="CW800" i="1" s="1"/>
  <c r="CY800" i="1" s="1"/>
  <c r="BY800" i="1"/>
  <c r="CV464" i="1"/>
  <c r="CU464" i="1"/>
  <c r="BX464" i="1"/>
  <c r="CD464" i="1" a="1"/>
  <c r="CD464" i="1" s="1"/>
  <c r="CR464" i="1" s="1"/>
  <c r="CS464" i="1" s="1"/>
  <c r="CC464" i="1"/>
  <c r="CW464" i="1" s="1"/>
  <c r="CY464" i="1" s="1"/>
  <c r="BY464" i="1"/>
  <c r="CV56" i="1"/>
  <c r="CU56" i="1"/>
  <c r="BX56" i="1"/>
  <c r="CD56" i="1" a="1"/>
  <c r="CD56" i="1" s="1"/>
  <c r="CR56" i="1" s="1"/>
  <c r="CS56" i="1" s="1"/>
  <c r="CC56" i="1"/>
  <c r="CW56" i="1" s="1"/>
  <c r="CY56" i="1" s="1"/>
  <c r="BY56" i="1"/>
  <c r="CV463" i="1"/>
  <c r="CU463" i="1"/>
  <c r="BX463" i="1"/>
  <c r="CD463" i="1" a="1"/>
  <c r="CD463" i="1" s="1"/>
  <c r="CR463" i="1" s="1"/>
  <c r="CS463" i="1" s="1"/>
  <c r="CC463" i="1"/>
  <c r="CW463" i="1" s="1"/>
  <c r="CY463" i="1" s="1"/>
  <c r="BY463" i="1"/>
  <c r="CV462" i="1"/>
  <c r="CU462" i="1"/>
  <c r="BX462" i="1"/>
  <c r="CD462" i="1" a="1"/>
  <c r="CD462" i="1" s="1"/>
  <c r="CR462" i="1" s="1"/>
  <c r="CS462" i="1" s="1"/>
  <c r="CC462" i="1"/>
  <c r="CW462" i="1" s="1"/>
  <c r="CY462" i="1" s="1"/>
  <c r="BY462" i="1"/>
  <c r="CV461" i="1"/>
  <c r="CU461" i="1"/>
  <c r="BX461" i="1"/>
  <c r="CD461" i="1" a="1"/>
  <c r="CD461" i="1" s="1"/>
  <c r="CR461" i="1" s="1"/>
  <c r="CS461" i="1" s="1"/>
  <c r="CC461" i="1"/>
  <c r="CW461" i="1" s="1"/>
  <c r="CY461" i="1" s="1"/>
  <c r="BY461" i="1"/>
  <c r="CV55" i="1"/>
  <c r="CU55" i="1"/>
  <c r="BX55" i="1"/>
  <c r="CD55" i="1" a="1"/>
  <c r="CD55" i="1" s="1"/>
  <c r="CR55" i="1" s="1"/>
  <c r="CS55" i="1" s="1"/>
  <c r="CC55" i="1"/>
  <c r="CW55" i="1" s="1"/>
  <c r="CY55" i="1" s="1"/>
  <c r="BY55" i="1"/>
  <c r="CV460" i="1"/>
  <c r="CU460" i="1"/>
  <c r="BX460" i="1"/>
  <c r="CD460" i="1" a="1"/>
  <c r="CD460" i="1" s="1"/>
  <c r="CR460" i="1" s="1"/>
  <c r="CS460" i="1" s="1"/>
  <c r="CC460" i="1"/>
  <c r="CW460" i="1" s="1"/>
  <c r="CY460" i="1" s="1"/>
  <c r="BY460" i="1"/>
  <c r="CV459" i="1"/>
  <c r="CU459" i="1"/>
  <c r="BX459" i="1"/>
  <c r="CD459" i="1" a="1"/>
  <c r="CD459" i="1" s="1"/>
  <c r="CR459" i="1" s="1"/>
  <c r="CS459" i="1" s="1"/>
  <c r="CC459" i="1"/>
  <c r="CW459" i="1" s="1"/>
  <c r="CY459" i="1" s="1"/>
  <c r="BY459" i="1"/>
  <c r="CV458" i="1"/>
  <c r="CU458" i="1"/>
  <c r="BX458" i="1"/>
  <c r="CD458" i="1" a="1"/>
  <c r="CD458" i="1" s="1"/>
  <c r="CR458" i="1" s="1"/>
  <c r="CS458" i="1" s="1"/>
  <c r="CC458" i="1"/>
  <c r="CW458" i="1" s="1"/>
  <c r="CY458" i="1" s="1"/>
  <c r="BY458" i="1"/>
  <c r="CV457" i="1"/>
  <c r="CU457" i="1"/>
  <c r="BX457" i="1"/>
  <c r="CD457" i="1" a="1"/>
  <c r="CD457" i="1" s="1"/>
  <c r="CR457" i="1" s="1"/>
  <c r="CS457" i="1" s="1"/>
  <c r="CC457" i="1"/>
  <c r="CW457" i="1" s="1"/>
  <c r="CY457" i="1" s="1"/>
  <c r="BY457" i="1"/>
  <c r="CV456" i="1"/>
  <c r="CU456" i="1"/>
  <c r="BX456" i="1"/>
  <c r="CD456" i="1" a="1"/>
  <c r="CD456" i="1" s="1"/>
  <c r="CR456" i="1" s="1"/>
  <c r="CS456" i="1" s="1"/>
  <c r="CC456" i="1"/>
  <c r="CW456" i="1" s="1"/>
  <c r="CY456" i="1" s="1"/>
  <c r="BY456" i="1"/>
  <c r="CV455" i="1"/>
  <c r="CU455" i="1"/>
  <c r="BX455" i="1"/>
  <c r="CD455" i="1" a="1"/>
  <c r="CD455" i="1" s="1"/>
  <c r="CR455" i="1" s="1"/>
  <c r="CS455" i="1" s="1"/>
  <c r="CC455" i="1"/>
  <c r="CW455" i="1" s="1"/>
  <c r="CY455" i="1" s="1"/>
  <c r="BY455" i="1"/>
  <c r="CV454" i="1"/>
  <c r="CU454" i="1"/>
  <c r="BX454" i="1"/>
  <c r="CD454" i="1" a="1"/>
  <c r="CD454" i="1" s="1"/>
  <c r="CR454" i="1" s="1"/>
  <c r="CS454" i="1" s="1"/>
  <c r="CC454" i="1"/>
  <c r="CW454" i="1" s="1"/>
  <c r="CY454" i="1" s="1"/>
  <c r="BY454" i="1"/>
  <c r="CV453" i="1"/>
  <c r="CU453" i="1"/>
  <c r="BX453" i="1"/>
  <c r="CD453" i="1" a="1"/>
  <c r="CD453" i="1" s="1"/>
  <c r="CR453" i="1" s="1"/>
  <c r="CS453" i="1" s="1"/>
  <c r="CC453" i="1"/>
  <c r="CW453" i="1" s="1"/>
  <c r="CY453" i="1" s="1"/>
  <c r="BY453" i="1"/>
  <c r="CV452" i="1"/>
  <c r="CU452" i="1"/>
  <c r="BX452" i="1"/>
  <c r="CD452" i="1" a="1"/>
  <c r="CD452" i="1" s="1"/>
  <c r="CR452" i="1" s="1"/>
  <c r="CS452" i="1" s="1"/>
  <c r="CC452" i="1"/>
  <c r="CW452" i="1" s="1"/>
  <c r="CY452" i="1" s="1"/>
  <c r="BY452" i="1"/>
  <c r="CV106" i="1"/>
  <c r="CU106" i="1"/>
  <c r="BX106" i="1"/>
  <c r="CD106" i="1" a="1"/>
  <c r="CD106" i="1" s="1"/>
  <c r="CR106" i="1" s="1"/>
  <c r="CS106" i="1" s="1"/>
  <c r="CC106" i="1"/>
  <c r="CW106" i="1" s="1"/>
  <c r="CY106" i="1" s="1"/>
  <c r="BY106" i="1"/>
  <c r="CV451" i="1"/>
  <c r="CU451" i="1"/>
  <c r="BX451" i="1"/>
  <c r="CD451" i="1" a="1"/>
  <c r="CD451" i="1" s="1"/>
  <c r="CR451" i="1" s="1"/>
  <c r="CS451" i="1" s="1"/>
  <c r="CC451" i="1"/>
  <c r="CW451" i="1" s="1"/>
  <c r="CY451" i="1" s="1"/>
  <c r="BY451" i="1"/>
  <c r="CV450" i="1"/>
  <c r="CU450" i="1"/>
  <c r="BX450" i="1"/>
  <c r="CD450" i="1" a="1"/>
  <c r="CD450" i="1" s="1"/>
  <c r="CR450" i="1" s="1"/>
  <c r="CS450" i="1" s="1"/>
  <c r="CC450" i="1"/>
  <c r="CW450" i="1" s="1"/>
  <c r="CY450" i="1" s="1"/>
  <c r="BY450" i="1"/>
  <c r="CV449" i="1"/>
  <c r="CU449" i="1"/>
  <c r="BX449" i="1"/>
  <c r="CD449" i="1" a="1"/>
  <c r="CD449" i="1" s="1"/>
  <c r="CR449" i="1" s="1"/>
  <c r="CS449" i="1" s="1"/>
  <c r="CC449" i="1"/>
  <c r="CW449" i="1" s="1"/>
  <c r="CY449" i="1" s="1"/>
  <c r="BY449" i="1"/>
  <c r="CV166" i="1"/>
  <c r="CU166" i="1"/>
  <c r="BX166" i="1"/>
  <c r="CD166" i="1" a="1"/>
  <c r="CD166" i="1" s="1"/>
  <c r="CR166" i="1" s="1"/>
  <c r="CS166" i="1" s="1"/>
  <c r="CC166" i="1"/>
  <c r="CW166" i="1" s="1"/>
  <c r="CY166" i="1" s="1"/>
  <c r="BY166" i="1"/>
  <c r="CV448" i="1"/>
  <c r="CU448" i="1"/>
  <c r="BX448" i="1"/>
  <c r="CD448" i="1" a="1"/>
  <c r="CD448" i="1" s="1"/>
  <c r="CR448" i="1" s="1"/>
  <c r="CS448" i="1" s="1"/>
  <c r="CC448" i="1"/>
  <c r="CW448" i="1" s="1"/>
  <c r="CY448" i="1" s="1"/>
  <c r="BY448" i="1"/>
  <c r="CV447" i="1"/>
  <c r="CU447" i="1"/>
  <c r="BX447" i="1"/>
  <c r="CD447" i="1" a="1"/>
  <c r="CD447" i="1" s="1"/>
  <c r="CR447" i="1" s="1"/>
  <c r="CS447" i="1" s="1"/>
  <c r="CC447" i="1"/>
  <c r="CW447" i="1" s="1"/>
  <c r="CY447" i="1" s="1"/>
  <c r="BY447" i="1"/>
  <c r="CV446" i="1"/>
  <c r="CU446" i="1"/>
  <c r="BX446" i="1"/>
  <c r="CD446" i="1" a="1"/>
  <c r="CD446" i="1" s="1"/>
  <c r="CR446" i="1" s="1"/>
  <c r="CS446" i="1" s="1"/>
  <c r="CC446" i="1"/>
  <c r="CW446" i="1" s="1"/>
  <c r="CY446" i="1" s="1"/>
  <c r="BY446" i="1"/>
  <c r="CV445" i="1"/>
  <c r="CU445" i="1"/>
  <c r="BX445" i="1"/>
  <c r="CD445" i="1" a="1"/>
  <c r="CD445" i="1" s="1"/>
  <c r="CR445" i="1" s="1"/>
  <c r="CS445" i="1" s="1"/>
  <c r="CC445" i="1"/>
  <c r="CW445" i="1" s="1"/>
  <c r="CY445" i="1" s="1"/>
  <c r="BY445" i="1"/>
  <c r="CV444" i="1"/>
  <c r="CU444" i="1"/>
  <c r="BX444" i="1"/>
  <c r="CD444" i="1" a="1"/>
  <c r="CD444" i="1" s="1"/>
  <c r="CR444" i="1" s="1"/>
  <c r="CS444" i="1" s="1"/>
  <c r="CC444" i="1"/>
  <c r="CW444" i="1" s="1"/>
  <c r="CY444" i="1" s="1"/>
  <c r="BY444" i="1"/>
  <c r="CV443" i="1"/>
  <c r="CU443" i="1"/>
  <c r="BX443" i="1"/>
  <c r="CD443" i="1" a="1"/>
  <c r="CD443" i="1" s="1"/>
  <c r="CR443" i="1" s="1"/>
  <c r="CS443" i="1" s="1"/>
  <c r="CC443" i="1"/>
  <c r="CW443" i="1" s="1"/>
  <c r="CY443" i="1" s="1"/>
  <c r="BY443" i="1"/>
  <c r="CV442" i="1"/>
  <c r="CU442" i="1"/>
  <c r="BX442" i="1"/>
  <c r="CD442" i="1" a="1"/>
  <c r="CD442" i="1" s="1"/>
  <c r="CR442" i="1" s="1"/>
  <c r="CS442" i="1" s="1"/>
  <c r="CC442" i="1"/>
  <c r="CW442" i="1" s="1"/>
  <c r="CY442" i="1" s="1"/>
  <c r="BY442" i="1"/>
  <c r="CV441" i="1"/>
  <c r="CU441" i="1"/>
  <c r="BX441" i="1"/>
  <c r="CD441" i="1" a="1"/>
  <c r="CD441" i="1" s="1"/>
  <c r="CR441" i="1" s="1"/>
  <c r="CS441" i="1" s="1"/>
  <c r="CC441" i="1"/>
  <c r="CW441" i="1" s="1"/>
  <c r="CY441" i="1" s="1"/>
  <c r="BY441" i="1"/>
  <c r="CV165" i="1"/>
  <c r="CU165" i="1"/>
  <c r="BX165" i="1"/>
  <c r="CD165" i="1" a="1"/>
  <c r="CD165" i="1" s="1"/>
  <c r="CR165" i="1" s="1"/>
  <c r="CS165" i="1" s="1"/>
  <c r="CC165" i="1"/>
  <c r="CW165" i="1" s="1"/>
  <c r="CY165" i="1" s="1"/>
  <c r="BY165" i="1"/>
  <c r="CV440" i="1"/>
  <c r="CU440" i="1"/>
  <c r="BX440" i="1"/>
  <c r="CD440" i="1" a="1"/>
  <c r="CD440" i="1" s="1"/>
  <c r="CR440" i="1" s="1"/>
  <c r="CS440" i="1" s="1"/>
  <c r="CC440" i="1"/>
  <c r="CW440" i="1" s="1"/>
  <c r="CY440" i="1" s="1"/>
  <c r="BY440" i="1"/>
  <c r="CV439" i="1"/>
  <c r="CU439" i="1"/>
  <c r="BX439" i="1"/>
  <c r="CD439" i="1" a="1"/>
  <c r="CD439" i="1" s="1"/>
  <c r="CR439" i="1" s="1"/>
  <c r="CS439" i="1" s="1"/>
  <c r="CC439" i="1"/>
  <c r="CW439" i="1" s="1"/>
  <c r="CY439" i="1" s="1"/>
  <c r="BY439" i="1"/>
  <c r="CV438" i="1"/>
  <c r="CU438" i="1"/>
  <c r="BX438" i="1"/>
  <c r="CD438" i="1" a="1"/>
  <c r="CD438" i="1" s="1"/>
  <c r="CR438" i="1" s="1"/>
  <c r="CS438" i="1" s="1"/>
  <c r="CC438" i="1"/>
  <c r="CW438" i="1" s="1"/>
  <c r="CY438" i="1" s="1"/>
  <c r="BY438" i="1"/>
  <c r="CV12" i="1"/>
  <c r="CU12" i="1"/>
  <c r="BX12" i="1"/>
  <c r="CD12" i="1" a="1"/>
  <c r="CD12" i="1" s="1"/>
  <c r="CR12" i="1" s="1"/>
  <c r="CS12" i="1" s="1"/>
  <c r="CC12" i="1"/>
  <c r="CW12" i="1" s="1"/>
  <c r="CY12" i="1" s="1"/>
  <c r="BY12" i="1"/>
  <c r="CV437" i="1"/>
  <c r="CU437" i="1"/>
  <c r="BX437" i="1"/>
  <c r="CD437" i="1" a="1"/>
  <c r="CD437" i="1" s="1"/>
  <c r="CR437" i="1" s="1"/>
  <c r="CS437" i="1" s="1"/>
  <c r="CC437" i="1"/>
  <c r="CW437" i="1" s="1"/>
  <c r="CY437" i="1" s="1"/>
  <c r="BY437" i="1"/>
  <c r="CV436" i="1"/>
  <c r="CU436" i="1"/>
  <c r="BX436" i="1"/>
  <c r="CD436" i="1" a="1"/>
  <c r="CD436" i="1" s="1"/>
  <c r="CR436" i="1" s="1"/>
  <c r="CS436" i="1" s="1"/>
  <c r="CC436" i="1"/>
  <c r="CW436" i="1" s="1"/>
  <c r="CY436" i="1" s="1"/>
  <c r="BY436" i="1"/>
  <c r="CV435" i="1"/>
  <c r="CU435" i="1"/>
  <c r="BX435" i="1"/>
  <c r="CD435" i="1" a="1"/>
  <c r="CD435" i="1" s="1"/>
  <c r="CR435" i="1" s="1"/>
  <c r="CS435" i="1" s="1"/>
  <c r="CC435" i="1"/>
  <c r="CW435" i="1" s="1"/>
  <c r="CY435" i="1" s="1"/>
  <c r="BY435" i="1"/>
  <c r="CV434" i="1"/>
  <c r="CU434" i="1"/>
  <c r="BX434" i="1"/>
  <c r="CD434" i="1" a="1"/>
  <c r="CD434" i="1" s="1"/>
  <c r="CR434" i="1" s="1"/>
  <c r="CS434" i="1" s="1"/>
  <c r="CC434" i="1"/>
  <c r="CW434" i="1" s="1"/>
  <c r="CY434" i="1" s="1"/>
  <c r="BY434" i="1"/>
  <c r="CV54" i="1"/>
  <c r="CU54" i="1"/>
  <c r="BX54" i="1"/>
  <c r="CD54" i="1" a="1"/>
  <c r="CD54" i="1" s="1"/>
  <c r="CR54" i="1" s="1"/>
  <c r="CS54" i="1" s="1"/>
  <c r="CC54" i="1"/>
  <c r="CW54" i="1" s="1"/>
  <c r="CY54" i="1" s="1"/>
  <c r="BY54" i="1"/>
  <c r="CV433" i="1"/>
  <c r="CU433" i="1"/>
  <c r="BX433" i="1"/>
  <c r="CD433" i="1" a="1"/>
  <c r="CD433" i="1" s="1"/>
  <c r="CR433" i="1" s="1"/>
  <c r="CS433" i="1" s="1"/>
  <c r="CC433" i="1"/>
  <c r="CW433" i="1" s="1"/>
  <c r="CY433" i="1" s="1"/>
  <c r="BY433" i="1"/>
  <c r="CV899" i="1"/>
  <c r="CU899" i="1"/>
  <c r="BX899" i="1"/>
  <c r="CD899" i="1" a="1"/>
  <c r="CD899" i="1" s="1"/>
  <c r="CR899" i="1" s="1"/>
  <c r="CS899" i="1" s="1"/>
  <c r="CC899" i="1"/>
  <c r="CW899" i="1" s="1"/>
  <c r="CY899" i="1" s="1"/>
  <c r="BY899" i="1"/>
  <c r="CV881" i="1"/>
  <c r="CU881" i="1"/>
  <c r="BX881" i="1"/>
  <c r="CD881" i="1" a="1"/>
  <c r="CD881" i="1" s="1"/>
  <c r="CR881" i="1" s="1"/>
  <c r="CS881" i="1" s="1"/>
  <c r="CC881" i="1"/>
  <c r="CW881" i="1" s="1"/>
  <c r="CY881" i="1" s="1"/>
  <c r="BY881" i="1"/>
  <c r="CV432" i="1"/>
  <c r="CU432" i="1"/>
  <c r="BX432" i="1"/>
  <c r="CD432" i="1" a="1"/>
  <c r="CD432" i="1" s="1"/>
  <c r="CR432" i="1" s="1"/>
  <c r="CS432" i="1" s="1"/>
  <c r="CC432" i="1"/>
  <c r="CW432" i="1" s="1"/>
  <c r="CY432" i="1" s="1"/>
  <c r="BY432" i="1"/>
  <c r="CV431" i="1"/>
  <c r="CU431" i="1"/>
  <c r="BX431" i="1"/>
  <c r="CD431" i="1" a="1"/>
  <c r="CD431" i="1" s="1"/>
  <c r="CR431" i="1" s="1"/>
  <c r="CS431" i="1" s="1"/>
  <c r="CC431" i="1"/>
  <c r="CW431" i="1" s="1"/>
  <c r="CY431" i="1" s="1"/>
  <c r="BY431" i="1"/>
  <c r="CV430" i="1"/>
  <c r="CU430" i="1"/>
  <c r="BX430" i="1"/>
  <c r="CD430" i="1" a="1"/>
  <c r="CD430" i="1" s="1"/>
  <c r="CR430" i="1" s="1"/>
  <c r="CS430" i="1" s="1"/>
  <c r="CC430" i="1"/>
  <c r="CW430" i="1" s="1"/>
  <c r="CY430" i="1" s="1"/>
  <c r="BY430" i="1"/>
  <c r="CV429" i="1"/>
  <c r="CU429" i="1"/>
  <c r="BX429" i="1"/>
  <c r="CD429" i="1" a="1"/>
  <c r="CD429" i="1" s="1"/>
  <c r="CR429" i="1" s="1"/>
  <c r="CS429" i="1" s="1"/>
  <c r="CC429" i="1"/>
  <c r="CW429" i="1" s="1"/>
  <c r="CY429" i="1" s="1"/>
  <c r="BY429" i="1"/>
  <c r="CV428" i="1"/>
  <c r="CU428" i="1"/>
  <c r="BX428" i="1"/>
  <c r="CD428" i="1" a="1"/>
  <c r="CD428" i="1" s="1"/>
  <c r="CR428" i="1" s="1"/>
  <c r="CS428" i="1" s="1"/>
  <c r="CC428" i="1"/>
  <c r="CW428" i="1" s="1"/>
  <c r="CY428" i="1" s="1"/>
  <c r="BY428" i="1"/>
  <c r="CV427" i="1"/>
  <c r="CU427" i="1"/>
  <c r="BX427" i="1"/>
  <c r="CD427" i="1" a="1"/>
  <c r="CD427" i="1" s="1"/>
  <c r="CR427" i="1" s="1"/>
  <c r="CS427" i="1" s="1"/>
  <c r="CC427" i="1"/>
  <c r="CW427" i="1" s="1"/>
  <c r="CY427" i="1" s="1"/>
  <c r="BY427" i="1"/>
  <c r="CV53" i="1"/>
  <c r="CU53" i="1"/>
  <c r="BX53" i="1"/>
  <c r="CD53" i="1" a="1"/>
  <c r="CD53" i="1" s="1"/>
  <c r="CR53" i="1" s="1"/>
  <c r="CS53" i="1" s="1"/>
  <c r="CC53" i="1"/>
  <c r="CW53" i="1" s="1"/>
  <c r="CY53" i="1" s="1"/>
  <c r="BY53" i="1"/>
  <c r="CV426" i="1"/>
  <c r="CU426" i="1"/>
  <c r="BX426" i="1"/>
  <c r="CD426" i="1" a="1"/>
  <c r="CD426" i="1" s="1"/>
  <c r="CR426" i="1" s="1"/>
  <c r="CS426" i="1" s="1"/>
  <c r="CC426" i="1"/>
  <c r="CW426" i="1" s="1"/>
  <c r="CY426" i="1" s="1"/>
  <c r="BY426" i="1"/>
  <c r="CV425" i="1"/>
  <c r="CU425" i="1"/>
  <c r="BX425" i="1"/>
  <c r="CD425" i="1" a="1"/>
  <c r="CD425" i="1" s="1"/>
  <c r="CR425" i="1" s="1"/>
  <c r="CS425" i="1" s="1"/>
  <c r="CC425" i="1"/>
  <c r="CW425" i="1" s="1"/>
  <c r="CY425" i="1" s="1"/>
  <c r="BY425" i="1"/>
  <c r="CV424" i="1"/>
  <c r="CU424" i="1"/>
  <c r="BX424" i="1"/>
  <c r="CD424" i="1" a="1"/>
  <c r="CD424" i="1" s="1"/>
  <c r="CR424" i="1" s="1"/>
  <c r="CS424" i="1" s="1"/>
  <c r="CC424" i="1"/>
  <c r="CW424" i="1" s="1"/>
  <c r="CY424" i="1" s="1"/>
  <c r="BY424" i="1"/>
  <c r="CV423" i="1"/>
  <c r="CU423" i="1"/>
  <c r="BX423" i="1"/>
  <c r="CD423" i="1" a="1"/>
  <c r="CD423" i="1" s="1"/>
  <c r="CR423" i="1" s="1"/>
  <c r="CS423" i="1" s="1"/>
  <c r="CC423" i="1"/>
  <c r="CW423" i="1" s="1"/>
  <c r="CY423" i="1" s="1"/>
  <c r="BY423" i="1"/>
  <c r="CV829" i="1"/>
  <c r="CU829" i="1"/>
  <c r="BX829" i="1"/>
  <c r="CD829" i="1" a="1"/>
  <c r="CD829" i="1" s="1"/>
  <c r="CR829" i="1" s="1"/>
  <c r="CS829" i="1" s="1"/>
  <c r="CC829" i="1"/>
  <c r="CW829" i="1" s="1"/>
  <c r="CY829" i="1" s="1"/>
  <c r="BY829" i="1"/>
  <c r="CV422" i="1"/>
  <c r="CU422" i="1"/>
  <c r="BX422" i="1"/>
  <c r="CD422" i="1" a="1"/>
  <c r="CD422" i="1" s="1"/>
  <c r="CR422" i="1" s="1"/>
  <c r="CS422" i="1" s="1"/>
  <c r="CC422" i="1"/>
  <c r="CW422" i="1" s="1"/>
  <c r="CY422" i="1" s="1"/>
  <c r="BY422" i="1"/>
  <c r="CV421" i="1"/>
  <c r="CU421" i="1"/>
  <c r="BX421" i="1"/>
  <c r="CD421" i="1" a="1"/>
  <c r="CD421" i="1" s="1"/>
  <c r="CR421" i="1" s="1"/>
  <c r="CS421" i="1" s="1"/>
  <c r="CC421" i="1"/>
  <c r="CW421" i="1" s="1"/>
  <c r="CY421" i="1" s="1"/>
  <c r="BY421" i="1"/>
  <c r="CV420" i="1"/>
  <c r="CU420" i="1"/>
  <c r="BX420" i="1"/>
  <c r="CD420" i="1" a="1"/>
  <c r="CD420" i="1" s="1"/>
  <c r="CR420" i="1" s="1"/>
  <c r="CS420" i="1" s="1"/>
  <c r="CC420" i="1"/>
  <c r="CW420" i="1" s="1"/>
  <c r="CY420" i="1" s="1"/>
  <c r="BY420" i="1"/>
  <c r="CV419" i="1"/>
  <c r="CU419" i="1"/>
  <c r="BX419" i="1"/>
  <c r="CD419" i="1" a="1"/>
  <c r="CD419" i="1" s="1"/>
  <c r="CR419" i="1" s="1"/>
  <c r="CS419" i="1" s="1"/>
  <c r="CC419" i="1"/>
  <c r="CW419" i="1" s="1"/>
  <c r="CY419" i="1" s="1"/>
  <c r="BY419" i="1"/>
  <c r="CV52" i="1"/>
  <c r="CU52" i="1"/>
  <c r="BX52" i="1"/>
  <c r="CD52" i="1" a="1"/>
  <c r="CD52" i="1" s="1"/>
  <c r="CR52" i="1" s="1"/>
  <c r="CS52" i="1" s="1"/>
  <c r="CC52" i="1"/>
  <c r="CW52" i="1" s="1"/>
  <c r="CY52" i="1" s="1"/>
  <c r="BY52" i="1"/>
  <c r="CV418" i="1"/>
  <c r="CU418" i="1"/>
  <c r="BX418" i="1"/>
  <c r="CD418" i="1" a="1"/>
  <c r="CD418" i="1" s="1"/>
  <c r="CR418" i="1" s="1"/>
  <c r="CS418" i="1" s="1"/>
  <c r="CC418" i="1"/>
  <c r="CW418" i="1" s="1"/>
  <c r="CY418" i="1" s="1"/>
  <c r="BY418" i="1"/>
  <c r="CV417" i="1"/>
  <c r="CU417" i="1"/>
  <c r="BX417" i="1"/>
  <c r="CD417" i="1" a="1"/>
  <c r="CD417" i="1" s="1"/>
  <c r="CR417" i="1" s="1"/>
  <c r="CS417" i="1" s="1"/>
  <c r="CC417" i="1"/>
  <c r="CW417" i="1" s="1"/>
  <c r="CY417" i="1" s="1"/>
  <c r="BY417" i="1"/>
  <c r="CV416" i="1"/>
  <c r="CU416" i="1"/>
  <c r="BX416" i="1"/>
  <c r="CD416" i="1" a="1"/>
  <c r="CD416" i="1" s="1"/>
  <c r="CR416" i="1" s="1"/>
  <c r="CS416" i="1" s="1"/>
  <c r="CC416" i="1"/>
  <c r="CW416" i="1" s="1"/>
  <c r="CY416" i="1" s="1"/>
  <c r="BY416" i="1"/>
  <c r="CV415" i="1"/>
  <c r="CU415" i="1"/>
  <c r="BX415" i="1"/>
  <c r="CD415" i="1" a="1"/>
  <c r="CD415" i="1" s="1"/>
  <c r="CR415" i="1" s="1"/>
  <c r="CS415" i="1" s="1"/>
  <c r="CC415" i="1"/>
  <c r="CW415" i="1" s="1"/>
  <c r="CY415" i="1" s="1"/>
  <c r="BY415" i="1"/>
  <c r="CV414" i="1"/>
  <c r="CU414" i="1"/>
  <c r="BX414" i="1"/>
  <c r="CD414" i="1" a="1"/>
  <c r="CD414" i="1" s="1"/>
  <c r="CR414" i="1" s="1"/>
  <c r="CS414" i="1" s="1"/>
  <c r="CC414" i="1"/>
  <c r="CW414" i="1" s="1"/>
  <c r="CY414" i="1" s="1"/>
  <c r="BY414" i="1"/>
  <c r="CV413" i="1"/>
  <c r="CU413" i="1"/>
  <c r="BX413" i="1"/>
  <c r="CD413" i="1" a="1"/>
  <c r="CD413" i="1" s="1"/>
  <c r="CR413" i="1" s="1"/>
  <c r="CS413" i="1" s="1"/>
  <c r="CC413" i="1"/>
  <c r="CW413" i="1" s="1"/>
  <c r="CY413" i="1" s="1"/>
  <c r="BY413" i="1"/>
  <c r="CV828" i="1"/>
  <c r="CU828" i="1"/>
  <c r="BX828" i="1"/>
  <c r="CD828" i="1" a="1"/>
  <c r="CD828" i="1" s="1"/>
  <c r="CR828" i="1" s="1"/>
  <c r="CS828" i="1" s="1"/>
  <c r="CC828" i="1"/>
  <c r="CW828" i="1" s="1"/>
  <c r="CY828" i="1" s="1"/>
  <c r="BY828" i="1"/>
  <c r="CV412" i="1"/>
  <c r="CU412" i="1"/>
  <c r="BX412" i="1"/>
  <c r="CD412" i="1" a="1"/>
  <c r="CD412" i="1" s="1"/>
  <c r="CR412" i="1" s="1"/>
  <c r="CS412" i="1" s="1"/>
  <c r="CC412" i="1"/>
  <c r="CW412" i="1" s="1"/>
  <c r="CY412" i="1" s="1"/>
  <c r="BY412" i="1"/>
  <c r="CV746" i="1"/>
  <c r="CU746" i="1"/>
  <c r="BX746" i="1"/>
  <c r="CD746" i="1" a="1"/>
  <c r="CD746" i="1" s="1"/>
  <c r="CR746" i="1" s="1"/>
  <c r="CS746" i="1" s="1"/>
  <c r="CC746" i="1"/>
  <c r="CW746" i="1" s="1"/>
  <c r="CY746" i="1" s="1"/>
  <c r="BY746" i="1"/>
  <c r="CV953" i="1"/>
  <c r="CU953" i="1"/>
  <c r="BX953" i="1"/>
  <c r="CD953" i="1" a="1"/>
  <c r="CD953" i="1" s="1"/>
  <c r="CR953" i="1" s="1"/>
  <c r="CS953" i="1" s="1"/>
  <c r="CC953" i="1"/>
  <c r="CW953" i="1" s="1"/>
  <c r="CY953" i="1" s="1"/>
  <c r="BY953" i="1"/>
  <c r="CV411" i="1"/>
  <c r="CU411" i="1"/>
  <c r="BX411" i="1"/>
  <c r="CD411" i="1" a="1"/>
  <c r="CD411" i="1" s="1"/>
  <c r="CR411" i="1" s="1"/>
  <c r="CS411" i="1" s="1"/>
  <c r="CC411" i="1"/>
  <c r="CW411" i="1" s="1"/>
  <c r="CY411" i="1" s="1"/>
  <c r="BY411" i="1"/>
  <c r="CV410" i="1"/>
  <c r="CU410" i="1"/>
  <c r="BX410" i="1"/>
  <c r="CD410" i="1" a="1"/>
  <c r="CD410" i="1" s="1"/>
  <c r="CR410" i="1" s="1"/>
  <c r="CS410" i="1" s="1"/>
  <c r="CC410" i="1"/>
  <c r="CW410" i="1" s="1"/>
  <c r="CY410" i="1" s="1"/>
  <c r="BY410" i="1"/>
  <c r="CV51" i="1"/>
  <c r="CU51" i="1"/>
  <c r="BX51" i="1"/>
  <c r="CD51" i="1" a="1"/>
  <c r="CD51" i="1" s="1"/>
  <c r="CR51" i="1" s="1"/>
  <c r="CS51" i="1" s="1"/>
  <c r="CC51" i="1"/>
  <c r="CW51" i="1" s="1"/>
  <c r="CY51" i="1" s="1"/>
  <c r="BY51" i="1"/>
  <c r="CV164" i="1"/>
  <c r="CU164" i="1"/>
  <c r="BX164" i="1"/>
  <c r="CD164" i="1" a="1"/>
  <c r="CD164" i="1" s="1"/>
  <c r="CR164" i="1" s="1"/>
  <c r="CS164" i="1" s="1"/>
  <c r="CC164" i="1"/>
  <c r="CW164" i="1" s="1"/>
  <c r="CY164" i="1" s="1"/>
  <c r="BY164" i="1"/>
  <c r="CV163" i="1"/>
  <c r="CU163" i="1"/>
  <c r="BX163" i="1"/>
  <c r="CD163" i="1" a="1"/>
  <c r="CD163" i="1" s="1"/>
  <c r="CR163" i="1" s="1"/>
  <c r="CS163" i="1" s="1"/>
  <c r="CC163" i="1"/>
  <c r="CW163" i="1" s="1"/>
  <c r="CY163" i="1" s="1"/>
  <c r="BY163" i="1"/>
  <c r="CV162" i="1"/>
  <c r="CU162" i="1"/>
  <c r="BX162" i="1"/>
  <c r="CD162" i="1" a="1"/>
  <c r="CD162" i="1" s="1"/>
  <c r="CR162" i="1" s="1"/>
  <c r="CS162" i="1" s="1"/>
  <c r="CC162" i="1"/>
  <c r="CW162" i="1" s="1"/>
  <c r="CY162" i="1" s="1"/>
  <c r="BY162" i="1"/>
  <c r="CV409" i="1"/>
  <c r="CU409" i="1"/>
  <c r="BX409" i="1"/>
  <c r="CD409" i="1" a="1"/>
  <c r="CD409" i="1" s="1"/>
  <c r="CR409" i="1" s="1"/>
  <c r="CS409" i="1" s="1"/>
  <c r="CC409" i="1"/>
  <c r="CW409" i="1" s="1"/>
  <c r="CY409" i="1" s="1"/>
  <c r="BY409" i="1"/>
  <c r="CV408" i="1"/>
  <c r="CU408" i="1"/>
  <c r="BX408" i="1"/>
  <c r="CD408" i="1" a="1"/>
  <c r="CD408" i="1" s="1"/>
  <c r="CR408" i="1" s="1"/>
  <c r="CS408" i="1" s="1"/>
  <c r="CC408" i="1"/>
  <c r="CW408" i="1" s="1"/>
  <c r="CY408" i="1" s="1"/>
  <c r="BY408" i="1"/>
  <c r="CV105" i="1"/>
  <c r="CU105" i="1"/>
  <c r="BX105" i="1"/>
  <c r="CD105" i="1" a="1"/>
  <c r="CD105" i="1" s="1"/>
  <c r="CR105" i="1" s="1"/>
  <c r="CS105" i="1" s="1"/>
  <c r="CC105" i="1"/>
  <c r="CW105" i="1" s="1"/>
  <c r="CY105" i="1" s="1"/>
  <c r="BY105" i="1"/>
  <c r="CV407" i="1"/>
  <c r="CU407" i="1"/>
  <c r="BX407" i="1"/>
  <c r="CD407" i="1" a="1"/>
  <c r="CD407" i="1" s="1"/>
  <c r="CR407" i="1" s="1"/>
  <c r="CS407" i="1" s="1"/>
  <c r="CC407" i="1"/>
  <c r="CW407" i="1" s="1"/>
  <c r="CY407" i="1" s="1"/>
  <c r="BY407" i="1"/>
  <c r="CV104" i="1"/>
  <c r="CU104" i="1"/>
  <c r="BX104" i="1"/>
  <c r="CD104" i="1" a="1"/>
  <c r="CD104" i="1" s="1"/>
  <c r="CR104" i="1" s="1"/>
  <c r="CS104" i="1" s="1"/>
  <c r="CC104" i="1"/>
  <c r="CW104" i="1" s="1"/>
  <c r="CY104" i="1" s="1"/>
  <c r="BY104" i="1"/>
  <c r="CV406" i="1"/>
  <c r="CU406" i="1"/>
  <c r="BX406" i="1"/>
  <c r="CD406" i="1" a="1"/>
  <c r="CD406" i="1" s="1"/>
  <c r="CR406" i="1" s="1"/>
  <c r="CS406" i="1" s="1"/>
  <c r="CC406" i="1"/>
  <c r="CW406" i="1" s="1"/>
  <c r="CY406" i="1" s="1"/>
  <c r="BY406" i="1"/>
  <c r="CV405" i="1"/>
  <c r="CU405" i="1"/>
  <c r="BX405" i="1"/>
  <c r="CD405" i="1" a="1"/>
  <c r="CD405" i="1" s="1"/>
  <c r="CR405" i="1" s="1"/>
  <c r="CS405" i="1" s="1"/>
  <c r="CC405" i="1"/>
  <c r="CW405" i="1" s="1"/>
  <c r="CY405" i="1" s="1"/>
  <c r="BY405" i="1"/>
  <c r="CV404" i="1"/>
  <c r="CU404" i="1"/>
  <c r="BX404" i="1"/>
  <c r="CD404" i="1" a="1"/>
  <c r="CD404" i="1" s="1"/>
  <c r="CR404" i="1" s="1"/>
  <c r="CS404" i="1" s="1"/>
  <c r="CC404" i="1"/>
  <c r="CW404" i="1" s="1"/>
  <c r="CY404" i="1" s="1"/>
  <c r="BY404" i="1"/>
  <c r="CV11" i="1"/>
  <c r="CU11" i="1"/>
  <c r="BX11" i="1"/>
  <c r="CD11" i="1" a="1"/>
  <c r="CD11" i="1" s="1"/>
  <c r="CR11" i="1" s="1"/>
  <c r="CS11" i="1" s="1"/>
  <c r="CC11" i="1"/>
  <c r="CW11" i="1" s="1"/>
  <c r="CY11" i="1" s="1"/>
  <c r="BY11" i="1"/>
  <c r="CV403" i="1"/>
  <c r="CU403" i="1"/>
  <c r="BX403" i="1"/>
  <c r="CD403" i="1" a="1"/>
  <c r="CD403" i="1" s="1"/>
  <c r="CR403" i="1" s="1"/>
  <c r="CS403" i="1" s="1"/>
  <c r="CC403" i="1"/>
  <c r="CW403" i="1" s="1"/>
  <c r="CY403" i="1" s="1"/>
  <c r="BY403" i="1"/>
  <c r="CV402" i="1"/>
  <c r="CU402" i="1"/>
  <c r="BX402" i="1"/>
  <c r="CD402" i="1" a="1"/>
  <c r="CD402" i="1" s="1"/>
  <c r="CR402" i="1" s="1"/>
  <c r="CS402" i="1" s="1"/>
  <c r="CC402" i="1"/>
  <c r="CW402" i="1" s="1"/>
  <c r="CY402" i="1" s="1"/>
  <c r="BY402" i="1"/>
  <c r="CV28" i="1"/>
  <c r="CU28" i="1"/>
  <c r="BX28" i="1"/>
  <c r="CD28" i="1" a="1"/>
  <c r="CD28" i="1" s="1"/>
  <c r="CR28" i="1" s="1"/>
  <c r="CS28" i="1" s="1"/>
  <c r="CC28" i="1"/>
  <c r="CW28" i="1" s="1"/>
  <c r="CY28" i="1" s="1"/>
  <c r="BY28" i="1"/>
  <c r="CV401" i="1"/>
  <c r="CU401" i="1"/>
  <c r="BX401" i="1"/>
  <c r="CD401" i="1" a="1"/>
  <c r="CD401" i="1" s="1"/>
  <c r="CR401" i="1" s="1"/>
  <c r="CS401" i="1" s="1"/>
  <c r="CC401" i="1"/>
  <c r="CW401" i="1" s="1"/>
  <c r="CY401" i="1" s="1"/>
  <c r="BY401" i="1"/>
  <c r="CV400" i="1"/>
  <c r="CU400" i="1"/>
  <c r="BX400" i="1"/>
  <c r="CD400" i="1" a="1"/>
  <c r="CD400" i="1" s="1"/>
  <c r="CR400" i="1" s="1"/>
  <c r="CS400" i="1" s="1"/>
  <c r="CC400" i="1"/>
  <c r="CW400" i="1" s="1"/>
  <c r="CY400" i="1" s="1"/>
  <c r="BY400" i="1"/>
  <c r="CV399" i="1"/>
  <c r="CU399" i="1"/>
  <c r="BX399" i="1"/>
  <c r="CD399" i="1" a="1"/>
  <c r="CD399" i="1" s="1"/>
  <c r="CR399" i="1" s="1"/>
  <c r="CS399" i="1" s="1"/>
  <c r="CC399" i="1"/>
  <c r="CW399" i="1" s="1"/>
  <c r="CY399" i="1" s="1"/>
  <c r="BY399" i="1"/>
  <c r="CV398" i="1"/>
  <c r="CU398" i="1"/>
  <c r="BX398" i="1"/>
  <c r="CD398" i="1" a="1"/>
  <c r="CD398" i="1" s="1"/>
  <c r="CR398" i="1" s="1"/>
  <c r="CS398" i="1" s="1"/>
  <c r="CC398" i="1"/>
  <c r="CW398" i="1" s="1"/>
  <c r="CY398" i="1" s="1"/>
  <c r="BY398" i="1"/>
  <c r="CV397" i="1"/>
  <c r="CU397" i="1"/>
  <c r="BX397" i="1"/>
  <c r="CD397" i="1" a="1"/>
  <c r="CD397" i="1" s="1"/>
  <c r="CR397" i="1" s="1"/>
  <c r="CS397" i="1" s="1"/>
  <c r="CC397" i="1"/>
  <c r="CW397" i="1" s="1"/>
  <c r="CY397" i="1" s="1"/>
  <c r="BY397" i="1"/>
  <c r="CV396" i="1"/>
  <c r="CU396" i="1"/>
  <c r="BX396" i="1"/>
  <c r="CD396" i="1" a="1"/>
  <c r="CD396" i="1" s="1"/>
  <c r="CR396" i="1" s="1"/>
  <c r="CS396" i="1" s="1"/>
  <c r="CC396" i="1"/>
  <c r="CW396" i="1" s="1"/>
  <c r="CY396" i="1" s="1"/>
  <c r="BY396" i="1"/>
  <c r="CV395" i="1"/>
  <c r="CU395" i="1"/>
  <c r="BX395" i="1"/>
  <c r="CD395" i="1" a="1"/>
  <c r="CD395" i="1" s="1"/>
  <c r="CR395" i="1" s="1"/>
  <c r="CS395" i="1" s="1"/>
  <c r="CC395" i="1"/>
  <c r="CW395" i="1" s="1"/>
  <c r="CY395" i="1" s="1"/>
  <c r="BY395" i="1"/>
  <c r="CV394" i="1"/>
  <c r="CU394" i="1"/>
  <c r="BX394" i="1"/>
  <c r="CD394" i="1" a="1"/>
  <c r="CD394" i="1" s="1"/>
  <c r="CR394" i="1" s="1"/>
  <c r="CS394" i="1" s="1"/>
  <c r="CC394" i="1"/>
  <c r="CW394" i="1" s="1"/>
  <c r="CY394" i="1" s="1"/>
  <c r="BY394" i="1"/>
  <c r="CV393" i="1"/>
  <c r="CU393" i="1"/>
  <c r="BX393" i="1"/>
  <c r="CD393" i="1" a="1"/>
  <c r="CD393" i="1" s="1"/>
  <c r="CR393" i="1" s="1"/>
  <c r="CS393" i="1" s="1"/>
  <c r="CC393" i="1"/>
  <c r="CW393" i="1" s="1"/>
  <c r="CY393" i="1" s="1"/>
  <c r="BY393" i="1"/>
  <c r="CV392" i="1"/>
  <c r="CU392" i="1"/>
  <c r="BX392" i="1"/>
  <c r="CD392" i="1" a="1"/>
  <c r="CD392" i="1" s="1"/>
  <c r="CR392" i="1" s="1"/>
  <c r="CS392" i="1" s="1"/>
  <c r="CC392" i="1"/>
  <c r="CW392" i="1" s="1"/>
  <c r="CY392" i="1" s="1"/>
  <c r="BY392" i="1"/>
  <c r="CV391" i="1"/>
  <c r="CU391" i="1"/>
  <c r="BX391" i="1"/>
  <c r="CD391" i="1" a="1"/>
  <c r="CD391" i="1" s="1"/>
  <c r="CR391" i="1" s="1"/>
  <c r="CS391" i="1" s="1"/>
  <c r="CC391" i="1"/>
  <c r="CW391" i="1" s="1"/>
  <c r="CY391" i="1" s="1"/>
  <c r="BY391" i="1"/>
  <c r="CV390" i="1"/>
  <c r="CU390" i="1"/>
  <c r="BX390" i="1"/>
  <c r="CD390" i="1" a="1"/>
  <c r="CD390" i="1" s="1"/>
  <c r="CR390" i="1" s="1"/>
  <c r="CS390" i="1" s="1"/>
  <c r="CC390" i="1"/>
  <c r="CW390" i="1" s="1"/>
  <c r="CY390" i="1" s="1"/>
  <c r="BY390" i="1"/>
  <c r="CV161" i="1"/>
  <c r="CU161" i="1"/>
  <c r="BX161" i="1"/>
  <c r="CD161" i="1" a="1"/>
  <c r="CD161" i="1" s="1"/>
  <c r="CR161" i="1" s="1"/>
  <c r="CS161" i="1" s="1"/>
  <c r="CC161" i="1"/>
  <c r="CW161" i="1" s="1"/>
  <c r="CY161" i="1" s="1"/>
  <c r="BY161" i="1"/>
  <c r="CV389" i="1"/>
  <c r="CU389" i="1"/>
  <c r="BX389" i="1"/>
  <c r="CD389" i="1" a="1"/>
  <c r="CD389" i="1" s="1"/>
  <c r="CR389" i="1" s="1"/>
  <c r="CS389" i="1" s="1"/>
  <c r="CC389" i="1"/>
  <c r="CW389" i="1" s="1"/>
  <c r="CY389" i="1" s="1"/>
  <c r="BY389" i="1"/>
  <c r="CV388" i="1"/>
  <c r="CU388" i="1"/>
  <c r="BX388" i="1"/>
  <c r="CD388" i="1" a="1"/>
  <c r="CD388" i="1" s="1"/>
  <c r="CR388" i="1" s="1"/>
  <c r="CS388" i="1" s="1"/>
  <c r="CC388" i="1"/>
  <c r="CW388" i="1" s="1"/>
  <c r="CY388" i="1" s="1"/>
  <c r="BY388" i="1"/>
  <c r="CV387" i="1"/>
  <c r="CU387" i="1"/>
  <c r="BX387" i="1"/>
  <c r="CD387" i="1" a="1"/>
  <c r="CD387" i="1" s="1"/>
  <c r="CR387" i="1" s="1"/>
  <c r="CS387" i="1" s="1"/>
  <c r="CC387" i="1"/>
  <c r="CW387" i="1" s="1"/>
  <c r="CY387" i="1" s="1"/>
  <c r="BY387" i="1"/>
  <c r="CV386" i="1"/>
  <c r="CU386" i="1"/>
  <c r="BX386" i="1"/>
  <c r="CD386" i="1" a="1"/>
  <c r="CD386" i="1" s="1"/>
  <c r="CR386" i="1" s="1"/>
  <c r="CS386" i="1" s="1"/>
  <c r="CC386" i="1"/>
  <c r="CW386" i="1" s="1"/>
  <c r="CY386" i="1" s="1"/>
  <c r="BY386" i="1"/>
  <c r="CV385" i="1"/>
  <c r="CU385" i="1"/>
  <c r="BX385" i="1"/>
  <c r="CD385" i="1" a="1"/>
  <c r="CD385" i="1" s="1"/>
  <c r="CR385" i="1" s="1"/>
  <c r="CS385" i="1" s="1"/>
  <c r="CC385" i="1"/>
  <c r="CW385" i="1" s="1"/>
  <c r="CY385" i="1" s="1"/>
  <c r="BY385" i="1"/>
  <c r="CV384" i="1"/>
  <c r="CU384" i="1"/>
  <c r="BX384" i="1"/>
  <c r="CD384" i="1" a="1"/>
  <c r="CD384" i="1" s="1"/>
  <c r="CR384" i="1" s="1"/>
  <c r="CS384" i="1" s="1"/>
  <c r="CC384" i="1"/>
  <c r="CW384" i="1" s="1"/>
  <c r="CY384" i="1" s="1"/>
  <c r="BY384" i="1"/>
  <c r="CV827" i="1"/>
  <c r="CU827" i="1"/>
  <c r="BX827" i="1"/>
  <c r="CD827" i="1" a="1"/>
  <c r="CD827" i="1" s="1"/>
  <c r="CR827" i="1" s="1"/>
  <c r="CS827" i="1" s="1"/>
  <c r="CC827" i="1"/>
  <c r="CW827" i="1" s="1"/>
  <c r="CY827" i="1" s="1"/>
  <c r="BY827" i="1"/>
  <c r="CV745" i="1"/>
  <c r="CU745" i="1"/>
  <c r="BX745" i="1"/>
  <c r="CD745" i="1" a="1"/>
  <c r="CD745" i="1" s="1"/>
  <c r="CR745" i="1" s="1"/>
  <c r="CS745" i="1" s="1"/>
  <c r="CC745" i="1"/>
  <c r="CW745" i="1" s="1"/>
  <c r="CY745" i="1" s="1"/>
  <c r="BY745" i="1"/>
  <c r="CV50" i="1"/>
  <c r="CU50" i="1"/>
  <c r="BX50" i="1"/>
  <c r="CD50" i="1" a="1"/>
  <c r="CD50" i="1" s="1"/>
  <c r="CR50" i="1" s="1"/>
  <c r="CS50" i="1" s="1"/>
  <c r="CC50" i="1"/>
  <c r="CW50" i="1" s="1"/>
  <c r="CY50" i="1" s="1"/>
  <c r="BY50" i="1"/>
  <c r="CV383" i="1"/>
  <c r="CU383" i="1"/>
  <c r="BX383" i="1"/>
  <c r="CD383" i="1" a="1"/>
  <c r="CD383" i="1" s="1"/>
  <c r="CR383" i="1" s="1"/>
  <c r="CS383" i="1" s="1"/>
  <c r="CC383" i="1"/>
  <c r="CW383" i="1" s="1"/>
  <c r="CY383" i="1" s="1"/>
  <c r="BY383" i="1"/>
  <c r="CV382" i="1"/>
  <c r="CU382" i="1"/>
  <c r="BX382" i="1"/>
  <c r="CD382" i="1" a="1"/>
  <c r="CD382" i="1" s="1"/>
  <c r="CR382" i="1" s="1"/>
  <c r="CS382" i="1" s="1"/>
  <c r="CC382" i="1"/>
  <c r="CW382" i="1" s="1"/>
  <c r="CY382" i="1" s="1"/>
  <c r="BY382" i="1"/>
  <c r="CV898" i="1"/>
  <c r="CU898" i="1"/>
  <c r="BX898" i="1"/>
  <c r="CD898" i="1" a="1"/>
  <c r="CD898" i="1" s="1"/>
  <c r="CR898" i="1" s="1"/>
  <c r="CS898" i="1" s="1"/>
  <c r="CC898" i="1"/>
  <c r="CW898" i="1" s="1"/>
  <c r="CY898" i="1" s="1"/>
  <c r="BY898" i="1"/>
  <c r="CV381" i="1"/>
  <c r="CU381" i="1"/>
  <c r="BX381" i="1"/>
  <c r="CD381" i="1" a="1"/>
  <c r="CD381" i="1" s="1"/>
  <c r="CR381" i="1" s="1"/>
  <c r="CS381" i="1" s="1"/>
  <c r="CC381" i="1"/>
  <c r="CW381" i="1" s="1"/>
  <c r="CY381" i="1" s="1"/>
  <c r="BY381" i="1"/>
  <c r="CV184" i="1"/>
  <c r="CU184" i="1"/>
  <c r="BX184" i="1"/>
  <c r="CD184" i="1" a="1"/>
  <c r="CD184" i="1" s="1"/>
  <c r="CR184" i="1" s="1"/>
  <c r="CS184" i="1" s="1"/>
  <c r="CC184" i="1"/>
  <c r="CW184" i="1" s="1"/>
  <c r="CY184" i="1" s="1"/>
  <c r="BY184" i="1"/>
  <c r="CV380" i="1"/>
  <c r="CU380" i="1"/>
  <c r="BX380" i="1"/>
  <c r="CD380" i="1" a="1"/>
  <c r="CD380" i="1" s="1"/>
  <c r="CR380" i="1" s="1"/>
  <c r="CS380" i="1" s="1"/>
  <c r="CC380" i="1"/>
  <c r="CW380" i="1" s="1"/>
  <c r="CY380" i="1" s="1"/>
  <c r="BY380" i="1"/>
  <c r="CV183" i="1"/>
  <c r="CU183" i="1"/>
  <c r="BX183" i="1"/>
  <c r="CD183" i="1" a="1"/>
  <c r="CD183" i="1" s="1"/>
  <c r="CR183" i="1" s="1"/>
  <c r="CS183" i="1" s="1"/>
  <c r="CC183" i="1"/>
  <c r="CW183" i="1" s="1"/>
  <c r="CY183" i="1" s="1"/>
  <c r="BY183" i="1"/>
  <c r="CV897" i="1"/>
  <c r="CU897" i="1"/>
  <c r="BX897" i="1"/>
  <c r="CD897" i="1" a="1"/>
  <c r="CD897" i="1" s="1"/>
  <c r="CR897" i="1" s="1"/>
  <c r="CS897" i="1" s="1"/>
  <c r="CC897" i="1"/>
  <c r="CW897" i="1" s="1"/>
  <c r="CY897" i="1" s="1"/>
  <c r="BY897" i="1"/>
  <c r="CV379" i="1"/>
  <c r="CU379" i="1"/>
  <c r="BX379" i="1"/>
  <c r="CD379" i="1" a="1"/>
  <c r="CD379" i="1" s="1"/>
  <c r="CR379" i="1" s="1"/>
  <c r="CS379" i="1" s="1"/>
  <c r="CC379" i="1"/>
  <c r="CW379" i="1" s="1"/>
  <c r="CY379" i="1" s="1"/>
  <c r="BY379" i="1"/>
  <c r="CV27" i="1"/>
  <c r="CU27" i="1"/>
  <c r="BX27" i="1"/>
  <c r="CJ27" i="1" s="1"/>
  <c r="CD27" i="1" a="1"/>
  <c r="CD27" i="1" s="1"/>
  <c r="CR27" i="1" s="1"/>
  <c r="CS27" i="1" s="1"/>
  <c r="CC27" i="1"/>
  <c r="CW27" i="1" s="1"/>
  <c r="CY27" i="1" s="1"/>
  <c r="BY27" i="1"/>
  <c r="CV378" i="1"/>
  <c r="CU378" i="1"/>
  <c r="BX378" i="1"/>
  <c r="CD378" i="1" a="1"/>
  <c r="CD378" i="1" s="1"/>
  <c r="CR378" i="1" s="1"/>
  <c r="CS378" i="1" s="1"/>
  <c r="CC378" i="1"/>
  <c r="CW378" i="1" s="1"/>
  <c r="CY378" i="1" s="1"/>
  <c r="BY378" i="1"/>
  <c r="CV377" i="1"/>
  <c r="CU377" i="1"/>
  <c r="BX377" i="1"/>
  <c r="CD377" i="1" a="1"/>
  <c r="CD377" i="1" s="1"/>
  <c r="CR377" i="1" s="1"/>
  <c r="CS377" i="1" s="1"/>
  <c r="CC377" i="1"/>
  <c r="CW377" i="1" s="1"/>
  <c r="CY377" i="1" s="1"/>
  <c r="BY377" i="1"/>
  <c r="CV376" i="1"/>
  <c r="CU376" i="1"/>
  <c r="BX376" i="1"/>
  <c r="CD376" i="1" a="1"/>
  <c r="CD376" i="1" s="1"/>
  <c r="CR376" i="1" s="1"/>
  <c r="CS376" i="1" s="1"/>
  <c r="CC376" i="1"/>
  <c r="CW376" i="1" s="1"/>
  <c r="CY376" i="1" s="1"/>
  <c r="BY376" i="1"/>
  <c r="CV103" i="1"/>
  <c r="CU103" i="1"/>
  <c r="BX103" i="1"/>
  <c r="CD103" i="1" a="1"/>
  <c r="CD103" i="1" s="1"/>
  <c r="CR103" i="1" s="1"/>
  <c r="CS103" i="1" s="1"/>
  <c r="CC103" i="1"/>
  <c r="CW103" i="1" s="1"/>
  <c r="CY103" i="1" s="1"/>
  <c r="BY103" i="1"/>
  <c r="CV375" i="1"/>
  <c r="CU375" i="1"/>
  <c r="BX375" i="1"/>
  <c r="CD375" i="1" a="1"/>
  <c r="CD375" i="1" s="1"/>
  <c r="CR375" i="1" s="1"/>
  <c r="CS375" i="1" s="1"/>
  <c r="CC375" i="1"/>
  <c r="CW375" i="1" s="1"/>
  <c r="CY375" i="1" s="1"/>
  <c r="BY375" i="1"/>
  <c r="CV26" i="1"/>
  <c r="CU26" i="1"/>
  <c r="BX26" i="1"/>
  <c r="CD26" i="1" a="1"/>
  <c r="CD26" i="1" s="1"/>
  <c r="CR26" i="1" s="1"/>
  <c r="CS26" i="1" s="1"/>
  <c r="CC26" i="1"/>
  <c r="CW26" i="1" s="1"/>
  <c r="CY26" i="1" s="1"/>
  <c r="BY26" i="1"/>
  <c r="CV826" i="1"/>
  <c r="CU826" i="1"/>
  <c r="BX826" i="1"/>
  <c r="CD826" i="1" a="1"/>
  <c r="CD826" i="1" s="1"/>
  <c r="CR826" i="1" s="1"/>
  <c r="CS826" i="1" s="1"/>
  <c r="CC826" i="1"/>
  <c r="CW826" i="1" s="1"/>
  <c r="CY826" i="1" s="1"/>
  <c r="BY826" i="1"/>
  <c r="CV374" i="1"/>
  <c r="CU374" i="1"/>
  <c r="BX374" i="1"/>
  <c r="CD374" i="1" a="1"/>
  <c r="CD374" i="1" s="1"/>
  <c r="CR374" i="1" s="1"/>
  <c r="CS374" i="1" s="1"/>
  <c r="CC374" i="1"/>
  <c r="CW374" i="1" s="1"/>
  <c r="CY374" i="1" s="1"/>
  <c r="BY374" i="1"/>
  <c r="CV373" i="1"/>
  <c r="CU373" i="1"/>
  <c r="BX373" i="1"/>
  <c r="CD373" i="1" a="1"/>
  <c r="CD373" i="1" s="1"/>
  <c r="CR373" i="1" s="1"/>
  <c r="CS373" i="1" s="1"/>
  <c r="CC373" i="1"/>
  <c r="CW373" i="1" s="1"/>
  <c r="CY373" i="1" s="1"/>
  <c r="BY373" i="1"/>
  <c r="CV372" i="1"/>
  <c r="CU372" i="1"/>
  <c r="BX372" i="1"/>
  <c r="CD372" i="1" a="1"/>
  <c r="CD372" i="1" s="1"/>
  <c r="CR372" i="1" s="1"/>
  <c r="CS372" i="1" s="1"/>
  <c r="CC372" i="1"/>
  <c r="CW372" i="1" s="1"/>
  <c r="CY372" i="1" s="1"/>
  <c r="BY372" i="1"/>
  <c r="CV371" i="1"/>
  <c r="CU371" i="1"/>
  <c r="BX371" i="1"/>
  <c r="CD371" i="1" a="1"/>
  <c r="CD371" i="1" s="1"/>
  <c r="CR371" i="1" s="1"/>
  <c r="CS371" i="1" s="1"/>
  <c r="CC371" i="1"/>
  <c r="CW371" i="1" s="1"/>
  <c r="CY371" i="1" s="1"/>
  <c r="BY371" i="1"/>
  <c r="CV370" i="1"/>
  <c r="CU370" i="1"/>
  <c r="BX370" i="1"/>
  <c r="CD370" i="1" a="1"/>
  <c r="CD370" i="1" s="1"/>
  <c r="CR370" i="1" s="1"/>
  <c r="CS370" i="1" s="1"/>
  <c r="CC370" i="1"/>
  <c r="CW370" i="1" s="1"/>
  <c r="CY370" i="1" s="1"/>
  <c r="BY370" i="1"/>
  <c r="CV369" i="1"/>
  <c r="CU369" i="1"/>
  <c r="BX369" i="1"/>
  <c r="CD369" i="1" a="1"/>
  <c r="CD369" i="1" s="1"/>
  <c r="CR369" i="1" s="1"/>
  <c r="CS369" i="1" s="1"/>
  <c r="CC369" i="1"/>
  <c r="CW369" i="1" s="1"/>
  <c r="CY369" i="1" s="1"/>
  <c r="BY369" i="1"/>
  <c r="CV825" i="1"/>
  <c r="CU825" i="1"/>
  <c r="BX825" i="1"/>
  <c r="CD825" i="1" a="1"/>
  <c r="CD825" i="1" s="1"/>
  <c r="CR825" i="1" s="1"/>
  <c r="CS825" i="1" s="1"/>
  <c r="CC825" i="1"/>
  <c r="CW825" i="1" s="1"/>
  <c r="CY825" i="1" s="1"/>
  <c r="BY825" i="1"/>
  <c r="CV824" i="1"/>
  <c r="CU824" i="1"/>
  <c r="BX824" i="1"/>
  <c r="CD824" i="1" a="1"/>
  <c r="CD824" i="1" s="1"/>
  <c r="CR824" i="1" s="1"/>
  <c r="CS824" i="1" s="1"/>
  <c r="CC824" i="1"/>
  <c r="CW824" i="1" s="1"/>
  <c r="CY824" i="1" s="1"/>
  <c r="BY824" i="1"/>
  <c r="CV368" i="1"/>
  <c r="CU368" i="1"/>
  <c r="BX368" i="1"/>
  <c r="CD368" i="1" a="1"/>
  <c r="CD368" i="1" s="1"/>
  <c r="CR368" i="1" s="1"/>
  <c r="CS368" i="1" s="1"/>
  <c r="CC368" i="1"/>
  <c r="CW368" i="1" s="1"/>
  <c r="CY368" i="1" s="1"/>
  <c r="BY368" i="1"/>
  <c r="CV367" i="1"/>
  <c r="CU367" i="1"/>
  <c r="BX367" i="1"/>
  <c r="CD367" i="1" a="1"/>
  <c r="CD367" i="1" s="1"/>
  <c r="CR367" i="1" s="1"/>
  <c r="CS367" i="1" s="1"/>
  <c r="CC367" i="1"/>
  <c r="CW367" i="1" s="1"/>
  <c r="CY367" i="1" s="1"/>
  <c r="BY367" i="1"/>
  <c r="CV2" i="1"/>
  <c r="BX2" i="1"/>
  <c r="CJ2" i="1" s="1"/>
  <c r="CD2" i="1" a="1"/>
  <c r="CD2" i="1" s="1"/>
  <c r="CR2" i="1" s="1"/>
  <c r="CC2" i="1"/>
  <c r="CW2" i="1" s="1"/>
  <c r="CY2" i="1" s="1"/>
  <c r="CB2" i="1"/>
  <c r="BY2" i="1"/>
  <c r="CV366" i="1"/>
  <c r="CU366" i="1"/>
  <c r="BX366" i="1"/>
  <c r="CD366" i="1" a="1"/>
  <c r="CD366" i="1" s="1"/>
  <c r="CR366" i="1" s="1"/>
  <c r="CS366" i="1" s="1"/>
  <c r="CC366" i="1"/>
  <c r="CW366" i="1" s="1"/>
  <c r="CY366" i="1" s="1"/>
  <c r="BY366" i="1"/>
  <c r="CV365" i="1"/>
  <c r="CU365" i="1"/>
  <c r="BX365" i="1"/>
  <c r="CD365" i="1" a="1"/>
  <c r="CD365" i="1" s="1"/>
  <c r="CR365" i="1" s="1"/>
  <c r="CS365" i="1" s="1"/>
  <c r="CC365" i="1"/>
  <c r="CW365" i="1" s="1"/>
  <c r="CY365" i="1" s="1"/>
  <c r="BY365" i="1"/>
  <c r="CV25" i="1"/>
  <c r="CU25" i="1"/>
  <c r="BX25" i="1"/>
  <c r="CD25" i="1" a="1"/>
  <c r="CD25" i="1" s="1"/>
  <c r="CR25" i="1" s="1"/>
  <c r="CS25" i="1" s="1"/>
  <c r="CC25" i="1"/>
  <c r="CW25" i="1" s="1"/>
  <c r="CY25" i="1" s="1"/>
  <c r="BY25" i="1"/>
  <c r="CV823" i="1"/>
  <c r="CU823" i="1"/>
  <c r="BX823" i="1"/>
  <c r="CD823" i="1" a="1"/>
  <c r="CD823" i="1" s="1"/>
  <c r="CR823" i="1" s="1"/>
  <c r="CS823" i="1" s="1"/>
  <c r="CC823" i="1"/>
  <c r="CW823" i="1" s="1"/>
  <c r="CY823" i="1" s="1"/>
  <c r="BY823" i="1"/>
  <c r="BX954" i="1"/>
  <c r="CD954" i="1" a="1"/>
  <c r="CD954" i="1" s="1"/>
  <c r="CC954" i="1"/>
  <c r="BY954" i="1"/>
  <c r="R954" i="1"/>
  <c r="CT954" i="1" s="1"/>
  <c r="CV822" i="1"/>
  <c r="CU822" i="1"/>
  <c r="BX822" i="1"/>
  <c r="CD822" i="1" a="1"/>
  <c r="CD822" i="1" s="1"/>
  <c r="CR822" i="1" s="1"/>
  <c r="CC822" i="1"/>
  <c r="CW822" i="1" s="1"/>
  <c r="CY822" i="1" s="1"/>
  <c r="BY822" i="1"/>
  <c r="CV364" i="1"/>
  <c r="CU364" i="1"/>
  <c r="BX364" i="1"/>
  <c r="CD364" i="1" a="1"/>
  <c r="CD364" i="1" s="1"/>
  <c r="CR364" i="1" s="1"/>
  <c r="CC364" i="1"/>
  <c r="CW364" i="1" s="1"/>
  <c r="CY364" i="1" s="1"/>
  <c r="BY364" i="1"/>
  <c r="CV363" i="1"/>
  <c r="CU363" i="1"/>
  <c r="BX363" i="1"/>
  <c r="CD363" i="1" a="1"/>
  <c r="CD363" i="1" s="1"/>
  <c r="CR363" i="1" s="1"/>
  <c r="CC363" i="1"/>
  <c r="CW363" i="1" s="1"/>
  <c r="CY363" i="1" s="1"/>
  <c r="BY363" i="1"/>
  <c r="CV362" i="1"/>
  <c r="CU362" i="1"/>
  <c r="BX362" i="1"/>
  <c r="CD362" i="1" a="1"/>
  <c r="CD362" i="1" s="1"/>
  <c r="CR362" i="1" s="1"/>
  <c r="CC362" i="1"/>
  <c r="CW362" i="1" s="1"/>
  <c r="CY362" i="1" s="1"/>
  <c r="BY362" i="1"/>
  <c r="CV821" i="1"/>
  <c r="CU821" i="1"/>
  <c r="BX821" i="1"/>
  <c r="CD821" i="1" a="1"/>
  <c r="CD821" i="1" s="1"/>
  <c r="CR821" i="1" s="1"/>
  <c r="CC821" i="1"/>
  <c r="CW821" i="1" s="1"/>
  <c r="CY821" i="1" s="1"/>
  <c r="BY821" i="1"/>
  <c r="CV361" i="1"/>
  <c r="CU361" i="1"/>
  <c r="BX361" i="1"/>
  <c r="CD361" i="1" a="1"/>
  <c r="CD361" i="1" s="1"/>
  <c r="CR361" i="1" s="1"/>
  <c r="CC361" i="1"/>
  <c r="CW361" i="1" s="1"/>
  <c r="CY361" i="1" s="1"/>
  <c r="BY361" i="1"/>
  <c r="CV360" i="1"/>
  <c r="CU360" i="1"/>
  <c r="BX360" i="1"/>
  <c r="CD360" i="1" a="1"/>
  <c r="CD360" i="1" s="1"/>
  <c r="CR360" i="1" s="1"/>
  <c r="CC360" i="1"/>
  <c r="CW360" i="1" s="1"/>
  <c r="CY360" i="1" s="1"/>
  <c r="BY360" i="1"/>
  <c r="CV744" i="1"/>
  <c r="CU744" i="1"/>
  <c r="BX744" i="1"/>
  <c r="CD744" i="1" a="1"/>
  <c r="CD744" i="1" s="1"/>
  <c r="CR744" i="1" s="1"/>
  <c r="CC744" i="1"/>
  <c r="CW744" i="1" s="1"/>
  <c r="CY744" i="1" s="1"/>
  <c r="BY744" i="1"/>
  <c r="CV359" i="1"/>
  <c r="CU359" i="1"/>
  <c r="BX359" i="1"/>
  <c r="CD359" i="1" a="1"/>
  <c r="CD359" i="1" s="1"/>
  <c r="CR359" i="1" s="1"/>
  <c r="CC359" i="1"/>
  <c r="CW359" i="1" s="1"/>
  <c r="CY359" i="1" s="1"/>
  <c r="BY359" i="1"/>
  <c r="CV358" i="1"/>
  <c r="CU358" i="1"/>
  <c r="BX358" i="1"/>
  <c r="CD358" i="1" a="1"/>
  <c r="CD358" i="1" s="1"/>
  <c r="CR358" i="1" s="1"/>
  <c r="CC358" i="1"/>
  <c r="CW358" i="1" s="1"/>
  <c r="CY358" i="1" s="1"/>
  <c r="BY358" i="1"/>
  <c r="CV14" i="1"/>
  <c r="CU14" i="1"/>
  <c r="BX14" i="1"/>
  <c r="CD14" i="1" a="1"/>
  <c r="CD14" i="1" s="1"/>
  <c r="CR14" i="1" s="1"/>
  <c r="CC14" i="1"/>
  <c r="CW14" i="1" s="1"/>
  <c r="CY14" i="1" s="1"/>
  <c r="BY14" i="1"/>
  <c r="CV357" i="1"/>
  <c r="CU357" i="1"/>
  <c r="BX357" i="1"/>
  <c r="CD357" i="1" a="1"/>
  <c r="CD357" i="1" s="1"/>
  <c r="CR357" i="1" s="1"/>
  <c r="CC357" i="1"/>
  <c r="CW357" i="1" s="1"/>
  <c r="CY357" i="1" s="1"/>
  <c r="BY357" i="1"/>
  <c r="CV356" i="1"/>
  <c r="CU356" i="1"/>
  <c r="BX356" i="1"/>
  <c r="CD356" i="1" a="1"/>
  <c r="CD356" i="1" s="1"/>
  <c r="CR356" i="1" s="1"/>
  <c r="CC356" i="1"/>
  <c r="CW356" i="1" s="1"/>
  <c r="CY356" i="1" s="1"/>
  <c r="BY356" i="1"/>
  <c r="CV896" i="1"/>
  <c r="CU896" i="1"/>
  <c r="BX896" i="1"/>
  <c r="CD896" i="1" a="1"/>
  <c r="CD896" i="1" s="1"/>
  <c r="CR896" i="1" s="1"/>
  <c r="CC896" i="1"/>
  <c r="CW896" i="1" s="1"/>
  <c r="CY896" i="1" s="1"/>
  <c r="BY896" i="1"/>
  <c r="CV355" i="1"/>
  <c r="CU355" i="1"/>
  <c r="BX355" i="1"/>
  <c r="CD355" i="1" a="1"/>
  <c r="CD355" i="1" s="1"/>
  <c r="CR355" i="1" s="1"/>
  <c r="CC355" i="1"/>
  <c r="CW355" i="1" s="1"/>
  <c r="CY355" i="1" s="1"/>
  <c r="BY355" i="1"/>
  <c r="CV354" i="1"/>
  <c r="CU354" i="1"/>
  <c r="BX354" i="1"/>
  <c r="CD354" i="1" a="1"/>
  <c r="CD354" i="1" s="1"/>
  <c r="CR354" i="1" s="1"/>
  <c r="CC354" i="1"/>
  <c r="CW354" i="1" s="1"/>
  <c r="CY354" i="1" s="1"/>
  <c r="BY354" i="1"/>
  <c r="CV743" i="1"/>
  <c r="CU743" i="1"/>
  <c r="BX743" i="1"/>
  <c r="CD743" i="1" a="1"/>
  <c r="CD743" i="1" s="1"/>
  <c r="CR743" i="1" s="1"/>
  <c r="CC743" i="1"/>
  <c r="CW743" i="1" s="1"/>
  <c r="CY743" i="1" s="1"/>
  <c r="BY743" i="1"/>
  <c r="CV353" i="1"/>
  <c r="CU353" i="1"/>
  <c r="BX353" i="1"/>
  <c r="CD353" i="1" a="1"/>
  <c r="CD353" i="1" s="1"/>
  <c r="CR353" i="1" s="1"/>
  <c r="CC353" i="1"/>
  <c r="CW353" i="1" s="1"/>
  <c r="CY353" i="1" s="1"/>
  <c r="BY353" i="1"/>
  <c r="CV352" i="1"/>
  <c r="CU352" i="1"/>
  <c r="BX352" i="1"/>
  <c r="CD352" i="1" a="1"/>
  <c r="CD352" i="1" s="1"/>
  <c r="CR352" i="1" s="1"/>
  <c r="CC352" i="1"/>
  <c r="CW352" i="1" s="1"/>
  <c r="CY352" i="1" s="1"/>
  <c r="BY352" i="1"/>
  <c r="CV49" i="1"/>
  <c r="CU49" i="1"/>
  <c r="BX49" i="1"/>
  <c r="CD49" i="1" a="1"/>
  <c r="CD49" i="1" s="1"/>
  <c r="CR49" i="1" s="1"/>
  <c r="CC49" i="1"/>
  <c r="CW49" i="1" s="1"/>
  <c r="CY49" i="1" s="1"/>
  <c r="BY49" i="1"/>
  <c r="CV781" i="1"/>
  <c r="CU781" i="1"/>
  <c r="BX781" i="1"/>
  <c r="CD781" i="1" a="1"/>
  <c r="CD781" i="1" s="1"/>
  <c r="CR781" i="1" s="1"/>
  <c r="CC781" i="1"/>
  <c r="CW781" i="1" s="1"/>
  <c r="CY781" i="1" s="1"/>
  <c r="BY781" i="1"/>
  <c r="CV48" i="1"/>
  <c r="CU48" i="1"/>
  <c r="BX48" i="1"/>
  <c r="CD48" i="1" a="1"/>
  <c r="CD48" i="1" s="1"/>
  <c r="CR48" i="1" s="1"/>
  <c r="CC48" i="1"/>
  <c r="CW48" i="1" s="1"/>
  <c r="CY48" i="1" s="1"/>
  <c r="BY48" i="1"/>
  <c r="CV351" i="1"/>
  <c r="CU351" i="1"/>
  <c r="BX351" i="1"/>
  <c r="CD351" i="1" a="1"/>
  <c r="CD351" i="1" s="1"/>
  <c r="CR351" i="1" s="1"/>
  <c r="CC351" i="1"/>
  <c r="CW351" i="1" s="1"/>
  <c r="CY351" i="1" s="1"/>
  <c r="BY351" i="1"/>
  <c r="CV350" i="1"/>
  <c r="CU350" i="1"/>
  <c r="BX350" i="1"/>
  <c r="CD350" i="1" a="1"/>
  <c r="CD350" i="1" s="1"/>
  <c r="CR350" i="1" s="1"/>
  <c r="CC350" i="1"/>
  <c r="CW350" i="1" s="1"/>
  <c r="CY350" i="1" s="1"/>
  <c r="BY350" i="1"/>
  <c r="CV349" i="1"/>
  <c r="CU349" i="1"/>
  <c r="BX349" i="1"/>
  <c r="CD349" i="1" a="1"/>
  <c r="CD349" i="1" s="1"/>
  <c r="CR349" i="1" s="1"/>
  <c r="CC349" i="1"/>
  <c r="CW349" i="1" s="1"/>
  <c r="CY349" i="1" s="1"/>
  <c r="BY349" i="1"/>
  <c r="CV348" i="1"/>
  <c r="CU348" i="1"/>
  <c r="BX348" i="1"/>
  <c r="CD348" i="1" a="1"/>
  <c r="CD348" i="1" s="1"/>
  <c r="CR348" i="1" s="1"/>
  <c r="CC348" i="1"/>
  <c r="CW348" i="1" s="1"/>
  <c r="CY348" i="1" s="1"/>
  <c r="BY348" i="1"/>
  <c r="CV347" i="1"/>
  <c r="CU347" i="1"/>
  <c r="BX347" i="1"/>
  <c r="CD347" i="1" a="1"/>
  <c r="CD347" i="1" s="1"/>
  <c r="CR347" i="1" s="1"/>
  <c r="CC347" i="1"/>
  <c r="CW347" i="1" s="1"/>
  <c r="CY347" i="1" s="1"/>
  <c r="BY347" i="1"/>
  <c r="CV346" i="1"/>
  <c r="CU346" i="1"/>
  <c r="BX346" i="1"/>
  <c r="CD346" i="1" a="1"/>
  <c r="CD346" i="1" s="1"/>
  <c r="CR346" i="1" s="1"/>
  <c r="CC346" i="1"/>
  <c r="CW346" i="1" s="1"/>
  <c r="CY346" i="1" s="1"/>
  <c r="BY346" i="1"/>
  <c r="CV345" i="1"/>
  <c r="CU345" i="1"/>
  <c r="BX345" i="1"/>
  <c r="CD345" i="1" a="1"/>
  <c r="CD345" i="1" s="1"/>
  <c r="CR345" i="1" s="1"/>
  <c r="CC345" i="1"/>
  <c r="CW345" i="1" s="1"/>
  <c r="CY345" i="1" s="1"/>
  <c r="BY345" i="1"/>
  <c r="CV24" i="1"/>
  <c r="CU24" i="1"/>
  <c r="BX24" i="1"/>
  <c r="CD24" i="1" a="1"/>
  <c r="CD24" i="1" s="1"/>
  <c r="CR24" i="1" s="1"/>
  <c r="CC24" i="1"/>
  <c r="CW24" i="1" s="1"/>
  <c r="CY24" i="1" s="1"/>
  <c r="BY24" i="1"/>
  <c r="CV23" i="1"/>
  <c r="CU23" i="1"/>
  <c r="BX23" i="1"/>
  <c r="CD23" i="1" a="1"/>
  <c r="CD23" i="1" s="1"/>
  <c r="CR23" i="1" s="1"/>
  <c r="CC23" i="1"/>
  <c r="CW23" i="1" s="1"/>
  <c r="CY23" i="1" s="1"/>
  <c r="BY23" i="1"/>
  <c r="CV13" i="1"/>
  <c r="CU13" i="1"/>
  <c r="BX13" i="1"/>
  <c r="CD13" i="1" a="1"/>
  <c r="CD13" i="1" s="1"/>
  <c r="CR13" i="1" s="1"/>
  <c r="CC13" i="1"/>
  <c r="CW13" i="1" s="1"/>
  <c r="CY13" i="1" s="1"/>
  <c r="BY13" i="1"/>
  <c r="CV344" i="1"/>
  <c r="CU344" i="1"/>
  <c r="BX344" i="1"/>
  <c r="CD344" i="1" a="1"/>
  <c r="CD344" i="1" s="1"/>
  <c r="CR344" i="1" s="1"/>
  <c r="CC344" i="1"/>
  <c r="CW344" i="1" s="1"/>
  <c r="CY344" i="1" s="1"/>
  <c r="BY344" i="1"/>
  <c r="CV742" i="1"/>
  <c r="CU742" i="1"/>
  <c r="BX742" i="1"/>
  <c r="CD742" i="1" a="1"/>
  <c r="CD742" i="1" s="1"/>
  <c r="CR742" i="1" s="1"/>
  <c r="CC742" i="1"/>
  <c r="CW742" i="1" s="1"/>
  <c r="CY742" i="1" s="1"/>
  <c r="BY742" i="1"/>
  <c r="CV343" i="1"/>
  <c r="CU343" i="1"/>
  <c r="BX343" i="1"/>
  <c r="CD343" i="1" a="1"/>
  <c r="CD343" i="1" s="1"/>
  <c r="CR343" i="1" s="1"/>
  <c r="CC343" i="1"/>
  <c r="CW343" i="1" s="1"/>
  <c r="CY343" i="1" s="1"/>
  <c r="BY343" i="1"/>
  <c r="CV741" i="1"/>
  <c r="CU741" i="1"/>
  <c r="BX741" i="1"/>
  <c r="CD741" i="1" a="1"/>
  <c r="CD741" i="1" s="1"/>
  <c r="CR741" i="1" s="1"/>
  <c r="CC741" i="1"/>
  <c r="CW741" i="1" s="1"/>
  <c r="CY741" i="1" s="1"/>
  <c r="BY741" i="1"/>
  <c r="CV342" i="1"/>
  <c r="CU342" i="1"/>
  <c r="BX342" i="1"/>
  <c r="CD342" i="1" a="1"/>
  <c r="CD342" i="1" s="1"/>
  <c r="CR342" i="1" s="1"/>
  <c r="CC342" i="1"/>
  <c r="CW342" i="1" s="1"/>
  <c r="CY342" i="1" s="1"/>
  <c r="BY342" i="1"/>
  <c r="CV341" i="1"/>
  <c r="CU341" i="1"/>
  <c r="BX341" i="1"/>
  <c r="CD341" i="1" a="1"/>
  <c r="CD341" i="1" s="1"/>
  <c r="CR341" i="1" s="1"/>
  <c r="CC341" i="1"/>
  <c r="CW341" i="1" s="1"/>
  <c r="CY341" i="1" s="1"/>
  <c r="BY341" i="1"/>
  <c r="CV340" i="1"/>
  <c r="CU340" i="1"/>
  <c r="BX340" i="1"/>
  <c r="CD340" i="1" a="1"/>
  <c r="CD340" i="1" s="1"/>
  <c r="CR340" i="1" s="1"/>
  <c r="CC340" i="1"/>
  <c r="CW340" i="1" s="1"/>
  <c r="CY340" i="1" s="1"/>
  <c r="BY340" i="1"/>
  <c r="CV339" i="1"/>
  <c r="CU339" i="1"/>
  <c r="BX339" i="1"/>
  <c r="CD339" i="1" a="1"/>
  <c r="CD339" i="1" s="1"/>
  <c r="CR339" i="1" s="1"/>
  <c r="CC339" i="1"/>
  <c r="CW339" i="1" s="1"/>
  <c r="CY339" i="1" s="1"/>
  <c r="BY339" i="1"/>
  <c r="CV338" i="1"/>
  <c r="CU338" i="1"/>
  <c r="BX338" i="1"/>
  <c r="CD338" i="1" a="1"/>
  <c r="CD338" i="1" s="1"/>
  <c r="CR338" i="1" s="1"/>
  <c r="CC338" i="1"/>
  <c r="CW338" i="1" s="1"/>
  <c r="CY338" i="1" s="1"/>
  <c r="BY338" i="1"/>
  <c r="CV820" i="1"/>
  <c r="CU820" i="1"/>
  <c r="BX820" i="1"/>
  <c r="CD820" i="1" a="1"/>
  <c r="CD820" i="1" s="1"/>
  <c r="CR820" i="1" s="1"/>
  <c r="CC820" i="1"/>
  <c r="CW820" i="1" s="1"/>
  <c r="CY820" i="1" s="1"/>
  <c r="BY820" i="1"/>
  <c r="CV740" i="1"/>
  <c r="CU740" i="1"/>
  <c r="BX740" i="1"/>
  <c r="CD740" i="1" a="1"/>
  <c r="CD740" i="1" s="1"/>
  <c r="CR740" i="1" s="1"/>
  <c r="CC740" i="1"/>
  <c r="CW740" i="1" s="1"/>
  <c r="CY740" i="1" s="1"/>
  <c r="BY740" i="1"/>
  <c r="CV337" i="1"/>
  <c r="CU337" i="1"/>
  <c r="BX337" i="1"/>
  <c r="CD337" i="1" a="1"/>
  <c r="CD337" i="1" s="1"/>
  <c r="CR337" i="1" s="1"/>
  <c r="CC337" i="1"/>
  <c r="CW337" i="1" s="1"/>
  <c r="CY337" i="1" s="1"/>
  <c r="BY337" i="1"/>
  <c r="CV336" i="1"/>
  <c r="CU336" i="1"/>
  <c r="BX336" i="1"/>
  <c r="CD336" i="1" a="1"/>
  <c r="CD336" i="1" s="1"/>
  <c r="CR336" i="1" s="1"/>
  <c r="CC336" i="1"/>
  <c r="CW336" i="1" s="1"/>
  <c r="CY336" i="1" s="1"/>
  <c r="BY336" i="1"/>
  <c r="CV335" i="1"/>
  <c r="CU335" i="1"/>
  <c r="BX335" i="1"/>
  <c r="CD335" i="1" a="1"/>
  <c r="CD335" i="1" s="1"/>
  <c r="CR335" i="1" s="1"/>
  <c r="CC335" i="1"/>
  <c r="CW335" i="1" s="1"/>
  <c r="CY335" i="1" s="1"/>
  <c r="BY335" i="1"/>
  <c r="CV334" i="1"/>
  <c r="CU334" i="1"/>
  <c r="BX334" i="1"/>
  <c r="CD334" i="1" a="1"/>
  <c r="CD334" i="1" s="1"/>
  <c r="CR334" i="1" s="1"/>
  <c r="CC334" i="1"/>
  <c r="CW334" i="1" s="1"/>
  <c r="CY334" i="1" s="1"/>
  <c r="BY334" i="1"/>
  <c r="CV333" i="1"/>
  <c r="CU333" i="1"/>
  <c r="BX333" i="1"/>
  <c r="CD333" i="1" a="1"/>
  <c r="CD333" i="1" s="1"/>
  <c r="CR333" i="1" s="1"/>
  <c r="CC333" i="1"/>
  <c r="CW333" i="1" s="1"/>
  <c r="CY333" i="1" s="1"/>
  <c r="BY333" i="1"/>
  <c r="CV332" i="1"/>
  <c r="CU332" i="1"/>
  <c r="BX332" i="1"/>
  <c r="CD332" i="1" a="1"/>
  <c r="CD332" i="1" s="1"/>
  <c r="CR332" i="1" s="1"/>
  <c r="CC332" i="1"/>
  <c r="CW332" i="1" s="1"/>
  <c r="CY332" i="1" s="1"/>
  <c r="BY332" i="1"/>
  <c r="CV884" i="1"/>
  <c r="CU884" i="1"/>
  <c r="BX884" i="1"/>
  <c r="CD884" i="1" a="1"/>
  <c r="CD884" i="1" s="1"/>
  <c r="CR884" i="1" s="1"/>
  <c r="CC884" i="1"/>
  <c r="CW884" i="1" s="1"/>
  <c r="CY884" i="1" s="1"/>
  <c r="BY884" i="1"/>
  <c r="CV331" i="1"/>
  <c r="CU331" i="1"/>
  <c r="BX331" i="1"/>
  <c r="CD331" i="1" a="1"/>
  <c r="CD331" i="1" s="1"/>
  <c r="CR331" i="1" s="1"/>
  <c r="CC331" i="1"/>
  <c r="CW331" i="1" s="1"/>
  <c r="CY331" i="1" s="1"/>
  <c r="BY331" i="1"/>
  <c r="CV330" i="1"/>
  <c r="CU330" i="1"/>
  <c r="BX330" i="1"/>
  <c r="CD330" i="1" a="1"/>
  <c r="CD330" i="1" s="1"/>
  <c r="CR330" i="1" s="1"/>
  <c r="CC330" i="1"/>
  <c r="CW330" i="1" s="1"/>
  <c r="CY330" i="1" s="1"/>
  <c r="BY330" i="1"/>
  <c r="CV329" i="1"/>
  <c r="CU329" i="1"/>
  <c r="BX329" i="1"/>
  <c r="CD329" i="1" a="1"/>
  <c r="CD329" i="1" s="1"/>
  <c r="CR329" i="1" s="1"/>
  <c r="CC329" i="1"/>
  <c r="CW329" i="1" s="1"/>
  <c r="CY329" i="1" s="1"/>
  <c r="BY329" i="1"/>
  <c r="CV328" i="1"/>
  <c r="CU328" i="1"/>
  <c r="BX328" i="1"/>
  <c r="CD328" i="1" a="1"/>
  <c r="CD328" i="1" s="1"/>
  <c r="CR328" i="1" s="1"/>
  <c r="CC328" i="1"/>
  <c r="CW328" i="1" s="1"/>
  <c r="CY328" i="1" s="1"/>
  <c r="BY328" i="1"/>
  <c r="CV327" i="1"/>
  <c r="CU327" i="1"/>
  <c r="BX327" i="1"/>
  <c r="CD327" i="1" a="1"/>
  <c r="CD327" i="1" s="1"/>
  <c r="CR327" i="1" s="1"/>
  <c r="CC327" i="1"/>
  <c r="CW327" i="1" s="1"/>
  <c r="CY327" i="1" s="1"/>
  <c r="BY327" i="1"/>
  <c r="CV326" i="1"/>
  <c r="CU326" i="1"/>
  <c r="BX326" i="1"/>
  <c r="CD326" i="1" a="1"/>
  <c r="CD326" i="1" s="1"/>
  <c r="CR326" i="1" s="1"/>
  <c r="CC326" i="1"/>
  <c r="CW326" i="1" s="1"/>
  <c r="CY326" i="1" s="1"/>
  <c r="BY326" i="1"/>
  <c r="CV325" i="1"/>
  <c r="CU325" i="1"/>
  <c r="BX325" i="1"/>
  <c r="CD325" i="1" a="1"/>
  <c r="CD325" i="1" s="1"/>
  <c r="CR325" i="1" s="1"/>
  <c r="CC325" i="1"/>
  <c r="CW325" i="1" s="1"/>
  <c r="CY325" i="1" s="1"/>
  <c r="BY325" i="1"/>
  <c r="CV47" i="1"/>
  <c r="CU47" i="1"/>
  <c r="BX47" i="1"/>
  <c r="CD47" i="1" a="1"/>
  <c r="CD47" i="1" s="1"/>
  <c r="CR47" i="1" s="1"/>
  <c r="CC47" i="1"/>
  <c r="CW47" i="1" s="1"/>
  <c r="CY47" i="1" s="1"/>
  <c r="BY47" i="1"/>
  <c r="BM47" i="1"/>
  <c r="CV324" i="1"/>
  <c r="CU324" i="1"/>
  <c r="BX324" i="1"/>
  <c r="CD324" i="1" a="1"/>
  <c r="CD324" i="1" s="1"/>
  <c r="CR324" i="1" s="1"/>
  <c r="CC324" i="1"/>
  <c r="CW324" i="1" s="1"/>
  <c r="CY324" i="1" s="1"/>
  <c r="BY324" i="1"/>
  <c r="CV323" i="1"/>
  <c r="CU323" i="1"/>
  <c r="BX323" i="1"/>
  <c r="CD323" i="1" a="1"/>
  <c r="CD323" i="1" s="1"/>
  <c r="CR323" i="1" s="1"/>
  <c r="CS323" i="1" s="1"/>
  <c r="CC323" i="1"/>
  <c r="CW323" i="1" s="1"/>
  <c r="CY323" i="1" s="1"/>
  <c r="BY323" i="1"/>
  <c r="CV322" i="1"/>
  <c r="CU322" i="1"/>
  <c r="BX322" i="1"/>
  <c r="CD322" i="1" a="1"/>
  <c r="CD322" i="1" s="1"/>
  <c r="CR322" i="1" s="1"/>
  <c r="CC322" i="1"/>
  <c r="CW322" i="1" s="1"/>
  <c r="CY322" i="1" s="1"/>
  <c r="BY322" i="1"/>
  <c r="CV321" i="1"/>
  <c r="CU321" i="1"/>
  <c r="BX321" i="1"/>
  <c r="CD321" i="1" a="1"/>
  <c r="CD321" i="1" s="1"/>
  <c r="CR321" i="1" s="1"/>
  <c r="CS321" i="1" s="1"/>
  <c r="CC321" i="1"/>
  <c r="CW321" i="1" s="1"/>
  <c r="CY321" i="1" s="1"/>
  <c r="BY321" i="1"/>
  <c r="CV320" i="1"/>
  <c r="CU320" i="1"/>
  <c r="BX320" i="1"/>
  <c r="CD320" i="1" a="1"/>
  <c r="CD320" i="1" s="1"/>
  <c r="CR320" i="1" s="1"/>
  <c r="CC320" i="1"/>
  <c r="CW320" i="1" s="1"/>
  <c r="CY320" i="1" s="1"/>
  <c r="BY320" i="1"/>
  <c r="CV319" i="1"/>
  <c r="CU319" i="1"/>
  <c r="BX319" i="1"/>
  <c r="CD319" i="1" a="1"/>
  <c r="CD319" i="1" s="1"/>
  <c r="CR319" i="1" s="1"/>
  <c r="CS319" i="1" s="1"/>
  <c r="CC319" i="1"/>
  <c r="CW319" i="1" s="1"/>
  <c r="CY319" i="1" s="1"/>
  <c r="BY319" i="1"/>
  <c r="CV22" i="1"/>
  <c r="CU22" i="1"/>
  <c r="BX22" i="1"/>
  <c r="CD22" i="1" a="1"/>
  <c r="CD22" i="1" s="1"/>
  <c r="CR22" i="1" s="1"/>
  <c r="CC22" i="1"/>
  <c r="CW22" i="1" s="1"/>
  <c r="CY22" i="1" s="1"/>
  <c r="BY22" i="1"/>
  <c r="CV739" i="1"/>
  <c r="CU739" i="1"/>
  <c r="BX739" i="1"/>
  <c r="CD739" i="1" a="1"/>
  <c r="CD739" i="1" s="1"/>
  <c r="CR739" i="1" s="1"/>
  <c r="CS739" i="1" s="1"/>
  <c r="CC739" i="1"/>
  <c r="CW739" i="1" s="1"/>
  <c r="CY739" i="1" s="1"/>
  <c r="BY739" i="1"/>
  <c r="CV895" i="1"/>
  <c r="CU895" i="1"/>
  <c r="BX895" i="1"/>
  <c r="CD895" i="1" a="1"/>
  <c r="CD895" i="1" s="1"/>
  <c r="CR895" i="1" s="1"/>
  <c r="CC895" i="1"/>
  <c r="CW895" i="1" s="1"/>
  <c r="CY895" i="1" s="1"/>
  <c r="BY895" i="1"/>
  <c r="CV318" i="1"/>
  <c r="CU318" i="1"/>
  <c r="BX318" i="1"/>
  <c r="CD318" i="1" a="1"/>
  <c r="CD318" i="1" s="1"/>
  <c r="CR318" i="1" s="1"/>
  <c r="CS318" i="1" s="1"/>
  <c r="CC318" i="1"/>
  <c r="CW318" i="1" s="1"/>
  <c r="CY318" i="1" s="1"/>
  <c r="BY318" i="1"/>
  <c r="CV317" i="1"/>
  <c r="CU317" i="1"/>
  <c r="BX317" i="1"/>
  <c r="CD317" i="1" a="1"/>
  <c r="CD317" i="1" s="1"/>
  <c r="CR317" i="1" s="1"/>
  <c r="CC317" i="1"/>
  <c r="CW317" i="1" s="1"/>
  <c r="CY317" i="1" s="1"/>
  <c r="BY317" i="1"/>
  <c r="CV316" i="1"/>
  <c r="CU316" i="1"/>
  <c r="BX316" i="1"/>
  <c r="CD316" i="1" a="1"/>
  <c r="CD316" i="1" s="1"/>
  <c r="CR316" i="1" s="1"/>
  <c r="CS316" i="1" s="1"/>
  <c r="CC316" i="1"/>
  <c r="CW316" i="1" s="1"/>
  <c r="CY316" i="1" s="1"/>
  <c r="BY316" i="1"/>
  <c r="CV315" i="1"/>
  <c r="CU315" i="1"/>
  <c r="BX315" i="1"/>
  <c r="CD315" i="1" a="1"/>
  <c r="CD315" i="1" s="1"/>
  <c r="CR315" i="1" s="1"/>
  <c r="CC315" i="1"/>
  <c r="CW315" i="1" s="1"/>
  <c r="CY315" i="1" s="1"/>
  <c r="BY315" i="1"/>
  <c r="CV819" i="1"/>
  <c r="CU819" i="1"/>
  <c r="BX819" i="1"/>
  <c r="CD819" i="1" a="1"/>
  <c r="CD819" i="1" s="1"/>
  <c r="CR819" i="1" s="1"/>
  <c r="CS819" i="1" s="1"/>
  <c r="CC819" i="1"/>
  <c r="CW819" i="1" s="1"/>
  <c r="CY819" i="1" s="1"/>
  <c r="BY819" i="1"/>
  <c r="CV314" i="1"/>
  <c r="CU314" i="1"/>
  <c r="BX314" i="1"/>
  <c r="CD314" i="1" a="1"/>
  <c r="CD314" i="1" s="1"/>
  <c r="CR314" i="1" s="1"/>
  <c r="CC314" i="1"/>
  <c r="CW314" i="1" s="1"/>
  <c r="CY314" i="1" s="1"/>
  <c r="BY314" i="1"/>
  <c r="CV46" i="1"/>
  <c r="CU46" i="1"/>
  <c r="BX46" i="1"/>
  <c r="CD46" i="1" a="1"/>
  <c r="CD46" i="1" s="1"/>
  <c r="CR46" i="1" s="1"/>
  <c r="CS46" i="1" s="1"/>
  <c r="CC46" i="1"/>
  <c r="CW46" i="1" s="1"/>
  <c r="CY46" i="1" s="1"/>
  <c r="BY46" i="1"/>
  <c r="CV894" i="1"/>
  <c r="CU894" i="1"/>
  <c r="BX894" i="1"/>
  <c r="CD894" i="1" a="1"/>
  <c r="CD894" i="1" s="1"/>
  <c r="CR894" i="1" s="1"/>
  <c r="CC894" i="1"/>
  <c r="CW894" i="1" s="1"/>
  <c r="CY894" i="1" s="1"/>
  <c r="BY894" i="1"/>
  <c r="CV313" i="1"/>
  <c r="CU313" i="1"/>
  <c r="BX313" i="1"/>
  <c r="CD313" i="1" a="1"/>
  <c r="CD313" i="1" s="1"/>
  <c r="CR313" i="1" s="1"/>
  <c r="CS313" i="1" s="1"/>
  <c r="CC313" i="1"/>
  <c r="CW313" i="1" s="1"/>
  <c r="CY313" i="1" s="1"/>
  <c r="BY313" i="1"/>
  <c r="CV312" i="1"/>
  <c r="CU312" i="1"/>
  <c r="BX312" i="1"/>
  <c r="CD312" i="1" a="1"/>
  <c r="CD312" i="1" s="1"/>
  <c r="CR312" i="1" s="1"/>
  <c r="CC312" i="1"/>
  <c r="CW312" i="1" s="1"/>
  <c r="CY312" i="1" s="1"/>
  <c r="BY312" i="1"/>
  <c r="CV311" i="1"/>
  <c r="CU311" i="1"/>
  <c r="BX311" i="1"/>
  <c r="CD311" i="1" a="1"/>
  <c r="CD311" i="1" s="1"/>
  <c r="CR311" i="1" s="1"/>
  <c r="CS311" i="1" s="1"/>
  <c r="CC311" i="1"/>
  <c r="CW311" i="1" s="1"/>
  <c r="CY311" i="1" s="1"/>
  <c r="BY311" i="1"/>
  <c r="CV310" i="1"/>
  <c r="CU310" i="1"/>
  <c r="BX310" i="1"/>
  <c r="CD310" i="1" a="1"/>
  <c r="CD310" i="1" s="1"/>
  <c r="CR310" i="1" s="1"/>
  <c r="CC310" i="1"/>
  <c r="CW310" i="1" s="1"/>
  <c r="CY310" i="1" s="1"/>
  <c r="BY310" i="1"/>
  <c r="CV309" i="1"/>
  <c r="CU309" i="1"/>
  <c r="BX309" i="1"/>
  <c r="CD309" i="1" a="1"/>
  <c r="CD309" i="1" s="1"/>
  <c r="CR309" i="1" s="1"/>
  <c r="CS309" i="1" s="1"/>
  <c r="CC309" i="1"/>
  <c r="CW309" i="1" s="1"/>
  <c r="CY309" i="1" s="1"/>
  <c r="BY309" i="1"/>
  <c r="CV308" i="1"/>
  <c r="CU308" i="1"/>
  <c r="BX308" i="1"/>
  <c r="CD308" i="1" a="1"/>
  <c r="CD308" i="1" s="1"/>
  <c r="CR308" i="1" s="1"/>
  <c r="CC308" i="1"/>
  <c r="CW308" i="1" s="1"/>
  <c r="CY308" i="1" s="1"/>
  <c r="BY308" i="1"/>
  <c r="CV307" i="1"/>
  <c r="CU307" i="1"/>
  <c r="BX307" i="1"/>
  <c r="CD307" i="1" a="1"/>
  <c r="CD307" i="1" s="1"/>
  <c r="CR307" i="1" s="1"/>
  <c r="CS307" i="1" s="1"/>
  <c r="CC307" i="1"/>
  <c r="CW307" i="1" s="1"/>
  <c r="CY307" i="1" s="1"/>
  <c r="BY307" i="1"/>
  <c r="CV306" i="1"/>
  <c r="CU306" i="1"/>
  <c r="BX306" i="1"/>
  <c r="CD306" i="1" a="1"/>
  <c r="CD306" i="1" s="1"/>
  <c r="CR306" i="1" s="1"/>
  <c r="CC306" i="1"/>
  <c r="CW306" i="1" s="1"/>
  <c r="CY306" i="1" s="1"/>
  <c r="BY306" i="1"/>
  <c r="CV305" i="1"/>
  <c r="CU305" i="1"/>
  <c r="BX305" i="1"/>
  <c r="CD305" i="1" a="1"/>
  <c r="CD305" i="1" s="1"/>
  <c r="CR305" i="1" s="1"/>
  <c r="CS305" i="1" s="1"/>
  <c r="CC305" i="1"/>
  <c r="CW305" i="1" s="1"/>
  <c r="CY305" i="1" s="1"/>
  <c r="BY305" i="1"/>
  <c r="CV304" i="1"/>
  <c r="CU304" i="1"/>
  <c r="BX304" i="1"/>
  <c r="CD304" i="1" a="1"/>
  <c r="CD304" i="1" s="1"/>
  <c r="CR304" i="1" s="1"/>
  <c r="CC304" i="1"/>
  <c r="CW304" i="1" s="1"/>
  <c r="CY304" i="1" s="1"/>
  <c r="BY304" i="1"/>
  <c r="CV303" i="1"/>
  <c r="CU303" i="1"/>
  <c r="BX303" i="1"/>
  <c r="CD303" i="1" a="1"/>
  <c r="CD303" i="1" s="1"/>
  <c r="CR303" i="1" s="1"/>
  <c r="CS303" i="1" s="1"/>
  <c r="CC303" i="1"/>
  <c r="CW303" i="1" s="1"/>
  <c r="CY303" i="1" s="1"/>
  <c r="BY303" i="1"/>
  <c r="CV302" i="1"/>
  <c r="CU302" i="1"/>
  <c r="BX302" i="1"/>
  <c r="CD302" i="1" a="1"/>
  <c r="CD302" i="1" s="1"/>
  <c r="CR302" i="1" s="1"/>
  <c r="CC302" i="1"/>
  <c r="CW302" i="1" s="1"/>
  <c r="CY302" i="1" s="1"/>
  <c r="BY302" i="1"/>
  <c r="CV301" i="1"/>
  <c r="CU301" i="1"/>
  <c r="BX301" i="1"/>
  <c r="CD301" i="1" a="1"/>
  <c r="CD301" i="1" s="1"/>
  <c r="CR301" i="1" s="1"/>
  <c r="CS301" i="1" s="1"/>
  <c r="CC301" i="1"/>
  <c r="CW301" i="1" s="1"/>
  <c r="CY301" i="1" s="1"/>
  <c r="BY301" i="1"/>
  <c r="CV102" i="1"/>
  <c r="CU102" i="1"/>
  <c r="BX102" i="1"/>
  <c r="CD102" i="1" a="1"/>
  <c r="CD102" i="1" s="1"/>
  <c r="CR102" i="1" s="1"/>
  <c r="CC102" i="1"/>
  <c r="CW102" i="1" s="1"/>
  <c r="CY102" i="1" s="1"/>
  <c r="BY102" i="1"/>
  <c r="CV300" i="1"/>
  <c r="CU300" i="1"/>
  <c r="BX300" i="1"/>
  <c r="CD300" i="1" a="1"/>
  <c r="CD300" i="1" s="1"/>
  <c r="CR300" i="1" s="1"/>
  <c r="CS300" i="1" s="1"/>
  <c r="CC300" i="1"/>
  <c r="CW300" i="1" s="1"/>
  <c r="CY300" i="1" s="1"/>
  <c r="BY300" i="1"/>
  <c r="CV299" i="1"/>
  <c r="CU299" i="1"/>
  <c r="BX299" i="1"/>
  <c r="CD299" i="1" a="1"/>
  <c r="CD299" i="1" s="1"/>
  <c r="CR299" i="1" s="1"/>
  <c r="CC299" i="1"/>
  <c r="CW299" i="1" s="1"/>
  <c r="CY299" i="1" s="1"/>
  <c r="BY299" i="1"/>
  <c r="CV298" i="1"/>
  <c r="CU298" i="1"/>
  <c r="BX298" i="1"/>
  <c r="CD298" i="1" a="1"/>
  <c r="CD298" i="1" s="1"/>
  <c r="CR298" i="1" s="1"/>
  <c r="CS298" i="1" s="1"/>
  <c r="CC298" i="1"/>
  <c r="CW298" i="1" s="1"/>
  <c r="CY298" i="1" s="1"/>
  <c r="BY298" i="1"/>
  <c r="CV297" i="1"/>
  <c r="CU297" i="1"/>
  <c r="BX297" i="1"/>
  <c r="CD297" i="1" a="1"/>
  <c r="CD297" i="1" s="1"/>
  <c r="CR297" i="1" s="1"/>
  <c r="CC297" i="1"/>
  <c r="CW297" i="1" s="1"/>
  <c r="CY297" i="1" s="1"/>
  <c r="BY297" i="1"/>
  <c r="CV296" i="1"/>
  <c r="CU296" i="1"/>
  <c r="BX296" i="1"/>
  <c r="CD296" i="1" a="1"/>
  <c r="CD296" i="1" s="1"/>
  <c r="CR296" i="1" s="1"/>
  <c r="CS296" i="1" s="1"/>
  <c r="CC296" i="1"/>
  <c r="CW296" i="1" s="1"/>
  <c r="CY296" i="1" s="1"/>
  <c r="BY296" i="1"/>
  <c r="CV295" i="1"/>
  <c r="CU295" i="1"/>
  <c r="BX295" i="1"/>
  <c r="CD295" i="1" a="1"/>
  <c r="CD295" i="1" s="1"/>
  <c r="CR295" i="1" s="1"/>
  <c r="CC295" i="1"/>
  <c r="CW295" i="1" s="1"/>
  <c r="CY295" i="1" s="1"/>
  <c r="BY295" i="1"/>
  <c r="CV818" i="1"/>
  <c r="CU818" i="1"/>
  <c r="BX818" i="1"/>
  <c r="CD818" i="1" a="1"/>
  <c r="CD818" i="1" s="1"/>
  <c r="CR818" i="1" s="1"/>
  <c r="CS818" i="1" s="1"/>
  <c r="CC818" i="1"/>
  <c r="CW818" i="1" s="1"/>
  <c r="CY818" i="1" s="1"/>
  <c r="BY818" i="1"/>
  <c r="CV294" i="1"/>
  <c r="CU294" i="1"/>
  <c r="BX294" i="1"/>
  <c r="CD294" i="1" a="1"/>
  <c r="CD294" i="1" s="1"/>
  <c r="CR294" i="1" s="1"/>
  <c r="CC294" i="1"/>
  <c r="CW294" i="1" s="1"/>
  <c r="CY294" i="1" s="1"/>
  <c r="BY294" i="1"/>
  <c r="CV293" i="1"/>
  <c r="CU293" i="1"/>
  <c r="BX293" i="1"/>
  <c r="CD293" i="1" a="1"/>
  <c r="CD293" i="1" s="1"/>
  <c r="CR293" i="1" s="1"/>
  <c r="CS293" i="1" s="1"/>
  <c r="CC293" i="1"/>
  <c r="CW293" i="1" s="1"/>
  <c r="CY293" i="1" s="1"/>
  <c r="BY293" i="1"/>
  <c r="CV292" i="1"/>
  <c r="CU292" i="1"/>
  <c r="BX292" i="1"/>
  <c r="CD292" i="1" a="1"/>
  <c r="CD292" i="1" s="1"/>
  <c r="CR292" i="1" s="1"/>
  <c r="CC292" i="1"/>
  <c r="CW292" i="1" s="1"/>
  <c r="CY292" i="1" s="1"/>
  <c r="BY292" i="1"/>
  <c r="CV893" i="1"/>
  <c r="CU893" i="1"/>
  <c r="BX893" i="1"/>
  <c r="CD893" i="1" a="1"/>
  <c r="CD893" i="1" s="1"/>
  <c r="CR893" i="1" s="1"/>
  <c r="CS893" i="1" s="1"/>
  <c r="CC893" i="1"/>
  <c r="CW893" i="1" s="1"/>
  <c r="CY893" i="1" s="1"/>
  <c r="BY893" i="1"/>
  <c r="CV817" i="1"/>
  <c r="CU817" i="1"/>
  <c r="BX817" i="1"/>
  <c r="CD817" i="1" a="1"/>
  <c r="CD817" i="1" s="1"/>
  <c r="CR817" i="1" s="1"/>
  <c r="CC817" i="1"/>
  <c r="CW817" i="1" s="1"/>
  <c r="CY817" i="1" s="1"/>
  <c r="BY817" i="1"/>
  <c r="CV816" i="1"/>
  <c r="CU816" i="1"/>
  <c r="BX816" i="1"/>
  <c r="CD816" i="1" a="1"/>
  <c r="CD816" i="1" s="1"/>
  <c r="CR816" i="1" s="1"/>
  <c r="CS816" i="1" s="1"/>
  <c r="CC816" i="1"/>
  <c r="CW816" i="1" s="1"/>
  <c r="CY816" i="1" s="1"/>
  <c r="BY816" i="1"/>
  <c r="CV291" i="1"/>
  <c r="CU291" i="1"/>
  <c r="BX291" i="1"/>
  <c r="CD291" i="1" a="1"/>
  <c r="CD291" i="1" s="1"/>
  <c r="CR291" i="1" s="1"/>
  <c r="CC291" i="1"/>
  <c r="CW291" i="1" s="1"/>
  <c r="CY291" i="1" s="1"/>
  <c r="BY291" i="1"/>
  <c r="CV290" i="1"/>
  <c r="CU290" i="1"/>
  <c r="BX290" i="1"/>
  <c r="CD290" i="1" a="1"/>
  <c r="CD290" i="1" s="1"/>
  <c r="CR290" i="1" s="1"/>
  <c r="CS290" i="1" s="1"/>
  <c r="CC290" i="1"/>
  <c r="CW290" i="1" s="1"/>
  <c r="CY290" i="1" s="1"/>
  <c r="BY290" i="1"/>
  <c r="CV289" i="1"/>
  <c r="CU289" i="1"/>
  <c r="BX289" i="1"/>
  <c r="CD289" i="1" a="1"/>
  <c r="CD289" i="1" s="1"/>
  <c r="CR289" i="1" s="1"/>
  <c r="CC289" i="1"/>
  <c r="CW289" i="1" s="1"/>
  <c r="CY289" i="1" s="1"/>
  <c r="BY289" i="1"/>
  <c r="CV101" i="1"/>
  <c r="CU101" i="1"/>
  <c r="BX101" i="1"/>
  <c r="CD101" i="1" a="1"/>
  <c r="CD101" i="1" s="1"/>
  <c r="CR101" i="1" s="1"/>
  <c r="CS101" i="1" s="1"/>
  <c r="CC101" i="1"/>
  <c r="CW101" i="1" s="1"/>
  <c r="CY101" i="1" s="1"/>
  <c r="BY101" i="1"/>
  <c r="CV21" i="1"/>
  <c r="CU21" i="1"/>
  <c r="BX21" i="1"/>
  <c r="CD21" i="1" a="1"/>
  <c r="CD21" i="1" s="1"/>
  <c r="CR21" i="1" s="1"/>
  <c r="CC21" i="1"/>
  <c r="CW21" i="1" s="1"/>
  <c r="CY21" i="1" s="1"/>
  <c r="BY21" i="1"/>
  <c r="CV815" i="1"/>
  <c r="CU815" i="1"/>
  <c r="BX815" i="1"/>
  <c r="CD815" i="1" a="1"/>
  <c r="CD815" i="1" s="1"/>
  <c r="CR815" i="1" s="1"/>
  <c r="CS815" i="1" s="1"/>
  <c r="CC815" i="1"/>
  <c r="CW815" i="1" s="1"/>
  <c r="CY815" i="1" s="1"/>
  <c r="BY815" i="1"/>
  <c r="CV892" i="1"/>
  <c r="CU892" i="1"/>
  <c r="BX892" i="1"/>
  <c r="CD892" i="1" a="1"/>
  <c r="CD892" i="1" s="1"/>
  <c r="CR892" i="1" s="1"/>
  <c r="CS892" i="1" s="1"/>
  <c r="CC892" i="1"/>
  <c r="CW892" i="1" s="1"/>
  <c r="CY892" i="1" s="1"/>
  <c r="BY892" i="1"/>
  <c r="CV288" i="1"/>
  <c r="CU288" i="1"/>
  <c r="BX288" i="1"/>
  <c r="CD288" i="1" a="1"/>
  <c r="CD288" i="1" s="1"/>
  <c r="CR288" i="1" s="1"/>
  <c r="CS288" i="1" s="1"/>
  <c r="CC288" i="1"/>
  <c r="CW288" i="1" s="1"/>
  <c r="CY288" i="1" s="1"/>
  <c r="BY288" i="1"/>
  <c r="CV287" i="1"/>
  <c r="CU287" i="1"/>
  <c r="BX287" i="1"/>
  <c r="CD287" i="1" a="1"/>
  <c r="CD287" i="1" s="1"/>
  <c r="CR287" i="1" s="1"/>
  <c r="CS287" i="1" s="1"/>
  <c r="CC287" i="1"/>
  <c r="CW287" i="1" s="1"/>
  <c r="CY287" i="1" s="1"/>
  <c r="BY287" i="1"/>
  <c r="CV286" i="1"/>
  <c r="CU286" i="1"/>
  <c r="BX286" i="1"/>
  <c r="CD286" i="1" a="1"/>
  <c r="CD286" i="1" s="1"/>
  <c r="CR286" i="1" s="1"/>
  <c r="CS286" i="1" s="1"/>
  <c r="CC286" i="1"/>
  <c r="CW286" i="1" s="1"/>
  <c r="CY286" i="1" s="1"/>
  <c r="BY286" i="1"/>
  <c r="CV285" i="1"/>
  <c r="CU285" i="1"/>
  <c r="BX285" i="1"/>
  <c r="CD285" i="1" a="1"/>
  <c r="CD285" i="1" s="1"/>
  <c r="CR285" i="1" s="1"/>
  <c r="CS285" i="1" s="1"/>
  <c r="CC285" i="1"/>
  <c r="CW285" i="1" s="1"/>
  <c r="CY285" i="1" s="1"/>
  <c r="BY285" i="1"/>
  <c r="CV284" i="1"/>
  <c r="CU284" i="1"/>
  <c r="BX284" i="1"/>
  <c r="CD284" i="1" a="1"/>
  <c r="CD284" i="1" s="1"/>
  <c r="CR284" i="1" s="1"/>
  <c r="CS284" i="1" s="1"/>
  <c r="CC284" i="1"/>
  <c r="CW284" i="1" s="1"/>
  <c r="CY284" i="1" s="1"/>
  <c r="BY284" i="1"/>
  <c r="CV283" i="1"/>
  <c r="CU283" i="1"/>
  <c r="BX283" i="1"/>
  <c r="CD283" i="1" a="1"/>
  <c r="CD283" i="1" s="1"/>
  <c r="CR283" i="1" s="1"/>
  <c r="CS283" i="1" s="1"/>
  <c r="CC283" i="1"/>
  <c r="CW283" i="1" s="1"/>
  <c r="CY283" i="1" s="1"/>
  <c r="BY283" i="1"/>
  <c r="CV20" i="1"/>
  <c r="CU20" i="1"/>
  <c r="BX20" i="1"/>
  <c r="CD20" i="1" a="1"/>
  <c r="CD20" i="1" s="1"/>
  <c r="CR20" i="1" s="1"/>
  <c r="CS20" i="1" s="1"/>
  <c r="CC20" i="1"/>
  <c r="CW20" i="1" s="1"/>
  <c r="CY20" i="1" s="1"/>
  <c r="BY20" i="1"/>
  <c r="CV282" i="1"/>
  <c r="CU282" i="1"/>
  <c r="BX282" i="1"/>
  <c r="CD282" i="1" a="1"/>
  <c r="CD282" i="1" s="1"/>
  <c r="CR282" i="1" s="1"/>
  <c r="CS282" i="1" s="1"/>
  <c r="CC282" i="1"/>
  <c r="CW282" i="1" s="1"/>
  <c r="CY282" i="1" s="1"/>
  <c r="BY282" i="1"/>
  <c r="CV281" i="1"/>
  <c r="CU281" i="1"/>
  <c r="BX281" i="1"/>
  <c r="CD281" i="1" a="1"/>
  <c r="CD281" i="1" s="1"/>
  <c r="CR281" i="1" s="1"/>
  <c r="CS281" i="1" s="1"/>
  <c r="CC281" i="1"/>
  <c r="CW281" i="1" s="1"/>
  <c r="CY281" i="1" s="1"/>
  <c r="BY281" i="1"/>
  <c r="CV814" i="1"/>
  <c r="CU814" i="1"/>
  <c r="BX814" i="1"/>
  <c r="CD814" i="1" a="1"/>
  <c r="CD814" i="1" s="1"/>
  <c r="CR814" i="1" s="1"/>
  <c r="CS814" i="1" s="1"/>
  <c r="CC814" i="1"/>
  <c r="CW814" i="1" s="1"/>
  <c r="CY814" i="1" s="1"/>
  <c r="BY814" i="1"/>
  <c r="CV280" i="1"/>
  <c r="CU280" i="1"/>
  <c r="BX280" i="1"/>
  <c r="CD280" i="1" a="1"/>
  <c r="CD280" i="1" s="1"/>
  <c r="CR280" i="1" s="1"/>
  <c r="CS280" i="1" s="1"/>
  <c r="CC280" i="1"/>
  <c r="CW280" i="1" s="1"/>
  <c r="CY280" i="1" s="1"/>
  <c r="BY280" i="1"/>
  <c r="CV100" i="1"/>
  <c r="CU100" i="1"/>
  <c r="BX100" i="1"/>
  <c r="CD100" i="1" a="1"/>
  <c r="CD100" i="1" s="1"/>
  <c r="CR100" i="1" s="1"/>
  <c r="CS100" i="1" s="1"/>
  <c r="CC100" i="1"/>
  <c r="CW100" i="1" s="1"/>
  <c r="CY100" i="1" s="1"/>
  <c r="BY100" i="1"/>
  <c r="CV279" i="1"/>
  <c r="CU279" i="1"/>
  <c r="BX279" i="1"/>
  <c r="CD279" i="1" a="1"/>
  <c r="CD279" i="1" s="1"/>
  <c r="CR279" i="1" s="1"/>
  <c r="CS279" i="1" s="1"/>
  <c r="CC279" i="1"/>
  <c r="CW279" i="1" s="1"/>
  <c r="CY279" i="1" s="1"/>
  <c r="BY279" i="1"/>
  <c r="CV891" i="1"/>
  <c r="CU891" i="1"/>
  <c r="BX891" i="1"/>
  <c r="CD891" i="1" a="1"/>
  <c r="CD891" i="1" s="1"/>
  <c r="CR891" i="1" s="1"/>
  <c r="CS891" i="1" s="1"/>
  <c r="CC891" i="1"/>
  <c r="CW891" i="1" s="1"/>
  <c r="CY891" i="1" s="1"/>
  <c r="BY891" i="1"/>
  <c r="CV278" i="1"/>
  <c r="CU278" i="1"/>
  <c r="BX278" i="1"/>
  <c r="CD278" i="1" a="1"/>
  <c r="CD278" i="1" s="1"/>
  <c r="CR278" i="1" s="1"/>
  <c r="CS278" i="1" s="1"/>
  <c r="CC278" i="1"/>
  <c r="CW278" i="1" s="1"/>
  <c r="CY278" i="1" s="1"/>
  <c r="BY278" i="1"/>
  <c r="CV277" i="1"/>
  <c r="CU277" i="1"/>
  <c r="BX277" i="1"/>
  <c r="CD277" i="1" a="1"/>
  <c r="CD277" i="1" s="1"/>
  <c r="CR277" i="1" s="1"/>
  <c r="CS277" i="1" s="1"/>
  <c r="CC277" i="1"/>
  <c r="CW277" i="1" s="1"/>
  <c r="CY277" i="1" s="1"/>
  <c r="BY277" i="1"/>
  <c r="CV276" i="1"/>
  <c r="CU276" i="1"/>
  <c r="BX276" i="1"/>
  <c r="CD276" i="1" a="1"/>
  <c r="CD276" i="1" s="1"/>
  <c r="CR276" i="1" s="1"/>
  <c r="CS276" i="1" s="1"/>
  <c r="CC276" i="1"/>
  <c r="CW276" i="1" s="1"/>
  <c r="CY276" i="1" s="1"/>
  <c r="BY276" i="1"/>
  <c r="CV275" i="1"/>
  <c r="CU275" i="1"/>
  <c r="BX275" i="1"/>
  <c r="CD275" i="1" a="1"/>
  <c r="CD275" i="1" s="1"/>
  <c r="CR275" i="1" s="1"/>
  <c r="CS275" i="1" s="1"/>
  <c r="CC275" i="1"/>
  <c r="CW275" i="1" s="1"/>
  <c r="CY275" i="1" s="1"/>
  <c r="BY275" i="1"/>
  <c r="CV274" i="1"/>
  <c r="CU274" i="1"/>
  <c r="BX274" i="1"/>
  <c r="CD274" i="1" a="1"/>
  <c r="CD274" i="1" s="1"/>
  <c r="CR274" i="1" s="1"/>
  <c r="CS274" i="1" s="1"/>
  <c r="CC274" i="1"/>
  <c r="CW274" i="1" s="1"/>
  <c r="CY274" i="1" s="1"/>
  <c r="BY274" i="1"/>
  <c r="CV813" i="1"/>
  <c r="CU813" i="1"/>
  <c r="BX813" i="1"/>
  <c r="CD813" i="1" a="1"/>
  <c r="CD813" i="1" s="1"/>
  <c r="CR813" i="1" s="1"/>
  <c r="CS813" i="1" s="1"/>
  <c r="CC813" i="1"/>
  <c r="CW813" i="1" s="1"/>
  <c r="CY813" i="1" s="1"/>
  <c r="BY813" i="1"/>
  <c r="CV273" i="1"/>
  <c r="CU273" i="1"/>
  <c r="BX273" i="1"/>
  <c r="CD273" i="1" a="1"/>
  <c r="CD273" i="1" s="1"/>
  <c r="CR273" i="1" s="1"/>
  <c r="CS273" i="1" s="1"/>
  <c r="CC273" i="1"/>
  <c r="CW273" i="1" s="1"/>
  <c r="CY273" i="1" s="1"/>
  <c r="BY273" i="1"/>
  <c r="CV272" i="1"/>
  <c r="CU272" i="1"/>
  <c r="BX272" i="1"/>
  <c r="CD272" i="1" a="1"/>
  <c r="CD272" i="1" s="1"/>
  <c r="CR272" i="1" s="1"/>
  <c r="CS272" i="1" s="1"/>
  <c r="CC272" i="1"/>
  <c r="CW272" i="1" s="1"/>
  <c r="CY272" i="1" s="1"/>
  <c r="BY272" i="1"/>
  <c r="CV271" i="1"/>
  <c r="CU271" i="1"/>
  <c r="BX271" i="1"/>
  <c r="CD271" i="1" a="1"/>
  <c r="CD271" i="1" s="1"/>
  <c r="CR271" i="1" s="1"/>
  <c r="CS271" i="1" s="1"/>
  <c r="CC271" i="1"/>
  <c r="CW271" i="1" s="1"/>
  <c r="CY271" i="1" s="1"/>
  <c r="BY271" i="1"/>
  <c r="CV270" i="1"/>
  <c r="CU270" i="1"/>
  <c r="BX270" i="1"/>
  <c r="CD270" i="1" a="1"/>
  <c r="CD270" i="1" s="1"/>
  <c r="CR270" i="1" s="1"/>
  <c r="CS270" i="1" s="1"/>
  <c r="CC270" i="1"/>
  <c r="CW270" i="1" s="1"/>
  <c r="CY270" i="1" s="1"/>
  <c r="BY270" i="1"/>
  <c r="CV269" i="1"/>
  <c r="CU269" i="1"/>
  <c r="BX269" i="1"/>
  <c r="CD269" i="1" a="1"/>
  <c r="CD269" i="1" s="1"/>
  <c r="CR269" i="1" s="1"/>
  <c r="CS269" i="1" s="1"/>
  <c r="CC269" i="1"/>
  <c r="CW269" i="1" s="1"/>
  <c r="CY269" i="1" s="1"/>
  <c r="BY269" i="1"/>
  <c r="CV268" i="1"/>
  <c r="CU268" i="1"/>
  <c r="BX268" i="1"/>
  <c r="CD268" i="1" a="1"/>
  <c r="CD268" i="1" s="1"/>
  <c r="CR268" i="1" s="1"/>
  <c r="CS268" i="1" s="1"/>
  <c r="CC268" i="1"/>
  <c r="CW268" i="1" s="1"/>
  <c r="CY268" i="1" s="1"/>
  <c r="BY268" i="1"/>
  <c r="CV267" i="1"/>
  <c r="CU267" i="1"/>
  <c r="BX267" i="1"/>
  <c r="CD267" i="1" a="1"/>
  <c r="CD267" i="1" s="1"/>
  <c r="CR267" i="1" s="1"/>
  <c r="CS267" i="1" s="1"/>
  <c r="CC267" i="1"/>
  <c r="CW267" i="1" s="1"/>
  <c r="CY267" i="1" s="1"/>
  <c r="BY267" i="1"/>
  <c r="CV266" i="1"/>
  <c r="CU266" i="1"/>
  <c r="BX266" i="1"/>
  <c r="CD266" i="1" a="1"/>
  <c r="CD266" i="1" s="1"/>
  <c r="CR266" i="1" s="1"/>
  <c r="CS266" i="1" s="1"/>
  <c r="CC266" i="1"/>
  <c r="CW266" i="1" s="1"/>
  <c r="CY266" i="1" s="1"/>
  <c r="BY266" i="1"/>
  <c r="CV265" i="1"/>
  <c r="CU265" i="1"/>
  <c r="BX265" i="1"/>
  <c r="CD265" i="1" a="1"/>
  <c r="CD265" i="1" s="1"/>
  <c r="CR265" i="1" s="1"/>
  <c r="CS265" i="1" s="1"/>
  <c r="CC265" i="1"/>
  <c r="CW265" i="1" s="1"/>
  <c r="CY265" i="1" s="1"/>
  <c r="BY265" i="1"/>
  <c r="CV10" i="1"/>
  <c r="CU10" i="1"/>
  <c r="BX10" i="1"/>
  <c r="CD10" i="1" a="1"/>
  <c r="CD10" i="1" s="1"/>
  <c r="CR10" i="1" s="1"/>
  <c r="CS10" i="1" s="1"/>
  <c r="CC10" i="1"/>
  <c r="CW10" i="1" s="1"/>
  <c r="CY10" i="1" s="1"/>
  <c r="BY10" i="1"/>
  <c r="CV9" i="1"/>
  <c r="CU9" i="1"/>
  <c r="BX9" i="1"/>
  <c r="CD9" i="1" a="1"/>
  <c r="CD9" i="1" s="1"/>
  <c r="CR9" i="1" s="1"/>
  <c r="CS9" i="1" s="1"/>
  <c r="CC9" i="1"/>
  <c r="CW9" i="1" s="1"/>
  <c r="CY9" i="1" s="1"/>
  <c r="BY9" i="1"/>
  <c r="CV264" i="1"/>
  <c r="CU264" i="1"/>
  <c r="BX264" i="1"/>
  <c r="CD264" i="1" a="1"/>
  <c r="CD264" i="1" s="1"/>
  <c r="CR264" i="1" s="1"/>
  <c r="CS264" i="1" s="1"/>
  <c r="CC264" i="1"/>
  <c r="CW264" i="1" s="1"/>
  <c r="CY264" i="1" s="1"/>
  <c r="BY264" i="1"/>
  <c r="CV812" i="1"/>
  <c r="CU812" i="1"/>
  <c r="BX812" i="1"/>
  <c r="CD812" i="1" a="1"/>
  <c r="CD812" i="1" s="1"/>
  <c r="CR812" i="1" s="1"/>
  <c r="CS812" i="1" s="1"/>
  <c r="CC812" i="1"/>
  <c r="CW812" i="1" s="1"/>
  <c r="CY812" i="1" s="1"/>
  <c r="BY812" i="1"/>
  <c r="CV263" i="1"/>
  <c r="CU263" i="1"/>
  <c r="BX263" i="1"/>
  <c r="CD263" i="1" a="1"/>
  <c r="CD263" i="1" s="1"/>
  <c r="CR263" i="1" s="1"/>
  <c r="CS263" i="1" s="1"/>
  <c r="CC263" i="1"/>
  <c r="CW263" i="1" s="1"/>
  <c r="CY263" i="1" s="1"/>
  <c r="BY263" i="1"/>
  <c r="CV738" i="1"/>
  <c r="CU738" i="1"/>
  <c r="BX738" i="1"/>
  <c r="CD738" i="1" a="1"/>
  <c r="CD738" i="1" s="1"/>
  <c r="CR738" i="1" s="1"/>
  <c r="CS738" i="1" s="1"/>
  <c r="CC738" i="1"/>
  <c r="CW738" i="1" s="1"/>
  <c r="CY738" i="1" s="1"/>
  <c r="BY738" i="1"/>
  <c r="CV262" i="1"/>
  <c r="CU262" i="1"/>
  <c r="BX262" i="1"/>
  <c r="CD262" i="1" a="1"/>
  <c r="CD262" i="1" s="1"/>
  <c r="CR262" i="1" s="1"/>
  <c r="CS262" i="1" s="1"/>
  <c r="CC262" i="1"/>
  <c r="CW262" i="1" s="1"/>
  <c r="CY262" i="1" s="1"/>
  <c r="BY262" i="1"/>
  <c r="CV261" i="1"/>
  <c r="CU261" i="1"/>
  <c r="BX261" i="1"/>
  <c r="CD261" i="1" a="1"/>
  <c r="CD261" i="1" s="1"/>
  <c r="CR261" i="1" s="1"/>
  <c r="CS261" i="1" s="1"/>
  <c r="CC261" i="1"/>
  <c r="CW261" i="1" s="1"/>
  <c r="CY261" i="1" s="1"/>
  <c r="BY261" i="1"/>
  <c r="CV737" i="1"/>
  <c r="CU737" i="1"/>
  <c r="BX737" i="1"/>
  <c r="CD737" i="1" a="1"/>
  <c r="CD737" i="1" s="1"/>
  <c r="CR737" i="1" s="1"/>
  <c r="CS737" i="1" s="1"/>
  <c r="CC737" i="1"/>
  <c r="CW737" i="1" s="1"/>
  <c r="CY737" i="1" s="1"/>
  <c r="BY737" i="1"/>
  <c r="CV45" i="1"/>
  <c r="CU45" i="1"/>
  <c r="BX45" i="1"/>
  <c r="CD45" i="1" a="1"/>
  <c r="CD45" i="1" s="1"/>
  <c r="CR45" i="1" s="1"/>
  <c r="CS45" i="1" s="1"/>
  <c r="CC45" i="1"/>
  <c r="CW45" i="1" s="1"/>
  <c r="CY45" i="1" s="1"/>
  <c r="BY45" i="1"/>
  <c r="CV260" i="1"/>
  <c r="CU260" i="1"/>
  <c r="BX260" i="1"/>
  <c r="CD260" i="1" a="1"/>
  <c r="CD260" i="1" s="1"/>
  <c r="CR260" i="1" s="1"/>
  <c r="CS260" i="1" s="1"/>
  <c r="CC260" i="1"/>
  <c r="CW260" i="1" s="1"/>
  <c r="CY260" i="1" s="1"/>
  <c r="BY260" i="1"/>
  <c r="CV259" i="1"/>
  <c r="CU259" i="1"/>
  <c r="BX259" i="1"/>
  <c r="CD259" i="1" a="1"/>
  <c r="CD259" i="1" s="1"/>
  <c r="CR259" i="1" s="1"/>
  <c r="CS259" i="1" s="1"/>
  <c r="CC259" i="1"/>
  <c r="CW259" i="1" s="1"/>
  <c r="CY259" i="1" s="1"/>
  <c r="BY259" i="1"/>
  <c r="CV258" i="1"/>
  <c r="CU258" i="1"/>
  <c r="BX258" i="1"/>
  <c r="CD258" i="1" a="1"/>
  <c r="CD258" i="1" s="1"/>
  <c r="CR258" i="1" s="1"/>
  <c r="CS258" i="1" s="1"/>
  <c r="CC258" i="1"/>
  <c r="CW258" i="1" s="1"/>
  <c r="CY258" i="1" s="1"/>
  <c r="BY258" i="1"/>
  <c r="CV257" i="1"/>
  <c r="CU257" i="1"/>
  <c r="BX257" i="1"/>
  <c r="CD257" i="1" a="1"/>
  <c r="CD257" i="1" s="1"/>
  <c r="CR257" i="1" s="1"/>
  <c r="CS257" i="1" s="1"/>
  <c r="CC257" i="1"/>
  <c r="CW257" i="1" s="1"/>
  <c r="CY257" i="1" s="1"/>
  <c r="BY257" i="1"/>
  <c r="CV256" i="1"/>
  <c r="CU256" i="1"/>
  <c r="BX256" i="1"/>
  <c r="CD256" i="1" a="1"/>
  <c r="CD256" i="1" s="1"/>
  <c r="CR256" i="1" s="1"/>
  <c r="CS256" i="1" s="1"/>
  <c r="CC256" i="1"/>
  <c r="CW256" i="1" s="1"/>
  <c r="CY256" i="1" s="1"/>
  <c r="BY256" i="1"/>
  <c r="CV890" i="1"/>
  <c r="CU890" i="1"/>
  <c r="BX890" i="1"/>
  <c r="CD890" i="1" a="1"/>
  <c r="CD890" i="1" s="1"/>
  <c r="CR890" i="1" s="1"/>
  <c r="CS890" i="1" s="1"/>
  <c r="CC890" i="1"/>
  <c r="CW890" i="1" s="1"/>
  <c r="CY890" i="1" s="1"/>
  <c r="BY890" i="1"/>
  <c r="CV19" i="1"/>
  <c r="CU19" i="1"/>
  <c r="BX19" i="1"/>
  <c r="CD19" i="1" a="1"/>
  <c r="CD19" i="1" s="1"/>
  <c r="CR19" i="1" s="1"/>
  <c r="CS19" i="1" s="1"/>
  <c r="CC19" i="1"/>
  <c r="CW19" i="1" s="1"/>
  <c r="CY19" i="1" s="1"/>
  <c r="BY19" i="1"/>
  <c r="CV8" i="1"/>
  <c r="CU8" i="1"/>
  <c r="BX8" i="1"/>
  <c r="CD8" i="1" a="1"/>
  <c r="CD8" i="1" s="1"/>
  <c r="CR8" i="1" s="1"/>
  <c r="CS8" i="1" s="1"/>
  <c r="CC8" i="1"/>
  <c r="CW8" i="1" s="1"/>
  <c r="CY8" i="1" s="1"/>
  <c r="BY8" i="1"/>
  <c r="CV18" i="1"/>
  <c r="CU18" i="1"/>
  <c r="BX18" i="1"/>
  <c r="CD18" i="1" a="1"/>
  <c r="CD18" i="1" s="1"/>
  <c r="CR18" i="1" s="1"/>
  <c r="CS18" i="1" s="1"/>
  <c r="CC18" i="1"/>
  <c r="CW18" i="1" s="1"/>
  <c r="CY18" i="1" s="1"/>
  <c r="BY18" i="1"/>
  <c r="CV255" i="1"/>
  <c r="CU255" i="1"/>
  <c r="BX255" i="1"/>
  <c r="CD255" i="1" a="1"/>
  <c r="CD255" i="1" s="1"/>
  <c r="CR255" i="1" s="1"/>
  <c r="CS255" i="1" s="1"/>
  <c r="CC255" i="1"/>
  <c r="CW255" i="1" s="1"/>
  <c r="CY255" i="1" s="1"/>
  <c r="BY255" i="1"/>
  <c r="CV254" i="1"/>
  <c r="CU254" i="1"/>
  <c r="BX254" i="1"/>
  <c r="CD254" i="1" a="1"/>
  <c r="CD254" i="1" s="1"/>
  <c r="CR254" i="1" s="1"/>
  <c r="CS254" i="1" s="1"/>
  <c r="CC254" i="1"/>
  <c r="CW254" i="1" s="1"/>
  <c r="CY254" i="1" s="1"/>
  <c r="BY254" i="1"/>
  <c r="CV253" i="1"/>
  <c r="CU253" i="1"/>
  <c r="BX253" i="1"/>
  <c r="CD253" i="1" a="1"/>
  <c r="CD253" i="1" s="1"/>
  <c r="CR253" i="1" s="1"/>
  <c r="CS253" i="1" s="1"/>
  <c r="CC253" i="1"/>
  <c r="CW253" i="1" s="1"/>
  <c r="CY253" i="1" s="1"/>
  <c r="BY253" i="1"/>
  <c r="CV252" i="1"/>
  <c r="CU252" i="1"/>
  <c r="BX252" i="1"/>
  <c r="CD252" i="1" a="1"/>
  <c r="CD252" i="1" s="1"/>
  <c r="CR252" i="1" s="1"/>
  <c r="CS252" i="1" s="1"/>
  <c r="CC252" i="1"/>
  <c r="CW252" i="1" s="1"/>
  <c r="CY252" i="1" s="1"/>
  <c r="BY252" i="1"/>
  <c r="CV251" i="1"/>
  <c r="CU251" i="1"/>
  <c r="BX251" i="1"/>
  <c r="CD251" i="1" a="1"/>
  <c r="CD251" i="1" s="1"/>
  <c r="CR251" i="1" s="1"/>
  <c r="CS251" i="1" s="1"/>
  <c r="CC251" i="1"/>
  <c r="CW251" i="1" s="1"/>
  <c r="CY251" i="1" s="1"/>
  <c r="BY251" i="1"/>
  <c r="CV785" i="1"/>
  <c r="CU785" i="1"/>
  <c r="BX785" i="1"/>
  <c r="CD785" i="1" a="1"/>
  <c r="CD785" i="1" s="1"/>
  <c r="CR785" i="1" s="1"/>
  <c r="CS785" i="1" s="1"/>
  <c r="CC785" i="1"/>
  <c r="CW785" i="1" s="1"/>
  <c r="CY785" i="1" s="1"/>
  <c r="BY785" i="1"/>
  <c r="CV784" i="1"/>
  <c r="CU784" i="1"/>
  <c r="BX784" i="1"/>
  <c r="CD784" i="1" a="1"/>
  <c r="CD784" i="1" s="1"/>
  <c r="CR784" i="1" s="1"/>
  <c r="CS784" i="1" s="1"/>
  <c r="CC784" i="1"/>
  <c r="CW784" i="1" s="1"/>
  <c r="CY784" i="1" s="1"/>
  <c r="BY784" i="1"/>
  <c r="CV250" i="1"/>
  <c r="CU250" i="1"/>
  <c r="BX250" i="1"/>
  <c r="CD250" i="1" a="1"/>
  <c r="CD250" i="1" s="1"/>
  <c r="CR250" i="1" s="1"/>
  <c r="CS250" i="1" s="1"/>
  <c r="CC250" i="1"/>
  <c r="CW250" i="1" s="1"/>
  <c r="CY250" i="1" s="1"/>
  <c r="BY250" i="1"/>
  <c r="CV249" i="1"/>
  <c r="CU249" i="1"/>
  <c r="BX249" i="1"/>
  <c r="CD249" i="1" a="1"/>
  <c r="CD249" i="1" s="1"/>
  <c r="CR249" i="1" s="1"/>
  <c r="CS249" i="1" s="1"/>
  <c r="CC249" i="1"/>
  <c r="CW249" i="1" s="1"/>
  <c r="CY249" i="1" s="1"/>
  <c r="BY249" i="1"/>
  <c r="CV248" i="1"/>
  <c r="CU248" i="1"/>
  <c r="BX248" i="1"/>
  <c r="CD248" i="1" a="1"/>
  <c r="CD248" i="1" s="1"/>
  <c r="CR248" i="1" s="1"/>
  <c r="CS248" i="1" s="1"/>
  <c r="CC248" i="1"/>
  <c r="CW248" i="1" s="1"/>
  <c r="CY248" i="1" s="1"/>
  <c r="BY248" i="1"/>
  <c r="CV889" i="1"/>
  <c r="CU889" i="1"/>
  <c r="BX889" i="1"/>
  <c r="CD889" i="1" a="1"/>
  <c r="CD889" i="1" s="1"/>
  <c r="CR889" i="1" s="1"/>
  <c r="CS889" i="1" s="1"/>
  <c r="CC889" i="1"/>
  <c r="CW889" i="1" s="1"/>
  <c r="CY889" i="1" s="1"/>
  <c r="BY889" i="1"/>
  <c r="CV99" i="1"/>
  <c r="CU99" i="1"/>
  <c r="BX99" i="1"/>
  <c r="CD99" i="1" a="1"/>
  <c r="CD99" i="1" s="1"/>
  <c r="CR99" i="1" s="1"/>
  <c r="CS99" i="1" s="1"/>
  <c r="CC99" i="1"/>
  <c r="CW99" i="1" s="1"/>
  <c r="CY99" i="1" s="1"/>
  <c r="BY99" i="1"/>
  <c r="CV888" i="1"/>
  <c r="CU888" i="1"/>
  <c r="BX888" i="1"/>
  <c r="CD888" i="1" a="1"/>
  <c r="CD888" i="1" s="1"/>
  <c r="CR888" i="1" s="1"/>
  <c r="CS888" i="1" s="1"/>
  <c r="CC888" i="1"/>
  <c r="CW888" i="1" s="1"/>
  <c r="CY888" i="1" s="1"/>
  <c r="BY888" i="1"/>
  <c r="CV247" i="1"/>
  <c r="CU247" i="1"/>
  <c r="BX247" i="1"/>
  <c r="CD247" i="1" a="1"/>
  <c r="CD247" i="1" s="1"/>
  <c r="CR247" i="1" s="1"/>
  <c r="CS247" i="1" s="1"/>
  <c r="CC247" i="1"/>
  <c r="CW247" i="1" s="1"/>
  <c r="CY247" i="1" s="1"/>
  <c r="BY247" i="1"/>
  <c r="CV98" i="1"/>
  <c r="CU98" i="1"/>
  <c r="BX98" i="1"/>
  <c r="CD98" i="1" a="1"/>
  <c r="CD98" i="1" s="1"/>
  <c r="CR98" i="1" s="1"/>
  <c r="CS98" i="1" s="1"/>
  <c r="CC98" i="1"/>
  <c r="CW98" i="1" s="1"/>
  <c r="CY98" i="1" s="1"/>
  <c r="BY98" i="1"/>
  <c r="CV783" i="1"/>
  <c r="CU783" i="1"/>
  <c r="BX783" i="1"/>
  <c r="CD783" i="1" a="1"/>
  <c r="CD783" i="1" s="1"/>
  <c r="CR783" i="1" s="1"/>
  <c r="CS783" i="1" s="1"/>
  <c r="CC783" i="1"/>
  <c r="CW783" i="1" s="1"/>
  <c r="CY783" i="1" s="1"/>
  <c r="BY783" i="1"/>
  <c r="CV782" i="1"/>
  <c r="CU782" i="1"/>
  <c r="BX782" i="1"/>
  <c r="CD782" i="1" a="1"/>
  <c r="CD782" i="1" s="1"/>
  <c r="CR782" i="1" s="1"/>
  <c r="CS782" i="1" s="1"/>
  <c r="CC782" i="1"/>
  <c r="CW782" i="1" s="1"/>
  <c r="CY782" i="1" s="1"/>
  <c r="BY782" i="1"/>
  <c r="CV246" i="1"/>
  <c r="CU246" i="1"/>
  <c r="BX246" i="1"/>
  <c r="CD246" i="1" a="1"/>
  <c r="CD246" i="1" s="1"/>
  <c r="CR246" i="1" s="1"/>
  <c r="CS246" i="1" s="1"/>
  <c r="CC246" i="1"/>
  <c r="CW246" i="1" s="1"/>
  <c r="CY246" i="1" s="1"/>
  <c r="BY246" i="1"/>
  <c r="CV245" i="1"/>
  <c r="CU245" i="1"/>
  <c r="BX245" i="1"/>
  <c r="CD245" i="1" a="1"/>
  <c r="CD245" i="1" s="1"/>
  <c r="CR245" i="1" s="1"/>
  <c r="CS245" i="1" s="1"/>
  <c r="CC245" i="1"/>
  <c r="CW245" i="1" s="1"/>
  <c r="CY245" i="1" s="1"/>
  <c r="BY245" i="1"/>
  <c r="CV244" i="1"/>
  <c r="CU244" i="1"/>
  <c r="BX244" i="1"/>
  <c r="CD244" i="1" a="1"/>
  <c r="CD244" i="1" s="1"/>
  <c r="CR244" i="1" s="1"/>
  <c r="CS244" i="1" s="1"/>
  <c r="CC244" i="1"/>
  <c r="CW244" i="1" s="1"/>
  <c r="CY244" i="1" s="1"/>
  <c r="BY244" i="1"/>
  <c r="CV243" i="1"/>
  <c r="CU243" i="1"/>
  <c r="BX243" i="1"/>
  <c r="CD243" i="1" a="1"/>
  <c r="CD243" i="1" s="1"/>
  <c r="CR243" i="1" s="1"/>
  <c r="CS243" i="1" s="1"/>
  <c r="CC243" i="1"/>
  <c r="CW243" i="1" s="1"/>
  <c r="CY243" i="1" s="1"/>
  <c r="BY243" i="1"/>
  <c r="CV242" i="1"/>
  <c r="CU242" i="1"/>
  <c r="BX242" i="1"/>
  <c r="CD242" i="1" a="1"/>
  <c r="CD242" i="1" s="1"/>
  <c r="CR242" i="1" s="1"/>
  <c r="CS242" i="1" s="1"/>
  <c r="CC242" i="1"/>
  <c r="CW242" i="1" s="1"/>
  <c r="CY242" i="1" s="1"/>
  <c r="BY242" i="1"/>
  <c r="CV241" i="1"/>
  <c r="CU241" i="1"/>
  <c r="BX241" i="1"/>
  <c r="CD241" i="1" a="1"/>
  <c r="CD241" i="1" s="1"/>
  <c r="CR241" i="1" s="1"/>
  <c r="CS241" i="1" s="1"/>
  <c r="CC241" i="1"/>
  <c r="CW241" i="1" s="1"/>
  <c r="CY241" i="1" s="1"/>
  <c r="BY241" i="1"/>
  <c r="CV240" i="1"/>
  <c r="CU240" i="1"/>
  <c r="BX240" i="1"/>
  <c r="CD240" i="1" a="1"/>
  <c r="CD240" i="1" s="1"/>
  <c r="CR240" i="1" s="1"/>
  <c r="CS240" i="1" s="1"/>
  <c r="CC240" i="1"/>
  <c r="CW240" i="1" s="1"/>
  <c r="CY240" i="1" s="1"/>
  <c r="BY240" i="1"/>
  <c r="CV97" i="1"/>
  <c r="CU97" i="1"/>
  <c r="BX97" i="1"/>
  <c r="CD97" i="1" a="1"/>
  <c r="CD97" i="1" s="1"/>
  <c r="CR97" i="1" s="1"/>
  <c r="CS97" i="1" s="1"/>
  <c r="CC97" i="1"/>
  <c r="CW97" i="1" s="1"/>
  <c r="CY97" i="1" s="1"/>
  <c r="BY97" i="1"/>
  <c r="CV239" i="1"/>
  <c r="CU239" i="1"/>
  <c r="BX239" i="1"/>
  <c r="CD239" i="1" a="1"/>
  <c r="CD239" i="1" s="1"/>
  <c r="CR239" i="1" s="1"/>
  <c r="CS239" i="1" s="1"/>
  <c r="CC239" i="1"/>
  <c r="CW239" i="1" s="1"/>
  <c r="CY239" i="1" s="1"/>
  <c r="BY239" i="1"/>
  <c r="CV7" i="1"/>
  <c r="CU7" i="1"/>
  <c r="BX7" i="1"/>
  <c r="CD7" i="1" a="1"/>
  <c r="CD7" i="1" s="1"/>
  <c r="CR7" i="1" s="1"/>
  <c r="CS7" i="1" s="1"/>
  <c r="CC7" i="1"/>
  <c r="CW7" i="1" s="1"/>
  <c r="CY7" i="1" s="1"/>
  <c r="BY7" i="1"/>
  <c r="CV6" i="1"/>
  <c r="CU6" i="1"/>
  <c r="BX6" i="1"/>
  <c r="CD6" i="1" a="1"/>
  <c r="CD6" i="1" s="1"/>
  <c r="CR6" i="1" s="1"/>
  <c r="CS6" i="1" s="1"/>
  <c r="CC6" i="1"/>
  <c r="CW6" i="1" s="1"/>
  <c r="CY6" i="1" s="1"/>
  <c r="BY6" i="1"/>
  <c r="CV238" i="1"/>
  <c r="CU238" i="1"/>
  <c r="BX238" i="1"/>
  <c r="CD238" i="1" a="1"/>
  <c r="CD238" i="1" s="1"/>
  <c r="CR238" i="1" s="1"/>
  <c r="CS238" i="1" s="1"/>
  <c r="CC238" i="1"/>
  <c r="CW238" i="1" s="1"/>
  <c r="CY238" i="1" s="1"/>
  <c r="BY238" i="1"/>
  <c r="CV736" i="1"/>
  <c r="CU736" i="1"/>
  <c r="BX736" i="1"/>
  <c r="CD736" i="1" a="1"/>
  <c r="CD736" i="1" s="1"/>
  <c r="CR736" i="1" s="1"/>
  <c r="CS736" i="1" s="1"/>
  <c r="CC736" i="1"/>
  <c r="CW736" i="1" s="1"/>
  <c r="CY736" i="1" s="1"/>
  <c r="BY736" i="1"/>
  <c r="CV237" i="1"/>
  <c r="CU237" i="1"/>
  <c r="BX237" i="1"/>
  <c r="CD237" i="1" a="1"/>
  <c r="CD237" i="1" s="1"/>
  <c r="CR237" i="1" s="1"/>
  <c r="CS237" i="1" s="1"/>
  <c r="CC237" i="1"/>
  <c r="CW237" i="1" s="1"/>
  <c r="CY237" i="1" s="1"/>
  <c r="BY237" i="1"/>
  <c r="CV887" i="1"/>
  <c r="CU887" i="1"/>
  <c r="BX887" i="1"/>
  <c r="CD887" i="1" a="1"/>
  <c r="CD887" i="1" s="1"/>
  <c r="CR887" i="1" s="1"/>
  <c r="CS887" i="1" s="1"/>
  <c r="CC887" i="1"/>
  <c r="CW887" i="1" s="1"/>
  <c r="CY887" i="1" s="1"/>
  <c r="BY887" i="1"/>
  <c r="CV236" i="1"/>
  <c r="CU236" i="1"/>
  <c r="BX236" i="1"/>
  <c r="CD236" i="1" a="1"/>
  <c r="CD236" i="1" s="1"/>
  <c r="CR236" i="1" s="1"/>
  <c r="CS236" i="1" s="1"/>
  <c r="CC236" i="1"/>
  <c r="CW236" i="1" s="1"/>
  <c r="CY236" i="1" s="1"/>
  <c r="BY236" i="1"/>
  <c r="CV235" i="1"/>
  <c r="CU235" i="1"/>
  <c r="BX235" i="1"/>
  <c r="CD235" i="1" a="1"/>
  <c r="CD235" i="1" s="1"/>
  <c r="CR235" i="1" s="1"/>
  <c r="CS235" i="1" s="1"/>
  <c r="CC235" i="1"/>
  <c r="CW235" i="1" s="1"/>
  <c r="CY235" i="1" s="1"/>
  <c r="BY235" i="1"/>
  <c r="CV234" i="1"/>
  <c r="CU234" i="1"/>
  <c r="BX234" i="1"/>
  <c r="CD234" i="1" a="1"/>
  <c r="CD234" i="1" s="1"/>
  <c r="CR234" i="1" s="1"/>
  <c r="CS234" i="1" s="1"/>
  <c r="CC234" i="1"/>
  <c r="CW234" i="1" s="1"/>
  <c r="CY234" i="1" s="1"/>
  <c r="BY234" i="1"/>
  <c r="CV233" i="1"/>
  <c r="CU233" i="1"/>
  <c r="BX233" i="1"/>
  <c r="CD233" i="1" a="1"/>
  <c r="CD233" i="1" s="1"/>
  <c r="CR233" i="1" s="1"/>
  <c r="CS233" i="1" s="1"/>
  <c r="CC233" i="1"/>
  <c r="CW233" i="1" s="1"/>
  <c r="CY233" i="1" s="1"/>
  <c r="BY233" i="1"/>
  <c r="CV232" i="1"/>
  <c r="CU232" i="1"/>
  <c r="BX232" i="1"/>
  <c r="CD232" i="1" a="1"/>
  <c r="CD232" i="1" s="1"/>
  <c r="CR232" i="1" s="1"/>
  <c r="CS232" i="1" s="1"/>
  <c r="CC232" i="1"/>
  <c r="CW232" i="1" s="1"/>
  <c r="CY232" i="1" s="1"/>
  <c r="BY232" i="1"/>
  <c r="CV231" i="1"/>
  <c r="CU231" i="1"/>
  <c r="BX231" i="1"/>
  <c r="CD231" i="1" a="1"/>
  <c r="CD231" i="1" s="1"/>
  <c r="CR231" i="1" s="1"/>
  <c r="CS231" i="1" s="1"/>
  <c r="CC231" i="1"/>
  <c r="CW231" i="1" s="1"/>
  <c r="CY231" i="1" s="1"/>
  <c r="BY231" i="1"/>
  <c r="CV230" i="1"/>
  <c r="CU230" i="1"/>
  <c r="BX230" i="1"/>
  <c r="CD230" i="1" a="1"/>
  <c r="CD230" i="1" s="1"/>
  <c r="CR230" i="1" s="1"/>
  <c r="CS230" i="1" s="1"/>
  <c r="CC230" i="1"/>
  <c r="CW230" i="1" s="1"/>
  <c r="CY230" i="1" s="1"/>
  <c r="BY230" i="1"/>
  <c r="BM230" i="1"/>
  <c r="CV229" i="1"/>
  <c r="CU229" i="1"/>
  <c r="BX229" i="1"/>
  <c r="CD229" i="1" a="1"/>
  <c r="CD229" i="1" s="1"/>
  <c r="CR229" i="1" s="1"/>
  <c r="CC229" i="1"/>
  <c r="CW229" i="1" s="1"/>
  <c r="CY229" i="1" s="1"/>
  <c r="BY229" i="1"/>
  <c r="CV228" i="1"/>
  <c r="CU228" i="1"/>
  <c r="BX228" i="1"/>
  <c r="CD228" i="1" a="1"/>
  <c r="CD228" i="1" s="1"/>
  <c r="CR228" i="1" s="1"/>
  <c r="CC228" i="1"/>
  <c r="CW228" i="1" s="1"/>
  <c r="CY228" i="1" s="1"/>
  <c r="BY228" i="1"/>
  <c r="CV227" i="1"/>
  <c r="CU227" i="1"/>
  <c r="BX227" i="1"/>
  <c r="CD227" i="1" a="1"/>
  <c r="CD227" i="1" s="1"/>
  <c r="CR227" i="1" s="1"/>
  <c r="CC227" i="1"/>
  <c r="CW227" i="1" s="1"/>
  <c r="CY227" i="1" s="1"/>
  <c r="BY227" i="1"/>
  <c r="CV17" i="1"/>
  <c r="CU17" i="1"/>
  <c r="BX17" i="1"/>
  <c r="CD17" i="1" a="1"/>
  <c r="CD17" i="1" s="1"/>
  <c r="CR17" i="1" s="1"/>
  <c r="CC17" i="1"/>
  <c r="CW17" i="1" s="1"/>
  <c r="CY17" i="1" s="1"/>
  <c r="BY17" i="1"/>
  <c r="CV226" i="1"/>
  <c r="CU226" i="1"/>
  <c r="BX226" i="1"/>
  <c r="CD226" i="1" a="1"/>
  <c r="CD226" i="1" s="1"/>
  <c r="CR226" i="1" s="1"/>
  <c r="CC226" i="1"/>
  <c r="CW226" i="1" s="1"/>
  <c r="CY226" i="1" s="1"/>
  <c r="BY226" i="1"/>
  <c r="CV225" i="1"/>
  <c r="CU225" i="1"/>
  <c r="BX225" i="1"/>
  <c r="CD225" i="1" a="1"/>
  <c r="CD225" i="1" s="1"/>
  <c r="CR225" i="1" s="1"/>
  <c r="CC225" i="1"/>
  <c r="CW225" i="1" s="1"/>
  <c r="CY225" i="1" s="1"/>
  <c r="BY225" i="1"/>
  <c r="CV4" i="1"/>
  <c r="CU4" i="1"/>
  <c r="BX4" i="1"/>
  <c r="CD4" i="1" a="1"/>
  <c r="CD4" i="1" s="1"/>
  <c r="CR4" i="1" s="1"/>
  <c r="CC4" i="1"/>
  <c r="CW4" i="1" s="1"/>
  <c r="CY4" i="1" s="1"/>
  <c r="BY4" i="1"/>
  <c r="CV886" i="1"/>
  <c r="CU886" i="1"/>
  <c r="BX886" i="1"/>
  <c r="CD886" i="1" a="1"/>
  <c r="CD886" i="1" s="1"/>
  <c r="CR886" i="1" s="1"/>
  <c r="CC886" i="1"/>
  <c r="CW886" i="1" s="1"/>
  <c r="CY886" i="1" s="1"/>
  <c r="BY886" i="1"/>
  <c r="CV224" i="1"/>
  <c r="CU224" i="1"/>
  <c r="BX224" i="1"/>
  <c r="CD224" i="1" a="1"/>
  <c r="CD224" i="1" s="1"/>
  <c r="CR224" i="1" s="1"/>
  <c r="CC224" i="1"/>
  <c r="CW224" i="1" s="1"/>
  <c r="CY224" i="1" s="1"/>
  <c r="BY224" i="1"/>
  <c r="CV223" i="1"/>
  <c r="CU223" i="1"/>
  <c r="BX223" i="1"/>
  <c r="CD223" i="1" a="1"/>
  <c r="CD223" i="1" s="1"/>
  <c r="CR223" i="1" s="1"/>
  <c r="CC223" i="1"/>
  <c r="CW223" i="1" s="1"/>
  <c r="CY223" i="1" s="1"/>
  <c r="BY223" i="1"/>
  <c r="CV222" i="1"/>
  <c r="CU222" i="1"/>
  <c r="BX222" i="1"/>
  <c r="CD222" i="1" a="1"/>
  <c r="CD222" i="1" s="1"/>
  <c r="CR222" i="1" s="1"/>
  <c r="CC222" i="1"/>
  <c r="CW222" i="1" s="1"/>
  <c r="CY222" i="1" s="1"/>
  <c r="BY222" i="1"/>
  <c r="CV1093" i="1"/>
  <c r="CU1093" i="1"/>
  <c r="BX1093" i="1"/>
  <c r="CD1093" i="1" a="1"/>
  <c r="CD1093" i="1" s="1"/>
  <c r="CR1093" i="1" s="1"/>
  <c r="CC1093" i="1"/>
  <c r="CW1093" i="1" s="1"/>
  <c r="CY1093" i="1" s="1"/>
  <c r="BY1093" i="1"/>
  <c r="CV221" i="1"/>
  <c r="CU221" i="1"/>
  <c r="BX221" i="1"/>
  <c r="CD221" i="1" a="1"/>
  <c r="CD221" i="1" s="1"/>
  <c r="CR221" i="1" s="1"/>
  <c r="CC221" i="1"/>
  <c r="CW221" i="1" s="1"/>
  <c r="CY221" i="1" s="1"/>
  <c r="BY221" i="1"/>
  <c r="CV220" i="1"/>
  <c r="CU220" i="1"/>
  <c r="BX220" i="1"/>
  <c r="CD220" i="1" a="1"/>
  <c r="CD220" i="1" s="1"/>
  <c r="CR220" i="1" s="1"/>
  <c r="CC220" i="1"/>
  <c r="CW220" i="1" s="1"/>
  <c r="CY220" i="1" s="1"/>
  <c r="BY220" i="1"/>
  <c r="CV219" i="1"/>
  <c r="CU219" i="1"/>
  <c r="BX219" i="1"/>
  <c r="CD219" i="1" a="1"/>
  <c r="CD219" i="1" s="1"/>
  <c r="CR219" i="1" s="1"/>
  <c r="CC219" i="1"/>
  <c r="CW219" i="1" s="1"/>
  <c r="CY219" i="1" s="1"/>
  <c r="BY219" i="1"/>
  <c r="CV218" i="1"/>
  <c r="CU218" i="1"/>
  <c r="BX218" i="1"/>
  <c r="CD218" i="1" a="1"/>
  <c r="CD218" i="1" s="1"/>
  <c r="CR218" i="1" s="1"/>
  <c r="CC218" i="1"/>
  <c r="CW218" i="1" s="1"/>
  <c r="CY218" i="1" s="1"/>
  <c r="BY218" i="1"/>
  <c r="CV96" i="1"/>
  <c r="CU96" i="1"/>
  <c r="BX96" i="1"/>
  <c r="CD96" i="1" a="1"/>
  <c r="CD96" i="1" s="1"/>
  <c r="CR96" i="1" s="1"/>
  <c r="CC96" i="1"/>
  <c r="CW96" i="1" s="1"/>
  <c r="CY96" i="1" s="1"/>
  <c r="BY96" i="1"/>
  <c r="CV811" i="1"/>
  <c r="CU811" i="1"/>
  <c r="BX811" i="1"/>
  <c r="CD811" i="1" a="1"/>
  <c r="CD811" i="1" s="1"/>
  <c r="CR811" i="1" s="1"/>
  <c r="CC811" i="1"/>
  <c r="CW811" i="1" s="1"/>
  <c r="CY811" i="1" s="1"/>
  <c r="BY811" i="1"/>
  <c r="CV148" i="1"/>
  <c r="CU148" i="1"/>
  <c r="BX148" i="1"/>
  <c r="CD148" i="1" a="1"/>
  <c r="CD148" i="1" s="1"/>
  <c r="CR148" i="1" s="1"/>
  <c r="CC148" i="1"/>
  <c r="CW148" i="1" s="1"/>
  <c r="CY148" i="1" s="1"/>
  <c r="BY148" i="1"/>
  <c r="CV810" i="1"/>
  <c r="CU810" i="1"/>
  <c r="BX810" i="1"/>
  <c r="CD810" i="1" a="1"/>
  <c r="CD810" i="1" s="1"/>
  <c r="CR810" i="1" s="1"/>
  <c r="CC810" i="1"/>
  <c r="CW810" i="1" s="1"/>
  <c r="CY810" i="1" s="1"/>
  <c r="BY810" i="1"/>
  <c r="CV809" i="1"/>
  <c r="CU809" i="1"/>
  <c r="BX809" i="1"/>
  <c r="CD809" i="1" a="1"/>
  <c r="CD809" i="1" s="1"/>
  <c r="CR809" i="1" s="1"/>
  <c r="CC809" i="1"/>
  <c r="CW809" i="1" s="1"/>
  <c r="CY809" i="1" s="1"/>
  <c r="BY809" i="1"/>
  <c r="CV217" i="1"/>
  <c r="CU217" i="1"/>
  <c r="BX217" i="1"/>
  <c r="CD217" i="1" a="1"/>
  <c r="CD217" i="1" s="1"/>
  <c r="CR217" i="1" s="1"/>
  <c r="CC217" i="1"/>
  <c r="CW217" i="1" s="1"/>
  <c r="CY217" i="1" s="1"/>
  <c r="BY217" i="1"/>
  <c r="CV808" i="1"/>
  <c r="CU808" i="1"/>
  <c r="BX808" i="1"/>
  <c r="CD808" i="1" a="1"/>
  <c r="CD808" i="1" s="1"/>
  <c r="CR808" i="1" s="1"/>
  <c r="CC808" i="1"/>
  <c r="CW808" i="1" s="1"/>
  <c r="CY808" i="1" s="1"/>
  <c r="BY808" i="1"/>
  <c r="CV216" i="1"/>
  <c r="CU216" i="1"/>
  <c r="BX216" i="1"/>
  <c r="CD216" i="1" a="1"/>
  <c r="CD216" i="1" s="1"/>
  <c r="CR216" i="1" s="1"/>
  <c r="CC216" i="1"/>
  <c r="CW216" i="1" s="1"/>
  <c r="CY216" i="1" s="1"/>
  <c r="BY216" i="1"/>
  <c r="CV215" i="1"/>
  <c r="CU215" i="1"/>
  <c r="BX215" i="1"/>
  <c r="CD215" i="1" a="1"/>
  <c r="CD215" i="1" s="1"/>
  <c r="CR215" i="1" s="1"/>
  <c r="CC215" i="1"/>
  <c r="CW215" i="1" s="1"/>
  <c r="CY215" i="1" s="1"/>
  <c r="BY215" i="1"/>
  <c r="CV95" i="1"/>
  <c r="CU95" i="1"/>
  <c r="BX95" i="1"/>
  <c r="CD95" i="1" a="1"/>
  <c r="CD95" i="1" s="1"/>
  <c r="CR95" i="1" s="1"/>
  <c r="CC95" i="1"/>
  <c r="CW95" i="1" s="1"/>
  <c r="CY95" i="1" s="1"/>
  <c r="BY95" i="1"/>
  <c r="CV214" i="1"/>
  <c r="CU214" i="1"/>
  <c r="BX214" i="1"/>
  <c r="CD214" i="1" a="1"/>
  <c r="CD214" i="1" s="1"/>
  <c r="CR214" i="1" s="1"/>
  <c r="CC214" i="1"/>
  <c r="CW214" i="1" s="1"/>
  <c r="CY214" i="1" s="1"/>
  <c r="BY214" i="1"/>
  <c r="CV213" i="1"/>
  <c r="CU213" i="1"/>
  <c r="BX213" i="1"/>
  <c r="CD213" i="1" a="1"/>
  <c r="CD213" i="1" s="1"/>
  <c r="CR213" i="1" s="1"/>
  <c r="CC213" i="1"/>
  <c r="CW213" i="1" s="1"/>
  <c r="CY213" i="1" s="1"/>
  <c r="BY213" i="1"/>
  <c r="CV212" i="1"/>
  <c r="CU212" i="1"/>
  <c r="BX212" i="1"/>
  <c r="CD212" i="1" a="1"/>
  <c r="CD212" i="1" s="1"/>
  <c r="CR212" i="1" s="1"/>
  <c r="CC212" i="1"/>
  <c r="CW212" i="1" s="1"/>
  <c r="CY212" i="1" s="1"/>
  <c r="BY212" i="1"/>
  <c r="CV211" i="1"/>
  <c r="CU211" i="1"/>
  <c r="BX211" i="1"/>
  <c r="CD211" i="1" a="1"/>
  <c r="CD211" i="1" s="1"/>
  <c r="CR211" i="1" s="1"/>
  <c r="CC211" i="1"/>
  <c r="CW211" i="1" s="1"/>
  <c r="CY211" i="1" s="1"/>
  <c r="BY211" i="1"/>
  <c r="CV210" i="1"/>
  <c r="CU210" i="1"/>
  <c r="BX210" i="1"/>
  <c r="CD210" i="1" a="1"/>
  <c r="CD210" i="1" s="1"/>
  <c r="CR210" i="1" s="1"/>
  <c r="CC210" i="1"/>
  <c r="CW210" i="1" s="1"/>
  <c r="CY210" i="1" s="1"/>
  <c r="BY210" i="1"/>
  <c r="CV209" i="1"/>
  <c r="CU209" i="1"/>
  <c r="BX209" i="1"/>
  <c r="CD209" i="1" a="1"/>
  <c r="CD209" i="1" s="1"/>
  <c r="CR209" i="1" s="1"/>
  <c r="CC209" i="1"/>
  <c r="CW209" i="1" s="1"/>
  <c r="CY209" i="1" s="1"/>
  <c r="BY209" i="1"/>
  <c r="CV208" i="1"/>
  <c r="CU208" i="1"/>
  <c r="BX208" i="1"/>
  <c r="CD208" i="1" a="1"/>
  <c r="CD208" i="1" s="1"/>
  <c r="CR208" i="1" s="1"/>
  <c r="CC208" i="1"/>
  <c r="CW208" i="1" s="1"/>
  <c r="CY208" i="1" s="1"/>
  <c r="BY208" i="1"/>
  <c r="CV807" i="1"/>
  <c r="CU807" i="1"/>
  <c r="BX807" i="1"/>
  <c r="CD807" i="1" a="1"/>
  <c r="CD807" i="1" s="1"/>
  <c r="CR807" i="1" s="1"/>
  <c r="CC807" i="1"/>
  <c r="CW807" i="1" s="1"/>
  <c r="CY807" i="1" s="1"/>
  <c r="BY807" i="1"/>
  <c r="CV207" i="1"/>
  <c r="CU207" i="1"/>
  <c r="BX207" i="1"/>
  <c r="CD207" i="1" a="1"/>
  <c r="CD207" i="1" s="1"/>
  <c r="CR207" i="1" s="1"/>
  <c r="CC207" i="1"/>
  <c r="CW207" i="1" s="1"/>
  <c r="CY207" i="1" s="1"/>
  <c r="BY207" i="1"/>
  <c r="CV206" i="1"/>
  <c r="CU206" i="1"/>
  <c r="BX206" i="1"/>
  <c r="CD206" i="1" a="1"/>
  <c r="CD206" i="1" s="1"/>
  <c r="CR206" i="1" s="1"/>
  <c r="CC206" i="1"/>
  <c r="CW206" i="1" s="1"/>
  <c r="CY206" i="1" s="1"/>
  <c r="BY206" i="1"/>
  <c r="CV205" i="1"/>
  <c r="CU205" i="1"/>
  <c r="BX205" i="1"/>
  <c r="CD205" i="1" a="1"/>
  <c r="CD205" i="1" s="1"/>
  <c r="CR205" i="1" s="1"/>
  <c r="CC205" i="1"/>
  <c r="CW205" i="1" s="1"/>
  <c r="CY205" i="1" s="1"/>
  <c r="BY205" i="1"/>
  <c r="CV204" i="1"/>
  <c r="CU204" i="1"/>
  <c r="BX204" i="1"/>
  <c r="CD204" i="1" a="1"/>
  <c r="CD204" i="1" s="1"/>
  <c r="CR204" i="1" s="1"/>
  <c r="CC204" i="1"/>
  <c r="CW204" i="1" s="1"/>
  <c r="CY204" i="1" s="1"/>
  <c r="BY204" i="1"/>
  <c r="CV203" i="1"/>
  <c r="CU203" i="1"/>
  <c r="BX203" i="1"/>
  <c r="CD203" i="1" a="1"/>
  <c r="CD203" i="1" s="1"/>
  <c r="CR203" i="1" s="1"/>
  <c r="CC203" i="1"/>
  <c r="CW203" i="1" s="1"/>
  <c r="CY203" i="1" s="1"/>
  <c r="BY203" i="1"/>
  <c r="CV202" i="1"/>
  <c r="CU202" i="1"/>
  <c r="BX202" i="1"/>
  <c r="CD202" i="1" a="1"/>
  <c r="CD202" i="1" s="1"/>
  <c r="CR202" i="1" s="1"/>
  <c r="CC202" i="1"/>
  <c r="CW202" i="1" s="1"/>
  <c r="CY202" i="1" s="1"/>
  <c r="BY202" i="1"/>
  <c r="CV201" i="1"/>
  <c r="CU201" i="1"/>
  <c r="BX201" i="1"/>
  <c r="CD201" i="1" a="1"/>
  <c r="CD201" i="1" s="1"/>
  <c r="CR201" i="1" s="1"/>
  <c r="CC201" i="1"/>
  <c r="CW201" i="1" s="1"/>
  <c r="CY201" i="1" s="1"/>
  <c r="BY201" i="1"/>
  <c r="CV200" i="1"/>
  <c r="CU200" i="1"/>
  <c r="BX200" i="1"/>
  <c r="CD200" i="1" a="1"/>
  <c r="CD200" i="1" s="1"/>
  <c r="CR200" i="1" s="1"/>
  <c r="CC200" i="1"/>
  <c r="CW200" i="1" s="1"/>
  <c r="CY200" i="1" s="1"/>
  <c r="BY200" i="1"/>
  <c r="CV199" i="1"/>
  <c r="CU199" i="1"/>
  <c r="BX199" i="1"/>
  <c r="CD199" i="1" a="1"/>
  <c r="CD199" i="1" s="1"/>
  <c r="CR199" i="1" s="1"/>
  <c r="CC199" i="1"/>
  <c r="CW199" i="1" s="1"/>
  <c r="CY199" i="1" s="1"/>
  <c r="BY199" i="1"/>
  <c r="CV198" i="1"/>
  <c r="CU198" i="1"/>
  <c r="BX198" i="1"/>
  <c r="CD198" i="1" a="1"/>
  <c r="CD198" i="1" s="1"/>
  <c r="CR198" i="1" s="1"/>
  <c r="CC198" i="1"/>
  <c r="CW198" i="1" s="1"/>
  <c r="CY198" i="1" s="1"/>
  <c r="BY198" i="1"/>
  <c r="CV197" i="1"/>
  <c r="CU197" i="1"/>
  <c r="BX197" i="1"/>
  <c r="CD197" i="1" a="1"/>
  <c r="CD197" i="1" s="1"/>
  <c r="CR197" i="1" s="1"/>
  <c r="CC197" i="1"/>
  <c r="CW197" i="1" s="1"/>
  <c r="CY197" i="1" s="1"/>
  <c r="BY197" i="1"/>
  <c r="CV196" i="1"/>
  <c r="CU196" i="1"/>
  <c r="BX196" i="1"/>
  <c r="CD196" i="1" a="1"/>
  <c r="CD196" i="1" s="1"/>
  <c r="CR196" i="1" s="1"/>
  <c r="CC196" i="1"/>
  <c r="CW196" i="1" s="1"/>
  <c r="CY196" i="1" s="1"/>
  <c r="BY196" i="1"/>
  <c r="CV195" i="1"/>
  <c r="CU195" i="1"/>
  <c r="BX195" i="1"/>
  <c r="CD195" i="1" a="1"/>
  <c r="CD195" i="1" s="1"/>
  <c r="CR195" i="1" s="1"/>
  <c r="CC195" i="1"/>
  <c r="CW195" i="1" s="1"/>
  <c r="CY195" i="1" s="1"/>
  <c r="BY195" i="1"/>
  <c r="CV194" i="1"/>
  <c r="CU194" i="1"/>
  <c r="BX194" i="1"/>
  <c r="CD194" i="1" a="1"/>
  <c r="CD194" i="1" s="1"/>
  <c r="CR194" i="1" s="1"/>
  <c r="CC194" i="1"/>
  <c r="CW194" i="1" s="1"/>
  <c r="CY194" i="1" s="1"/>
  <c r="BY194" i="1"/>
  <c r="CV193" i="1"/>
  <c r="CU193" i="1"/>
  <c r="BX193" i="1"/>
  <c r="CD193" i="1" a="1"/>
  <c r="CD193" i="1" s="1"/>
  <c r="CR193" i="1" s="1"/>
  <c r="CC193" i="1"/>
  <c r="CW193" i="1" s="1"/>
  <c r="CY193" i="1" s="1"/>
  <c r="BY193" i="1"/>
  <c r="CV192" i="1"/>
  <c r="CU192" i="1"/>
  <c r="BX192" i="1"/>
  <c r="CD192" i="1" a="1"/>
  <c r="CD192" i="1" s="1"/>
  <c r="CR192" i="1" s="1"/>
  <c r="CC192" i="1"/>
  <c r="CW192" i="1" s="1"/>
  <c r="CY192" i="1" s="1"/>
  <c r="BY192" i="1"/>
  <c r="CV94" i="1"/>
  <c r="CU94" i="1"/>
  <c r="BX94" i="1"/>
  <c r="CD94" i="1" a="1"/>
  <c r="CD94" i="1" s="1"/>
  <c r="CR94" i="1" s="1"/>
  <c r="CC94" i="1"/>
  <c r="CW94" i="1" s="1"/>
  <c r="CY94" i="1" s="1"/>
  <c r="BY94" i="1"/>
  <c r="CV16" i="1"/>
  <c r="CU16" i="1"/>
  <c r="BX16" i="1"/>
  <c r="CD16" i="1" a="1"/>
  <c r="CD16" i="1" s="1"/>
  <c r="CR16" i="1" s="1"/>
  <c r="CC16" i="1"/>
  <c r="CW16" i="1" s="1"/>
  <c r="CY16" i="1" s="1"/>
  <c r="BY16" i="1"/>
  <c r="CV191" i="1"/>
  <c r="CU191" i="1"/>
  <c r="BX191" i="1"/>
  <c r="CD191" i="1" a="1"/>
  <c r="CD191" i="1" s="1"/>
  <c r="CR191" i="1" s="1"/>
  <c r="CC191" i="1"/>
  <c r="CW191" i="1" s="1"/>
  <c r="CY191" i="1" s="1"/>
  <c r="BY191" i="1"/>
  <c r="CV885" i="1"/>
  <c r="CU885" i="1"/>
  <c r="BX885" i="1"/>
  <c r="CD885" i="1" a="1"/>
  <c r="CD885" i="1" s="1"/>
  <c r="CR885" i="1" s="1"/>
  <c r="CC885" i="1"/>
  <c r="CW885" i="1" s="1"/>
  <c r="CY885" i="1" s="1"/>
  <c r="BY885" i="1"/>
  <c r="CV190" i="1"/>
  <c r="CU190" i="1"/>
  <c r="BX190" i="1"/>
  <c r="CD190" i="1" a="1"/>
  <c r="CD190" i="1" s="1"/>
  <c r="CR190" i="1" s="1"/>
  <c r="CC190" i="1"/>
  <c r="CW190" i="1" s="1"/>
  <c r="CY190" i="1" s="1"/>
  <c r="BY190" i="1"/>
  <c r="CV189" i="1"/>
  <c r="CU189" i="1"/>
  <c r="BX189" i="1"/>
  <c r="CD189" i="1" a="1"/>
  <c r="CD189" i="1" s="1"/>
  <c r="CR189" i="1" s="1"/>
  <c r="CC189" i="1"/>
  <c r="CW189" i="1" s="1"/>
  <c r="CY189" i="1" s="1"/>
  <c r="BY189" i="1"/>
  <c r="CV188" i="1"/>
  <c r="CU188" i="1"/>
  <c r="BX188" i="1"/>
  <c r="CD188" i="1" a="1"/>
  <c r="CD188" i="1" s="1"/>
  <c r="CR188" i="1" s="1"/>
  <c r="CC188" i="1"/>
  <c r="CW188" i="1" s="1"/>
  <c r="CY188" i="1" s="1"/>
  <c r="BY188" i="1"/>
  <c r="CV806" i="1"/>
  <c r="CU806" i="1"/>
  <c r="BX806" i="1"/>
  <c r="CD806" i="1" a="1"/>
  <c r="CD806" i="1" s="1"/>
  <c r="CR806" i="1" s="1"/>
  <c r="CC806" i="1"/>
  <c r="CW806" i="1" s="1"/>
  <c r="CY806" i="1" s="1"/>
  <c r="BY806" i="1"/>
  <c r="CV187" i="1"/>
  <c r="CU187" i="1"/>
  <c r="BX187" i="1"/>
  <c r="CD187" i="1" a="1"/>
  <c r="CD187" i="1" s="1"/>
  <c r="CR187" i="1" s="1"/>
  <c r="CC187" i="1"/>
  <c r="CW187" i="1" s="1"/>
  <c r="CY187" i="1" s="1"/>
  <c r="BY187" i="1"/>
  <c r="CV186" i="1"/>
  <c r="CU186" i="1"/>
  <c r="BX186" i="1"/>
  <c r="CD186" i="1" a="1"/>
  <c r="CD186" i="1" s="1"/>
  <c r="CR186" i="1" s="1"/>
  <c r="CC186" i="1"/>
  <c r="CW186" i="1" s="1"/>
  <c r="CY186" i="1" s="1"/>
  <c r="BY186" i="1"/>
  <c r="CV185" i="1"/>
  <c r="CU185" i="1"/>
  <c r="BX185" i="1"/>
  <c r="CD185" i="1" a="1"/>
  <c r="CD185" i="1" s="1"/>
  <c r="CR185" i="1" s="1"/>
  <c r="CC185" i="1"/>
  <c r="CW185" i="1" s="1"/>
  <c r="CY185" i="1" s="1"/>
  <c r="BY185" i="1"/>
  <c r="CV805" i="1"/>
  <c r="CU805" i="1"/>
  <c r="BX805" i="1"/>
  <c r="CD805" i="1" a="1"/>
  <c r="CD805" i="1" s="1"/>
  <c r="CR805" i="1" s="1"/>
  <c r="CC805" i="1"/>
  <c r="CW805" i="1" s="1"/>
  <c r="CY805" i="1" s="1"/>
  <c r="BY805" i="1"/>
  <c r="CW989" i="1" l="1"/>
  <c r="CY989" i="1" s="1"/>
  <c r="CS990" i="1"/>
  <c r="CS21" i="1"/>
  <c r="CS289" i="1"/>
  <c r="CS291" i="1"/>
  <c r="CS817" i="1"/>
  <c r="CS292" i="1"/>
  <c r="CS294" i="1"/>
  <c r="CS295" i="1"/>
  <c r="CS297" i="1"/>
  <c r="CS299" i="1"/>
  <c r="CS102" i="1"/>
  <c r="CS302" i="1"/>
  <c r="CS304" i="1"/>
  <c r="CS306" i="1"/>
  <c r="CS308" i="1"/>
  <c r="CS310" i="1"/>
  <c r="CS312" i="1"/>
  <c r="CS894" i="1"/>
  <c r="CS314" i="1"/>
  <c r="CS315" i="1"/>
  <c r="CS317" i="1"/>
  <c r="CS895" i="1"/>
  <c r="CS22" i="1"/>
  <c r="CS320" i="1"/>
  <c r="CS322" i="1"/>
  <c r="CS324" i="1"/>
  <c r="CS902" i="1"/>
  <c r="CS494" i="1"/>
  <c r="CS496" i="1"/>
  <c r="CS498" i="1"/>
  <c r="CS500" i="1"/>
  <c r="CS502" i="1"/>
  <c r="CS504" i="1"/>
  <c r="CS748" i="1"/>
  <c r="CS506" i="1"/>
  <c r="CS508" i="1"/>
  <c r="CS510" i="1"/>
  <c r="CS109" i="1"/>
  <c r="CS513" i="1"/>
  <c r="CS515" i="1"/>
  <c r="CS516" i="1"/>
  <c r="CS517" i="1"/>
  <c r="CS519" i="1"/>
  <c r="CS904" i="1"/>
  <c r="CS521" i="1"/>
  <c r="CS523" i="1"/>
  <c r="CS525" i="1"/>
  <c r="CS527" i="1"/>
  <c r="CS529" i="1"/>
  <c r="CS531" i="1"/>
  <c r="CS151" i="1"/>
  <c r="CS830" i="1"/>
  <c r="CS160" i="1"/>
  <c r="CS533" i="1"/>
  <c r="CS534" i="1"/>
  <c r="CS535" i="1"/>
  <c r="CS537" i="1"/>
  <c r="CS908" i="1"/>
  <c r="CS31" i="1"/>
  <c r="CS110" i="1"/>
  <c r="CS540" i="1"/>
  <c r="CS541" i="1"/>
  <c r="CS111" i="1"/>
  <c r="CS172" i="1"/>
  <c r="CS544" i="1"/>
  <c r="CS546" i="1"/>
  <c r="CS548" i="1"/>
  <c r="CS550" i="1"/>
  <c r="CS552" i="1"/>
  <c r="CS554" i="1"/>
  <c r="CS556" i="1"/>
  <c r="CS63" i="1"/>
  <c r="CS173" i="1"/>
  <c r="CS64" i="1"/>
  <c r="CS558" i="1"/>
  <c r="CS560" i="1"/>
  <c r="CS561" i="1"/>
  <c r="CS909" i="1"/>
  <c r="CS563" i="1"/>
  <c r="CS174" i="1"/>
  <c r="CS566" i="1"/>
  <c r="CS144" i="1"/>
  <c r="CS567" i="1"/>
  <c r="CS175" i="1"/>
  <c r="CS754" i="1"/>
  <c r="CS571" i="1"/>
  <c r="CS573" i="1"/>
  <c r="CS575" i="1"/>
  <c r="CS577" i="1"/>
  <c r="CS66" i="1"/>
  <c r="CS67" i="1"/>
  <c r="CS581" i="1"/>
  <c r="CS114" i="1"/>
  <c r="CS583" i="1"/>
  <c r="CS116" i="1"/>
  <c r="CS68" i="1"/>
  <c r="CS586" i="1"/>
  <c r="CS587" i="1"/>
  <c r="CS155" i="1"/>
  <c r="CS589" i="1"/>
  <c r="CS591" i="1"/>
  <c r="CS593" i="1"/>
  <c r="CS594" i="1"/>
  <c r="CS596" i="1"/>
  <c r="CS598" i="1"/>
  <c r="CS599" i="1"/>
  <c r="CS120" i="1"/>
  <c r="CS601" i="1"/>
  <c r="CS602" i="1"/>
  <c r="CS603" i="1"/>
  <c r="CS604" i="1"/>
  <c r="CS755" i="1"/>
  <c r="CS606" i="1"/>
  <c r="CS608" i="1"/>
  <c r="CS610" i="1"/>
  <c r="CS124" i="1"/>
  <c r="CS611" i="1"/>
  <c r="CS71" i="1"/>
  <c r="CS756" i="1"/>
  <c r="CS614" i="1"/>
  <c r="CS616" i="1"/>
  <c r="CS618" i="1"/>
  <c r="CS620" i="1"/>
  <c r="CS757" i="1"/>
  <c r="CS622" i="1"/>
  <c r="CS787" i="1"/>
  <c r="CS912" i="1"/>
  <c r="CS625" i="1"/>
  <c r="CS626" i="1"/>
  <c r="CS157" i="1"/>
  <c r="CS33" i="1"/>
  <c r="CS629" i="1"/>
  <c r="CS631" i="1"/>
  <c r="CS632" i="1"/>
  <c r="CS34" i="1"/>
  <c r="CS73" i="1"/>
  <c r="CS633" i="1"/>
  <c r="CS634" i="1"/>
  <c r="CS74" i="1"/>
  <c r="CS636" i="1"/>
  <c r="CS36" i="1"/>
  <c r="CS638" i="1"/>
  <c r="CS127" i="1"/>
  <c r="CS128" i="1"/>
  <c r="CS640" i="1"/>
  <c r="CS642" i="1"/>
  <c r="CS915" i="1"/>
  <c r="CS38" i="1"/>
  <c r="CS645" i="1"/>
  <c r="CS76" i="1"/>
  <c r="CS129" i="1"/>
  <c r="CS649" i="1"/>
  <c r="CS182" i="1"/>
  <c r="CS651" i="1"/>
  <c r="CS652" i="1"/>
  <c r="CS653" i="1"/>
  <c r="CS654" i="1"/>
  <c r="CS656" i="1"/>
  <c r="CS658" i="1"/>
  <c r="CS788" i="1"/>
  <c r="CS660" i="1"/>
  <c r="CS662" i="1"/>
  <c r="CS664" i="1"/>
  <c r="CS759" i="1"/>
  <c r="CS666" i="1"/>
  <c r="CS668" i="1"/>
  <c r="CS670" i="1"/>
  <c r="CS80" i="1"/>
  <c r="CS672" i="1"/>
  <c r="CS674" i="1"/>
  <c r="CS81" i="1"/>
  <c r="CS132" i="1"/>
  <c r="CS39" i="1"/>
  <c r="CS82" i="1"/>
  <c r="CS133" i="1"/>
  <c r="CS678" i="1"/>
  <c r="CS679" i="1"/>
  <c r="CS680" i="1"/>
  <c r="CS760" i="1"/>
  <c r="CS683" i="1"/>
  <c r="CS685" i="1"/>
  <c r="CS686" i="1"/>
  <c r="CS761" i="1"/>
  <c r="CS85" i="1"/>
  <c r="CS690" i="1"/>
  <c r="CS691" i="1"/>
  <c r="CS136" i="1"/>
  <c r="CS692" i="1"/>
  <c r="CS694" i="1"/>
  <c r="CS764" i="1"/>
  <c r="CS87" i="1"/>
  <c r="CS695" i="1"/>
  <c r="CS15" i="1"/>
  <c r="CS146" i="1"/>
  <c r="CS697" i="1"/>
  <c r="CS698" i="1"/>
  <c r="CS917" i="1"/>
  <c r="CS700" i="1"/>
  <c r="CS702" i="1"/>
  <c r="CS703" i="1"/>
  <c r="CS705" i="1"/>
  <c r="CS706" i="1"/>
  <c r="CS41" i="1"/>
  <c r="CS708" i="1"/>
  <c r="CS710" i="1"/>
  <c r="CS712" i="1"/>
  <c r="CS918" i="1"/>
  <c r="CS159" i="1"/>
  <c r="CS139" i="1"/>
  <c r="CS713" i="1"/>
  <c r="CS834" i="1"/>
  <c r="CS715" i="1"/>
  <c r="CS836" i="1"/>
  <c r="CS838" i="1"/>
  <c r="CS921" i="1"/>
  <c r="CS716" i="1"/>
  <c r="CS923" i="1"/>
  <c r="CS766" i="1"/>
  <c r="CS717" i="1"/>
  <c r="CS942" i="1"/>
  <c r="CS779" i="1"/>
  <c r="CS944" i="1"/>
  <c r="CS3" i="1"/>
  <c r="CS874" i="1"/>
  <c r="CS946" i="1"/>
  <c r="CS780" i="1"/>
  <c r="CS947" i="1"/>
  <c r="CS925" i="1"/>
  <c r="CS841" i="1"/>
  <c r="CS880" i="1"/>
  <c r="CS843" i="1"/>
  <c r="CS927" i="1"/>
  <c r="CS769" i="1"/>
  <c r="CS930" i="1"/>
  <c r="CS719" i="1"/>
  <c r="CS931" i="1"/>
  <c r="CS846" i="1"/>
  <c r="CS848" i="1"/>
  <c r="CS933" i="1"/>
  <c r="CS791" i="1"/>
  <c r="CS721" i="1"/>
  <c r="CS849" i="1"/>
  <c r="CS934" i="1"/>
  <c r="CS935" i="1"/>
  <c r="CS792" i="1"/>
  <c r="CS852" i="1"/>
  <c r="CS794" i="1"/>
  <c r="CS796" i="1"/>
  <c r="CS853" i="1"/>
  <c r="CS937" i="1"/>
  <c r="CS854" i="1"/>
  <c r="CS724" i="1"/>
  <c r="CS725" i="1"/>
  <c r="CS939" i="1"/>
  <c r="CS141" i="1"/>
  <c r="CS92" i="1"/>
  <c r="CS940" i="1"/>
  <c r="CS727" i="1"/>
  <c r="CS858" i="1"/>
  <c r="CS859" i="1"/>
  <c r="CS860" i="1"/>
  <c r="CS772" i="1"/>
  <c r="CS862" i="1"/>
  <c r="CS798" i="1"/>
  <c r="CS773" i="1"/>
  <c r="CS864" i="1"/>
  <c r="CS775" i="1"/>
  <c r="CS866" i="1"/>
  <c r="CS776" i="1"/>
  <c r="CS802" i="1"/>
  <c r="CS868" i="1"/>
  <c r="CS941" i="1"/>
  <c r="CS799" i="1"/>
  <c r="CS778" i="1"/>
  <c r="CS93" i="1"/>
  <c r="CS871" i="1"/>
  <c r="CS943" i="1"/>
  <c r="CS872" i="1"/>
  <c r="CS873" i="1"/>
  <c r="CS945" i="1"/>
  <c r="CS732" i="1"/>
  <c r="CS733" i="1"/>
  <c r="CS948" i="1"/>
  <c r="CS735" i="1"/>
  <c r="CS877" i="1"/>
  <c r="CS950" i="1"/>
  <c r="CS951" i="1"/>
  <c r="CS965" i="1"/>
  <c r="CS1094" i="1"/>
  <c r="CS1096" i="1"/>
  <c r="CS1097" i="1"/>
  <c r="CS969" i="1"/>
  <c r="CS971" i="1"/>
  <c r="CS1099" i="1"/>
  <c r="CS972" i="1"/>
  <c r="CS1102" i="1"/>
  <c r="CS1104" i="1"/>
  <c r="CS973" i="1"/>
  <c r="CS975" i="1"/>
  <c r="CS977" i="1"/>
  <c r="CS979" i="1"/>
  <c r="CS981" i="1"/>
  <c r="CS982" i="1"/>
  <c r="CS984" i="1"/>
  <c r="CS1107" i="1"/>
  <c r="CS986" i="1"/>
  <c r="CS1110" i="1"/>
  <c r="CS1112" i="1"/>
  <c r="CS987" i="1"/>
  <c r="CS988" i="1"/>
  <c r="CS1116" i="1"/>
  <c r="CS1118" i="1"/>
  <c r="CS734" i="1"/>
  <c r="CS876" i="1"/>
  <c r="CS949" i="1"/>
  <c r="CS875" i="1"/>
  <c r="CS964" i="1"/>
  <c r="CS966" i="1"/>
  <c r="CS1095" i="1"/>
  <c r="CS967" i="1"/>
  <c r="CS968" i="1"/>
  <c r="CS970" i="1"/>
  <c r="CS1098" i="1"/>
  <c r="CS1100" i="1"/>
  <c r="CS1101" i="1"/>
  <c r="CS1103" i="1"/>
  <c r="CS1105" i="1"/>
  <c r="CS974" i="1"/>
  <c r="CS976" i="1"/>
  <c r="CS978" i="1"/>
  <c r="CS980" i="1"/>
  <c r="CS1106" i="1"/>
  <c r="CS983" i="1"/>
  <c r="CS985" i="1"/>
  <c r="CS1108" i="1"/>
  <c r="CS1109" i="1"/>
  <c r="CS1111" i="1"/>
  <c r="CS1113" i="1"/>
  <c r="CS1114" i="1"/>
  <c r="CS1115" i="1"/>
  <c r="CS1117" i="1"/>
  <c r="CS989" i="1"/>
  <c r="CS991" i="1"/>
  <c r="CS993" i="1"/>
  <c r="CS1119" i="1"/>
  <c r="CS996" i="1"/>
  <c r="CS998" i="1"/>
  <c r="CS1000" i="1"/>
  <c r="CS1120" i="1"/>
  <c r="CS1122" i="1"/>
  <c r="CS1003" i="1"/>
  <c r="CS1123" i="1"/>
  <c r="CS1124" i="1"/>
  <c r="CS1005" i="1"/>
  <c r="CS1126" i="1"/>
  <c r="CS1007" i="1"/>
  <c r="CS1009" i="1"/>
  <c r="CS1011" i="1"/>
  <c r="CS1013" i="1"/>
  <c r="CS1015" i="1"/>
  <c r="CS1017" i="1"/>
  <c r="CS1019" i="1"/>
  <c r="CS1021" i="1"/>
  <c r="CS1128" i="1"/>
  <c r="CS1024" i="1"/>
  <c r="CS1026" i="1"/>
  <c r="CS1028" i="1"/>
  <c r="CS1030" i="1"/>
  <c r="CS1032" i="1"/>
  <c r="CS1034" i="1"/>
  <c r="CS1036" i="1"/>
  <c r="CS1038" i="1"/>
  <c r="CS1040" i="1"/>
  <c r="CS1042" i="1"/>
  <c r="CS1044" i="1"/>
  <c r="CS1046" i="1"/>
  <c r="CS1048" i="1"/>
  <c r="CS1049" i="1"/>
  <c r="CS1131" i="1"/>
  <c r="CS1051" i="1"/>
  <c r="CS1053" i="1"/>
  <c r="CS1055" i="1"/>
  <c r="CS1057" i="1"/>
  <c r="CS1059" i="1"/>
  <c r="CS956" i="1"/>
  <c r="CS958" i="1"/>
  <c r="CS960" i="1"/>
  <c r="CS1060" i="1"/>
  <c r="CS1062" i="1"/>
  <c r="CS1064" i="1"/>
  <c r="CS1066" i="1"/>
  <c r="CS1132" i="1"/>
  <c r="CS1069" i="1"/>
  <c r="CS1071" i="1"/>
  <c r="CS1133" i="1"/>
  <c r="CS1074" i="1"/>
  <c r="CS1075" i="1"/>
  <c r="CS542" i="1"/>
  <c r="CS543" i="1"/>
  <c r="CS112" i="1"/>
  <c r="CS545" i="1"/>
  <c r="CS547" i="1"/>
  <c r="CS549" i="1"/>
  <c r="CS551" i="1"/>
  <c r="CS553" i="1"/>
  <c r="CS555" i="1"/>
  <c r="CS557" i="1"/>
  <c r="CS143" i="1"/>
  <c r="CS113" i="1"/>
  <c r="CS154" i="1"/>
  <c r="CS559" i="1"/>
  <c r="CS751" i="1"/>
  <c r="CS752" i="1"/>
  <c r="CS562" i="1"/>
  <c r="CS564" i="1"/>
  <c r="CS565" i="1"/>
  <c r="CS753" i="1"/>
  <c r="CS65" i="1"/>
  <c r="CS568" i="1"/>
  <c r="CS569" i="1"/>
  <c r="CS570" i="1"/>
  <c r="CS572" i="1"/>
  <c r="CS574" i="1"/>
  <c r="CS576" i="1"/>
  <c r="CS578" i="1"/>
  <c r="CS579" i="1"/>
  <c r="CS580" i="1"/>
  <c r="CS582" i="1"/>
  <c r="CS115" i="1"/>
  <c r="CS584" i="1"/>
  <c r="CS585" i="1"/>
  <c r="CS69" i="1"/>
  <c r="CS117" i="1"/>
  <c r="CS32" i="1"/>
  <c r="CS588" i="1"/>
  <c r="CS590" i="1"/>
  <c r="CS592" i="1"/>
  <c r="CS118" i="1"/>
  <c r="CS595" i="1"/>
  <c r="CS597" i="1"/>
  <c r="CS119" i="1"/>
  <c r="CS600" i="1"/>
  <c r="CS156" i="1"/>
  <c r="CS910" i="1"/>
  <c r="CS121" i="1"/>
  <c r="CS122" i="1"/>
  <c r="CS70" i="1"/>
  <c r="CS605" i="1"/>
  <c r="CS607" i="1"/>
  <c r="CS609" i="1"/>
  <c r="CS123" i="1"/>
  <c r="CS176" i="1"/>
  <c r="CS612" i="1"/>
  <c r="CS613" i="1"/>
  <c r="CS831" i="1"/>
  <c r="CS615" i="1"/>
  <c r="CS617" i="1"/>
  <c r="CS619" i="1"/>
  <c r="CS621" i="1"/>
  <c r="CS911" i="1"/>
  <c r="CS623" i="1"/>
  <c r="CS624" i="1"/>
  <c r="CS913" i="1"/>
  <c r="CS125" i="1"/>
  <c r="CS627" i="1"/>
  <c r="CS177" i="1"/>
  <c r="CS628" i="1"/>
  <c r="CS630" i="1"/>
  <c r="CS178" i="1"/>
  <c r="CS72" i="1"/>
  <c r="CS35" i="1"/>
  <c r="CS179" i="1"/>
  <c r="CS180" i="1"/>
  <c r="CS635" i="1"/>
  <c r="CS75" i="1"/>
  <c r="CS637" i="1"/>
  <c r="CS126" i="1"/>
  <c r="CS914" i="1"/>
  <c r="CS639" i="1"/>
  <c r="CS181" i="1"/>
  <c r="CS641" i="1"/>
  <c r="CS37" i="1"/>
  <c r="CS643" i="1"/>
  <c r="CS644" i="1"/>
  <c r="CS646" i="1"/>
  <c r="CS647" i="1"/>
  <c r="CS648" i="1"/>
  <c r="CS130" i="1"/>
  <c r="CS650" i="1"/>
  <c r="CS77" i="1"/>
  <c r="CS78" i="1"/>
  <c r="CS145" i="1"/>
  <c r="CS655" i="1"/>
  <c r="CS657" i="1"/>
  <c r="CS659" i="1"/>
  <c r="CS789" i="1"/>
  <c r="CS661" i="1"/>
  <c r="CS663" i="1"/>
  <c r="CS758" i="1"/>
  <c r="CS665" i="1"/>
  <c r="CS667" i="1"/>
  <c r="CS669" i="1"/>
  <c r="CS79" i="1"/>
  <c r="CS671" i="1"/>
  <c r="CS673" i="1"/>
  <c r="CS675" i="1"/>
  <c r="CS131" i="1"/>
  <c r="CS832" i="1"/>
  <c r="CS676" i="1"/>
  <c r="CS677" i="1"/>
  <c r="CS134" i="1"/>
  <c r="CS135" i="1"/>
  <c r="CS83" i="1"/>
  <c r="CS681" i="1"/>
  <c r="CS682" i="1"/>
  <c r="CS684" i="1"/>
  <c r="CS84" i="1"/>
  <c r="CS687" i="1"/>
  <c r="CS688" i="1"/>
  <c r="CS689" i="1"/>
  <c r="CS762" i="1"/>
  <c r="CS763" i="1"/>
  <c r="CS137" i="1"/>
  <c r="CS693" i="1"/>
  <c r="CS40" i="1"/>
  <c r="CS86" i="1"/>
  <c r="CS916" i="1"/>
  <c r="CS765" i="1"/>
  <c r="CS185" i="1"/>
  <c r="CS187" i="1"/>
  <c r="CS188" i="1"/>
  <c r="CS190" i="1"/>
  <c r="CS191" i="1"/>
  <c r="CS94" i="1"/>
  <c r="CS193" i="1"/>
  <c r="CS195" i="1"/>
  <c r="CS197" i="1"/>
  <c r="CS199" i="1"/>
  <c r="CS201" i="1"/>
  <c r="CS203" i="1"/>
  <c r="CS205" i="1"/>
  <c r="CS207" i="1"/>
  <c r="CS208" i="1"/>
  <c r="CS210" i="1"/>
  <c r="CS212" i="1"/>
  <c r="CS214" i="1"/>
  <c r="CS215" i="1"/>
  <c r="CS808" i="1"/>
  <c r="CS809" i="1"/>
  <c r="CS148" i="1"/>
  <c r="CS96" i="1"/>
  <c r="CS219" i="1"/>
  <c r="CS221" i="1"/>
  <c r="CS222" i="1"/>
  <c r="CS224" i="1"/>
  <c r="CS4" i="1"/>
  <c r="CS226" i="1"/>
  <c r="CS227" i="1"/>
  <c r="CS229" i="1"/>
  <c r="CS47" i="1"/>
  <c r="CS326" i="1"/>
  <c r="CS328" i="1"/>
  <c r="CS330" i="1"/>
  <c r="CS884" i="1"/>
  <c r="CS333" i="1"/>
  <c r="CS335" i="1"/>
  <c r="CS337" i="1"/>
  <c r="CS820" i="1"/>
  <c r="CS339" i="1"/>
  <c r="CS341" i="1"/>
  <c r="CS741" i="1"/>
  <c r="CS742" i="1"/>
  <c r="CS13" i="1"/>
  <c r="CS24" i="1"/>
  <c r="CS346" i="1"/>
  <c r="CS348" i="1"/>
  <c r="CS350" i="1"/>
  <c r="CS48" i="1"/>
  <c r="CS49" i="1"/>
  <c r="CS353" i="1"/>
  <c r="CS354" i="1"/>
  <c r="CS896" i="1"/>
  <c r="CS357" i="1"/>
  <c r="CS358" i="1"/>
  <c r="CS744" i="1"/>
  <c r="CS361" i="1"/>
  <c r="CS362" i="1"/>
  <c r="CS364" i="1"/>
  <c r="CS805" i="1"/>
  <c r="CS186" i="1"/>
  <c r="CS806" i="1"/>
  <c r="CS189" i="1"/>
  <c r="CS885" i="1"/>
  <c r="CS16" i="1"/>
  <c r="CS192" i="1"/>
  <c r="CS194" i="1"/>
  <c r="CS196" i="1"/>
  <c r="CS198" i="1"/>
  <c r="CS200" i="1"/>
  <c r="CS202" i="1"/>
  <c r="CS204" i="1"/>
  <c r="CS206" i="1"/>
  <c r="CS807" i="1"/>
  <c r="CS209" i="1"/>
  <c r="CS211" i="1"/>
  <c r="CS213" i="1"/>
  <c r="CS95" i="1"/>
  <c r="CS216" i="1"/>
  <c r="CS217" i="1"/>
  <c r="CS810" i="1"/>
  <c r="CS811" i="1"/>
  <c r="CS218" i="1"/>
  <c r="CS220" i="1"/>
  <c r="CS1093" i="1"/>
  <c r="CS223" i="1"/>
  <c r="CS886" i="1"/>
  <c r="CS225" i="1"/>
  <c r="CS17" i="1"/>
  <c r="CS228" i="1"/>
  <c r="CS325" i="1"/>
  <c r="CS327" i="1"/>
  <c r="CS329" i="1"/>
  <c r="CS331" i="1"/>
  <c r="CS332" i="1"/>
  <c r="CS334" i="1"/>
  <c r="CS336" i="1"/>
  <c r="CS740" i="1"/>
  <c r="CS338" i="1"/>
  <c r="CS340" i="1"/>
  <c r="CS342" i="1"/>
  <c r="CS343" i="1"/>
  <c r="CS344" i="1"/>
  <c r="CS23" i="1"/>
  <c r="CS345" i="1"/>
  <c r="CS347" i="1"/>
  <c r="CS349" i="1"/>
  <c r="CS351" i="1"/>
  <c r="CS781" i="1"/>
  <c r="CS352" i="1"/>
  <c r="CS743" i="1"/>
  <c r="CS355" i="1"/>
  <c r="CS356" i="1"/>
  <c r="CS14" i="1"/>
  <c r="CS359" i="1"/>
  <c r="CS360" i="1"/>
  <c r="CS821" i="1"/>
  <c r="CS363" i="1"/>
  <c r="CS822" i="1"/>
  <c r="CS2" i="1"/>
  <c r="CS138" i="1"/>
  <c r="CS696" i="1"/>
  <c r="CS833" i="1"/>
  <c r="CS699" i="1"/>
  <c r="CS88" i="1"/>
  <c r="CS701" i="1"/>
  <c r="CS158" i="1"/>
  <c r="CS704" i="1"/>
  <c r="CS89" i="1"/>
  <c r="CS707" i="1"/>
  <c r="CS42" i="1"/>
  <c r="CS709" i="1"/>
  <c r="CS711" i="1"/>
  <c r="CS44" i="1"/>
  <c r="CS90" i="1"/>
  <c r="CS919" i="1"/>
  <c r="CS140" i="1"/>
  <c r="CS714" i="1"/>
  <c r="CS835" i="1"/>
  <c r="CS920" i="1"/>
  <c r="CS837" i="1"/>
  <c r="CS839" i="1"/>
  <c r="CS922" i="1"/>
  <c r="CS840" i="1"/>
  <c r="CS924" i="1"/>
  <c r="CS767" i="1"/>
  <c r="CS718" i="1"/>
  <c r="CS768" i="1"/>
  <c r="CS926" i="1"/>
  <c r="CS842" i="1"/>
  <c r="CS790" i="1"/>
  <c r="CS928" i="1"/>
  <c r="CS929" i="1"/>
  <c r="CS91" i="1"/>
  <c r="CS844" i="1"/>
  <c r="CS845" i="1"/>
  <c r="CS847" i="1"/>
  <c r="CS932" i="1"/>
  <c r="CS720" i="1"/>
  <c r="CS43" i="1"/>
  <c r="CS722" i="1"/>
  <c r="CS850" i="1"/>
  <c r="CS723" i="1"/>
  <c r="CS851" i="1"/>
  <c r="CS793" i="1"/>
  <c r="CS770" i="1"/>
  <c r="CS795" i="1"/>
  <c r="CS936" i="1"/>
  <c r="CS797" i="1"/>
  <c r="CS938" i="1"/>
  <c r="CS879" i="1"/>
  <c r="CS855" i="1"/>
  <c r="CS856" i="1"/>
  <c r="CS726" i="1"/>
  <c r="CS857" i="1"/>
  <c r="CS801" i="1"/>
  <c r="CS147" i="1"/>
  <c r="CS883" i="1"/>
  <c r="CS728" i="1"/>
  <c r="CS771" i="1"/>
  <c r="CS142" i="1"/>
  <c r="CS861" i="1"/>
  <c r="CS729" i="1"/>
  <c r="CS863" i="1"/>
  <c r="CS774" i="1"/>
  <c r="CS730" i="1"/>
  <c r="CS865" i="1"/>
  <c r="CS731" i="1"/>
  <c r="CS867" i="1"/>
  <c r="CS777" i="1"/>
  <c r="CS803" i="1"/>
  <c r="CS804" i="1"/>
  <c r="CS869" i="1"/>
  <c r="CS870" i="1"/>
  <c r="CS1077" i="1"/>
  <c r="CS1079" i="1"/>
  <c r="CS1081" i="1"/>
  <c r="CS1083" i="1"/>
  <c r="CS963" i="1"/>
  <c r="CS1085" i="1"/>
  <c r="CS1087" i="1"/>
  <c r="CS1092" i="1"/>
  <c r="CS1090" i="1"/>
  <c r="CS1136" i="1"/>
  <c r="CS1138" i="1"/>
  <c r="CJ188" i="1"/>
  <c r="CK188" i="1" s="1"/>
  <c r="CJ197" i="1"/>
  <c r="CK197" i="1" s="1"/>
  <c r="CL197" i="1" s="1"/>
  <c r="CM197" i="1" s="1"/>
  <c r="CN197" i="1" s="1"/>
  <c r="CJ201" i="1"/>
  <c r="CK201" i="1" s="1"/>
  <c r="CL201" i="1" s="1"/>
  <c r="CM201" i="1" s="1"/>
  <c r="CN201" i="1" s="1"/>
  <c r="CJ205" i="1"/>
  <c r="CK205" i="1" s="1"/>
  <c r="CL205" i="1" s="1"/>
  <c r="CM205" i="1" s="1"/>
  <c r="CN205" i="1" s="1"/>
  <c r="CJ212" i="1"/>
  <c r="CK212" i="1" s="1"/>
  <c r="CL212" i="1" s="1"/>
  <c r="CM212" i="1" s="1"/>
  <c r="CN212" i="1" s="1"/>
  <c r="CJ809" i="1"/>
  <c r="CK809" i="1" s="1"/>
  <c r="CL809" i="1" s="1"/>
  <c r="CM809" i="1" s="1"/>
  <c r="CN809" i="1" s="1"/>
  <c r="CJ221" i="1"/>
  <c r="CK221" i="1" s="1"/>
  <c r="CL221" i="1" s="1"/>
  <c r="CM221" i="1" s="1"/>
  <c r="CN221" i="1" s="1"/>
  <c r="CJ226" i="1"/>
  <c r="CK226" i="1" s="1"/>
  <c r="CL226" i="1" s="1"/>
  <c r="CM226" i="1" s="1"/>
  <c r="CN226" i="1" s="1"/>
  <c r="CJ232" i="1"/>
  <c r="CK232" i="1" s="1"/>
  <c r="CL232" i="1" s="1"/>
  <c r="CM232" i="1" s="1"/>
  <c r="CN232" i="1" s="1"/>
  <c r="CJ236" i="1"/>
  <c r="CK236" i="1" s="1"/>
  <c r="CL236" i="1" s="1"/>
  <c r="CM236" i="1" s="1"/>
  <c r="CN236" i="1" s="1"/>
  <c r="CJ243" i="1"/>
  <c r="CK243" i="1" s="1"/>
  <c r="CL243" i="1" s="1"/>
  <c r="CM243" i="1" s="1"/>
  <c r="CN243" i="1" s="1"/>
  <c r="CJ249" i="1"/>
  <c r="CK249" i="1" s="1"/>
  <c r="CL249" i="1" s="1"/>
  <c r="CM249" i="1" s="1"/>
  <c r="CN249" i="1" s="1"/>
  <c r="CJ261" i="1"/>
  <c r="CK261" i="1" s="1"/>
  <c r="CL261" i="1" s="1"/>
  <c r="CM261" i="1" s="1"/>
  <c r="CN261" i="1" s="1"/>
  <c r="CJ269" i="1"/>
  <c r="CK269" i="1" s="1"/>
  <c r="CL269" i="1" s="1"/>
  <c r="CM269" i="1" s="1"/>
  <c r="CN269" i="1" s="1"/>
  <c r="CJ279" i="1"/>
  <c r="CK279" i="1" s="1"/>
  <c r="CL279" i="1" s="1"/>
  <c r="CM279" i="1" s="1"/>
  <c r="CN279" i="1" s="1"/>
  <c r="CJ284" i="1"/>
  <c r="CK284" i="1" s="1"/>
  <c r="CL284" i="1" s="1"/>
  <c r="CM284" i="1" s="1"/>
  <c r="CN284" i="1" s="1"/>
  <c r="CJ307" i="1"/>
  <c r="CK307" i="1" s="1"/>
  <c r="CL307" i="1" s="1"/>
  <c r="CM307" i="1" s="1"/>
  <c r="CN307" i="1" s="1"/>
  <c r="CJ739" i="1"/>
  <c r="CK739" i="1" s="1"/>
  <c r="CL739" i="1" s="1"/>
  <c r="CM739" i="1" s="1"/>
  <c r="CN739" i="1" s="1"/>
  <c r="CJ327" i="1"/>
  <c r="CK327" i="1" s="1"/>
  <c r="CL327" i="1" s="1"/>
  <c r="CM327" i="1" s="1"/>
  <c r="CN327" i="1" s="1"/>
  <c r="CJ740" i="1"/>
  <c r="CK740" i="1" s="1"/>
  <c r="CL740" i="1" s="1"/>
  <c r="CM740" i="1" s="1"/>
  <c r="CN740" i="1" s="1"/>
  <c r="CJ347" i="1"/>
  <c r="CK347" i="1" s="1"/>
  <c r="CL347" i="1" s="1"/>
  <c r="CM347" i="1" s="1"/>
  <c r="CN347" i="1" s="1"/>
  <c r="CJ14" i="1"/>
  <c r="CK14" i="1" s="1"/>
  <c r="CL14" i="1" s="1"/>
  <c r="CM14" i="1" s="1"/>
  <c r="CN14" i="1" s="1"/>
  <c r="CJ25" i="1"/>
  <c r="CK25" i="1" s="1"/>
  <c r="CL25" i="1" s="1"/>
  <c r="CM25" i="1" s="1"/>
  <c r="CN25" i="1" s="1"/>
  <c r="CJ367" i="1"/>
  <c r="CK367" i="1" s="1"/>
  <c r="CL367" i="1" s="1"/>
  <c r="CM367" i="1" s="1"/>
  <c r="CN367" i="1" s="1"/>
  <c r="CJ183" i="1"/>
  <c r="CK183" i="1" s="1"/>
  <c r="CL183" i="1" s="1"/>
  <c r="CM183" i="1" s="1"/>
  <c r="CN183" i="1" s="1"/>
  <c r="CJ393" i="1"/>
  <c r="CK393" i="1" s="1"/>
  <c r="CL393" i="1" s="1"/>
  <c r="CM393" i="1" s="1"/>
  <c r="CN393" i="1" s="1"/>
  <c r="CJ11" i="1"/>
  <c r="CK11" i="1" s="1"/>
  <c r="CL11" i="1" s="1"/>
  <c r="CM11" i="1" s="1"/>
  <c r="CN11" i="1" s="1"/>
  <c r="CJ409" i="1"/>
  <c r="CK409" i="1" s="1"/>
  <c r="CL409" i="1" s="1"/>
  <c r="CM409" i="1" s="1"/>
  <c r="CN409" i="1" s="1"/>
  <c r="CJ51" i="1"/>
  <c r="CK51" i="1" s="1"/>
  <c r="CL51" i="1" s="1"/>
  <c r="CM51" i="1" s="1"/>
  <c r="CN51" i="1" s="1"/>
  <c r="CJ418" i="1"/>
  <c r="CK418" i="1" s="1"/>
  <c r="CL418" i="1" s="1"/>
  <c r="CM418" i="1" s="1"/>
  <c r="CN418" i="1" s="1"/>
  <c r="CJ431" i="1"/>
  <c r="CK431" i="1" s="1"/>
  <c r="CL431" i="1" s="1"/>
  <c r="CM431" i="1" s="1"/>
  <c r="CN431" i="1" s="1"/>
  <c r="CJ433" i="1"/>
  <c r="CK433" i="1" s="1"/>
  <c r="CL433" i="1" s="1"/>
  <c r="CM433" i="1" s="1"/>
  <c r="CN433" i="1" s="1"/>
  <c r="CJ446" i="1"/>
  <c r="CK446" i="1" s="1"/>
  <c r="CL446" i="1" s="1"/>
  <c r="CM446" i="1" s="1"/>
  <c r="CN446" i="1" s="1"/>
  <c r="CJ465" i="1"/>
  <c r="CK465" i="1" s="1"/>
  <c r="CL465" i="1" s="1"/>
  <c r="CM465" i="1" s="1"/>
  <c r="CN465" i="1" s="1"/>
  <c r="CJ473" i="1"/>
  <c r="CK473" i="1" s="1"/>
  <c r="CL473" i="1" s="1"/>
  <c r="CM473" i="1" s="1"/>
  <c r="CN473" i="1" s="1"/>
  <c r="CJ952" i="1"/>
  <c r="CK952" i="1" s="1"/>
  <c r="CL952" i="1" s="1"/>
  <c r="CM952" i="1" s="1"/>
  <c r="CN952" i="1" s="1"/>
  <c r="CJ108" i="1"/>
  <c r="CK108" i="1" s="1"/>
  <c r="CL108" i="1" s="1"/>
  <c r="CM108" i="1" s="1"/>
  <c r="CN108" i="1" s="1"/>
  <c r="CJ170" i="1"/>
  <c r="CK170" i="1" s="1"/>
  <c r="CL170" i="1" s="1"/>
  <c r="CM170" i="1" s="1"/>
  <c r="CN170" i="1" s="1"/>
  <c r="CJ495" i="1"/>
  <c r="CK495" i="1" s="1"/>
  <c r="CL495" i="1" s="1"/>
  <c r="CM495" i="1" s="1"/>
  <c r="CN495" i="1" s="1"/>
  <c r="CJ499" i="1"/>
  <c r="CK499" i="1" s="1"/>
  <c r="CL499" i="1" s="1"/>
  <c r="CM499" i="1" s="1"/>
  <c r="CN499" i="1" s="1"/>
  <c r="CJ503" i="1"/>
  <c r="CK503" i="1" s="1"/>
  <c r="CL503" i="1" s="1"/>
  <c r="CM503" i="1" s="1"/>
  <c r="CN503" i="1" s="1"/>
  <c r="CJ512" i="1"/>
  <c r="CK512" i="1" s="1"/>
  <c r="CL512" i="1" s="1"/>
  <c r="CM512" i="1" s="1"/>
  <c r="CN512" i="1" s="1"/>
  <c r="CJ905" i="1"/>
  <c r="CK905" i="1" s="1"/>
  <c r="CL905" i="1" s="1"/>
  <c r="CM905" i="1" s="1"/>
  <c r="CN905" i="1" s="1"/>
  <c r="CJ532" i="1"/>
  <c r="CK532" i="1" s="1"/>
  <c r="CL532" i="1" s="1"/>
  <c r="CM532" i="1" s="1"/>
  <c r="CN532" i="1" s="1"/>
  <c r="CJ152" i="1"/>
  <c r="CK152" i="1" s="1"/>
  <c r="CL152" i="1" s="1"/>
  <c r="CM152" i="1" s="1"/>
  <c r="CN152" i="1" s="1"/>
  <c r="CJ562" i="1"/>
  <c r="CK562" i="1" s="1"/>
  <c r="CL562" i="1" s="1"/>
  <c r="CM562" i="1" s="1"/>
  <c r="CN562" i="1" s="1"/>
  <c r="CJ572" i="1"/>
  <c r="CK572" i="1" s="1"/>
  <c r="CL572" i="1" s="1"/>
  <c r="CM572" i="1" s="1"/>
  <c r="CN572" i="1" s="1"/>
  <c r="CJ584" i="1"/>
  <c r="CK584" i="1" s="1"/>
  <c r="CL584" i="1" s="1"/>
  <c r="CM584" i="1" s="1"/>
  <c r="CN584" i="1" s="1"/>
  <c r="CJ597" i="1"/>
  <c r="CK597" i="1" s="1"/>
  <c r="CL597" i="1" s="1"/>
  <c r="CM597" i="1" s="1"/>
  <c r="CN597" i="1" s="1"/>
  <c r="CJ189" i="1"/>
  <c r="CK189" i="1" s="1"/>
  <c r="CL189" i="1" s="1"/>
  <c r="CM189" i="1" s="1"/>
  <c r="CN189" i="1" s="1"/>
  <c r="CJ198" i="1"/>
  <c r="CK198" i="1" s="1"/>
  <c r="CL198" i="1" s="1"/>
  <c r="CM198" i="1" s="1"/>
  <c r="CN198" i="1" s="1"/>
  <c r="CJ810" i="1"/>
  <c r="CK810" i="1" s="1"/>
  <c r="CL810" i="1" s="1"/>
  <c r="CM810" i="1" s="1"/>
  <c r="CN810" i="1" s="1"/>
  <c r="CJ1093" i="1"/>
  <c r="CK1093" i="1" s="1"/>
  <c r="CL1093" i="1" s="1"/>
  <c r="CM1093" i="1" s="1"/>
  <c r="CN1093" i="1" s="1"/>
  <c r="CJ887" i="1"/>
  <c r="CK887" i="1" s="1"/>
  <c r="CL887" i="1" s="1"/>
  <c r="CM887" i="1" s="1"/>
  <c r="CN887" i="1" s="1"/>
  <c r="CJ6" i="1"/>
  <c r="CK6" i="1" s="1"/>
  <c r="CL6" i="1" s="1"/>
  <c r="CM6" i="1" s="1"/>
  <c r="CN6" i="1" s="1"/>
  <c r="CJ293" i="1"/>
  <c r="CK293" i="1" s="1"/>
  <c r="CL293" i="1" s="1"/>
  <c r="CM293" i="1" s="1"/>
  <c r="CN293" i="1" s="1"/>
  <c r="CJ296" i="1"/>
  <c r="CK296" i="1" s="1"/>
  <c r="CL296" i="1" s="1"/>
  <c r="CM296" i="1" s="1"/>
  <c r="CN296" i="1" s="1"/>
  <c r="CJ46" i="1"/>
  <c r="CK46" i="1" s="1"/>
  <c r="CL46" i="1" s="1"/>
  <c r="CM46" i="1" s="1"/>
  <c r="CN46" i="1" s="1"/>
  <c r="CJ321" i="1"/>
  <c r="CK321" i="1" s="1"/>
  <c r="CL321" i="1" s="1"/>
  <c r="CM321" i="1" s="1"/>
  <c r="CN321" i="1" s="1"/>
  <c r="CJ331" i="1"/>
  <c r="CK331" i="1" s="1"/>
  <c r="CL331" i="1" s="1"/>
  <c r="CM331" i="1" s="1"/>
  <c r="CN331" i="1" s="1"/>
  <c r="CJ343" i="1"/>
  <c r="CK343" i="1" s="1"/>
  <c r="CL343" i="1" s="1"/>
  <c r="CM343" i="1" s="1"/>
  <c r="CN343" i="1" s="1"/>
  <c r="CJ23" i="1"/>
  <c r="CK23" i="1" s="1"/>
  <c r="CL23" i="1" s="1"/>
  <c r="CM23" i="1" s="1"/>
  <c r="CN23" i="1" s="1"/>
  <c r="CJ351" i="1"/>
  <c r="CK351" i="1" s="1"/>
  <c r="CL351" i="1" s="1"/>
  <c r="CM351" i="1" s="1"/>
  <c r="CN351" i="1" s="1"/>
  <c r="CJ352" i="1"/>
  <c r="CK352" i="1" s="1"/>
  <c r="CL352" i="1" s="1"/>
  <c r="CM352" i="1" s="1"/>
  <c r="CN352" i="1" s="1"/>
  <c r="CJ360" i="1"/>
  <c r="CK360" i="1" s="1"/>
  <c r="CL360" i="1" s="1"/>
  <c r="CM360" i="1" s="1"/>
  <c r="CN360" i="1" s="1"/>
  <c r="CJ363" i="1"/>
  <c r="CK363" i="1" s="1"/>
  <c r="CL363" i="1" s="1"/>
  <c r="CM363" i="1" s="1"/>
  <c r="CN363" i="1" s="1"/>
  <c r="CJ954" i="1"/>
  <c r="CK954" i="1" s="1"/>
  <c r="CL954" i="1" s="1"/>
  <c r="CM954" i="1" s="1"/>
  <c r="CN954" i="1" s="1"/>
  <c r="CO954" i="1" s="1"/>
  <c r="CJ375" i="1"/>
  <c r="CK375" i="1" s="1"/>
  <c r="CL375" i="1" s="1"/>
  <c r="CM375" i="1" s="1"/>
  <c r="CN375" i="1" s="1"/>
  <c r="CJ898" i="1"/>
  <c r="CK898" i="1" s="1"/>
  <c r="CL898" i="1" s="1"/>
  <c r="CM898" i="1" s="1"/>
  <c r="CN898" i="1" s="1"/>
  <c r="CJ745" i="1"/>
  <c r="CK745" i="1" s="1"/>
  <c r="CL745" i="1" s="1"/>
  <c r="CM745" i="1" s="1"/>
  <c r="CN745" i="1" s="1"/>
  <c r="CJ161" i="1"/>
  <c r="CK161" i="1" s="1"/>
  <c r="CL161" i="1" s="1"/>
  <c r="CM161" i="1" s="1"/>
  <c r="CN161" i="1" s="1"/>
  <c r="CJ397" i="1"/>
  <c r="CK397" i="1" s="1"/>
  <c r="CL397" i="1" s="1"/>
  <c r="CM397" i="1" s="1"/>
  <c r="CN397" i="1" s="1"/>
  <c r="CJ746" i="1"/>
  <c r="CK746" i="1" s="1"/>
  <c r="CL746" i="1" s="1"/>
  <c r="CM746" i="1" s="1"/>
  <c r="CN746" i="1" s="1"/>
  <c r="CJ421" i="1"/>
  <c r="CK421" i="1" s="1"/>
  <c r="CL421" i="1" s="1"/>
  <c r="CM421" i="1" s="1"/>
  <c r="CN421" i="1" s="1"/>
  <c r="CJ424" i="1"/>
  <c r="CK424" i="1" s="1"/>
  <c r="CL424" i="1" s="1"/>
  <c r="CM424" i="1" s="1"/>
  <c r="CN424" i="1" s="1"/>
  <c r="CJ427" i="1"/>
  <c r="CK427" i="1" s="1"/>
  <c r="CL427" i="1" s="1"/>
  <c r="CM427" i="1" s="1"/>
  <c r="CN427" i="1" s="1"/>
  <c r="CJ436" i="1"/>
  <c r="CK436" i="1" s="1"/>
  <c r="CL436" i="1" s="1"/>
  <c r="CM436" i="1" s="1"/>
  <c r="CN436" i="1" s="1"/>
  <c r="CJ442" i="1"/>
  <c r="CK442" i="1" s="1"/>
  <c r="CL442" i="1" s="1"/>
  <c r="CM442" i="1" s="1"/>
  <c r="CN442" i="1" s="1"/>
  <c r="CJ456" i="1"/>
  <c r="CK456" i="1" s="1"/>
  <c r="CL456" i="1" s="1"/>
  <c r="CM456" i="1" s="1"/>
  <c r="CN456" i="1" s="1"/>
  <c r="CJ460" i="1"/>
  <c r="CK460" i="1" s="1"/>
  <c r="CL460" i="1" s="1"/>
  <c r="CM460" i="1" s="1"/>
  <c r="CN460" i="1" s="1"/>
  <c r="CJ471" i="1"/>
  <c r="CK471" i="1" s="1"/>
  <c r="CL471" i="1" s="1"/>
  <c r="CM471" i="1" s="1"/>
  <c r="CN471" i="1" s="1"/>
  <c r="CJ477" i="1"/>
  <c r="CK477" i="1" s="1"/>
  <c r="CL477" i="1" s="1"/>
  <c r="CM477" i="1" s="1"/>
  <c r="CN477" i="1" s="1"/>
  <c r="CJ481" i="1"/>
  <c r="CK481" i="1" s="1"/>
  <c r="CL481" i="1" s="1"/>
  <c r="CM481" i="1" s="1"/>
  <c r="CN481" i="1" s="1"/>
  <c r="CJ5" i="1"/>
  <c r="CK5" i="1" s="1"/>
  <c r="CL5" i="1" s="1"/>
  <c r="CM5" i="1" s="1"/>
  <c r="CN5" i="1" s="1"/>
  <c r="CJ493" i="1"/>
  <c r="CK493" i="1" s="1"/>
  <c r="CL493" i="1" s="1"/>
  <c r="CM493" i="1" s="1"/>
  <c r="CN493" i="1" s="1"/>
  <c r="CJ505" i="1"/>
  <c r="CK505" i="1" s="1"/>
  <c r="CL505" i="1" s="1"/>
  <c r="CM505" i="1" s="1"/>
  <c r="CN505" i="1" s="1"/>
  <c r="CJ60" i="1"/>
  <c r="CK60" i="1" s="1"/>
  <c r="CL60" i="1" s="1"/>
  <c r="CM60" i="1" s="1"/>
  <c r="CN60" i="1" s="1"/>
  <c r="CJ524" i="1"/>
  <c r="CK524" i="1" s="1"/>
  <c r="CL524" i="1" s="1"/>
  <c r="CM524" i="1" s="1"/>
  <c r="CN524" i="1" s="1"/>
  <c r="CJ62" i="1"/>
  <c r="CK62" i="1" s="1"/>
  <c r="CL62" i="1" s="1"/>
  <c r="CM62" i="1" s="1"/>
  <c r="CN62" i="1" s="1"/>
  <c r="CJ112" i="1"/>
  <c r="CK112" i="1" s="1"/>
  <c r="CL112" i="1" s="1"/>
  <c r="CM112" i="1" s="1"/>
  <c r="CN112" i="1" s="1"/>
  <c r="CJ555" i="1"/>
  <c r="CK555" i="1" s="1"/>
  <c r="CL555" i="1" s="1"/>
  <c r="CM555" i="1" s="1"/>
  <c r="CN555" i="1" s="1"/>
  <c r="CJ143" i="1"/>
  <c r="CK143" i="1" s="1"/>
  <c r="CL143" i="1" s="1"/>
  <c r="CM143" i="1" s="1"/>
  <c r="CN143" i="1" s="1"/>
  <c r="CJ154" i="1"/>
  <c r="CK154" i="1" s="1"/>
  <c r="CL154" i="1" s="1"/>
  <c r="CM154" i="1" s="1"/>
  <c r="CN154" i="1" s="1"/>
  <c r="CJ565" i="1"/>
  <c r="CK565" i="1" s="1"/>
  <c r="CL565" i="1" s="1"/>
  <c r="CM565" i="1" s="1"/>
  <c r="CN565" i="1" s="1"/>
  <c r="CJ569" i="1"/>
  <c r="CK569" i="1" s="1"/>
  <c r="CL569" i="1" s="1"/>
  <c r="CM569" i="1" s="1"/>
  <c r="CN569" i="1" s="1"/>
  <c r="CJ582" i="1"/>
  <c r="CK582" i="1" s="1"/>
  <c r="CL582" i="1" s="1"/>
  <c r="CM582" i="1" s="1"/>
  <c r="CN582" i="1" s="1"/>
  <c r="CJ69" i="1"/>
  <c r="CK69" i="1" s="1"/>
  <c r="CL69" i="1" s="1"/>
  <c r="CM69" i="1" s="1"/>
  <c r="CN69" i="1" s="1"/>
  <c r="CJ590" i="1"/>
  <c r="CK590" i="1" s="1"/>
  <c r="CL590" i="1" s="1"/>
  <c r="CM590" i="1" s="1"/>
  <c r="CN590" i="1" s="1"/>
  <c r="CJ600" i="1"/>
  <c r="CK600" i="1" s="1"/>
  <c r="CL600" i="1" s="1"/>
  <c r="CM600" i="1" s="1"/>
  <c r="CN600" i="1" s="1"/>
  <c r="CJ609" i="1"/>
  <c r="CK609" i="1" s="1"/>
  <c r="CL609" i="1" s="1"/>
  <c r="CM609" i="1" s="1"/>
  <c r="CN609" i="1" s="1"/>
  <c r="CJ613" i="1"/>
  <c r="CK613" i="1" s="1"/>
  <c r="CL613" i="1" s="1"/>
  <c r="CM613" i="1" s="1"/>
  <c r="CN613" i="1" s="1"/>
  <c r="CJ615" i="1"/>
  <c r="CK615" i="1" s="1"/>
  <c r="CL615" i="1" s="1"/>
  <c r="CM615" i="1" s="1"/>
  <c r="CN615" i="1" s="1"/>
  <c r="CJ16" i="1"/>
  <c r="CK16" i="1" s="1"/>
  <c r="CL16" i="1" s="1"/>
  <c r="CM16" i="1" s="1"/>
  <c r="CN16" i="1" s="1"/>
  <c r="CJ194" i="1"/>
  <c r="CK194" i="1" s="1"/>
  <c r="CL194" i="1" s="1"/>
  <c r="CM194" i="1" s="1"/>
  <c r="CN194" i="1" s="1"/>
  <c r="CJ206" i="1"/>
  <c r="CK206" i="1" s="1"/>
  <c r="CL206" i="1" s="1"/>
  <c r="CM206" i="1" s="1"/>
  <c r="CN206" i="1" s="1"/>
  <c r="CJ213" i="1"/>
  <c r="CK213" i="1" s="1"/>
  <c r="CL213" i="1" s="1"/>
  <c r="CM213" i="1" s="1"/>
  <c r="CN213" i="1" s="1"/>
  <c r="CJ185" i="1"/>
  <c r="CK185" i="1" s="1"/>
  <c r="CL185" i="1" s="1"/>
  <c r="CM185" i="1" s="1"/>
  <c r="CN185" i="1" s="1"/>
  <c r="CJ191" i="1"/>
  <c r="CK191" i="1" s="1"/>
  <c r="CL191" i="1" s="1"/>
  <c r="CM191" i="1" s="1"/>
  <c r="CN191" i="1" s="1"/>
  <c r="CJ193" i="1"/>
  <c r="CK193" i="1" s="1"/>
  <c r="CL193" i="1" s="1"/>
  <c r="CM193" i="1" s="1"/>
  <c r="CN193" i="1" s="1"/>
  <c r="CJ208" i="1"/>
  <c r="CK208" i="1" s="1"/>
  <c r="CL208" i="1" s="1"/>
  <c r="CM208" i="1" s="1"/>
  <c r="CN208" i="1" s="1"/>
  <c r="CJ215" i="1"/>
  <c r="CK215" i="1" s="1"/>
  <c r="CL215" i="1" s="1"/>
  <c r="CM215" i="1" s="1"/>
  <c r="CN215" i="1" s="1"/>
  <c r="CJ96" i="1"/>
  <c r="CK96" i="1" s="1"/>
  <c r="CL96" i="1" s="1"/>
  <c r="CM96" i="1" s="1"/>
  <c r="CN96" i="1" s="1"/>
  <c r="CJ224" i="1"/>
  <c r="CK224" i="1" s="1"/>
  <c r="CL224" i="1" s="1"/>
  <c r="CM224" i="1" s="1"/>
  <c r="CN224" i="1" s="1"/>
  <c r="CJ229" i="1"/>
  <c r="CK229" i="1" s="1"/>
  <c r="CL229" i="1" s="1"/>
  <c r="CM229" i="1" s="1"/>
  <c r="CN229" i="1" s="1"/>
  <c r="CJ238" i="1"/>
  <c r="CK238" i="1" s="1"/>
  <c r="CL238" i="1" s="1"/>
  <c r="CM238" i="1" s="1"/>
  <c r="CN238" i="1" s="1"/>
  <c r="CJ97" i="1"/>
  <c r="CK97" i="1" s="1"/>
  <c r="CL97" i="1" s="1"/>
  <c r="CM97" i="1" s="1"/>
  <c r="CN97" i="1" s="1"/>
  <c r="CJ782" i="1"/>
  <c r="CK782" i="1" s="1"/>
  <c r="CL782" i="1" s="1"/>
  <c r="CM782" i="1" s="1"/>
  <c r="CN782" i="1" s="1"/>
  <c r="CJ888" i="1"/>
  <c r="CK888" i="1" s="1"/>
  <c r="CL888" i="1" s="1"/>
  <c r="CM888" i="1" s="1"/>
  <c r="CN888" i="1" s="1"/>
  <c r="CJ251" i="1"/>
  <c r="CK251" i="1" s="1"/>
  <c r="CL251" i="1" s="1"/>
  <c r="CM251" i="1" s="1"/>
  <c r="CN251" i="1" s="1"/>
  <c r="CJ255" i="1"/>
  <c r="CK255" i="1" s="1"/>
  <c r="CL255" i="1" s="1"/>
  <c r="CM255" i="1" s="1"/>
  <c r="CN255" i="1" s="1"/>
  <c r="CJ890" i="1"/>
  <c r="CK890" i="1" s="1"/>
  <c r="CL890" i="1" s="1"/>
  <c r="CM890" i="1" s="1"/>
  <c r="CN890" i="1" s="1"/>
  <c r="CJ259" i="1"/>
  <c r="CK259" i="1" s="1"/>
  <c r="CL259" i="1" s="1"/>
  <c r="CM259" i="1" s="1"/>
  <c r="CN259" i="1" s="1"/>
  <c r="CJ812" i="1"/>
  <c r="CK812" i="1" s="1"/>
  <c r="CL812" i="1" s="1"/>
  <c r="CM812" i="1" s="1"/>
  <c r="CN812" i="1" s="1"/>
  <c r="CJ265" i="1"/>
  <c r="CK265" i="1" s="1"/>
  <c r="CL265" i="1" s="1"/>
  <c r="CM265" i="1" s="1"/>
  <c r="CN265" i="1" s="1"/>
  <c r="CJ273" i="1"/>
  <c r="CK273" i="1" s="1"/>
  <c r="CL273" i="1" s="1"/>
  <c r="CM273" i="1" s="1"/>
  <c r="CN273" i="1" s="1"/>
  <c r="CJ276" i="1"/>
  <c r="CK276" i="1" s="1"/>
  <c r="CL276" i="1" s="1"/>
  <c r="CM276" i="1" s="1"/>
  <c r="CN276" i="1" s="1"/>
  <c r="CJ281" i="1"/>
  <c r="CK281" i="1" s="1"/>
  <c r="CL281" i="1" s="1"/>
  <c r="CM281" i="1" s="1"/>
  <c r="CN281" i="1" s="1"/>
  <c r="CJ288" i="1"/>
  <c r="CK288" i="1" s="1"/>
  <c r="CL288" i="1" s="1"/>
  <c r="CM288" i="1" s="1"/>
  <c r="CN288" i="1" s="1"/>
  <c r="CJ101" i="1"/>
  <c r="CK101" i="1" s="1"/>
  <c r="CL101" i="1" s="1"/>
  <c r="CM101" i="1" s="1"/>
  <c r="CN101" i="1" s="1"/>
  <c r="CJ816" i="1"/>
  <c r="CK816" i="1" s="1"/>
  <c r="CL816" i="1" s="1"/>
  <c r="CM816" i="1" s="1"/>
  <c r="CN816" i="1" s="1"/>
  <c r="CJ300" i="1"/>
  <c r="CK300" i="1" s="1"/>
  <c r="CL300" i="1" s="1"/>
  <c r="CM300" i="1" s="1"/>
  <c r="CN300" i="1" s="1"/>
  <c r="CJ303" i="1"/>
  <c r="CK303" i="1" s="1"/>
  <c r="CL303" i="1" s="1"/>
  <c r="CM303" i="1" s="1"/>
  <c r="CN303" i="1" s="1"/>
  <c r="CJ311" i="1"/>
  <c r="CK311" i="1" s="1"/>
  <c r="CL311" i="1" s="1"/>
  <c r="CM311" i="1" s="1"/>
  <c r="CN311" i="1" s="1"/>
  <c r="CJ316" i="1"/>
  <c r="CK316" i="1" s="1"/>
  <c r="CL316" i="1" s="1"/>
  <c r="CM316" i="1" s="1"/>
  <c r="CN316" i="1" s="1"/>
  <c r="CJ334" i="1"/>
  <c r="CK334" i="1" s="1"/>
  <c r="CL334" i="1" s="1"/>
  <c r="CM334" i="1" s="1"/>
  <c r="CN334" i="1" s="1"/>
  <c r="CJ340" i="1"/>
  <c r="CK340" i="1" s="1"/>
  <c r="CL340" i="1" s="1"/>
  <c r="CM340" i="1" s="1"/>
  <c r="CN340" i="1" s="1"/>
  <c r="CJ355" i="1"/>
  <c r="CK355" i="1" s="1"/>
  <c r="CL355" i="1" s="1"/>
  <c r="CM355" i="1" s="1"/>
  <c r="CN355" i="1" s="1"/>
  <c r="CJ369" i="1"/>
  <c r="CK369" i="1" s="1"/>
  <c r="CL369" i="1" s="1"/>
  <c r="CM369" i="1" s="1"/>
  <c r="CN369" i="1" s="1"/>
  <c r="CJ373" i="1"/>
  <c r="CK373" i="1" s="1"/>
  <c r="CL373" i="1" s="1"/>
  <c r="CM373" i="1" s="1"/>
  <c r="CN373" i="1" s="1"/>
  <c r="CJ378" i="1"/>
  <c r="CK378" i="1" s="1"/>
  <c r="CL378" i="1" s="1"/>
  <c r="CM378" i="1" s="1"/>
  <c r="CN378" i="1" s="1"/>
  <c r="CJ386" i="1"/>
  <c r="CK386" i="1" s="1"/>
  <c r="CL386" i="1" s="1"/>
  <c r="CM386" i="1" s="1"/>
  <c r="CN386" i="1" s="1"/>
  <c r="CJ401" i="1"/>
  <c r="CK401" i="1" s="1"/>
  <c r="CL401" i="1" s="1"/>
  <c r="CM401" i="1" s="1"/>
  <c r="CN401" i="1" s="1"/>
  <c r="CJ104" i="1"/>
  <c r="CK104" i="1" s="1"/>
  <c r="CL104" i="1" s="1"/>
  <c r="CM104" i="1" s="1"/>
  <c r="CN104" i="1" s="1"/>
  <c r="CJ414" i="1"/>
  <c r="CK414" i="1" s="1"/>
  <c r="CL414" i="1" s="1"/>
  <c r="CM414" i="1" s="1"/>
  <c r="CN414" i="1" s="1"/>
  <c r="CJ439" i="1"/>
  <c r="CK439" i="1" s="1"/>
  <c r="CL439" i="1" s="1"/>
  <c r="CM439" i="1" s="1"/>
  <c r="CN439" i="1" s="1"/>
  <c r="CJ449" i="1"/>
  <c r="CK449" i="1" s="1"/>
  <c r="CL449" i="1" s="1"/>
  <c r="CM449" i="1" s="1"/>
  <c r="CN449" i="1" s="1"/>
  <c r="CJ452" i="1"/>
  <c r="CK452" i="1" s="1"/>
  <c r="CL452" i="1" s="1"/>
  <c r="CM452" i="1" s="1"/>
  <c r="CN452" i="1" s="1"/>
  <c r="CJ463" i="1"/>
  <c r="CK463" i="1" s="1"/>
  <c r="CL463" i="1" s="1"/>
  <c r="CM463" i="1" s="1"/>
  <c r="CN463" i="1" s="1"/>
  <c r="CJ468" i="1"/>
  <c r="CK468" i="1" s="1"/>
  <c r="CL468" i="1" s="1"/>
  <c r="CM468" i="1" s="1"/>
  <c r="CN468" i="1" s="1"/>
  <c r="CJ901" i="1"/>
  <c r="CK901" i="1" s="1"/>
  <c r="CL901" i="1" s="1"/>
  <c r="CM901" i="1" s="1"/>
  <c r="CN901" i="1" s="1"/>
  <c r="CJ489" i="1"/>
  <c r="CK489" i="1" s="1"/>
  <c r="CL489" i="1" s="1"/>
  <c r="CM489" i="1" s="1"/>
  <c r="CN489" i="1" s="1"/>
  <c r="CJ509" i="1"/>
  <c r="CK509" i="1" s="1"/>
  <c r="CL509" i="1" s="1"/>
  <c r="CM509" i="1" s="1"/>
  <c r="CN509" i="1" s="1"/>
  <c r="CJ518" i="1"/>
  <c r="CK518" i="1" s="1"/>
  <c r="CL518" i="1" s="1"/>
  <c r="CM518" i="1" s="1"/>
  <c r="CN518" i="1" s="1"/>
  <c r="CJ528" i="1"/>
  <c r="CK528" i="1" s="1"/>
  <c r="CL528" i="1" s="1"/>
  <c r="CM528" i="1" s="1"/>
  <c r="CN528" i="1" s="1"/>
  <c r="CJ906" i="1"/>
  <c r="CK906" i="1" s="1"/>
  <c r="CL906" i="1" s="1"/>
  <c r="CM906" i="1" s="1"/>
  <c r="CN906" i="1" s="1"/>
  <c r="CJ536" i="1"/>
  <c r="CK536" i="1" s="1"/>
  <c r="CL536" i="1" s="1"/>
  <c r="CM536" i="1" s="1"/>
  <c r="CN536" i="1" s="1"/>
  <c r="CJ539" i="1"/>
  <c r="CK539" i="1" s="1"/>
  <c r="CL539" i="1" s="1"/>
  <c r="CM539" i="1" s="1"/>
  <c r="CN539" i="1" s="1"/>
  <c r="CJ542" i="1"/>
  <c r="CK542" i="1" s="1"/>
  <c r="CL542" i="1" s="1"/>
  <c r="CM542" i="1" s="1"/>
  <c r="CN542" i="1" s="1"/>
  <c r="CJ547" i="1"/>
  <c r="CK547" i="1" s="1"/>
  <c r="CL547" i="1" s="1"/>
  <c r="CM547" i="1" s="1"/>
  <c r="CN547" i="1" s="1"/>
  <c r="CJ551" i="1"/>
  <c r="CK551" i="1" s="1"/>
  <c r="CL551" i="1" s="1"/>
  <c r="CM551" i="1" s="1"/>
  <c r="CN551" i="1" s="1"/>
  <c r="CJ751" i="1"/>
  <c r="CK751" i="1" s="1"/>
  <c r="CL751" i="1" s="1"/>
  <c r="CM751" i="1" s="1"/>
  <c r="CN751" i="1" s="1"/>
  <c r="CJ65" i="1"/>
  <c r="CK65" i="1" s="1"/>
  <c r="CL65" i="1" s="1"/>
  <c r="CM65" i="1" s="1"/>
  <c r="CN65" i="1" s="1"/>
  <c r="CJ576" i="1"/>
  <c r="CK576" i="1" s="1"/>
  <c r="CL576" i="1" s="1"/>
  <c r="CM576" i="1" s="1"/>
  <c r="CN576" i="1" s="1"/>
  <c r="CJ579" i="1"/>
  <c r="CK579" i="1" s="1"/>
  <c r="CL579" i="1" s="1"/>
  <c r="CM579" i="1" s="1"/>
  <c r="CN579" i="1" s="1"/>
  <c r="CJ32" i="1"/>
  <c r="CK32" i="1" s="1"/>
  <c r="CL32" i="1" s="1"/>
  <c r="CM32" i="1" s="1"/>
  <c r="CN32" i="1" s="1"/>
  <c r="CJ118" i="1"/>
  <c r="CK118" i="1" s="1"/>
  <c r="CL118" i="1" s="1"/>
  <c r="CM118" i="1" s="1"/>
  <c r="CN118" i="1" s="1"/>
  <c r="CJ910" i="1"/>
  <c r="CK910" i="1" s="1"/>
  <c r="CL910" i="1" s="1"/>
  <c r="CM910" i="1" s="1"/>
  <c r="CN910" i="1" s="1"/>
  <c r="CJ122" i="1"/>
  <c r="CK122" i="1" s="1"/>
  <c r="CL122" i="1" s="1"/>
  <c r="CM122" i="1" s="1"/>
  <c r="CN122" i="1" s="1"/>
  <c r="CJ605" i="1"/>
  <c r="CK605" i="1" s="1"/>
  <c r="CL605" i="1" s="1"/>
  <c r="CM605" i="1" s="1"/>
  <c r="CN605" i="1" s="1"/>
  <c r="CJ176" i="1"/>
  <c r="CK176" i="1" s="1"/>
  <c r="CL176" i="1" s="1"/>
  <c r="CM176" i="1" s="1"/>
  <c r="CN176" i="1" s="1"/>
  <c r="CJ186" i="1"/>
  <c r="CK186" i="1" s="1"/>
  <c r="CL186" i="1" s="1"/>
  <c r="CM186" i="1" s="1"/>
  <c r="CN186" i="1" s="1"/>
  <c r="CJ202" i="1"/>
  <c r="CK202" i="1" s="1"/>
  <c r="CL202" i="1" s="1"/>
  <c r="CM202" i="1" s="1"/>
  <c r="CN202" i="1" s="1"/>
  <c r="CJ209" i="1"/>
  <c r="CK209" i="1" s="1"/>
  <c r="CL209" i="1" s="1"/>
  <c r="CM209" i="1" s="1"/>
  <c r="CN209" i="1" s="1"/>
  <c r="CJ216" i="1"/>
  <c r="CK216" i="1" s="1"/>
  <c r="CL216" i="1" s="1"/>
  <c r="CM216" i="1" s="1"/>
  <c r="CN216" i="1" s="1"/>
  <c r="CJ218" i="1"/>
  <c r="CK218" i="1" s="1"/>
  <c r="CL218" i="1" s="1"/>
  <c r="CM218" i="1" s="1"/>
  <c r="CN218" i="1" s="1"/>
  <c r="CJ886" i="1"/>
  <c r="CK886" i="1" s="1"/>
  <c r="CL886" i="1" s="1"/>
  <c r="CM886" i="1" s="1"/>
  <c r="CN886" i="1" s="1"/>
  <c r="CJ17" i="1"/>
  <c r="CK17" i="1" s="1"/>
  <c r="CL17" i="1" s="1"/>
  <c r="CM17" i="1" s="1"/>
  <c r="CN17" i="1" s="1"/>
  <c r="CJ233" i="1"/>
  <c r="CK233" i="1" s="1"/>
  <c r="CL233" i="1" s="1"/>
  <c r="CM233" i="1" s="1"/>
  <c r="CN233" i="1" s="1"/>
  <c r="CJ619" i="1"/>
  <c r="CK619" i="1" s="1"/>
  <c r="CL619" i="1" s="1"/>
  <c r="CM619" i="1" s="1"/>
  <c r="CN619" i="1" s="1"/>
  <c r="CJ911" i="1"/>
  <c r="CK911" i="1" s="1"/>
  <c r="CL911" i="1" s="1"/>
  <c r="CM911" i="1" s="1"/>
  <c r="CN911" i="1" s="1"/>
  <c r="CJ624" i="1"/>
  <c r="CK624" i="1" s="1"/>
  <c r="CL624" i="1" s="1"/>
  <c r="CM624" i="1" s="1"/>
  <c r="CN624" i="1" s="1"/>
  <c r="CJ125" i="1"/>
  <c r="CK125" i="1" s="1"/>
  <c r="CL125" i="1" s="1"/>
  <c r="CM125" i="1" s="1"/>
  <c r="CN125" i="1" s="1"/>
  <c r="CJ630" i="1"/>
  <c r="CK630" i="1" s="1"/>
  <c r="CL630" i="1" s="1"/>
  <c r="CM630" i="1" s="1"/>
  <c r="CN630" i="1" s="1"/>
  <c r="CJ72" i="1"/>
  <c r="CK72" i="1" s="1"/>
  <c r="CL72" i="1" s="1"/>
  <c r="CM72" i="1" s="1"/>
  <c r="CN72" i="1" s="1"/>
  <c r="CJ635" i="1"/>
  <c r="CK635" i="1" s="1"/>
  <c r="CL635" i="1" s="1"/>
  <c r="CM635" i="1" s="1"/>
  <c r="CN635" i="1" s="1"/>
  <c r="CJ637" i="1"/>
  <c r="CK637" i="1" s="1"/>
  <c r="CL637" i="1" s="1"/>
  <c r="CM637" i="1" s="1"/>
  <c r="CN637" i="1" s="1"/>
  <c r="CJ914" i="1"/>
  <c r="CK914" i="1" s="1"/>
  <c r="CL914" i="1" s="1"/>
  <c r="CM914" i="1" s="1"/>
  <c r="CN914" i="1" s="1"/>
  <c r="CJ181" i="1"/>
  <c r="CK181" i="1" s="1"/>
  <c r="CL181" i="1" s="1"/>
  <c r="CM181" i="1" s="1"/>
  <c r="CN181" i="1" s="1"/>
  <c r="CJ644" i="1"/>
  <c r="CK644" i="1" s="1"/>
  <c r="CL644" i="1" s="1"/>
  <c r="CM644" i="1" s="1"/>
  <c r="CN644" i="1" s="1"/>
  <c r="CJ647" i="1"/>
  <c r="CK647" i="1" s="1"/>
  <c r="CL647" i="1" s="1"/>
  <c r="CM647" i="1" s="1"/>
  <c r="CN647" i="1" s="1"/>
  <c r="CJ130" i="1"/>
  <c r="CK130" i="1" s="1"/>
  <c r="CL130" i="1" s="1"/>
  <c r="CM130" i="1" s="1"/>
  <c r="CN130" i="1" s="1"/>
  <c r="CJ77" i="1"/>
  <c r="CK77" i="1" s="1"/>
  <c r="CL77" i="1" s="1"/>
  <c r="CM77" i="1" s="1"/>
  <c r="CN77" i="1" s="1"/>
  <c r="CJ145" i="1"/>
  <c r="CK145" i="1" s="1"/>
  <c r="CL145" i="1" s="1"/>
  <c r="CM145" i="1" s="1"/>
  <c r="CN145" i="1" s="1"/>
  <c r="CJ657" i="1"/>
  <c r="CK657" i="1" s="1"/>
  <c r="CL657" i="1" s="1"/>
  <c r="CM657" i="1" s="1"/>
  <c r="CN657" i="1" s="1"/>
  <c r="CJ789" i="1"/>
  <c r="CK789" i="1" s="1"/>
  <c r="CL789" i="1" s="1"/>
  <c r="CM789" i="1" s="1"/>
  <c r="CN789" i="1" s="1"/>
  <c r="CJ663" i="1"/>
  <c r="CK663" i="1" s="1"/>
  <c r="CL663" i="1" s="1"/>
  <c r="CM663" i="1" s="1"/>
  <c r="CN663" i="1" s="1"/>
  <c r="CJ665" i="1"/>
  <c r="CK665" i="1" s="1"/>
  <c r="CL665" i="1" s="1"/>
  <c r="CM665" i="1" s="1"/>
  <c r="CN665" i="1" s="1"/>
  <c r="CJ669" i="1"/>
  <c r="CK669" i="1" s="1"/>
  <c r="CL669" i="1" s="1"/>
  <c r="CM669" i="1" s="1"/>
  <c r="CN669" i="1" s="1"/>
  <c r="CJ671" i="1"/>
  <c r="CK671" i="1" s="1"/>
  <c r="CL671" i="1" s="1"/>
  <c r="CM671" i="1" s="1"/>
  <c r="CN671" i="1" s="1"/>
  <c r="CJ675" i="1"/>
  <c r="CK675" i="1" s="1"/>
  <c r="CL675" i="1" s="1"/>
  <c r="CM675" i="1" s="1"/>
  <c r="CN675" i="1" s="1"/>
  <c r="CJ832" i="1"/>
  <c r="CK832" i="1" s="1"/>
  <c r="CL832" i="1" s="1"/>
  <c r="CM832" i="1" s="1"/>
  <c r="CN832" i="1" s="1"/>
  <c r="CJ677" i="1"/>
  <c r="CK677" i="1" s="1"/>
  <c r="CL677" i="1" s="1"/>
  <c r="CM677" i="1" s="1"/>
  <c r="CN677" i="1" s="1"/>
  <c r="CJ135" i="1"/>
  <c r="CK135" i="1" s="1"/>
  <c r="CL135" i="1" s="1"/>
  <c r="CM135" i="1" s="1"/>
  <c r="CN135" i="1" s="1"/>
  <c r="CJ681" i="1"/>
  <c r="CK681" i="1" s="1"/>
  <c r="CL681" i="1" s="1"/>
  <c r="CM681" i="1" s="1"/>
  <c r="CN681" i="1" s="1"/>
  <c r="CJ684" i="1"/>
  <c r="CK684" i="1" s="1"/>
  <c r="CL684" i="1" s="1"/>
  <c r="CM684" i="1" s="1"/>
  <c r="CN684" i="1" s="1"/>
  <c r="CJ687" i="1"/>
  <c r="CK687" i="1" s="1"/>
  <c r="CL687" i="1" s="1"/>
  <c r="CM687" i="1" s="1"/>
  <c r="CN687" i="1" s="1"/>
  <c r="CJ689" i="1"/>
  <c r="CK689" i="1" s="1"/>
  <c r="CL689" i="1" s="1"/>
  <c r="CM689" i="1" s="1"/>
  <c r="CN689" i="1" s="1"/>
  <c r="CJ763" i="1"/>
  <c r="CK763" i="1" s="1"/>
  <c r="CL763" i="1" s="1"/>
  <c r="CM763" i="1" s="1"/>
  <c r="CN763" i="1" s="1"/>
  <c r="CJ693" i="1"/>
  <c r="CK693" i="1" s="1"/>
  <c r="CL693" i="1" s="1"/>
  <c r="CM693" i="1" s="1"/>
  <c r="CN693" i="1" s="1"/>
  <c r="CJ86" i="1"/>
  <c r="CK86" i="1" s="1"/>
  <c r="CL86" i="1" s="1"/>
  <c r="CM86" i="1" s="1"/>
  <c r="CN86" i="1" s="1"/>
  <c r="CJ765" i="1"/>
  <c r="CK765" i="1" s="1"/>
  <c r="CL765" i="1" s="1"/>
  <c r="CM765" i="1" s="1"/>
  <c r="CN765" i="1" s="1"/>
  <c r="CJ696" i="1"/>
  <c r="CK696" i="1" s="1"/>
  <c r="CL696" i="1" s="1"/>
  <c r="CM696" i="1" s="1"/>
  <c r="CN696" i="1" s="1"/>
  <c r="CJ699" i="1"/>
  <c r="CK699" i="1" s="1"/>
  <c r="CL699" i="1" s="1"/>
  <c r="CM699" i="1" s="1"/>
  <c r="CN699" i="1" s="1"/>
  <c r="CJ701" i="1"/>
  <c r="CK701" i="1" s="1"/>
  <c r="CL701" i="1" s="1"/>
  <c r="CM701" i="1" s="1"/>
  <c r="CN701" i="1" s="1"/>
  <c r="CJ704" i="1"/>
  <c r="CK704" i="1" s="1"/>
  <c r="CL704" i="1" s="1"/>
  <c r="CM704" i="1" s="1"/>
  <c r="CN704" i="1" s="1"/>
  <c r="CJ707" i="1"/>
  <c r="CK707" i="1" s="1"/>
  <c r="CL707" i="1" s="1"/>
  <c r="CM707" i="1" s="1"/>
  <c r="CN707" i="1" s="1"/>
  <c r="CJ709" i="1"/>
  <c r="CK709" i="1" s="1"/>
  <c r="CL709" i="1" s="1"/>
  <c r="CM709" i="1" s="1"/>
  <c r="CN709" i="1" s="1"/>
  <c r="CJ44" i="1"/>
  <c r="CK44" i="1" s="1"/>
  <c r="CL44" i="1" s="1"/>
  <c r="CM44" i="1" s="1"/>
  <c r="CN44" i="1" s="1"/>
  <c r="CJ919" i="1"/>
  <c r="CK919" i="1" s="1"/>
  <c r="CL919" i="1" s="1"/>
  <c r="CM919" i="1" s="1"/>
  <c r="CN919" i="1" s="1"/>
  <c r="CJ714" i="1"/>
  <c r="CK714" i="1" s="1"/>
  <c r="CL714" i="1" s="1"/>
  <c r="CM714" i="1" s="1"/>
  <c r="CN714" i="1" s="1"/>
  <c r="CJ920" i="1"/>
  <c r="CK920" i="1" s="1"/>
  <c r="CL920" i="1" s="1"/>
  <c r="CM920" i="1" s="1"/>
  <c r="CN920" i="1" s="1"/>
  <c r="CJ839" i="1"/>
  <c r="CK839" i="1" s="1"/>
  <c r="CL839" i="1" s="1"/>
  <c r="CM839" i="1" s="1"/>
  <c r="CN839" i="1" s="1"/>
  <c r="CJ840" i="1"/>
  <c r="CK840" i="1" s="1"/>
  <c r="CL840" i="1" s="1"/>
  <c r="CM840" i="1" s="1"/>
  <c r="CN840" i="1" s="1"/>
  <c r="CJ767" i="1"/>
  <c r="CK767" i="1" s="1"/>
  <c r="CL767" i="1" s="1"/>
  <c r="CM767" i="1" s="1"/>
  <c r="CN767" i="1" s="1"/>
  <c r="CJ768" i="1"/>
  <c r="CK768" i="1" s="1"/>
  <c r="CL768" i="1" s="1"/>
  <c r="CM768" i="1" s="1"/>
  <c r="CN768" i="1" s="1"/>
  <c r="CJ842" i="1"/>
  <c r="CK842" i="1" s="1"/>
  <c r="CL842" i="1" s="1"/>
  <c r="CM842" i="1" s="1"/>
  <c r="CN842" i="1" s="1"/>
  <c r="CJ928" i="1"/>
  <c r="CK928" i="1" s="1"/>
  <c r="CL928" i="1" s="1"/>
  <c r="CM928" i="1" s="1"/>
  <c r="CN928" i="1" s="1"/>
  <c r="CJ91" i="1"/>
  <c r="CK91" i="1" s="1"/>
  <c r="CL91" i="1" s="1"/>
  <c r="CM91" i="1" s="1"/>
  <c r="CN91" i="1" s="1"/>
  <c r="CJ845" i="1"/>
  <c r="CK845" i="1" s="1"/>
  <c r="CL845" i="1" s="1"/>
  <c r="CM845" i="1" s="1"/>
  <c r="CN845" i="1" s="1"/>
  <c r="CJ932" i="1"/>
  <c r="CK932" i="1" s="1"/>
  <c r="CL932" i="1" s="1"/>
  <c r="CM932" i="1" s="1"/>
  <c r="CN932" i="1" s="1"/>
  <c r="CJ43" i="1"/>
  <c r="CK43" i="1" s="1"/>
  <c r="CL43" i="1" s="1"/>
  <c r="CM43" i="1" s="1"/>
  <c r="CN43" i="1" s="1"/>
  <c r="CJ850" i="1"/>
  <c r="CK850" i="1" s="1"/>
  <c r="CL850" i="1" s="1"/>
  <c r="CM850" i="1" s="1"/>
  <c r="CN850" i="1" s="1"/>
  <c r="CJ851" i="1"/>
  <c r="CK851" i="1" s="1"/>
  <c r="CL851" i="1" s="1"/>
  <c r="CM851" i="1" s="1"/>
  <c r="CN851" i="1" s="1"/>
  <c r="CJ770" i="1"/>
  <c r="CK770" i="1" s="1"/>
  <c r="CL770" i="1" s="1"/>
  <c r="CM770" i="1" s="1"/>
  <c r="CN770" i="1" s="1"/>
  <c r="CJ936" i="1"/>
  <c r="CK936" i="1" s="1"/>
  <c r="CL936" i="1" s="1"/>
  <c r="CM936" i="1" s="1"/>
  <c r="CN936" i="1" s="1"/>
  <c r="CJ938" i="1"/>
  <c r="CK938" i="1" s="1"/>
  <c r="CL938" i="1" s="1"/>
  <c r="CM938" i="1" s="1"/>
  <c r="CN938" i="1" s="1"/>
  <c r="CJ855" i="1"/>
  <c r="CK855" i="1" s="1"/>
  <c r="CL855" i="1" s="1"/>
  <c r="CM855" i="1" s="1"/>
  <c r="CN855" i="1" s="1"/>
  <c r="CJ726" i="1"/>
  <c r="CK726" i="1" s="1"/>
  <c r="CL726" i="1" s="1"/>
  <c r="CM726" i="1" s="1"/>
  <c r="CN726" i="1" s="1"/>
  <c r="CJ801" i="1"/>
  <c r="CK801" i="1" s="1"/>
  <c r="CL801" i="1" s="1"/>
  <c r="CM801" i="1" s="1"/>
  <c r="CN801" i="1" s="1"/>
  <c r="CJ883" i="1"/>
  <c r="CK883" i="1" s="1"/>
  <c r="CL883" i="1" s="1"/>
  <c r="CM883" i="1" s="1"/>
  <c r="CN883" i="1" s="1"/>
  <c r="CJ771" i="1"/>
  <c r="CK771" i="1" s="1"/>
  <c r="CL771" i="1" s="1"/>
  <c r="CM771" i="1" s="1"/>
  <c r="CN771" i="1" s="1"/>
  <c r="CJ861" i="1"/>
  <c r="CK861" i="1" s="1"/>
  <c r="CL861" i="1" s="1"/>
  <c r="CM861" i="1" s="1"/>
  <c r="CN861" i="1" s="1"/>
  <c r="CJ863" i="1"/>
  <c r="CK863" i="1" s="1"/>
  <c r="CL863" i="1" s="1"/>
  <c r="CM863" i="1" s="1"/>
  <c r="CN863" i="1" s="1"/>
  <c r="CJ730" i="1"/>
  <c r="CK730" i="1" s="1"/>
  <c r="CL730" i="1" s="1"/>
  <c r="CM730" i="1" s="1"/>
  <c r="CN730" i="1" s="1"/>
  <c r="CJ731" i="1"/>
  <c r="CK731" i="1" s="1"/>
  <c r="CL731" i="1" s="1"/>
  <c r="CM731" i="1" s="1"/>
  <c r="CN731" i="1" s="1"/>
  <c r="CJ777" i="1"/>
  <c r="CK777" i="1" s="1"/>
  <c r="CL777" i="1" s="1"/>
  <c r="CM777" i="1" s="1"/>
  <c r="CN777" i="1" s="1"/>
  <c r="CJ804" i="1"/>
  <c r="CK804" i="1" s="1"/>
  <c r="CL804" i="1" s="1"/>
  <c r="CM804" i="1" s="1"/>
  <c r="CN804" i="1" s="1"/>
  <c r="CJ870" i="1"/>
  <c r="CK870" i="1" s="1"/>
  <c r="CL870" i="1" s="1"/>
  <c r="CM870" i="1" s="1"/>
  <c r="CN870" i="1" s="1"/>
  <c r="CJ779" i="1"/>
  <c r="CK779" i="1" s="1"/>
  <c r="CL779" i="1" s="1"/>
  <c r="CM779" i="1" s="1"/>
  <c r="CN779" i="1" s="1"/>
  <c r="CJ3" i="1"/>
  <c r="CK3" i="1" s="1"/>
  <c r="CL3" i="1" s="1"/>
  <c r="CM3" i="1" s="1"/>
  <c r="CN3" i="1" s="1"/>
  <c r="CJ946" i="1"/>
  <c r="CK946" i="1" s="1"/>
  <c r="CL946" i="1" s="1"/>
  <c r="CM946" i="1" s="1"/>
  <c r="CN946" i="1" s="1"/>
  <c r="CJ947" i="1"/>
  <c r="CK947" i="1" s="1"/>
  <c r="CL947" i="1" s="1"/>
  <c r="CM947" i="1" s="1"/>
  <c r="CN947" i="1" s="1"/>
  <c r="CJ876" i="1"/>
  <c r="CK876" i="1" s="1"/>
  <c r="CL876" i="1" s="1"/>
  <c r="CM876" i="1" s="1"/>
  <c r="CN876" i="1" s="1"/>
  <c r="CJ875" i="1"/>
  <c r="CK875" i="1" s="1"/>
  <c r="CL875" i="1" s="1"/>
  <c r="CM875" i="1" s="1"/>
  <c r="CN875" i="1" s="1"/>
  <c r="CJ966" i="1"/>
  <c r="CK966" i="1" s="1"/>
  <c r="CL966" i="1" s="1"/>
  <c r="CM966" i="1" s="1"/>
  <c r="CN966" i="1" s="1"/>
  <c r="CJ967" i="1"/>
  <c r="CK967" i="1" s="1"/>
  <c r="CL967" i="1" s="1"/>
  <c r="CM967" i="1" s="1"/>
  <c r="CN967" i="1" s="1"/>
  <c r="CJ970" i="1"/>
  <c r="CK970" i="1" s="1"/>
  <c r="CL970" i="1" s="1"/>
  <c r="CM970" i="1" s="1"/>
  <c r="CN970" i="1" s="1"/>
  <c r="CJ1100" i="1"/>
  <c r="CK1100" i="1" s="1"/>
  <c r="CL1100" i="1" s="1"/>
  <c r="CM1100" i="1" s="1"/>
  <c r="CN1100" i="1" s="1"/>
  <c r="CJ1103" i="1"/>
  <c r="CK1103" i="1" s="1"/>
  <c r="CL1103" i="1" s="1"/>
  <c r="CM1103" i="1" s="1"/>
  <c r="CN1103" i="1" s="1"/>
  <c r="CJ974" i="1"/>
  <c r="CK974" i="1" s="1"/>
  <c r="CL974" i="1" s="1"/>
  <c r="CM974" i="1" s="1"/>
  <c r="CN974" i="1" s="1"/>
  <c r="CJ978" i="1"/>
  <c r="CK978" i="1" s="1"/>
  <c r="CL978" i="1" s="1"/>
  <c r="CM978" i="1" s="1"/>
  <c r="CN978" i="1" s="1"/>
  <c r="CJ1106" i="1"/>
  <c r="CK1106" i="1" s="1"/>
  <c r="CL1106" i="1" s="1"/>
  <c r="CM1106" i="1" s="1"/>
  <c r="CN1106" i="1" s="1"/>
  <c r="CJ985" i="1"/>
  <c r="CK985" i="1" s="1"/>
  <c r="CL985" i="1" s="1"/>
  <c r="CM985" i="1" s="1"/>
  <c r="CN985" i="1" s="1"/>
  <c r="CJ1109" i="1"/>
  <c r="CK1109" i="1" s="1"/>
  <c r="CL1109" i="1" s="1"/>
  <c r="CM1109" i="1" s="1"/>
  <c r="CN1109" i="1" s="1"/>
  <c r="CJ1113" i="1"/>
  <c r="CK1113" i="1" s="1"/>
  <c r="CL1113" i="1" s="1"/>
  <c r="CM1113" i="1" s="1"/>
  <c r="CN1113" i="1" s="1"/>
  <c r="CJ1115" i="1"/>
  <c r="CK1115" i="1" s="1"/>
  <c r="CL1115" i="1" s="1"/>
  <c r="CM1115" i="1" s="1"/>
  <c r="CN1115" i="1" s="1"/>
  <c r="CJ989" i="1"/>
  <c r="CK989" i="1" s="1"/>
  <c r="CL989" i="1" s="1"/>
  <c r="CM989" i="1" s="1"/>
  <c r="CN989" i="1" s="1"/>
  <c r="CJ993" i="1"/>
  <c r="CK993" i="1" s="1"/>
  <c r="CL993" i="1" s="1"/>
  <c r="CM993" i="1" s="1"/>
  <c r="CN993" i="1" s="1"/>
  <c r="CJ996" i="1"/>
  <c r="CK996" i="1" s="1"/>
  <c r="CL996" i="1" s="1"/>
  <c r="CM996" i="1" s="1"/>
  <c r="CN996" i="1" s="1"/>
  <c r="CJ1000" i="1"/>
  <c r="CK1000" i="1" s="1"/>
  <c r="CL1000" i="1" s="1"/>
  <c r="CM1000" i="1" s="1"/>
  <c r="CN1000" i="1" s="1"/>
  <c r="CJ1122" i="1"/>
  <c r="CK1122" i="1" s="1"/>
  <c r="CL1122" i="1" s="1"/>
  <c r="CM1122" i="1" s="1"/>
  <c r="CN1122" i="1" s="1"/>
  <c r="CJ1123" i="1"/>
  <c r="CK1123" i="1" s="1"/>
  <c r="CL1123" i="1" s="1"/>
  <c r="CM1123" i="1" s="1"/>
  <c r="CN1123" i="1" s="1"/>
  <c r="CJ1005" i="1"/>
  <c r="CK1005" i="1" s="1"/>
  <c r="CL1005" i="1" s="1"/>
  <c r="CM1005" i="1" s="1"/>
  <c r="CN1005" i="1" s="1"/>
  <c r="CJ1007" i="1"/>
  <c r="CK1007" i="1" s="1"/>
  <c r="CL1007" i="1" s="1"/>
  <c r="CM1007" i="1" s="1"/>
  <c r="CN1007" i="1" s="1"/>
  <c r="CJ1011" i="1"/>
  <c r="CK1011" i="1" s="1"/>
  <c r="CL1011" i="1" s="1"/>
  <c r="CM1011" i="1" s="1"/>
  <c r="CN1011" i="1" s="1"/>
  <c r="CJ1015" i="1"/>
  <c r="CK1015" i="1" s="1"/>
  <c r="CL1015" i="1" s="1"/>
  <c r="CM1015" i="1" s="1"/>
  <c r="CN1015" i="1" s="1"/>
  <c r="CJ1019" i="1"/>
  <c r="CK1019" i="1" s="1"/>
  <c r="CL1019" i="1" s="1"/>
  <c r="CM1019" i="1" s="1"/>
  <c r="CN1019" i="1" s="1"/>
  <c r="CJ1128" i="1"/>
  <c r="CK1128" i="1" s="1"/>
  <c r="CL1128" i="1" s="1"/>
  <c r="CM1128" i="1" s="1"/>
  <c r="CN1128" i="1" s="1"/>
  <c r="CJ1026" i="1"/>
  <c r="CK1026" i="1" s="1"/>
  <c r="CL1026" i="1" s="1"/>
  <c r="CM1026" i="1" s="1"/>
  <c r="CN1026" i="1" s="1"/>
  <c r="CJ1030" i="1"/>
  <c r="CK1030" i="1" s="1"/>
  <c r="CL1030" i="1" s="1"/>
  <c r="CM1030" i="1" s="1"/>
  <c r="CN1030" i="1" s="1"/>
  <c r="CJ1034" i="1"/>
  <c r="CK1034" i="1" s="1"/>
  <c r="CL1034" i="1" s="1"/>
  <c r="CM1034" i="1" s="1"/>
  <c r="CN1034" i="1" s="1"/>
  <c r="CJ1038" i="1"/>
  <c r="CK1038" i="1" s="1"/>
  <c r="CL1038" i="1" s="1"/>
  <c r="CM1038" i="1" s="1"/>
  <c r="CN1038" i="1" s="1"/>
  <c r="CJ1042" i="1"/>
  <c r="CK1042" i="1" s="1"/>
  <c r="CL1042" i="1" s="1"/>
  <c r="CM1042" i="1" s="1"/>
  <c r="CN1042" i="1" s="1"/>
  <c r="CJ1046" i="1"/>
  <c r="CK1046" i="1" s="1"/>
  <c r="CL1046" i="1" s="1"/>
  <c r="CM1046" i="1" s="1"/>
  <c r="CN1046" i="1" s="1"/>
  <c r="CJ1049" i="1"/>
  <c r="CK1049" i="1" s="1"/>
  <c r="CL1049" i="1" s="1"/>
  <c r="CM1049" i="1" s="1"/>
  <c r="CN1049" i="1" s="1"/>
  <c r="CJ1051" i="1"/>
  <c r="CK1051" i="1" s="1"/>
  <c r="CL1051" i="1" s="1"/>
  <c r="CM1051" i="1" s="1"/>
  <c r="CN1051" i="1" s="1"/>
  <c r="CJ1055" i="1"/>
  <c r="CK1055" i="1" s="1"/>
  <c r="CL1055" i="1" s="1"/>
  <c r="CM1055" i="1" s="1"/>
  <c r="CN1055" i="1" s="1"/>
  <c r="CJ1059" i="1"/>
  <c r="CK1059" i="1" s="1"/>
  <c r="CL1059" i="1" s="1"/>
  <c r="CM1059" i="1" s="1"/>
  <c r="CN1059" i="1" s="1"/>
  <c r="CJ958" i="1"/>
  <c r="CK958" i="1" s="1"/>
  <c r="CL958" i="1" s="1"/>
  <c r="CM958" i="1" s="1"/>
  <c r="CN958" i="1" s="1"/>
  <c r="CJ1060" i="1"/>
  <c r="CK1060" i="1" s="1"/>
  <c r="CL1060" i="1" s="1"/>
  <c r="CM1060" i="1" s="1"/>
  <c r="CN1060" i="1" s="1"/>
  <c r="CJ1064" i="1"/>
  <c r="CK1064" i="1" s="1"/>
  <c r="CL1064" i="1" s="1"/>
  <c r="CM1064" i="1" s="1"/>
  <c r="CN1064" i="1" s="1"/>
  <c r="CJ1132" i="1"/>
  <c r="CK1132" i="1" s="1"/>
  <c r="CL1132" i="1" s="1"/>
  <c r="CM1132" i="1" s="1"/>
  <c r="CN1132" i="1" s="1"/>
  <c r="CJ1071" i="1"/>
  <c r="CK1071" i="1" s="1"/>
  <c r="CL1071" i="1" s="1"/>
  <c r="CM1071" i="1" s="1"/>
  <c r="CN1071" i="1" s="1"/>
  <c r="CJ1074" i="1"/>
  <c r="CK1074" i="1" s="1"/>
  <c r="CL1074" i="1" s="1"/>
  <c r="CM1074" i="1" s="1"/>
  <c r="CN1074" i="1" s="1"/>
  <c r="CJ1077" i="1"/>
  <c r="CK1077" i="1" s="1"/>
  <c r="CL1077" i="1" s="1"/>
  <c r="CM1077" i="1" s="1"/>
  <c r="CN1077" i="1" s="1"/>
  <c r="CJ1081" i="1"/>
  <c r="CK1081" i="1" s="1"/>
  <c r="CL1081" i="1" s="1"/>
  <c r="CM1081" i="1" s="1"/>
  <c r="CN1081" i="1" s="1"/>
  <c r="CJ1087" i="1"/>
  <c r="CK1087" i="1" s="1"/>
  <c r="CL1087" i="1" s="1"/>
  <c r="CM1087" i="1" s="1"/>
  <c r="CN1087" i="1" s="1"/>
  <c r="CJ1090" i="1"/>
  <c r="CK1090" i="1" s="1"/>
  <c r="CL1090" i="1" s="1"/>
  <c r="CM1090" i="1" s="1"/>
  <c r="CN1090" i="1" s="1"/>
  <c r="CJ1138" i="1"/>
  <c r="CK1138" i="1" s="1"/>
  <c r="CL1138" i="1" s="1"/>
  <c r="CM1138" i="1" s="1"/>
  <c r="CN1138" i="1" s="1"/>
  <c r="CJ240" i="1"/>
  <c r="CK240" i="1" s="1"/>
  <c r="CL240" i="1" s="1"/>
  <c r="CM240" i="1" s="1"/>
  <c r="CN240" i="1" s="1"/>
  <c r="CJ244" i="1"/>
  <c r="CK244" i="1" s="1"/>
  <c r="CL244" i="1" s="1"/>
  <c r="CM244" i="1" s="1"/>
  <c r="CN244" i="1" s="1"/>
  <c r="CJ256" i="1"/>
  <c r="CK256" i="1" s="1"/>
  <c r="CL256" i="1" s="1"/>
  <c r="CM256" i="1" s="1"/>
  <c r="CN256" i="1" s="1"/>
  <c r="CJ260" i="1"/>
  <c r="CK260" i="1" s="1"/>
  <c r="CL260" i="1" s="1"/>
  <c r="CM260" i="1" s="1"/>
  <c r="CN260" i="1" s="1"/>
  <c r="CJ262" i="1"/>
  <c r="CK262" i="1" s="1"/>
  <c r="CL262" i="1" s="1"/>
  <c r="CM262" i="1" s="1"/>
  <c r="CN262" i="1" s="1"/>
  <c r="CJ264" i="1"/>
  <c r="CK264" i="1" s="1"/>
  <c r="CL264" i="1" s="1"/>
  <c r="CM264" i="1" s="1"/>
  <c r="CN264" i="1" s="1"/>
  <c r="CJ266" i="1"/>
  <c r="CK266" i="1" s="1"/>
  <c r="CL266" i="1" s="1"/>
  <c r="CM266" i="1" s="1"/>
  <c r="CN266" i="1" s="1"/>
  <c r="CJ270" i="1"/>
  <c r="CK270" i="1" s="1"/>
  <c r="CL270" i="1" s="1"/>
  <c r="CM270" i="1" s="1"/>
  <c r="CN270" i="1" s="1"/>
  <c r="CJ813" i="1"/>
  <c r="CK813" i="1" s="1"/>
  <c r="CL813" i="1" s="1"/>
  <c r="CM813" i="1" s="1"/>
  <c r="CN813" i="1" s="1"/>
  <c r="CJ277" i="1"/>
  <c r="CK277" i="1" s="1"/>
  <c r="CL277" i="1" s="1"/>
  <c r="CM277" i="1" s="1"/>
  <c r="CN277" i="1" s="1"/>
  <c r="CJ100" i="1"/>
  <c r="CK100" i="1" s="1"/>
  <c r="CL100" i="1" s="1"/>
  <c r="CM100" i="1" s="1"/>
  <c r="CN100" i="1" s="1"/>
  <c r="CJ282" i="1"/>
  <c r="CK282" i="1" s="1"/>
  <c r="CL282" i="1" s="1"/>
  <c r="CM282" i="1" s="1"/>
  <c r="CN282" i="1" s="1"/>
  <c r="CJ285" i="1"/>
  <c r="CK285" i="1" s="1"/>
  <c r="CL285" i="1" s="1"/>
  <c r="CM285" i="1" s="1"/>
  <c r="CN285" i="1" s="1"/>
  <c r="CJ892" i="1"/>
  <c r="CK892" i="1" s="1"/>
  <c r="CL892" i="1" s="1"/>
  <c r="CM892" i="1" s="1"/>
  <c r="CN892" i="1" s="1"/>
  <c r="CJ289" i="1"/>
  <c r="CK289" i="1" s="1"/>
  <c r="CL289" i="1" s="1"/>
  <c r="CM289" i="1" s="1"/>
  <c r="CN289" i="1" s="1"/>
  <c r="CJ817" i="1"/>
  <c r="CK817" i="1" s="1"/>
  <c r="CL817" i="1" s="1"/>
  <c r="CM817" i="1" s="1"/>
  <c r="CN817" i="1" s="1"/>
  <c r="CJ294" i="1"/>
  <c r="CK294" i="1" s="1"/>
  <c r="CL294" i="1" s="1"/>
  <c r="CM294" i="1" s="1"/>
  <c r="CN294" i="1" s="1"/>
  <c r="CJ297" i="1"/>
  <c r="CK297" i="1" s="1"/>
  <c r="CL297" i="1" s="1"/>
  <c r="CM297" i="1" s="1"/>
  <c r="CN297" i="1" s="1"/>
  <c r="CJ102" i="1"/>
  <c r="CK102" i="1" s="1"/>
  <c r="CL102" i="1" s="1"/>
  <c r="CM102" i="1" s="1"/>
  <c r="CN102" i="1" s="1"/>
  <c r="CJ304" i="1"/>
  <c r="CK304" i="1" s="1"/>
  <c r="CL304" i="1" s="1"/>
  <c r="CM304" i="1" s="1"/>
  <c r="CN304" i="1" s="1"/>
  <c r="CJ308" i="1"/>
  <c r="CK308" i="1" s="1"/>
  <c r="CL308" i="1" s="1"/>
  <c r="CM308" i="1" s="1"/>
  <c r="CN308" i="1" s="1"/>
  <c r="CJ312" i="1"/>
  <c r="CK312" i="1" s="1"/>
  <c r="CL312" i="1" s="1"/>
  <c r="CM312" i="1" s="1"/>
  <c r="CN312" i="1" s="1"/>
  <c r="CJ314" i="1"/>
  <c r="CK314" i="1" s="1"/>
  <c r="CL314" i="1" s="1"/>
  <c r="CM314" i="1" s="1"/>
  <c r="CN314" i="1" s="1"/>
  <c r="CJ317" i="1"/>
  <c r="CK317" i="1" s="1"/>
  <c r="CL317" i="1" s="1"/>
  <c r="CM317" i="1" s="1"/>
  <c r="CN317" i="1" s="1"/>
  <c r="CJ22" i="1"/>
  <c r="CK22" i="1" s="1"/>
  <c r="CL22" i="1" s="1"/>
  <c r="CM22" i="1" s="1"/>
  <c r="CN22" i="1" s="1"/>
  <c r="CJ322" i="1"/>
  <c r="CK322" i="1" s="1"/>
  <c r="CL322" i="1" s="1"/>
  <c r="CM322" i="1" s="1"/>
  <c r="CN322" i="1" s="1"/>
  <c r="CJ47" i="1"/>
  <c r="CK47" i="1" s="1"/>
  <c r="CL47" i="1" s="1"/>
  <c r="CM47" i="1" s="1"/>
  <c r="CN47" i="1" s="1"/>
  <c r="CJ328" i="1"/>
  <c r="CK328" i="1" s="1"/>
  <c r="CL328" i="1" s="1"/>
  <c r="CM328" i="1" s="1"/>
  <c r="CN328" i="1" s="1"/>
  <c r="CJ884" i="1"/>
  <c r="CK884" i="1" s="1"/>
  <c r="CL884" i="1" s="1"/>
  <c r="CM884" i="1" s="1"/>
  <c r="CN884" i="1" s="1"/>
  <c r="CJ335" i="1"/>
  <c r="CK335" i="1" s="1"/>
  <c r="CL335" i="1" s="1"/>
  <c r="CM335" i="1" s="1"/>
  <c r="CN335" i="1" s="1"/>
  <c r="CJ820" i="1"/>
  <c r="CK820" i="1" s="1"/>
  <c r="CL820" i="1" s="1"/>
  <c r="CM820" i="1" s="1"/>
  <c r="CN820" i="1" s="1"/>
  <c r="CJ341" i="1"/>
  <c r="CK341" i="1" s="1"/>
  <c r="CL341" i="1" s="1"/>
  <c r="CM341" i="1" s="1"/>
  <c r="CN341" i="1" s="1"/>
  <c r="CJ742" i="1"/>
  <c r="CK742" i="1" s="1"/>
  <c r="CL742" i="1" s="1"/>
  <c r="CM742" i="1" s="1"/>
  <c r="CN742" i="1" s="1"/>
  <c r="CJ24" i="1"/>
  <c r="CK24" i="1" s="1"/>
  <c r="CL24" i="1" s="1"/>
  <c r="CM24" i="1" s="1"/>
  <c r="CN24" i="1" s="1"/>
  <c r="CJ348" i="1"/>
  <c r="CK348" i="1" s="1"/>
  <c r="CL348" i="1" s="1"/>
  <c r="CM348" i="1" s="1"/>
  <c r="CN348" i="1" s="1"/>
  <c r="CJ48" i="1"/>
  <c r="CK48" i="1" s="1"/>
  <c r="CL48" i="1" s="1"/>
  <c r="CM48" i="1" s="1"/>
  <c r="CN48" i="1" s="1"/>
  <c r="CJ353" i="1"/>
  <c r="CK353" i="1" s="1"/>
  <c r="CL353" i="1" s="1"/>
  <c r="CM353" i="1" s="1"/>
  <c r="CN353" i="1" s="1"/>
  <c r="CJ896" i="1"/>
  <c r="CK896" i="1" s="1"/>
  <c r="CL896" i="1" s="1"/>
  <c r="CM896" i="1" s="1"/>
  <c r="CN896" i="1" s="1"/>
  <c r="CJ358" i="1"/>
  <c r="CK358" i="1" s="1"/>
  <c r="CL358" i="1" s="1"/>
  <c r="CM358" i="1" s="1"/>
  <c r="CN358" i="1" s="1"/>
  <c r="CJ361" i="1"/>
  <c r="CK361" i="1" s="1"/>
  <c r="CL361" i="1" s="1"/>
  <c r="CM361" i="1" s="1"/>
  <c r="CN361" i="1" s="1"/>
  <c r="CJ364" i="1"/>
  <c r="CK364" i="1" s="1"/>
  <c r="CL364" i="1" s="1"/>
  <c r="CM364" i="1" s="1"/>
  <c r="CN364" i="1" s="1"/>
  <c r="CJ365" i="1"/>
  <c r="CK365" i="1" s="1"/>
  <c r="CL365" i="1" s="1"/>
  <c r="CM365" i="1" s="1"/>
  <c r="CN365" i="1" s="1"/>
  <c r="CJ368" i="1"/>
  <c r="CK368" i="1" s="1"/>
  <c r="CL368" i="1" s="1"/>
  <c r="CM368" i="1" s="1"/>
  <c r="CN368" i="1" s="1"/>
  <c r="CJ370" i="1"/>
  <c r="CK370" i="1" s="1"/>
  <c r="CL370" i="1" s="1"/>
  <c r="CM370" i="1" s="1"/>
  <c r="CN370" i="1" s="1"/>
  <c r="CJ374" i="1"/>
  <c r="CK374" i="1" s="1"/>
  <c r="CL374" i="1" s="1"/>
  <c r="CM374" i="1" s="1"/>
  <c r="CN374" i="1" s="1"/>
  <c r="CJ103" i="1"/>
  <c r="CK103" i="1" s="1"/>
  <c r="CL103" i="1" s="1"/>
  <c r="CM103" i="1" s="1"/>
  <c r="CN103" i="1" s="1"/>
  <c r="CJ380" i="1"/>
  <c r="CK380" i="1" s="1"/>
  <c r="CL380" i="1" s="1"/>
  <c r="CM380" i="1" s="1"/>
  <c r="CN380" i="1" s="1"/>
  <c r="CJ382" i="1"/>
  <c r="CK382" i="1" s="1"/>
  <c r="CL382" i="1" s="1"/>
  <c r="CM382" i="1" s="1"/>
  <c r="CN382" i="1" s="1"/>
  <c r="CJ827" i="1"/>
  <c r="CK827" i="1" s="1"/>
  <c r="CL827" i="1" s="1"/>
  <c r="CM827" i="1" s="1"/>
  <c r="CN827" i="1" s="1"/>
  <c r="CJ387" i="1"/>
  <c r="CK387" i="1" s="1"/>
  <c r="CL387" i="1" s="1"/>
  <c r="CM387" i="1" s="1"/>
  <c r="CN387" i="1" s="1"/>
  <c r="CJ390" i="1"/>
  <c r="CK390" i="1" s="1"/>
  <c r="CL390" i="1" s="1"/>
  <c r="CM390" i="1" s="1"/>
  <c r="CN390" i="1" s="1"/>
  <c r="CJ394" i="1"/>
  <c r="CK394" i="1" s="1"/>
  <c r="CL394" i="1" s="1"/>
  <c r="CM394" i="1" s="1"/>
  <c r="CN394" i="1" s="1"/>
  <c r="CJ398" i="1"/>
  <c r="CK398" i="1" s="1"/>
  <c r="CL398" i="1" s="1"/>
  <c r="CM398" i="1" s="1"/>
  <c r="CN398" i="1" s="1"/>
  <c r="CJ28" i="1"/>
  <c r="CK28" i="1" s="1"/>
  <c r="CL28" i="1" s="1"/>
  <c r="CM28" i="1" s="1"/>
  <c r="CN28" i="1" s="1"/>
  <c r="CJ404" i="1"/>
  <c r="CK404" i="1" s="1"/>
  <c r="CL404" i="1" s="1"/>
  <c r="CM404" i="1" s="1"/>
  <c r="CN404" i="1" s="1"/>
  <c r="CJ407" i="1"/>
  <c r="CK407" i="1" s="1"/>
  <c r="CL407" i="1" s="1"/>
  <c r="CM407" i="1" s="1"/>
  <c r="CN407" i="1" s="1"/>
  <c r="CJ162" i="1"/>
  <c r="CK162" i="1" s="1"/>
  <c r="CL162" i="1" s="1"/>
  <c r="CM162" i="1" s="1"/>
  <c r="CN162" i="1" s="1"/>
  <c r="CJ410" i="1"/>
  <c r="CK410" i="1" s="1"/>
  <c r="CL410" i="1" s="1"/>
  <c r="CM410" i="1" s="1"/>
  <c r="CN410" i="1" s="1"/>
  <c r="CJ412" i="1"/>
  <c r="CK412" i="1" s="1"/>
  <c r="CL412" i="1" s="1"/>
  <c r="CM412" i="1" s="1"/>
  <c r="CN412" i="1" s="1"/>
  <c r="CJ415" i="1"/>
  <c r="CK415" i="1" s="1"/>
  <c r="CL415" i="1" s="1"/>
  <c r="CM415" i="1" s="1"/>
  <c r="CN415" i="1" s="1"/>
  <c r="CJ52" i="1"/>
  <c r="CK52" i="1" s="1"/>
  <c r="CL52" i="1" s="1"/>
  <c r="CM52" i="1" s="1"/>
  <c r="CN52" i="1" s="1"/>
  <c r="CJ422" i="1"/>
  <c r="CK422" i="1" s="1"/>
  <c r="CL422" i="1" s="1"/>
  <c r="CM422" i="1" s="1"/>
  <c r="CN422" i="1" s="1"/>
  <c r="CJ425" i="1"/>
  <c r="CK425" i="1" s="1"/>
  <c r="CL425" i="1" s="1"/>
  <c r="CM425" i="1" s="1"/>
  <c r="CN425" i="1" s="1"/>
  <c r="CJ428" i="1"/>
  <c r="CK428" i="1" s="1"/>
  <c r="CL428" i="1" s="1"/>
  <c r="CM428" i="1" s="1"/>
  <c r="CN428" i="1" s="1"/>
  <c r="CJ432" i="1"/>
  <c r="CK432" i="1" s="1"/>
  <c r="CL432" i="1" s="1"/>
  <c r="CM432" i="1" s="1"/>
  <c r="CN432" i="1" s="1"/>
  <c r="CJ54" i="1"/>
  <c r="CK54" i="1" s="1"/>
  <c r="CL54" i="1" s="1"/>
  <c r="CM54" i="1" s="1"/>
  <c r="CN54" i="1" s="1"/>
  <c r="CJ437" i="1"/>
  <c r="CK437" i="1" s="1"/>
  <c r="CL437" i="1" s="1"/>
  <c r="CM437" i="1" s="1"/>
  <c r="CN437" i="1" s="1"/>
  <c r="CJ440" i="1"/>
  <c r="CK440" i="1" s="1"/>
  <c r="CL440" i="1" s="1"/>
  <c r="CM440" i="1" s="1"/>
  <c r="CN440" i="1" s="1"/>
  <c r="CJ443" i="1"/>
  <c r="CK443" i="1" s="1"/>
  <c r="CL443" i="1" s="1"/>
  <c r="CM443" i="1" s="1"/>
  <c r="CN443" i="1" s="1"/>
  <c r="CJ447" i="1"/>
  <c r="CK447" i="1" s="1"/>
  <c r="CL447" i="1" s="1"/>
  <c r="CM447" i="1" s="1"/>
  <c r="CN447" i="1" s="1"/>
  <c r="CJ450" i="1"/>
  <c r="CK450" i="1" s="1"/>
  <c r="CL450" i="1" s="1"/>
  <c r="CM450" i="1" s="1"/>
  <c r="CN450" i="1" s="1"/>
  <c r="CJ453" i="1"/>
  <c r="CK453" i="1" s="1"/>
  <c r="CL453" i="1" s="1"/>
  <c r="CM453" i="1" s="1"/>
  <c r="CN453" i="1" s="1"/>
  <c r="CJ457" i="1"/>
  <c r="CK457" i="1" s="1"/>
  <c r="CL457" i="1" s="1"/>
  <c r="CM457" i="1" s="1"/>
  <c r="CN457" i="1" s="1"/>
  <c r="CJ55" i="1"/>
  <c r="CK55" i="1" s="1"/>
  <c r="CL55" i="1" s="1"/>
  <c r="CM55" i="1" s="1"/>
  <c r="CN55" i="1" s="1"/>
  <c r="CJ56" i="1"/>
  <c r="CK56" i="1" s="1"/>
  <c r="CL56" i="1" s="1"/>
  <c r="CM56" i="1" s="1"/>
  <c r="CN56" i="1" s="1"/>
  <c r="CJ466" i="1"/>
  <c r="CK466" i="1" s="1"/>
  <c r="CL466" i="1" s="1"/>
  <c r="CM466" i="1" s="1"/>
  <c r="CN466" i="1" s="1"/>
  <c r="CJ469" i="1"/>
  <c r="CK469" i="1" s="1"/>
  <c r="CL469" i="1" s="1"/>
  <c r="CM469" i="1" s="1"/>
  <c r="CN469" i="1" s="1"/>
  <c r="CJ474" i="1"/>
  <c r="CK474" i="1" s="1"/>
  <c r="CL474" i="1" s="1"/>
  <c r="CM474" i="1" s="1"/>
  <c r="CN474" i="1" s="1"/>
  <c r="CJ478" i="1"/>
  <c r="CK478" i="1" s="1"/>
  <c r="CL478" i="1" s="1"/>
  <c r="CM478" i="1" s="1"/>
  <c r="CN478" i="1" s="1"/>
  <c r="CJ482" i="1"/>
  <c r="CK482" i="1" s="1"/>
  <c r="CL482" i="1" s="1"/>
  <c r="CM482" i="1" s="1"/>
  <c r="CN482" i="1" s="1"/>
  <c r="CJ484" i="1"/>
  <c r="CK484" i="1" s="1"/>
  <c r="CL484" i="1" s="1"/>
  <c r="CM484" i="1" s="1"/>
  <c r="CN484" i="1" s="1"/>
  <c r="CJ487" i="1"/>
  <c r="CK487" i="1" s="1"/>
  <c r="CL487" i="1" s="1"/>
  <c r="CM487" i="1" s="1"/>
  <c r="CN487" i="1" s="1"/>
  <c r="CJ30" i="1"/>
  <c r="CK30" i="1" s="1"/>
  <c r="CL30" i="1" s="1"/>
  <c r="CM30" i="1" s="1"/>
  <c r="CN30" i="1" s="1"/>
  <c r="CJ882" i="1"/>
  <c r="CK882" i="1" s="1"/>
  <c r="CL882" i="1" s="1"/>
  <c r="CM882" i="1" s="1"/>
  <c r="CN882" i="1" s="1"/>
  <c r="CJ491" i="1"/>
  <c r="CK491" i="1" s="1"/>
  <c r="CL491" i="1" s="1"/>
  <c r="CM491" i="1" s="1"/>
  <c r="CN491" i="1" s="1"/>
  <c r="CJ902" i="1"/>
  <c r="CK902" i="1" s="1"/>
  <c r="CL902" i="1" s="1"/>
  <c r="CM902" i="1" s="1"/>
  <c r="CN902" i="1" s="1"/>
  <c r="CJ496" i="1"/>
  <c r="CK496" i="1" s="1"/>
  <c r="CL496" i="1" s="1"/>
  <c r="CM496" i="1" s="1"/>
  <c r="CN496" i="1" s="1"/>
  <c r="CJ500" i="1"/>
  <c r="CK500" i="1" s="1"/>
  <c r="CL500" i="1" s="1"/>
  <c r="CM500" i="1" s="1"/>
  <c r="CN500" i="1" s="1"/>
  <c r="CJ504" i="1"/>
  <c r="CK504" i="1" s="1"/>
  <c r="CL504" i="1" s="1"/>
  <c r="CM504" i="1" s="1"/>
  <c r="CN504" i="1" s="1"/>
  <c r="CJ506" i="1"/>
  <c r="CK506" i="1" s="1"/>
  <c r="CL506" i="1" s="1"/>
  <c r="CM506" i="1" s="1"/>
  <c r="CN506" i="1" s="1"/>
  <c r="CJ510" i="1"/>
  <c r="CK510" i="1" s="1"/>
  <c r="CL510" i="1" s="1"/>
  <c r="CM510" i="1" s="1"/>
  <c r="CN510" i="1" s="1"/>
  <c r="CJ513" i="1"/>
  <c r="CK513" i="1" s="1"/>
  <c r="CL513" i="1" s="1"/>
  <c r="CM513" i="1" s="1"/>
  <c r="CN513" i="1" s="1"/>
  <c r="CJ516" i="1"/>
  <c r="CK516" i="1" s="1"/>
  <c r="CL516" i="1" s="1"/>
  <c r="CM516" i="1" s="1"/>
  <c r="CN516" i="1" s="1"/>
  <c r="CJ519" i="1"/>
  <c r="CK519" i="1" s="1"/>
  <c r="CL519" i="1" s="1"/>
  <c r="CM519" i="1" s="1"/>
  <c r="CN519" i="1" s="1"/>
  <c r="CJ521" i="1"/>
  <c r="CK521" i="1" s="1"/>
  <c r="CL521" i="1" s="1"/>
  <c r="CM521" i="1" s="1"/>
  <c r="CN521" i="1" s="1"/>
  <c r="CJ525" i="1"/>
  <c r="CK525" i="1" s="1"/>
  <c r="CL525" i="1" s="1"/>
  <c r="CM525" i="1" s="1"/>
  <c r="CN525" i="1" s="1"/>
  <c r="CJ529" i="1"/>
  <c r="CK529" i="1" s="1"/>
  <c r="CL529" i="1" s="1"/>
  <c r="CM529" i="1" s="1"/>
  <c r="CN529" i="1" s="1"/>
  <c r="CJ151" i="1"/>
  <c r="CK151" i="1" s="1"/>
  <c r="CL151" i="1" s="1"/>
  <c r="CM151" i="1" s="1"/>
  <c r="CN151" i="1" s="1"/>
  <c r="CJ160" i="1"/>
  <c r="CK160" i="1" s="1"/>
  <c r="CL160" i="1" s="1"/>
  <c r="CM160" i="1" s="1"/>
  <c r="CN160" i="1" s="1"/>
  <c r="CJ534" i="1"/>
  <c r="CK534" i="1" s="1"/>
  <c r="CL534" i="1" s="1"/>
  <c r="CM534" i="1" s="1"/>
  <c r="CN534" i="1" s="1"/>
  <c r="CJ537" i="1"/>
  <c r="CK537" i="1" s="1"/>
  <c r="CL537" i="1" s="1"/>
  <c r="CM537" i="1" s="1"/>
  <c r="CN537" i="1" s="1"/>
  <c r="CJ31" i="1"/>
  <c r="CK31" i="1" s="1"/>
  <c r="CL31" i="1" s="1"/>
  <c r="CM31" i="1" s="1"/>
  <c r="CN31" i="1" s="1"/>
  <c r="CJ540" i="1"/>
  <c r="CK540" i="1" s="1"/>
  <c r="CL540" i="1" s="1"/>
  <c r="CM540" i="1" s="1"/>
  <c r="CN540" i="1" s="1"/>
  <c r="CJ111" i="1"/>
  <c r="CK111" i="1" s="1"/>
  <c r="CL111" i="1" s="1"/>
  <c r="CM111" i="1" s="1"/>
  <c r="CN111" i="1" s="1"/>
  <c r="CJ544" i="1"/>
  <c r="CK544" i="1" s="1"/>
  <c r="CL544" i="1" s="1"/>
  <c r="CM544" i="1" s="1"/>
  <c r="CN544" i="1" s="1"/>
  <c r="CJ548" i="1"/>
  <c r="CK548" i="1" s="1"/>
  <c r="CL548" i="1" s="1"/>
  <c r="CM548" i="1" s="1"/>
  <c r="CN548" i="1" s="1"/>
  <c r="CJ552" i="1"/>
  <c r="CK552" i="1" s="1"/>
  <c r="CL552" i="1" s="1"/>
  <c r="CM552" i="1" s="1"/>
  <c r="CN552" i="1" s="1"/>
  <c r="CJ556" i="1"/>
  <c r="CK556" i="1" s="1"/>
  <c r="CL556" i="1" s="1"/>
  <c r="CM556" i="1" s="1"/>
  <c r="CN556" i="1" s="1"/>
  <c r="CJ558" i="1"/>
  <c r="CK558" i="1" s="1"/>
  <c r="CL558" i="1" s="1"/>
  <c r="CM558" i="1" s="1"/>
  <c r="CN558" i="1" s="1"/>
  <c r="CJ561" i="1"/>
  <c r="CK561" i="1" s="1"/>
  <c r="CL561" i="1" s="1"/>
  <c r="CM561" i="1" s="1"/>
  <c r="CN561" i="1" s="1"/>
  <c r="CJ563" i="1"/>
  <c r="CK563" i="1" s="1"/>
  <c r="CL563" i="1" s="1"/>
  <c r="CM563" i="1" s="1"/>
  <c r="CN563" i="1" s="1"/>
  <c r="CJ566" i="1"/>
  <c r="CK566" i="1" s="1"/>
  <c r="CL566" i="1" s="1"/>
  <c r="CM566" i="1" s="1"/>
  <c r="CN566" i="1" s="1"/>
  <c r="CJ567" i="1"/>
  <c r="CK567" i="1" s="1"/>
  <c r="CL567" i="1" s="1"/>
  <c r="CM567" i="1" s="1"/>
  <c r="CN567" i="1" s="1"/>
  <c r="CJ754" i="1"/>
  <c r="CK754" i="1" s="1"/>
  <c r="CL754" i="1" s="1"/>
  <c r="CM754" i="1" s="1"/>
  <c r="CN754" i="1" s="1"/>
  <c r="CJ573" i="1"/>
  <c r="CK573" i="1" s="1"/>
  <c r="CL573" i="1" s="1"/>
  <c r="CM573" i="1" s="1"/>
  <c r="CN573" i="1" s="1"/>
  <c r="CJ577" i="1"/>
  <c r="CK577" i="1" s="1"/>
  <c r="CL577" i="1" s="1"/>
  <c r="CM577" i="1" s="1"/>
  <c r="CN577" i="1" s="1"/>
  <c r="CJ67" i="1"/>
  <c r="CK67" i="1" s="1"/>
  <c r="CL67" i="1" s="1"/>
  <c r="CM67" i="1" s="1"/>
  <c r="CN67" i="1" s="1"/>
  <c r="CJ114" i="1"/>
  <c r="CK114" i="1" s="1"/>
  <c r="CL114" i="1" s="1"/>
  <c r="CM114" i="1" s="1"/>
  <c r="CN114" i="1" s="1"/>
  <c r="CJ116" i="1"/>
  <c r="CK116" i="1" s="1"/>
  <c r="CL116" i="1" s="1"/>
  <c r="CM116" i="1" s="1"/>
  <c r="CN116" i="1" s="1"/>
  <c r="CJ586" i="1"/>
  <c r="CK586" i="1" s="1"/>
  <c r="CL586" i="1" s="1"/>
  <c r="CM586" i="1" s="1"/>
  <c r="CN586" i="1" s="1"/>
  <c r="CJ155" i="1"/>
  <c r="CK155" i="1" s="1"/>
  <c r="CL155" i="1" s="1"/>
  <c r="CM155" i="1" s="1"/>
  <c r="CN155" i="1" s="1"/>
  <c r="CJ591" i="1"/>
  <c r="CK591" i="1" s="1"/>
  <c r="CL591" i="1" s="1"/>
  <c r="CM591" i="1" s="1"/>
  <c r="CN591" i="1" s="1"/>
  <c r="CJ594" i="1"/>
  <c r="CK594" i="1" s="1"/>
  <c r="CL594" i="1" s="1"/>
  <c r="CM594" i="1" s="1"/>
  <c r="CN594" i="1" s="1"/>
  <c r="CJ598" i="1"/>
  <c r="CK598" i="1" s="1"/>
  <c r="CL598" i="1" s="1"/>
  <c r="CM598" i="1" s="1"/>
  <c r="CN598" i="1" s="1"/>
  <c r="CJ120" i="1"/>
  <c r="CK120" i="1" s="1"/>
  <c r="CL120" i="1" s="1"/>
  <c r="CM120" i="1" s="1"/>
  <c r="CN120" i="1" s="1"/>
  <c r="CJ602" i="1"/>
  <c r="CK602" i="1" s="1"/>
  <c r="CL602" i="1" s="1"/>
  <c r="CM602" i="1" s="1"/>
  <c r="CN602" i="1" s="1"/>
  <c r="CJ604" i="1"/>
  <c r="CK604" i="1" s="1"/>
  <c r="CL604" i="1" s="1"/>
  <c r="CM604" i="1" s="1"/>
  <c r="CN604" i="1" s="1"/>
  <c r="CJ606" i="1"/>
  <c r="CK606" i="1" s="1"/>
  <c r="CL606" i="1" s="1"/>
  <c r="CM606" i="1" s="1"/>
  <c r="CN606" i="1" s="1"/>
  <c r="CJ610" i="1"/>
  <c r="CK610" i="1" s="1"/>
  <c r="CL610" i="1" s="1"/>
  <c r="CM610" i="1" s="1"/>
  <c r="CN610" i="1" s="1"/>
  <c r="CJ611" i="1"/>
  <c r="CK611" i="1" s="1"/>
  <c r="CL611" i="1" s="1"/>
  <c r="CM611" i="1" s="1"/>
  <c r="CN611" i="1" s="1"/>
  <c r="CJ756" i="1"/>
  <c r="CK756" i="1" s="1"/>
  <c r="CL756" i="1" s="1"/>
  <c r="CM756" i="1" s="1"/>
  <c r="CN756" i="1" s="1"/>
  <c r="CJ616" i="1"/>
  <c r="CK616" i="1" s="1"/>
  <c r="CL616" i="1" s="1"/>
  <c r="CM616" i="1" s="1"/>
  <c r="CN616" i="1" s="1"/>
  <c r="CJ620" i="1"/>
  <c r="CK620" i="1" s="1"/>
  <c r="CL620" i="1" s="1"/>
  <c r="CM620" i="1" s="1"/>
  <c r="CN620" i="1" s="1"/>
  <c r="CJ622" i="1"/>
  <c r="CK622" i="1" s="1"/>
  <c r="CL622" i="1" s="1"/>
  <c r="CM622" i="1" s="1"/>
  <c r="CN622" i="1" s="1"/>
  <c r="CJ912" i="1"/>
  <c r="CK912" i="1" s="1"/>
  <c r="CL912" i="1" s="1"/>
  <c r="CM912" i="1" s="1"/>
  <c r="CN912" i="1" s="1"/>
  <c r="CJ626" i="1"/>
  <c r="CK626" i="1" s="1"/>
  <c r="CL626" i="1" s="1"/>
  <c r="CM626" i="1" s="1"/>
  <c r="CN626" i="1" s="1"/>
  <c r="CJ33" i="1"/>
  <c r="CK33" i="1" s="1"/>
  <c r="CL33" i="1" s="1"/>
  <c r="CM33" i="1" s="1"/>
  <c r="CN33" i="1" s="1"/>
  <c r="CJ631" i="1"/>
  <c r="CK631" i="1" s="1"/>
  <c r="CL631" i="1" s="1"/>
  <c r="CM631" i="1" s="1"/>
  <c r="CN631" i="1" s="1"/>
  <c r="CJ34" i="1"/>
  <c r="CK34" i="1" s="1"/>
  <c r="CL34" i="1" s="1"/>
  <c r="CM34" i="1" s="1"/>
  <c r="CN34" i="1" s="1"/>
  <c r="CJ633" i="1"/>
  <c r="CK633" i="1" s="1"/>
  <c r="CL633" i="1" s="1"/>
  <c r="CM633" i="1" s="1"/>
  <c r="CN633" i="1" s="1"/>
  <c r="CJ74" i="1"/>
  <c r="CK74" i="1" s="1"/>
  <c r="CL74" i="1" s="1"/>
  <c r="CM74" i="1" s="1"/>
  <c r="CN74" i="1" s="1"/>
  <c r="CJ36" i="1"/>
  <c r="CK36" i="1" s="1"/>
  <c r="CL36" i="1" s="1"/>
  <c r="CM36" i="1" s="1"/>
  <c r="CN36" i="1" s="1"/>
  <c r="CJ127" i="1"/>
  <c r="CK127" i="1" s="1"/>
  <c r="CL127" i="1" s="1"/>
  <c r="CM127" i="1" s="1"/>
  <c r="CN127" i="1" s="1"/>
  <c r="CJ640" i="1"/>
  <c r="CK640" i="1" s="1"/>
  <c r="CL640" i="1" s="1"/>
  <c r="CM640" i="1" s="1"/>
  <c r="CN640" i="1" s="1"/>
  <c r="CJ915" i="1"/>
  <c r="CK915" i="1" s="1"/>
  <c r="CL915" i="1" s="1"/>
  <c r="CM915" i="1" s="1"/>
  <c r="CN915" i="1" s="1"/>
  <c r="CJ645" i="1"/>
  <c r="CK645" i="1" s="1"/>
  <c r="CL645" i="1" s="1"/>
  <c r="CM645" i="1" s="1"/>
  <c r="CN645" i="1" s="1"/>
  <c r="CJ129" i="1"/>
  <c r="CK129" i="1" s="1"/>
  <c r="CL129" i="1" s="1"/>
  <c r="CM129" i="1" s="1"/>
  <c r="CN129" i="1" s="1"/>
  <c r="CJ182" i="1"/>
  <c r="CK182" i="1" s="1"/>
  <c r="CL182" i="1" s="1"/>
  <c r="CM182" i="1" s="1"/>
  <c r="CN182" i="1" s="1"/>
  <c r="CJ652" i="1"/>
  <c r="CK652" i="1" s="1"/>
  <c r="CL652" i="1" s="1"/>
  <c r="CM652" i="1" s="1"/>
  <c r="CN652" i="1" s="1"/>
  <c r="CJ654" i="1"/>
  <c r="CK654" i="1" s="1"/>
  <c r="CL654" i="1" s="1"/>
  <c r="CM654" i="1" s="1"/>
  <c r="CN654" i="1" s="1"/>
  <c r="CJ658" i="1"/>
  <c r="CK658" i="1" s="1"/>
  <c r="CL658" i="1" s="1"/>
  <c r="CM658" i="1" s="1"/>
  <c r="CN658" i="1" s="1"/>
  <c r="CJ660" i="1"/>
  <c r="CK660" i="1" s="1"/>
  <c r="CL660" i="1" s="1"/>
  <c r="CM660" i="1" s="1"/>
  <c r="CN660" i="1" s="1"/>
  <c r="CJ664" i="1"/>
  <c r="CK664" i="1" s="1"/>
  <c r="CL664" i="1" s="1"/>
  <c r="CM664" i="1" s="1"/>
  <c r="CN664" i="1" s="1"/>
  <c r="CJ666" i="1"/>
  <c r="CK666" i="1" s="1"/>
  <c r="CL666" i="1" s="1"/>
  <c r="CM666" i="1" s="1"/>
  <c r="CN666" i="1" s="1"/>
  <c r="CJ670" i="1"/>
  <c r="CK670" i="1" s="1"/>
  <c r="CL670" i="1" s="1"/>
  <c r="CM670" i="1" s="1"/>
  <c r="CN670" i="1" s="1"/>
  <c r="CJ672" i="1"/>
  <c r="CK672" i="1" s="1"/>
  <c r="CL672" i="1" s="1"/>
  <c r="CM672" i="1" s="1"/>
  <c r="CN672" i="1" s="1"/>
  <c r="CJ81" i="1"/>
  <c r="CK81" i="1" s="1"/>
  <c r="CL81" i="1" s="1"/>
  <c r="CM81" i="1" s="1"/>
  <c r="CN81" i="1" s="1"/>
  <c r="CJ39" i="1"/>
  <c r="CK39" i="1" s="1"/>
  <c r="CL39" i="1" s="1"/>
  <c r="CM39" i="1" s="1"/>
  <c r="CN39" i="1" s="1"/>
  <c r="CJ133" i="1"/>
  <c r="CK133" i="1" s="1"/>
  <c r="CL133" i="1" s="1"/>
  <c r="CM133" i="1" s="1"/>
  <c r="CN133" i="1" s="1"/>
  <c r="CJ679" i="1"/>
  <c r="CK679" i="1" s="1"/>
  <c r="CL679" i="1" s="1"/>
  <c r="CM679" i="1" s="1"/>
  <c r="CN679" i="1" s="1"/>
  <c r="CJ760" i="1"/>
  <c r="CK760" i="1" s="1"/>
  <c r="CL760" i="1" s="1"/>
  <c r="CM760" i="1" s="1"/>
  <c r="CN760" i="1" s="1"/>
  <c r="CJ685" i="1"/>
  <c r="CK685" i="1" s="1"/>
  <c r="CL685" i="1" s="1"/>
  <c r="CM685" i="1" s="1"/>
  <c r="CN685" i="1" s="1"/>
  <c r="CJ761" i="1"/>
  <c r="CK761" i="1" s="1"/>
  <c r="CL761" i="1" s="1"/>
  <c r="CM761" i="1" s="1"/>
  <c r="CN761" i="1" s="1"/>
  <c r="CJ690" i="1"/>
  <c r="CK690" i="1" s="1"/>
  <c r="CL690" i="1" s="1"/>
  <c r="CM690" i="1" s="1"/>
  <c r="CN690" i="1" s="1"/>
  <c r="CJ136" i="1"/>
  <c r="CK136" i="1" s="1"/>
  <c r="CL136" i="1" s="1"/>
  <c r="CM136" i="1" s="1"/>
  <c r="CN136" i="1" s="1"/>
  <c r="CJ694" i="1"/>
  <c r="CK694" i="1" s="1"/>
  <c r="CL694" i="1" s="1"/>
  <c r="CM694" i="1" s="1"/>
  <c r="CN694" i="1" s="1"/>
  <c r="CJ87" i="1"/>
  <c r="CK87" i="1" s="1"/>
  <c r="CL87" i="1" s="1"/>
  <c r="CM87" i="1" s="1"/>
  <c r="CN87" i="1" s="1"/>
  <c r="CJ15" i="1"/>
  <c r="CK15" i="1" s="1"/>
  <c r="CL15" i="1" s="1"/>
  <c r="CM15" i="1" s="1"/>
  <c r="CN15" i="1" s="1"/>
  <c r="CJ697" i="1"/>
  <c r="CK697" i="1" s="1"/>
  <c r="CL697" i="1" s="1"/>
  <c r="CM697" i="1" s="1"/>
  <c r="CN697" i="1" s="1"/>
  <c r="CJ917" i="1"/>
  <c r="CK917" i="1" s="1"/>
  <c r="CL917" i="1" s="1"/>
  <c r="CM917" i="1" s="1"/>
  <c r="CN917" i="1" s="1"/>
  <c r="CJ702" i="1"/>
  <c r="CK702" i="1" s="1"/>
  <c r="CL702" i="1" s="1"/>
  <c r="CM702" i="1" s="1"/>
  <c r="CN702" i="1" s="1"/>
  <c r="CJ705" i="1"/>
  <c r="CK705" i="1" s="1"/>
  <c r="CL705" i="1" s="1"/>
  <c r="CM705" i="1" s="1"/>
  <c r="CN705" i="1" s="1"/>
  <c r="CJ710" i="1"/>
  <c r="CK710" i="1" s="1"/>
  <c r="CL710" i="1" s="1"/>
  <c r="CM710" i="1" s="1"/>
  <c r="CN710" i="1" s="1"/>
  <c r="CJ918" i="1"/>
  <c r="CK918" i="1" s="1"/>
  <c r="CL918" i="1" s="1"/>
  <c r="CM918" i="1" s="1"/>
  <c r="CN918" i="1" s="1"/>
  <c r="CJ139" i="1"/>
  <c r="CK139" i="1" s="1"/>
  <c r="CL139" i="1" s="1"/>
  <c r="CM139" i="1" s="1"/>
  <c r="CN139" i="1" s="1"/>
  <c r="CJ834" i="1"/>
  <c r="CK834" i="1" s="1"/>
  <c r="CL834" i="1" s="1"/>
  <c r="CM834" i="1" s="1"/>
  <c r="CN834" i="1" s="1"/>
  <c r="CJ836" i="1"/>
  <c r="CK836" i="1" s="1"/>
  <c r="CL836" i="1" s="1"/>
  <c r="CM836" i="1" s="1"/>
  <c r="CN836" i="1" s="1"/>
  <c r="CJ921" i="1"/>
  <c r="CK921" i="1" s="1"/>
  <c r="CL921" i="1" s="1"/>
  <c r="CM921" i="1" s="1"/>
  <c r="CN921" i="1" s="1"/>
  <c r="CJ923" i="1"/>
  <c r="CK923" i="1" s="1"/>
  <c r="CL923" i="1" s="1"/>
  <c r="CM923" i="1" s="1"/>
  <c r="CN923" i="1" s="1"/>
  <c r="CJ717" i="1"/>
  <c r="CK717" i="1" s="1"/>
  <c r="CL717" i="1" s="1"/>
  <c r="CM717" i="1" s="1"/>
  <c r="CN717" i="1" s="1"/>
  <c r="CJ841" i="1"/>
  <c r="CK841" i="1" s="1"/>
  <c r="CL841" i="1" s="1"/>
  <c r="CM841" i="1" s="1"/>
  <c r="CN841" i="1" s="1"/>
  <c r="CJ843" i="1"/>
  <c r="CK843" i="1" s="1"/>
  <c r="CL843" i="1" s="1"/>
  <c r="CM843" i="1" s="1"/>
  <c r="CN843" i="1" s="1"/>
  <c r="CJ769" i="1"/>
  <c r="CK769" i="1" s="1"/>
  <c r="CL769" i="1" s="1"/>
  <c r="CM769" i="1" s="1"/>
  <c r="CN769" i="1" s="1"/>
  <c r="CJ719" i="1"/>
  <c r="CK719" i="1" s="1"/>
  <c r="CL719" i="1" s="1"/>
  <c r="CM719" i="1" s="1"/>
  <c r="CN719" i="1" s="1"/>
  <c r="CJ846" i="1"/>
  <c r="CK846" i="1" s="1"/>
  <c r="CL846" i="1" s="1"/>
  <c r="CM846" i="1" s="1"/>
  <c r="CN846" i="1" s="1"/>
  <c r="CJ933" i="1"/>
  <c r="CK933" i="1" s="1"/>
  <c r="CL933" i="1" s="1"/>
  <c r="CM933" i="1" s="1"/>
  <c r="CN933" i="1" s="1"/>
  <c r="CJ721" i="1"/>
  <c r="CK721" i="1" s="1"/>
  <c r="CL721" i="1" s="1"/>
  <c r="CM721" i="1" s="1"/>
  <c r="CN721" i="1" s="1"/>
  <c r="CJ934" i="1"/>
  <c r="CK934" i="1" s="1"/>
  <c r="CL934" i="1" s="1"/>
  <c r="CM934" i="1" s="1"/>
  <c r="CN934" i="1" s="1"/>
  <c r="CJ792" i="1"/>
  <c r="CK792" i="1" s="1"/>
  <c r="CL792" i="1" s="1"/>
  <c r="CM792" i="1" s="1"/>
  <c r="CN792" i="1" s="1"/>
  <c r="CJ794" i="1"/>
  <c r="CK794" i="1" s="1"/>
  <c r="CL794" i="1" s="1"/>
  <c r="CM794" i="1" s="1"/>
  <c r="CN794" i="1" s="1"/>
  <c r="CJ853" i="1"/>
  <c r="CK853" i="1" s="1"/>
  <c r="CL853" i="1" s="1"/>
  <c r="CM853" i="1" s="1"/>
  <c r="CN853" i="1" s="1"/>
  <c r="CJ854" i="1"/>
  <c r="CK854" i="1" s="1"/>
  <c r="CL854" i="1" s="1"/>
  <c r="CM854" i="1" s="1"/>
  <c r="CN854" i="1" s="1"/>
  <c r="CJ725" i="1"/>
  <c r="CK725" i="1" s="1"/>
  <c r="CL725" i="1" s="1"/>
  <c r="CM725" i="1" s="1"/>
  <c r="CN725" i="1" s="1"/>
  <c r="CJ141" i="1"/>
  <c r="CK141" i="1" s="1"/>
  <c r="CL141" i="1" s="1"/>
  <c r="CM141" i="1" s="1"/>
  <c r="CN141" i="1" s="1"/>
  <c r="CJ940" i="1"/>
  <c r="CK940" i="1" s="1"/>
  <c r="CL940" i="1" s="1"/>
  <c r="CM940" i="1" s="1"/>
  <c r="CN940" i="1" s="1"/>
  <c r="CJ858" i="1"/>
  <c r="CK858" i="1" s="1"/>
  <c r="CL858" i="1" s="1"/>
  <c r="CM858" i="1" s="1"/>
  <c r="CN858" i="1" s="1"/>
  <c r="CJ860" i="1"/>
  <c r="CK860" i="1" s="1"/>
  <c r="CL860" i="1" s="1"/>
  <c r="CM860" i="1" s="1"/>
  <c r="CN860" i="1" s="1"/>
  <c r="CJ862" i="1"/>
  <c r="CK862" i="1" s="1"/>
  <c r="CL862" i="1" s="1"/>
  <c r="CM862" i="1" s="1"/>
  <c r="CN862" i="1" s="1"/>
  <c r="CJ773" i="1"/>
  <c r="CK773" i="1" s="1"/>
  <c r="CL773" i="1" s="1"/>
  <c r="CM773" i="1" s="1"/>
  <c r="CN773" i="1" s="1"/>
  <c r="CJ775" i="1"/>
  <c r="CK775" i="1" s="1"/>
  <c r="CL775" i="1" s="1"/>
  <c r="CM775" i="1" s="1"/>
  <c r="CN775" i="1" s="1"/>
  <c r="CJ776" i="1"/>
  <c r="CK776" i="1" s="1"/>
  <c r="CL776" i="1" s="1"/>
  <c r="CM776" i="1" s="1"/>
  <c r="CN776" i="1" s="1"/>
  <c r="CJ868" i="1"/>
  <c r="CK868" i="1" s="1"/>
  <c r="CL868" i="1" s="1"/>
  <c r="CM868" i="1" s="1"/>
  <c r="CN868" i="1" s="1"/>
  <c r="CJ799" i="1"/>
  <c r="CK799" i="1" s="1"/>
  <c r="CL799" i="1" s="1"/>
  <c r="CM799" i="1" s="1"/>
  <c r="CN799" i="1" s="1"/>
  <c r="CJ93" i="1"/>
  <c r="CK93" i="1" s="1"/>
  <c r="CL93" i="1" s="1"/>
  <c r="CM93" i="1" s="1"/>
  <c r="CN93" i="1" s="1"/>
  <c r="CJ943" i="1"/>
  <c r="CK943" i="1" s="1"/>
  <c r="CL943" i="1" s="1"/>
  <c r="CM943" i="1" s="1"/>
  <c r="CN943" i="1" s="1"/>
  <c r="CJ873" i="1"/>
  <c r="CK873" i="1" s="1"/>
  <c r="CL873" i="1" s="1"/>
  <c r="CM873" i="1" s="1"/>
  <c r="CN873" i="1" s="1"/>
  <c r="CJ732" i="1"/>
  <c r="CK732" i="1" s="1"/>
  <c r="CL732" i="1" s="1"/>
  <c r="CM732" i="1" s="1"/>
  <c r="CN732" i="1" s="1"/>
  <c r="CJ948" i="1"/>
  <c r="CK948" i="1" s="1"/>
  <c r="CL948" i="1" s="1"/>
  <c r="CM948" i="1" s="1"/>
  <c r="CN948" i="1" s="1"/>
  <c r="CJ877" i="1"/>
  <c r="CK877" i="1" s="1"/>
  <c r="CL877" i="1" s="1"/>
  <c r="CM877" i="1" s="1"/>
  <c r="CN877" i="1" s="1"/>
  <c r="CJ951" i="1"/>
  <c r="CK951" i="1" s="1"/>
  <c r="CL951" i="1" s="1"/>
  <c r="CM951" i="1" s="1"/>
  <c r="CN951" i="1" s="1"/>
  <c r="CJ1094" i="1"/>
  <c r="CK1094" i="1" s="1"/>
  <c r="CL1094" i="1" s="1"/>
  <c r="CM1094" i="1" s="1"/>
  <c r="CN1094" i="1" s="1"/>
  <c r="CJ1097" i="1"/>
  <c r="CK1097" i="1" s="1"/>
  <c r="CL1097" i="1" s="1"/>
  <c r="CM1097" i="1" s="1"/>
  <c r="CN1097" i="1" s="1"/>
  <c r="CJ971" i="1"/>
  <c r="CK971" i="1" s="1"/>
  <c r="CL971" i="1" s="1"/>
  <c r="CM971" i="1" s="1"/>
  <c r="CN971" i="1" s="1"/>
  <c r="CJ972" i="1"/>
  <c r="CK972" i="1" s="1"/>
  <c r="CL972" i="1" s="1"/>
  <c r="CM972" i="1" s="1"/>
  <c r="CN972" i="1" s="1"/>
  <c r="CJ1104" i="1"/>
  <c r="CK1104" i="1" s="1"/>
  <c r="CL1104" i="1" s="1"/>
  <c r="CM1104" i="1" s="1"/>
  <c r="CN1104" i="1" s="1"/>
  <c r="CJ975" i="1"/>
  <c r="CK975" i="1" s="1"/>
  <c r="CL975" i="1" s="1"/>
  <c r="CM975" i="1" s="1"/>
  <c r="CN975" i="1" s="1"/>
  <c r="CJ979" i="1"/>
  <c r="CK979" i="1" s="1"/>
  <c r="CL979" i="1" s="1"/>
  <c r="CM979" i="1" s="1"/>
  <c r="CN979" i="1" s="1"/>
  <c r="CJ982" i="1"/>
  <c r="CK982" i="1" s="1"/>
  <c r="CL982" i="1" s="1"/>
  <c r="CM982" i="1" s="1"/>
  <c r="CN982" i="1" s="1"/>
  <c r="CJ1107" i="1"/>
  <c r="CK1107" i="1" s="1"/>
  <c r="CL1107" i="1" s="1"/>
  <c r="CM1107" i="1" s="1"/>
  <c r="CN1107" i="1" s="1"/>
  <c r="CJ1110" i="1"/>
  <c r="CK1110" i="1" s="1"/>
  <c r="CL1110" i="1" s="1"/>
  <c r="CM1110" i="1" s="1"/>
  <c r="CN1110" i="1" s="1"/>
  <c r="CJ987" i="1"/>
  <c r="CK987" i="1" s="1"/>
  <c r="CL987" i="1" s="1"/>
  <c r="CM987" i="1" s="1"/>
  <c r="CN987" i="1" s="1"/>
  <c r="CJ1116" i="1"/>
  <c r="CK1116" i="1" s="1"/>
  <c r="CL1116" i="1" s="1"/>
  <c r="CM1116" i="1" s="1"/>
  <c r="CN1116" i="1" s="1"/>
  <c r="CJ990" i="1"/>
  <c r="CK990" i="1" s="1"/>
  <c r="CL990" i="1" s="1"/>
  <c r="CM990" i="1" s="1"/>
  <c r="CN990" i="1" s="1"/>
  <c r="CJ994" i="1"/>
  <c r="CK994" i="1" s="1"/>
  <c r="CL994" i="1" s="1"/>
  <c r="CM994" i="1" s="1"/>
  <c r="CN994" i="1" s="1"/>
  <c r="CJ997" i="1"/>
  <c r="CK997" i="1" s="1"/>
  <c r="CL997" i="1" s="1"/>
  <c r="CM997" i="1" s="1"/>
  <c r="CN997" i="1" s="1"/>
  <c r="CJ1001" i="1"/>
  <c r="CK1001" i="1" s="1"/>
  <c r="CL1001" i="1" s="1"/>
  <c r="CM1001" i="1" s="1"/>
  <c r="CN1001" i="1" s="1"/>
  <c r="CJ1002" i="1"/>
  <c r="CK1002" i="1" s="1"/>
  <c r="CL1002" i="1" s="1"/>
  <c r="CM1002" i="1" s="1"/>
  <c r="CN1002" i="1" s="1"/>
  <c r="CJ1091" i="1"/>
  <c r="CK1091" i="1" s="1"/>
  <c r="CL1091" i="1" s="1"/>
  <c r="CM1091" i="1" s="1"/>
  <c r="CN1091" i="1" s="1"/>
  <c r="CJ1006" i="1"/>
  <c r="CK1006" i="1" s="1"/>
  <c r="CL1006" i="1" s="1"/>
  <c r="CM1006" i="1" s="1"/>
  <c r="CN1006" i="1" s="1"/>
  <c r="CJ1008" i="1"/>
  <c r="CK1008" i="1" s="1"/>
  <c r="CL1008" i="1" s="1"/>
  <c r="CM1008" i="1" s="1"/>
  <c r="CN1008" i="1" s="1"/>
  <c r="CJ1012" i="1"/>
  <c r="CK1012" i="1" s="1"/>
  <c r="CL1012" i="1" s="1"/>
  <c r="CM1012" i="1" s="1"/>
  <c r="CN1012" i="1" s="1"/>
  <c r="CJ1016" i="1"/>
  <c r="CK1016" i="1" s="1"/>
  <c r="CL1016" i="1" s="1"/>
  <c r="CM1016" i="1" s="1"/>
  <c r="CN1016" i="1" s="1"/>
  <c r="CJ1020" i="1"/>
  <c r="CK1020" i="1" s="1"/>
  <c r="CL1020" i="1" s="1"/>
  <c r="CM1020" i="1" s="1"/>
  <c r="CN1020" i="1" s="1"/>
  <c r="CJ1023" i="1"/>
  <c r="CK1023" i="1" s="1"/>
  <c r="CL1023" i="1" s="1"/>
  <c r="CM1023" i="1" s="1"/>
  <c r="CN1023" i="1" s="1"/>
  <c r="CJ1027" i="1"/>
  <c r="CK1027" i="1" s="1"/>
  <c r="CL1027" i="1" s="1"/>
  <c r="CM1027" i="1" s="1"/>
  <c r="CN1027" i="1" s="1"/>
  <c r="CJ1031" i="1"/>
  <c r="CK1031" i="1" s="1"/>
  <c r="CL1031" i="1" s="1"/>
  <c r="CM1031" i="1" s="1"/>
  <c r="CN1031" i="1" s="1"/>
  <c r="CJ1035" i="1"/>
  <c r="CK1035" i="1" s="1"/>
  <c r="CL1035" i="1" s="1"/>
  <c r="CM1035" i="1" s="1"/>
  <c r="CN1035" i="1" s="1"/>
  <c r="CJ1039" i="1"/>
  <c r="CK1039" i="1" s="1"/>
  <c r="CL1039" i="1" s="1"/>
  <c r="CM1039" i="1" s="1"/>
  <c r="CN1039" i="1" s="1"/>
  <c r="CJ1043" i="1"/>
  <c r="CK1043" i="1" s="1"/>
  <c r="CL1043" i="1" s="1"/>
  <c r="CM1043" i="1" s="1"/>
  <c r="CN1043" i="1" s="1"/>
  <c r="CJ1047" i="1"/>
  <c r="CK1047" i="1" s="1"/>
  <c r="CL1047" i="1" s="1"/>
  <c r="CM1047" i="1" s="1"/>
  <c r="CN1047" i="1" s="1"/>
  <c r="CJ1130" i="1"/>
  <c r="CK1130" i="1" s="1"/>
  <c r="CL1130" i="1" s="1"/>
  <c r="CM1130" i="1" s="1"/>
  <c r="CN1130" i="1" s="1"/>
  <c r="CJ1052" i="1"/>
  <c r="CK1052" i="1" s="1"/>
  <c r="CL1052" i="1" s="1"/>
  <c r="CM1052" i="1" s="1"/>
  <c r="CN1052" i="1" s="1"/>
  <c r="CJ1056" i="1"/>
  <c r="CK1056" i="1" s="1"/>
  <c r="CL1056" i="1" s="1"/>
  <c r="CM1056" i="1" s="1"/>
  <c r="CN1056" i="1" s="1"/>
  <c r="CJ959" i="1"/>
  <c r="CK959" i="1" s="1"/>
  <c r="CL959" i="1" s="1"/>
  <c r="CM959" i="1" s="1"/>
  <c r="CN959" i="1" s="1"/>
  <c r="CJ1061" i="1"/>
  <c r="CK1061" i="1" s="1"/>
  <c r="CL1061" i="1" s="1"/>
  <c r="CM1061" i="1" s="1"/>
  <c r="CN1061" i="1" s="1"/>
  <c r="CJ1065" i="1"/>
  <c r="CK1065" i="1" s="1"/>
  <c r="CL1065" i="1" s="1"/>
  <c r="CM1065" i="1" s="1"/>
  <c r="CN1065" i="1" s="1"/>
  <c r="CJ1068" i="1"/>
  <c r="CK1068" i="1" s="1"/>
  <c r="CL1068" i="1" s="1"/>
  <c r="CM1068" i="1" s="1"/>
  <c r="CN1068" i="1" s="1"/>
  <c r="CJ1072" i="1"/>
  <c r="CK1072" i="1" s="1"/>
  <c r="CL1072" i="1" s="1"/>
  <c r="CM1072" i="1" s="1"/>
  <c r="CN1072" i="1" s="1"/>
  <c r="CJ1134" i="1"/>
  <c r="CK1134" i="1" s="1"/>
  <c r="CL1134" i="1" s="1"/>
  <c r="CM1134" i="1" s="1"/>
  <c r="CN1134" i="1" s="1"/>
  <c r="CJ1078" i="1"/>
  <c r="CK1078" i="1" s="1"/>
  <c r="CL1078" i="1" s="1"/>
  <c r="CM1078" i="1" s="1"/>
  <c r="CN1078" i="1" s="1"/>
  <c r="CJ1082" i="1"/>
  <c r="CK1082" i="1" s="1"/>
  <c r="CL1082" i="1" s="1"/>
  <c r="CM1082" i="1" s="1"/>
  <c r="CN1082" i="1" s="1"/>
  <c r="CJ1084" i="1"/>
  <c r="CK1084" i="1" s="1"/>
  <c r="CL1084" i="1" s="1"/>
  <c r="CM1084" i="1" s="1"/>
  <c r="CN1084" i="1" s="1"/>
  <c r="CJ1088" i="1"/>
  <c r="CK1088" i="1" s="1"/>
  <c r="CL1088" i="1" s="1"/>
  <c r="CM1088" i="1" s="1"/>
  <c r="CN1088" i="1" s="1"/>
  <c r="CJ1135" i="1"/>
  <c r="CK1135" i="1" s="1"/>
  <c r="CL1135" i="1" s="1"/>
  <c r="CM1135" i="1" s="1"/>
  <c r="CN1135" i="1" s="1"/>
  <c r="CJ783" i="1"/>
  <c r="CK783" i="1" s="1"/>
  <c r="CL783" i="1" s="1"/>
  <c r="CM783" i="1" s="1"/>
  <c r="CN783" i="1" s="1"/>
  <c r="CJ252" i="1"/>
  <c r="CK252" i="1" s="1"/>
  <c r="CL252" i="1" s="1"/>
  <c r="CM252" i="1" s="1"/>
  <c r="CN252" i="1" s="1"/>
  <c r="CJ187" i="1"/>
  <c r="CK187" i="1" s="1"/>
  <c r="CL187" i="1" s="1"/>
  <c r="CM187" i="1" s="1"/>
  <c r="CN187" i="1" s="1"/>
  <c r="CJ195" i="1"/>
  <c r="CK195" i="1" s="1"/>
  <c r="CL195" i="1" s="1"/>
  <c r="CM195" i="1" s="1"/>
  <c r="CN195" i="1" s="1"/>
  <c r="CJ203" i="1"/>
  <c r="CK203" i="1" s="1"/>
  <c r="CL203" i="1" s="1"/>
  <c r="CM203" i="1" s="1"/>
  <c r="CN203" i="1" s="1"/>
  <c r="CJ207" i="1"/>
  <c r="CK207" i="1" s="1"/>
  <c r="CL207" i="1" s="1"/>
  <c r="CM207" i="1" s="1"/>
  <c r="CN207" i="1" s="1"/>
  <c r="CJ214" i="1"/>
  <c r="CK214" i="1" s="1"/>
  <c r="CL214" i="1" s="1"/>
  <c r="CM214" i="1" s="1"/>
  <c r="CN214" i="1" s="1"/>
  <c r="CJ808" i="1"/>
  <c r="CK808" i="1" s="1"/>
  <c r="CL808" i="1" s="1"/>
  <c r="CM808" i="1" s="1"/>
  <c r="CN808" i="1" s="1"/>
  <c r="CJ222" i="1"/>
  <c r="CK222" i="1" s="1"/>
  <c r="CL222" i="1" s="1"/>
  <c r="CM222" i="1" s="1"/>
  <c r="CN222" i="1" s="1"/>
  <c r="CJ237" i="1"/>
  <c r="CK237" i="1" s="1"/>
  <c r="CL237" i="1" s="1"/>
  <c r="CM237" i="1" s="1"/>
  <c r="CN237" i="1" s="1"/>
  <c r="CJ7" i="1"/>
  <c r="CK7" i="1" s="1"/>
  <c r="CL7" i="1" s="1"/>
  <c r="CM7" i="1" s="1"/>
  <c r="CN7" i="1" s="1"/>
  <c r="CJ241" i="1"/>
  <c r="CK241" i="1" s="1"/>
  <c r="CL241" i="1" s="1"/>
  <c r="CM241" i="1" s="1"/>
  <c r="CN241" i="1" s="1"/>
  <c r="CJ245" i="1"/>
  <c r="CK245" i="1" s="1"/>
  <c r="CL245" i="1" s="1"/>
  <c r="CM245" i="1" s="1"/>
  <c r="CN245" i="1" s="1"/>
  <c r="CJ784" i="1"/>
  <c r="CK784" i="1" s="1"/>
  <c r="CL784" i="1" s="1"/>
  <c r="CM784" i="1" s="1"/>
  <c r="CN784" i="1" s="1"/>
  <c r="CJ257" i="1"/>
  <c r="CK257" i="1" s="1"/>
  <c r="CL257" i="1" s="1"/>
  <c r="CM257" i="1" s="1"/>
  <c r="CN257" i="1" s="1"/>
  <c r="CJ738" i="1"/>
  <c r="CK738" i="1" s="1"/>
  <c r="CL738" i="1" s="1"/>
  <c r="CM738" i="1" s="1"/>
  <c r="CN738" i="1" s="1"/>
  <c r="CJ274" i="1"/>
  <c r="CK274" i="1" s="1"/>
  <c r="CL274" i="1" s="1"/>
  <c r="CM274" i="1" s="1"/>
  <c r="CN274" i="1" s="1"/>
  <c r="CJ20" i="1"/>
  <c r="CK20" i="1" s="1"/>
  <c r="CL20" i="1" s="1"/>
  <c r="CM20" i="1" s="1"/>
  <c r="CN20" i="1" s="1"/>
  <c r="CJ286" i="1"/>
  <c r="CK286" i="1" s="1"/>
  <c r="CL286" i="1" s="1"/>
  <c r="CM286" i="1" s="1"/>
  <c r="CN286" i="1" s="1"/>
  <c r="CJ815" i="1"/>
  <c r="CK815" i="1" s="1"/>
  <c r="CL815" i="1" s="1"/>
  <c r="CM815" i="1" s="1"/>
  <c r="CN815" i="1" s="1"/>
  <c r="CJ893" i="1"/>
  <c r="CK893" i="1" s="1"/>
  <c r="CL893" i="1" s="1"/>
  <c r="CM893" i="1" s="1"/>
  <c r="CN893" i="1" s="1"/>
  <c r="CJ818" i="1"/>
  <c r="CK818" i="1" s="1"/>
  <c r="CL818" i="1" s="1"/>
  <c r="CM818" i="1" s="1"/>
  <c r="CN818" i="1" s="1"/>
  <c r="CJ305" i="1"/>
  <c r="CK305" i="1" s="1"/>
  <c r="CL305" i="1" s="1"/>
  <c r="CM305" i="1" s="1"/>
  <c r="CN305" i="1" s="1"/>
  <c r="CJ309" i="1"/>
  <c r="CK309" i="1" s="1"/>
  <c r="CL309" i="1" s="1"/>
  <c r="CM309" i="1" s="1"/>
  <c r="CN309" i="1" s="1"/>
  <c r="CJ819" i="1"/>
  <c r="CK819" i="1" s="1"/>
  <c r="CL819" i="1" s="1"/>
  <c r="CM819" i="1" s="1"/>
  <c r="CN819" i="1" s="1"/>
  <c r="CJ319" i="1"/>
  <c r="CK319" i="1" s="1"/>
  <c r="CL319" i="1" s="1"/>
  <c r="CM319" i="1" s="1"/>
  <c r="CN319" i="1" s="1"/>
  <c r="CJ323" i="1"/>
  <c r="CK323" i="1" s="1"/>
  <c r="CL323" i="1" s="1"/>
  <c r="CM323" i="1" s="1"/>
  <c r="CN323" i="1" s="1"/>
  <c r="CJ325" i="1"/>
  <c r="CK325" i="1" s="1"/>
  <c r="CL325" i="1" s="1"/>
  <c r="CM325" i="1" s="1"/>
  <c r="CN325" i="1" s="1"/>
  <c r="CJ329" i="1"/>
  <c r="CK329" i="1" s="1"/>
  <c r="CL329" i="1" s="1"/>
  <c r="CM329" i="1" s="1"/>
  <c r="CN329" i="1" s="1"/>
  <c r="CJ338" i="1"/>
  <c r="CK338" i="1" s="1"/>
  <c r="CL338" i="1" s="1"/>
  <c r="CM338" i="1" s="1"/>
  <c r="CN338" i="1" s="1"/>
  <c r="CJ342" i="1"/>
  <c r="CK342" i="1" s="1"/>
  <c r="CL342" i="1" s="1"/>
  <c r="CM342" i="1" s="1"/>
  <c r="CN342" i="1" s="1"/>
  <c r="CJ349" i="1"/>
  <c r="CK349" i="1" s="1"/>
  <c r="CL349" i="1" s="1"/>
  <c r="CM349" i="1" s="1"/>
  <c r="CN349" i="1" s="1"/>
  <c r="CJ781" i="1"/>
  <c r="CK781" i="1" s="1"/>
  <c r="CL781" i="1" s="1"/>
  <c r="CM781" i="1" s="1"/>
  <c r="CN781" i="1" s="1"/>
  <c r="CJ743" i="1"/>
  <c r="CK743" i="1" s="1"/>
  <c r="CL743" i="1" s="1"/>
  <c r="CM743" i="1" s="1"/>
  <c r="CN743" i="1" s="1"/>
  <c r="CJ359" i="1"/>
  <c r="CK359" i="1" s="1"/>
  <c r="CL359" i="1" s="1"/>
  <c r="CM359" i="1" s="1"/>
  <c r="CN359" i="1" s="1"/>
  <c r="CJ822" i="1"/>
  <c r="CK822" i="1" s="1"/>
  <c r="CL822" i="1" s="1"/>
  <c r="CM822" i="1" s="1"/>
  <c r="CN822" i="1" s="1"/>
  <c r="CJ824" i="1"/>
  <c r="CK824" i="1" s="1"/>
  <c r="CL824" i="1" s="1"/>
  <c r="CM824" i="1" s="1"/>
  <c r="CN824" i="1" s="1"/>
  <c r="CJ826" i="1"/>
  <c r="CK826" i="1" s="1"/>
  <c r="CL826" i="1" s="1"/>
  <c r="CM826" i="1" s="1"/>
  <c r="CN826" i="1" s="1"/>
  <c r="CJ376" i="1"/>
  <c r="CK376" i="1" s="1"/>
  <c r="CL376" i="1" s="1"/>
  <c r="CM376" i="1" s="1"/>
  <c r="CN376" i="1" s="1"/>
  <c r="CJ379" i="1"/>
  <c r="CK379" i="1" s="1"/>
  <c r="CL379" i="1" s="1"/>
  <c r="CM379" i="1" s="1"/>
  <c r="CN379" i="1" s="1"/>
  <c r="CJ184" i="1"/>
  <c r="CK184" i="1" s="1"/>
  <c r="CL184" i="1" s="1"/>
  <c r="CM184" i="1" s="1"/>
  <c r="CN184" i="1" s="1"/>
  <c r="CJ383" i="1"/>
  <c r="CK383" i="1" s="1"/>
  <c r="CL383" i="1" s="1"/>
  <c r="CM383" i="1" s="1"/>
  <c r="CN383" i="1" s="1"/>
  <c r="CJ388" i="1"/>
  <c r="CK388" i="1" s="1"/>
  <c r="CL388" i="1" s="1"/>
  <c r="CM388" i="1" s="1"/>
  <c r="CN388" i="1" s="1"/>
  <c r="CJ395" i="1"/>
  <c r="CK395" i="1" s="1"/>
  <c r="CL395" i="1" s="1"/>
  <c r="CM395" i="1" s="1"/>
  <c r="CN395" i="1" s="1"/>
  <c r="CJ405" i="1"/>
  <c r="CK405" i="1" s="1"/>
  <c r="CL405" i="1" s="1"/>
  <c r="CM405" i="1" s="1"/>
  <c r="CN405" i="1" s="1"/>
  <c r="CJ105" i="1"/>
  <c r="CK105" i="1" s="1"/>
  <c r="CL105" i="1" s="1"/>
  <c r="CM105" i="1" s="1"/>
  <c r="CN105" i="1" s="1"/>
  <c r="CJ163" i="1"/>
  <c r="CK163" i="1" s="1"/>
  <c r="CL163" i="1" s="1"/>
  <c r="CM163" i="1" s="1"/>
  <c r="CN163" i="1" s="1"/>
  <c r="CJ416" i="1"/>
  <c r="CK416" i="1" s="1"/>
  <c r="CL416" i="1" s="1"/>
  <c r="CM416" i="1" s="1"/>
  <c r="CN416" i="1" s="1"/>
  <c r="CJ419" i="1"/>
  <c r="CK419" i="1" s="1"/>
  <c r="CL419" i="1" s="1"/>
  <c r="CM419" i="1" s="1"/>
  <c r="CN419" i="1" s="1"/>
  <c r="CJ426" i="1"/>
  <c r="CK426" i="1" s="1"/>
  <c r="CL426" i="1" s="1"/>
  <c r="CM426" i="1" s="1"/>
  <c r="CN426" i="1" s="1"/>
  <c r="CJ881" i="1"/>
  <c r="CK881" i="1" s="1"/>
  <c r="CL881" i="1" s="1"/>
  <c r="CM881" i="1" s="1"/>
  <c r="CN881" i="1" s="1"/>
  <c r="CJ434" i="1"/>
  <c r="CK434" i="1" s="1"/>
  <c r="CL434" i="1" s="1"/>
  <c r="CM434" i="1" s="1"/>
  <c r="CN434" i="1" s="1"/>
  <c r="CJ12" i="1"/>
  <c r="CK12" i="1" s="1"/>
  <c r="CL12" i="1" s="1"/>
  <c r="CM12" i="1" s="1"/>
  <c r="CN12" i="1" s="1"/>
  <c r="CJ444" i="1"/>
  <c r="CK444" i="1" s="1"/>
  <c r="CL444" i="1" s="1"/>
  <c r="CM444" i="1" s="1"/>
  <c r="CN444" i="1" s="1"/>
  <c r="CJ448" i="1"/>
  <c r="CK448" i="1" s="1"/>
  <c r="CL448" i="1" s="1"/>
  <c r="CM448" i="1" s="1"/>
  <c r="CN448" i="1" s="1"/>
  <c r="CJ458" i="1"/>
  <c r="CK458" i="1" s="1"/>
  <c r="CL458" i="1" s="1"/>
  <c r="CM458" i="1" s="1"/>
  <c r="CN458" i="1" s="1"/>
  <c r="CJ461" i="1"/>
  <c r="CK461" i="1" s="1"/>
  <c r="CL461" i="1" s="1"/>
  <c r="CM461" i="1" s="1"/>
  <c r="CN461" i="1" s="1"/>
  <c r="CJ470" i="1"/>
  <c r="CK470" i="1" s="1"/>
  <c r="CL470" i="1" s="1"/>
  <c r="CM470" i="1" s="1"/>
  <c r="CN470" i="1" s="1"/>
  <c r="CJ747" i="1"/>
  <c r="CK747" i="1" s="1"/>
  <c r="CL747" i="1" s="1"/>
  <c r="CM747" i="1" s="1"/>
  <c r="CN747" i="1" s="1"/>
  <c r="CJ486" i="1"/>
  <c r="CK486" i="1" s="1"/>
  <c r="CL486" i="1" s="1"/>
  <c r="CM486" i="1" s="1"/>
  <c r="CN486" i="1" s="1"/>
  <c r="CJ490" i="1"/>
  <c r="CK490" i="1" s="1"/>
  <c r="CL490" i="1" s="1"/>
  <c r="CM490" i="1" s="1"/>
  <c r="CN490" i="1" s="1"/>
  <c r="CJ171" i="1"/>
  <c r="CK171" i="1" s="1"/>
  <c r="CL171" i="1" s="1"/>
  <c r="CM171" i="1" s="1"/>
  <c r="CN171" i="1" s="1"/>
  <c r="CJ501" i="1"/>
  <c r="CK501" i="1" s="1"/>
  <c r="CL501" i="1" s="1"/>
  <c r="CM501" i="1" s="1"/>
  <c r="CN501" i="1" s="1"/>
  <c r="CJ511" i="1"/>
  <c r="CK511" i="1" s="1"/>
  <c r="CL511" i="1" s="1"/>
  <c r="CM511" i="1" s="1"/>
  <c r="CN511" i="1" s="1"/>
  <c r="CJ150" i="1"/>
  <c r="CK150" i="1" s="1"/>
  <c r="CL150" i="1" s="1"/>
  <c r="CM150" i="1" s="1"/>
  <c r="CN150" i="1" s="1"/>
  <c r="CJ522" i="1"/>
  <c r="CK522" i="1" s="1"/>
  <c r="CL522" i="1" s="1"/>
  <c r="CM522" i="1" s="1"/>
  <c r="CN522" i="1" s="1"/>
  <c r="CJ530" i="1"/>
  <c r="CK530" i="1" s="1"/>
  <c r="CL530" i="1" s="1"/>
  <c r="CM530" i="1" s="1"/>
  <c r="CN530" i="1" s="1"/>
  <c r="CJ749" i="1"/>
  <c r="CK749" i="1" s="1"/>
  <c r="CL749" i="1" s="1"/>
  <c r="CM749" i="1" s="1"/>
  <c r="CN749" i="1" s="1"/>
  <c r="CJ61" i="1"/>
  <c r="CK61" i="1" s="1"/>
  <c r="CL61" i="1" s="1"/>
  <c r="CM61" i="1" s="1"/>
  <c r="CN61" i="1" s="1"/>
  <c r="CJ153" i="1"/>
  <c r="CK153" i="1" s="1"/>
  <c r="CL153" i="1" s="1"/>
  <c r="CM153" i="1" s="1"/>
  <c r="CN153" i="1" s="1"/>
  <c r="CJ543" i="1"/>
  <c r="CK543" i="1" s="1"/>
  <c r="CL543" i="1" s="1"/>
  <c r="CM543" i="1" s="1"/>
  <c r="CN543" i="1" s="1"/>
  <c r="CJ545" i="1"/>
  <c r="CK545" i="1" s="1"/>
  <c r="CL545" i="1" s="1"/>
  <c r="CM545" i="1" s="1"/>
  <c r="CN545" i="1" s="1"/>
  <c r="CJ553" i="1"/>
  <c r="CK553" i="1" s="1"/>
  <c r="CL553" i="1" s="1"/>
  <c r="CM553" i="1" s="1"/>
  <c r="CN553" i="1" s="1"/>
  <c r="CJ113" i="1"/>
  <c r="CK113" i="1" s="1"/>
  <c r="CL113" i="1" s="1"/>
  <c r="CM113" i="1" s="1"/>
  <c r="CN113" i="1" s="1"/>
  <c r="CJ752" i="1"/>
  <c r="CK752" i="1" s="1"/>
  <c r="CL752" i="1" s="1"/>
  <c r="CM752" i="1" s="1"/>
  <c r="CN752" i="1" s="1"/>
  <c r="CJ753" i="1"/>
  <c r="CK753" i="1" s="1"/>
  <c r="CL753" i="1" s="1"/>
  <c r="CM753" i="1" s="1"/>
  <c r="CN753" i="1" s="1"/>
  <c r="CJ568" i="1"/>
  <c r="CK568" i="1" s="1"/>
  <c r="CL568" i="1" s="1"/>
  <c r="CM568" i="1" s="1"/>
  <c r="CN568" i="1" s="1"/>
  <c r="CJ578" i="1"/>
  <c r="CK578" i="1" s="1"/>
  <c r="CL578" i="1" s="1"/>
  <c r="CM578" i="1" s="1"/>
  <c r="CN578" i="1" s="1"/>
  <c r="CJ115" i="1"/>
  <c r="CK115" i="1" s="1"/>
  <c r="CL115" i="1" s="1"/>
  <c r="CM115" i="1" s="1"/>
  <c r="CN115" i="1" s="1"/>
  <c r="CJ585" i="1"/>
  <c r="CK585" i="1" s="1"/>
  <c r="CL585" i="1" s="1"/>
  <c r="CM585" i="1" s="1"/>
  <c r="CN585" i="1" s="1"/>
  <c r="CJ588" i="1"/>
  <c r="CK588" i="1" s="1"/>
  <c r="CL588" i="1" s="1"/>
  <c r="CM588" i="1" s="1"/>
  <c r="CN588" i="1" s="1"/>
  <c r="CJ595" i="1"/>
  <c r="CK595" i="1" s="1"/>
  <c r="CL595" i="1" s="1"/>
  <c r="CM595" i="1" s="1"/>
  <c r="CN595" i="1" s="1"/>
  <c r="CJ121" i="1"/>
  <c r="CK121" i="1" s="1"/>
  <c r="CL121" i="1" s="1"/>
  <c r="CM121" i="1" s="1"/>
  <c r="CN121" i="1" s="1"/>
  <c r="CJ123" i="1"/>
  <c r="CK123" i="1" s="1"/>
  <c r="CL123" i="1" s="1"/>
  <c r="CM123" i="1" s="1"/>
  <c r="CN123" i="1" s="1"/>
  <c r="CJ612" i="1"/>
  <c r="CK612" i="1" s="1"/>
  <c r="CL612" i="1" s="1"/>
  <c r="CM612" i="1" s="1"/>
  <c r="CN612" i="1" s="1"/>
  <c r="CJ617" i="1"/>
  <c r="CK617" i="1" s="1"/>
  <c r="CL617" i="1" s="1"/>
  <c r="CM617" i="1" s="1"/>
  <c r="CN617" i="1" s="1"/>
  <c r="CJ913" i="1"/>
  <c r="CK913" i="1" s="1"/>
  <c r="CL913" i="1" s="1"/>
  <c r="CM913" i="1" s="1"/>
  <c r="CN913" i="1" s="1"/>
  <c r="CJ180" i="1"/>
  <c r="CK180" i="1" s="1"/>
  <c r="CL180" i="1" s="1"/>
  <c r="CM180" i="1" s="1"/>
  <c r="CN180" i="1" s="1"/>
  <c r="CJ641" i="1"/>
  <c r="CK641" i="1" s="1"/>
  <c r="CL641" i="1" s="1"/>
  <c r="CM641" i="1" s="1"/>
  <c r="CN641" i="1" s="1"/>
  <c r="CJ646" i="1"/>
  <c r="CK646" i="1" s="1"/>
  <c r="CL646" i="1" s="1"/>
  <c r="CM646" i="1" s="1"/>
  <c r="CN646" i="1" s="1"/>
  <c r="CJ648" i="1"/>
  <c r="CK648" i="1" s="1"/>
  <c r="CL648" i="1" s="1"/>
  <c r="CM648" i="1" s="1"/>
  <c r="CN648" i="1" s="1"/>
  <c r="CJ650" i="1"/>
  <c r="CK650" i="1" s="1"/>
  <c r="CL650" i="1" s="1"/>
  <c r="CM650" i="1" s="1"/>
  <c r="CN650" i="1" s="1"/>
  <c r="CJ78" i="1"/>
  <c r="CK78" i="1" s="1"/>
  <c r="CL78" i="1" s="1"/>
  <c r="CM78" i="1" s="1"/>
  <c r="CN78" i="1" s="1"/>
  <c r="CJ659" i="1"/>
  <c r="CK659" i="1" s="1"/>
  <c r="CL659" i="1" s="1"/>
  <c r="CM659" i="1" s="1"/>
  <c r="CN659" i="1" s="1"/>
  <c r="CJ758" i="1"/>
  <c r="CK758" i="1" s="1"/>
  <c r="CL758" i="1" s="1"/>
  <c r="CM758" i="1" s="1"/>
  <c r="CN758" i="1" s="1"/>
  <c r="CJ79" i="1"/>
  <c r="CK79" i="1" s="1"/>
  <c r="CL79" i="1" s="1"/>
  <c r="CM79" i="1" s="1"/>
  <c r="CN79" i="1" s="1"/>
  <c r="CJ131" i="1"/>
  <c r="CK131" i="1" s="1"/>
  <c r="CL131" i="1" s="1"/>
  <c r="CM131" i="1" s="1"/>
  <c r="CN131" i="1" s="1"/>
  <c r="CJ676" i="1"/>
  <c r="CK676" i="1" s="1"/>
  <c r="CL676" i="1" s="1"/>
  <c r="CM676" i="1" s="1"/>
  <c r="CN676" i="1" s="1"/>
  <c r="CJ134" i="1"/>
  <c r="CK134" i="1" s="1"/>
  <c r="CL134" i="1" s="1"/>
  <c r="CM134" i="1" s="1"/>
  <c r="CN134" i="1" s="1"/>
  <c r="CJ84" i="1"/>
  <c r="CK84" i="1" s="1"/>
  <c r="CL84" i="1" s="1"/>
  <c r="CM84" i="1" s="1"/>
  <c r="CN84" i="1" s="1"/>
  <c r="CJ867" i="1"/>
  <c r="CK867" i="1" s="1"/>
  <c r="CL867" i="1" s="1"/>
  <c r="CM867" i="1" s="1"/>
  <c r="CN867" i="1" s="1"/>
  <c r="CJ803" i="1"/>
  <c r="CK803" i="1" s="1"/>
  <c r="CL803" i="1" s="1"/>
  <c r="CM803" i="1" s="1"/>
  <c r="CN803" i="1" s="1"/>
  <c r="CJ869" i="1"/>
  <c r="CK869" i="1" s="1"/>
  <c r="CL869" i="1" s="1"/>
  <c r="CM869" i="1" s="1"/>
  <c r="CN869" i="1" s="1"/>
  <c r="CJ942" i="1"/>
  <c r="CK942" i="1" s="1"/>
  <c r="CL942" i="1" s="1"/>
  <c r="CM942" i="1" s="1"/>
  <c r="CN942" i="1" s="1"/>
  <c r="CJ944" i="1"/>
  <c r="CK944" i="1" s="1"/>
  <c r="CL944" i="1" s="1"/>
  <c r="CM944" i="1" s="1"/>
  <c r="CN944" i="1" s="1"/>
  <c r="CJ874" i="1"/>
  <c r="CK874" i="1" s="1"/>
  <c r="CL874" i="1" s="1"/>
  <c r="CM874" i="1" s="1"/>
  <c r="CN874" i="1" s="1"/>
  <c r="CJ780" i="1"/>
  <c r="CK780" i="1" s="1"/>
  <c r="CL780" i="1" s="1"/>
  <c r="CM780" i="1" s="1"/>
  <c r="CN780" i="1" s="1"/>
  <c r="CJ734" i="1"/>
  <c r="CK734" i="1" s="1"/>
  <c r="CL734" i="1" s="1"/>
  <c r="CM734" i="1" s="1"/>
  <c r="CN734" i="1" s="1"/>
  <c r="CJ949" i="1"/>
  <c r="CK949" i="1" s="1"/>
  <c r="CL949" i="1" s="1"/>
  <c r="CM949" i="1" s="1"/>
  <c r="CN949" i="1" s="1"/>
  <c r="CJ964" i="1"/>
  <c r="CK964" i="1" s="1"/>
  <c r="CL964" i="1" s="1"/>
  <c r="CM964" i="1" s="1"/>
  <c r="CN964" i="1" s="1"/>
  <c r="CJ1095" i="1"/>
  <c r="CK1095" i="1" s="1"/>
  <c r="CL1095" i="1" s="1"/>
  <c r="CM1095" i="1" s="1"/>
  <c r="CN1095" i="1" s="1"/>
  <c r="CJ968" i="1"/>
  <c r="CK968" i="1" s="1"/>
  <c r="CL968" i="1" s="1"/>
  <c r="CM968" i="1" s="1"/>
  <c r="CN968" i="1" s="1"/>
  <c r="CJ1098" i="1"/>
  <c r="CK1098" i="1" s="1"/>
  <c r="CL1098" i="1" s="1"/>
  <c r="CM1098" i="1" s="1"/>
  <c r="CN1098" i="1" s="1"/>
  <c r="CJ1101" i="1"/>
  <c r="CK1101" i="1" s="1"/>
  <c r="CL1101" i="1" s="1"/>
  <c r="CM1101" i="1" s="1"/>
  <c r="CN1101" i="1" s="1"/>
  <c r="CJ1105" i="1"/>
  <c r="CK1105" i="1" s="1"/>
  <c r="CL1105" i="1" s="1"/>
  <c r="CM1105" i="1" s="1"/>
  <c r="CN1105" i="1" s="1"/>
  <c r="CJ976" i="1"/>
  <c r="CK976" i="1" s="1"/>
  <c r="CL976" i="1" s="1"/>
  <c r="CM976" i="1" s="1"/>
  <c r="CN976" i="1" s="1"/>
  <c r="CJ980" i="1"/>
  <c r="CK980" i="1" s="1"/>
  <c r="CL980" i="1" s="1"/>
  <c r="CM980" i="1" s="1"/>
  <c r="CN980" i="1" s="1"/>
  <c r="CJ983" i="1"/>
  <c r="CK983" i="1" s="1"/>
  <c r="CL983" i="1" s="1"/>
  <c r="CM983" i="1" s="1"/>
  <c r="CN983" i="1" s="1"/>
  <c r="CJ1108" i="1"/>
  <c r="CK1108" i="1" s="1"/>
  <c r="CL1108" i="1" s="1"/>
  <c r="CM1108" i="1" s="1"/>
  <c r="CN1108" i="1" s="1"/>
  <c r="CJ1111" i="1"/>
  <c r="CK1111" i="1" s="1"/>
  <c r="CL1111" i="1" s="1"/>
  <c r="CM1111" i="1" s="1"/>
  <c r="CN1111" i="1" s="1"/>
  <c r="CJ1114" i="1"/>
  <c r="CK1114" i="1" s="1"/>
  <c r="CL1114" i="1" s="1"/>
  <c r="CM1114" i="1" s="1"/>
  <c r="CN1114" i="1" s="1"/>
  <c r="CJ1117" i="1"/>
  <c r="CK1117" i="1" s="1"/>
  <c r="CL1117" i="1" s="1"/>
  <c r="CM1117" i="1" s="1"/>
  <c r="CN1117" i="1" s="1"/>
  <c r="CJ991" i="1"/>
  <c r="CK991" i="1" s="1"/>
  <c r="CL991" i="1" s="1"/>
  <c r="CM991" i="1" s="1"/>
  <c r="CN991" i="1" s="1"/>
  <c r="CJ1119" i="1"/>
  <c r="CK1119" i="1" s="1"/>
  <c r="CL1119" i="1" s="1"/>
  <c r="CM1119" i="1" s="1"/>
  <c r="CN1119" i="1" s="1"/>
  <c r="CJ998" i="1"/>
  <c r="CK998" i="1" s="1"/>
  <c r="CL998" i="1" s="1"/>
  <c r="CM998" i="1" s="1"/>
  <c r="CN998" i="1" s="1"/>
  <c r="CJ1120" i="1"/>
  <c r="CK1120" i="1" s="1"/>
  <c r="CL1120" i="1" s="1"/>
  <c r="CM1120" i="1" s="1"/>
  <c r="CN1120" i="1" s="1"/>
  <c r="CJ1003" i="1"/>
  <c r="CK1003" i="1" s="1"/>
  <c r="CL1003" i="1" s="1"/>
  <c r="CM1003" i="1" s="1"/>
  <c r="CN1003" i="1" s="1"/>
  <c r="CJ1124" i="1"/>
  <c r="CK1124" i="1" s="1"/>
  <c r="CL1124" i="1" s="1"/>
  <c r="CM1124" i="1" s="1"/>
  <c r="CN1124" i="1" s="1"/>
  <c r="CJ1126" i="1"/>
  <c r="CK1126" i="1" s="1"/>
  <c r="CL1126" i="1" s="1"/>
  <c r="CM1126" i="1" s="1"/>
  <c r="CN1126" i="1" s="1"/>
  <c r="CJ1009" i="1"/>
  <c r="CK1009" i="1" s="1"/>
  <c r="CL1009" i="1" s="1"/>
  <c r="CM1009" i="1" s="1"/>
  <c r="CN1009" i="1" s="1"/>
  <c r="CJ1013" i="1"/>
  <c r="CK1013" i="1" s="1"/>
  <c r="CL1013" i="1" s="1"/>
  <c r="CM1013" i="1" s="1"/>
  <c r="CN1013" i="1" s="1"/>
  <c r="CJ1017" i="1"/>
  <c r="CK1017" i="1" s="1"/>
  <c r="CL1017" i="1" s="1"/>
  <c r="CM1017" i="1" s="1"/>
  <c r="CN1017" i="1" s="1"/>
  <c r="CJ1021" i="1"/>
  <c r="CK1021" i="1" s="1"/>
  <c r="CL1021" i="1" s="1"/>
  <c r="CM1021" i="1" s="1"/>
  <c r="CN1021" i="1" s="1"/>
  <c r="CJ1024" i="1"/>
  <c r="CK1024" i="1" s="1"/>
  <c r="CL1024" i="1" s="1"/>
  <c r="CM1024" i="1" s="1"/>
  <c r="CN1024" i="1" s="1"/>
  <c r="CJ1028" i="1"/>
  <c r="CK1028" i="1" s="1"/>
  <c r="CL1028" i="1" s="1"/>
  <c r="CM1028" i="1" s="1"/>
  <c r="CN1028" i="1" s="1"/>
  <c r="CJ1032" i="1"/>
  <c r="CK1032" i="1" s="1"/>
  <c r="CL1032" i="1" s="1"/>
  <c r="CM1032" i="1" s="1"/>
  <c r="CN1032" i="1" s="1"/>
  <c r="CJ1036" i="1"/>
  <c r="CK1036" i="1" s="1"/>
  <c r="CL1036" i="1" s="1"/>
  <c r="CM1036" i="1" s="1"/>
  <c r="CN1036" i="1" s="1"/>
  <c r="CJ1040" i="1"/>
  <c r="CK1040" i="1" s="1"/>
  <c r="CL1040" i="1" s="1"/>
  <c r="CM1040" i="1" s="1"/>
  <c r="CN1040" i="1" s="1"/>
  <c r="CJ1044" i="1"/>
  <c r="CK1044" i="1" s="1"/>
  <c r="CL1044" i="1" s="1"/>
  <c r="CM1044" i="1" s="1"/>
  <c r="CN1044" i="1" s="1"/>
  <c r="CJ1048" i="1"/>
  <c r="CK1048" i="1" s="1"/>
  <c r="CL1048" i="1" s="1"/>
  <c r="CM1048" i="1" s="1"/>
  <c r="CN1048" i="1" s="1"/>
  <c r="CJ1131" i="1"/>
  <c r="CK1131" i="1" s="1"/>
  <c r="CL1131" i="1" s="1"/>
  <c r="CM1131" i="1" s="1"/>
  <c r="CN1131" i="1" s="1"/>
  <c r="CJ1053" i="1"/>
  <c r="CK1053" i="1" s="1"/>
  <c r="CL1053" i="1" s="1"/>
  <c r="CM1053" i="1" s="1"/>
  <c r="CN1053" i="1" s="1"/>
  <c r="CJ1057" i="1"/>
  <c r="CK1057" i="1" s="1"/>
  <c r="CL1057" i="1" s="1"/>
  <c r="CM1057" i="1" s="1"/>
  <c r="CN1057" i="1" s="1"/>
  <c r="CJ1062" i="1"/>
  <c r="CK1062" i="1" s="1"/>
  <c r="CL1062" i="1" s="1"/>
  <c r="CM1062" i="1" s="1"/>
  <c r="CN1062" i="1" s="1"/>
  <c r="CJ1066" i="1"/>
  <c r="CK1066" i="1" s="1"/>
  <c r="CL1066" i="1" s="1"/>
  <c r="CM1066" i="1" s="1"/>
  <c r="CN1066" i="1" s="1"/>
  <c r="CJ1069" i="1"/>
  <c r="CK1069" i="1" s="1"/>
  <c r="CL1069" i="1" s="1"/>
  <c r="CM1069" i="1" s="1"/>
  <c r="CN1069" i="1" s="1"/>
  <c r="CJ1133" i="1"/>
  <c r="CK1133" i="1" s="1"/>
  <c r="CL1133" i="1" s="1"/>
  <c r="CM1133" i="1" s="1"/>
  <c r="CN1133" i="1" s="1"/>
  <c r="CJ1075" i="1"/>
  <c r="CK1075" i="1" s="1"/>
  <c r="CL1075" i="1" s="1"/>
  <c r="CM1075" i="1" s="1"/>
  <c r="CN1075" i="1" s="1"/>
  <c r="CJ1079" i="1"/>
  <c r="CK1079" i="1" s="1"/>
  <c r="CL1079" i="1" s="1"/>
  <c r="CM1079" i="1" s="1"/>
  <c r="CN1079" i="1" s="1"/>
  <c r="CJ1083" i="1"/>
  <c r="CK1083" i="1" s="1"/>
  <c r="CL1083" i="1" s="1"/>
  <c r="CM1083" i="1" s="1"/>
  <c r="CN1083" i="1" s="1"/>
  <c r="CJ1085" i="1"/>
  <c r="CK1085" i="1" s="1"/>
  <c r="CL1085" i="1" s="1"/>
  <c r="CM1085" i="1" s="1"/>
  <c r="CN1085" i="1" s="1"/>
  <c r="CJ1092" i="1"/>
  <c r="CK1092" i="1" s="1"/>
  <c r="CL1092" i="1" s="1"/>
  <c r="CM1092" i="1" s="1"/>
  <c r="CN1092" i="1" s="1"/>
  <c r="CJ1136" i="1"/>
  <c r="CK1136" i="1" s="1"/>
  <c r="CL1136" i="1" s="1"/>
  <c r="CM1136" i="1" s="1"/>
  <c r="CN1136" i="1" s="1"/>
  <c r="CJ99" i="1"/>
  <c r="CK99" i="1" s="1"/>
  <c r="CL99" i="1" s="1"/>
  <c r="CM99" i="1" s="1"/>
  <c r="CN99" i="1" s="1"/>
  <c r="CJ250" i="1"/>
  <c r="CK250" i="1" s="1"/>
  <c r="CL250" i="1" s="1"/>
  <c r="CM250" i="1" s="1"/>
  <c r="CN250" i="1" s="1"/>
  <c r="CJ18" i="1"/>
  <c r="CK18" i="1" s="1"/>
  <c r="CL18" i="1" s="1"/>
  <c r="CM18" i="1" s="1"/>
  <c r="CN18" i="1" s="1"/>
  <c r="CJ190" i="1"/>
  <c r="CK190" i="1" s="1"/>
  <c r="CL190" i="1" s="1"/>
  <c r="CM190" i="1" s="1"/>
  <c r="CN190" i="1" s="1"/>
  <c r="CJ94" i="1"/>
  <c r="CK94" i="1" s="1"/>
  <c r="CL94" i="1" s="1"/>
  <c r="CM94" i="1" s="1"/>
  <c r="CN94" i="1" s="1"/>
  <c r="CJ199" i="1"/>
  <c r="CK199" i="1" s="1"/>
  <c r="CL199" i="1" s="1"/>
  <c r="CM199" i="1" s="1"/>
  <c r="CN199" i="1" s="1"/>
  <c r="CJ210" i="1"/>
  <c r="CK210" i="1" s="1"/>
  <c r="CL210" i="1" s="1"/>
  <c r="CM210" i="1" s="1"/>
  <c r="CN210" i="1" s="1"/>
  <c r="CJ148" i="1"/>
  <c r="CK148" i="1" s="1"/>
  <c r="CL148" i="1" s="1"/>
  <c r="CM148" i="1" s="1"/>
  <c r="CN148" i="1" s="1"/>
  <c r="CJ219" i="1"/>
  <c r="CK219" i="1" s="1"/>
  <c r="CL219" i="1" s="1"/>
  <c r="CM219" i="1" s="1"/>
  <c r="CN219" i="1" s="1"/>
  <c r="CJ4" i="1"/>
  <c r="CK4" i="1" s="1"/>
  <c r="CL4" i="1" s="1"/>
  <c r="CM4" i="1" s="1"/>
  <c r="CN4" i="1" s="1"/>
  <c r="CJ227" i="1"/>
  <c r="CK227" i="1" s="1"/>
  <c r="CL227" i="1" s="1"/>
  <c r="CM227" i="1" s="1"/>
  <c r="CN227" i="1" s="1"/>
  <c r="CJ230" i="1"/>
  <c r="CK230" i="1" s="1"/>
  <c r="CL230" i="1" s="1"/>
  <c r="CM230" i="1" s="1"/>
  <c r="CN230" i="1" s="1"/>
  <c r="CJ234" i="1"/>
  <c r="CK234" i="1" s="1"/>
  <c r="CL234" i="1" s="1"/>
  <c r="CM234" i="1" s="1"/>
  <c r="CN234" i="1" s="1"/>
  <c r="CJ98" i="1"/>
  <c r="CK98" i="1" s="1"/>
  <c r="CL98" i="1" s="1"/>
  <c r="CM98" i="1" s="1"/>
  <c r="CN98" i="1" s="1"/>
  <c r="CJ889" i="1"/>
  <c r="CK889" i="1" s="1"/>
  <c r="CL889" i="1" s="1"/>
  <c r="CM889" i="1" s="1"/>
  <c r="CN889" i="1" s="1"/>
  <c r="CJ253" i="1"/>
  <c r="CK253" i="1" s="1"/>
  <c r="CL253" i="1" s="1"/>
  <c r="CM253" i="1" s="1"/>
  <c r="CN253" i="1" s="1"/>
  <c r="CJ8" i="1"/>
  <c r="CK8" i="1" s="1"/>
  <c r="CL8" i="1" s="1"/>
  <c r="CM8" i="1" s="1"/>
  <c r="CN8" i="1" s="1"/>
  <c r="CJ45" i="1"/>
  <c r="CK45" i="1" s="1"/>
  <c r="CL45" i="1" s="1"/>
  <c r="CM45" i="1" s="1"/>
  <c r="CN45" i="1" s="1"/>
  <c r="CJ9" i="1"/>
  <c r="CK9" i="1" s="1"/>
  <c r="CL9" i="1" s="1"/>
  <c r="CM9" i="1" s="1"/>
  <c r="CN9" i="1" s="1"/>
  <c r="CJ267" i="1"/>
  <c r="CK267" i="1" s="1"/>
  <c r="CL267" i="1" s="1"/>
  <c r="CM267" i="1" s="1"/>
  <c r="CN267" i="1" s="1"/>
  <c r="CJ271" i="1"/>
  <c r="CK271" i="1" s="1"/>
  <c r="CL271" i="1" s="1"/>
  <c r="CM271" i="1" s="1"/>
  <c r="CN271" i="1" s="1"/>
  <c r="CJ278" i="1"/>
  <c r="CK278" i="1" s="1"/>
  <c r="CL278" i="1" s="1"/>
  <c r="CM278" i="1" s="1"/>
  <c r="CN278" i="1" s="1"/>
  <c r="CJ280" i="1"/>
  <c r="CK280" i="1" s="1"/>
  <c r="CL280" i="1" s="1"/>
  <c r="CM280" i="1" s="1"/>
  <c r="CN280" i="1" s="1"/>
  <c r="CJ290" i="1"/>
  <c r="CK290" i="1" s="1"/>
  <c r="CL290" i="1" s="1"/>
  <c r="CM290" i="1" s="1"/>
  <c r="CN290" i="1" s="1"/>
  <c r="CJ298" i="1"/>
  <c r="CK298" i="1" s="1"/>
  <c r="CL298" i="1" s="1"/>
  <c r="CM298" i="1" s="1"/>
  <c r="CN298" i="1" s="1"/>
  <c r="CJ301" i="1"/>
  <c r="CK301" i="1" s="1"/>
  <c r="CL301" i="1" s="1"/>
  <c r="CM301" i="1" s="1"/>
  <c r="CN301" i="1" s="1"/>
  <c r="CJ313" i="1"/>
  <c r="CK313" i="1" s="1"/>
  <c r="CL313" i="1" s="1"/>
  <c r="CM313" i="1" s="1"/>
  <c r="CN313" i="1" s="1"/>
  <c r="CJ318" i="1"/>
  <c r="CK318" i="1" s="1"/>
  <c r="CL318" i="1" s="1"/>
  <c r="CM318" i="1" s="1"/>
  <c r="CN318" i="1" s="1"/>
  <c r="CJ332" i="1"/>
  <c r="CK332" i="1" s="1"/>
  <c r="CL332" i="1" s="1"/>
  <c r="CM332" i="1" s="1"/>
  <c r="CN332" i="1" s="1"/>
  <c r="CJ336" i="1"/>
  <c r="CK336" i="1" s="1"/>
  <c r="CL336" i="1" s="1"/>
  <c r="CM336" i="1" s="1"/>
  <c r="CN336" i="1" s="1"/>
  <c r="CJ344" i="1"/>
  <c r="CK344" i="1" s="1"/>
  <c r="CL344" i="1" s="1"/>
  <c r="CM344" i="1" s="1"/>
  <c r="CN344" i="1" s="1"/>
  <c r="CJ345" i="1"/>
  <c r="CK345" i="1" s="1"/>
  <c r="CL345" i="1" s="1"/>
  <c r="CM345" i="1" s="1"/>
  <c r="CN345" i="1" s="1"/>
  <c r="CJ356" i="1"/>
  <c r="CK356" i="1" s="1"/>
  <c r="CL356" i="1" s="1"/>
  <c r="CM356" i="1" s="1"/>
  <c r="CN356" i="1" s="1"/>
  <c r="CJ821" i="1"/>
  <c r="CK821" i="1" s="1"/>
  <c r="CL821" i="1" s="1"/>
  <c r="CM821" i="1" s="1"/>
  <c r="CN821" i="1" s="1"/>
  <c r="CJ366" i="1"/>
  <c r="CK366" i="1" s="1"/>
  <c r="CL366" i="1" s="1"/>
  <c r="CM366" i="1" s="1"/>
  <c r="CN366" i="1" s="1"/>
  <c r="CJ371" i="1"/>
  <c r="CK371" i="1" s="1"/>
  <c r="CL371" i="1" s="1"/>
  <c r="CM371" i="1" s="1"/>
  <c r="CN371" i="1" s="1"/>
  <c r="CJ384" i="1"/>
  <c r="CK384" i="1" s="1"/>
  <c r="CL384" i="1" s="1"/>
  <c r="CM384" i="1" s="1"/>
  <c r="CN384" i="1" s="1"/>
  <c r="CJ391" i="1"/>
  <c r="CK391" i="1" s="1"/>
  <c r="CL391" i="1" s="1"/>
  <c r="CM391" i="1" s="1"/>
  <c r="CN391" i="1" s="1"/>
  <c r="CJ399" i="1"/>
  <c r="CK399" i="1" s="1"/>
  <c r="CL399" i="1" s="1"/>
  <c r="CM399" i="1" s="1"/>
  <c r="CN399" i="1" s="1"/>
  <c r="CJ402" i="1"/>
  <c r="CK402" i="1" s="1"/>
  <c r="CL402" i="1" s="1"/>
  <c r="CM402" i="1" s="1"/>
  <c r="CN402" i="1" s="1"/>
  <c r="CJ411" i="1"/>
  <c r="CK411" i="1" s="1"/>
  <c r="CL411" i="1" s="1"/>
  <c r="CM411" i="1" s="1"/>
  <c r="CN411" i="1" s="1"/>
  <c r="CJ828" i="1"/>
  <c r="CK828" i="1" s="1"/>
  <c r="CL828" i="1" s="1"/>
  <c r="CM828" i="1" s="1"/>
  <c r="CN828" i="1" s="1"/>
  <c r="CJ829" i="1"/>
  <c r="CK829" i="1" s="1"/>
  <c r="CL829" i="1" s="1"/>
  <c r="CM829" i="1" s="1"/>
  <c r="CN829" i="1" s="1"/>
  <c r="CJ429" i="1"/>
  <c r="CK429" i="1" s="1"/>
  <c r="CL429" i="1" s="1"/>
  <c r="CM429" i="1" s="1"/>
  <c r="CN429" i="1" s="1"/>
  <c r="CJ165" i="1"/>
  <c r="CK165" i="1" s="1"/>
  <c r="CL165" i="1" s="1"/>
  <c r="CM165" i="1" s="1"/>
  <c r="CN165" i="1" s="1"/>
  <c r="CJ451" i="1"/>
  <c r="CK451" i="1" s="1"/>
  <c r="CL451" i="1" s="1"/>
  <c r="CM451" i="1" s="1"/>
  <c r="CN451" i="1" s="1"/>
  <c r="CJ454" i="1"/>
  <c r="CK454" i="1" s="1"/>
  <c r="CL454" i="1" s="1"/>
  <c r="CM454" i="1" s="1"/>
  <c r="CN454" i="1" s="1"/>
  <c r="CJ464" i="1"/>
  <c r="CK464" i="1" s="1"/>
  <c r="CL464" i="1" s="1"/>
  <c r="CM464" i="1" s="1"/>
  <c r="CN464" i="1" s="1"/>
  <c r="CJ29" i="1"/>
  <c r="CK29" i="1" s="1"/>
  <c r="CL29" i="1" s="1"/>
  <c r="CM29" i="1" s="1"/>
  <c r="CN29" i="1" s="1"/>
  <c r="CJ475" i="1"/>
  <c r="CK475" i="1" s="1"/>
  <c r="CL475" i="1" s="1"/>
  <c r="CM475" i="1" s="1"/>
  <c r="CN475" i="1" s="1"/>
  <c r="CJ479" i="1"/>
  <c r="CK479" i="1" s="1"/>
  <c r="CL479" i="1" s="1"/>
  <c r="CM479" i="1" s="1"/>
  <c r="CN479" i="1" s="1"/>
  <c r="CJ149" i="1"/>
  <c r="CK149" i="1" s="1"/>
  <c r="CL149" i="1" s="1"/>
  <c r="CM149" i="1" s="1"/>
  <c r="CN149" i="1" s="1"/>
  <c r="CJ485" i="1"/>
  <c r="CK485" i="1" s="1"/>
  <c r="CL485" i="1" s="1"/>
  <c r="CM485" i="1" s="1"/>
  <c r="CN485" i="1" s="1"/>
  <c r="CJ488" i="1"/>
  <c r="CK488" i="1" s="1"/>
  <c r="CL488" i="1" s="1"/>
  <c r="CM488" i="1" s="1"/>
  <c r="CN488" i="1" s="1"/>
  <c r="CJ58" i="1"/>
  <c r="CK58" i="1" s="1"/>
  <c r="CL58" i="1" s="1"/>
  <c r="CM58" i="1" s="1"/>
  <c r="CN58" i="1" s="1"/>
  <c r="CJ903" i="1"/>
  <c r="CK903" i="1" s="1"/>
  <c r="CL903" i="1" s="1"/>
  <c r="CM903" i="1" s="1"/>
  <c r="CN903" i="1" s="1"/>
  <c r="CJ497" i="1"/>
  <c r="CK497" i="1" s="1"/>
  <c r="CL497" i="1" s="1"/>
  <c r="CM497" i="1" s="1"/>
  <c r="CN497" i="1" s="1"/>
  <c r="CJ59" i="1"/>
  <c r="CK59" i="1" s="1"/>
  <c r="CL59" i="1" s="1"/>
  <c r="CM59" i="1" s="1"/>
  <c r="CN59" i="1" s="1"/>
  <c r="CJ507" i="1"/>
  <c r="CK507" i="1" s="1"/>
  <c r="CL507" i="1" s="1"/>
  <c r="CM507" i="1" s="1"/>
  <c r="CN507" i="1" s="1"/>
  <c r="CJ514" i="1"/>
  <c r="CK514" i="1" s="1"/>
  <c r="CL514" i="1" s="1"/>
  <c r="CM514" i="1" s="1"/>
  <c r="CN514" i="1" s="1"/>
  <c r="CJ520" i="1"/>
  <c r="CK520" i="1" s="1"/>
  <c r="CL520" i="1" s="1"/>
  <c r="CM520" i="1" s="1"/>
  <c r="CN520" i="1" s="1"/>
  <c r="CJ526" i="1"/>
  <c r="CK526" i="1" s="1"/>
  <c r="CL526" i="1" s="1"/>
  <c r="CM526" i="1" s="1"/>
  <c r="CN526" i="1" s="1"/>
  <c r="CJ750" i="1"/>
  <c r="CK750" i="1" s="1"/>
  <c r="CL750" i="1" s="1"/>
  <c r="CM750" i="1" s="1"/>
  <c r="CN750" i="1" s="1"/>
  <c r="CJ907" i="1"/>
  <c r="CK907" i="1" s="1"/>
  <c r="CL907" i="1" s="1"/>
  <c r="CM907" i="1" s="1"/>
  <c r="CN907" i="1" s="1"/>
  <c r="CJ538" i="1"/>
  <c r="CK538" i="1" s="1"/>
  <c r="CL538" i="1" s="1"/>
  <c r="CM538" i="1" s="1"/>
  <c r="CN538" i="1" s="1"/>
  <c r="CJ549" i="1"/>
  <c r="CK549" i="1" s="1"/>
  <c r="CL549" i="1" s="1"/>
  <c r="CM549" i="1" s="1"/>
  <c r="CN549" i="1" s="1"/>
  <c r="CJ557" i="1"/>
  <c r="CK557" i="1" s="1"/>
  <c r="CL557" i="1" s="1"/>
  <c r="CM557" i="1" s="1"/>
  <c r="CN557" i="1" s="1"/>
  <c r="CJ559" i="1"/>
  <c r="CK559" i="1" s="1"/>
  <c r="CL559" i="1" s="1"/>
  <c r="CM559" i="1" s="1"/>
  <c r="CN559" i="1" s="1"/>
  <c r="CJ564" i="1"/>
  <c r="CK564" i="1" s="1"/>
  <c r="CL564" i="1" s="1"/>
  <c r="CM564" i="1" s="1"/>
  <c r="CN564" i="1" s="1"/>
  <c r="CJ570" i="1"/>
  <c r="CK570" i="1" s="1"/>
  <c r="CL570" i="1" s="1"/>
  <c r="CM570" i="1" s="1"/>
  <c r="CN570" i="1" s="1"/>
  <c r="CJ574" i="1"/>
  <c r="CK574" i="1" s="1"/>
  <c r="CL574" i="1" s="1"/>
  <c r="CM574" i="1" s="1"/>
  <c r="CN574" i="1" s="1"/>
  <c r="CJ580" i="1"/>
  <c r="CK580" i="1" s="1"/>
  <c r="CL580" i="1" s="1"/>
  <c r="CM580" i="1" s="1"/>
  <c r="CN580" i="1" s="1"/>
  <c r="CJ117" i="1"/>
  <c r="CK117" i="1" s="1"/>
  <c r="CL117" i="1" s="1"/>
  <c r="CM117" i="1" s="1"/>
  <c r="CN117" i="1" s="1"/>
  <c r="CJ592" i="1"/>
  <c r="CK592" i="1" s="1"/>
  <c r="CL592" i="1" s="1"/>
  <c r="CM592" i="1" s="1"/>
  <c r="CN592" i="1" s="1"/>
  <c r="CJ119" i="1"/>
  <c r="CK119" i="1" s="1"/>
  <c r="CL119" i="1" s="1"/>
  <c r="CM119" i="1" s="1"/>
  <c r="CN119" i="1" s="1"/>
  <c r="CJ156" i="1"/>
  <c r="CK156" i="1" s="1"/>
  <c r="CL156" i="1" s="1"/>
  <c r="CM156" i="1" s="1"/>
  <c r="CN156" i="1" s="1"/>
  <c r="CJ70" i="1"/>
  <c r="CK70" i="1" s="1"/>
  <c r="CL70" i="1" s="1"/>
  <c r="CM70" i="1" s="1"/>
  <c r="CN70" i="1" s="1"/>
  <c r="CJ607" i="1"/>
  <c r="CK607" i="1" s="1"/>
  <c r="CL607" i="1" s="1"/>
  <c r="CM607" i="1" s="1"/>
  <c r="CN607" i="1" s="1"/>
  <c r="CJ831" i="1"/>
  <c r="CK831" i="1" s="1"/>
  <c r="CL831" i="1" s="1"/>
  <c r="CM831" i="1" s="1"/>
  <c r="CN831" i="1" s="1"/>
  <c r="CJ621" i="1"/>
  <c r="CK621" i="1" s="1"/>
  <c r="CL621" i="1" s="1"/>
  <c r="CM621" i="1" s="1"/>
  <c r="CN621" i="1" s="1"/>
  <c r="CJ623" i="1"/>
  <c r="CK623" i="1" s="1"/>
  <c r="CL623" i="1" s="1"/>
  <c r="CM623" i="1" s="1"/>
  <c r="CN623" i="1" s="1"/>
  <c r="CJ627" i="1"/>
  <c r="CK627" i="1" s="1"/>
  <c r="CL627" i="1" s="1"/>
  <c r="CM627" i="1" s="1"/>
  <c r="CN627" i="1" s="1"/>
  <c r="CJ628" i="1"/>
  <c r="CK628" i="1" s="1"/>
  <c r="CL628" i="1" s="1"/>
  <c r="CM628" i="1" s="1"/>
  <c r="CN628" i="1" s="1"/>
  <c r="CJ178" i="1"/>
  <c r="CK178" i="1" s="1"/>
  <c r="CL178" i="1" s="1"/>
  <c r="CM178" i="1" s="1"/>
  <c r="CN178" i="1" s="1"/>
  <c r="CJ75" i="1"/>
  <c r="CK75" i="1" s="1"/>
  <c r="CL75" i="1" s="1"/>
  <c r="CM75" i="1" s="1"/>
  <c r="CN75" i="1" s="1"/>
  <c r="CJ126" i="1"/>
  <c r="CK126" i="1" s="1"/>
  <c r="CL126" i="1" s="1"/>
  <c r="CM126" i="1" s="1"/>
  <c r="CN126" i="1" s="1"/>
  <c r="CJ639" i="1"/>
  <c r="CK639" i="1" s="1"/>
  <c r="CL639" i="1" s="1"/>
  <c r="CM639" i="1" s="1"/>
  <c r="CN639" i="1" s="1"/>
  <c r="CJ643" i="1"/>
  <c r="CK643" i="1" s="1"/>
  <c r="CL643" i="1" s="1"/>
  <c r="CM643" i="1" s="1"/>
  <c r="CN643" i="1" s="1"/>
  <c r="CJ655" i="1"/>
  <c r="CK655" i="1" s="1"/>
  <c r="CL655" i="1" s="1"/>
  <c r="CM655" i="1" s="1"/>
  <c r="CN655" i="1" s="1"/>
  <c r="CJ661" i="1"/>
  <c r="CK661" i="1" s="1"/>
  <c r="CL661" i="1" s="1"/>
  <c r="CM661" i="1" s="1"/>
  <c r="CN661" i="1" s="1"/>
  <c r="CJ667" i="1"/>
  <c r="CK667" i="1" s="1"/>
  <c r="CJ673" i="1"/>
  <c r="CK673" i="1" s="1"/>
  <c r="CL673" i="1" s="1"/>
  <c r="CM673" i="1" s="1"/>
  <c r="CN673" i="1" s="1"/>
  <c r="CJ83" i="1"/>
  <c r="CK83" i="1" s="1"/>
  <c r="CL83" i="1" s="1"/>
  <c r="CM83" i="1" s="1"/>
  <c r="CN83" i="1" s="1"/>
  <c r="CJ682" i="1"/>
  <c r="CK682" i="1" s="1"/>
  <c r="CL682" i="1" s="1"/>
  <c r="CM682" i="1" s="1"/>
  <c r="CN682" i="1" s="1"/>
  <c r="CJ688" i="1"/>
  <c r="CK688" i="1" s="1"/>
  <c r="CL688" i="1" s="1"/>
  <c r="CM688" i="1" s="1"/>
  <c r="CN688" i="1" s="1"/>
  <c r="CJ762" i="1"/>
  <c r="CK762" i="1" s="1"/>
  <c r="CL762" i="1" s="1"/>
  <c r="CM762" i="1" s="1"/>
  <c r="CN762" i="1" s="1"/>
  <c r="CJ137" i="1"/>
  <c r="CK137" i="1" s="1"/>
  <c r="CL137" i="1" s="1"/>
  <c r="CM137" i="1" s="1"/>
  <c r="CN137" i="1" s="1"/>
  <c r="CJ40" i="1"/>
  <c r="CK40" i="1" s="1"/>
  <c r="CL40" i="1" s="1"/>
  <c r="CM40" i="1" s="1"/>
  <c r="CN40" i="1" s="1"/>
  <c r="CJ916" i="1"/>
  <c r="CK916" i="1" s="1"/>
  <c r="CL916" i="1" s="1"/>
  <c r="CM916" i="1" s="1"/>
  <c r="CN916" i="1" s="1"/>
  <c r="CJ138" i="1"/>
  <c r="CK138" i="1" s="1"/>
  <c r="CL138" i="1" s="1"/>
  <c r="CM138" i="1" s="1"/>
  <c r="CN138" i="1" s="1"/>
  <c r="CJ833" i="1"/>
  <c r="CK833" i="1" s="1"/>
  <c r="CL833" i="1" s="1"/>
  <c r="CM833" i="1" s="1"/>
  <c r="CN833" i="1" s="1"/>
  <c r="CJ88" i="1"/>
  <c r="CK88" i="1" s="1"/>
  <c r="CL88" i="1" s="1"/>
  <c r="CM88" i="1" s="1"/>
  <c r="CN88" i="1" s="1"/>
  <c r="CJ158" i="1"/>
  <c r="CK158" i="1" s="1"/>
  <c r="CL158" i="1" s="1"/>
  <c r="CM158" i="1" s="1"/>
  <c r="CN158" i="1" s="1"/>
  <c r="CJ89" i="1"/>
  <c r="CK89" i="1" s="1"/>
  <c r="CL89" i="1" s="1"/>
  <c r="CM89" i="1" s="1"/>
  <c r="CN89" i="1" s="1"/>
  <c r="CJ42" i="1"/>
  <c r="CK42" i="1" s="1"/>
  <c r="CL42" i="1" s="1"/>
  <c r="CM42" i="1" s="1"/>
  <c r="CN42" i="1" s="1"/>
  <c r="CJ711" i="1"/>
  <c r="CK711" i="1" s="1"/>
  <c r="CL711" i="1" s="1"/>
  <c r="CM711" i="1" s="1"/>
  <c r="CN711" i="1" s="1"/>
  <c r="CJ90" i="1"/>
  <c r="CK90" i="1" s="1"/>
  <c r="CL90" i="1" s="1"/>
  <c r="CM90" i="1" s="1"/>
  <c r="CN90" i="1" s="1"/>
  <c r="CJ140" i="1"/>
  <c r="CK140" i="1" s="1"/>
  <c r="CL140" i="1" s="1"/>
  <c r="CM140" i="1" s="1"/>
  <c r="CN140" i="1" s="1"/>
  <c r="CJ835" i="1"/>
  <c r="CK835" i="1" s="1"/>
  <c r="CL835" i="1" s="1"/>
  <c r="CM835" i="1" s="1"/>
  <c r="CN835" i="1" s="1"/>
  <c r="CJ837" i="1"/>
  <c r="CK837" i="1" s="1"/>
  <c r="CL837" i="1" s="1"/>
  <c r="CM837" i="1" s="1"/>
  <c r="CN837" i="1" s="1"/>
  <c r="CJ922" i="1"/>
  <c r="CK922" i="1" s="1"/>
  <c r="CL922" i="1" s="1"/>
  <c r="CM922" i="1" s="1"/>
  <c r="CN922" i="1" s="1"/>
  <c r="CJ924" i="1"/>
  <c r="CK924" i="1" s="1"/>
  <c r="CL924" i="1" s="1"/>
  <c r="CM924" i="1" s="1"/>
  <c r="CN924" i="1" s="1"/>
  <c r="CJ718" i="1"/>
  <c r="CK718" i="1" s="1"/>
  <c r="CL718" i="1" s="1"/>
  <c r="CM718" i="1" s="1"/>
  <c r="CN718" i="1" s="1"/>
  <c r="CJ926" i="1"/>
  <c r="CK926" i="1" s="1"/>
  <c r="CL926" i="1" s="1"/>
  <c r="CM926" i="1" s="1"/>
  <c r="CN926" i="1" s="1"/>
  <c r="CJ790" i="1"/>
  <c r="CK790" i="1" s="1"/>
  <c r="CL790" i="1" s="1"/>
  <c r="CM790" i="1" s="1"/>
  <c r="CN790" i="1" s="1"/>
  <c r="CJ929" i="1"/>
  <c r="CK929" i="1" s="1"/>
  <c r="CL929" i="1" s="1"/>
  <c r="CM929" i="1" s="1"/>
  <c r="CN929" i="1" s="1"/>
  <c r="CJ844" i="1"/>
  <c r="CK844" i="1" s="1"/>
  <c r="CL844" i="1" s="1"/>
  <c r="CM844" i="1" s="1"/>
  <c r="CN844" i="1" s="1"/>
  <c r="CJ847" i="1"/>
  <c r="CK847" i="1" s="1"/>
  <c r="CL847" i="1" s="1"/>
  <c r="CM847" i="1" s="1"/>
  <c r="CN847" i="1" s="1"/>
  <c r="CJ720" i="1"/>
  <c r="CK720" i="1" s="1"/>
  <c r="CL720" i="1" s="1"/>
  <c r="CM720" i="1" s="1"/>
  <c r="CN720" i="1" s="1"/>
  <c r="CJ722" i="1"/>
  <c r="CK722" i="1" s="1"/>
  <c r="CL722" i="1" s="1"/>
  <c r="CM722" i="1" s="1"/>
  <c r="CN722" i="1" s="1"/>
  <c r="CJ723" i="1"/>
  <c r="CK723" i="1" s="1"/>
  <c r="CL723" i="1" s="1"/>
  <c r="CM723" i="1" s="1"/>
  <c r="CN723" i="1" s="1"/>
  <c r="CJ793" i="1"/>
  <c r="CK793" i="1" s="1"/>
  <c r="CL793" i="1" s="1"/>
  <c r="CM793" i="1" s="1"/>
  <c r="CN793" i="1" s="1"/>
  <c r="CJ795" i="1"/>
  <c r="CK795" i="1" s="1"/>
  <c r="CL795" i="1" s="1"/>
  <c r="CM795" i="1" s="1"/>
  <c r="CN795" i="1" s="1"/>
  <c r="CJ797" i="1"/>
  <c r="CK797" i="1" s="1"/>
  <c r="CL797" i="1" s="1"/>
  <c r="CM797" i="1" s="1"/>
  <c r="CN797" i="1" s="1"/>
  <c r="CJ856" i="1"/>
  <c r="CK856" i="1" s="1"/>
  <c r="CL856" i="1" s="1"/>
  <c r="CM856" i="1" s="1"/>
  <c r="CN856" i="1" s="1"/>
  <c r="CJ857" i="1"/>
  <c r="CK857" i="1" s="1"/>
  <c r="CL857" i="1" s="1"/>
  <c r="CM857" i="1" s="1"/>
  <c r="CN857" i="1" s="1"/>
  <c r="CJ147" i="1"/>
  <c r="CK147" i="1" s="1"/>
  <c r="CL147" i="1" s="1"/>
  <c r="CM147" i="1" s="1"/>
  <c r="CN147" i="1" s="1"/>
  <c r="CJ728" i="1"/>
  <c r="CK728" i="1" s="1"/>
  <c r="CL728" i="1" s="1"/>
  <c r="CM728" i="1" s="1"/>
  <c r="CN728" i="1" s="1"/>
  <c r="CJ142" i="1"/>
  <c r="CK142" i="1" s="1"/>
  <c r="CL142" i="1" s="1"/>
  <c r="CM142" i="1" s="1"/>
  <c r="CN142" i="1" s="1"/>
  <c r="CJ729" i="1"/>
  <c r="CK729" i="1" s="1"/>
  <c r="CL729" i="1" s="1"/>
  <c r="CM729" i="1" s="1"/>
  <c r="CN729" i="1" s="1"/>
  <c r="CJ774" i="1"/>
  <c r="CK774" i="1" s="1"/>
  <c r="CL774" i="1" s="1"/>
  <c r="CM774" i="1" s="1"/>
  <c r="CN774" i="1" s="1"/>
  <c r="CJ865" i="1"/>
  <c r="CK865" i="1" s="1"/>
  <c r="CL865" i="1" s="1"/>
  <c r="CM865" i="1" s="1"/>
  <c r="CN865" i="1" s="1"/>
  <c r="CJ805" i="1"/>
  <c r="CK805" i="1" s="1"/>
  <c r="CL805" i="1" s="1"/>
  <c r="CM805" i="1" s="1"/>
  <c r="CN805" i="1" s="1"/>
  <c r="CJ806" i="1"/>
  <c r="CK806" i="1" s="1"/>
  <c r="CL806" i="1" s="1"/>
  <c r="CM806" i="1" s="1"/>
  <c r="CN806" i="1" s="1"/>
  <c r="CJ885" i="1"/>
  <c r="CK885" i="1" s="1"/>
  <c r="CL885" i="1" s="1"/>
  <c r="CM885" i="1" s="1"/>
  <c r="CN885" i="1" s="1"/>
  <c r="CJ192" i="1"/>
  <c r="CK192" i="1" s="1"/>
  <c r="CL192" i="1" s="1"/>
  <c r="CM192" i="1" s="1"/>
  <c r="CN192" i="1" s="1"/>
  <c r="CJ196" i="1"/>
  <c r="CK196" i="1" s="1"/>
  <c r="CL196" i="1" s="1"/>
  <c r="CM196" i="1" s="1"/>
  <c r="CN196" i="1" s="1"/>
  <c r="CJ200" i="1"/>
  <c r="CK200" i="1" s="1"/>
  <c r="CL200" i="1" s="1"/>
  <c r="CM200" i="1" s="1"/>
  <c r="CN200" i="1" s="1"/>
  <c r="CJ204" i="1"/>
  <c r="CK204" i="1" s="1"/>
  <c r="CL204" i="1" s="1"/>
  <c r="CM204" i="1" s="1"/>
  <c r="CN204" i="1" s="1"/>
  <c r="CJ807" i="1"/>
  <c r="CK807" i="1" s="1"/>
  <c r="CL807" i="1" s="1"/>
  <c r="CM807" i="1" s="1"/>
  <c r="CN807" i="1" s="1"/>
  <c r="CJ211" i="1"/>
  <c r="CK211" i="1" s="1"/>
  <c r="CL211" i="1" s="1"/>
  <c r="CM211" i="1" s="1"/>
  <c r="CN211" i="1" s="1"/>
  <c r="CJ95" i="1"/>
  <c r="CK95" i="1" s="1"/>
  <c r="CL95" i="1" s="1"/>
  <c r="CM95" i="1" s="1"/>
  <c r="CN95" i="1" s="1"/>
  <c r="CJ217" i="1"/>
  <c r="CK217" i="1" s="1"/>
  <c r="CL217" i="1" s="1"/>
  <c r="CM217" i="1" s="1"/>
  <c r="CN217" i="1" s="1"/>
  <c r="CJ811" i="1"/>
  <c r="CK811" i="1" s="1"/>
  <c r="CL811" i="1" s="1"/>
  <c r="CM811" i="1" s="1"/>
  <c r="CN811" i="1" s="1"/>
  <c r="CJ220" i="1"/>
  <c r="CK220" i="1" s="1"/>
  <c r="CL220" i="1" s="1"/>
  <c r="CM220" i="1" s="1"/>
  <c r="CN220" i="1" s="1"/>
  <c r="CJ223" i="1"/>
  <c r="CK223" i="1" s="1"/>
  <c r="CL223" i="1" s="1"/>
  <c r="CM223" i="1" s="1"/>
  <c r="CN223" i="1" s="1"/>
  <c r="CJ225" i="1"/>
  <c r="CK225" i="1" s="1"/>
  <c r="CL225" i="1" s="1"/>
  <c r="CM225" i="1" s="1"/>
  <c r="CN225" i="1" s="1"/>
  <c r="CJ228" i="1"/>
  <c r="CK228" i="1" s="1"/>
  <c r="CL228" i="1" s="1"/>
  <c r="CM228" i="1" s="1"/>
  <c r="CN228" i="1" s="1"/>
  <c r="CJ231" i="1"/>
  <c r="CK231" i="1" s="1"/>
  <c r="CL231" i="1" s="1"/>
  <c r="CM231" i="1" s="1"/>
  <c r="CN231" i="1" s="1"/>
  <c r="CJ235" i="1"/>
  <c r="CK235" i="1" s="1"/>
  <c r="CL235" i="1" s="1"/>
  <c r="CM235" i="1" s="1"/>
  <c r="CN235" i="1" s="1"/>
  <c r="CJ736" i="1"/>
  <c r="CK736" i="1" s="1"/>
  <c r="CL736" i="1" s="1"/>
  <c r="CM736" i="1" s="1"/>
  <c r="CN736" i="1" s="1"/>
  <c r="CJ239" i="1"/>
  <c r="CK239" i="1" s="1"/>
  <c r="CL239" i="1" s="1"/>
  <c r="CM239" i="1" s="1"/>
  <c r="CN239" i="1" s="1"/>
  <c r="CJ242" i="1"/>
  <c r="CK242" i="1" s="1"/>
  <c r="CL242" i="1" s="1"/>
  <c r="CM242" i="1" s="1"/>
  <c r="CN242" i="1" s="1"/>
  <c r="CJ246" i="1"/>
  <c r="CK246" i="1" s="1"/>
  <c r="CL246" i="1" s="1"/>
  <c r="CM246" i="1" s="1"/>
  <c r="CN246" i="1" s="1"/>
  <c r="CJ247" i="1"/>
  <c r="CK247" i="1" s="1"/>
  <c r="CL247" i="1" s="1"/>
  <c r="CM247" i="1" s="1"/>
  <c r="CN247" i="1" s="1"/>
  <c r="CJ248" i="1"/>
  <c r="CK248" i="1" s="1"/>
  <c r="CL248" i="1" s="1"/>
  <c r="CM248" i="1" s="1"/>
  <c r="CN248" i="1" s="1"/>
  <c r="CJ785" i="1"/>
  <c r="CK785" i="1" s="1"/>
  <c r="CL785" i="1" s="1"/>
  <c r="CM785" i="1" s="1"/>
  <c r="CN785" i="1" s="1"/>
  <c r="CJ254" i="1"/>
  <c r="CK254" i="1" s="1"/>
  <c r="CL254" i="1" s="1"/>
  <c r="CM254" i="1" s="1"/>
  <c r="CN254" i="1" s="1"/>
  <c r="CJ19" i="1"/>
  <c r="CK19" i="1" s="1"/>
  <c r="CL19" i="1" s="1"/>
  <c r="CM19" i="1" s="1"/>
  <c r="CN19" i="1" s="1"/>
  <c r="CJ258" i="1"/>
  <c r="CK258" i="1" s="1"/>
  <c r="CL258" i="1" s="1"/>
  <c r="CM258" i="1" s="1"/>
  <c r="CN258" i="1" s="1"/>
  <c r="CJ737" i="1"/>
  <c r="CK737" i="1" s="1"/>
  <c r="CL737" i="1" s="1"/>
  <c r="CM737" i="1" s="1"/>
  <c r="CN737" i="1" s="1"/>
  <c r="CJ263" i="1"/>
  <c r="CK263" i="1" s="1"/>
  <c r="CL263" i="1" s="1"/>
  <c r="CM263" i="1" s="1"/>
  <c r="CN263" i="1" s="1"/>
  <c r="CJ10" i="1"/>
  <c r="CK10" i="1" s="1"/>
  <c r="CL10" i="1" s="1"/>
  <c r="CM10" i="1" s="1"/>
  <c r="CN10" i="1" s="1"/>
  <c r="CJ268" i="1"/>
  <c r="CK268" i="1" s="1"/>
  <c r="CL268" i="1" s="1"/>
  <c r="CM268" i="1" s="1"/>
  <c r="CN268" i="1" s="1"/>
  <c r="CJ272" i="1"/>
  <c r="CK272" i="1" s="1"/>
  <c r="CL272" i="1" s="1"/>
  <c r="CM272" i="1" s="1"/>
  <c r="CN272" i="1" s="1"/>
  <c r="CJ275" i="1"/>
  <c r="CK275" i="1" s="1"/>
  <c r="CL275" i="1" s="1"/>
  <c r="CM275" i="1" s="1"/>
  <c r="CN275" i="1" s="1"/>
  <c r="CJ891" i="1"/>
  <c r="CK891" i="1" s="1"/>
  <c r="CL891" i="1" s="1"/>
  <c r="CM891" i="1" s="1"/>
  <c r="CN891" i="1" s="1"/>
  <c r="CJ814" i="1"/>
  <c r="CK814" i="1" s="1"/>
  <c r="CL814" i="1" s="1"/>
  <c r="CM814" i="1" s="1"/>
  <c r="CN814" i="1" s="1"/>
  <c r="CJ283" i="1"/>
  <c r="CK283" i="1" s="1"/>
  <c r="CL283" i="1" s="1"/>
  <c r="CM283" i="1" s="1"/>
  <c r="CN283" i="1" s="1"/>
  <c r="CJ287" i="1"/>
  <c r="CK287" i="1" s="1"/>
  <c r="CL287" i="1" s="1"/>
  <c r="CM287" i="1" s="1"/>
  <c r="CN287" i="1" s="1"/>
  <c r="CJ21" i="1"/>
  <c r="CK21" i="1" s="1"/>
  <c r="CL21" i="1" s="1"/>
  <c r="CM21" i="1" s="1"/>
  <c r="CN21" i="1" s="1"/>
  <c r="CJ291" i="1"/>
  <c r="CK291" i="1" s="1"/>
  <c r="CL291" i="1" s="1"/>
  <c r="CM291" i="1" s="1"/>
  <c r="CN291" i="1" s="1"/>
  <c r="CJ292" i="1"/>
  <c r="CK292" i="1" s="1"/>
  <c r="CL292" i="1" s="1"/>
  <c r="CM292" i="1" s="1"/>
  <c r="CN292" i="1" s="1"/>
  <c r="CJ295" i="1"/>
  <c r="CK295" i="1" s="1"/>
  <c r="CL295" i="1" s="1"/>
  <c r="CM295" i="1" s="1"/>
  <c r="CN295" i="1" s="1"/>
  <c r="CJ299" i="1"/>
  <c r="CK299" i="1" s="1"/>
  <c r="CL299" i="1" s="1"/>
  <c r="CM299" i="1" s="1"/>
  <c r="CN299" i="1" s="1"/>
  <c r="CJ302" i="1"/>
  <c r="CK302" i="1" s="1"/>
  <c r="CL302" i="1" s="1"/>
  <c r="CM302" i="1" s="1"/>
  <c r="CN302" i="1" s="1"/>
  <c r="CJ306" i="1"/>
  <c r="CK306" i="1" s="1"/>
  <c r="CL306" i="1" s="1"/>
  <c r="CM306" i="1" s="1"/>
  <c r="CN306" i="1" s="1"/>
  <c r="CJ310" i="1"/>
  <c r="CK310" i="1" s="1"/>
  <c r="CL310" i="1" s="1"/>
  <c r="CM310" i="1" s="1"/>
  <c r="CN310" i="1" s="1"/>
  <c r="CJ894" i="1"/>
  <c r="CK894" i="1" s="1"/>
  <c r="CL894" i="1" s="1"/>
  <c r="CM894" i="1" s="1"/>
  <c r="CN894" i="1" s="1"/>
  <c r="CJ315" i="1"/>
  <c r="CK315" i="1" s="1"/>
  <c r="CL315" i="1" s="1"/>
  <c r="CM315" i="1" s="1"/>
  <c r="CN315" i="1" s="1"/>
  <c r="CJ895" i="1"/>
  <c r="CK895" i="1" s="1"/>
  <c r="CL895" i="1" s="1"/>
  <c r="CM895" i="1" s="1"/>
  <c r="CN895" i="1" s="1"/>
  <c r="CJ320" i="1"/>
  <c r="CK320" i="1" s="1"/>
  <c r="CL320" i="1" s="1"/>
  <c r="CM320" i="1" s="1"/>
  <c r="CN320" i="1" s="1"/>
  <c r="CJ324" i="1"/>
  <c r="CK324" i="1" s="1"/>
  <c r="CL324" i="1" s="1"/>
  <c r="CM324" i="1" s="1"/>
  <c r="CN324" i="1" s="1"/>
  <c r="CJ326" i="1"/>
  <c r="CK326" i="1" s="1"/>
  <c r="CL326" i="1" s="1"/>
  <c r="CM326" i="1" s="1"/>
  <c r="CN326" i="1" s="1"/>
  <c r="CJ330" i="1"/>
  <c r="CK330" i="1" s="1"/>
  <c r="CL330" i="1" s="1"/>
  <c r="CM330" i="1" s="1"/>
  <c r="CN330" i="1" s="1"/>
  <c r="CJ333" i="1"/>
  <c r="CK333" i="1" s="1"/>
  <c r="CL333" i="1" s="1"/>
  <c r="CM333" i="1" s="1"/>
  <c r="CN333" i="1" s="1"/>
  <c r="CJ337" i="1"/>
  <c r="CK337" i="1" s="1"/>
  <c r="CL337" i="1" s="1"/>
  <c r="CM337" i="1" s="1"/>
  <c r="CN337" i="1" s="1"/>
  <c r="CJ339" i="1"/>
  <c r="CK339" i="1" s="1"/>
  <c r="CL339" i="1" s="1"/>
  <c r="CM339" i="1" s="1"/>
  <c r="CN339" i="1" s="1"/>
  <c r="CJ741" i="1"/>
  <c r="CK741" i="1" s="1"/>
  <c r="CL741" i="1" s="1"/>
  <c r="CM741" i="1" s="1"/>
  <c r="CN741" i="1" s="1"/>
  <c r="CJ13" i="1"/>
  <c r="CK13" i="1" s="1"/>
  <c r="CL13" i="1" s="1"/>
  <c r="CM13" i="1" s="1"/>
  <c r="CN13" i="1" s="1"/>
  <c r="CJ346" i="1"/>
  <c r="CK346" i="1" s="1"/>
  <c r="CL346" i="1" s="1"/>
  <c r="CM346" i="1" s="1"/>
  <c r="CN346" i="1" s="1"/>
  <c r="CJ350" i="1"/>
  <c r="CK350" i="1" s="1"/>
  <c r="CL350" i="1" s="1"/>
  <c r="CM350" i="1" s="1"/>
  <c r="CN350" i="1" s="1"/>
  <c r="CJ49" i="1"/>
  <c r="CK49" i="1" s="1"/>
  <c r="CL49" i="1" s="1"/>
  <c r="CM49" i="1" s="1"/>
  <c r="CN49" i="1" s="1"/>
  <c r="CJ354" i="1"/>
  <c r="CK354" i="1" s="1"/>
  <c r="CL354" i="1" s="1"/>
  <c r="CM354" i="1" s="1"/>
  <c r="CN354" i="1" s="1"/>
  <c r="CJ357" i="1"/>
  <c r="CK357" i="1" s="1"/>
  <c r="CL357" i="1" s="1"/>
  <c r="CM357" i="1" s="1"/>
  <c r="CN357" i="1" s="1"/>
  <c r="CJ744" i="1"/>
  <c r="CK744" i="1" s="1"/>
  <c r="CL744" i="1" s="1"/>
  <c r="CM744" i="1" s="1"/>
  <c r="CN744" i="1" s="1"/>
  <c r="CJ362" i="1"/>
  <c r="CK362" i="1" s="1"/>
  <c r="CL362" i="1" s="1"/>
  <c r="CM362" i="1" s="1"/>
  <c r="CN362" i="1" s="1"/>
  <c r="CJ823" i="1"/>
  <c r="CK823" i="1" s="1"/>
  <c r="CL823" i="1" s="1"/>
  <c r="CM823" i="1" s="1"/>
  <c r="CN823" i="1" s="1"/>
  <c r="CJ825" i="1"/>
  <c r="CK825" i="1" s="1"/>
  <c r="CL825" i="1" s="1"/>
  <c r="CM825" i="1" s="1"/>
  <c r="CN825" i="1" s="1"/>
  <c r="CJ372" i="1"/>
  <c r="CK372" i="1" s="1"/>
  <c r="CL372" i="1" s="1"/>
  <c r="CM372" i="1" s="1"/>
  <c r="CN372" i="1" s="1"/>
  <c r="CJ26" i="1"/>
  <c r="CK26" i="1" s="1"/>
  <c r="CL26" i="1" s="1"/>
  <c r="CM26" i="1" s="1"/>
  <c r="CN26" i="1" s="1"/>
  <c r="CJ377" i="1"/>
  <c r="CK377" i="1" s="1"/>
  <c r="CL377" i="1" s="1"/>
  <c r="CM377" i="1" s="1"/>
  <c r="CN377" i="1" s="1"/>
  <c r="CJ897" i="1"/>
  <c r="CK897" i="1" s="1"/>
  <c r="CL897" i="1" s="1"/>
  <c r="CM897" i="1" s="1"/>
  <c r="CN897" i="1" s="1"/>
  <c r="CJ381" i="1"/>
  <c r="CK381" i="1" s="1"/>
  <c r="CL381" i="1" s="1"/>
  <c r="CM381" i="1" s="1"/>
  <c r="CN381" i="1" s="1"/>
  <c r="CJ50" i="1"/>
  <c r="CK50" i="1" s="1"/>
  <c r="CL50" i="1" s="1"/>
  <c r="CM50" i="1" s="1"/>
  <c r="CN50" i="1" s="1"/>
  <c r="CJ385" i="1"/>
  <c r="CK385" i="1" s="1"/>
  <c r="CL385" i="1" s="1"/>
  <c r="CM385" i="1" s="1"/>
  <c r="CN385" i="1" s="1"/>
  <c r="CJ389" i="1"/>
  <c r="CK389" i="1" s="1"/>
  <c r="CL389" i="1" s="1"/>
  <c r="CM389" i="1" s="1"/>
  <c r="CN389" i="1" s="1"/>
  <c r="CJ392" i="1"/>
  <c r="CK392" i="1" s="1"/>
  <c r="CL392" i="1" s="1"/>
  <c r="CM392" i="1" s="1"/>
  <c r="CN392" i="1" s="1"/>
  <c r="CJ396" i="1"/>
  <c r="CK396" i="1" s="1"/>
  <c r="CL396" i="1" s="1"/>
  <c r="CM396" i="1" s="1"/>
  <c r="CN396" i="1" s="1"/>
  <c r="CJ400" i="1"/>
  <c r="CK400" i="1" s="1"/>
  <c r="CL400" i="1" s="1"/>
  <c r="CM400" i="1" s="1"/>
  <c r="CN400" i="1" s="1"/>
  <c r="CJ403" i="1"/>
  <c r="CK403" i="1" s="1"/>
  <c r="CL403" i="1" s="1"/>
  <c r="CM403" i="1" s="1"/>
  <c r="CN403" i="1" s="1"/>
  <c r="CJ406" i="1"/>
  <c r="CK406" i="1" s="1"/>
  <c r="CL406" i="1" s="1"/>
  <c r="CM406" i="1" s="1"/>
  <c r="CN406" i="1" s="1"/>
  <c r="CJ408" i="1"/>
  <c r="CK408" i="1" s="1"/>
  <c r="CL408" i="1" s="1"/>
  <c r="CM408" i="1" s="1"/>
  <c r="CN408" i="1" s="1"/>
  <c r="CJ164" i="1"/>
  <c r="CK164" i="1" s="1"/>
  <c r="CL164" i="1" s="1"/>
  <c r="CM164" i="1" s="1"/>
  <c r="CN164" i="1" s="1"/>
  <c r="CJ953" i="1"/>
  <c r="CK953" i="1" s="1"/>
  <c r="CL953" i="1" s="1"/>
  <c r="CM953" i="1" s="1"/>
  <c r="CN953" i="1" s="1"/>
  <c r="CJ413" i="1"/>
  <c r="CK413" i="1" s="1"/>
  <c r="CL413" i="1" s="1"/>
  <c r="CM413" i="1" s="1"/>
  <c r="CN413" i="1" s="1"/>
  <c r="CJ417" i="1"/>
  <c r="CK417" i="1" s="1"/>
  <c r="CL417" i="1" s="1"/>
  <c r="CM417" i="1" s="1"/>
  <c r="CN417" i="1" s="1"/>
  <c r="CJ420" i="1"/>
  <c r="CK420" i="1" s="1"/>
  <c r="CL420" i="1" s="1"/>
  <c r="CM420" i="1" s="1"/>
  <c r="CN420" i="1" s="1"/>
  <c r="CJ423" i="1"/>
  <c r="CK423" i="1" s="1"/>
  <c r="CL423" i="1" s="1"/>
  <c r="CM423" i="1" s="1"/>
  <c r="CN423" i="1" s="1"/>
  <c r="CJ53" i="1"/>
  <c r="CK53" i="1" s="1"/>
  <c r="CL53" i="1" s="1"/>
  <c r="CM53" i="1" s="1"/>
  <c r="CN53" i="1" s="1"/>
  <c r="CJ430" i="1"/>
  <c r="CK430" i="1" s="1"/>
  <c r="CL430" i="1" s="1"/>
  <c r="CM430" i="1" s="1"/>
  <c r="CN430" i="1" s="1"/>
  <c r="CJ899" i="1"/>
  <c r="CK899" i="1" s="1"/>
  <c r="CL899" i="1" s="1"/>
  <c r="CM899" i="1" s="1"/>
  <c r="CN899" i="1" s="1"/>
  <c r="CJ435" i="1"/>
  <c r="CK435" i="1" s="1"/>
  <c r="CL435" i="1" s="1"/>
  <c r="CM435" i="1" s="1"/>
  <c r="CN435" i="1" s="1"/>
  <c r="CJ438" i="1"/>
  <c r="CK438" i="1" s="1"/>
  <c r="CL438" i="1" s="1"/>
  <c r="CM438" i="1" s="1"/>
  <c r="CN438" i="1" s="1"/>
  <c r="CJ441" i="1"/>
  <c r="CK441" i="1" s="1"/>
  <c r="CL441" i="1" s="1"/>
  <c r="CM441" i="1" s="1"/>
  <c r="CN441" i="1" s="1"/>
  <c r="CJ445" i="1"/>
  <c r="CK445" i="1" s="1"/>
  <c r="CL445" i="1" s="1"/>
  <c r="CM445" i="1" s="1"/>
  <c r="CN445" i="1" s="1"/>
  <c r="CJ166" i="1"/>
  <c r="CK166" i="1" s="1"/>
  <c r="CL166" i="1" s="1"/>
  <c r="CM166" i="1" s="1"/>
  <c r="CN166" i="1" s="1"/>
  <c r="CJ106" i="1"/>
  <c r="CK106" i="1" s="1"/>
  <c r="CL106" i="1" s="1"/>
  <c r="CM106" i="1" s="1"/>
  <c r="CN106" i="1" s="1"/>
  <c r="CJ455" i="1"/>
  <c r="CK455" i="1" s="1"/>
  <c r="CL455" i="1" s="1"/>
  <c r="CM455" i="1" s="1"/>
  <c r="CN455" i="1" s="1"/>
  <c r="CJ459" i="1"/>
  <c r="CK459" i="1" s="1"/>
  <c r="CL459" i="1" s="1"/>
  <c r="CM459" i="1" s="1"/>
  <c r="CN459" i="1" s="1"/>
  <c r="CJ462" i="1"/>
  <c r="CK462" i="1" s="1"/>
  <c r="CL462" i="1" s="1"/>
  <c r="CM462" i="1" s="1"/>
  <c r="CN462" i="1" s="1"/>
  <c r="CJ800" i="1"/>
  <c r="CK800" i="1" s="1"/>
  <c r="CL800" i="1" s="1"/>
  <c r="CM800" i="1" s="1"/>
  <c r="CN800" i="1" s="1"/>
  <c r="CJ467" i="1"/>
  <c r="CK467" i="1" s="1"/>
  <c r="CL467" i="1" s="1"/>
  <c r="CM467" i="1" s="1"/>
  <c r="CN467" i="1" s="1"/>
  <c r="CJ900" i="1"/>
  <c r="CK900" i="1" s="1"/>
  <c r="CL900" i="1" s="1"/>
  <c r="CM900" i="1" s="1"/>
  <c r="CN900" i="1" s="1"/>
  <c r="CJ472" i="1"/>
  <c r="CK472" i="1" s="1"/>
  <c r="CL472" i="1" s="1"/>
  <c r="CM472" i="1" s="1"/>
  <c r="CN472" i="1" s="1"/>
  <c r="CJ476" i="1"/>
  <c r="CK476" i="1" s="1"/>
  <c r="CL476" i="1" s="1"/>
  <c r="CM476" i="1" s="1"/>
  <c r="CN476" i="1" s="1"/>
  <c r="CJ480" i="1"/>
  <c r="CK480" i="1" s="1"/>
  <c r="CL480" i="1" s="1"/>
  <c r="CM480" i="1" s="1"/>
  <c r="CN480" i="1" s="1"/>
  <c r="CJ483" i="1"/>
  <c r="CK483" i="1" s="1"/>
  <c r="CL483" i="1" s="1"/>
  <c r="CM483" i="1" s="1"/>
  <c r="CN483" i="1" s="1"/>
  <c r="CJ786" i="1"/>
  <c r="CK786" i="1" s="1"/>
  <c r="CL786" i="1" s="1"/>
  <c r="CM786" i="1" s="1"/>
  <c r="CN786" i="1" s="1"/>
  <c r="CJ57" i="1"/>
  <c r="CK57" i="1" s="1"/>
  <c r="CL57" i="1" s="1"/>
  <c r="CM57" i="1" s="1"/>
  <c r="CN57" i="1" s="1"/>
  <c r="CJ107" i="1"/>
  <c r="CK107" i="1" s="1"/>
  <c r="CL107" i="1" s="1"/>
  <c r="CM107" i="1" s="1"/>
  <c r="CN107" i="1" s="1"/>
  <c r="CJ168" i="1"/>
  <c r="CK168" i="1" s="1"/>
  <c r="CL168" i="1" s="1"/>
  <c r="CM168" i="1" s="1"/>
  <c r="CN168" i="1" s="1"/>
  <c r="CJ169" i="1"/>
  <c r="CK169" i="1" s="1"/>
  <c r="CL169" i="1" s="1"/>
  <c r="CM169" i="1" s="1"/>
  <c r="CN169" i="1" s="1"/>
  <c r="CJ492" i="1"/>
  <c r="CK492" i="1" s="1"/>
  <c r="CL492" i="1" s="1"/>
  <c r="CM492" i="1" s="1"/>
  <c r="CN492" i="1" s="1"/>
  <c r="CJ494" i="1"/>
  <c r="CK494" i="1" s="1"/>
  <c r="CL494" i="1" s="1"/>
  <c r="CM494" i="1" s="1"/>
  <c r="CN494" i="1" s="1"/>
  <c r="CJ498" i="1"/>
  <c r="CK498" i="1" s="1"/>
  <c r="CL498" i="1" s="1"/>
  <c r="CM498" i="1" s="1"/>
  <c r="CN498" i="1" s="1"/>
  <c r="CJ502" i="1"/>
  <c r="CK502" i="1" s="1"/>
  <c r="CL502" i="1" s="1"/>
  <c r="CM502" i="1" s="1"/>
  <c r="CN502" i="1" s="1"/>
  <c r="CJ748" i="1"/>
  <c r="CK748" i="1" s="1"/>
  <c r="CL748" i="1" s="1"/>
  <c r="CM748" i="1" s="1"/>
  <c r="CN748" i="1" s="1"/>
  <c r="CJ508" i="1"/>
  <c r="CK508" i="1" s="1"/>
  <c r="CL508" i="1" s="1"/>
  <c r="CM508" i="1" s="1"/>
  <c r="CN508" i="1" s="1"/>
  <c r="CJ109" i="1"/>
  <c r="CK109" i="1" s="1"/>
  <c r="CL109" i="1" s="1"/>
  <c r="CM109" i="1" s="1"/>
  <c r="CN109" i="1" s="1"/>
  <c r="CJ515" i="1"/>
  <c r="CK515" i="1" s="1"/>
  <c r="CL515" i="1" s="1"/>
  <c r="CM515" i="1" s="1"/>
  <c r="CN515" i="1" s="1"/>
  <c r="CJ517" i="1"/>
  <c r="CK517" i="1" s="1"/>
  <c r="CL517" i="1" s="1"/>
  <c r="CM517" i="1" s="1"/>
  <c r="CN517" i="1" s="1"/>
  <c r="CJ904" i="1"/>
  <c r="CK904" i="1" s="1"/>
  <c r="CL904" i="1" s="1"/>
  <c r="CM904" i="1" s="1"/>
  <c r="CN904" i="1" s="1"/>
  <c r="CJ523" i="1"/>
  <c r="CK523" i="1" s="1"/>
  <c r="CL523" i="1" s="1"/>
  <c r="CM523" i="1" s="1"/>
  <c r="CN523" i="1" s="1"/>
  <c r="CJ527" i="1"/>
  <c r="CK527" i="1" s="1"/>
  <c r="CL527" i="1" s="1"/>
  <c r="CM527" i="1" s="1"/>
  <c r="CN527" i="1" s="1"/>
  <c r="CJ531" i="1"/>
  <c r="CK531" i="1" s="1"/>
  <c r="CL531" i="1" s="1"/>
  <c r="CM531" i="1" s="1"/>
  <c r="CN531" i="1" s="1"/>
  <c r="CJ830" i="1"/>
  <c r="CK830" i="1" s="1"/>
  <c r="CL830" i="1" s="1"/>
  <c r="CM830" i="1" s="1"/>
  <c r="CN830" i="1" s="1"/>
  <c r="CJ533" i="1"/>
  <c r="CK533" i="1" s="1"/>
  <c r="CL533" i="1" s="1"/>
  <c r="CM533" i="1" s="1"/>
  <c r="CN533" i="1" s="1"/>
  <c r="CJ535" i="1"/>
  <c r="CK535" i="1" s="1"/>
  <c r="CL535" i="1" s="1"/>
  <c r="CM535" i="1" s="1"/>
  <c r="CN535" i="1" s="1"/>
  <c r="CJ908" i="1"/>
  <c r="CK908" i="1" s="1"/>
  <c r="CL908" i="1" s="1"/>
  <c r="CM908" i="1" s="1"/>
  <c r="CN908" i="1" s="1"/>
  <c r="CJ110" i="1"/>
  <c r="CK110" i="1" s="1"/>
  <c r="CL110" i="1" s="1"/>
  <c r="CM110" i="1" s="1"/>
  <c r="CN110" i="1" s="1"/>
  <c r="CJ541" i="1"/>
  <c r="CK541" i="1" s="1"/>
  <c r="CL541" i="1" s="1"/>
  <c r="CM541" i="1" s="1"/>
  <c r="CN541" i="1" s="1"/>
  <c r="CJ172" i="1"/>
  <c r="CK172" i="1" s="1"/>
  <c r="CL172" i="1" s="1"/>
  <c r="CM172" i="1" s="1"/>
  <c r="CN172" i="1" s="1"/>
  <c r="CJ546" i="1"/>
  <c r="CK546" i="1" s="1"/>
  <c r="CL546" i="1" s="1"/>
  <c r="CM546" i="1" s="1"/>
  <c r="CN546" i="1" s="1"/>
  <c r="CJ550" i="1"/>
  <c r="CK550" i="1" s="1"/>
  <c r="CL550" i="1" s="1"/>
  <c r="CM550" i="1" s="1"/>
  <c r="CN550" i="1" s="1"/>
  <c r="CJ554" i="1"/>
  <c r="CK554" i="1" s="1"/>
  <c r="CL554" i="1" s="1"/>
  <c r="CM554" i="1" s="1"/>
  <c r="CN554" i="1" s="1"/>
  <c r="CJ63" i="1"/>
  <c r="CK63" i="1" s="1"/>
  <c r="CL63" i="1" s="1"/>
  <c r="CM63" i="1" s="1"/>
  <c r="CN63" i="1" s="1"/>
  <c r="CJ64" i="1"/>
  <c r="CK64" i="1" s="1"/>
  <c r="CL64" i="1" s="1"/>
  <c r="CM64" i="1" s="1"/>
  <c r="CN64" i="1" s="1"/>
  <c r="CJ560" i="1"/>
  <c r="CK560" i="1" s="1"/>
  <c r="CL560" i="1" s="1"/>
  <c r="CM560" i="1" s="1"/>
  <c r="CN560" i="1" s="1"/>
  <c r="CJ909" i="1"/>
  <c r="CK909" i="1" s="1"/>
  <c r="CL909" i="1" s="1"/>
  <c r="CM909" i="1" s="1"/>
  <c r="CN909" i="1" s="1"/>
  <c r="CJ144" i="1"/>
  <c r="CK144" i="1" s="1"/>
  <c r="CL144" i="1" s="1"/>
  <c r="CM144" i="1" s="1"/>
  <c r="CN144" i="1" s="1"/>
  <c r="CJ175" i="1"/>
  <c r="CK175" i="1" s="1"/>
  <c r="CL175" i="1" s="1"/>
  <c r="CM175" i="1" s="1"/>
  <c r="CN175" i="1" s="1"/>
  <c r="CJ571" i="1"/>
  <c r="CK571" i="1" s="1"/>
  <c r="CL571" i="1" s="1"/>
  <c r="CM571" i="1" s="1"/>
  <c r="CN571" i="1" s="1"/>
  <c r="CJ575" i="1"/>
  <c r="CK575" i="1" s="1"/>
  <c r="CL575" i="1" s="1"/>
  <c r="CM575" i="1" s="1"/>
  <c r="CN575" i="1" s="1"/>
  <c r="CJ66" i="1"/>
  <c r="CK66" i="1" s="1"/>
  <c r="CL66" i="1" s="1"/>
  <c r="CM66" i="1" s="1"/>
  <c r="CN66" i="1" s="1"/>
  <c r="CJ581" i="1"/>
  <c r="CK581" i="1" s="1"/>
  <c r="CL581" i="1" s="1"/>
  <c r="CM581" i="1" s="1"/>
  <c r="CN581" i="1" s="1"/>
  <c r="CJ583" i="1"/>
  <c r="CK583" i="1" s="1"/>
  <c r="CL583" i="1" s="1"/>
  <c r="CM583" i="1" s="1"/>
  <c r="CN583" i="1" s="1"/>
  <c r="CJ68" i="1"/>
  <c r="CK68" i="1" s="1"/>
  <c r="CL68" i="1" s="1"/>
  <c r="CM68" i="1" s="1"/>
  <c r="CN68" i="1" s="1"/>
  <c r="CJ587" i="1"/>
  <c r="CK587" i="1" s="1"/>
  <c r="CL587" i="1" s="1"/>
  <c r="CM587" i="1" s="1"/>
  <c r="CN587" i="1" s="1"/>
  <c r="CJ589" i="1"/>
  <c r="CK589" i="1" s="1"/>
  <c r="CL589" i="1" s="1"/>
  <c r="CM589" i="1" s="1"/>
  <c r="CN589" i="1" s="1"/>
  <c r="CJ593" i="1"/>
  <c r="CK593" i="1" s="1"/>
  <c r="CL593" i="1" s="1"/>
  <c r="CM593" i="1" s="1"/>
  <c r="CN593" i="1" s="1"/>
  <c r="CJ596" i="1"/>
  <c r="CK596" i="1" s="1"/>
  <c r="CL596" i="1" s="1"/>
  <c r="CM596" i="1" s="1"/>
  <c r="CN596" i="1" s="1"/>
  <c r="CJ599" i="1"/>
  <c r="CK599" i="1" s="1"/>
  <c r="CL599" i="1" s="1"/>
  <c r="CM599" i="1" s="1"/>
  <c r="CN599" i="1" s="1"/>
  <c r="CJ601" i="1"/>
  <c r="CK601" i="1" s="1"/>
  <c r="CL601" i="1" s="1"/>
  <c r="CM601" i="1" s="1"/>
  <c r="CN601" i="1" s="1"/>
  <c r="CJ603" i="1"/>
  <c r="CK603" i="1" s="1"/>
  <c r="CL603" i="1" s="1"/>
  <c r="CM603" i="1" s="1"/>
  <c r="CN603" i="1" s="1"/>
  <c r="CJ755" i="1"/>
  <c r="CK755" i="1" s="1"/>
  <c r="CL755" i="1" s="1"/>
  <c r="CM755" i="1" s="1"/>
  <c r="CN755" i="1" s="1"/>
  <c r="CJ608" i="1"/>
  <c r="CK608" i="1" s="1"/>
  <c r="CL608" i="1" s="1"/>
  <c r="CM608" i="1" s="1"/>
  <c r="CN608" i="1" s="1"/>
  <c r="CJ124" i="1"/>
  <c r="CK124" i="1" s="1"/>
  <c r="CL124" i="1" s="1"/>
  <c r="CM124" i="1" s="1"/>
  <c r="CN124" i="1" s="1"/>
  <c r="CJ71" i="1"/>
  <c r="CK71" i="1" s="1"/>
  <c r="CL71" i="1" s="1"/>
  <c r="CM71" i="1" s="1"/>
  <c r="CN71" i="1" s="1"/>
  <c r="CJ614" i="1"/>
  <c r="CK614" i="1" s="1"/>
  <c r="CL614" i="1" s="1"/>
  <c r="CM614" i="1" s="1"/>
  <c r="CN614" i="1" s="1"/>
  <c r="CJ618" i="1"/>
  <c r="CK618" i="1" s="1"/>
  <c r="CL618" i="1" s="1"/>
  <c r="CM618" i="1" s="1"/>
  <c r="CN618" i="1" s="1"/>
  <c r="CJ757" i="1"/>
  <c r="CK757" i="1" s="1"/>
  <c r="CL757" i="1" s="1"/>
  <c r="CM757" i="1" s="1"/>
  <c r="CN757" i="1" s="1"/>
  <c r="CJ787" i="1"/>
  <c r="CK787" i="1" s="1"/>
  <c r="CL787" i="1" s="1"/>
  <c r="CM787" i="1" s="1"/>
  <c r="CN787" i="1" s="1"/>
  <c r="CJ625" i="1"/>
  <c r="CK625" i="1" s="1"/>
  <c r="CL625" i="1" s="1"/>
  <c r="CM625" i="1" s="1"/>
  <c r="CN625" i="1" s="1"/>
  <c r="CJ157" i="1"/>
  <c r="CK157" i="1" s="1"/>
  <c r="CL157" i="1" s="1"/>
  <c r="CM157" i="1" s="1"/>
  <c r="CN157" i="1" s="1"/>
  <c r="CJ629" i="1"/>
  <c r="CK629" i="1" s="1"/>
  <c r="CL629" i="1" s="1"/>
  <c r="CM629" i="1" s="1"/>
  <c r="CN629" i="1" s="1"/>
  <c r="CJ632" i="1"/>
  <c r="CK632" i="1" s="1"/>
  <c r="CL632" i="1" s="1"/>
  <c r="CM632" i="1" s="1"/>
  <c r="CN632" i="1" s="1"/>
  <c r="CJ73" i="1"/>
  <c r="CK73" i="1" s="1"/>
  <c r="CL73" i="1" s="1"/>
  <c r="CM73" i="1" s="1"/>
  <c r="CN73" i="1" s="1"/>
  <c r="CJ634" i="1"/>
  <c r="CK634" i="1" s="1"/>
  <c r="CL634" i="1" s="1"/>
  <c r="CM634" i="1" s="1"/>
  <c r="CN634" i="1" s="1"/>
  <c r="CJ636" i="1"/>
  <c r="CK636" i="1" s="1"/>
  <c r="CL636" i="1" s="1"/>
  <c r="CM636" i="1" s="1"/>
  <c r="CN636" i="1" s="1"/>
  <c r="CJ638" i="1"/>
  <c r="CK638" i="1" s="1"/>
  <c r="CL638" i="1" s="1"/>
  <c r="CM638" i="1" s="1"/>
  <c r="CN638" i="1" s="1"/>
  <c r="CJ128" i="1"/>
  <c r="CK128" i="1" s="1"/>
  <c r="CL128" i="1" s="1"/>
  <c r="CM128" i="1" s="1"/>
  <c r="CN128" i="1" s="1"/>
  <c r="CJ642" i="1"/>
  <c r="CK642" i="1" s="1"/>
  <c r="CL642" i="1" s="1"/>
  <c r="CM642" i="1" s="1"/>
  <c r="CN642" i="1" s="1"/>
  <c r="CJ38" i="1"/>
  <c r="CK38" i="1" s="1"/>
  <c r="CL38" i="1" s="1"/>
  <c r="CM38" i="1" s="1"/>
  <c r="CN38" i="1" s="1"/>
  <c r="CJ76" i="1"/>
  <c r="CK76" i="1" s="1"/>
  <c r="CL76" i="1" s="1"/>
  <c r="CM76" i="1" s="1"/>
  <c r="CN76" i="1" s="1"/>
  <c r="CJ649" i="1"/>
  <c r="CK649" i="1" s="1"/>
  <c r="CL649" i="1" s="1"/>
  <c r="CM649" i="1" s="1"/>
  <c r="CN649" i="1" s="1"/>
  <c r="CJ651" i="1"/>
  <c r="CK651" i="1" s="1"/>
  <c r="CL651" i="1" s="1"/>
  <c r="CM651" i="1" s="1"/>
  <c r="CN651" i="1" s="1"/>
  <c r="CJ653" i="1"/>
  <c r="CK653" i="1" s="1"/>
  <c r="CL653" i="1" s="1"/>
  <c r="CM653" i="1" s="1"/>
  <c r="CN653" i="1" s="1"/>
  <c r="CJ656" i="1"/>
  <c r="CK656" i="1" s="1"/>
  <c r="CL656" i="1" s="1"/>
  <c r="CM656" i="1" s="1"/>
  <c r="CN656" i="1" s="1"/>
  <c r="CJ788" i="1"/>
  <c r="CK788" i="1" s="1"/>
  <c r="CL788" i="1" s="1"/>
  <c r="CM788" i="1" s="1"/>
  <c r="CN788" i="1" s="1"/>
  <c r="CJ662" i="1"/>
  <c r="CK662" i="1" s="1"/>
  <c r="CL662" i="1" s="1"/>
  <c r="CM662" i="1" s="1"/>
  <c r="CN662" i="1" s="1"/>
  <c r="CJ759" i="1"/>
  <c r="CK759" i="1" s="1"/>
  <c r="CL759" i="1" s="1"/>
  <c r="CM759" i="1" s="1"/>
  <c r="CN759" i="1" s="1"/>
  <c r="CJ668" i="1"/>
  <c r="CK668" i="1" s="1"/>
  <c r="CL668" i="1" s="1"/>
  <c r="CM668" i="1" s="1"/>
  <c r="CN668" i="1" s="1"/>
  <c r="CJ80" i="1"/>
  <c r="CK80" i="1" s="1"/>
  <c r="CL80" i="1" s="1"/>
  <c r="CM80" i="1" s="1"/>
  <c r="CN80" i="1" s="1"/>
  <c r="CJ674" i="1"/>
  <c r="CK674" i="1" s="1"/>
  <c r="CL674" i="1" s="1"/>
  <c r="CM674" i="1" s="1"/>
  <c r="CN674" i="1" s="1"/>
  <c r="CJ132" i="1"/>
  <c r="CK132" i="1" s="1"/>
  <c r="CL132" i="1" s="1"/>
  <c r="CM132" i="1" s="1"/>
  <c r="CN132" i="1" s="1"/>
  <c r="CJ82" i="1"/>
  <c r="CK82" i="1" s="1"/>
  <c r="CL82" i="1" s="1"/>
  <c r="CM82" i="1" s="1"/>
  <c r="CN82" i="1" s="1"/>
  <c r="CJ678" i="1"/>
  <c r="CK678" i="1" s="1"/>
  <c r="CL678" i="1" s="1"/>
  <c r="CM678" i="1" s="1"/>
  <c r="CN678" i="1" s="1"/>
  <c r="CJ680" i="1"/>
  <c r="CK680" i="1" s="1"/>
  <c r="CL680" i="1" s="1"/>
  <c r="CM680" i="1" s="1"/>
  <c r="CN680" i="1" s="1"/>
  <c r="CJ683" i="1"/>
  <c r="CK683" i="1" s="1"/>
  <c r="CL683" i="1" s="1"/>
  <c r="CM683" i="1" s="1"/>
  <c r="CN683" i="1" s="1"/>
  <c r="CJ686" i="1"/>
  <c r="CK686" i="1" s="1"/>
  <c r="CL686" i="1" s="1"/>
  <c r="CM686" i="1" s="1"/>
  <c r="CN686" i="1" s="1"/>
  <c r="CJ85" i="1"/>
  <c r="CK85" i="1" s="1"/>
  <c r="CL85" i="1" s="1"/>
  <c r="CM85" i="1" s="1"/>
  <c r="CN85" i="1" s="1"/>
  <c r="CJ691" i="1"/>
  <c r="CK691" i="1" s="1"/>
  <c r="CL691" i="1" s="1"/>
  <c r="CM691" i="1" s="1"/>
  <c r="CN691" i="1" s="1"/>
  <c r="CJ692" i="1"/>
  <c r="CK692" i="1" s="1"/>
  <c r="CL692" i="1" s="1"/>
  <c r="CM692" i="1" s="1"/>
  <c r="CN692" i="1" s="1"/>
  <c r="CJ764" i="1"/>
  <c r="CK764" i="1" s="1"/>
  <c r="CL764" i="1" s="1"/>
  <c r="CM764" i="1" s="1"/>
  <c r="CN764" i="1" s="1"/>
  <c r="CJ695" i="1"/>
  <c r="CK695" i="1" s="1"/>
  <c r="CL695" i="1" s="1"/>
  <c r="CM695" i="1" s="1"/>
  <c r="CN695" i="1" s="1"/>
  <c r="CJ146" i="1"/>
  <c r="CK146" i="1" s="1"/>
  <c r="CL146" i="1" s="1"/>
  <c r="CM146" i="1" s="1"/>
  <c r="CN146" i="1" s="1"/>
  <c r="CJ698" i="1"/>
  <c r="CK698" i="1" s="1"/>
  <c r="CL698" i="1" s="1"/>
  <c r="CM698" i="1" s="1"/>
  <c r="CN698" i="1" s="1"/>
  <c r="CJ700" i="1"/>
  <c r="CK700" i="1" s="1"/>
  <c r="CL700" i="1" s="1"/>
  <c r="CM700" i="1" s="1"/>
  <c r="CN700" i="1" s="1"/>
  <c r="CJ703" i="1"/>
  <c r="CK703" i="1" s="1"/>
  <c r="CL703" i="1" s="1"/>
  <c r="CM703" i="1" s="1"/>
  <c r="CN703" i="1" s="1"/>
  <c r="CJ706" i="1"/>
  <c r="CK706" i="1" s="1"/>
  <c r="CL706" i="1" s="1"/>
  <c r="CM706" i="1" s="1"/>
  <c r="CN706" i="1" s="1"/>
  <c r="CJ708" i="1"/>
  <c r="CK708" i="1" s="1"/>
  <c r="CL708" i="1" s="1"/>
  <c r="CM708" i="1" s="1"/>
  <c r="CN708" i="1" s="1"/>
  <c r="CJ712" i="1"/>
  <c r="CK712" i="1" s="1"/>
  <c r="CL712" i="1" s="1"/>
  <c r="CM712" i="1" s="1"/>
  <c r="CN712" i="1" s="1"/>
  <c r="CJ159" i="1"/>
  <c r="CK159" i="1" s="1"/>
  <c r="CL159" i="1" s="1"/>
  <c r="CM159" i="1" s="1"/>
  <c r="CN159" i="1" s="1"/>
  <c r="CJ713" i="1"/>
  <c r="CK713" i="1" s="1"/>
  <c r="CL713" i="1" s="1"/>
  <c r="CM713" i="1" s="1"/>
  <c r="CN713" i="1" s="1"/>
  <c r="CJ715" i="1"/>
  <c r="CK715" i="1" s="1"/>
  <c r="CL715" i="1" s="1"/>
  <c r="CM715" i="1" s="1"/>
  <c r="CN715" i="1" s="1"/>
  <c r="CJ838" i="1"/>
  <c r="CK838" i="1" s="1"/>
  <c r="CL838" i="1" s="1"/>
  <c r="CM838" i="1" s="1"/>
  <c r="CN838" i="1" s="1"/>
  <c r="CJ716" i="1"/>
  <c r="CK716" i="1" s="1"/>
  <c r="CL716" i="1" s="1"/>
  <c r="CM716" i="1" s="1"/>
  <c r="CN716" i="1" s="1"/>
  <c r="CJ766" i="1"/>
  <c r="CK766" i="1" s="1"/>
  <c r="CL766" i="1" s="1"/>
  <c r="CM766" i="1" s="1"/>
  <c r="CN766" i="1" s="1"/>
  <c r="CJ925" i="1"/>
  <c r="CK925" i="1" s="1"/>
  <c r="CL925" i="1" s="1"/>
  <c r="CM925" i="1" s="1"/>
  <c r="CN925" i="1" s="1"/>
  <c r="CJ880" i="1"/>
  <c r="CK880" i="1" s="1"/>
  <c r="CL880" i="1" s="1"/>
  <c r="CM880" i="1" s="1"/>
  <c r="CN880" i="1" s="1"/>
  <c r="CJ927" i="1"/>
  <c r="CK927" i="1" s="1"/>
  <c r="CL927" i="1" s="1"/>
  <c r="CM927" i="1" s="1"/>
  <c r="CN927" i="1" s="1"/>
  <c r="CJ930" i="1"/>
  <c r="CK930" i="1" s="1"/>
  <c r="CL930" i="1" s="1"/>
  <c r="CM930" i="1" s="1"/>
  <c r="CN930" i="1" s="1"/>
  <c r="CJ931" i="1"/>
  <c r="CK931" i="1" s="1"/>
  <c r="CL931" i="1" s="1"/>
  <c r="CM931" i="1" s="1"/>
  <c r="CN931" i="1" s="1"/>
  <c r="CJ848" i="1"/>
  <c r="CK848" i="1" s="1"/>
  <c r="CL848" i="1" s="1"/>
  <c r="CM848" i="1" s="1"/>
  <c r="CN848" i="1" s="1"/>
  <c r="CJ791" i="1"/>
  <c r="CK791" i="1" s="1"/>
  <c r="CL791" i="1" s="1"/>
  <c r="CM791" i="1" s="1"/>
  <c r="CN791" i="1" s="1"/>
  <c r="CJ849" i="1"/>
  <c r="CK849" i="1" s="1"/>
  <c r="CL849" i="1" s="1"/>
  <c r="CM849" i="1" s="1"/>
  <c r="CN849" i="1" s="1"/>
  <c r="CJ935" i="1"/>
  <c r="CK935" i="1" s="1"/>
  <c r="CL935" i="1" s="1"/>
  <c r="CM935" i="1" s="1"/>
  <c r="CN935" i="1" s="1"/>
  <c r="CJ852" i="1"/>
  <c r="CK852" i="1" s="1"/>
  <c r="CL852" i="1" s="1"/>
  <c r="CM852" i="1" s="1"/>
  <c r="CN852" i="1" s="1"/>
  <c r="CJ796" i="1"/>
  <c r="CK796" i="1" s="1"/>
  <c r="CL796" i="1" s="1"/>
  <c r="CM796" i="1" s="1"/>
  <c r="CN796" i="1" s="1"/>
  <c r="CJ937" i="1"/>
  <c r="CK937" i="1" s="1"/>
  <c r="CL937" i="1" s="1"/>
  <c r="CM937" i="1" s="1"/>
  <c r="CN937" i="1" s="1"/>
  <c r="CJ724" i="1"/>
  <c r="CK724" i="1" s="1"/>
  <c r="CL724" i="1" s="1"/>
  <c r="CM724" i="1" s="1"/>
  <c r="CN724" i="1" s="1"/>
  <c r="CJ939" i="1"/>
  <c r="CK939" i="1" s="1"/>
  <c r="CL939" i="1" s="1"/>
  <c r="CM939" i="1" s="1"/>
  <c r="CN939" i="1" s="1"/>
  <c r="CJ92" i="1"/>
  <c r="CK92" i="1" s="1"/>
  <c r="CL92" i="1" s="1"/>
  <c r="CM92" i="1" s="1"/>
  <c r="CN92" i="1" s="1"/>
  <c r="CJ727" i="1"/>
  <c r="CK727" i="1" s="1"/>
  <c r="CL727" i="1" s="1"/>
  <c r="CM727" i="1" s="1"/>
  <c r="CN727" i="1" s="1"/>
  <c r="CJ859" i="1"/>
  <c r="CK859" i="1" s="1"/>
  <c r="CL859" i="1" s="1"/>
  <c r="CM859" i="1" s="1"/>
  <c r="CN859" i="1" s="1"/>
  <c r="CJ772" i="1"/>
  <c r="CK772" i="1" s="1"/>
  <c r="CL772" i="1" s="1"/>
  <c r="CM772" i="1" s="1"/>
  <c r="CN772" i="1" s="1"/>
  <c r="CJ798" i="1"/>
  <c r="CK798" i="1" s="1"/>
  <c r="CL798" i="1" s="1"/>
  <c r="CM798" i="1" s="1"/>
  <c r="CN798" i="1" s="1"/>
  <c r="CJ864" i="1"/>
  <c r="CK864" i="1" s="1"/>
  <c r="CL864" i="1" s="1"/>
  <c r="CM864" i="1" s="1"/>
  <c r="CN864" i="1" s="1"/>
  <c r="CJ866" i="1"/>
  <c r="CK866" i="1" s="1"/>
  <c r="CL866" i="1" s="1"/>
  <c r="CM866" i="1" s="1"/>
  <c r="CN866" i="1" s="1"/>
  <c r="CJ802" i="1"/>
  <c r="CK802" i="1" s="1"/>
  <c r="CL802" i="1" s="1"/>
  <c r="CM802" i="1" s="1"/>
  <c r="CN802" i="1" s="1"/>
  <c r="CJ941" i="1"/>
  <c r="CK941" i="1" s="1"/>
  <c r="CL941" i="1" s="1"/>
  <c r="CM941" i="1" s="1"/>
  <c r="CN941" i="1" s="1"/>
  <c r="CJ778" i="1"/>
  <c r="CK778" i="1" s="1"/>
  <c r="CL778" i="1" s="1"/>
  <c r="CM778" i="1" s="1"/>
  <c r="CN778" i="1" s="1"/>
  <c r="CJ871" i="1"/>
  <c r="CK871" i="1" s="1"/>
  <c r="CL871" i="1" s="1"/>
  <c r="CM871" i="1" s="1"/>
  <c r="CN871" i="1" s="1"/>
  <c r="CJ872" i="1"/>
  <c r="CK872" i="1" s="1"/>
  <c r="CL872" i="1" s="1"/>
  <c r="CM872" i="1" s="1"/>
  <c r="CN872" i="1" s="1"/>
  <c r="CJ945" i="1"/>
  <c r="CK945" i="1" s="1"/>
  <c r="CL945" i="1" s="1"/>
  <c r="CM945" i="1" s="1"/>
  <c r="CN945" i="1" s="1"/>
  <c r="CJ733" i="1"/>
  <c r="CK733" i="1" s="1"/>
  <c r="CL733" i="1" s="1"/>
  <c r="CM733" i="1" s="1"/>
  <c r="CN733" i="1" s="1"/>
  <c r="CJ735" i="1"/>
  <c r="CK735" i="1" s="1"/>
  <c r="CL735" i="1" s="1"/>
  <c r="CM735" i="1" s="1"/>
  <c r="CN735" i="1" s="1"/>
  <c r="CJ950" i="1"/>
  <c r="CK950" i="1" s="1"/>
  <c r="CL950" i="1" s="1"/>
  <c r="CM950" i="1" s="1"/>
  <c r="CN950" i="1" s="1"/>
  <c r="CJ965" i="1"/>
  <c r="CK965" i="1" s="1"/>
  <c r="CL965" i="1" s="1"/>
  <c r="CM965" i="1" s="1"/>
  <c r="CN965" i="1" s="1"/>
  <c r="CJ1096" i="1"/>
  <c r="CK1096" i="1" s="1"/>
  <c r="CL1096" i="1" s="1"/>
  <c r="CM1096" i="1" s="1"/>
  <c r="CN1096" i="1" s="1"/>
  <c r="CJ969" i="1"/>
  <c r="CK969" i="1" s="1"/>
  <c r="CL969" i="1" s="1"/>
  <c r="CM969" i="1" s="1"/>
  <c r="CN969" i="1" s="1"/>
  <c r="CJ1099" i="1"/>
  <c r="CK1099" i="1" s="1"/>
  <c r="CL1099" i="1" s="1"/>
  <c r="CM1099" i="1" s="1"/>
  <c r="CN1099" i="1" s="1"/>
  <c r="CJ1102" i="1"/>
  <c r="CK1102" i="1" s="1"/>
  <c r="CL1102" i="1" s="1"/>
  <c r="CM1102" i="1" s="1"/>
  <c r="CN1102" i="1" s="1"/>
  <c r="CJ973" i="1"/>
  <c r="CK973" i="1" s="1"/>
  <c r="CL973" i="1" s="1"/>
  <c r="CM973" i="1" s="1"/>
  <c r="CN973" i="1" s="1"/>
  <c r="CJ977" i="1"/>
  <c r="CK977" i="1" s="1"/>
  <c r="CL977" i="1" s="1"/>
  <c r="CM977" i="1" s="1"/>
  <c r="CN977" i="1" s="1"/>
  <c r="CJ981" i="1"/>
  <c r="CK981" i="1" s="1"/>
  <c r="CL981" i="1" s="1"/>
  <c r="CM981" i="1" s="1"/>
  <c r="CN981" i="1" s="1"/>
  <c r="CJ984" i="1"/>
  <c r="CK984" i="1" s="1"/>
  <c r="CL984" i="1" s="1"/>
  <c r="CM984" i="1" s="1"/>
  <c r="CN984" i="1" s="1"/>
  <c r="CJ986" i="1"/>
  <c r="CK986" i="1" s="1"/>
  <c r="CL986" i="1" s="1"/>
  <c r="CM986" i="1" s="1"/>
  <c r="CN986" i="1" s="1"/>
  <c r="CJ1112" i="1"/>
  <c r="CK1112" i="1" s="1"/>
  <c r="CL1112" i="1" s="1"/>
  <c r="CM1112" i="1" s="1"/>
  <c r="CN1112" i="1" s="1"/>
  <c r="CJ988" i="1"/>
  <c r="CK988" i="1" s="1"/>
  <c r="CL988" i="1" s="1"/>
  <c r="CM988" i="1" s="1"/>
  <c r="CN988" i="1" s="1"/>
  <c r="CJ1118" i="1"/>
  <c r="CK1118" i="1" s="1"/>
  <c r="CL1118" i="1" s="1"/>
  <c r="CM1118" i="1" s="1"/>
  <c r="CN1118" i="1" s="1"/>
  <c r="CJ992" i="1"/>
  <c r="CK992" i="1" s="1"/>
  <c r="CL992" i="1" s="1"/>
  <c r="CM992" i="1" s="1"/>
  <c r="CN992" i="1" s="1"/>
  <c r="CJ995" i="1"/>
  <c r="CK995" i="1" s="1"/>
  <c r="CL995" i="1" s="1"/>
  <c r="CM995" i="1" s="1"/>
  <c r="CN995" i="1" s="1"/>
  <c r="CJ999" i="1"/>
  <c r="CK999" i="1" s="1"/>
  <c r="CL999" i="1" s="1"/>
  <c r="CM999" i="1" s="1"/>
  <c r="CN999" i="1" s="1"/>
  <c r="CJ1121" i="1"/>
  <c r="CK1121" i="1" s="1"/>
  <c r="CL1121" i="1" s="1"/>
  <c r="CM1121" i="1" s="1"/>
  <c r="CN1121" i="1" s="1"/>
  <c r="CJ1004" i="1"/>
  <c r="CK1004" i="1" s="1"/>
  <c r="CL1004" i="1" s="1"/>
  <c r="CM1004" i="1" s="1"/>
  <c r="CN1004" i="1" s="1"/>
  <c r="CJ1125" i="1"/>
  <c r="CK1125" i="1" s="1"/>
  <c r="CL1125" i="1" s="1"/>
  <c r="CM1125" i="1" s="1"/>
  <c r="CN1125" i="1" s="1"/>
  <c r="CJ1127" i="1"/>
  <c r="CK1127" i="1" s="1"/>
  <c r="CL1127" i="1" s="1"/>
  <c r="CM1127" i="1" s="1"/>
  <c r="CN1127" i="1" s="1"/>
  <c r="CJ1010" i="1"/>
  <c r="CK1010" i="1" s="1"/>
  <c r="CL1010" i="1" s="1"/>
  <c r="CM1010" i="1" s="1"/>
  <c r="CN1010" i="1" s="1"/>
  <c r="CJ1014" i="1"/>
  <c r="CK1014" i="1" s="1"/>
  <c r="CL1014" i="1" s="1"/>
  <c r="CM1014" i="1" s="1"/>
  <c r="CN1014" i="1" s="1"/>
  <c r="CJ1018" i="1"/>
  <c r="CK1018" i="1" s="1"/>
  <c r="CL1018" i="1" s="1"/>
  <c r="CM1018" i="1" s="1"/>
  <c r="CN1018" i="1" s="1"/>
  <c r="CJ1022" i="1"/>
  <c r="CK1022" i="1" s="1"/>
  <c r="CL1022" i="1" s="1"/>
  <c r="CM1022" i="1" s="1"/>
  <c r="CN1022" i="1" s="1"/>
  <c r="CJ1025" i="1"/>
  <c r="CK1025" i="1" s="1"/>
  <c r="CL1025" i="1" s="1"/>
  <c r="CM1025" i="1" s="1"/>
  <c r="CN1025" i="1" s="1"/>
  <c r="CJ1029" i="1"/>
  <c r="CK1029" i="1" s="1"/>
  <c r="CL1029" i="1" s="1"/>
  <c r="CM1029" i="1" s="1"/>
  <c r="CN1029" i="1" s="1"/>
  <c r="CJ1033" i="1"/>
  <c r="CK1033" i="1" s="1"/>
  <c r="CL1033" i="1" s="1"/>
  <c r="CM1033" i="1" s="1"/>
  <c r="CN1033" i="1" s="1"/>
  <c r="CJ1037" i="1"/>
  <c r="CK1037" i="1" s="1"/>
  <c r="CL1037" i="1" s="1"/>
  <c r="CM1037" i="1" s="1"/>
  <c r="CN1037" i="1" s="1"/>
  <c r="CJ1041" i="1"/>
  <c r="CK1041" i="1" s="1"/>
  <c r="CL1041" i="1" s="1"/>
  <c r="CM1041" i="1" s="1"/>
  <c r="CN1041" i="1" s="1"/>
  <c r="CJ1045" i="1"/>
  <c r="CK1045" i="1" s="1"/>
  <c r="CL1045" i="1" s="1"/>
  <c r="CM1045" i="1" s="1"/>
  <c r="CN1045" i="1" s="1"/>
  <c r="CJ1129" i="1"/>
  <c r="CK1129" i="1" s="1"/>
  <c r="CL1129" i="1" s="1"/>
  <c r="CM1129" i="1" s="1"/>
  <c r="CN1129" i="1" s="1"/>
  <c r="CJ1050" i="1"/>
  <c r="CK1050" i="1" s="1"/>
  <c r="CL1050" i="1" s="1"/>
  <c r="CM1050" i="1" s="1"/>
  <c r="CN1050" i="1" s="1"/>
  <c r="CJ1054" i="1"/>
  <c r="CK1054" i="1" s="1"/>
  <c r="CL1054" i="1" s="1"/>
  <c r="CM1054" i="1" s="1"/>
  <c r="CN1054" i="1" s="1"/>
  <c r="CJ1058" i="1"/>
  <c r="CK1058" i="1" s="1"/>
  <c r="CL1058" i="1" s="1"/>
  <c r="CM1058" i="1" s="1"/>
  <c r="CN1058" i="1" s="1"/>
  <c r="CJ1063" i="1"/>
  <c r="CK1063" i="1" s="1"/>
  <c r="CL1063" i="1" s="1"/>
  <c r="CM1063" i="1" s="1"/>
  <c r="CN1063" i="1" s="1"/>
  <c r="CJ1067" i="1"/>
  <c r="CK1067" i="1" s="1"/>
  <c r="CL1067" i="1" s="1"/>
  <c r="CM1067" i="1" s="1"/>
  <c r="CN1067" i="1" s="1"/>
  <c r="CJ1070" i="1"/>
  <c r="CK1070" i="1" s="1"/>
  <c r="CL1070" i="1" s="1"/>
  <c r="CM1070" i="1" s="1"/>
  <c r="CN1070" i="1" s="1"/>
  <c r="CJ1073" i="1"/>
  <c r="CK1073" i="1" s="1"/>
  <c r="CL1073" i="1" s="1"/>
  <c r="CM1073" i="1" s="1"/>
  <c r="CN1073" i="1" s="1"/>
  <c r="CJ1076" i="1"/>
  <c r="CK1076" i="1" s="1"/>
  <c r="CL1076" i="1" s="1"/>
  <c r="CM1076" i="1" s="1"/>
  <c r="CN1076" i="1" s="1"/>
  <c r="CJ1080" i="1"/>
  <c r="CK1080" i="1" s="1"/>
  <c r="CL1080" i="1" s="1"/>
  <c r="CM1080" i="1" s="1"/>
  <c r="CN1080" i="1" s="1"/>
  <c r="CJ962" i="1"/>
  <c r="CK962" i="1" s="1"/>
  <c r="CL962" i="1" s="1"/>
  <c r="CM962" i="1" s="1"/>
  <c r="CN962" i="1" s="1"/>
  <c r="CJ1086" i="1"/>
  <c r="CK1086" i="1" s="1"/>
  <c r="CL1086" i="1" s="1"/>
  <c r="CM1086" i="1" s="1"/>
  <c r="CN1086" i="1" s="1"/>
  <c r="CJ1089" i="1"/>
  <c r="CK1089" i="1" s="1"/>
  <c r="CL1089" i="1" s="1"/>
  <c r="CM1089" i="1" s="1"/>
  <c r="CN1089" i="1" s="1"/>
  <c r="CJ1137" i="1"/>
  <c r="CK1137" i="1" s="1"/>
  <c r="CL1137" i="1" s="1"/>
  <c r="CM1137" i="1" s="1"/>
  <c r="CN1137" i="1" s="1"/>
  <c r="CK27" i="1"/>
  <c r="CL27" i="1" s="1"/>
  <c r="CM27" i="1" s="1"/>
  <c r="CN27" i="1" s="1"/>
  <c r="CK167" i="1"/>
  <c r="CL167" i="1" s="1"/>
  <c r="CM167" i="1" s="1"/>
  <c r="CN167" i="1" s="1"/>
  <c r="CK878" i="1"/>
  <c r="CL878" i="1" s="1"/>
  <c r="CM878" i="1" s="1"/>
  <c r="CN878" i="1" s="1"/>
  <c r="CK41" i="1"/>
  <c r="CL41" i="1" s="1"/>
  <c r="CM41" i="1" s="1"/>
  <c r="CN41" i="1" s="1"/>
  <c r="CK174" i="1"/>
  <c r="CL174" i="1" s="1"/>
  <c r="CM174" i="1" s="1"/>
  <c r="CN174" i="1" s="1"/>
  <c r="CL188" i="1"/>
  <c r="CM188" i="1" s="1"/>
  <c r="CN188" i="1" s="1"/>
  <c r="CK173" i="1"/>
  <c r="CL173" i="1" s="1"/>
  <c r="CM173" i="1" s="1"/>
  <c r="CN173" i="1" s="1"/>
  <c r="CK179" i="1"/>
  <c r="CL179" i="1" s="1"/>
  <c r="CM179" i="1" s="1"/>
  <c r="CN179" i="1" s="1"/>
  <c r="CK37" i="1"/>
  <c r="CL37" i="1" s="1"/>
  <c r="CM37" i="1" s="1"/>
  <c r="CN37" i="1" s="1"/>
  <c r="CK879" i="1"/>
  <c r="CL879" i="1" s="1"/>
  <c r="CM879" i="1" s="1"/>
  <c r="CN879" i="1" s="1"/>
  <c r="CK177" i="1"/>
  <c r="CL177" i="1" s="1"/>
  <c r="CM177" i="1" s="1"/>
  <c r="CN177" i="1" s="1"/>
  <c r="CK956" i="1"/>
  <c r="CL956" i="1" s="1"/>
  <c r="CM956" i="1" s="1"/>
  <c r="CN956" i="1" s="1"/>
  <c r="CL667" i="1"/>
  <c r="CM667" i="1" s="1"/>
  <c r="CN667" i="1" s="1"/>
  <c r="CK960" i="1"/>
  <c r="CL960" i="1" s="1"/>
  <c r="CM960" i="1" s="1"/>
  <c r="CN960" i="1" s="1"/>
  <c r="CK957" i="1"/>
  <c r="CL957" i="1" s="1"/>
  <c r="CM957" i="1" s="1"/>
  <c r="CN957" i="1" s="1"/>
  <c r="CI954" i="1"/>
  <c r="CR954" i="1" s="1"/>
  <c r="CS954" i="1" s="1"/>
  <c r="CP954" i="1"/>
  <c r="CK35" i="1"/>
  <c r="CL35" i="1" s="1"/>
  <c r="CM35" i="1" s="1"/>
  <c r="CN35" i="1" s="1"/>
  <c r="CK963" i="1"/>
  <c r="CL963" i="1" s="1"/>
  <c r="CM963" i="1" s="1"/>
  <c r="CN963" i="1" s="1"/>
  <c r="CK961" i="1"/>
  <c r="CL961" i="1" s="1"/>
  <c r="CM961" i="1" s="1"/>
  <c r="CN961" i="1" s="1"/>
  <c r="CK955" i="1"/>
  <c r="CL955" i="1" s="1"/>
  <c r="CM955" i="1" s="1"/>
  <c r="CN955" i="1" s="1"/>
  <c r="CK2" i="1"/>
  <c r="CL2" i="1" s="1"/>
  <c r="CM2" i="1" s="1"/>
  <c r="CN2" i="1" s="1"/>
  <c r="CV954" i="1"/>
  <c r="CW954" i="1" s="1"/>
  <c r="CY954" i="1" s="1"/>
  <c r="CX954" i="1"/>
  <c r="CU954" i="1"/>
  <c r="CQ270" i="1" l="1"/>
  <c r="CO270" i="1"/>
  <c r="CQ1129" i="1"/>
  <c r="CO1129" i="1"/>
  <c r="CQ1118" i="1"/>
  <c r="CO1118" i="1"/>
  <c r="CQ871" i="1"/>
  <c r="CO871" i="1"/>
  <c r="CQ92" i="1"/>
  <c r="CO92" i="1"/>
  <c r="CQ712" i="1"/>
  <c r="CO712" i="1"/>
  <c r="CQ824" i="1"/>
  <c r="CO824" i="1"/>
  <c r="CQ1070" i="1"/>
  <c r="CO1070" i="1"/>
  <c r="CQ1018" i="1"/>
  <c r="CO1018" i="1"/>
  <c r="CQ1125" i="1"/>
  <c r="CO1125" i="1"/>
  <c r="CQ984" i="1"/>
  <c r="CO984" i="1"/>
  <c r="CQ1102" i="1"/>
  <c r="CO1102" i="1"/>
  <c r="CQ866" i="1"/>
  <c r="CO866" i="1"/>
  <c r="CQ859" i="1"/>
  <c r="CO859" i="1"/>
  <c r="CQ791" i="1"/>
  <c r="CO791" i="1"/>
  <c r="CQ927" i="1"/>
  <c r="CO927" i="1"/>
  <c r="CQ698" i="1"/>
  <c r="CO698" i="1"/>
  <c r="CQ82" i="1"/>
  <c r="CO82" i="1"/>
  <c r="CQ609" i="1"/>
  <c r="CO609" i="1"/>
  <c r="CQ524" i="1"/>
  <c r="CO524" i="1"/>
  <c r="CQ995" i="1"/>
  <c r="CO995" i="1"/>
  <c r="CQ965" i="1"/>
  <c r="CO965" i="1"/>
  <c r="CQ724" i="1"/>
  <c r="CO724" i="1"/>
  <c r="CQ146" i="1"/>
  <c r="CO146" i="1"/>
  <c r="CQ429" i="1"/>
  <c r="CO429" i="1"/>
  <c r="CQ318" i="1"/>
  <c r="CO318" i="1"/>
  <c r="CQ490" i="1"/>
  <c r="CO490" i="1"/>
  <c r="CQ361" i="1"/>
  <c r="CO361" i="1"/>
  <c r="CQ341" i="1"/>
  <c r="CO341" i="1"/>
  <c r="CQ317" i="1"/>
  <c r="CO317" i="1"/>
  <c r="CQ817" i="1"/>
  <c r="CO817" i="1"/>
  <c r="CQ260" i="1"/>
  <c r="CO260" i="1"/>
  <c r="CQ576" i="1"/>
  <c r="CO576" i="1"/>
  <c r="CQ1076" i="1"/>
  <c r="CO1076" i="1"/>
  <c r="CQ1063" i="1"/>
  <c r="CO1063" i="1"/>
  <c r="CQ1010" i="1"/>
  <c r="CO1010" i="1"/>
  <c r="CQ977" i="1"/>
  <c r="CO977" i="1"/>
  <c r="CQ969" i="1"/>
  <c r="CO969" i="1"/>
  <c r="CQ941" i="1"/>
  <c r="CO941" i="1"/>
  <c r="CQ798" i="1"/>
  <c r="CO798" i="1"/>
  <c r="CQ931" i="1"/>
  <c r="CO931" i="1"/>
  <c r="CQ925" i="1"/>
  <c r="CO925" i="1"/>
  <c r="CQ85" i="1"/>
  <c r="CO85" i="1"/>
  <c r="CQ344" i="1"/>
  <c r="CO344" i="1"/>
  <c r="CQ1089" i="1"/>
  <c r="CO1089" i="1"/>
  <c r="CQ1041" i="1"/>
  <c r="CO1041" i="1"/>
  <c r="CQ1112" i="1"/>
  <c r="CO1112" i="1"/>
  <c r="CQ945" i="1"/>
  <c r="CO945" i="1"/>
  <c r="CQ935" i="1"/>
  <c r="CO935" i="1"/>
  <c r="CQ716" i="1"/>
  <c r="CO716" i="1"/>
  <c r="CQ903" i="1"/>
  <c r="CO903" i="1"/>
  <c r="CQ402" i="1"/>
  <c r="CO402" i="1"/>
  <c r="CQ230" i="1"/>
  <c r="CO230" i="1"/>
  <c r="CQ944" i="1"/>
  <c r="CO944" i="1"/>
  <c r="CQ461" i="1"/>
  <c r="CO461" i="1"/>
  <c r="CQ732" i="1"/>
  <c r="CO732" i="1"/>
  <c r="CQ48" i="1"/>
  <c r="CO48" i="1"/>
  <c r="CQ328" i="1"/>
  <c r="CO328" i="1"/>
  <c r="CQ304" i="1"/>
  <c r="CO304" i="1"/>
  <c r="CQ282" i="1"/>
  <c r="CO282" i="1"/>
  <c r="CQ1033" i="1"/>
  <c r="CO1033" i="1"/>
  <c r="CQ735" i="1"/>
  <c r="CO735" i="1"/>
  <c r="CQ796" i="1"/>
  <c r="CO796" i="1"/>
  <c r="CQ764" i="1"/>
  <c r="CO764" i="1"/>
  <c r="CQ2" i="1"/>
  <c r="CO2" i="1"/>
  <c r="CQ1044" i="1"/>
  <c r="CO1044" i="1"/>
  <c r="CQ1024" i="1"/>
  <c r="CO1024" i="1"/>
  <c r="CQ968" i="1"/>
  <c r="CO968" i="1"/>
  <c r="CQ1090" i="1"/>
  <c r="CO1090" i="1"/>
  <c r="CQ1046" i="1"/>
  <c r="CO1046" i="1"/>
  <c r="CQ1106" i="1"/>
  <c r="CO1106" i="1"/>
  <c r="CQ868" i="1"/>
  <c r="CO868" i="1"/>
  <c r="CQ850" i="1"/>
  <c r="CO850" i="1"/>
  <c r="CQ678" i="1"/>
  <c r="CO678" i="1"/>
  <c r="CQ128" i="1"/>
  <c r="CO128" i="1"/>
  <c r="CQ721" i="1"/>
  <c r="CO721" i="1"/>
  <c r="CQ139" i="1"/>
  <c r="CO139" i="1"/>
  <c r="CQ761" i="1"/>
  <c r="CO761" i="1"/>
  <c r="CQ658" i="1"/>
  <c r="CO658" i="1"/>
  <c r="CQ618" i="1"/>
  <c r="CO618" i="1"/>
  <c r="CQ66" i="1"/>
  <c r="CO66" i="1"/>
  <c r="CQ110" i="1"/>
  <c r="CO110" i="1"/>
  <c r="CQ109" i="1"/>
  <c r="CO109" i="1"/>
  <c r="CQ786" i="1"/>
  <c r="CO786" i="1"/>
  <c r="CQ455" i="1"/>
  <c r="CO455" i="1"/>
  <c r="CQ420" i="1"/>
  <c r="CO420" i="1"/>
  <c r="CQ389" i="1"/>
  <c r="CO389" i="1"/>
  <c r="CQ823" i="1"/>
  <c r="CO823" i="1"/>
  <c r="CQ337" i="1"/>
  <c r="CO337" i="1"/>
  <c r="CQ306" i="1"/>
  <c r="CO306" i="1"/>
  <c r="CQ275" i="1"/>
  <c r="CO275" i="1"/>
  <c r="CQ247" i="1"/>
  <c r="CO247" i="1"/>
  <c r="CQ220" i="1"/>
  <c r="CO220" i="1"/>
  <c r="CQ806" i="1"/>
  <c r="CO806" i="1"/>
  <c r="CQ610" i="1"/>
  <c r="CO610" i="1"/>
  <c r="CQ114" i="1"/>
  <c r="CO114" i="1"/>
  <c r="CQ556" i="1"/>
  <c r="CO556" i="1"/>
  <c r="CQ513" i="1"/>
  <c r="CO513" i="1"/>
  <c r="CQ484" i="1"/>
  <c r="CO484" i="1"/>
  <c r="CQ24" i="1"/>
  <c r="CO24" i="1"/>
  <c r="CQ352" i="1"/>
  <c r="CO352" i="1"/>
  <c r="CQ331" i="1"/>
  <c r="CO331" i="1"/>
  <c r="CQ293" i="1"/>
  <c r="CO293" i="1"/>
  <c r="CQ499" i="1"/>
  <c r="CO499" i="1"/>
  <c r="CQ952" i="1"/>
  <c r="CO952" i="1"/>
  <c r="CQ433" i="1"/>
  <c r="CO433" i="1"/>
  <c r="CQ409" i="1"/>
  <c r="CO409" i="1"/>
  <c r="CQ367" i="1"/>
  <c r="CO367" i="1"/>
  <c r="CQ740" i="1"/>
  <c r="CO740" i="1"/>
  <c r="CQ284" i="1"/>
  <c r="CO284" i="1"/>
  <c r="CQ249" i="1"/>
  <c r="CO249" i="1"/>
  <c r="CQ205" i="1"/>
  <c r="CO205" i="1"/>
  <c r="CQ322" i="1"/>
  <c r="CO322" i="1"/>
  <c r="CQ297" i="1"/>
  <c r="CO297" i="1"/>
  <c r="CQ277" i="1"/>
  <c r="CO277" i="1"/>
  <c r="CQ18" i="1"/>
  <c r="CO18" i="1"/>
  <c r="CQ244" i="1"/>
  <c r="CO244" i="1"/>
  <c r="CQ810" i="1"/>
  <c r="CO810" i="1"/>
  <c r="CQ189" i="1"/>
  <c r="CO189" i="1"/>
  <c r="CQ1088" i="1"/>
  <c r="CO1088" i="1"/>
  <c r="CQ1052" i="1"/>
  <c r="CO1052" i="1"/>
  <c r="CQ962" i="1"/>
  <c r="CO962" i="1"/>
  <c r="CQ1054" i="1"/>
  <c r="CO1054" i="1"/>
  <c r="CQ1121" i="1"/>
  <c r="CO1121" i="1"/>
  <c r="CQ1091" i="1"/>
  <c r="CO1091" i="1"/>
  <c r="CQ979" i="1"/>
  <c r="CO979" i="1"/>
  <c r="CQ1097" i="1"/>
  <c r="CO1097" i="1"/>
  <c r="CQ3" i="1"/>
  <c r="CO3" i="1"/>
  <c r="CQ867" i="1"/>
  <c r="CO867" i="1"/>
  <c r="CQ858" i="1"/>
  <c r="CO858" i="1"/>
  <c r="CQ792" i="1"/>
  <c r="CO792" i="1"/>
  <c r="CQ932" i="1"/>
  <c r="CO932" i="1"/>
  <c r="CQ768" i="1"/>
  <c r="CO768" i="1"/>
  <c r="CQ714" i="1"/>
  <c r="CO714" i="1"/>
  <c r="CQ709" i="1"/>
  <c r="CO709" i="1"/>
  <c r="CQ696" i="1"/>
  <c r="CO696" i="1"/>
  <c r="CQ687" i="1"/>
  <c r="CO687" i="1"/>
  <c r="CQ676" i="1"/>
  <c r="CO676" i="1"/>
  <c r="CQ669" i="1"/>
  <c r="CO669" i="1"/>
  <c r="CQ655" i="1"/>
  <c r="CO655" i="1"/>
  <c r="CQ641" i="1"/>
  <c r="CO641" i="1"/>
  <c r="CQ637" i="1"/>
  <c r="CO637" i="1"/>
  <c r="CQ913" i="1"/>
  <c r="CO913" i="1"/>
  <c r="CQ613" i="1"/>
  <c r="CO613" i="1"/>
  <c r="CQ121" i="1"/>
  <c r="CO121" i="1"/>
  <c r="CQ595" i="1"/>
  <c r="CO595" i="1"/>
  <c r="CQ584" i="1"/>
  <c r="CO584" i="1"/>
  <c r="CQ569" i="1"/>
  <c r="CO569" i="1"/>
  <c r="CQ564" i="1"/>
  <c r="CO564" i="1"/>
  <c r="CQ549" i="1"/>
  <c r="CO549" i="1"/>
  <c r="CQ538" i="1"/>
  <c r="CO538" i="1"/>
  <c r="CQ906" i="1"/>
  <c r="CO906" i="1"/>
  <c r="CQ905" i="1"/>
  <c r="CO905" i="1"/>
  <c r="CQ505" i="1"/>
  <c r="CO505" i="1"/>
  <c r="CQ497" i="1"/>
  <c r="CO497" i="1"/>
  <c r="CQ58" i="1"/>
  <c r="CO58" i="1"/>
  <c r="CQ477" i="1"/>
  <c r="CO477" i="1"/>
  <c r="CQ465" i="1"/>
  <c r="CO465" i="1"/>
  <c r="CQ448" i="1"/>
  <c r="CO448" i="1"/>
  <c r="CQ881" i="1"/>
  <c r="CO881" i="1"/>
  <c r="CQ424" i="1"/>
  <c r="CO424" i="1"/>
  <c r="CQ51" i="1"/>
  <c r="CO51" i="1"/>
  <c r="CQ395" i="1"/>
  <c r="CO395" i="1"/>
  <c r="CQ388" i="1"/>
  <c r="CO388" i="1"/>
  <c r="CQ376" i="1"/>
  <c r="CO376" i="1"/>
  <c r="CQ321" i="1"/>
  <c r="CO321" i="1"/>
  <c r="CQ309" i="1"/>
  <c r="CO309" i="1"/>
  <c r="CQ893" i="1"/>
  <c r="CO893" i="1"/>
  <c r="CQ279" i="1"/>
  <c r="CO279" i="1"/>
  <c r="CQ271" i="1"/>
  <c r="CO271" i="1"/>
  <c r="CQ257" i="1"/>
  <c r="CO257" i="1"/>
  <c r="CQ784" i="1"/>
  <c r="CO784" i="1"/>
  <c r="CQ238" i="1"/>
  <c r="CO238" i="1"/>
  <c r="CQ232" i="1"/>
  <c r="CO232" i="1"/>
  <c r="CQ822" i="1"/>
  <c r="CO822" i="1"/>
  <c r="CQ219" i="1"/>
  <c r="CO219" i="1"/>
  <c r="CQ336" i="1"/>
  <c r="CO336" i="1"/>
  <c r="CQ195" i="1"/>
  <c r="CO195" i="1"/>
  <c r="CQ347" i="1"/>
  <c r="CO347" i="1"/>
  <c r="CQ327" i="1"/>
  <c r="CO327" i="1"/>
  <c r="CQ201" i="1"/>
  <c r="CO201" i="1"/>
  <c r="CQ185" i="1"/>
  <c r="CO185" i="1"/>
  <c r="CQ1073" i="1"/>
  <c r="CO1073" i="1"/>
  <c r="CQ1014" i="1"/>
  <c r="CO1014" i="1"/>
  <c r="CQ973" i="1"/>
  <c r="CO973" i="1"/>
  <c r="CQ733" i="1"/>
  <c r="CO733" i="1"/>
  <c r="CQ937" i="1"/>
  <c r="CO937" i="1"/>
  <c r="CQ930" i="1"/>
  <c r="CO930" i="1"/>
  <c r="CQ708" i="1"/>
  <c r="CO708" i="1"/>
  <c r="CQ132" i="1"/>
  <c r="CO132" i="1"/>
  <c r="CQ759" i="1"/>
  <c r="CO759" i="1"/>
  <c r="CQ38" i="1"/>
  <c r="CO38" i="1"/>
  <c r="CQ629" i="1"/>
  <c r="CO629" i="1"/>
  <c r="CQ757" i="1"/>
  <c r="CO757" i="1"/>
  <c r="CQ601" i="1"/>
  <c r="CO601" i="1"/>
  <c r="CQ581" i="1"/>
  <c r="CO581" i="1"/>
  <c r="CQ175" i="1"/>
  <c r="CO175" i="1"/>
  <c r="CQ546" i="1"/>
  <c r="CO546" i="1"/>
  <c r="CQ908" i="1"/>
  <c r="CO908" i="1"/>
  <c r="CQ517" i="1"/>
  <c r="CO517" i="1"/>
  <c r="CQ748" i="1"/>
  <c r="CO748" i="1"/>
  <c r="CQ57" i="1"/>
  <c r="CO57" i="1"/>
  <c r="CQ476" i="1"/>
  <c r="CO476" i="1"/>
  <c r="CQ106" i="1"/>
  <c r="CO106" i="1"/>
  <c r="CQ53" i="1"/>
  <c r="CO53" i="1"/>
  <c r="CQ413" i="1"/>
  <c r="CO413" i="1"/>
  <c r="CQ392" i="1"/>
  <c r="CO392" i="1"/>
  <c r="CQ372" i="1"/>
  <c r="CO372" i="1"/>
  <c r="CQ744" i="1"/>
  <c r="CO744" i="1"/>
  <c r="CQ339" i="1"/>
  <c r="CO339" i="1"/>
  <c r="CQ326" i="1"/>
  <c r="CO326" i="1"/>
  <c r="CQ302" i="1"/>
  <c r="CO302" i="1"/>
  <c r="CQ291" i="1"/>
  <c r="CO291" i="1"/>
  <c r="CQ814" i="1"/>
  <c r="CO814" i="1"/>
  <c r="CQ268" i="1"/>
  <c r="CO268" i="1"/>
  <c r="CQ248" i="1"/>
  <c r="CO248" i="1"/>
  <c r="CQ239" i="1"/>
  <c r="CO239" i="1"/>
  <c r="CQ228" i="1"/>
  <c r="CO228" i="1"/>
  <c r="CQ811" i="1"/>
  <c r="CO811" i="1"/>
  <c r="CQ807" i="1"/>
  <c r="CO807" i="1"/>
  <c r="CQ192" i="1"/>
  <c r="CO192" i="1"/>
  <c r="CQ865" i="1"/>
  <c r="CO865" i="1"/>
  <c r="CQ728" i="1"/>
  <c r="CO728" i="1"/>
  <c r="CQ722" i="1"/>
  <c r="CO722" i="1"/>
  <c r="CQ929" i="1"/>
  <c r="CO929" i="1"/>
  <c r="CQ924" i="1"/>
  <c r="CO924" i="1"/>
  <c r="CQ140" i="1"/>
  <c r="CO140" i="1"/>
  <c r="CQ89" i="1"/>
  <c r="CO89" i="1"/>
  <c r="CQ138" i="1"/>
  <c r="CO138" i="1"/>
  <c r="CQ762" i="1"/>
  <c r="CO762" i="1"/>
  <c r="CQ673" i="1"/>
  <c r="CO673" i="1"/>
  <c r="CQ643" i="1"/>
  <c r="CO643" i="1"/>
  <c r="CQ178" i="1"/>
  <c r="CO178" i="1"/>
  <c r="CQ621" i="1"/>
  <c r="CO621" i="1"/>
  <c r="CQ156" i="1"/>
  <c r="CO156" i="1"/>
  <c r="CQ580" i="1"/>
  <c r="CO580" i="1"/>
  <c r="CQ559" i="1"/>
  <c r="CO559" i="1"/>
  <c r="CQ907" i="1"/>
  <c r="CO907" i="1"/>
  <c r="CQ514" i="1"/>
  <c r="CO514" i="1"/>
  <c r="CQ149" i="1"/>
  <c r="CO149" i="1"/>
  <c r="CQ290" i="1"/>
  <c r="CO290" i="1"/>
  <c r="CQ148" i="1"/>
  <c r="CO148" i="1"/>
  <c r="CQ1079" i="1"/>
  <c r="CO1079" i="1"/>
  <c r="CQ1131" i="1"/>
  <c r="CO1131" i="1"/>
  <c r="CQ1126" i="1"/>
  <c r="CO1126" i="1"/>
  <c r="CQ1098" i="1"/>
  <c r="CO1098" i="1"/>
  <c r="CQ131" i="1"/>
  <c r="CO131" i="1"/>
  <c r="CQ612" i="1"/>
  <c r="CO612" i="1"/>
  <c r="CQ150" i="1"/>
  <c r="CO150" i="1"/>
  <c r="CQ184" i="1"/>
  <c r="CO184" i="1"/>
  <c r="CQ819" i="1"/>
  <c r="CO819" i="1"/>
  <c r="CQ203" i="1"/>
  <c r="CO203" i="1"/>
  <c r="CQ1068" i="1"/>
  <c r="CO1068" i="1"/>
  <c r="CQ1027" i="1"/>
  <c r="CO1027" i="1"/>
  <c r="CQ990" i="1"/>
  <c r="CO990" i="1"/>
  <c r="CQ1094" i="1"/>
  <c r="CO1094" i="1"/>
  <c r="CQ940" i="1"/>
  <c r="CO940" i="1"/>
  <c r="CQ34" i="1"/>
  <c r="CO34" i="1"/>
  <c r="CQ594" i="1"/>
  <c r="CO594" i="1"/>
  <c r="CQ552" i="1"/>
  <c r="CO552" i="1"/>
  <c r="CQ521" i="1"/>
  <c r="CO521" i="1"/>
  <c r="CQ496" i="1"/>
  <c r="CO496" i="1"/>
  <c r="CQ450" i="1"/>
  <c r="CO450" i="1"/>
  <c r="CQ404" i="1"/>
  <c r="CO404" i="1"/>
  <c r="CQ368" i="1"/>
  <c r="CO368" i="1"/>
  <c r="CQ1064" i="1"/>
  <c r="CO1064" i="1"/>
  <c r="CQ1026" i="1"/>
  <c r="CO1026" i="1"/>
  <c r="CQ985" i="1"/>
  <c r="CO985" i="1"/>
  <c r="CQ946" i="1"/>
  <c r="CO946" i="1"/>
  <c r="CQ801" i="1"/>
  <c r="CO801" i="1"/>
  <c r="CQ928" i="1"/>
  <c r="CO928" i="1"/>
  <c r="CQ704" i="1"/>
  <c r="CO704" i="1"/>
  <c r="CQ671" i="1"/>
  <c r="CO671" i="1"/>
  <c r="CQ914" i="1"/>
  <c r="CO914" i="1"/>
  <c r="CQ186" i="1"/>
  <c r="CO186" i="1"/>
  <c r="CQ536" i="1"/>
  <c r="CO536" i="1"/>
  <c r="CQ414" i="1"/>
  <c r="CO414" i="1"/>
  <c r="CQ303" i="1"/>
  <c r="CO303" i="1"/>
  <c r="CQ265" i="1"/>
  <c r="CO265" i="1"/>
  <c r="CQ97" i="1"/>
  <c r="CO97" i="1"/>
  <c r="CQ191" i="1"/>
  <c r="CO191" i="1"/>
  <c r="CQ143" i="1"/>
  <c r="CO143" i="1"/>
  <c r="CQ5" i="1"/>
  <c r="CO5" i="1"/>
  <c r="CQ460" i="1"/>
  <c r="CO460" i="1"/>
  <c r="CQ375" i="1"/>
  <c r="CO375" i="1"/>
  <c r="CQ1092" i="1"/>
  <c r="CO1092" i="1"/>
  <c r="CQ1133" i="1"/>
  <c r="CO1133" i="1"/>
  <c r="CQ1057" i="1"/>
  <c r="CO1057" i="1"/>
  <c r="CQ1040" i="1"/>
  <c r="CO1040" i="1"/>
  <c r="CQ1017" i="1"/>
  <c r="CO1017" i="1"/>
  <c r="CQ1003" i="1"/>
  <c r="CO1003" i="1"/>
  <c r="CQ1117" i="1"/>
  <c r="CO1117" i="1"/>
  <c r="CQ976" i="1"/>
  <c r="CO976" i="1"/>
  <c r="CQ1095" i="1"/>
  <c r="CO1095" i="1"/>
  <c r="CQ1087" i="1"/>
  <c r="CO1087" i="1"/>
  <c r="CQ1132" i="1"/>
  <c r="CO1132" i="1"/>
  <c r="CQ1059" i="1"/>
  <c r="CO1059" i="1"/>
  <c r="CQ1038" i="1"/>
  <c r="CO1038" i="1"/>
  <c r="CQ1019" i="1"/>
  <c r="CO1019" i="1"/>
  <c r="CQ1123" i="1"/>
  <c r="CO1123" i="1"/>
  <c r="CQ1115" i="1"/>
  <c r="CO1115" i="1"/>
  <c r="CQ978" i="1"/>
  <c r="CO978" i="1"/>
  <c r="CQ967" i="1"/>
  <c r="CO967" i="1"/>
  <c r="CQ873" i="1"/>
  <c r="CO873" i="1"/>
  <c r="CQ776" i="1"/>
  <c r="CO776" i="1"/>
  <c r="CQ860" i="1"/>
  <c r="CO860" i="1"/>
  <c r="CQ938" i="1"/>
  <c r="CO938" i="1"/>
  <c r="CQ662" i="1"/>
  <c r="CO662" i="1"/>
  <c r="CQ649" i="1"/>
  <c r="CO649" i="1"/>
  <c r="CQ638" i="1"/>
  <c r="CO638" i="1"/>
  <c r="CQ632" i="1"/>
  <c r="CO632" i="1"/>
  <c r="CQ795" i="1"/>
  <c r="CO795" i="1"/>
  <c r="CQ933" i="1"/>
  <c r="CO933" i="1"/>
  <c r="CQ843" i="1"/>
  <c r="CO843" i="1"/>
  <c r="CQ921" i="1"/>
  <c r="CO921" i="1"/>
  <c r="CQ918" i="1"/>
  <c r="CO918" i="1"/>
  <c r="CQ917" i="1"/>
  <c r="CO917" i="1"/>
  <c r="CQ694" i="1"/>
  <c r="CO694" i="1"/>
  <c r="CQ685" i="1"/>
  <c r="CO685" i="1"/>
  <c r="CQ39" i="1"/>
  <c r="CO39" i="1"/>
  <c r="CQ666" i="1"/>
  <c r="CO666" i="1"/>
  <c r="CQ654" i="1"/>
  <c r="CO654" i="1"/>
  <c r="CQ645" i="1"/>
  <c r="CO645" i="1"/>
  <c r="CQ157" i="1"/>
  <c r="CO157" i="1"/>
  <c r="CQ614" i="1"/>
  <c r="CO614" i="1"/>
  <c r="CQ603" i="1"/>
  <c r="CO603" i="1"/>
  <c r="CQ587" i="1"/>
  <c r="CO587" i="1"/>
  <c r="CQ575" i="1"/>
  <c r="CO575" i="1"/>
  <c r="CQ909" i="1"/>
  <c r="CO909" i="1"/>
  <c r="CQ550" i="1"/>
  <c r="CO550" i="1"/>
  <c r="CQ535" i="1"/>
  <c r="CO535" i="1"/>
  <c r="CQ523" i="1"/>
  <c r="CO523" i="1"/>
  <c r="CQ508" i="1"/>
  <c r="CO508" i="1"/>
  <c r="CQ169" i="1"/>
  <c r="CO169" i="1"/>
  <c r="CQ483" i="1"/>
  <c r="CO483" i="1"/>
  <c r="CQ467" i="1"/>
  <c r="CO467" i="1"/>
  <c r="CQ166" i="1"/>
  <c r="CO166" i="1"/>
  <c r="CQ899" i="1"/>
  <c r="CO899" i="1"/>
  <c r="CQ417" i="1"/>
  <c r="CO417" i="1"/>
  <c r="CQ403" i="1"/>
  <c r="CO403" i="1"/>
  <c r="CQ385" i="1"/>
  <c r="CO385" i="1"/>
  <c r="CQ26" i="1"/>
  <c r="CO26" i="1"/>
  <c r="CQ362" i="1"/>
  <c r="CO362" i="1"/>
  <c r="CQ346" i="1"/>
  <c r="CO346" i="1"/>
  <c r="CQ333" i="1"/>
  <c r="CO333" i="1"/>
  <c r="CQ895" i="1"/>
  <c r="CO895" i="1"/>
  <c r="CQ299" i="1"/>
  <c r="CO299" i="1"/>
  <c r="CQ287" i="1"/>
  <c r="CO287" i="1"/>
  <c r="CQ272" i="1"/>
  <c r="CO272" i="1"/>
  <c r="CQ19" i="1"/>
  <c r="CO19" i="1"/>
  <c r="CQ246" i="1"/>
  <c r="CO246" i="1"/>
  <c r="CQ231" i="1"/>
  <c r="CO231" i="1"/>
  <c r="CQ217" i="1"/>
  <c r="CO217" i="1"/>
  <c r="CQ200" i="1"/>
  <c r="CO200" i="1"/>
  <c r="CQ805" i="1"/>
  <c r="CO805" i="1"/>
  <c r="CQ631" i="1"/>
  <c r="CO631" i="1"/>
  <c r="CQ620" i="1"/>
  <c r="CO620" i="1"/>
  <c r="CQ606" i="1"/>
  <c r="CO606" i="1"/>
  <c r="CQ591" i="1"/>
  <c r="CO591" i="1"/>
  <c r="CQ67" i="1"/>
  <c r="CO67" i="1"/>
  <c r="CQ566" i="1"/>
  <c r="CO566" i="1"/>
  <c r="CQ548" i="1"/>
  <c r="CO548" i="1"/>
  <c r="CQ537" i="1"/>
  <c r="CO537" i="1"/>
  <c r="CQ525" i="1"/>
  <c r="CO525" i="1"/>
  <c r="CQ506" i="1"/>
  <c r="CO506" i="1"/>
  <c r="CQ491" i="1"/>
  <c r="CO491" i="1"/>
  <c r="CQ482" i="1"/>
  <c r="CO482" i="1"/>
  <c r="CQ55" i="1"/>
  <c r="CO55" i="1"/>
  <c r="CQ443" i="1"/>
  <c r="CO443" i="1"/>
  <c r="CQ428" i="1"/>
  <c r="CO428" i="1"/>
  <c r="CQ410" i="1"/>
  <c r="CO410" i="1"/>
  <c r="CQ398" i="1"/>
  <c r="CO398" i="1"/>
  <c r="CQ382" i="1"/>
  <c r="CO382" i="1"/>
  <c r="CQ370" i="1"/>
  <c r="CO370" i="1"/>
  <c r="CQ364" i="1"/>
  <c r="CO364" i="1"/>
  <c r="CQ353" i="1"/>
  <c r="CO353" i="1"/>
  <c r="CQ742" i="1"/>
  <c r="CO742" i="1"/>
  <c r="CQ884" i="1"/>
  <c r="CO884" i="1"/>
  <c r="CQ22" i="1"/>
  <c r="CO22" i="1"/>
  <c r="CQ308" i="1"/>
  <c r="CO308" i="1"/>
  <c r="CQ294" i="1"/>
  <c r="CO294" i="1"/>
  <c r="CQ285" i="1"/>
  <c r="CO285" i="1"/>
  <c r="CQ813" i="1"/>
  <c r="CO813" i="1"/>
  <c r="CQ262" i="1"/>
  <c r="CO262" i="1"/>
  <c r="CQ252" i="1"/>
  <c r="CO252" i="1"/>
  <c r="CQ240" i="1"/>
  <c r="CO240" i="1"/>
  <c r="CQ17" i="1"/>
  <c r="CO17" i="1"/>
  <c r="CQ216" i="1"/>
  <c r="CO216" i="1"/>
  <c r="CQ202" i="1"/>
  <c r="CO202" i="1"/>
  <c r="CQ957" i="1"/>
  <c r="CO957" i="1"/>
  <c r="CQ1084" i="1"/>
  <c r="CO1084" i="1"/>
  <c r="CQ1065" i="1"/>
  <c r="CO1065" i="1"/>
  <c r="CQ1130" i="1"/>
  <c r="CO1130" i="1"/>
  <c r="CQ1031" i="1"/>
  <c r="CO1031" i="1"/>
  <c r="CQ1016" i="1"/>
  <c r="CO1016" i="1"/>
  <c r="CQ1001" i="1"/>
  <c r="CO1001" i="1"/>
  <c r="CQ987" i="1"/>
  <c r="CO987" i="1"/>
  <c r="CQ975" i="1"/>
  <c r="CO975" i="1"/>
  <c r="CQ948" i="1"/>
  <c r="CO948" i="1"/>
  <c r="CQ869" i="1"/>
  <c r="CO869" i="1"/>
  <c r="CQ731" i="1"/>
  <c r="CO731" i="1"/>
  <c r="CQ861" i="1"/>
  <c r="CO861" i="1"/>
  <c r="CQ854" i="1"/>
  <c r="CO854" i="1"/>
  <c r="CQ847" i="1"/>
  <c r="CO847" i="1"/>
  <c r="CQ790" i="1"/>
  <c r="CO790" i="1"/>
  <c r="CQ718" i="1"/>
  <c r="CO718" i="1"/>
  <c r="CQ837" i="1"/>
  <c r="CO837" i="1"/>
  <c r="CQ42" i="1"/>
  <c r="CO42" i="1"/>
  <c r="CQ88" i="1"/>
  <c r="CO88" i="1"/>
  <c r="CQ916" i="1"/>
  <c r="CO916" i="1"/>
  <c r="CQ137" i="1"/>
  <c r="CO137" i="1"/>
  <c r="CQ84" i="1"/>
  <c r="CO84" i="1"/>
  <c r="CQ83" i="1"/>
  <c r="CO83" i="1"/>
  <c r="CQ832" i="1"/>
  <c r="CO832" i="1"/>
  <c r="CQ667" i="1"/>
  <c r="CO667" i="1"/>
  <c r="CQ661" i="1"/>
  <c r="CO661" i="1"/>
  <c r="CQ145" i="1"/>
  <c r="CO145" i="1"/>
  <c r="CQ647" i="1"/>
  <c r="CO647" i="1"/>
  <c r="CQ181" i="1"/>
  <c r="CO181" i="1"/>
  <c r="CQ75" i="1"/>
  <c r="CO75" i="1"/>
  <c r="CQ628" i="1"/>
  <c r="CO628" i="1"/>
  <c r="CQ624" i="1"/>
  <c r="CO624" i="1"/>
  <c r="CQ617" i="1"/>
  <c r="CO617" i="1"/>
  <c r="CQ176" i="1"/>
  <c r="CO176" i="1"/>
  <c r="CQ605" i="1"/>
  <c r="CO605" i="1"/>
  <c r="CQ600" i="1"/>
  <c r="CO600" i="1"/>
  <c r="CQ118" i="1"/>
  <c r="CO118" i="1"/>
  <c r="CQ117" i="1"/>
  <c r="CO117" i="1"/>
  <c r="CQ115" i="1"/>
  <c r="CO115" i="1"/>
  <c r="CQ574" i="1"/>
  <c r="CO574" i="1"/>
  <c r="CQ65" i="1"/>
  <c r="CO65" i="1"/>
  <c r="CQ562" i="1"/>
  <c r="CO562" i="1"/>
  <c r="CQ113" i="1"/>
  <c r="CO113" i="1"/>
  <c r="CQ547" i="1"/>
  <c r="CO547" i="1"/>
  <c r="CQ542" i="1"/>
  <c r="CO542" i="1"/>
  <c r="CQ62" i="1"/>
  <c r="CO62" i="1"/>
  <c r="CQ749" i="1"/>
  <c r="CO749" i="1"/>
  <c r="CQ526" i="1"/>
  <c r="CO526" i="1"/>
  <c r="CQ520" i="1"/>
  <c r="CO520" i="1"/>
  <c r="CQ512" i="1"/>
  <c r="CO512" i="1"/>
  <c r="CQ59" i="1"/>
  <c r="CO59" i="1"/>
  <c r="CQ495" i="1"/>
  <c r="CO495" i="1"/>
  <c r="CQ170" i="1"/>
  <c r="CO170" i="1"/>
  <c r="CQ108" i="1"/>
  <c r="CO108" i="1"/>
  <c r="CQ485" i="1"/>
  <c r="CO485" i="1"/>
  <c r="CQ475" i="1"/>
  <c r="CO475" i="1"/>
  <c r="CQ470" i="1"/>
  <c r="CO470" i="1"/>
  <c r="CQ452" i="1"/>
  <c r="CO452" i="1"/>
  <c r="CQ446" i="1"/>
  <c r="CO446" i="1"/>
  <c r="CQ439" i="1"/>
  <c r="CO439" i="1"/>
  <c r="CQ431" i="1"/>
  <c r="CO431" i="1"/>
  <c r="CQ829" i="1"/>
  <c r="CO829" i="1"/>
  <c r="CQ828" i="1"/>
  <c r="CO828" i="1"/>
  <c r="CQ163" i="1"/>
  <c r="CO163" i="1"/>
  <c r="CQ393" i="1"/>
  <c r="CO393" i="1"/>
  <c r="CQ386" i="1"/>
  <c r="CO386" i="1"/>
  <c r="CQ898" i="1"/>
  <c r="CO898" i="1"/>
  <c r="CQ826" i="1"/>
  <c r="CO826" i="1"/>
  <c r="CQ366" i="1"/>
  <c r="CO366" i="1"/>
  <c r="CQ319" i="1"/>
  <c r="CO319" i="1"/>
  <c r="CQ46" i="1"/>
  <c r="CO46" i="1"/>
  <c r="CQ307" i="1"/>
  <c r="CO307" i="1"/>
  <c r="CQ298" i="1"/>
  <c r="CO298" i="1"/>
  <c r="CQ816" i="1"/>
  <c r="CO816" i="1"/>
  <c r="CQ20" i="1"/>
  <c r="CO20" i="1"/>
  <c r="CQ278" i="1"/>
  <c r="CO278" i="1"/>
  <c r="CQ269" i="1"/>
  <c r="CO269" i="1"/>
  <c r="CQ261" i="1"/>
  <c r="CO261" i="1"/>
  <c r="CQ890" i="1"/>
  <c r="CO890" i="1"/>
  <c r="CQ889" i="1"/>
  <c r="CO889" i="1"/>
  <c r="CQ243" i="1"/>
  <c r="CO243" i="1"/>
  <c r="CQ237" i="1"/>
  <c r="CO237" i="1"/>
  <c r="CQ37" i="1"/>
  <c r="CO37" i="1"/>
  <c r="CQ359" i="1"/>
  <c r="CO359" i="1"/>
  <c r="CQ338" i="1"/>
  <c r="CO338" i="1"/>
  <c r="CQ821" i="1"/>
  <c r="CO821" i="1"/>
  <c r="CQ332" i="1"/>
  <c r="CO332" i="1"/>
  <c r="CQ210" i="1"/>
  <c r="CO210" i="1"/>
  <c r="CQ94" i="1"/>
  <c r="CO94" i="1"/>
  <c r="CQ14" i="1"/>
  <c r="CO14" i="1"/>
  <c r="CQ23" i="1"/>
  <c r="CO23" i="1"/>
  <c r="CQ229" i="1"/>
  <c r="CO229" i="1"/>
  <c r="CQ215" i="1"/>
  <c r="CO215" i="1"/>
  <c r="CQ197" i="1"/>
  <c r="CO197" i="1"/>
  <c r="CQ221" i="1"/>
  <c r="CO221" i="1"/>
  <c r="CQ167" i="1"/>
  <c r="CO167" i="1"/>
  <c r="CQ1080" i="1"/>
  <c r="CO1080" i="1"/>
  <c r="CQ1050" i="1"/>
  <c r="CO1050" i="1"/>
  <c r="CQ1022" i="1"/>
  <c r="CO1022" i="1"/>
  <c r="CQ999" i="1"/>
  <c r="CO999" i="1"/>
  <c r="CQ981" i="1"/>
  <c r="CO981" i="1"/>
  <c r="CQ950" i="1"/>
  <c r="CO950" i="1"/>
  <c r="CQ802" i="1"/>
  <c r="CO802" i="1"/>
  <c r="CQ939" i="1"/>
  <c r="CO939" i="1"/>
  <c r="CQ848" i="1"/>
  <c r="CO848" i="1"/>
  <c r="CQ838" i="1"/>
  <c r="CO838" i="1"/>
  <c r="CQ706" i="1"/>
  <c r="CO706" i="1"/>
  <c r="CQ686" i="1"/>
  <c r="CO686" i="1"/>
  <c r="CQ1075" i="1"/>
  <c r="CO1075" i="1"/>
  <c r="CQ991" i="1"/>
  <c r="CO991" i="1"/>
  <c r="CQ947" i="1"/>
  <c r="CO947" i="1"/>
  <c r="CQ1071" i="1"/>
  <c r="CO1071" i="1"/>
  <c r="CQ1005" i="1"/>
  <c r="CO1005" i="1"/>
  <c r="CQ993" i="1"/>
  <c r="CO993" i="1"/>
  <c r="CQ780" i="1"/>
  <c r="CO780" i="1"/>
  <c r="CQ862" i="1"/>
  <c r="CO862" i="1"/>
  <c r="CQ90" i="1"/>
  <c r="CO90" i="1"/>
  <c r="CQ668" i="1"/>
  <c r="CO668" i="1"/>
  <c r="CQ35" i="1"/>
  <c r="CO35" i="1"/>
  <c r="CQ769" i="1"/>
  <c r="CO769" i="1"/>
  <c r="CQ702" i="1"/>
  <c r="CO702" i="1"/>
  <c r="CQ133" i="1"/>
  <c r="CO133" i="1"/>
  <c r="CQ127" i="1"/>
  <c r="CO127" i="1"/>
  <c r="CQ593" i="1"/>
  <c r="CO593" i="1"/>
  <c r="CQ174" i="1"/>
  <c r="CO174" i="1"/>
  <c r="CQ527" i="1"/>
  <c r="CO527" i="1"/>
  <c r="CQ494" i="1"/>
  <c r="CO494" i="1"/>
  <c r="CQ900" i="1"/>
  <c r="CO900" i="1"/>
  <c r="CQ435" i="1"/>
  <c r="CO435" i="1"/>
  <c r="CQ408" i="1"/>
  <c r="CO408" i="1"/>
  <c r="CQ377" i="1"/>
  <c r="CO377" i="1"/>
  <c r="CQ49" i="1"/>
  <c r="CO49" i="1"/>
  <c r="CQ320" i="1"/>
  <c r="CO320" i="1"/>
  <c r="CQ21" i="1"/>
  <c r="CO21" i="1"/>
  <c r="CQ737" i="1"/>
  <c r="CO737" i="1"/>
  <c r="CQ235" i="1"/>
  <c r="CO235" i="1"/>
  <c r="CQ204" i="1"/>
  <c r="CO204" i="1"/>
  <c r="CQ622" i="1"/>
  <c r="CO622" i="1"/>
  <c r="CQ598" i="1"/>
  <c r="CO598" i="1"/>
  <c r="CQ567" i="1"/>
  <c r="CO567" i="1"/>
  <c r="CQ31" i="1"/>
  <c r="CO31" i="1"/>
  <c r="CQ529" i="1"/>
  <c r="CO529" i="1"/>
  <c r="CQ902" i="1"/>
  <c r="CO902" i="1"/>
  <c r="CQ466" i="1"/>
  <c r="CO466" i="1"/>
  <c r="CQ447" i="1"/>
  <c r="CO447" i="1"/>
  <c r="CQ432" i="1"/>
  <c r="CO432" i="1"/>
  <c r="CQ415" i="1"/>
  <c r="CO415" i="1"/>
  <c r="CQ28" i="1"/>
  <c r="CO28" i="1"/>
  <c r="CQ827" i="1"/>
  <c r="CO827" i="1"/>
  <c r="CQ374" i="1"/>
  <c r="CO374" i="1"/>
  <c r="CQ896" i="1"/>
  <c r="CO896" i="1"/>
  <c r="CQ335" i="1"/>
  <c r="CO335" i="1"/>
  <c r="CQ312" i="1"/>
  <c r="CO312" i="1"/>
  <c r="CQ892" i="1"/>
  <c r="CO892" i="1"/>
  <c r="CQ264" i="1"/>
  <c r="CO264" i="1"/>
  <c r="CQ233" i="1"/>
  <c r="CO233" i="1"/>
  <c r="CQ206" i="1"/>
  <c r="CO206" i="1"/>
  <c r="CQ1072" i="1"/>
  <c r="CO1072" i="1"/>
  <c r="CQ1035" i="1"/>
  <c r="CO1035" i="1"/>
  <c r="CQ1025" i="1"/>
  <c r="CO1025" i="1"/>
  <c r="CQ1023" i="1"/>
  <c r="CO1023" i="1"/>
  <c r="CQ1116" i="1"/>
  <c r="CO1116" i="1"/>
  <c r="CQ734" i="1"/>
  <c r="CO734" i="1"/>
  <c r="CQ870" i="1"/>
  <c r="CO870" i="1"/>
  <c r="CQ729" i="1"/>
  <c r="CO729" i="1"/>
  <c r="CQ91" i="1"/>
  <c r="CO91" i="1"/>
  <c r="CQ839" i="1"/>
  <c r="CO839" i="1"/>
  <c r="CQ701" i="1"/>
  <c r="CO701" i="1"/>
  <c r="CQ693" i="1"/>
  <c r="CO693" i="1"/>
  <c r="CQ681" i="1"/>
  <c r="CO681" i="1"/>
  <c r="CQ663" i="1"/>
  <c r="CO663" i="1"/>
  <c r="CQ648" i="1"/>
  <c r="CO648" i="1"/>
  <c r="CQ72" i="1"/>
  <c r="CO72" i="1"/>
  <c r="CQ619" i="1"/>
  <c r="CO619" i="1"/>
  <c r="CQ607" i="1"/>
  <c r="CO607" i="1"/>
  <c r="CQ32" i="1"/>
  <c r="CO32" i="1"/>
  <c r="CQ154" i="1"/>
  <c r="CO154" i="1"/>
  <c r="CQ543" i="1"/>
  <c r="CO543" i="1"/>
  <c r="CQ528" i="1"/>
  <c r="CO528" i="1"/>
  <c r="CQ956" i="1"/>
  <c r="CO956" i="1"/>
  <c r="CQ171" i="1"/>
  <c r="CO171" i="1"/>
  <c r="CQ486" i="1"/>
  <c r="CO486" i="1"/>
  <c r="CQ471" i="1"/>
  <c r="CO471" i="1"/>
  <c r="CQ454" i="1"/>
  <c r="CO454" i="1"/>
  <c r="CQ165" i="1"/>
  <c r="CO165" i="1"/>
  <c r="CQ416" i="1"/>
  <c r="CO416" i="1"/>
  <c r="CQ11" i="1"/>
  <c r="CO11" i="1"/>
  <c r="CQ383" i="1"/>
  <c r="CO383" i="1"/>
  <c r="CQ316" i="1"/>
  <c r="CO316" i="1"/>
  <c r="CQ300" i="1"/>
  <c r="CO300" i="1"/>
  <c r="CQ286" i="1"/>
  <c r="CO286" i="1"/>
  <c r="CQ738" i="1"/>
  <c r="CO738" i="1"/>
  <c r="CQ782" i="1"/>
  <c r="CO782" i="1"/>
  <c r="CQ879" i="1"/>
  <c r="CO879" i="1"/>
  <c r="CQ342" i="1"/>
  <c r="CO342" i="1"/>
  <c r="CQ214" i="1"/>
  <c r="CO214" i="1"/>
  <c r="CQ360" i="1"/>
  <c r="CO360" i="1"/>
  <c r="CQ809" i="1"/>
  <c r="CO809" i="1"/>
  <c r="CQ878" i="1"/>
  <c r="CO878" i="1"/>
  <c r="CQ1045" i="1"/>
  <c r="CO1045" i="1"/>
  <c r="CQ992" i="1"/>
  <c r="CO992" i="1"/>
  <c r="CQ864" i="1"/>
  <c r="CO864" i="1"/>
  <c r="CQ713" i="1"/>
  <c r="CO713" i="1"/>
  <c r="CQ680" i="1"/>
  <c r="CO680" i="1"/>
  <c r="CQ653" i="1"/>
  <c r="CO653" i="1"/>
  <c r="CQ636" i="1"/>
  <c r="CO636" i="1"/>
  <c r="CQ124" i="1"/>
  <c r="CO124" i="1"/>
  <c r="CQ589" i="1"/>
  <c r="CO589" i="1"/>
  <c r="CQ64" i="1"/>
  <c r="CO64" i="1"/>
  <c r="CQ531" i="1"/>
  <c r="CO531" i="1"/>
  <c r="CQ492" i="1"/>
  <c r="CO492" i="1"/>
  <c r="CQ800" i="1"/>
  <c r="CO800" i="1"/>
  <c r="CQ438" i="1"/>
  <c r="CO438" i="1"/>
  <c r="CQ406" i="1"/>
  <c r="CO406" i="1"/>
  <c r="CQ381" i="1"/>
  <c r="CO381" i="1"/>
  <c r="CQ350" i="1"/>
  <c r="CO350" i="1"/>
  <c r="CQ315" i="1"/>
  <c r="CO315" i="1"/>
  <c r="CQ258" i="1"/>
  <c r="CO258" i="1"/>
  <c r="CQ345" i="1"/>
  <c r="CO345" i="1"/>
  <c r="CQ253" i="1"/>
  <c r="CO253" i="1"/>
  <c r="CQ1136" i="1"/>
  <c r="CO1136" i="1"/>
  <c r="CQ1036" i="1"/>
  <c r="CO1036" i="1"/>
  <c r="CQ998" i="1"/>
  <c r="CO998" i="1"/>
  <c r="CQ949" i="1"/>
  <c r="CO949" i="1"/>
  <c r="CQ588" i="1"/>
  <c r="CO588" i="1"/>
  <c r="CQ61" i="1"/>
  <c r="CO61" i="1"/>
  <c r="CQ419" i="1"/>
  <c r="CO419" i="1"/>
  <c r="CQ781" i="1"/>
  <c r="CO781" i="1"/>
  <c r="CQ245" i="1"/>
  <c r="CO245" i="1"/>
  <c r="CQ783" i="1"/>
  <c r="CO783" i="1"/>
  <c r="CQ1043" i="1"/>
  <c r="CO1043" i="1"/>
  <c r="CQ1002" i="1"/>
  <c r="CO1002" i="1"/>
  <c r="CQ1104" i="1"/>
  <c r="CO1104" i="1"/>
  <c r="CQ853" i="1"/>
  <c r="CO853" i="1"/>
  <c r="CQ912" i="1"/>
  <c r="CO912" i="1"/>
  <c r="CQ604" i="1"/>
  <c r="CO604" i="1"/>
  <c r="CQ573" i="1"/>
  <c r="CO573" i="1"/>
  <c r="CQ160" i="1"/>
  <c r="CO160" i="1"/>
  <c r="CQ30" i="1"/>
  <c r="CO30" i="1"/>
  <c r="CQ56" i="1"/>
  <c r="CO56" i="1"/>
  <c r="CQ425" i="1"/>
  <c r="CO425" i="1"/>
  <c r="CQ380" i="1"/>
  <c r="CO380" i="1"/>
  <c r="CQ1138" i="1"/>
  <c r="CO1138" i="1"/>
  <c r="CQ1055" i="1"/>
  <c r="CO1055" i="1"/>
  <c r="CQ1122" i="1"/>
  <c r="CO1122" i="1"/>
  <c r="CQ1103" i="1"/>
  <c r="CO1103" i="1"/>
  <c r="CQ804" i="1"/>
  <c r="CO804" i="1"/>
  <c r="CQ936" i="1"/>
  <c r="CO936" i="1"/>
  <c r="CQ840" i="1"/>
  <c r="CO840" i="1"/>
  <c r="CQ689" i="1"/>
  <c r="CO689" i="1"/>
  <c r="CQ789" i="1"/>
  <c r="CO789" i="1"/>
  <c r="CQ630" i="1"/>
  <c r="CO630" i="1"/>
  <c r="CQ910" i="1"/>
  <c r="CO910" i="1"/>
  <c r="CQ463" i="1"/>
  <c r="CO463" i="1"/>
  <c r="CQ340" i="1"/>
  <c r="CO340" i="1"/>
  <c r="CQ288" i="1"/>
  <c r="CO288" i="1"/>
  <c r="CQ255" i="1"/>
  <c r="CO255" i="1"/>
  <c r="CQ96" i="1"/>
  <c r="CO96" i="1"/>
  <c r="CQ194" i="1"/>
  <c r="CO194" i="1"/>
  <c r="CQ582" i="1"/>
  <c r="CO582" i="1"/>
  <c r="CQ397" i="1"/>
  <c r="CO397" i="1"/>
  <c r="CQ1069" i="1"/>
  <c r="CO1069" i="1"/>
  <c r="CQ1013" i="1"/>
  <c r="CO1013" i="1"/>
  <c r="CQ1105" i="1"/>
  <c r="CO1105" i="1"/>
  <c r="CQ1081" i="1"/>
  <c r="CO1081" i="1"/>
  <c r="CQ1015" i="1"/>
  <c r="CO1015" i="1"/>
  <c r="CQ1113" i="1"/>
  <c r="CO1113" i="1"/>
  <c r="CQ974" i="1"/>
  <c r="CO974" i="1"/>
  <c r="CQ875" i="1"/>
  <c r="CO875" i="1"/>
  <c r="CQ943" i="1"/>
  <c r="CO943" i="1"/>
  <c r="CQ963" i="1"/>
  <c r="CO963" i="1"/>
  <c r="CQ883" i="1"/>
  <c r="CO883" i="1"/>
  <c r="CQ770" i="1"/>
  <c r="CO770" i="1"/>
  <c r="CQ715" i="1"/>
  <c r="CO715" i="1"/>
  <c r="CQ703" i="1"/>
  <c r="CO703" i="1"/>
  <c r="CQ674" i="1"/>
  <c r="CO674" i="1"/>
  <c r="CQ788" i="1"/>
  <c r="CO788" i="1"/>
  <c r="CQ76" i="1"/>
  <c r="CO76" i="1"/>
  <c r="CQ634" i="1"/>
  <c r="CO634" i="1"/>
  <c r="CQ857" i="1"/>
  <c r="CO857" i="1"/>
  <c r="CQ793" i="1"/>
  <c r="CO793" i="1"/>
  <c r="CQ846" i="1"/>
  <c r="CO846" i="1"/>
  <c r="CQ841" i="1"/>
  <c r="CO841" i="1"/>
  <c r="CQ836" i="1"/>
  <c r="CO836" i="1"/>
  <c r="CQ710" i="1"/>
  <c r="CO710" i="1"/>
  <c r="CQ697" i="1"/>
  <c r="CO697" i="1"/>
  <c r="CQ136" i="1"/>
  <c r="CO136" i="1"/>
  <c r="CQ760" i="1"/>
  <c r="CO760" i="1"/>
  <c r="CQ81" i="1"/>
  <c r="CO81" i="1"/>
  <c r="CQ664" i="1"/>
  <c r="CO664" i="1"/>
  <c r="CQ652" i="1"/>
  <c r="CO652" i="1"/>
  <c r="CQ915" i="1"/>
  <c r="CO915" i="1"/>
  <c r="CQ625" i="1"/>
  <c r="CO625" i="1"/>
  <c r="CQ71" i="1"/>
  <c r="CO71" i="1"/>
  <c r="CQ599" i="1"/>
  <c r="CO599" i="1"/>
  <c r="CQ68" i="1"/>
  <c r="CO68" i="1"/>
  <c r="CQ571" i="1"/>
  <c r="CO571" i="1"/>
  <c r="CQ560" i="1"/>
  <c r="CO560" i="1"/>
  <c r="CQ172" i="1"/>
  <c r="CO172" i="1"/>
  <c r="CQ533" i="1"/>
  <c r="CO533" i="1"/>
  <c r="CQ904" i="1"/>
  <c r="CO904" i="1"/>
  <c r="CQ502" i="1"/>
  <c r="CO502" i="1"/>
  <c r="CQ168" i="1"/>
  <c r="CO168" i="1"/>
  <c r="CQ480" i="1"/>
  <c r="CO480" i="1"/>
  <c r="CQ462" i="1"/>
  <c r="CO462" i="1"/>
  <c r="CQ445" i="1"/>
  <c r="CO445" i="1"/>
  <c r="CQ430" i="1"/>
  <c r="CO430" i="1"/>
  <c r="CQ953" i="1"/>
  <c r="CO953" i="1"/>
  <c r="CQ400" i="1"/>
  <c r="CO400" i="1"/>
  <c r="CQ50" i="1"/>
  <c r="CO50" i="1"/>
  <c r="CQ825" i="1"/>
  <c r="CO825" i="1"/>
  <c r="CQ357" i="1"/>
  <c r="CO357" i="1"/>
  <c r="CQ13" i="1"/>
  <c r="CO13" i="1"/>
  <c r="CQ330" i="1"/>
  <c r="CO330" i="1"/>
  <c r="CQ894" i="1"/>
  <c r="CO894" i="1"/>
  <c r="CQ295" i="1"/>
  <c r="CO295" i="1"/>
  <c r="CQ283" i="1"/>
  <c r="CO283" i="1"/>
  <c r="CQ10" i="1"/>
  <c r="CO10" i="1"/>
  <c r="CQ254" i="1"/>
  <c r="CO254" i="1"/>
  <c r="CQ242" i="1"/>
  <c r="CO242" i="1"/>
  <c r="CQ225" i="1"/>
  <c r="CO225" i="1"/>
  <c r="CQ95" i="1"/>
  <c r="CO95" i="1"/>
  <c r="CQ196" i="1"/>
  <c r="CO196" i="1"/>
  <c r="CQ36" i="1"/>
  <c r="CO36" i="1"/>
  <c r="CQ33" i="1"/>
  <c r="CO33" i="1"/>
  <c r="CQ616" i="1"/>
  <c r="CO616" i="1"/>
  <c r="CQ602" i="1"/>
  <c r="CO602" i="1"/>
  <c r="CQ155" i="1"/>
  <c r="CO155" i="1"/>
  <c r="CQ577" i="1"/>
  <c r="CO577" i="1"/>
  <c r="CQ561" i="1"/>
  <c r="CO561" i="1"/>
  <c r="CQ544" i="1"/>
  <c r="CO544" i="1"/>
  <c r="CQ534" i="1"/>
  <c r="CO534" i="1"/>
  <c r="CQ519" i="1"/>
  <c r="CO519" i="1"/>
  <c r="CQ504" i="1"/>
  <c r="CO504" i="1"/>
  <c r="CQ882" i="1"/>
  <c r="CO882" i="1"/>
  <c r="CQ474" i="1"/>
  <c r="CO474" i="1"/>
  <c r="CQ457" i="1"/>
  <c r="CO457" i="1"/>
  <c r="CQ440" i="1"/>
  <c r="CO440" i="1"/>
  <c r="CQ422" i="1"/>
  <c r="CO422" i="1"/>
  <c r="CQ162" i="1"/>
  <c r="CO162" i="1"/>
  <c r="CQ394" i="1"/>
  <c r="CO394" i="1"/>
  <c r="CQ27" i="1"/>
  <c r="CO27" i="1"/>
  <c r="CQ365" i="1"/>
  <c r="CO365" i="1"/>
  <c r="CQ250" i="1"/>
  <c r="CO250" i="1"/>
  <c r="CQ6" i="1"/>
  <c r="CO6" i="1"/>
  <c r="CQ886" i="1"/>
  <c r="CO886" i="1"/>
  <c r="CQ213" i="1"/>
  <c r="CO213" i="1"/>
  <c r="CQ198" i="1"/>
  <c r="CO198" i="1"/>
  <c r="CQ960" i="1"/>
  <c r="CO960" i="1"/>
  <c r="CQ1078" i="1"/>
  <c r="CO1078" i="1"/>
  <c r="CQ1061" i="1"/>
  <c r="CO1061" i="1"/>
  <c r="CQ1047" i="1"/>
  <c r="CO1047" i="1"/>
  <c r="CQ1020" i="1"/>
  <c r="CO1020" i="1"/>
  <c r="CQ1008" i="1"/>
  <c r="CO1008" i="1"/>
  <c r="CQ997" i="1"/>
  <c r="CO997" i="1"/>
  <c r="CQ1110" i="1"/>
  <c r="CO1110" i="1"/>
  <c r="CQ972" i="1"/>
  <c r="CO972" i="1"/>
  <c r="CQ971" i="1"/>
  <c r="CO971" i="1"/>
  <c r="CQ951" i="1"/>
  <c r="CO951" i="1"/>
  <c r="CQ779" i="1"/>
  <c r="CO779" i="1"/>
  <c r="CQ803" i="1"/>
  <c r="CO803" i="1"/>
  <c r="CQ730" i="1"/>
  <c r="CO730" i="1"/>
  <c r="CQ142" i="1"/>
  <c r="CO142" i="1"/>
  <c r="CQ141" i="1"/>
  <c r="CO141" i="1"/>
  <c r="CQ934" i="1"/>
  <c r="CO934" i="1"/>
  <c r="CQ845" i="1"/>
  <c r="CO845" i="1"/>
  <c r="CQ842" i="1"/>
  <c r="CO842" i="1"/>
  <c r="CQ767" i="1"/>
  <c r="CO767" i="1"/>
  <c r="CQ920" i="1"/>
  <c r="CO920" i="1"/>
  <c r="CQ44" i="1"/>
  <c r="CO44" i="1"/>
  <c r="CQ707" i="1"/>
  <c r="CO707" i="1"/>
  <c r="CQ699" i="1"/>
  <c r="CO699" i="1"/>
  <c r="CQ86" i="1"/>
  <c r="CO86" i="1"/>
  <c r="CQ763" i="1"/>
  <c r="CO763" i="1"/>
  <c r="CQ684" i="1"/>
  <c r="CO684" i="1"/>
  <c r="CQ134" i="1"/>
  <c r="CO134" i="1"/>
  <c r="CQ675" i="1"/>
  <c r="CO675" i="1"/>
  <c r="CQ665" i="1"/>
  <c r="CO665" i="1"/>
  <c r="CQ659" i="1"/>
  <c r="CO659" i="1"/>
  <c r="CQ77" i="1"/>
  <c r="CO77" i="1"/>
  <c r="CQ646" i="1"/>
  <c r="CO646" i="1"/>
  <c r="CQ639" i="1"/>
  <c r="CO639" i="1"/>
  <c r="CQ635" i="1"/>
  <c r="CO635" i="1"/>
  <c r="CQ627" i="1"/>
  <c r="CO627" i="1"/>
  <c r="CQ623" i="1"/>
  <c r="CO623" i="1"/>
  <c r="CQ615" i="1"/>
  <c r="CO615" i="1"/>
  <c r="CQ123" i="1"/>
  <c r="CO123" i="1"/>
  <c r="CQ70" i="1"/>
  <c r="CO70" i="1"/>
  <c r="CQ119" i="1"/>
  <c r="CO119" i="1"/>
  <c r="CQ592" i="1"/>
  <c r="CO592" i="1"/>
  <c r="CQ69" i="1"/>
  <c r="CO69" i="1"/>
  <c r="CQ579" i="1"/>
  <c r="CO579" i="1"/>
  <c r="CQ572" i="1"/>
  <c r="CO572" i="1"/>
  <c r="CQ753" i="1"/>
  <c r="CO753" i="1"/>
  <c r="CQ752" i="1"/>
  <c r="CO752" i="1"/>
  <c r="CQ557" i="1"/>
  <c r="CO557" i="1"/>
  <c r="CQ545" i="1"/>
  <c r="CO545" i="1"/>
  <c r="CQ153" i="1"/>
  <c r="CO153" i="1"/>
  <c r="CQ750" i="1"/>
  <c r="CO750" i="1"/>
  <c r="CQ532" i="1"/>
  <c r="CO532" i="1"/>
  <c r="CQ518" i="1"/>
  <c r="CO518" i="1"/>
  <c r="CQ511" i="1"/>
  <c r="CO511" i="1"/>
  <c r="CQ503" i="1"/>
  <c r="CO503" i="1"/>
  <c r="CQ488" i="1"/>
  <c r="CO488" i="1"/>
  <c r="CQ481" i="1"/>
  <c r="CO481" i="1"/>
  <c r="CQ473" i="1"/>
  <c r="CO473" i="1"/>
  <c r="CQ468" i="1"/>
  <c r="CO468" i="1"/>
  <c r="CQ458" i="1"/>
  <c r="CO458" i="1"/>
  <c r="CQ451" i="1"/>
  <c r="CO451" i="1"/>
  <c r="CQ444" i="1"/>
  <c r="CO444" i="1"/>
  <c r="CQ436" i="1"/>
  <c r="CO436" i="1"/>
  <c r="CQ421" i="1"/>
  <c r="CO421" i="1"/>
  <c r="CQ746" i="1"/>
  <c r="CO746" i="1"/>
  <c r="CQ105" i="1"/>
  <c r="CO105" i="1"/>
  <c r="CQ401" i="1"/>
  <c r="CO401" i="1"/>
  <c r="CQ391" i="1"/>
  <c r="CO391" i="1"/>
  <c r="CQ384" i="1"/>
  <c r="CO384" i="1"/>
  <c r="CQ183" i="1"/>
  <c r="CO183" i="1"/>
  <c r="CQ373" i="1"/>
  <c r="CO373" i="1"/>
  <c r="CQ25" i="1"/>
  <c r="CO25" i="1"/>
  <c r="CQ739" i="1"/>
  <c r="CO739" i="1"/>
  <c r="CQ313" i="1"/>
  <c r="CO313" i="1"/>
  <c r="CQ305" i="1"/>
  <c r="CO305" i="1"/>
  <c r="CQ296" i="1"/>
  <c r="CO296" i="1"/>
  <c r="CQ101" i="1"/>
  <c r="CO101" i="1"/>
  <c r="CQ281" i="1"/>
  <c r="CO281" i="1"/>
  <c r="CQ276" i="1"/>
  <c r="CO276" i="1"/>
  <c r="CQ9" i="1"/>
  <c r="CO9" i="1"/>
  <c r="CQ45" i="1"/>
  <c r="CO45" i="1"/>
  <c r="CQ8" i="1"/>
  <c r="CO8" i="1"/>
  <c r="CQ888" i="1"/>
  <c r="CO888" i="1"/>
  <c r="CQ241" i="1"/>
  <c r="CO241" i="1"/>
  <c r="CQ236" i="1"/>
  <c r="CO236" i="1"/>
  <c r="CQ179" i="1"/>
  <c r="CO179" i="1"/>
  <c r="CQ356" i="1"/>
  <c r="CO356" i="1"/>
  <c r="CQ325" i="1"/>
  <c r="CO325" i="1"/>
  <c r="CQ743" i="1"/>
  <c r="CO743" i="1"/>
  <c r="CQ227" i="1"/>
  <c r="CO227" i="1"/>
  <c r="CQ207" i="1"/>
  <c r="CO207" i="1"/>
  <c r="CQ187" i="1"/>
  <c r="CO187" i="1"/>
  <c r="CQ355" i="1"/>
  <c r="CO355" i="1"/>
  <c r="CQ343" i="1"/>
  <c r="CO343" i="1"/>
  <c r="CQ226" i="1"/>
  <c r="CO226" i="1"/>
  <c r="CQ212" i="1"/>
  <c r="CO212" i="1"/>
  <c r="CQ193" i="1"/>
  <c r="CO193" i="1"/>
  <c r="CQ1086" i="1"/>
  <c r="CO1086" i="1"/>
  <c r="CQ1058" i="1"/>
  <c r="CO1058" i="1"/>
  <c r="CQ1029" i="1"/>
  <c r="CO1029" i="1"/>
  <c r="CQ1004" i="1"/>
  <c r="CO1004" i="1"/>
  <c r="CQ986" i="1"/>
  <c r="CO986" i="1"/>
  <c r="CQ1096" i="1"/>
  <c r="CO1096" i="1"/>
  <c r="CQ778" i="1"/>
  <c r="CO778" i="1"/>
  <c r="CQ727" i="1"/>
  <c r="CO727" i="1"/>
  <c r="CQ849" i="1"/>
  <c r="CO849" i="1"/>
  <c r="CQ766" i="1"/>
  <c r="CO766" i="1"/>
  <c r="CQ692" i="1"/>
  <c r="CO692" i="1"/>
  <c r="CQ955" i="1"/>
  <c r="CO955" i="1"/>
  <c r="CQ1124" i="1"/>
  <c r="CO1124" i="1"/>
  <c r="CQ983" i="1"/>
  <c r="CO983" i="1"/>
  <c r="CQ958" i="1"/>
  <c r="CO958" i="1"/>
  <c r="CQ1128" i="1"/>
  <c r="CO1128" i="1"/>
  <c r="CQ970" i="1"/>
  <c r="CO970" i="1"/>
  <c r="CQ855" i="1"/>
  <c r="CO855" i="1"/>
  <c r="CQ695" i="1"/>
  <c r="CO695" i="1"/>
  <c r="CQ651" i="1"/>
  <c r="CO651" i="1"/>
  <c r="CQ797" i="1"/>
  <c r="CO797" i="1"/>
  <c r="CQ923" i="1"/>
  <c r="CO923" i="1"/>
  <c r="CQ87" i="1"/>
  <c r="CO87" i="1"/>
  <c r="CQ670" i="1"/>
  <c r="CO670" i="1"/>
  <c r="CQ129" i="1"/>
  <c r="CO129" i="1"/>
  <c r="CQ755" i="1"/>
  <c r="CO755" i="1"/>
  <c r="CQ554" i="1"/>
  <c r="CO554" i="1"/>
  <c r="CQ633" i="1"/>
  <c r="CO633" i="1"/>
  <c r="CQ464" i="1"/>
  <c r="CO464" i="1"/>
  <c r="CQ371" i="1"/>
  <c r="CO371" i="1"/>
  <c r="CQ267" i="1"/>
  <c r="CO267" i="1"/>
  <c r="CQ190" i="1"/>
  <c r="CO190" i="1"/>
  <c r="CQ1066" i="1"/>
  <c r="CO1066" i="1"/>
  <c r="CQ1021" i="1"/>
  <c r="CO1021" i="1"/>
  <c r="CQ1114" i="1"/>
  <c r="CO1114" i="1"/>
  <c r="CQ980" i="1"/>
  <c r="CO980" i="1"/>
  <c r="CQ78" i="1"/>
  <c r="CO78" i="1"/>
  <c r="CQ568" i="1"/>
  <c r="CO568" i="1"/>
  <c r="CQ553" i="1"/>
  <c r="CO553" i="1"/>
  <c r="CQ12" i="1"/>
  <c r="CO12" i="1"/>
  <c r="CQ405" i="1"/>
  <c r="CO405" i="1"/>
  <c r="CQ329" i="1"/>
  <c r="CO329" i="1"/>
  <c r="CQ274" i="1"/>
  <c r="CO274" i="1"/>
  <c r="CQ222" i="1"/>
  <c r="CO222" i="1"/>
  <c r="CQ1082" i="1"/>
  <c r="CO1082" i="1"/>
  <c r="CQ1056" i="1"/>
  <c r="CO1056" i="1"/>
  <c r="CQ1012" i="1"/>
  <c r="CO1012" i="1"/>
  <c r="CQ1107" i="1"/>
  <c r="CO1107" i="1"/>
  <c r="CQ799" i="1"/>
  <c r="CO799" i="1"/>
  <c r="CQ773" i="1"/>
  <c r="CO773" i="1"/>
  <c r="CQ756" i="1"/>
  <c r="CO756" i="1"/>
  <c r="CQ116" i="1"/>
  <c r="CO116" i="1"/>
  <c r="CQ563" i="1"/>
  <c r="CO563" i="1"/>
  <c r="CQ540" i="1"/>
  <c r="CO540" i="1"/>
  <c r="CQ510" i="1"/>
  <c r="CO510" i="1"/>
  <c r="CQ478" i="1"/>
  <c r="CO478" i="1"/>
  <c r="CQ437" i="1"/>
  <c r="CO437" i="1"/>
  <c r="CQ412" i="1"/>
  <c r="CO412" i="1"/>
  <c r="CQ390" i="1"/>
  <c r="CO390" i="1"/>
  <c r="CQ1077" i="1"/>
  <c r="CO1077" i="1"/>
  <c r="CQ1042" i="1"/>
  <c r="CO1042" i="1"/>
  <c r="CQ1011" i="1"/>
  <c r="CO1011" i="1"/>
  <c r="CQ989" i="1"/>
  <c r="CO989" i="1"/>
  <c r="CQ966" i="1"/>
  <c r="CO966" i="1"/>
  <c r="CQ863" i="1"/>
  <c r="CO863" i="1"/>
  <c r="CQ43" i="1"/>
  <c r="CO43" i="1"/>
  <c r="CQ919" i="1"/>
  <c r="CO919" i="1"/>
  <c r="CQ765" i="1"/>
  <c r="CO765" i="1"/>
  <c r="CQ135" i="1"/>
  <c r="CO135" i="1"/>
  <c r="CQ130" i="1"/>
  <c r="CO130" i="1"/>
  <c r="CQ218" i="1"/>
  <c r="CO218" i="1"/>
  <c r="CQ551" i="1"/>
  <c r="CO551" i="1"/>
  <c r="CQ509" i="1"/>
  <c r="CO509" i="1"/>
  <c r="CQ378" i="1"/>
  <c r="CO378" i="1"/>
  <c r="CQ427" i="1"/>
  <c r="CO427" i="1"/>
  <c r="CQ1085" i="1"/>
  <c r="CO1085" i="1"/>
  <c r="CQ1053" i="1"/>
  <c r="CO1053" i="1"/>
  <c r="CQ1032" i="1"/>
  <c r="CO1032" i="1"/>
  <c r="CQ1120" i="1"/>
  <c r="CO1120" i="1"/>
  <c r="CQ1111" i="1"/>
  <c r="CO1111" i="1"/>
  <c r="CQ964" i="1"/>
  <c r="CO964" i="1"/>
  <c r="CQ1060" i="1"/>
  <c r="CO1060" i="1"/>
  <c r="CQ1051" i="1"/>
  <c r="CO1051" i="1"/>
  <c r="CQ1034" i="1"/>
  <c r="CO1034" i="1"/>
  <c r="CQ1000" i="1"/>
  <c r="CO1000" i="1"/>
  <c r="CQ1083" i="1"/>
  <c r="CO1083" i="1"/>
  <c r="CQ1062" i="1"/>
  <c r="CO1062" i="1"/>
  <c r="CQ1048" i="1"/>
  <c r="CO1048" i="1"/>
  <c r="CQ1028" i="1"/>
  <c r="CO1028" i="1"/>
  <c r="CQ1009" i="1"/>
  <c r="CO1009" i="1"/>
  <c r="CQ1119" i="1"/>
  <c r="CO1119" i="1"/>
  <c r="CQ1108" i="1"/>
  <c r="CO1108" i="1"/>
  <c r="CQ1101" i="1"/>
  <c r="CO1101" i="1"/>
  <c r="CQ877" i="1"/>
  <c r="CO877" i="1"/>
  <c r="CQ147" i="1"/>
  <c r="CO147" i="1"/>
  <c r="CQ1074" i="1"/>
  <c r="CO1074" i="1"/>
  <c r="CQ961" i="1"/>
  <c r="CO961" i="1"/>
  <c r="CQ1049" i="1"/>
  <c r="CO1049" i="1"/>
  <c r="CQ1030" i="1"/>
  <c r="CO1030" i="1"/>
  <c r="CQ1007" i="1"/>
  <c r="CO1007" i="1"/>
  <c r="CQ996" i="1"/>
  <c r="CO996" i="1"/>
  <c r="CQ1109" i="1"/>
  <c r="CO1109" i="1"/>
  <c r="CQ1100" i="1"/>
  <c r="CO1100" i="1"/>
  <c r="CQ93" i="1"/>
  <c r="CO93" i="1"/>
  <c r="CQ775" i="1"/>
  <c r="CO775" i="1"/>
  <c r="CQ726" i="1"/>
  <c r="CO726" i="1"/>
  <c r="CQ851" i="1"/>
  <c r="CO851" i="1"/>
  <c r="CQ159" i="1"/>
  <c r="CO159" i="1"/>
  <c r="CQ683" i="1"/>
  <c r="CO683" i="1"/>
  <c r="CQ80" i="1"/>
  <c r="CO80" i="1"/>
  <c r="CQ656" i="1"/>
  <c r="CO656" i="1"/>
  <c r="CQ642" i="1"/>
  <c r="CO642" i="1"/>
  <c r="CQ73" i="1"/>
  <c r="CO73" i="1"/>
  <c r="CQ856" i="1"/>
  <c r="CO856" i="1"/>
  <c r="CQ723" i="1"/>
  <c r="CO723" i="1"/>
  <c r="CQ719" i="1"/>
  <c r="CO719" i="1"/>
  <c r="CQ717" i="1"/>
  <c r="CO717" i="1"/>
  <c r="CQ834" i="1"/>
  <c r="CO834" i="1"/>
  <c r="CQ705" i="1"/>
  <c r="CO705" i="1"/>
  <c r="CQ15" i="1"/>
  <c r="CO15" i="1"/>
  <c r="CQ690" i="1"/>
  <c r="CO690" i="1"/>
  <c r="CQ679" i="1"/>
  <c r="CO679" i="1"/>
  <c r="CQ672" i="1"/>
  <c r="CO672" i="1"/>
  <c r="CQ660" i="1"/>
  <c r="CO660" i="1"/>
  <c r="CQ182" i="1"/>
  <c r="CO182" i="1"/>
  <c r="CQ640" i="1"/>
  <c r="CO640" i="1"/>
  <c r="CQ787" i="1"/>
  <c r="CO787" i="1"/>
  <c r="CQ608" i="1"/>
  <c r="CO608" i="1"/>
  <c r="CQ596" i="1"/>
  <c r="CO596" i="1"/>
  <c r="CQ583" i="1"/>
  <c r="CO583" i="1"/>
  <c r="CQ144" i="1"/>
  <c r="CO144" i="1"/>
  <c r="CQ63" i="1"/>
  <c r="CO63" i="1"/>
  <c r="CQ541" i="1"/>
  <c r="CO541" i="1"/>
  <c r="CQ830" i="1"/>
  <c r="CO830" i="1"/>
  <c r="CQ515" i="1"/>
  <c r="CO515" i="1"/>
  <c r="CQ498" i="1"/>
  <c r="CO498" i="1"/>
  <c r="CQ107" i="1"/>
  <c r="CO107" i="1"/>
  <c r="CQ472" i="1"/>
  <c r="CO472" i="1"/>
  <c r="CQ459" i="1"/>
  <c r="CO459" i="1"/>
  <c r="CQ441" i="1"/>
  <c r="CO441" i="1"/>
  <c r="CQ423" i="1"/>
  <c r="CO423" i="1"/>
  <c r="CQ164" i="1"/>
  <c r="CO164" i="1"/>
  <c r="CQ396" i="1"/>
  <c r="CO396" i="1"/>
  <c r="CQ897" i="1"/>
  <c r="CO897" i="1"/>
  <c r="CQ354" i="1"/>
  <c r="CO354" i="1"/>
  <c r="CQ741" i="1"/>
  <c r="CO741" i="1"/>
  <c r="CQ324" i="1"/>
  <c r="CO324" i="1"/>
  <c r="CQ310" i="1"/>
  <c r="CO310" i="1"/>
  <c r="CQ292" i="1"/>
  <c r="CO292" i="1"/>
  <c r="CQ891" i="1"/>
  <c r="CO891" i="1"/>
  <c r="CQ263" i="1"/>
  <c r="CO263" i="1"/>
  <c r="CQ785" i="1"/>
  <c r="CO785" i="1"/>
  <c r="CQ736" i="1"/>
  <c r="CO736" i="1"/>
  <c r="CQ223" i="1"/>
  <c r="CO223" i="1"/>
  <c r="CQ211" i="1"/>
  <c r="CO211" i="1"/>
  <c r="CQ885" i="1"/>
  <c r="CO885" i="1"/>
  <c r="CQ74" i="1"/>
  <c r="CO74" i="1"/>
  <c r="CQ626" i="1"/>
  <c r="CO626" i="1"/>
  <c r="CQ611" i="1"/>
  <c r="CO611" i="1"/>
  <c r="CQ120" i="1"/>
  <c r="CO120" i="1"/>
  <c r="CQ586" i="1"/>
  <c r="CO586" i="1"/>
  <c r="CQ754" i="1"/>
  <c r="CO754" i="1"/>
  <c r="CQ558" i="1"/>
  <c r="CO558" i="1"/>
  <c r="CQ111" i="1"/>
  <c r="CO111" i="1"/>
  <c r="CQ151" i="1"/>
  <c r="CO151" i="1"/>
  <c r="CQ516" i="1"/>
  <c r="CO516" i="1"/>
  <c r="CQ500" i="1"/>
  <c r="CO500" i="1"/>
  <c r="CQ487" i="1"/>
  <c r="CO487" i="1"/>
  <c r="CQ469" i="1"/>
  <c r="CO469" i="1"/>
  <c r="CQ453" i="1"/>
  <c r="CO453" i="1"/>
  <c r="CQ54" i="1"/>
  <c r="CO54" i="1"/>
  <c r="CQ52" i="1"/>
  <c r="CO52" i="1"/>
  <c r="CQ407" i="1"/>
  <c r="CO407" i="1"/>
  <c r="CQ387" i="1"/>
  <c r="CO387" i="1"/>
  <c r="CQ103" i="1"/>
  <c r="CO103" i="1"/>
  <c r="CQ358" i="1"/>
  <c r="CO358" i="1"/>
  <c r="CQ348" i="1"/>
  <c r="CO348" i="1"/>
  <c r="CQ820" i="1"/>
  <c r="CO820" i="1"/>
  <c r="CQ47" i="1"/>
  <c r="CO47" i="1"/>
  <c r="CQ314" i="1"/>
  <c r="CO314" i="1"/>
  <c r="CQ102" i="1"/>
  <c r="CO102" i="1"/>
  <c r="CQ289" i="1"/>
  <c r="CO289" i="1"/>
  <c r="CQ100" i="1"/>
  <c r="CO100" i="1"/>
  <c r="CQ266" i="1"/>
  <c r="CO266" i="1"/>
  <c r="CQ256" i="1"/>
  <c r="CO256" i="1"/>
  <c r="CQ99" i="1"/>
  <c r="CO99" i="1"/>
  <c r="CQ887" i="1"/>
  <c r="CO887" i="1"/>
  <c r="CQ1093" i="1"/>
  <c r="CO1093" i="1"/>
  <c r="CQ209" i="1"/>
  <c r="CO209" i="1"/>
  <c r="CQ16" i="1"/>
  <c r="CO16" i="1"/>
  <c r="CQ1135" i="1"/>
  <c r="CO1135" i="1"/>
  <c r="CQ1134" i="1"/>
  <c r="CO1134" i="1"/>
  <c r="CQ959" i="1"/>
  <c r="CO959" i="1"/>
  <c r="CQ1039" i="1"/>
  <c r="CO1039" i="1"/>
  <c r="CQ1006" i="1"/>
  <c r="CO1006" i="1"/>
  <c r="CQ994" i="1"/>
  <c r="CO994" i="1"/>
  <c r="CQ982" i="1"/>
  <c r="CO982" i="1"/>
  <c r="CQ876" i="1"/>
  <c r="CO876" i="1"/>
  <c r="CQ874" i="1"/>
  <c r="CO874" i="1"/>
  <c r="CQ942" i="1"/>
  <c r="CO942" i="1"/>
  <c r="CQ777" i="1"/>
  <c r="CO777" i="1"/>
  <c r="CQ774" i="1"/>
  <c r="CO774" i="1"/>
  <c r="CQ771" i="1"/>
  <c r="CO771" i="1"/>
  <c r="CQ725" i="1"/>
  <c r="CO725" i="1"/>
  <c r="CQ794" i="1"/>
  <c r="CO794" i="1"/>
  <c r="CQ720" i="1"/>
  <c r="CO720" i="1"/>
  <c r="CQ844" i="1"/>
  <c r="CO844" i="1"/>
  <c r="CQ926" i="1"/>
  <c r="CO926" i="1"/>
  <c r="CQ922" i="1"/>
  <c r="CO922" i="1"/>
  <c r="CQ835" i="1"/>
  <c r="CO835" i="1"/>
  <c r="CQ711" i="1"/>
  <c r="CO711" i="1"/>
  <c r="CQ158" i="1"/>
  <c r="CO158" i="1"/>
  <c r="CQ833" i="1"/>
  <c r="CO833" i="1"/>
  <c r="CQ40" i="1"/>
  <c r="CO40" i="1"/>
  <c r="CQ688" i="1"/>
  <c r="CO688" i="1"/>
  <c r="CQ682" i="1"/>
  <c r="CO682" i="1"/>
  <c r="CQ677" i="1"/>
  <c r="CO677" i="1"/>
  <c r="CQ79" i="1"/>
  <c r="CO79" i="1"/>
  <c r="CQ758" i="1"/>
  <c r="CO758" i="1"/>
  <c r="CQ657" i="1"/>
  <c r="CO657" i="1"/>
  <c r="CQ650" i="1"/>
  <c r="CO650" i="1"/>
  <c r="CQ644" i="1"/>
  <c r="CO644" i="1"/>
  <c r="CQ126" i="1"/>
  <c r="CO126" i="1"/>
  <c r="CQ180" i="1"/>
  <c r="CO180" i="1"/>
  <c r="CQ125" i="1"/>
  <c r="CO125" i="1"/>
  <c r="CQ911" i="1"/>
  <c r="CO911" i="1"/>
  <c r="CQ831" i="1"/>
  <c r="CO831" i="1"/>
  <c r="CQ122" i="1"/>
  <c r="CO122" i="1"/>
  <c r="CQ597" i="1"/>
  <c r="CO597" i="1"/>
  <c r="CQ590" i="1"/>
  <c r="CO590" i="1"/>
  <c r="CQ585" i="1"/>
  <c r="CO585" i="1"/>
  <c r="CQ578" i="1"/>
  <c r="CO578" i="1"/>
  <c r="CQ570" i="1"/>
  <c r="CO570" i="1"/>
  <c r="CQ565" i="1"/>
  <c r="CO565" i="1"/>
  <c r="CQ751" i="1"/>
  <c r="CO751" i="1"/>
  <c r="CQ555" i="1"/>
  <c r="CO555" i="1"/>
  <c r="CQ112" i="1"/>
  <c r="CO112" i="1"/>
  <c r="CQ539" i="1"/>
  <c r="CO539" i="1"/>
  <c r="CQ152" i="1"/>
  <c r="CO152" i="1"/>
  <c r="CQ530" i="1"/>
  <c r="CO530" i="1"/>
  <c r="CQ522" i="1"/>
  <c r="CO522" i="1"/>
  <c r="CQ60" i="1"/>
  <c r="CO60" i="1"/>
  <c r="CQ507" i="1"/>
  <c r="CO507" i="1"/>
  <c r="CQ501" i="1"/>
  <c r="CO501" i="1"/>
  <c r="CQ493" i="1"/>
  <c r="CO493" i="1"/>
  <c r="CQ489" i="1"/>
  <c r="CO489" i="1"/>
  <c r="CQ901" i="1"/>
  <c r="CO901" i="1"/>
  <c r="CQ479" i="1"/>
  <c r="CO479" i="1"/>
  <c r="CQ747" i="1"/>
  <c r="CO747" i="1"/>
  <c r="CQ29" i="1"/>
  <c r="CO29" i="1"/>
  <c r="CQ456" i="1"/>
  <c r="CO456" i="1"/>
  <c r="CQ449" i="1"/>
  <c r="CO449" i="1"/>
  <c r="CQ442" i="1"/>
  <c r="CO442" i="1"/>
  <c r="CQ434" i="1"/>
  <c r="CO434" i="1"/>
  <c r="CQ426" i="1"/>
  <c r="CO426" i="1"/>
  <c r="CQ418" i="1"/>
  <c r="CO418" i="1"/>
  <c r="CQ411" i="1"/>
  <c r="CO411" i="1"/>
  <c r="CQ104" i="1"/>
  <c r="CO104" i="1"/>
  <c r="CQ399" i="1"/>
  <c r="CO399" i="1"/>
  <c r="CQ161" i="1"/>
  <c r="CO161" i="1"/>
  <c r="CQ745" i="1"/>
  <c r="CO745" i="1"/>
  <c r="CQ379" i="1"/>
  <c r="CO379" i="1"/>
  <c r="CQ369" i="1"/>
  <c r="CO369" i="1"/>
  <c r="CQ323" i="1"/>
  <c r="CO323" i="1"/>
  <c r="CQ311" i="1"/>
  <c r="CO311" i="1"/>
  <c r="CQ301" i="1"/>
  <c r="CO301" i="1"/>
  <c r="CQ818" i="1"/>
  <c r="CO818" i="1"/>
  <c r="CQ815" i="1"/>
  <c r="CO815" i="1"/>
  <c r="CQ280" i="1"/>
  <c r="CO280" i="1"/>
  <c r="CQ273" i="1"/>
  <c r="CO273" i="1"/>
  <c r="CQ812" i="1"/>
  <c r="CO812" i="1"/>
  <c r="CQ259" i="1"/>
  <c r="CO259" i="1"/>
  <c r="CQ251" i="1"/>
  <c r="CO251" i="1"/>
  <c r="CQ98" i="1"/>
  <c r="CO98" i="1"/>
  <c r="CQ7" i="1"/>
  <c r="CO7" i="1"/>
  <c r="CQ234" i="1"/>
  <c r="CO234" i="1"/>
  <c r="CQ177" i="1"/>
  <c r="CO177" i="1"/>
  <c r="CQ173" i="1"/>
  <c r="CO173" i="1"/>
  <c r="CQ349" i="1"/>
  <c r="CO349" i="1"/>
  <c r="CQ4" i="1"/>
  <c r="CO4" i="1"/>
  <c r="CQ808" i="1"/>
  <c r="CO808" i="1"/>
  <c r="CQ199" i="1"/>
  <c r="CO199" i="1"/>
  <c r="CQ363" i="1"/>
  <c r="CO363" i="1"/>
  <c r="CQ351" i="1"/>
  <c r="CO351" i="1"/>
  <c r="CQ334" i="1"/>
  <c r="CO334" i="1"/>
  <c r="CQ224" i="1"/>
  <c r="CO224" i="1"/>
  <c r="CQ208" i="1"/>
  <c r="CO208" i="1"/>
  <c r="CQ188" i="1"/>
  <c r="CO188" i="1"/>
  <c r="CQ41" i="1"/>
  <c r="CO41" i="1"/>
  <c r="CQ1137" i="1"/>
  <c r="CO1137" i="1"/>
  <c r="CQ1067" i="1"/>
  <c r="CO1067" i="1"/>
  <c r="CQ1037" i="1"/>
  <c r="CO1037" i="1"/>
  <c r="CQ1127" i="1"/>
  <c r="CO1127" i="1"/>
  <c r="CQ988" i="1"/>
  <c r="CO988" i="1"/>
  <c r="CQ1099" i="1"/>
  <c r="CO1099" i="1"/>
  <c r="CQ872" i="1"/>
  <c r="CO872" i="1"/>
  <c r="CQ772" i="1"/>
  <c r="CO772" i="1"/>
  <c r="CQ852" i="1"/>
  <c r="CO852" i="1"/>
  <c r="CQ880" i="1"/>
  <c r="CO880" i="1"/>
  <c r="CQ700" i="1"/>
  <c r="CO700" i="1"/>
  <c r="CQ691" i="1"/>
  <c r="CO691" i="1"/>
  <c r="CQ954" i="1"/>
</calcChain>
</file>

<file path=xl/sharedStrings.xml><?xml version="1.0" encoding="utf-8"?>
<sst xmlns="http://schemas.openxmlformats.org/spreadsheetml/2006/main" count="35163" uniqueCount="3448">
  <si>
    <t>ENERGY STAR Manufacturing Partner</t>
  </si>
  <si>
    <t>Model Name</t>
  </si>
  <si>
    <t>Model Number</t>
  </si>
  <si>
    <t>Brand Name</t>
  </si>
  <si>
    <t>Tested Model Name</t>
  </si>
  <si>
    <t>Tested Model Number</t>
  </si>
  <si>
    <t>Additional Model List</t>
  </si>
  <si>
    <t>Product Type</t>
  </si>
  <si>
    <t>Display Type:</t>
  </si>
  <si>
    <t>Other Display Type:</t>
  </si>
  <si>
    <t>Backlight Technology:</t>
  </si>
  <si>
    <t>Other Display Backlight Technology</t>
  </si>
  <si>
    <t>Display Contrast Ratio</t>
  </si>
  <si>
    <t>Viewable Screen Height:</t>
  </si>
  <si>
    <t>Viewable Screen Width:</t>
  </si>
  <si>
    <t>Diagonal Viewable Screen Size:</t>
  </si>
  <si>
    <t>Viewable Screen Area:</t>
  </si>
  <si>
    <t>Aspect ratio:</t>
  </si>
  <si>
    <t>Status Display Resolution: Vertical (pixels)</t>
  </si>
  <si>
    <t>Status Display Resolution: Horizontal (pixels)</t>
  </si>
  <si>
    <t>Total Native Resolution Megapixels:</t>
  </si>
  <si>
    <t>Native Pixel Density (Dp) (pixels/sq in)</t>
  </si>
  <si>
    <t>Screen Refresh rate:</t>
  </si>
  <si>
    <t>Color Gamut</t>
  </si>
  <si>
    <t>Color Spaces Supported</t>
  </si>
  <si>
    <t>Is This Model an Enhanced-Performance Display?</t>
  </si>
  <si>
    <t>Reported Contrast Ratio at +85 Degrees (Right) Horizontal Viewing Angle</t>
  </si>
  <si>
    <t>Reported Contrast Ratio at -85 Degrees (Left) Horizontal Viewing Angle</t>
  </si>
  <si>
    <t>Is this product shipped with an external power supply (EPS)?:</t>
  </si>
  <si>
    <t>Is Product Sold Through Enterprise Channels?</t>
  </si>
  <si>
    <t>Signal or Data Interfaces</t>
  </si>
  <si>
    <t>Other Available Interfaces</t>
  </si>
  <si>
    <t>Model Features</t>
  </si>
  <si>
    <t>Other Model Features:</t>
  </si>
  <si>
    <t>Features Enabled in Default On Mode</t>
  </si>
  <si>
    <t>Features Enabled in Default Sleep Mode</t>
  </si>
  <si>
    <t>Interface</t>
  </si>
  <si>
    <t>Wireless Technologies Supported</t>
  </si>
  <si>
    <t>Low Power Wireless Technologies</t>
  </si>
  <si>
    <t>Ethernet Supported</t>
  </si>
  <si>
    <t>Power Source</t>
  </si>
  <si>
    <t>Other Power Source</t>
  </si>
  <si>
    <t>VESA FPDM2 Test Pattern Used?</t>
  </si>
  <si>
    <t>The following mechanism(s) are enabled by default to allow this product to automatically enter Sleep or Off Mode:</t>
  </si>
  <si>
    <t>Other Mechanism for Automatically Entering Sleep or Off Mode</t>
  </si>
  <si>
    <t>Default Delay Time to Sleep (min)</t>
  </si>
  <si>
    <t>Does Unit Have a Forced Menu at Initial Start-up?</t>
  </si>
  <si>
    <t>User Interface Designed in Accordance With IEEE 1621?</t>
  </si>
  <si>
    <t>Maximum Luminance:</t>
  </si>
  <si>
    <t>Maximum Measured Luminance (cd/m^2)</t>
  </si>
  <si>
    <t>As-Shipped Luminance:</t>
  </si>
  <si>
    <t>As-Tested Luminance:</t>
  </si>
  <si>
    <t>On Mode Power at 12 Lux at 115 Volts (W)</t>
  </si>
  <si>
    <t>On Mode Power at 300 Lux at 115 Volts (W)</t>
  </si>
  <si>
    <t>Measured On Mode Power at 115 Volts (W)</t>
  </si>
  <si>
    <t>Maximum On Mode Power Limit for Signage Certification (W)</t>
  </si>
  <si>
    <t>Measured Sleep Mode Power at 115 Volts (W)</t>
  </si>
  <si>
    <t>Measured Non-Connected Sleep Mode Power at 115 Volts (W)</t>
  </si>
  <si>
    <t>Maximum Sleep Mode Power Limit for Signage Certification (W)</t>
  </si>
  <si>
    <t>Measured Off Mode Power at 115 Volts (W)</t>
  </si>
  <si>
    <t>Measured Total Energy Consumption at 115 Volts (kWh)</t>
  </si>
  <si>
    <t>Reported Total Energy Consumption at 115 Volts (kWh)</t>
  </si>
  <si>
    <t>Max Total Energy Consumption Limit for Monitor (kWh)</t>
  </si>
  <si>
    <t>On Mode Power at 12 Lux at 230 Volts (W)</t>
  </si>
  <si>
    <t>On Mode Power at 300 Lux at 230 Volts (W)</t>
  </si>
  <si>
    <t>Measured Off Mode Power at 230 Volts (W)</t>
  </si>
  <si>
    <t>Measured Sleep Mode Power at 230 Volts (W)</t>
  </si>
  <si>
    <t>Measured Non-Connected Sleep Mode Power at 230 Volts (W)</t>
  </si>
  <si>
    <t>Measured On Mode Power at 230 Volts (W)</t>
  </si>
  <si>
    <t>Measured Total Energy Consumption at 230 Volts (kWh)</t>
  </si>
  <si>
    <t>Active Mode True Power Factor During Testing (115 V)</t>
  </si>
  <si>
    <t>Number of Standby-Passive Modes in Addition to Default</t>
  </si>
  <si>
    <t>Acer Incorporated</t>
  </si>
  <si>
    <t>S277HK_q</t>
  </si>
  <si>
    <t>S277HK</t>
  </si>
  <si>
    <t>Acer</t>
  </si>
  <si>
    <t xml:space="preserve">S277HK_q </t>
  </si>
  <si>
    <t xml:space="preserve">S277HK </t>
  </si>
  <si>
    <t>Monitor</t>
  </si>
  <si>
    <t>IPS LCD</t>
  </si>
  <si>
    <t>LED</t>
  </si>
  <si>
    <t>sRGB</t>
  </si>
  <si>
    <t>EPD I (32.9% CIE LUV/99% sRGB area or greater)</t>
  </si>
  <si>
    <t>Yes</t>
  </si>
  <si>
    <t>No</t>
  </si>
  <si>
    <t>HDMI 1.4,DisplayPort 1.2,DVI</t>
  </si>
  <si>
    <t>None</t>
  </si>
  <si>
    <t>DisplayPort 1.2</t>
  </si>
  <si>
    <t>Other</t>
  </si>
  <si>
    <t>Display Power Management Signaling</t>
  </si>
  <si>
    <t>B276HK_q</t>
  </si>
  <si>
    <t>B276HK</t>
  </si>
  <si>
    <t xml:space="preserve">V256HQ_q </t>
  </si>
  <si>
    <t xml:space="preserve">V256HQ </t>
  </si>
  <si>
    <t>HDMI 1.4,DisplayPort 1.2,DVI,Other</t>
  </si>
  <si>
    <t>Mini DP</t>
  </si>
  <si>
    <t>Ac power supply</t>
  </si>
  <si>
    <t>V256HQ_q;VA251Q_q;KA251Q_q</t>
  </si>
  <si>
    <t>V256HQ</t>
  </si>
  <si>
    <t>V256HQ_q;VA251Q_q;KA251Q_q,KA251Q,; V256HQ_q;VA251Q_q;KA251Q_q,VA251Q,</t>
  </si>
  <si>
    <t>TN LCD</t>
  </si>
  <si>
    <t>HDMI 1.4,DVI,SVGA</t>
  </si>
  <si>
    <t>HDMI 1.4</t>
  </si>
  <si>
    <t>B196HQL_v</t>
  </si>
  <si>
    <t>B196HQL</t>
  </si>
  <si>
    <t>NA</t>
  </si>
  <si>
    <t>DVI,VGA</t>
  </si>
  <si>
    <t>DVI</t>
  </si>
  <si>
    <t>B196L_q</t>
  </si>
  <si>
    <t>B196L</t>
  </si>
  <si>
    <t xml:space="preserve">B196L_q </t>
  </si>
  <si>
    <t xml:space="preserve">B196L </t>
  </si>
  <si>
    <t>B196L A_q</t>
  </si>
  <si>
    <t xml:space="preserve">B196L A_q </t>
  </si>
  <si>
    <t>B206WQL_r</t>
  </si>
  <si>
    <t>B206WQL</t>
  </si>
  <si>
    <t>V206WQL_r,V206WQL,</t>
  </si>
  <si>
    <t>XGA,DVI,VGA,Other,SVGA</t>
  </si>
  <si>
    <t>Audio-in</t>
  </si>
  <si>
    <t>User Adjustable Backlight,Built-In Speakers</t>
  </si>
  <si>
    <t>Built-In Speakers</t>
  </si>
  <si>
    <t>Timer,Display Power Management Signaling</t>
  </si>
  <si>
    <t>B226HQL_v</t>
  </si>
  <si>
    <t>B226HQL</t>
  </si>
  <si>
    <t>B226HQL_q</t>
  </si>
  <si>
    <t xml:space="preserve">B226HQL_q </t>
  </si>
  <si>
    <t xml:space="preserve">B226HQL </t>
  </si>
  <si>
    <t>HDMI 1.4,DVI,VGA</t>
  </si>
  <si>
    <t>N/A</t>
  </si>
  <si>
    <t>B227Q_v</t>
  </si>
  <si>
    <t>B227Q</t>
  </si>
  <si>
    <t>V227Q_v,V227Q,</t>
  </si>
  <si>
    <t>VA LCD</t>
  </si>
  <si>
    <t>HDMI 1.4,DisplayPort 1.2,VGA,USB 3.0</t>
  </si>
  <si>
    <t>B246HL_v</t>
  </si>
  <si>
    <t>B246HL</t>
  </si>
  <si>
    <t>CB241H_v</t>
  </si>
  <si>
    <t>CB241H</t>
  </si>
  <si>
    <t>CB241H_v,CB241H,; K242HL_v,K242HL,; KA240H_v,KA240H,; KA241_v,KA241,; KG240_v,KG240,; V246HL_v,V246HL,; VA240H_v,VA240H,</t>
  </si>
  <si>
    <t>HDMI 1.4,VGA,DVI</t>
  </si>
  <si>
    <t>B246HQL_v</t>
  </si>
  <si>
    <t>B246HQL</t>
  </si>
  <si>
    <t>B246HQL_v, V246HQL_v, K242HQL_v, KA240HQ_v, VA240HQ_v</t>
  </si>
  <si>
    <t>B246HQL, V246HQL, K242HQL, KA240HQ , VA240HQ</t>
  </si>
  <si>
    <t>V246HQL_v, K242HQL_v, KA240HQ_v, VA240HQ_v,V246HQL, K242HQL, KA240HQ , VA240HQ,</t>
  </si>
  <si>
    <t>DisplayPort 1.2,VGA,DVI</t>
  </si>
  <si>
    <t>B246HYL_v</t>
  </si>
  <si>
    <t>B246HYL</t>
  </si>
  <si>
    <t>V246HYL_v, K242HYL_v, KN242HYL_v, KA240HY_v,CB241HY_v,V246HYL, K242HYL, KN242HYL, KA240HY, CB241HY,</t>
  </si>
  <si>
    <t>B246HYL_r</t>
  </si>
  <si>
    <t>NTSC</t>
  </si>
  <si>
    <t>XGA,DisplayPort 1.2,DVI,VGA,Other,SVGA</t>
  </si>
  <si>
    <t>B246WL_r</t>
  </si>
  <si>
    <t>B246WL</t>
  </si>
  <si>
    <t>V246WL_r,V246WL,</t>
  </si>
  <si>
    <t>XGA,DisplayPort 1.2,DVI,VGA,Other,USB 3.0</t>
  </si>
  <si>
    <t>Audio-in/out</t>
  </si>
  <si>
    <t>B246WL_v</t>
  </si>
  <si>
    <t>TFT LCD</t>
  </si>
  <si>
    <t>DisplayPort 1.2,DVI,VGA,USB 3.0</t>
  </si>
  <si>
    <t>B247Y_v</t>
  </si>
  <si>
    <t>B247Y</t>
  </si>
  <si>
    <t>V247Y_v,V247Y,</t>
  </si>
  <si>
    <t>B247YU_v</t>
  </si>
  <si>
    <t>B247YU</t>
  </si>
  <si>
    <t>V247YU_v</t>
  </si>
  <si>
    <t>V247YU</t>
  </si>
  <si>
    <t>V247YU_v,V247YU,</t>
  </si>
  <si>
    <t>HDMI 1.4,DisplayPort 1.2</t>
  </si>
  <si>
    <t>B257Q_v</t>
  </si>
  <si>
    <t>B257Q</t>
  </si>
  <si>
    <t>V257Q_v,V257Q,</t>
  </si>
  <si>
    <t>B276HL_v</t>
  </si>
  <si>
    <t>B276HL</t>
  </si>
  <si>
    <t>K272HL_v,K272HL,; V276HL_v,V276HL,</t>
  </si>
  <si>
    <t>DisplayPort 1.2,VGA,DVI,Other</t>
  </si>
  <si>
    <t>Audio port</t>
  </si>
  <si>
    <t>B276HUL_v</t>
  </si>
  <si>
    <t>B276HUL</t>
  </si>
  <si>
    <t>K272HUL_v,K272HUL,</t>
  </si>
  <si>
    <t>B277_q</t>
  </si>
  <si>
    <t>B277</t>
  </si>
  <si>
    <t>D-Sub</t>
  </si>
  <si>
    <t>B277_v</t>
  </si>
  <si>
    <t>V277_v,V277,</t>
  </si>
  <si>
    <t>B277K_v</t>
  </si>
  <si>
    <t>B277K</t>
  </si>
  <si>
    <t>V277K_v,V277K,</t>
  </si>
  <si>
    <t>HDMI 1.4,DisplayPort 1.2,USB 3.0</t>
  </si>
  <si>
    <t>B227Q_q</t>
  </si>
  <si>
    <t>B277Q_q</t>
  </si>
  <si>
    <t>B277Q</t>
  </si>
  <si>
    <t>D-sub</t>
  </si>
  <si>
    <t>B227U_q</t>
  </si>
  <si>
    <t>B277U</t>
  </si>
  <si>
    <t>B277U_v</t>
  </si>
  <si>
    <t>V277U_v,V277U,</t>
  </si>
  <si>
    <t>B286HK_v</t>
  </si>
  <si>
    <t>B286HK</t>
  </si>
  <si>
    <t xml:space="preserve">B286HK_v, CB280HK_v, , CB281HK_v </t>
  </si>
  <si>
    <t xml:space="preserve">B286HK, CB280HK, CB281HK </t>
  </si>
  <si>
    <t>CB280HK_v, CB281HK_v,CB280HK, CB281HK,</t>
  </si>
  <si>
    <t>B286HL_v</t>
  </si>
  <si>
    <t>B286HL</t>
  </si>
  <si>
    <t>BE240Y_v</t>
  </si>
  <si>
    <t>BE240Y</t>
  </si>
  <si>
    <t>BE270K_v</t>
  </si>
  <si>
    <t>BE270K</t>
  </si>
  <si>
    <t>HDMI 2.0,DisplayPort 1.2,USB 3.0</t>
  </si>
  <si>
    <t>BE270U_v</t>
  </si>
  <si>
    <t>BE270U</t>
  </si>
  <si>
    <t>BE320QK_v</t>
  </si>
  <si>
    <t>BE320QK</t>
  </si>
  <si>
    <t>BX320HK_q</t>
  </si>
  <si>
    <t>BX320HK</t>
  </si>
  <si>
    <t xml:space="preserve">BX320HK_q </t>
  </si>
  <si>
    <t xml:space="preserve">BX320HK </t>
  </si>
  <si>
    <t>B326HK_q,B326HK,</t>
  </si>
  <si>
    <t>Mini-DP</t>
  </si>
  <si>
    <t>CB240HYK_r</t>
  </si>
  <si>
    <t>CB240HYK</t>
  </si>
  <si>
    <t>CB241HYK_r,CB241HYK,</t>
  </si>
  <si>
    <t>HDMI 1.4,HDMI 2.0,DisplayPort 1.2,DVI,Other</t>
  </si>
  <si>
    <t>CB241HY_v</t>
  </si>
  <si>
    <t>CB241HY</t>
  </si>
  <si>
    <t>CB240HY_v</t>
  </si>
  <si>
    <t>CB240HY</t>
  </si>
  <si>
    <t>CB240HY_v,CB240HY,</t>
  </si>
  <si>
    <t>CB271HK_q</t>
  </si>
  <si>
    <t>CB271HK</t>
  </si>
  <si>
    <t>CB271HU_v</t>
  </si>
  <si>
    <t>CB271HU</t>
  </si>
  <si>
    <t>CZ320Q_v</t>
  </si>
  <si>
    <t>CZ320Q</t>
  </si>
  <si>
    <t>DisplayPort 1.2,VGA,Other</t>
  </si>
  <si>
    <t>HDMI</t>
  </si>
  <si>
    <t>F206WQL_r</t>
  </si>
  <si>
    <t>F206WQL</t>
  </si>
  <si>
    <t>Founder</t>
  </si>
  <si>
    <t>G206HQL_r</t>
  </si>
  <si>
    <t>G206GQL</t>
  </si>
  <si>
    <t>S200HQL_r,S200HQL,</t>
  </si>
  <si>
    <t>G206HQL_v</t>
  </si>
  <si>
    <t>G206HQL</t>
  </si>
  <si>
    <t>S200HQL_v,S200HQL,</t>
  </si>
  <si>
    <t>G236HL_r</t>
  </si>
  <si>
    <t>G236HL</t>
  </si>
  <si>
    <t>FHX2303L_r,FHX2303L,; S230HL_r,S230HL,</t>
  </si>
  <si>
    <t>HDMI 1.4,XGA,DVI,VGA,Other,SVGA</t>
  </si>
  <si>
    <t>G246HYL_r</t>
  </si>
  <si>
    <t>G246HYL</t>
  </si>
  <si>
    <t>HDMI 1.4,XGA,VGA,Other,SVGA</t>
  </si>
  <si>
    <t>G257HU_r</t>
  </si>
  <si>
    <t>G257HU</t>
  </si>
  <si>
    <t>Audio</t>
  </si>
  <si>
    <t>H226HQL_v</t>
  </si>
  <si>
    <t>H226HQL</t>
  </si>
  <si>
    <t>acer;Gateway;Packard Bell</t>
  </si>
  <si>
    <t>H236HL bmjd</t>
  </si>
  <si>
    <t>H236HL</t>
  </si>
  <si>
    <t>H236HL  bmid</t>
  </si>
  <si>
    <t>H236HL bmid,H236HL,</t>
  </si>
  <si>
    <t>H257HU_r</t>
  </si>
  <si>
    <t>H257HU</t>
  </si>
  <si>
    <t>HDMI 1.4,DisplayPort 1.2,USB-3.1 C,USB 3.0</t>
  </si>
  <si>
    <t>H276HL_v</t>
  </si>
  <si>
    <t>H276HL</t>
  </si>
  <si>
    <t>G277HL_v</t>
  </si>
  <si>
    <t>G277HL</t>
  </si>
  <si>
    <t>G277HL_v,G277HL,</t>
  </si>
  <si>
    <t>HDMI 1.4,VGA</t>
  </si>
  <si>
    <t>Audio port,DVI</t>
  </si>
  <si>
    <t>H277H_r</t>
  </si>
  <si>
    <t>H277H</t>
  </si>
  <si>
    <t>HDMI 1.4,DVI,VGA,Other</t>
  </si>
  <si>
    <t>H277HK_r</t>
  </si>
  <si>
    <t>H277HK</t>
  </si>
  <si>
    <t>Mini-DisplayPort, Audio-in, Earphone</t>
  </si>
  <si>
    <t>H277HU_r</t>
  </si>
  <si>
    <t>H277HU</t>
  </si>
  <si>
    <t>HX1953L_q</t>
  </si>
  <si>
    <t>HX1953L</t>
  </si>
  <si>
    <t>Gateway</t>
  </si>
  <si>
    <t xml:space="preserve">HX1953L_q </t>
  </si>
  <si>
    <t xml:space="preserve">HX1953L </t>
  </si>
  <si>
    <t>DVI,SVGA</t>
  </si>
  <si>
    <t>KA220HQ_r</t>
  </si>
  <si>
    <t>KA220HQ</t>
  </si>
  <si>
    <t>K222HQL_r,K222HQL,</t>
  </si>
  <si>
    <t>KA240HQ_r</t>
  </si>
  <si>
    <t>KA240HQ</t>
  </si>
  <si>
    <t>K242HQL_r,K242HQL,; K242HYL_r,K242HYL,; KA240HY_r,KA240HY,; KN242HYL_r,KN242HYL,; V246HYL_r,V246HYL,</t>
  </si>
  <si>
    <t>KA270H_v</t>
  </si>
  <si>
    <t>KA270H</t>
  </si>
  <si>
    <t>CB271H_v,CB271H,; KA271_v,KA271,; VA271_v,VA271,</t>
  </si>
  <si>
    <t>VGA,DVI,Other</t>
  </si>
  <si>
    <t>Audio port,HDMI 1.3</t>
  </si>
  <si>
    <t>KA270HK_q</t>
  </si>
  <si>
    <t>KA270HK</t>
  </si>
  <si>
    <t>KG270_v</t>
  </si>
  <si>
    <t>KG270</t>
  </si>
  <si>
    <t>KG270_v, KA271_v</t>
  </si>
  <si>
    <t>KG270, KA271</t>
  </si>
  <si>
    <t>KA271_v,KA271,</t>
  </si>
  <si>
    <t>P167Q</t>
  </si>
  <si>
    <t>P167Q_v</t>
  </si>
  <si>
    <t>VGA</t>
  </si>
  <si>
    <t>P167Q A</t>
  </si>
  <si>
    <t>P167Q A,P167Q A_v,</t>
  </si>
  <si>
    <t>USB</t>
  </si>
  <si>
    <t>PE270K_v</t>
  </si>
  <si>
    <t>PE270K</t>
  </si>
  <si>
    <t>HDMI 1.4,DisplayPort 1.2,USB-3.1 C</t>
  </si>
  <si>
    <t>PE320QK_v</t>
  </si>
  <si>
    <t>PE320QK</t>
  </si>
  <si>
    <t>PT167Q</t>
  </si>
  <si>
    <t>PT167Q_v</t>
  </si>
  <si>
    <t>VGA,USB 2.0</t>
  </si>
  <si>
    <t>Touch Screen</t>
  </si>
  <si>
    <t>R220HQ_r</t>
  </si>
  <si>
    <t>R220HQ</t>
  </si>
  <si>
    <t>G227HQL_r,G227HQL,</t>
  </si>
  <si>
    <t>R221Q_r</t>
  </si>
  <si>
    <t>R221Q</t>
  </si>
  <si>
    <t>HA220Q_r,HA220Q,; SA220Q_r,SA220Q,</t>
  </si>
  <si>
    <t>R230H_r</t>
  </si>
  <si>
    <t>R230H</t>
  </si>
  <si>
    <t>G237HL_r,G237HL,</t>
  </si>
  <si>
    <t>R231_r</t>
  </si>
  <si>
    <t>R231</t>
  </si>
  <si>
    <t>HA230_r,HA230,; RT230_r,RT230,; SA230_r,SA230,</t>
  </si>
  <si>
    <t>R240HY_r</t>
  </si>
  <si>
    <t>R240HY</t>
  </si>
  <si>
    <t>G247HYL_r,G247HYL,</t>
  </si>
  <si>
    <t>HDMI 1.4,XGA,VGA,Other,USB 3.0,SVGA</t>
  </si>
  <si>
    <t>Audio-in, Earphone jack</t>
  </si>
  <si>
    <t>R241Y_r</t>
  </si>
  <si>
    <t>R241Y</t>
  </si>
  <si>
    <t>HA240Y_r,HA240Y,; RA241Y_r,RA241Y,; RT240Y_r,RT240Y,; SA240Y_r,SA240Y,</t>
  </si>
  <si>
    <t>R250H_r</t>
  </si>
  <si>
    <t>R250H</t>
  </si>
  <si>
    <t>G257HL_r,G257HL,</t>
  </si>
  <si>
    <t>R251_r</t>
  </si>
  <si>
    <t>R251</t>
  </si>
  <si>
    <t>RT250_r,RT250,</t>
  </si>
  <si>
    <t>RC241YU_r</t>
  </si>
  <si>
    <t>RC241YU</t>
  </si>
  <si>
    <t>RC271U_r</t>
  </si>
  <si>
    <t>RC271U</t>
  </si>
  <si>
    <t>RG240Y_r</t>
  </si>
  <si>
    <t>RG240Y</t>
  </si>
  <si>
    <t>RG270_r</t>
  </si>
  <si>
    <t>RG270</t>
  </si>
  <si>
    <t>RT270_r</t>
  </si>
  <si>
    <t>RT270</t>
  </si>
  <si>
    <t>HA270_r,HA270,; R271_r,R271,; SA270_r,SA270,</t>
  </si>
  <si>
    <t>RT280K_v</t>
  </si>
  <si>
    <t>RT280K</t>
  </si>
  <si>
    <t>S220HQL_q</t>
  </si>
  <si>
    <t>S220HQL</t>
  </si>
  <si>
    <t>G226HQL_q,G226HQL,</t>
  </si>
  <si>
    <t>AC Wall Outlet</t>
  </si>
  <si>
    <t>S236HL_r</t>
  </si>
  <si>
    <t>S236HL</t>
  </si>
  <si>
    <t>S235HL_r,S235HL,</t>
  </si>
  <si>
    <t>S276HL_r</t>
  </si>
  <si>
    <t>S276HL</t>
  </si>
  <si>
    <t>S275HL_r,S275HL,</t>
  </si>
  <si>
    <t>SB220Q_r</t>
  </si>
  <si>
    <t>SB220Q</t>
  </si>
  <si>
    <t>SN220Q_r,SN220Q,; SZ220Q_r,SZ220Q,</t>
  </si>
  <si>
    <t>T232HL_v</t>
  </si>
  <si>
    <t>T232HL</t>
  </si>
  <si>
    <t>HDMI 1.4,DisplayPort 1.2,VGA,DVI,USB 3.0</t>
  </si>
  <si>
    <t>AC/DC Adapter</t>
  </si>
  <si>
    <t>T272HL</t>
  </si>
  <si>
    <t>T272HL_v</t>
  </si>
  <si>
    <t>T272HL, T272HUL</t>
  </si>
  <si>
    <t>T272HL_v, T272HUL_v</t>
  </si>
  <si>
    <t>T272HUL,T272HUL_v,</t>
  </si>
  <si>
    <t>UT220HQL_v</t>
  </si>
  <si>
    <t>UT220HQL</t>
  </si>
  <si>
    <t>HDMI 1.4,VGA,USB 2.0</t>
  </si>
  <si>
    <t>Touch Screen,Built-In Speakers</t>
  </si>
  <si>
    <t>UT241Y_v</t>
  </si>
  <si>
    <t>UT241Y</t>
  </si>
  <si>
    <t>HDMI 1.4,USB-3.1 C,VGA,USB 3.0</t>
  </si>
  <si>
    <t>V176L_q;P179L_q</t>
  </si>
  <si>
    <t>V176L</t>
  </si>
  <si>
    <t xml:space="preserve">V176L_q;P179L_q </t>
  </si>
  <si>
    <t xml:space="preserve">V176L;P179L </t>
  </si>
  <si>
    <t>V176L_q;P179L_q,P179L,; VA170_q,VA170,</t>
  </si>
  <si>
    <t>DVI,Other,SVGA</t>
  </si>
  <si>
    <t>V196HQL_v</t>
  </si>
  <si>
    <t>V196HQL</t>
  </si>
  <si>
    <t>V196HQL_b</t>
  </si>
  <si>
    <t xml:space="preserve">V196HQL_b </t>
  </si>
  <si>
    <t xml:space="preserve">V196HQL </t>
  </si>
  <si>
    <t>XGA</t>
  </si>
  <si>
    <t>xVGA via D-sub</t>
  </si>
  <si>
    <t>V196HQL_q</t>
  </si>
  <si>
    <t xml:space="preserve">VA190HQ_q </t>
  </si>
  <si>
    <t xml:space="preserve">VA190HQ </t>
  </si>
  <si>
    <t>K192HQL_q,K192HQL,; P199HQL_q,P199HQL,; VA190HQ_q,VA190HQ,</t>
  </si>
  <si>
    <t>V196HQL_x</t>
  </si>
  <si>
    <t>VGA,DVI</t>
  </si>
  <si>
    <t>V196L_q</t>
  </si>
  <si>
    <t>V196L</t>
  </si>
  <si>
    <t>P199L_q,P199L,; VA190_q,VA190,</t>
  </si>
  <si>
    <t>V196WL_q</t>
  </si>
  <si>
    <t>V196WL</t>
  </si>
  <si>
    <t xml:space="preserve">V196WL_q </t>
  </si>
  <si>
    <t xml:space="preserve">V196WL </t>
  </si>
  <si>
    <t>K192WL_q,K192WL,; P199WL_q,P199WL,</t>
  </si>
  <si>
    <t>V206HQL b_q, V206HQL bd_q, V206HQL bm_q, V206HQL bmd_q, V206HQL bmdf_q, V206HQL Ab_q, V206HQL Abd_q, V206HQL Abm_q, V206HQL Abmd_q</t>
  </si>
  <si>
    <t>V206HQL</t>
  </si>
  <si>
    <t xml:space="preserve">V206HQL Abmd_q </t>
  </si>
  <si>
    <t xml:space="preserve">V206HQL </t>
  </si>
  <si>
    <t>K202HQL b_q, K202HQL bd_q, K202HQL bm_q,K202HQL,; P209HQL b_q, P209HQL Ab_q,P209HQL,</t>
  </si>
  <si>
    <t>V206HQL_v</t>
  </si>
  <si>
    <t>K202HQL_v</t>
  </si>
  <si>
    <t>K202HQL</t>
  </si>
  <si>
    <t>B206HQL_v,B206HQL,; K202HQL_v,K202HQL,; VA200HQ_v,VA200HQ,</t>
  </si>
  <si>
    <t>V206WQL_v</t>
  </si>
  <si>
    <t>V206WQL</t>
  </si>
  <si>
    <t>B206WQL_v,B206WQL,</t>
  </si>
  <si>
    <t>V225WL_v</t>
  </si>
  <si>
    <t>V225WL</t>
  </si>
  <si>
    <t>V226HQL_v</t>
  </si>
  <si>
    <t>V226HQL</t>
  </si>
  <si>
    <t>K222HQ_v,K222HQL,; V226HQL A,V226HQL,</t>
  </si>
  <si>
    <t>V226HQL_b</t>
  </si>
  <si>
    <t>DVI,Other</t>
  </si>
  <si>
    <t>V226HQL_x</t>
  </si>
  <si>
    <t>V277_q</t>
  </si>
  <si>
    <t>V277</t>
  </si>
  <si>
    <t>V227U_q</t>
  </si>
  <si>
    <t>V277U</t>
  </si>
  <si>
    <t>VA200WQL_v</t>
  </si>
  <si>
    <t>VA200WQL</t>
  </si>
  <si>
    <t>VA221Q_r</t>
  </si>
  <si>
    <t>VA221Q</t>
  </si>
  <si>
    <t>B226HQL_r,B226HQL,; V226HQL G_r,V226HQL G,; V226HQL W_r,V226HQL W,; V226HQL_r,V226HQL,</t>
  </si>
  <si>
    <t>Adobe RGB</t>
  </si>
  <si>
    <t>VE240Y_v</t>
  </si>
  <si>
    <t>VE240Y</t>
  </si>
  <si>
    <t>ASUSTeK Computer Inc.</t>
  </si>
  <si>
    <t>VZ27AQ</t>
  </si>
  <si>
    <t>VZ27A</t>
  </si>
  <si>
    <t>ASUS</t>
  </si>
  <si>
    <t xml:space="preserve">VZ27A </t>
  </si>
  <si>
    <t>VZ27AQ-B,,; VZ27AQ-W,,</t>
  </si>
  <si>
    <t>HDMI 1.4,DisplayPort 1.2,VGA</t>
  </si>
  <si>
    <t>VN279,VN279Q, VN279QR, VN279QV, VN279H, VN279HR, VN279HV, VN279QLB, VN279QL</t>
  </si>
  <si>
    <t>VN279</t>
  </si>
  <si>
    <t xml:space="preserve">VN279QL </t>
  </si>
  <si>
    <t xml:space="preserve">VN279 </t>
  </si>
  <si>
    <t>HDMI 1.4,DisplayPort 1.2,SVGA</t>
  </si>
  <si>
    <t>C420AQ, C420AQE, C420AQR</t>
  </si>
  <si>
    <t>C420A</t>
  </si>
  <si>
    <t>C620A</t>
  </si>
  <si>
    <t>C620AQR</t>
  </si>
  <si>
    <t>BE209QL, BE209QLB, BE209QB, BE209Q, BE209QLBR, BE209TL, BE209TLB,BE209,; C620AQ, C620AQE, C620AQR,C620A,</t>
  </si>
  <si>
    <t>DisplayPort 1.2,DVI,VGA</t>
  </si>
  <si>
    <t>C422AQ,C422AQE,C422AQR</t>
  </si>
  <si>
    <t>C422A</t>
  </si>
  <si>
    <t>C422AQ</t>
  </si>
  <si>
    <t xml:space="preserve">C422A </t>
  </si>
  <si>
    <t>BE229Q,BE229QB,BE229QL,BE229QLB, BE229QLBR, BE229TB, BE229TLB, BE229QLB-G,BE229,; C622AQ,C622AQE,C622AQR,C622A,</t>
  </si>
  <si>
    <t>DisplayPort 1.2,DVI,SVGA</t>
  </si>
  <si>
    <t>C423AQ,C423AQE,C423AQR</t>
  </si>
  <si>
    <t>C423A</t>
  </si>
  <si>
    <t>C423AQ</t>
  </si>
  <si>
    <t>BE239Q,BE239QB,BE239QL,BE239QLB, BE239QLBR,BE239,; C623AQ,C623AQE,C623AQR,C623A,</t>
  </si>
  <si>
    <t>C424AQ, C424AQE, C424AQR</t>
  </si>
  <si>
    <t>C424A</t>
  </si>
  <si>
    <t xml:space="preserve">C624AQR </t>
  </si>
  <si>
    <t xml:space="preserve">C624A </t>
  </si>
  <si>
    <t>BE249Q, BE249QB, BE249QL, BE249QLB, BE249QLBR, BE249QLB‐G,BE249,; C624AQ, C624AQE, C624AQR,C424A,</t>
  </si>
  <si>
    <t>C624BQ, C624BQE, C624BQR, C424BQ, C424BQE</t>
  </si>
  <si>
    <t>C624B</t>
  </si>
  <si>
    <t xml:space="preserve">C624BQR </t>
  </si>
  <si>
    <t xml:space="preserve">C624B </t>
  </si>
  <si>
    <t>BE24AQLB, BE24AQL, BE24AQB, BE24AQ, BE24AQLBR, BE24AQLB-G,BE24A,</t>
  </si>
  <si>
    <t>C624BQ, C624BQE, C624BQR, C424BQ, C424BQE, C624BQH, BE24AQLB, BE24AQL, BE24AQB, BE24AQ, BE24AQLBR, BE24AQLB-G, BE24AQLBH, BE24AQLBH-G</t>
  </si>
  <si>
    <t>C624B, BE24A</t>
  </si>
  <si>
    <t>DisplayPort 1.2,DVI</t>
  </si>
  <si>
    <t>C624CQ, C624CQR, C624CQE, C424CQ, C424CQE</t>
  </si>
  <si>
    <t>C624C</t>
  </si>
  <si>
    <t xml:space="preserve">C624CQR </t>
  </si>
  <si>
    <t xml:space="preserve">C624C </t>
  </si>
  <si>
    <t>BE24CQLB, BE24CQLBR, BE24CQL, BE24CQB, BE24CQ,BE24C,</t>
  </si>
  <si>
    <t>C627AQ, BE27AQLB, C627AQR, C627AQE, BE27AQLB-G, BE27AQLBR, BE27AQLBR-G</t>
  </si>
  <si>
    <t>C627A, BE27A</t>
  </si>
  <si>
    <t xml:space="preserve">C627AQ </t>
  </si>
  <si>
    <t xml:space="preserve">C627A </t>
  </si>
  <si>
    <t>HDMI 1.4,Other,DVI</t>
  </si>
  <si>
    <t>MB169C+</t>
  </si>
  <si>
    <t>MB169</t>
  </si>
  <si>
    <t>MB169CR+,MB169,; MB169CZ+,MB169,; MB169Z+,MB169,</t>
  </si>
  <si>
    <t>USB-3.1 C</t>
  </si>
  <si>
    <t>MB16AC</t>
  </si>
  <si>
    <t>MB16A</t>
  </si>
  <si>
    <t>MX279HE</t>
  </si>
  <si>
    <t>MX279</t>
  </si>
  <si>
    <t>MX279H</t>
  </si>
  <si>
    <t>MX279HE-P,MX279,; MX279HER,MX279,</t>
  </si>
  <si>
    <t>XGA,HDMI 1.4,VGA,Other,SVGA</t>
  </si>
  <si>
    <t>MX27UQ</t>
  </si>
  <si>
    <t>MX27U</t>
  </si>
  <si>
    <t>MX27UC,MX27U,; MX27UC-P,MX27U,; MX27UCR,MX27U,; MX27UCR-P,MX27U,; MX27UH,MX27U,; MX27UH-P,MX27U,; MX27UHR,MX27U,; MX27UQ-P,MX27U,; MX27UQR,MX27U,</t>
  </si>
  <si>
    <t>HDMI 1.4,HDMI 2.0,XGA,DisplayPort 1.2,VGA,SVGA</t>
  </si>
  <si>
    <t>Other,Built-In Speakers,Bluetooth</t>
  </si>
  <si>
    <t>Power USB</t>
  </si>
  <si>
    <t>Bluetooth</t>
  </si>
  <si>
    <t>Timer</t>
  </si>
  <si>
    <t>MZ27AQ</t>
  </si>
  <si>
    <t>MZ27A</t>
  </si>
  <si>
    <t>MZ27AQE,MZ27A,; MZ27AQG,MZ27A,; MZ27AQR,MZ27A,</t>
  </si>
  <si>
    <t>HDMI 1.4,DisplayPort 1.2,Other</t>
  </si>
  <si>
    <t>Earphone jack</t>
  </si>
  <si>
    <t>PA248Q, PA248QR, PA248QJ</t>
  </si>
  <si>
    <t>PA248</t>
  </si>
  <si>
    <t xml:space="preserve">PA248Q </t>
  </si>
  <si>
    <t xml:space="preserve">PA248 </t>
  </si>
  <si>
    <t>PA329Q, PA329QR, PA329QE, PA329Q-P</t>
  </si>
  <si>
    <t>PA329</t>
  </si>
  <si>
    <t xml:space="preserve">PA329Q </t>
  </si>
  <si>
    <t xml:space="preserve">PA329 </t>
  </si>
  <si>
    <t>EPD II (38.4 CIE LUV/99% Adobe RGB area or greater)</t>
  </si>
  <si>
    <t>HDMI 2.0,DisplayPort 1.2,Other</t>
  </si>
  <si>
    <t xml:space="preserve">mini DP </t>
  </si>
  <si>
    <t>PB238Q</t>
  </si>
  <si>
    <t>PB238</t>
  </si>
  <si>
    <t>HDMI 1.4,DisplayPort 1.2,VGA,DVI,USB 2.0</t>
  </si>
  <si>
    <t>PB248, PB248Q, PB248QR, PB248QJ, PB248QE</t>
  </si>
  <si>
    <t>PB248</t>
  </si>
  <si>
    <t xml:space="preserve">PB248Q </t>
  </si>
  <si>
    <t xml:space="preserve">PB248 </t>
  </si>
  <si>
    <t>HDMI 1.4,DisplayPort 1.2,DVI,DisplayPort 1.3,SVGA</t>
  </si>
  <si>
    <t>PB258Q</t>
  </si>
  <si>
    <t>PB258</t>
  </si>
  <si>
    <t>HDMI 1.4,DisplayPort 1.2,DVI,VGA</t>
  </si>
  <si>
    <t>PB278Q</t>
  </si>
  <si>
    <t>PB278</t>
  </si>
  <si>
    <t>PB27UQ</t>
  </si>
  <si>
    <t>PB27U</t>
  </si>
  <si>
    <t>PB27UQR,PB27U,</t>
  </si>
  <si>
    <t>PB287Q</t>
  </si>
  <si>
    <t>PB287</t>
  </si>
  <si>
    <t>PB328Q, PB328QR, PB328QE,  PB328Q-P,  PB328Q-J</t>
  </si>
  <si>
    <t>PB328</t>
  </si>
  <si>
    <t>PB328Q</t>
  </si>
  <si>
    <t>SA495-Y</t>
  </si>
  <si>
    <t>Signage Display</t>
  </si>
  <si>
    <t>HDMI 1.4,DisplayPort 1.2,DVI,USB 3.1</t>
  </si>
  <si>
    <t>SA555-Y</t>
  </si>
  <si>
    <t>SD433</t>
  </si>
  <si>
    <t>HDMI 1.4,USB 2.0,Other</t>
  </si>
  <si>
    <t>RS232-in, RS232-out</t>
  </si>
  <si>
    <t>SD434-YB</t>
  </si>
  <si>
    <t>Component,VGA,DVI,USB 2.0,Other</t>
  </si>
  <si>
    <t>HDMI 1.3b,RS232,RJ-45</t>
  </si>
  <si>
    <t>Fast Ethernet (100 Mbit/s)</t>
  </si>
  <si>
    <t>VB178T</t>
  </si>
  <si>
    <t>VB178</t>
  </si>
  <si>
    <t>VB199T-P</t>
  </si>
  <si>
    <t>VB199</t>
  </si>
  <si>
    <t>VC239H</t>
  </si>
  <si>
    <t>VC239</t>
  </si>
  <si>
    <t>VC239HE,VC239,; VC239HE-W,VC239,</t>
  </si>
  <si>
    <t>VC279HE</t>
  </si>
  <si>
    <t>VC279</t>
  </si>
  <si>
    <t>VC279H</t>
  </si>
  <si>
    <t>VC279HE-P,VC279,; VC279HE-W,VC279,; VC29HE-J,VC279,</t>
  </si>
  <si>
    <t>VC279H-J,VC279,</t>
  </si>
  <si>
    <t>VG245H, VG245HE, VG245HR, VG245H-P, VG245HE-P, VG245HR-P</t>
  </si>
  <si>
    <t>VG245</t>
  </si>
  <si>
    <t xml:space="preserve">VG245 </t>
  </si>
  <si>
    <t xml:space="preserve">VG245H </t>
  </si>
  <si>
    <t>HDMI 1.4,SVGA</t>
  </si>
  <si>
    <t>VK228H-CSM</t>
  </si>
  <si>
    <t>VK228</t>
  </si>
  <si>
    <t xml:space="preserve">VK228H-CSM </t>
  </si>
  <si>
    <t xml:space="preserve">VK228 </t>
  </si>
  <si>
    <t>VK248H-CSM</t>
  </si>
  <si>
    <t>VK248H</t>
  </si>
  <si>
    <t xml:space="preserve">VK248H-CSM  </t>
  </si>
  <si>
    <t xml:space="preserve">VK248H </t>
  </si>
  <si>
    <t>Camera Interface</t>
  </si>
  <si>
    <t>VL249Q</t>
  </si>
  <si>
    <t>VL249</t>
  </si>
  <si>
    <t>VL249C,VL249,; VL249CL,VL249,; VL249CR,VL249,; VL249H,VL249,; VL249HE,VL249,; VL249HEL,VL249,; VL249HL,VL249,; VL249HR,VL249,; VL249QL,VL249,; VL249QR,VL249,</t>
  </si>
  <si>
    <t>VN248H-P</t>
  </si>
  <si>
    <t>VN248</t>
  </si>
  <si>
    <t>VN248Q-P</t>
  </si>
  <si>
    <t>VN248Q-P,VN248,</t>
  </si>
  <si>
    <t>VP228H</t>
  </si>
  <si>
    <t>VP228</t>
  </si>
  <si>
    <t>VP228HE,VP228,; VP228QG,VP228,; VP228QG-P,VP228,; VP228QGR,VP228,</t>
  </si>
  <si>
    <t>VP229TA-P</t>
  </si>
  <si>
    <t>VP229</t>
  </si>
  <si>
    <t>VP229TA</t>
  </si>
  <si>
    <t>VP229HA-P,VP229,with VGA+DVI+HDMI+Speaker; VP229TA-P,VP229,with DVI+HDMI+Speaker</t>
  </si>
  <si>
    <t>VP239H</t>
  </si>
  <si>
    <t>VP239</t>
  </si>
  <si>
    <t>VP239H-P,VP239,; VP239H-W,VP239,; VP239HR,VP239,; VP239HV,VP239,; VP239N,VP239,; VP239N-W,VP239,; VP239NR,VP239,; VP239NV,VP239,; VP239T,VP239,</t>
  </si>
  <si>
    <t>VP247H-P</t>
  </si>
  <si>
    <t>VP247</t>
  </si>
  <si>
    <t>VP247HAE,VP247,; VP247HAE-P,VP247,; VP247HAER,VP247,; VP247QG,VP247,; VP247QGE,VP247,; VP247QGL,VP247,; VP247QGR,VP247,</t>
  </si>
  <si>
    <t>VP249Q</t>
  </si>
  <si>
    <t>VP249</t>
  </si>
  <si>
    <t>VP249H,VP249,; VP249H-P,VP249,; VP249HE,VP249,; VP249HR,VP249,; VP249N,VP249,; VP249N-P,VP249,; VP249NE,VP249,; VP249NR,VP249,; VP249Q-P,VP249,; VP249QE,VP249,; VP249QG,VP249,; VP249QR,VP249,</t>
  </si>
  <si>
    <t>HDMI 1.4,XGA,DisplayPort 1.2,VGA,Other,SVGA</t>
  </si>
  <si>
    <t>VP278H-P</t>
  </si>
  <si>
    <t>VP278</t>
  </si>
  <si>
    <t>VP278QG,VP278,</t>
  </si>
  <si>
    <t>VP279Q</t>
  </si>
  <si>
    <t>VP279</t>
  </si>
  <si>
    <t>VP279H,VP279,; VP279H-P,VP279,; VP279N,VP279,; VP279Q-P,VP279,</t>
  </si>
  <si>
    <t>VP28UQG</t>
  </si>
  <si>
    <t>VP28U</t>
  </si>
  <si>
    <t>VP28UQGR,VP28U,</t>
  </si>
  <si>
    <t>HDMI 2.0,DisplayPort 1.2</t>
  </si>
  <si>
    <t>VS197D-P</t>
  </si>
  <si>
    <t>VS197</t>
  </si>
  <si>
    <t>VS197T-P,VS197,</t>
  </si>
  <si>
    <t>VS207D-P</t>
  </si>
  <si>
    <t>VS207</t>
  </si>
  <si>
    <t>VS207T-P</t>
  </si>
  <si>
    <t>VS207T-P,VS207,</t>
  </si>
  <si>
    <t>VS208N-P</t>
  </si>
  <si>
    <t>VS208</t>
  </si>
  <si>
    <t>VS228H-P</t>
  </si>
  <si>
    <t>VS228</t>
  </si>
  <si>
    <t>VS228T-P,VS228,</t>
  </si>
  <si>
    <t xml:space="preserve">VS228H-P </t>
  </si>
  <si>
    <t xml:space="preserve">VS228 </t>
  </si>
  <si>
    <t>VS229H-P</t>
  </si>
  <si>
    <t>VS229</t>
  </si>
  <si>
    <t>VS238H-P</t>
  </si>
  <si>
    <t>VS238</t>
  </si>
  <si>
    <t>VS239H-P</t>
  </si>
  <si>
    <t>VS239</t>
  </si>
  <si>
    <t>VS247H-P</t>
  </si>
  <si>
    <t>VS247</t>
  </si>
  <si>
    <t>VS247HV</t>
  </si>
  <si>
    <t>VS247H-P,VS247,VS247H-P is display with HDMI,DVI,VGA interface with EPEAT certified and OD(overdrive).</t>
  </si>
  <si>
    <t>VS248H-P</t>
  </si>
  <si>
    <t>VS248</t>
  </si>
  <si>
    <t xml:space="preserve">VS248H-P </t>
  </si>
  <si>
    <t xml:space="preserve">VS248 </t>
  </si>
  <si>
    <t>VS24AH, VS24AHL, VS24AH-P</t>
  </si>
  <si>
    <t>VS24A</t>
  </si>
  <si>
    <t xml:space="preserve">VS24AH </t>
  </si>
  <si>
    <t xml:space="preserve">VS24A </t>
  </si>
  <si>
    <t>VS24AH, VS24AHL, VS24AH-P, VS24AH-TAA</t>
  </si>
  <si>
    <t>VS24AH</t>
  </si>
  <si>
    <t>HDMI 1.4,DVI</t>
  </si>
  <si>
    <t>VW199T-P</t>
  </si>
  <si>
    <t>VW199</t>
  </si>
  <si>
    <t>"VW22A,VW22AT, VW22AS, VW22AN, VW22AD, VW22ATL, VW22ANL, VW22ASL,  VW22ADL, VW22AT-CSM, VW22ATL-TAA "</t>
  </si>
  <si>
    <t>VW22A</t>
  </si>
  <si>
    <t xml:space="preserve">VW22AT </t>
  </si>
  <si>
    <t xml:space="preserve">VW22A </t>
  </si>
  <si>
    <t>VW22AT, VW22AN, VW22AS, VW22AD, VW22ATL, VW22ANL, VW22ASL, VW22ADL, VW2ANLR, VW22AT-CSM, VWATL-TAA,,,</t>
  </si>
  <si>
    <t>?</t>
  </si>
  <si>
    <t>VZ229H</t>
  </si>
  <si>
    <t>VZ229</t>
  </si>
  <si>
    <t>VZ229H-G,VZ229,; VZ229H-P,VZ229,; VZ229H-S,VZ229,; VZ229H-W,VZ229,; VZ229HE,VZ229,; VZ229HE-W,VZ229,; VZ229HR,VZ229,; VZ229HR-W,VZ229,; VZ229N,VZ229,; VZ229N-G,VZ229,; VZ229N-S,VZ229,; VZ229N-W,VZ229,</t>
  </si>
  <si>
    <t>VZ239H</t>
  </si>
  <si>
    <t>VZ239</t>
  </si>
  <si>
    <t>VZ239H-G,VZ239,; VZ239H-J,VZ239,; VZ239H-P,VZ239,; VZ239H-S,VZ239,; VZ239H-W,VZ239,; VZ239HE,VZ239,; VZ239HE-W,VZ239,; VZ239HR,VZ239,; VZ239HR-W,VZ239,; VZ239N,VZ239,; VZ239N-G,VZ239,; VZ239N-S,VZ239,; VZ239N-W,VZ239,; VZ239Q,VZ239,; VZ239Q-G,VZ239,; VZ239Q-P,VZ239,; VZ239Q-S,VZ239,; VZ239Q-W,VZ239,; VZ239QR,VZ239,</t>
  </si>
  <si>
    <t>VZ249H</t>
  </si>
  <si>
    <t>VZ249</t>
  </si>
  <si>
    <t>VZ249H-G,VZ229,; VZ249H-P,VZ229,; VZ249H-S,VZ229,; VZ249H-W,VZ229,; VZ249HE,VZ249,; VZ249HE-W,VZ249,; VZ249HR,VZ249,; VZ249HR-W,VZ249,; VZ249N,VZ229,; VZ249N-G,VZ229,; VZ249N-S,VZ229,; VZ249N-W,VZ229,; VZ249Q,VZ249,; VZ249Q-G,VZ249,; VZ249Q-P,VZ249,; VZ249Q-S,VZ249,; VZ249Q-W,VZ249,; VZ249QR,VZ249,</t>
  </si>
  <si>
    <t>VZ279H</t>
  </si>
  <si>
    <t>VZ279</t>
  </si>
  <si>
    <t>VZ279HE,VZ279,; VZ279HE-W,VZ279,; VZ279HR,VZ279,; VZ279HV,VZ279,; VZ279N,VZ279,; VZ279Q,VZ279,</t>
  </si>
  <si>
    <t>BenQ Corporation</t>
  </si>
  <si>
    <t>BL2420Z</t>
  </si>
  <si>
    <t>BL2420-TF</t>
  </si>
  <si>
    <t>BenQ</t>
  </si>
  <si>
    <t>BL2423PT</t>
  </si>
  <si>
    <t>BL2420ZE,BL2420-TF,; BL2420ZH,BL2420-TF,; BL2423PT,BL2420-TF,</t>
  </si>
  <si>
    <t>DisplayPort 1.2,DVI,VGA,USB 2.0</t>
  </si>
  <si>
    <t>Occupancy Sensor,Built-In Speakers</t>
  </si>
  <si>
    <t>BL2420U</t>
  </si>
  <si>
    <t>BL2420-TU</t>
  </si>
  <si>
    <t>BL2420UE, BL2420UH,,</t>
  </si>
  <si>
    <t>DisplayPort 1.2,DVI,Other,USB 3.0</t>
  </si>
  <si>
    <t>HDMI; Audio-out; Audio-in</t>
  </si>
  <si>
    <t>BL2706HT</t>
  </si>
  <si>
    <t>BL2706-T</t>
  </si>
  <si>
    <t>BL2706HE,BL2706-T,</t>
  </si>
  <si>
    <t>BL3201PT, BL3201PE, BL3201PH</t>
  </si>
  <si>
    <t>BL3201-B</t>
  </si>
  <si>
    <t xml:space="preserve">BL3201PT </t>
  </si>
  <si>
    <t xml:space="preserve">BL3201-B </t>
  </si>
  <si>
    <t>BL912</t>
  </si>
  <si>
    <t>BL912-B</t>
  </si>
  <si>
    <t xml:space="preserve">BL912 </t>
  </si>
  <si>
    <t xml:space="preserve">BL912-B </t>
  </si>
  <si>
    <t>BL2405HT</t>
  </si>
  <si>
    <t>GL2450-B</t>
  </si>
  <si>
    <t xml:space="preserve">BL2405HT </t>
  </si>
  <si>
    <t xml:space="preserve">GL2450-B </t>
  </si>
  <si>
    <t>GL2450</t>
  </si>
  <si>
    <t>GL2450-T</t>
  </si>
  <si>
    <t>BL2405PE,GL2450-T,display with DVI, VGA; BL2405PT,GL2450-T,display with DVI, VGA; GL2450,GL2450-T,display with DVI, VGA; GL2450E,GL2450-T,display with DVI, VGA; GL2450H,GL2450-T,display with DVI, VGA; GL2450HE,GL2450-T,display with DVI, VGA; GL2450HM,GL2450-T,display with DVI, VGA; GL2450HT,GL2450-T,display with DVI, VGA</t>
  </si>
  <si>
    <t>GL2460HM, GL2460</t>
  </si>
  <si>
    <t>GL2460-B</t>
  </si>
  <si>
    <t xml:space="preserve">GL2460HM </t>
  </si>
  <si>
    <t xml:space="preserve">GL2460-B </t>
  </si>
  <si>
    <t>GL2580H</t>
  </si>
  <si>
    <t>GL2580-T</t>
  </si>
  <si>
    <t>GL2580HM</t>
  </si>
  <si>
    <t>GL2580HE,GL2580-T,; GL2580HM,GL2580-T,; GL2580ME,GL2580-T,</t>
  </si>
  <si>
    <t>GL2760H</t>
  </si>
  <si>
    <t>GL2760-T</t>
  </si>
  <si>
    <t>GL2760HE,GL2760-T,</t>
  </si>
  <si>
    <t>GW2270</t>
  </si>
  <si>
    <t>GW2270-T</t>
  </si>
  <si>
    <t>GW2270E,GW2270-T,; GW2270H,GW2270-T,; GW2270HE,GW2270-T,; GW2270HM,GW2270-T,; GW2270ME,GW2270-T,</t>
  </si>
  <si>
    <t>GW2406Z</t>
  </si>
  <si>
    <t>GW2406-T</t>
  </si>
  <si>
    <t>GW2480</t>
  </si>
  <si>
    <t>GW2480-T</t>
  </si>
  <si>
    <t>BL2480,GW2480-T,; BL2480T,GW2480-T,; GW2480E,GW2480-T,</t>
  </si>
  <si>
    <t>GW2780</t>
  </si>
  <si>
    <t>GW2780-T</t>
  </si>
  <si>
    <t>BL2780,GW2780-T,; GW2780E,GW2780-T,</t>
  </si>
  <si>
    <t>IL430</t>
  </si>
  <si>
    <t>,IL430A,; ,IL430B,; ,IL430C,; ,IL430D,; ,IL430E,; ,IL430F,; ,IL430G,; ,IL430H,; ,IL430I,; ,IL430J,; ,IL430K,; ,IL430L,; ,IL430M,; ,IL430N,; ,IL430O,; ,IL430P,; ,IL430Q,; ,IL430R,; ,IL430S,; ,IL430T,; ,IL430U,; ,IL430V,; ,IL430W,; ,IL430X,; ,IL430Y,; ,IL430Z,</t>
  </si>
  <si>
    <t>HDMI 1.4,DisplayPort 1.2,DVI,USB 2.0,Other</t>
  </si>
  <si>
    <t>RS232,AUDIO IN/OUT,RJ-45</t>
  </si>
  <si>
    <t>Full Network Connectivity,Touch Screen,Built-In Speakers</t>
  </si>
  <si>
    <t>Full Network Connectivity</t>
  </si>
  <si>
    <t>IL490</t>
  </si>
  <si>
    <t>,IL490A,; ,IL490B,; ,IL490C,; ,IL490D,; ,IL490E,; ,IL490F,; ,IL490G,; ,IL490H,; ,IL490I,; ,IL490J,; ,IL490K,; ,IL490L,; ,IL490M,; ,IL490N,; ,IL490O,; ,IL490P,; ,IL490Q,; ,IL490R,; ,IL490S,; ,IL490T,; ,IL490U,; ,IL490V,; ,IL490W,; ,IL490X,; ,IL490Y,; ,IL490Z,</t>
  </si>
  <si>
    <t>IL550</t>
  </si>
  <si>
    <t>,IL550A,; ,IL550B,; ,IL550C,; ,IL550D,; ,IL550E,; ,IL550F,; ,IL550G,; ,IL550H,; ,IL550I,; ,IL550J,; ,IL550K,; ,IL550L,; ,IL550M,; ,IL550N,; ,IL550O,; ,IL550P,; ,IL550Q,; ,IL550R,; ,IL550S,; ,IL550T,; ,IL550U,; ,IL550V,; ,IL550W,; ,IL550X,; ,IL550Y,; ,IL550Z,</t>
  </si>
  <si>
    <t>PD2500Q</t>
  </si>
  <si>
    <t>PD2500-T</t>
  </si>
  <si>
    <t>PD2500QE,PD2500-T,</t>
  </si>
  <si>
    <t>HDMI 2.0,DisplayPort 1.2,USB 3.1</t>
  </si>
  <si>
    <t>Automatic Brightness Control,Built-In Speakers</t>
  </si>
  <si>
    <t>PD3200Q</t>
  </si>
  <si>
    <t>PD3200Q-T</t>
  </si>
  <si>
    <t>PD3200QE,PD3200Q-T,</t>
  </si>
  <si>
    <t>HDMI 1.4,DisplayPort 1.2,DVI,USB 3.0</t>
  </si>
  <si>
    <t>PL552</t>
  </si>
  <si>
    <t>,PL5521,; ,PL5522,; ,PL5523,; ,PL5524,; ,PL5525,; ,PL5526,; ,PL5527,; ,PL5528,; ,PL5529,</t>
  </si>
  <si>
    <t>HDMI 1.4,Component,DisplayPort 1.2,Composite,DVI,VGA,Other</t>
  </si>
  <si>
    <t>RS232,RJ-45</t>
  </si>
  <si>
    <t>PL553</t>
  </si>
  <si>
    <t>,PL5531,; ,PL5532,; ,PL5533,; ,PL5534,; ,PL5535,; ,PL5536,; ,PL5537,; ,PL5538,; ,PL5539,; ,PZ553,; ,PZ553A,; ,PZ553B,; ,PZ553C,; ,PZ553D,; ,PZ553E,; ,PZ553L,; ,PZ553P,; ,PZ553W,</t>
  </si>
  <si>
    <t>HDMI 1.4,Component,DisplayPort 1.2,Composite,DVI,VGA,USB 2.0</t>
  </si>
  <si>
    <t>RS232,  AUDIO OUT, IR IN, IR OUT, SPEAKERS OUT</t>
  </si>
  <si>
    <t>Full Network Connectivity,Built-In Speakers</t>
  </si>
  <si>
    <t>Occupancy Sensor,Touch Screen,Built-In Speakers</t>
  </si>
  <si>
    <t>Occupancy Sensor,Touch Screen</t>
  </si>
  <si>
    <t>HDMI 2.0</t>
  </si>
  <si>
    <t>SW271</t>
  </si>
  <si>
    <t>SW271-B</t>
  </si>
  <si>
    <t xml:space="preserve">SW271 </t>
  </si>
  <si>
    <t xml:space="preserve">SW271-B </t>
  </si>
  <si>
    <t>SW320</t>
  </si>
  <si>
    <t>SW320-B</t>
  </si>
  <si>
    <t xml:space="preserve">SW320 </t>
  </si>
  <si>
    <t xml:space="preserve">SW320-B </t>
  </si>
  <si>
    <t xml:space="preserve">SD Card </t>
  </si>
  <si>
    <t>GW2270, GW2270E, GW2270H, GW2270HE</t>
  </si>
  <si>
    <t>GW2270-B</t>
  </si>
  <si>
    <t xml:space="preserve">GW2270, GW2270E, GW2270H, GW2270HE </t>
  </si>
  <si>
    <t xml:space="preserve">GW2270-B </t>
  </si>
  <si>
    <t>Bloomberg LP</t>
  </si>
  <si>
    <t>BFP200-23</t>
  </si>
  <si>
    <t>BLOOMBERG</t>
  </si>
  <si>
    <t>BFP200-27</t>
  </si>
  <si>
    <t>Compumax Computer Ltd.</t>
  </si>
  <si>
    <t>COMPUMAX LED20</t>
  </si>
  <si>
    <t>ML2020CM</t>
  </si>
  <si>
    <t>COMPUMAX</t>
  </si>
  <si>
    <t>MONITOR LED</t>
  </si>
  <si>
    <t>ML2022CM</t>
  </si>
  <si>
    <t>COMPUMAX LED24</t>
  </si>
  <si>
    <t>ML2024CM</t>
  </si>
  <si>
    <t>Corporativo Lanix, S.A. de C.V.</t>
  </si>
  <si>
    <t>LDC Monitor</t>
  </si>
  <si>
    <t>LX215</t>
  </si>
  <si>
    <t>Lanix</t>
  </si>
  <si>
    <t>LCD Monitor</t>
  </si>
  <si>
    <t>LX240</t>
  </si>
  <si>
    <t>LX900T</t>
  </si>
  <si>
    <t>Audio out</t>
  </si>
  <si>
    <t>CTL Corporation</t>
  </si>
  <si>
    <t>IP2154T</t>
  </si>
  <si>
    <t>LE22BW</t>
  </si>
  <si>
    <t>CTL</t>
  </si>
  <si>
    <t>IP2153</t>
  </si>
  <si>
    <t>HDMI 1.4,VGA,Other,DisplayPort 1.3</t>
  </si>
  <si>
    <t>Audio in, Earphone out</t>
  </si>
  <si>
    <t>DisplayPort 1.3</t>
  </si>
  <si>
    <t>IP2380S</t>
  </si>
  <si>
    <t>LE42BW</t>
  </si>
  <si>
    <t>IP2780S</t>
  </si>
  <si>
    <t>LE72BW</t>
  </si>
  <si>
    <t>Dell Inc.</t>
  </si>
  <si>
    <t>AW2518HF</t>
  </si>
  <si>
    <t>AW2518HFb</t>
  </si>
  <si>
    <t>Alienware</t>
  </si>
  <si>
    <t>C7016H</t>
  </si>
  <si>
    <t>C7016Hf</t>
  </si>
  <si>
    <t>DELL</t>
  </si>
  <si>
    <t>HDMI 1.4,DisplayPort 1.2,VGA,USB 2.0,Other</t>
  </si>
  <si>
    <t>Energy Gauge,Built-In Speakers</t>
  </si>
  <si>
    <t>C7017T</t>
  </si>
  <si>
    <t>C7017Tf</t>
  </si>
  <si>
    <t>HDMI 1.4,DisplayPort 1.2,VGA,Other,USB 3.0</t>
  </si>
  <si>
    <t>Energy Gauge,Full Network Connectivity,Touch Screen,Built-In Speakers</t>
  </si>
  <si>
    <t>Full Network Connectivity,Touch Screen</t>
  </si>
  <si>
    <t>D3218HN</t>
  </si>
  <si>
    <t>D3218HNo</t>
  </si>
  <si>
    <t xml:space="preserve">D3218HN </t>
  </si>
  <si>
    <t xml:space="preserve">D3218HNo </t>
  </si>
  <si>
    <t>?,?,?</t>
  </si>
  <si>
    <t>ADS</t>
  </si>
  <si>
    <t>E1715S</t>
  </si>
  <si>
    <t>E1715Sc</t>
  </si>
  <si>
    <t>DisplayPort 1.2,VGA</t>
  </si>
  <si>
    <t>E1916H</t>
  </si>
  <si>
    <t>E1916Hf</t>
  </si>
  <si>
    <t>E1916HL,E1916HVf,; E1916HV,E1916HVf,; E1916He,E1916Hef,</t>
  </si>
  <si>
    <t>E2016H</t>
  </si>
  <si>
    <t>E2016Hb</t>
  </si>
  <si>
    <t xml:space="preserve">E2016H </t>
  </si>
  <si>
    <t xml:space="preserve">E2016Hb </t>
  </si>
  <si>
    <t>DisplayPort 1.2,SVGA</t>
  </si>
  <si>
    <t>E2016HV</t>
  </si>
  <si>
    <t>E2016HVf</t>
  </si>
  <si>
    <t>E2016HL</t>
  </si>
  <si>
    <t>E2016</t>
  </si>
  <si>
    <t>E2016t</t>
  </si>
  <si>
    <t>E2216H</t>
  </si>
  <si>
    <t>E2216Hf</t>
  </si>
  <si>
    <t>E2216HV</t>
  </si>
  <si>
    <t>E2216HVf</t>
  </si>
  <si>
    <t>E2216HVM,E2216HVf,</t>
  </si>
  <si>
    <t>E2218HN</t>
  </si>
  <si>
    <t>E2218HNf</t>
  </si>
  <si>
    <t>Energy Gauge</t>
  </si>
  <si>
    <t>E2219HN</t>
  </si>
  <si>
    <t>E2219HNo</t>
  </si>
  <si>
    <t>E2291HN</t>
  </si>
  <si>
    <t>HDMI 1.4,XGA</t>
  </si>
  <si>
    <t>E2316H</t>
  </si>
  <si>
    <t>E2316Hf</t>
  </si>
  <si>
    <t>E2316Hr,E2316Hf,</t>
  </si>
  <si>
    <t>E2318H</t>
  </si>
  <si>
    <t>E2318Hf</t>
  </si>
  <si>
    <t xml:space="preserve">E2318H </t>
  </si>
  <si>
    <t xml:space="preserve">E2318Hf </t>
  </si>
  <si>
    <t>XGA,DisplayPort 1.2</t>
  </si>
  <si>
    <t>E2416H</t>
  </si>
  <si>
    <t>E2416Hb</t>
  </si>
  <si>
    <t xml:space="preserve">E2416H </t>
  </si>
  <si>
    <t xml:space="preserve">E2416Hb </t>
  </si>
  <si>
    <t>E2416HM,E2416HMb,</t>
  </si>
  <si>
    <t>E2417H</t>
  </si>
  <si>
    <t>E2417Hb</t>
  </si>
  <si>
    <t xml:space="preserve">E2417H </t>
  </si>
  <si>
    <t xml:space="preserve">E2417Hb </t>
  </si>
  <si>
    <t>E2418HN</t>
  </si>
  <si>
    <t>E2418HNb</t>
  </si>
  <si>
    <t xml:space="preserve">E2418HN </t>
  </si>
  <si>
    <t xml:space="preserve">E2418HNb </t>
  </si>
  <si>
    <t>HDMI 2.0,VGA</t>
  </si>
  <si>
    <t>P1917S</t>
  </si>
  <si>
    <t>P1917Sc</t>
  </si>
  <si>
    <t>P1917SWh,P1917Sc,</t>
  </si>
  <si>
    <t>P1917Sf</t>
  </si>
  <si>
    <t>P2014H</t>
  </si>
  <si>
    <t>P2014Ht</t>
  </si>
  <si>
    <t>DisplayPort 1.2,DVI,USB 2.0,VGA</t>
  </si>
  <si>
    <t>P2016</t>
  </si>
  <si>
    <t>P2016b</t>
  </si>
  <si>
    <t xml:space="preserve">P2016b </t>
  </si>
  <si>
    <t>P2016t</t>
  </si>
  <si>
    <t>DisplayPort 1.2,USB 2.0,VGA</t>
  </si>
  <si>
    <t>P2017H</t>
  </si>
  <si>
    <t>P2017Hc</t>
  </si>
  <si>
    <t>P2018H</t>
  </si>
  <si>
    <t>P2018Hc</t>
  </si>
  <si>
    <t>P2217</t>
  </si>
  <si>
    <t>P2217c</t>
  </si>
  <si>
    <t>P2217Wh,P2217c,</t>
  </si>
  <si>
    <t>HDMI 2.0,DisplayPort 1.2,VGA,USB 3.0</t>
  </si>
  <si>
    <t>P2217H</t>
  </si>
  <si>
    <t>P2217Hb</t>
  </si>
  <si>
    <t xml:space="preserve">P2217H </t>
  </si>
  <si>
    <t xml:space="preserve">P2217Hb </t>
  </si>
  <si>
    <t>P2217Hc</t>
  </si>
  <si>
    <t>P2217t</t>
  </si>
  <si>
    <t>P2219H</t>
  </si>
  <si>
    <t>P2219Hb</t>
  </si>
  <si>
    <t>P2314T</t>
  </si>
  <si>
    <t>P2314Tt</t>
  </si>
  <si>
    <t>HDMI 1.4,DisplayPort 1.2,USB 2.0,VGA,Other,USB 3.0</t>
  </si>
  <si>
    <t>Audio Line-Out connector</t>
  </si>
  <si>
    <t>P2317H</t>
  </si>
  <si>
    <t>P2317Hb</t>
  </si>
  <si>
    <t>P2317HWH, P2317HWh,P2317HWHb,</t>
  </si>
  <si>
    <t>P2317Hf</t>
  </si>
  <si>
    <t>HDMI 1.4,DisplayPort 1.2,VGA,USB 2.0,USB 3.0</t>
  </si>
  <si>
    <t>P2317Ht</t>
  </si>
  <si>
    <t>P2415Q</t>
  </si>
  <si>
    <t>P2415Qb</t>
  </si>
  <si>
    <t xml:space="preserve">P2415Q </t>
  </si>
  <si>
    <t xml:space="preserve">P2415Qb </t>
  </si>
  <si>
    <t>P2416D</t>
  </si>
  <si>
    <t>P2416Db</t>
  </si>
  <si>
    <t xml:space="preserve">P2416D </t>
  </si>
  <si>
    <t xml:space="preserve">P2416Db </t>
  </si>
  <si>
    <t>P2417H</t>
  </si>
  <si>
    <t>P2417Hb</t>
  </si>
  <si>
    <t>P2417Hc</t>
  </si>
  <si>
    <t>P2418D</t>
  </si>
  <si>
    <t>P2418Dc</t>
  </si>
  <si>
    <t>P2418HT</t>
  </si>
  <si>
    <t>P2418HTt</t>
  </si>
  <si>
    <t>HDMI 1.4,DisplayPort 1.2,VGA,USB 2.0,Other,USB 3.0</t>
  </si>
  <si>
    <t>Audio line-out port</t>
  </si>
  <si>
    <t>P2418HZ</t>
  </si>
  <si>
    <t>P2418HZc</t>
  </si>
  <si>
    <t>P2418HZm,P2418HZc,</t>
  </si>
  <si>
    <t>P2419H</t>
  </si>
  <si>
    <t>P2419Hb</t>
  </si>
  <si>
    <t>P2419HC</t>
  </si>
  <si>
    <t>P2419HCb</t>
  </si>
  <si>
    <t>HDMI 1.4,DisplayPort 1.2,Other,USB 2.0</t>
  </si>
  <si>
    <t>Type-C</t>
  </si>
  <si>
    <t>P2715Q</t>
  </si>
  <si>
    <t>P2715Qt</t>
  </si>
  <si>
    <t>DisplayPort 1.2,Other,USB 3.0</t>
  </si>
  <si>
    <t>HDMI; Audio line-out port</t>
  </si>
  <si>
    <t>P2717H</t>
  </si>
  <si>
    <t>P2717Ht</t>
  </si>
  <si>
    <t>S2216H</t>
  </si>
  <si>
    <t>S2216Hc</t>
  </si>
  <si>
    <t>S2216M,S2216Mc,</t>
  </si>
  <si>
    <t>S2218H</t>
  </si>
  <si>
    <t>S2218Hc</t>
  </si>
  <si>
    <t>S2218M,S2218Mc,</t>
  </si>
  <si>
    <t>S2240T</t>
  </si>
  <si>
    <t>S2240Tb</t>
  </si>
  <si>
    <t xml:space="preserve">S2240T </t>
  </si>
  <si>
    <t xml:space="preserve">S2240Tb </t>
  </si>
  <si>
    <t>S2316H</t>
  </si>
  <si>
    <t>S2316Hb</t>
  </si>
  <si>
    <t xml:space="preserve">S2316H </t>
  </si>
  <si>
    <t xml:space="preserve">S2316Hb </t>
  </si>
  <si>
    <t>S2316Hc</t>
  </si>
  <si>
    <t>S2316M</t>
  </si>
  <si>
    <t>S2316Mc</t>
  </si>
  <si>
    <t>S2316M,S2316Mc,</t>
  </si>
  <si>
    <t>S2318H</t>
  </si>
  <si>
    <t>S2318Hc</t>
  </si>
  <si>
    <t>S2318HN,S2318Nc,; S2318HX,S2318Hc,; S2318M,S2318Mc,; S2318NX,S2318Nc,</t>
  </si>
  <si>
    <t>S2319H</t>
  </si>
  <si>
    <t>S2319Hc</t>
  </si>
  <si>
    <t>S2319HN,S2319Nc,; S2319NX,S2319Nc,</t>
  </si>
  <si>
    <t>S2415H</t>
  </si>
  <si>
    <t>S2415Hb</t>
  </si>
  <si>
    <t xml:space="preserve">S2415H </t>
  </si>
  <si>
    <t xml:space="preserve">S2415Hb </t>
  </si>
  <si>
    <t>S2418H</t>
  </si>
  <si>
    <t>S2418Ht</t>
  </si>
  <si>
    <t>S2418HN,,; S2418HX,S2418Nt,; S2418NX,,</t>
  </si>
  <si>
    <t>HDMI 2.0,VGA,Other</t>
  </si>
  <si>
    <t>Audio-in port; Audio line-out port</t>
  </si>
  <si>
    <t>S2419H</t>
  </si>
  <si>
    <t>S2419Hc</t>
  </si>
  <si>
    <t>S2419HN,S2419Nc,; S2419NX,S2419Nc,</t>
  </si>
  <si>
    <t>S2419HM</t>
  </si>
  <si>
    <t>S2419HMt</t>
  </si>
  <si>
    <t>sRGB,NTSC,Adobe RGB</t>
  </si>
  <si>
    <t>HDMI 2.0,Other</t>
  </si>
  <si>
    <t>S2715H</t>
  </si>
  <si>
    <t>S2715Ht</t>
  </si>
  <si>
    <t>HDMI 1.4,USB 2.0,VGA</t>
  </si>
  <si>
    <t>S2718D</t>
  </si>
  <si>
    <t>S2718Dt</t>
  </si>
  <si>
    <t>HDMI 2.0,USB-3.1 C,Other,USB 3.0</t>
  </si>
  <si>
    <t>Audio line-out</t>
  </si>
  <si>
    <t>S2718H</t>
  </si>
  <si>
    <t>S2718Hc</t>
  </si>
  <si>
    <t>S2718HN,S2718Nc,; S2718HX,S2718Hc,; S2718NX,S2718Nc,</t>
  </si>
  <si>
    <t>S2719DM</t>
  </si>
  <si>
    <t>S2719DMt</t>
  </si>
  <si>
    <t>S2719H</t>
  </si>
  <si>
    <t>S2719Hc</t>
  </si>
  <si>
    <t>S2719HN</t>
  </si>
  <si>
    <t>S2719Nc</t>
  </si>
  <si>
    <t>S2719HN,S2719Nc,; S2719NX,S2719Nc,</t>
  </si>
  <si>
    <t>S2817Q</t>
  </si>
  <si>
    <t>S2817Qt</t>
  </si>
  <si>
    <t>S2817QR,,</t>
  </si>
  <si>
    <t>SE2216H</t>
  </si>
  <si>
    <t>SE2216Hf</t>
  </si>
  <si>
    <t>SE2216HV,SE2216HVf,</t>
  </si>
  <si>
    <t>SE2416H</t>
  </si>
  <si>
    <t>SE2416Hc</t>
  </si>
  <si>
    <t>SE2416HX,,</t>
  </si>
  <si>
    <t>VGA,Other</t>
  </si>
  <si>
    <t>HDMI 1.3</t>
  </si>
  <si>
    <t>SE2416HM,SE2416HMc,; SE2416HX,SE2416Hc,</t>
  </si>
  <si>
    <t>SE2417HG</t>
  </si>
  <si>
    <t>SE2417HGc</t>
  </si>
  <si>
    <t>SE2417HGR,,</t>
  </si>
  <si>
    <t>SE2717H</t>
  </si>
  <si>
    <t>SE2717Hc</t>
  </si>
  <si>
    <t>SE2717HR,SE2717Hc,; SE2717HX,SE2717Hc,</t>
  </si>
  <si>
    <t>U2412M</t>
  </si>
  <si>
    <t>U2412Mb</t>
  </si>
  <si>
    <t xml:space="preserve">U2412M </t>
  </si>
  <si>
    <t xml:space="preserve">U2412Mb </t>
  </si>
  <si>
    <t>U2412MWh</t>
  </si>
  <si>
    <t>U2412Mc</t>
  </si>
  <si>
    <t>U2412M,,</t>
  </si>
  <si>
    <t>VGA,DVI,USB 2.0,Other</t>
  </si>
  <si>
    <t>DisplayPort 1.1</t>
  </si>
  <si>
    <t>U2414H</t>
  </si>
  <si>
    <t>U2414Hb</t>
  </si>
  <si>
    <t>HDMI 1.4,DisplayPort 1.2,DVI,VGA,Other</t>
  </si>
  <si>
    <t>mini DP</t>
  </si>
  <si>
    <t>U2415</t>
  </si>
  <si>
    <t>U2415b</t>
  </si>
  <si>
    <t xml:space="preserve">U2415 </t>
  </si>
  <si>
    <t xml:space="preserve">U2415b </t>
  </si>
  <si>
    <t>U2417HJ</t>
  </si>
  <si>
    <t>U2417HJb</t>
  </si>
  <si>
    <t xml:space="preserve">U2417HJ </t>
  </si>
  <si>
    <t xml:space="preserve">U2417HJb </t>
  </si>
  <si>
    <t>U2417H</t>
  </si>
  <si>
    <t>U2417Ht</t>
  </si>
  <si>
    <t>U2417HA,,; U2417HWh,,</t>
  </si>
  <si>
    <t>U2417HWi</t>
  </si>
  <si>
    <t>U2417HWib</t>
  </si>
  <si>
    <t xml:space="preserve">U2417HWi </t>
  </si>
  <si>
    <t xml:space="preserve">U2417HWib </t>
  </si>
  <si>
    <t>U2515H</t>
  </si>
  <si>
    <t>U2515Hc</t>
  </si>
  <si>
    <t>U2515HX,,</t>
  </si>
  <si>
    <t>U2518D</t>
  </si>
  <si>
    <t>U2518Dt</t>
  </si>
  <si>
    <t>U2518DR,,; U2518DX,,</t>
  </si>
  <si>
    <t>U2715H</t>
  </si>
  <si>
    <t>U2715Hc</t>
  </si>
  <si>
    <t>U2717D</t>
  </si>
  <si>
    <t>U2717Dt</t>
  </si>
  <si>
    <t>U2717DA,,; U2717DWh,,</t>
  </si>
  <si>
    <t>U2718Q, U2718QM</t>
  </si>
  <si>
    <t>U2718Qb</t>
  </si>
  <si>
    <t>DELL Inc</t>
  </si>
  <si>
    <t>U2718Q</t>
  </si>
  <si>
    <t>Mini DP 1.2</t>
  </si>
  <si>
    <t xml:space="preserve">U2718Q </t>
  </si>
  <si>
    <t xml:space="preserve">U2718Qb </t>
  </si>
  <si>
    <t>U2917W</t>
  </si>
  <si>
    <t>U2917Wt</t>
  </si>
  <si>
    <t>HDMI 1.4,DisplayPort 1.2,Other,USB 3.0</t>
  </si>
  <si>
    <t>UP2716D</t>
  </si>
  <si>
    <t>UP2716Dt</t>
  </si>
  <si>
    <t>sRGB,DCI-P3,NTSC,Adobe RGB</t>
  </si>
  <si>
    <t>UP3017</t>
  </si>
  <si>
    <t>UP3017t</t>
  </si>
  <si>
    <t>DCI-P3</t>
  </si>
  <si>
    <t>UP3216Q</t>
  </si>
  <si>
    <t>UP3216Qt</t>
  </si>
  <si>
    <t>PLS LCD</t>
  </si>
  <si>
    <t>UP3218K</t>
  </si>
  <si>
    <t>UP3218Kt</t>
  </si>
  <si>
    <t>DisplayPort 1.2,Other</t>
  </si>
  <si>
    <t>UZ2315H</t>
  </si>
  <si>
    <t>UZ2315Hf</t>
  </si>
  <si>
    <t>DisplayPort 1.2,VGA,USB 3.0</t>
  </si>
  <si>
    <t>E2318HN</t>
  </si>
  <si>
    <t>E2318HNf</t>
  </si>
  <si>
    <t xml:space="preserve">E2318HN, E2318HX, E2318HR </t>
  </si>
  <si>
    <t xml:space="preserve">E2318HNf </t>
  </si>
  <si>
    <t>E2318HR,E2318HNf,; E2318HX,E2318HNf,</t>
  </si>
  <si>
    <t>EIZO Inc.</t>
  </si>
  <si>
    <t>FlexScan EV2216W</t>
  </si>
  <si>
    <t>EIZO</t>
  </si>
  <si>
    <t>DVI,VGA,USB 2.0,Other</t>
  </si>
  <si>
    <t>DisplayPort</t>
  </si>
  <si>
    <t>Automatic Brightness Control,Energy Gauge,Built-In Speakers</t>
  </si>
  <si>
    <t>Automatic Brightness Control</t>
  </si>
  <si>
    <t>FlexScan EV2316W</t>
  </si>
  <si>
    <t>DVI,USB 2.0,Other</t>
  </si>
  <si>
    <t>D-sub; DisplayPort</t>
  </si>
  <si>
    <t>FlexScan EV2336W</t>
  </si>
  <si>
    <t>D-sub; DisplayPort; USB2.0</t>
  </si>
  <si>
    <t>FlexScan EV2416W</t>
  </si>
  <si>
    <t>FlexScan EV2450</t>
  </si>
  <si>
    <t>DVI,Other,USB 3.0</t>
  </si>
  <si>
    <t>D-sub; HDMI; DisplayPort</t>
  </si>
  <si>
    <t>FlexScan EV2451</t>
  </si>
  <si>
    <t>FlexScan EV2455</t>
  </si>
  <si>
    <t>DisplayPort; HDMI</t>
  </si>
  <si>
    <t>FlexScan EV2456</t>
  </si>
  <si>
    <t>FlexScan EV2750</t>
  </si>
  <si>
    <t>FlexScan EV2780</t>
  </si>
  <si>
    <t>Other,USB 3.1</t>
  </si>
  <si>
    <t>DisplayPort; HDMI; USB Type-C</t>
  </si>
  <si>
    <t>FlexScan EV2785</t>
  </si>
  <si>
    <t>HDMI 2.0,DisplayPort 1.2,USB-3.1 C,USB 3.0</t>
  </si>
  <si>
    <t>Automatic Brightness Control,Other,Built-In Speakers</t>
  </si>
  <si>
    <t>EcoGauge</t>
  </si>
  <si>
    <t>FlexScan EV3237</t>
  </si>
  <si>
    <t>FlexScan S1903</t>
  </si>
  <si>
    <t>FlexScan S1933</t>
  </si>
  <si>
    <t>FlexScan S1934</t>
  </si>
  <si>
    <t>FlexScan S2133</t>
  </si>
  <si>
    <t>Automatic Brightness Control,Other</t>
  </si>
  <si>
    <t>Elo Touch Solutions, Inc.</t>
  </si>
  <si>
    <t>ET4343L</t>
  </si>
  <si>
    <t>ELO</t>
  </si>
  <si>
    <t>ET5502L</t>
  </si>
  <si>
    <t>HDMI 1.4,DisplayPort 1.3,SVGA</t>
  </si>
  <si>
    <t>ET5543L</t>
  </si>
  <si>
    <t>Fujitsu Technology Solutions GmbH</t>
  </si>
  <si>
    <t>B22T-7 Pro</t>
  </si>
  <si>
    <t>B22T-7</t>
  </si>
  <si>
    <t>Fujitsu</t>
  </si>
  <si>
    <t>B22W-7 LED</t>
  </si>
  <si>
    <t>B22W-7</t>
  </si>
  <si>
    <t>B22-8 WE Neo,,</t>
  </si>
  <si>
    <t>DisplayPort 1.2,DVI,USB 2.0,VGA,Other</t>
  </si>
  <si>
    <t>Audio In; Audio Out</t>
  </si>
  <si>
    <t>B24-8 TE Pro</t>
  </si>
  <si>
    <t>B24-8T</t>
  </si>
  <si>
    <t>B24-8 TS Pro</t>
  </si>
  <si>
    <t>B24-8 TS Pro,B24-8T,; E24-8 TS Pro,B24-8T,</t>
  </si>
  <si>
    <t>HDMI 1.4,DVI,VGA,USB 2.0</t>
  </si>
  <si>
    <t>B27-8 TE Pro</t>
  </si>
  <si>
    <t>B27-8T</t>
  </si>
  <si>
    <t>B27T-7 LED</t>
  </si>
  <si>
    <t>B27T-7</t>
  </si>
  <si>
    <t>B27T-7 Pro,,</t>
  </si>
  <si>
    <t>AUDIO-IN</t>
  </si>
  <si>
    <t>B34-9 UE</t>
  </si>
  <si>
    <t>B34-9U</t>
  </si>
  <si>
    <t>XL55-1 TOUCH</t>
  </si>
  <si>
    <t>DS555IBP</t>
  </si>
  <si>
    <t>HDMI 1.4,DisplayPort 1.2,DVI,Other,USB 3.0</t>
  </si>
  <si>
    <t>RS232,AUDIO IN/OUT,IR IN/OUT</t>
  </si>
  <si>
    <t>B19-7 LED</t>
  </si>
  <si>
    <t>DY19-7</t>
  </si>
  <si>
    <t>E19-7 LED,,; VL-E19-7,,; VL-E19-7SM,,</t>
  </si>
  <si>
    <t>E22-8 TS Pro</t>
  </si>
  <si>
    <t>DY22-8T</t>
  </si>
  <si>
    <t>B22-8 TS Pro,,; VL-E22-8T,,; VL-E22-8T3,,; VL-E22-8TN,,</t>
  </si>
  <si>
    <t>E22T-7 LED</t>
  </si>
  <si>
    <t>DY22T-7</t>
  </si>
  <si>
    <t>E22T-7 Pro,DY22T-7,</t>
  </si>
  <si>
    <t>B24-9 TE</t>
  </si>
  <si>
    <t>DY24-9T</t>
  </si>
  <si>
    <t>B24-9 TS,DY24-9T,</t>
  </si>
  <si>
    <t>B24W-7 LED</t>
  </si>
  <si>
    <t>DY24W-7</t>
  </si>
  <si>
    <t>B24W-7 LED(S),DY24W-7,</t>
  </si>
  <si>
    <t>E24-9 TOUCH</t>
  </si>
  <si>
    <t>P24-8 TE Pro</t>
  </si>
  <si>
    <t>P24-8T</t>
  </si>
  <si>
    <t>P24-8 WS Pro</t>
  </si>
  <si>
    <t>P24-8W</t>
  </si>
  <si>
    <t>P24-8 WE Neo,,; P24-8 WE Pro,,; P24-8 WS Neo,,</t>
  </si>
  <si>
    <t>P24-9 TE</t>
  </si>
  <si>
    <t>P24-9T</t>
  </si>
  <si>
    <t>HDMI 1.4,USB-3.1 C,DisplayPort 1.2,VGA,USB 3.0</t>
  </si>
  <si>
    <t>P24W-7 LED</t>
  </si>
  <si>
    <t>P24W-7</t>
  </si>
  <si>
    <t>HDMI 1.4,DisplayPort 1.2,DVI,VGA,USB 3.0</t>
  </si>
  <si>
    <t>P27-8 TS Pro</t>
  </si>
  <si>
    <t>P27-8T</t>
  </si>
  <si>
    <t>P27-8 TE Pro,,; VL-P27-8T,,</t>
  </si>
  <si>
    <t>P27-8 TS UHD</t>
  </si>
  <si>
    <t>P27-8T UHD</t>
  </si>
  <si>
    <t xml:space="preserve">P27-8 TS UHD </t>
  </si>
  <si>
    <t xml:space="preserve">P27-8T UHD </t>
  </si>
  <si>
    <t>HDMI 2.0,DisplayPort 1.2,Other,USB 3.0</t>
  </si>
  <si>
    <t>AUDIO OUT connector</t>
  </si>
  <si>
    <t>P27T-7 UHD</t>
  </si>
  <si>
    <t>Mini DisplayPort; Audio-in</t>
  </si>
  <si>
    <t>HannStar Display Corporation</t>
  </si>
  <si>
    <t>HP195DCB</t>
  </si>
  <si>
    <t>HSG1277</t>
  </si>
  <si>
    <t>Hanns.G</t>
  </si>
  <si>
    <t>HL274HPB PLUS</t>
  </si>
  <si>
    <t>HSG1223+</t>
  </si>
  <si>
    <t>HDMI 1.4,VGA,DVI,Other</t>
  </si>
  <si>
    <t>LINE IN; LINE OUT</t>
  </si>
  <si>
    <t>HE247DPB</t>
  </si>
  <si>
    <t>HSG1252+</t>
  </si>
  <si>
    <t>DVI,VGA,Other</t>
  </si>
  <si>
    <t>LINE IN</t>
  </si>
  <si>
    <t>HX194DPB, HP194DJB</t>
  </si>
  <si>
    <t>HSG1275</t>
  </si>
  <si>
    <t>HP194DJB</t>
  </si>
  <si>
    <t>HL205DPB, HP205DJB</t>
  </si>
  <si>
    <t>HSG1276</t>
  </si>
  <si>
    <t xml:space="preserve">HL205DPB </t>
  </si>
  <si>
    <t xml:space="preserve">HSG1276 </t>
  </si>
  <si>
    <t>HP227DJB</t>
  </si>
  <si>
    <t>HSG1278</t>
  </si>
  <si>
    <t>Hannspree</t>
  </si>
  <si>
    <t>HP227DCB,,; HP227DPB,,; HP227HJB,,; HP227PJB,,</t>
  </si>
  <si>
    <t>HP227DCB, HL225DBB, HE225DPB, HP227DJB,HSG1313,</t>
  </si>
  <si>
    <t>HL225HPB</t>
  </si>
  <si>
    <t>HSG1283+</t>
  </si>
  <si>
    <t>Hanns.G; HANNspree</t>
  </si>
  <si>
    <t>HP225DJB,,; HP225HJB,,; HP225PJB,,; HP225UJB,,; HP225WJB,,</t>
  </si>
  <si>
    <t>HP221HJB</t>
  </si>
  <si>
    <t>HSG1287</t>
  </si>
  <si>
    <t>HP221PJB,HSG1287,; HS221HPB,HSG1287,; HS221PPB,HSG1287,</t>
  </si>
  <si>
    <t>Audio In</t>
  </si>
  <si>
    <t>HP247</t>
  </si>
  <si>
    <t>HSG1288</t>
  </si>
  <si>
    <t>HL247DPB,HSG1288,; HP247DCB,HSG1288,; HP247DJB,HSG1288,; HP247HJB,HSG1288,</t>
  </si>
  <si>
    <t>HP247DJB</t>
  </si>
  <si>
    <t>HP247DCB,,; HP247DPB,,; HP247HJB,,; HP247PJB,,</t>
  </si>
  <si>
    <t>HP247HJB</t>
  </si>
  <si>
    <t>HL247HPB</t>
  </si>
  <si>
    <t>HL247HPB,,; HL247HPW,,; HP247HJW,,</t>
  </si>
  <si>
    <t>HE225DPB</t>
  </si>
  <si>
    <t>HSG1313+</t>
  </si>
  <si>
    <t>HP245HJB</t>
  </si>
  <si>
    <t>HSG1323</t>
  </si>
  <si>
    <t xml:space="preserve">HP245HJB </t>
  </si>
  <si>
    <t>HE245HPB,HSG1323,; HE247HPB,HSG1323,; HS245HPB,HSG1323,</t>
  </si>
  <si>
    <t>HP246PJB</t>
  </si>
  <si>
    <t>HSG1342</t>
  </si>
  <si>
    <t>HP246PJW, HL246PPB, HP246HJB, HL246HPB,,</t>
  </si>
  <si>
    <t>HDMI 1.4,DisplayPort 1.2,VGA,DVI</t>
  </si>
  <si>
    <t>HL161HPB</t>
  </si>
  <si>
    <t>HSG1345</t>
  </si>
  <si>
    <t>HDMI 1.4,VGA,Other</t>
  </si>
  <si>
    <t>HT161HNB</t>
  </si>
  <si>
    <t>HSG1349</t>
  </si>
  <si>
    <t>Audio line-in port; Headset port</t>
  </si>
  <si>
    <t>HT231HPB</t>
  </si>
  <si>
    <t>HSG1353</t>
  </si>
  <si>
    <t>HDMI 1.4,VGA,USB 2.0,IEEE 1394</t>
  </si>
  <si>
    <t>HT273HPB</t>
  </si>
  <si>
    <t>HSG1354</t>
  </si>
  <si>
    <t>HDMI 1.4,VGA,IEEE 1394</t>
  </si>
  <si>
    <t>USB (for Touch)</t>
  </si>
  <si>
    <t>HSG1363</t>
  </si>
  <si>
    <t>HP248PJB</t>
  </si>
  <si>
    <t>HSG1370</t>
  </si>
  <si>
    <t>HP248HJB,,; HP248PCB,,; HP248PJW,,; HP248UJB,,; HP248WJB,,; HS248HPB,,; HS248PCB,,; HS248PPB,,; HS248PPW,,; HS248UPB,,; HS248WPB,,</t>
  </si>
  <si>
    <t>HDMI 1.4,DisplayPort 1.2,VGA,Other</t>
  </si>
  <si>
    <t xml:space="preserve">HS247HPV
</t>
  </si>
  <si>
    <t>HSG1374</t>
  </si>
  <si>
    <t>HP247HJV,,</t>
  </si>
  <si>
    <t>HDMI 2.0,DVI,VGA</t>
  </si>
  <si>
    <t>HP Inc.</t>
  </si>
  <si>
    <t>HP V244a, HP V244a LED Backlit Monitor, HP V244a 23.8‐inch LED Backlit Monitor</t>
  </si>
  <si>
    <t>V244a</t>
  </si>
  <si>
    <t>HP</t>
  </si>
  <si>
    <t xml:space="preserve">P223a </t>
  </si>
  <si>
    <t>P223a</t>
  </si>
  <si>
    <t>HP 19ka 18.5-inch LED Backlit Monitor</t>
  </si>
  <si>
    <t>19ka</t>
  </si>
  <si>
    <t>HP 20kd 19.5-inch IPS Display</t>
  </si>
  <si>
    <t>20kd</t>
  </si>
  <si>
    <t>HP V203p 19.5-inch IPS Display,V203p,</t>
  </si>
  <si>
    <t>HP 21kd 20.7-inch LED Backlit Monitor</t>
  </si>
  <si>
    <t>21kd</t>
  </si>
  <si>
    <t>HP 22es 21.5-inch display</t>
  </si>
  <si>
    <t>22es Display</t>
  </si>
  <si>
    <t>HP 22eb 21.5-inch display,22eb Display,; HP 22eb 21.5-inch display,HP 22eb Display,; HP 22ec 21.5-inch display,22ec Display,; HP 22ec 21.5-inch display,HP 22ec Display,; HP 22eg 21.5-inch display,22eg Display,; HP 22eg 21.5-inch display,HP 22eg Display,; HP 22ep 21.5-inch display,22ep Display,; HP 22ep 21.5-inch display,HP 22ep Display,; HP 22er 21.5-inch display,22er Display,; HP 22er 21.5-inch display,HP 22er Display,; HP 22es 21.5-inch display,HP 22es Display,</t>
  </si>
  <si>
    <t>User Adjustable Backlight</t>
  </si>
  <si>
    <t>22uh, HP 22uh LED Backlit Monitor, HP 22uh 21.5-inch LED Backlit Monitor,  HP 22uh, HP 22uh Monitor, HSTND-8041-Q</t>
  </si>
  <si>
    <t>22uh</t>
  </si>
  <si>
    <t xml:space="preserve">HP 22uh Monitor </t>
  </si>
  <si>
    <t xml:space="preserve">22uh </t>
  </si>
  <si>
    <t>HP 22w 21.5-inch Display</t>
  </si>
  <si>
    <t>22w</t>
  </si>
  <si>
    <t>HP 22xw 21.5-inch IPS Monitor</t>
  </si>
  <si>
    <t>22xw</t>
  </si>
  <si>
    <t>HP 22cw 21.5-inch IPS Monitor,22cw,; HP 22cwa 21.5-inch IPS Monitor,22cwa,</t>
  </si>
  <si>
    <t>HP 23es 23-inch display</t>
  </si>
  <si>
    <t>23es Display</t>
  </si>
  <si>
    <t>HP 23ep 23-inch display,23ep Display,; HP 23ep 23-inch display,HP 23ep Display,; HP 23er 23-inch display,23er Display,; HP 23er 23-inch display,HP 23er Display,; HP 23es 23-inch display,HP 23es Display,</t>
  </si>
  <si>
    <t>HP 23xw 23-inch IPS Monitor</t>
  </si>
  <si>
    <t>23xw</t>
  </si>
  <si>
    <t>HP 23cw 23-inch IPS Monitor,23cw,; HP V231h 23-inch IPS Monitor,V231h,</t>
  </si>
  <si>
    <t>HP 24es 23.8-inch display</t>
  </si>
  <si>
    <t>24es Display</t>
  </si>
  <si>
    <t>HP 24ea 23.8-inch display,24ea Display,; HP 24ea 23.8-inch display,HP 24ea Display,; HP 24eg 23.8-inch display,24eg Display,; HP 24eg 23.8-inch display,HP 24eg Display,; HP 24er 23.8-inch display,24er Display,; HP 24er 23.8-inch display,HP 24er Display,; HP 24es 23.8-inch display,HP 24es Display,</t>
  </si>
  <si>
    <t>24o, HP 24o Display , HP 24o 24-inch Display, HSTND-6091-Q</t>
  </si>
  <si>
    <t>24o</t>
  </si>
  <si>
    <t>HP 24uh, 24uh Monitor, HP 24uh Monitor, HP 24uh 24-inch LED Backlit Monitor, HP 24uh LED Backlit Monitor, HSTND-6091-Q,24uh,</t>
  </si>
  <si>
    <t>HP 24w 23.8-inch Display</t>
  </si>
  <si>
    <t>24w</t>
  </si>
  <si>
    <t>HP Pavilion 24xw 23.8-inch IPS Monitor</t>
  </si>
  <si>
    <t>24xw</t>
  </si>
  <si>
    <t>HP Pavilion 24cw 23.8-inch IPS Monitor,24cw,; HP Pavilion V245h 23.8-inch IPS Monitor,V245h,</t>
  </si>
  <si>
    <t>HP 25ec 25-inch display</t>
  </si>
  <si>
    <t>25ec Display</t>
  </si>
  <si>
    <t>HP 25es 25-inch display</t>
  </si>
  <si>
    <t>25es Display</t>
  </si>
  <si>
    <t>HP 25ec 25-inch display,HP 25ec Display,</t>
  </si>
  <si>
    <t>HP 25er 25-inch display,25er Display,; HP 25er 25-inch display,HP 25er Display,; HP 25es 25-inch display,25es Display,; HP 25es 25-inch display,HP 25es Display,</t>
  </si>
  <si>
    <t>HP 25xw 25-inch IPS Monitor</t>
  </si>
  <si>
    <t>25xw</t>
  </si>
  <si>
    <t>HP 25cw 25-inch IPS Monitor,25cw,</t>
  </si>
  <si>
    <t>HP 27eb 27-inch display</t>
  </si>
  <si>
    <t>27eb Display</t>
  </si>
  <si>
    <t>HP 27es 27-inch display</t>
  </si>
  <si>
    <t>27es Display</t>
  </si>
  <si>
    <t>HP 27ea 27-inch display,27ea Display,; HP 27ea 27-inch display,HP 27ea Display,; HP 27eb 27-inch display,HP 27eb Display,; HP 27ec 27-inch display,27ec Display,; HP 27ec 27-inch display,HP 27ec Display,; HP 27er 27-inch display,27er Display,; HP 27er 27-inch display,HP 27er Display,; HP 27es 27-inch display,27es Display,; HP 27es 27-inch display,HP 27es Display,</t>
  </si>
  <si>
    <t>HP 27er 27-inch display,27er Display,; HP 27er 27-inch display,HP 27er Display,; HP 27es 27-inch display,27es Display,; HP 27es 27-inch display,HP 27es Display,</t>
  </si>
  <si>
    <t>27q, HP 27q Display,HP 27q 68.6cm, 27-in Diagonal Display, HSTND-9981-Q,HP 27qi 27-inch Display,HP 27qi 68.6cm</t>
  </si>
  <si>
    <t>27q, 27qb, 27qi</t>
  </si>
  <si>
    <t>27q</t>
  </si>
  <si>
    <t>HSTND-9981-Q</t>
  </si>
  <si>
    <t>HP 27w 27-inch Display</t>
  </si>
  <si>
    <t>27w</t>
  </si>
  <si>
    <t>HP 27xw 27-inch IPS Monitor</t>
  </si>
  <si>
    <t>27xw</t>
  </si>
  <si>
    <t>HP 27cw 27-inch IPS Monitor,27cw,</t>
  </si>
  <si>
    <t>HP EliteDisplay E190i Monitor</t>
  </si>
  <si>
    <t>E190i</t>
  </si>
  <si>
    <t>DVI,USB 2.0,VGA,Other</t>
  </si>
  <si>
    <t>HP E202 20-inch LED Backlit Monitor</t>
  </si>
  <si>
    <t>E202</t>
  </si>
  <si>
    <t>HDMI 1.4,DisplayPort 1.2,VGA,USB 2.0</t>
  </si>
  <si>
    <t>HP EliteDisplay E202 Monitor</t>
  </si>
  <si>
    <t>HP E220t 21.5-inch LED Backlit Monitor</t>
  </si>
  <si>
    <t>E220t</t>
  </si>
  <si>
    <t>HP EliteDisplay E222 Monitor</t>
  </si>
  <si>
    <t>E222</t>
  </si>
  <si>
    <t>HDMI 1.4,DisplayPort 1.2,USB 2.0,VGA</t>
  </si>
  <si>
    <t>HSTND-8071-Q, E222, HP EliteDisplay E222 Monitor, HP EliteDisplay E222  21.5-inch Monitor, HP E222, HP E222 Monitor</t>
  </si>
  <si>
    <t xml:space="preserve">HP E222 Monitor </t>
  </si>
  <si>
    <t>HP EliteDisplay E223 21.5-inch Monitor</t>
  </si>
  <si>
    <t>E223</t>
  </si>
  <si>
    <t>HP EliteDisplay E223 Monitor</t>
  </si>
  <si>
    <t xml:space="preserve">HP EliteDisplay E223 Monitor </t>
  </si>
  <si>
    <t>HP EliteDisplay E230t Monitor</t>
  </si>
  <si>
    <t>E230t</t>
  </si>
  <si>
    <t>HP E232 23-inch LED Backlit Monitor</t>
  </si>
  <si>
    <t>E232</t>
  </si>
  <si>
    <t>HP E232e 23-inch LED Backlit Monitor,E232e,</t>
  </si>
  <si>
    <t>HP EliteDisplay E233  23-inch Monitor</t>
  </si>
  <si>
    <t>E233</t>
  </si>
  <si>
    <t>HP EliteDisplay E233 Monitor</t>
  </si>
  <si>
    <t xml:space="preserve">HP EliteDisplay E233 Monitor </t>
  </si>
  <si>
    <t>HP EliteDisplay E240 Monitor</t>
  </si>
  <si>
    <t>E240</t>
  </si>
  <si>
    <t>HP VH24 23.8-inch Monitor,VH24,</t>
  </si>
  <si>
    <t>HP EliteDisplay E240  23.8-inch Monitor, HP EliteDisplay E240e  23.8-inch Monitor, E240, E240e, HP EliteDisplay E240 HO 23.8-inch Monitor, HP E240 Monitor, HSTND-8081-Q, HP E240e Monitor</t>
  </si>
  <si>
    <t>HP E240c 23.8-inch LED Backlit Monitor</t>
  </si>
  <si>
    <t>E240c</t>
  </si>
  <si>
    <t>HP E240ce 23.8-inch LED Backlit Monitor,E240ce,</t>
  </si>
  <si>
    <t>HP EliteDisplay E242 Monitor</t>
  </si>
  <si>
    <t>E242</t>
  </si>
  <si>
    <t>HDMI 1.4,VGA,USB 2.0,DisplayPort 1.3</t>
  </si>
  <si>
    <t>HP EliteDisplay E242 Monitor; HP EliteDisplay E242e Monitor</t>
  </si>
  <si>
    <t>,E242e,</t>
  </si>
  <si>
    <t>HP EliteDisplay E243  23.8-inch Monitor</t>
  </si>
  <si>
    <t>E243</t>
  </si>
  <si>
    <t>HP EliteDisplay E243 23.8-inch Monitor</t>
  </si>
  <si>
    <t>E243, HP EliteDisplay E243 Monitor, HP EliteDisplay E243 23.8-inch Monitor, HP E243, HP EliteDisplay E243 Monitor, HSTND-9581-Q</t>
  </si>
  <si>
    <t>HP EliteDisplay E243i  24-inch Monitor</t>
  </si>
  <si>
    <t>E243i</t>
  </si>
  <si>
    <t>E243i, HP EliteDisplay E243i Monitor, HP EliteDisplay E243i 24-inch Monitor, HP E243i, HP EliteDisplay E243i Monitor, HSTND-9601-Q</t>
  </si>
  <si>
    <t xml:space="preserve">E243i </t>
  </si>
  <si>
    <t>HP EliteDisplay E243m Monitor</t>
  </si>
  <si>
    <t>E243m</t>
  </si>
  <si>
    <t xml:space="preserve">HP EliteDisplay E243m Monitor </t>
  </si>
  <si>
    <t xml:space="preserve">E243m </t>
  </si>
  <si>
    <t>Camera Interface,Built-In Speakers</t>
  </si>
  <si>
    <t>HP EliteDisplay E271i LED Backlit Monitor</t>
  </si>
  <si>
    <t>E271i</t>
  </si>
  <si>
    <t>EliteDisplay E271i LED Backlit Monitor,E271i,</t>
  </si>
  <si>
    <t>XGA,DisplayPort 1.2,DVI,VGA,USB 2.0,SVGA</t>
  </si>
  <si>
    <t>HSTND-9001-Q, E272q, HP EliteDisplay E272q Monitor, HP EliteDisplay E272q 27-inch Monitor, HP E272q, HP E272q Monitor, E272qe, HP EliteDisplay E272qe Monitor, HP EliteDisplay E272qe 27-inch Monitor, HP E272qe, HP E272qe Monitor</t>
  </si>
  <si>
    <t>HP E272q</t>
  </si>
  <si>
    <t xml:space="preserve">HP E272q Monitor </t>
  </si>
  <si>
    <t xml:space="preserve">HP E272q </t>
  </si>
  <si>
    <t>E273, HP EliteDisplay E273 Monitor, HP EliteDisplay E273 27-inch Monitor, HP E273, HP EliteDisplay E273 Monitor, HSTND-9611-Q</t>
  </si>
  <si>
    <t>E273</t>
  </si>
  <si>
    <t>HP EliteDisplay E273m 27-inch Monitor</t>
  </si>
  <si>
    <t>E273m</t>
  </si>
  <si>
    <t>HDMI 1.4,DisplayPort 1.2,USB-3.1 C,VGA</t>
  </si>
  <si>
    <t>HP EliteDisplay E273q 27-inch Monitor</t>
  </si>
  <si>
    <t>E273q</t>
  </si>
  <si>
    <t>HDMI 1.4,DisplayPort 1.2,USB-3.1 C,VGA,USB 3.0</t>
  </si>
  <si>
    <t>HP EliteOne 1000 23.8-in Display (ENERGY STAR)</t>
  </si>
  <si>
    <t>EliteOne 1000 23.8-in Display</t>
  </si>
  <si>
    <t>Display Port 1.4, Firewire (IEEE 1394)</t>
  </si>
  <si>
    <t>HP EliteOne 1000 23.8-in Touch Display (ENERGY STAR)</t>
  </si>
  <si>
    <t>EliteOne 1000 23.8-in Touch Display</t>
  </si>
  <si>
    <t>Camera Interface,Touch Screen</t>
  </si>
  <si>
    <t>HP EliteOne 1000 27-in 4K Display (ENERGY STAR)</t>
  </si>
  <si>
    <t>EliteOne 1000 27-in 4K Display</t>
  </si>
  <si>
    <t>Display port 1.4,Firewire (IEEE 1394)</t>
  </si>
  <si>
    <t>HP ENVY 24 Display</t>
  </si>
  <si>
    <t>ENVY 24</t>
  </si>
  <si>
    <t>HP ENVY 27 Display</t>
  </si>
  <si>
    <t>ENVY 27</t>
  </si>
  <si>
    <t>HP HC240 Healthcare Edition Display</t>
  </si>
  <si>
    <t>HC240</t>
  </si>
  <si>
    <t>HP Z24n Narrow Bezel Display</t>
  </si>
  <si>
    <t>Z24n</t>
  </si>
  <si>
    <t>Audio-out; HDMI; Mini-DisplayPort</t>
  </si>
  <si>
    <t>"HP HC270, HP HC270 Healthcare Ed Disp, HP HC270 Healthcare Edition Display, HSTND-6071-Q, HP HC270 HC Edition "</t>
  </si>
  <si>
    <t>HC270</t>
  </si>
  <si>
    <t xml:space="preserve">HP HC270 </t>
  </si>
  <si>
    <t xml:space="preserve">HC270 </t>
  </si>
  <si>
    <t>HP 22f 21.5-inch Display</t>
  </si>
  <si>
    <t>HP 22f Display</t>
  </si>
  <si>
    <t>HP 22fw 21.5-inch Display,22f Display, HP 22fw Display, 22fw Display,</t>
  </si>
  <si>
    <t>HP 23f 23-inch Display</t>
  </si>
  <si>
    <t>HP 23f Display</t>
  </si>
  <si>
    <t>HP 23fw 23-inch Display,23f Display, HP 23fw Display, 23fw Display,</t>
  </si>
  <si>
    <t>HP 24f 23.8-inch Display</t>
  </si>
  <si>
    <t>HP 24f Display</t>
  </si>
  <si>
    <t>HP 24fw 23.8-inch Display,24f Display, HP 24fw Display, 24fw Display,</t>
  </si>
  <si>
    <t>HP 25f 25-inch Display</t>
  </si>
  <si>
    <t>HP 25f Display</t>
  </si>
  <si>
    <t>HP 25fw 25-inch Display,25f Display, HP 25fw Display, 25fw Display,</t>
  </si>
  <si>
    <t>HP V273a Monitor, HP V273 Monitor, HP 27o Display</t>
  </si>
  <si>
    <t>V273a, V273, 27o</t>
  </si>
  <si>
    <t xml:space="preserve">HP V273a Monitor </t>
  </si>
  <si>
    <t xml:space="preserve">V273a </t>
  </si>
  <si>
    <t>HP 27f 27-inch Display</t>
  </si>
  <si>
    <t>HP 27f Display</t>
  </si>
  <si>
    <t>HP 27fw 27-inch Display,27f Display, HP 27fw Display, 27fw Display,</t>
  </si>
  <si>
    <t>HP 32 Display</t>
  </si>
  <si>
    <t>,HP 32s Display,</t>
  </si>
  <si>
    <t>HP ElitePOS 10.1 in Display</t>
  </si>
  <si>
    <t>HP ElitePOS 10</t>
  </si>
  <si>
    <t>HP ElitePOS 10.1 in Touch Display</t>
  </si>
  <si>
    <t>HP ElitePOS 10t</t>
  </si>
  <si>
    <t>HP ElitePOS 10tw</t>
  </si>
  <si>
    <t>HP ElitePOS 10w</t>
  </si>
  <si>
    <t>HP N240h</t>
  </si>
  <si>
    <t>HP N270h</t>
  </si>
  <si>
    <t>P222va, HP ProDisplay P222va Monitor, HP ProDisplay P222va 21.5-inch Monitor, HP P222va, HP P222va monitor, HSTND-7031-Q</t>
  </si>
  <si>
    <t>HP P222va</t>
  </si>
  <si>
    <t xml:space="preserve">P222va, HP ProDisplay P222va Monitor, HP ProDisplay P222va 21.5-inch Monitor, HP P222va, HP P222va monitor, HSTND-7031-Q </t>
  </si>
  <si>
    <t xml:space="preserve">HP P222va </t>
  </si>
  <si>
    <t>HP Pavilion Gaming 32 HDR Display</t>
  </si>
  <si>
    <t>N223v, HP N223v Monitor</t>
  </si>
  <si>
    <t>HSD-0003-V</t>
  </si>
  <si>
    <t>HP N223v Monitor</t>
  </si>
  <si>
    <t>HP LD5512, HP LD5512 UHD 4K Display, HP LD5512 UHD 4K Conferencing Display</t>
  </si>
  <si>
    <t>HSTND-9901-V</t>
  </si>
  <si>
    <t>HP LD5512 UHD 4K Display</t>
  </si>
  <si>
    <t>HP L7010t RPOS Touch Monitor</t>
  </si>
  <si>
    <t>L7010t</t>
  </si>
  <si>
    <t>DisplayPort 1.2,USB 2.0</t>
  </si>
  <si>
    <t>HP L7014t RPOS Touch Monitor</t>
  </si>
  <si>
    <t>L7014t</t>
  </si>
  <si>
    <t>HP L7014 RPOS Monitor,L7014,</t>
  </si>
  <si>
    <t>HP N220 21.5-inch Monitor</t>
  </si>
  <si>
    <t>N220</t>
  </si>
  <si>
    <t>HP N220b 21.5-inch Monitor</t>
  </si>
  <si>
    <t>N220b</t>
  </si>
  <si>
    <t>HP N240 23.8-inch Monitor</t>
  </si>
  <si>
    <t>N240</t>
  </si>
  <si>
    <t>HP N270 27-inch Monitor</t>
  </si>
  <si>
    <t>N270</t>
  </si>
  <si>
    <t>HP OMEN by HP 32 MONITOR</t>
  </si>
  <si>
    <t>OMEN by HP 32</t>
  </si>
  <si>
    <t>HDMI 1.4,DisplayPort 1.2,USB 2.0</t>
  </si>
  <si>
    <t>HP ProDisplay P17A 17-inch LED Backlit Monitor</t>
  </si>
  <si>
    <t>P17A</t>
  </si>
  <si>
    <t>P19A, HP P19A, HP ProDisplay P19A Monitor, HP ProDisplay P19A 19-inch LED Backlit Monitor, HSTND-3761-Q</t>
  </si>
  <si>
    <t>P19A</t>
  </si>
  <si>
    <t xml:space="preserve">P19A </t>
  </si>
  <si>
    <t>SVGA</t>
  </si>
  <si>
    <t>ProDisplay P200 19.5-inch LED Backlit Monitor, HSTND-4021-Q</t>
  </si>
  <si>
    <t>P200</t>
  </si>
  <si>
    <t xml:space="preserve">HSTND-4021-Q </t>
  </si>
  <si>
    <t xml:space="preserve">P200 </t>
  </si>
  <si>
    <t>HP ProDisplay P202 Monitor</t>
  </si>
  <si>
    <t>P202</t>
  </si>
  <si>
    <t>HP ProDisplay P202m Monitor</t>
  </si>
  <si>
    <t>P202m</t>
  </si>
  <si>
    <t>HP ProDisplay P203 20-inch Display</t>
  </si>
  <si>
    <t>P203</t>
  </si>
  <si>
    <t>HP ProDisplay P222c Monitor</t>
  </si>
  <si>
    <t>P222c</t>
  </si>
  <si>
    <t>DisplayPort 1.2,USB 2.0,VGA,Other</t>
  </si>
  <si>
    <t>Audio connector</t>
  </si>
  <si>
    <t>HP ProDisplay P222va  Monitor</t>
  </si>
  <si>
    <t>P222va</t>
  </si>
  <si>
    <t>P223, HP ProDisplay P223 Monitor, HP ProDisplay P223 21.5-inch Monitor, HP P223, HSTND-9381-Q, HP P223 Monitor</t>
  </si>
  <si>
    <t>P223</t>
  </si>
  <si>
    <t xml:space="preserve">P223 </t>
  </si>
  <si>
    <t>HP ProDisplay P232 Monitor</t>
  </si>
  <si>
    <t>P232</t>
  </si>
  <si>
    <t>HP Z232 IPS Display,Z232,</t>
  </si>
  <si>
    <t>P240va, HP P240va, HP P240va Monitor, HP ProDisplay P240va Monitor, HP ProDisplay P240va 23.8-inch Monitor, HSTND-9111-Q</t>
  </si>
  <si>
    <t>P240va</t>
  </si>
  <si>
    <t xml:space="preserve">P240va </t>
  </si>
  <si>
    <t>HP Pavilion 27q Display</t>
  </si>
  <si>
    <t>Pavilion 27q</t>
  </si>
  <si>
    <t>HP Pavilion 32 MONITOR</t>
  </si>
  <si>
    <t>Pavilion 32</t>
  </si>
  <si>
    <t>HP Pavilion 32q  MONITOR</t>
  </si>
  <si>
    <t>Pavilion 32q</t>
  </si>
  <si>
    <t>HP EliteDisplay S240ml Monitor</t>
  </si>
  <si>
    <t>S240ml</t>
  </si>
  <si>
    <t>HP S240n</t>
  </si>
  <si>
    <t>S240n</t>
  </si>
  <si>
    <t>HP EliteDisplay S270n Monitor</t>
  </si>
  <si>
    <t>S270n</t>
  </si>
  <si>
    <t>HDMI 2.0,HDMI 1.4,DisplayPort 1.2,USB-3.1 C</t>
  </si>
  <si>
    <t>HP V193 LED Backlit Monitor</t>
  </si>
  <si>
    <t>V193</t>
  </si>
  <si>
    <t>HP V193b LED Backlit Monitor,V193b,; HP V194 LED Backlit Monitor,V194,</t>
  </si>
  <si>
    <t>HP V213a Monitor</t>
  </si>
  <si>
    <t>V213a</t>
  </si>
  <si>
    <t>HP V214a Monitor,V214a,</t>
  </si>
  <si>
    <t>HP V214b 20.7-inch Monitor</t>
  </si>
  <si>
    <t>V214b</t>
  </si>
  <si>
    <t>HP V223 21.5-inch LED Backlit Monitor</t>
  </si>
  <si>
    <t>V223</t>
  </si>
  <si>
    <t>V243, HP V243 Monitor, HP V243 24-inch Monitor, HP V243, HSTND-6081-Q</t>
  </si>
  <si>
    <t>V243</t>
  </si>
  <si>
    <t xml:space="preserve">V243, HP V243 Monitor, HP V243 24-inch Monitor, HP V243, HSTND-6081-Q </t>
  </si>
  <si>
    <t xml:space="preserve">V243 </t>
  </si>
  <si>
    <t>HP V244h, HP V244h LED Backlit Monitor, HP V244h 23.8-inch LED Backlit Monitor, HSTND-9311-Q</t>
  </si>
  <si>
    <t>V244h</t>
  </si>
  <si>
    <t xml:space="preserve">HP V244h </t>
  </si>
  <si>
    <t xml:space="preserve">V244h </t>
  </si>
  <si>
    <t>HP V272 Monitor</t>
  </si>
  <si>
    <t>V272</t>
  </si>
  <si>
    <t>HP 27sv 27-inch monitor,27sv,; HP 27wm 27-inch Monitor,27wm,; HP V272b Monitor,V272b,</t>
  </si>
  <si>
    <t>HP V320 31.5-inch Monitor</t>
  </si>
  <si>
    <t>V320</t>
  </si>
  <si>
    <t>HP VH22 21.5-inch Monitor</t>
  </si>
  <si>
    <t>VH22</t>
  </si>
  <si>
    <t>HP VH240a Monitor</t>
  </si>
  <si>
    <t>VH240a</t>
  </si>
  <si>
    <t>HP VH27 27-inch Monitor</t>
  </si>
  <si>
    <t>VH27</t>
  </si>
  <si>
    <t>HP Z22n Narrow Bezel IPS Display</t>
  </si>
  <si>
    <t>Z22n</t>
  </si>
  <si>
    <t>HP Z22n G2 21.5-inch Display</t>
  </si>
  <si>
    <t>Z22n G2</t>
  </si>
  <si>
    <t>HP Z23n Narrow Bezel IPS Display</t>
  </si>
  <si>
    <t>Z23n</t>
  </si>
  <si>
    <t>HP Z23n G2 23-inch Display</t>
  </si>
  <si>
    <t>Z23n G2</t>
  </si>
  <si>
    <t>HP Z24i Display</t>
  </si>
  <si>
    <t>Z24i</t>
  </si>
  <si>
    <t xml:space="preserve">HP Z24i Display </t>
  </si>
  <si>
    <t>HP Z24i, HP Z24i IPS Display, HP Z24i 24-inch IPS Display, HSTND-3771-Q</t>
  </si>
  <si>
    <t xml:space="preserve">HP Z24i </t>
  </si>
  <si>
    <t xml:space="preserve">Z24i </t>
  </si>
  <si>
    <t>HP Z24i G2 24-inch Display</t>
  </si>
  <si>
    <t>Z24i G2</t>
  </si>
  <si>
    <t>Other,USB 3.0</t>
  </si>
  <si>
    <t>DisplayPort; Audio-out; HDMI; Mini-DisplayPort</t>
  </si>
  <si>
    <t>HP Z24nf Narrow Bezel Display</t>
  </si>
  <si>
    <t>Z24nf</t>
  </si>
  <si>
    <t>Audio-out</t>
  </si>
  <si>
    <t>HP Z24nf G2 23.8-inch Display</t>
  </si>
  <si>
    <t>Z24nf G2</t>
  </si>
  <si>
    <t>HP Z24n G2 24-inch Display</t>
  </si>
  <si>
    <t>Z24n G2</t>
  </si>
  <si>
    <t>HDMI 1.4,DisplayPort 1.2,USB-3.1 C,DVI</t>
  </si>
  <si>
    <t>HP Z24nq Narrow Bezel Display</t>
  </si>
  <si>
    <t>Z24nq</t>
  </si>
  <si>
    <t>HP DreamColor Z24x G2 24-inch Display</t>
  </si>
  <si>
    <t>Z24x G2</t>
  </si>
  <si>
    <t xml:space="preserve">Z24x G2 </t>
  </si>
  <si>
    <t>Z25n  25-inch LED Backlit Monitor</t>
  </si>
  <si>
    <t>Z25n</t>
  </si>
  <si>
    <t xml:space="preserve">Z25n  25-inch LED Backlit Monitor </t>
  </si>
  <si>
    <t xml:space="preserve">Z25n </t>
  </si>
  <si>
    <t xml:space="preserve">Exist Port </t>
  </si>
  <si>
    <t>HP Z27 4K UHD Display</t>
  </si>
  <si>
    <t>Z27</t>
  </si>
  <si>
    <t>HDMI 2.0,DisplayPort 1.2,USB-3.1 C,Other,USB 3.0</t>
  </si>
  <si>
    <t>HP Z27n G2 27-inch Display</t>
  </si>
  <si>
    <t>Z27n G2</t>
  </si>
  <si>
    <t>HP Z30i IPS Display</t>
  </si>
  <si>
    <t>Z30i</t>
  </si>
  <si>
    <t>HP Z32 4K UHD Display</t>
  </si>
  <si>
    <t>Z32</t>
  </si>
  <si>
    <t>HDMI 2.0,DisplayPort 1.2,USB-3.1 C</t>
  </si>
  <si>
    <t>Huike Electronics (Shenzhen) Co., Ltd.</t>
  </si>
  <si>
    <t>2176</t>
  </si>
  <si>
    <t>HKC</t>
  </si>
  <si>
    <t>Hyundai IT Corp.</t>
  </si>
  <si>
    <t>D65XMX</t>
  </si>
  <si>
    <t>HYUNDAI</t>
  </si>
  <si>
    <t>HDMI 1.4,HDMI 2.0,DisplayPort 1.2,Other</t>
  </si>
  <si>
    <t>RS232</t>
  </si>
  <si>
    <t>D75UMX</t>
  </si>
  <si>
    <t>D86XMX</t>
  </si>
  <si>
    <t>P227D</t>
  </si>
  <si>
    <t>P227D*</t>
  </si>
  <si>
    <t>P227DL</t>
  </si>
  <si>
    <t>AUDIO in</t>
  </si>
  <si>
    <t>P227DP</t>
  </si>
  <si>
    <t>P227DP*</t>
  </si>
  <si>
    <t>P227DPL</t>
  </si>
  <si>
    <t>DisplayPort; AUDIO in</t>
  </si>
  <si>
    <t>P247D</t>
  </si>
  <si>
    <t>P247D*</t>
  </si>
  <si>
    <t>P247DL</t>
  </si>
  <si>
    <t>P247DP</t>
  </si>
  <si>
    <t>,P247DS, P247DL, P247DT,</t>
  </si>
  <si>
    <t>AUDIO in; DisplayPort</t>
  </si>
  <si>
    <t>P277DP</t>
  </si>
  <si>
    <t>P277DPT</t>
  </si>
  <si>
    <t>,P227DP,; ,P227DPL,; ,P227DPS,</t>
  </si>
  <si>
    <t>P278DP</t>
  </si>
  <si>
    <t>P278DPL</t>
  </si>
  <si>
    <t>,P278DP,; ,P278DPQ,; ,P278DPS,</t>
  </si>
  <si>
    <t>P278DQ</t>
  </si>
  <si>
    <t>,P278DS, P278DL,</t>
  </si>
  <si>
    <t>DisplayPort 1.2,DVI,VGA,Other</t>
  </si>
  <si>
    <t>HDMI 1.3; AUDIO in</t>
  </si>
  <si>
    <t>IGL Industries</t>
  </si>
  <si>
    <t>215LD</t>
  </si>
  <si>
    <t>VERSUS</t>
  </si>
  <si>
    <t>Audio-in port</t>
  </si>
  <si>
    <t>Ingram Micro Inc.</t>
  </si>
  <si>
    <t>L185V-2N</t>
  </si>
  <si>
    <t>L185V</t>
  </si>
  <si>
    <t>INGRAM MICRO</t>
  </si>
  <si>
    <t>L215DS-2N</t>
  </si>
  <si>
    <t>L215DS</t>
  </si>
  <si>
    <t>L215IPS-2E</t>
  </si>
  <si>
    <t>L215IPS</t>
  </si>
  <si>
    <t>L215IPS-2N,,</t>
  </si>
  <si>
    <t>L236VA-2N</t>
  </si>
  <si>
    <t>L236VA</t>
  </si>
  <si>
    <t>L236VA-2E,,</t>
  </si>
  <si>
    <t>L238DPH-2NS</t>
  </si>
  <si>
    <t>L238DPH</t>
  </si>
  <si>
    <t>L27ADS-2N</t>
  </si>
  <si>
    <t>L27ADS</t>
  </si>
  <si>
    <t>L27ADS-2E,,</t>
  </si>
  <si>
    <t>L27HAS2K-2E</t>
  </si>
  <si>
    <t>L27HAS2K</t>
  </si>
  <si>
    <t>L27HAS2K-2E, L27HAS2K-2N</t>
  </si>
  <si>
    <t>L27HAS2K-2N,,</t>
  </si>
  <si>
    <t>L28TN4K-2E</t>
  </si>
  <si>
    <t>L28TN4K</t>
  </si>
  <si>
    <t>L28TN4K-2N,,</t>
  </si>
  <si>
    <t>JANUS LTDA</t>
  </si>
  <si>
    <t>J2213LE</t>
  </si>
  <si>
    <t>Janus</t>
  </si>
  <si>
    <t>19.5 inch LED Monitor</t>
  </si>
  <si>
    <t>2015LE</t>
  </si>
  <si>
    <t>M2085A</t>
  </si>
  <si>
    <t>,M2085A,</t>
  </si>
  <si>
    <t>23.8 inch LED Monitor</t>
  </si>
  <si>
    <t>2413LE</t>
  </si>
  <si>
    <t>M2488B</t>
  </si>
  <si>
    <t>,M2488B,</t>
  </si>
  <si>
    <t>Lenovo Group Limited</t>
  </si>
  <si>
    <t>T22i-10</t>
  </si>
  <si>
    <t>A16215FT0</t>
  </si>
  <si>
    <t>Lenovo</t>
  </si>
  <si>
    <t>T22i-10, P22i-10</t>
  </si>
  <si>
    <t>P22i-10,,</t>
  </si>
  <si>
    <t>T24d-10</t>
  </si>
  <si>
    <t>A16240WT0</t>
  </si>
  <si>
    <t>T24d-10,P24d-10</t>
  </si>
  <si>
    <t>,P24d-10,</t>
  </si>
  <si>
    <t>P27q-10</t>
  </si>
  <si>
    <t>A16270QP0</t>
  </si>
  <si>
    <t>HDMI 1.4,HDMI 2.0,DisplayPort 1.2</t>
  </si>
  <si>
    <t>P27h-10</t>
  </si>
  <si>
    <t>A16270QP1</t>
  </si>
  <si>
    <t>P27h-10, T27h-10</t>
  </si>
  <si>
    <t>T27h-10,,</t>
  </si>
  <si>
    <t>P27u-10</t>
  </si>
  <si>
    <t>A16270UP0</t>
  </si>
  <si>
    <t>HDMI 1.4,DisplayPort 1.2,USB-3.1 C,USB 2.0,USB 3.0</t>
  </si>
  <si>
    <t>TE20-10</t>
  </si>
  <si>
    <t>A17195HE0</t>
  </si>
  <si>
    <t>E21-10</t>
  </si>
  <si>
    <t>A17210FE0</t>
  </si>
  <si>
    <t>E21-10, TE21-10, V21-10</t>
  </si>
  <si>
    <t>A17210FE0, A17210FE1, A17210FV0</t>
  </si>
  <si>
    <t>TE21-10, V21-10,A16210FE1, A17210FV0,</t>
  </si>
  <si>
    <t>TIO24Gen3</t>
  </si>
  <si>
    <t>A17TIO24</t>
  </si>
  <si>
    <t>TIO24Gen3, TIO24Gen3Touch</t>
  </si>
  <si>
    <t>A17TIO24, A17TIO24T</t>
  </si>
  <si>
    <t>TIO24Gen3Touch,A17TIO24T,</t>
  </si>
  <si>
    <t>DisplayPort 1.2,USB 3.0</t>
  </si>
  <si>
    <t>L22e-20</t>
  </si>
  <si>
    <t>A18215FL0</t>
  </si>
  <si>
    <t>L22e-20;S22e-10;S22e-19</t>
  </si>
  <si>
    <t>A18215FL0;A18215FS0;A18215FS1</t>
  </si>
  <si>
    <t>S22e-10,A18215FS0,; S22e-19,A18215FS1,</t>
  </si>
  <si>
    <t>S24e-10</t>
  </si>
  <si>
    <t>A18238FS0</t>
  </si>
  <si>
    <t>S24e-10,L24e-20</t>
  </si>
  <si>
    <t>A18238FS0,A18238FL0</t>
  </si>
  <si>
    <t>L24e-20,A18238FL0,</t>
  </si>
  <si>
    <t>S27i-10</t>
  </si>
  <si>
    <t>A18270FS0</t>
  </si>
  <si>
    <t>S27i-10; L27i-28</t>
  </si>
  <si>
    <t>A18270FS0; A18270FL0</t>
  </si>
  <si>
    <t>L27i-28,A18270FL0,</t>
  </si>
  <si>
    <t>T27i-10</t>
  </si>
  <si>
    <t>A18270FT0</t>
  </si>
  <si>
    <t>ThinkVision X1 (2nd Gen)</t>
  </si>
  <si>
    <t>A18270UX0</t>
  </si>
  <si>
    <t>HDMI 2.0,DisplayPort 1.2,USB 3.0,Thunderbolt</t>
  </si>
  <si>
    <t>Thunderbolt</t>
  </si>
  <si>
    <t>D17195HE0</t>
  </si>
  <si>
    <t>TE20-10 (Low EMI),D17195HE1,</t>
  </si>
  <si>
    <t>TE20-11</t>
  </si>
  <si>
    <t>H17195HE0</t>
  </si>
  <si>
    <t>V20-10,H17195HV0,</t>
  </si>
  <si>
    <t>T22v-10</t>
  </si>
  <si>
    <t>D17215FT0</t>
  </si>
  <si>
    <t>E24-10</t>
  </si>
  <si>
    <t>D17238FE0</t>
  </si>
  <si>
    <t>TE24-10</t>
  </si>
  <si>
    <t>D17238FE1</t>
  </si>
  <si>
    <t>T24v-10</t>
  </si>
  <si>
    <t>D17238FT0</t>
  </si>
  <si>
    <t>E1922swD</t>
  </si>
  <si>
    <t>E2001b</t>
  </si>
  <si>
    <t>E2001bA</t>
  </si>
  <si>
    <t>E2001b; E2002b; E2003b</t>
  </si>
  <si>
    <t>E2001bA; E2002bA; E2003bA</t>
  </si>
  <si>
    <t>E2002b,E2002bA,; E2003b,E2003bA,</t>
  </si>
  <si>
    <t>E2054</t>
  </si>
  <si>
    <t>E2054A</t>
  </si>
  <si>
    <t>LI2054,LI2054A,</t>
  </si>
  <si>
    <t>E2415p</t>
  </si>
  <si>
    <t>E2415pF</t>
  </si>
  <si>
    <t xml:space="preserve">E2415p </t>
  </si>
  <si>
    <t xml:space="preserve">E2415pF </t>
  </si>
  <si>
    <t>T24i-10</t>
  </si>
  <si>
    <t>F16238FT0</t>
  </si>
  <si>
    <t>P24i-10,,</t>
  </si>
  <si>
    <t>X24i-10</t>
  </si>
  <si>
    <t>F16238FX0</t>
  </si>
  <si>
    <t>L24i-20, L24i-20,,</t>
  </si>
  <si>
    <t>P24q-10</t>
  </si>
  <si>
    <t>F16238QP0</t>
  </si>
  <si>
    <t>P24h-10, T24h-10,F16238QP1,</t>
  </si>
  <si>
    <t>X24q-10</t>
  </si>
  <si>
    <t>F16238QX0</t>
  </si>
  <si>
    <t>L24q-10, L24q-20,,</t>
  </si>
  <si>
    <t>TE21-10</t>
  </si>
  <si>
    <t>F17210FE1</t>
  </si>
  <si>
    <t>F17210F**</t>
  </si>
  <si>
    <t>V21-10,F17210FV0,</t>
  </si>
  <si>
    <t>T24m-10</t>
  </si>
  <si>
    <t>F17238FT0</t>
  </si>
  <si>
    <t>F2014</t>
  </si>
  <si>
    <t>F2014A</t>
  </si>
  <si>
    <t>F2231p</t>
  </si>
  <si>
    <t>F2231pA</t>
  </si>
  <si>
    <t>Y25f-10</t>
  </si>
  <si>
    <t>H17245FY0</t>
  </si>
  <si>
    <t>LI2264d</t>
  </si>
  <si>
    <t>L2264A</t>
  </si>
  <si>
    <t>LI2264d, LI2234A, LS2234A, ThinkVision X22</t>
  </si>
  <si>
    <t>LI2234A, LS2234A, ThinkVision X22, L22i-16,,</t>
  </si>
  <si>
    <t>AC/DC adapter</t>
  </si>
  <si>
    <t>LI2234F, LS2234F, L22i-16</t>
  </si>
  <si>
    <t>L2264F</t>
  </si>
  <si>
    <t>LI2234F</t>
  </si>
  <si>
    <t>LI2364d</t>
  </si>
  <si>
    <t>L2364A</t>
  </si>
  <si>
    <t>LI2364d,LI2364A,LS2334A,ThinkVision X23,L23i-18,L23i-16</t>
  </si>
  <si>
    <t>LI2364A, LS2334A, ThinkVision X23, L23i-18, L23i-16,,</t>
  </si>
  <si>
    <t>LI2224F</t>
  </si>
  <si>
    <t>LI2224</t>
  </si>
  <si>
    <t>LS2033 Wide</t>
  </si>
  <si>
    <t>LS2033wH</t>
  </si>
  <si>
    <t>LS2033wA</t>
  </si>
  <si>
    <t>WLED Backlight</t>
  </si>
  <si>
    <t>LS2224F</t>
  </si>
  <si>
    <t>LS2224</t>
  </si>
  <si>
    <t>LS2224, LI2224, T2224r, T2224d, T2214s,T2224rbA</t>
  </si>
  <si>
    <t>LI2224, T2224r, T2224d, T2214s,T2224rbA,LI2224, T2224r, T2224d, T2214s,T2224rbA,</t>
  </si>
  <si>
    <t>LT1913p</t>
  </si>
  <si>
    <t>LT1913pA</t>
  </si>
  <si>
    <t>LT2024 Wide</t>
  </si>
  <si>
    <t>LT2024wA</t>
  </si>
  <si>
    <t>LT2024wA, LT2024wH</t>
  </si>
  <si>
    <t>,LT2024wH,</t>
  </si>
  <si>
    <t>LT2223 Wide</t>
  </si>
  <si>
    <t>LT2223wA</t>
  </si>
  <si>
    <t>LT2423 Wide</t>
  </si>
  <si>
    <t>LT2423wC</t>
  </si>
  <si>
    <t>audio in</t>
  </si>
  <si>
    <t>Pro2820D</t>
  </si>
  <si>
    <t>T1714</t>
  </si>
  <si>
    <t>T1714A</t>
  </si>
  <si>
    <t>T1714p</t>
  </si>
  <si>
    <t>T1714pA</t>
  </si>
  <si>
    <t>T2014</t>
  </si>
  <si>
    <t>T2014A</t>
  </si>
  <si>
    <t>T2014D</t>
  </si>
  <si>
    <t>T2014s</t>
  </si>
  <si>
    <t>T2014sA</t>
  </si>
  <si>
    <t>T2014sD</t>
  </si>
  <si>
    <t>T2054p</t>
  </si>
  <si>
    <t>T2054pC</t>
  </si>
  <si>
    <t>HDMI; Audio-out</t>
  </si>
  <si>
    <t>T2220wA</t>
  </si>
  <si>
    <t>T2220 Wide</t>
  </si>
  <si>
    <t>T2224pD</t>
  </si>
  <si>
    <t>T2224rF</t>
  </si>
  <si>
    <t>T2224r</t>
  </si>
  <si>
    <t>T2224sF</t>
  </si>
  <si>
    <t>T2224s</t>
  </si>
  <si>
    <t>T2224zD</t>
  </si>
  <si>
    <t>T2254</t>
  </si>
  <si>
    <t>T2254A</t>
  </si>
  <si>
    <t>T2254p</t>
  </si>
  <si>
    <t>T2254pC</t>
  </si>
  <si>
    <t>T2324</t>
  </si>
  <si>
    <t>T2324C;</t>
  </si>
  <si>
    <t>T2324C</t>
  </si>
  <si>
    <t>,T2324Cb,</t>
  </si>
  <si>
    <t>T2324d</t>
  </si>
  <si>
    <t>T2324dC</t>
  </si>
  <si>
    <t>T2324p</t>
  </si>
  <si>
    <t>T2324pA</t>
  </si>
  <si>
    <t>T2364t</t>
  </si>
  <si>
    <t>T2364tA</t>
  </si>
  <si>
    <t>T2364t, T2364p</t>
  </si>
  <si>
    <t>T2364tA, T2364pA</t>
  </si>
  <si>
    <t>T2364p, T23i-10, P23i-10,T2364pA,</t>
  </si>
  <si>
    <t>T2424p</t>
  </si>
  <si>
    <t>T2424pA</t>
  </si>
  <si>
    <t>T2424z</t>
  </si>
  <si>
    <t>T2424zA</t>
  </si>
  <si>
    <t>T2454p</t>
  </si>
  <si>
    <t>T2454pA</t>
  </si>
  <si>
    <t>TIO22D</t>
  </si>
  <si>
    <t>TIO24D</t>
  </si>
  <si>
    <t>ThinkVision X1</t>
  </si>
  <si>
    <t>X1A</t>
  </si>
  <si>
    <t>ThinkVision P27,,</t>
  </si>
  <si>
    <t>DisplayPort 1.2,USB-3.1 C,Other,USB 3.0</t>
  </si>
  <si>
    <t>ThinkVision X24</t>
  </si>
  <si>
    <t>X24A</t>
  </si>
  <si>
    <t>ThinkVision X24 Pro</t>
  </si>
  <si>
    <t>X24ProA</t>
  </si>
  <si>
    <t>USB-3.1 C,DisplayPort 1.2</t>
  </si>
  <si>
    <t>L27q-10</t>
  </si>
  <si>
    <t>A16270QX0</t>
  </si>
  <si>
    <t>L27q-10, L27q-20</t>
  </si>
  <si>
    <t>L27q-20,,</t>
  </si>
  <si>
    <t>LG Electronics, Inc.</t>
  </si>
  <si>
    <t>19MB35DF</t>
  </si>
  <si>
    <t>LG</t>
  </si>
  <si>
    <t>19MB35PF</t>
  </si>
  <si>
    <t>,19MB35D-I,; ,19MB35DG,; ,19MB35DMF,; ,19MB35PF,; ,19MB35PG,; ,19MB35PM-V,; ,19MB35PM-W,; ,19MB35PME,; ,19MB35PMG,</t>
  </si>
  <si>
    <t>19MB35PM-B</t>
  </si>
  <si>
    <t>19MB35PMF</t>
  </si>
  <si>
    <t>19MB35P-I</t>
  </si>
  <si>
    <t>19MB35PE</t>
  </si>
  <si>
    <t>19MB35D-B,19MB35DE,; 19MB35P-B,19MB35PE,; 19MB35P-I,19MB35PE,; 19MB35PM-I,19MB35PMF,</t>
  </si>
  <si>
    <t>20M35TD-B</t>
  </si>
  <si>
    <t>20M35TDE</t>
  </si>
  <si>
    <t>20M35PD-B</t>
  </si>
  <si>
    <t>20M35PDE</t>
  </si>
  <si>
    <t>20M35PD-B,20M35PDE,; 20M35PD-D,20M35PDE,; 20M35PD-M,20M35PDE,</t>
  </si>
  <si>
    <t>22MB35Y-I</t>
  </si>
  <si>
    <t>22MB35YI</t>
  </si>
  <si>
    <t>22MB35PU-I</t>
  </si>
  <si>
    <t>22MB35PUH</t>
  </si>
  <si>
    <t>22MB35D-B,22MB35DE,; 22MB35D-I,22MB35DE,; 22MB35DM-B,22MB35DMF,; 22MB35DM-I,22MB35DMF,; 22MB35P-B,22MB35PE,; 22MB35P-I,22MB35PE,; 22MB35PU-B,22MB35PUH,; 22MB35PU-I,22MB35PUH,; 22MB35PY-I,22MB35PYI,; 22MB35V-I,22MB35VK,</t>
  </si>
  <si>
    <t>22MB65P-B</t>
  </si>
  <si>
    <t>22MB65PE</t>
  </si>
  <si>
    <t>22MD4KA</t>
  </si>
  <si>
    <t>22MD4KA-B</t>
  </si>
  <si>
    <t>22MD4KB,22MD4KB-B,</t>
  </si>
  <si>
    <t>AV port</t>
  </si>
  <si>
    <t>22MP55VQ-B</t>
  </si>
  <si>
    <t>22MP55PQ-B,22MP55PK,</t>
  </si>
  <si>
    <t>22MP58VQ-P</t>
  </si>
  <si>
    <t>22MP58VQ</t>
  </si>
  <si>
    <t>23MB35PM-B</t>
  </si>
  <si>
    <t>23MB35PMF</t>
  </si>
  <si>
    <t>23MB35P-B</t>
  </si>
  <si>
    <t>23MB35PE</t>
  </si>
  <si>
    <t>23MP55HQ-P</t>
  </si>
  <si>
    <t>23MP55HA</t>
  </si>
  <si>
    <t>24BK550Y-B</t>
  </si>
  <si>
    <t>24BK550Y</t>
  </si>
  <si>
    <t>24BK550Y-I,24BK550Y,; 24BK550Y-W,24BK550Y,</t>
  </si>
  <si>
    <t>24BK750Y-B</t>
  </si>
  <si>
    <t>24BK750Y</t>
  </si>
  <si>
    <t>24EB23PY-B</t>
  </si>
  <si>
    <t>24EB23PYC</t>
  </si>
  <si>
    <t>24EB23PM-B,24EB23PMC,</t>
  </si>
  <si>
    <t>24MB34PY-B</t>
  </si>
  <si>
    <t>24MB34PY</t>
  </si>
  <si>
    <t>24MB34D-B,24MB34D,</t>
  </si>
  <si>
    <t>24MB35DE</t>
  </si>
  <si>
    <t>24MB35PF</t>
  </si>
  <si>
    <t>,24MB35DF,; ,24MB35DG,; ,24MB35DME,; ,24MB35DMG,; ,24MB35PF,; ,24MB35PG,; ,24MB35PHK,; ,24MB35PME,; ,24MB35PMF,; ,24MB35PMG,; ,24MB35PUE,; ,24MB35PUF,; ,24MB35PUG,; ,24MB35PY-W,; ,24MB35PYE,; ,24MB35PYF,; ,24MB35PYG,</t>
  </si>
  <si>
    <t>24MB35PY-B</t>
  </si>
  <si>
    <t>24MB35PYI</t>
  </si>
  <si>
    <t>24MB35PU-B</t>
  </si>
  <si>
    <t>24MB35PUH</t>
  </si>
  <si>
    <t>24MB35D-B,24MB35DE,; 24MB35DM-B,24MB35DMF,; 24MB35P-B,24MB35PE,; 24MB35PU-B,24MB35PUH,; 24MB35V-B,24MB35VK,; 24MB35V-W,24MB35VK,</t>
  </si>
  <si>
    <t>24MB65PY-B</t>
  </si>
  <si>
    <t>24MB65PYG</t>
  </si>
  <si>
    <t>24MB65PY-I,24MB65PYG,</t>
  </si>
  <si>
    <t>24MK600M-B</t>
  </si>
  <si>
    <t>24MK600M</t>
  </si>
  <si>
    <t>24MK600M-W,24MK600M,</t>
  </si>
  <si>
    <t>24MP56HQ-P</t>
  </si>
  <si>
    <t>24MP56HA</t>
  </si>
  <si>
    <t>24MP58VQ-W</t>
  </si>
  <si>
    <t>24MP58VQ</t>
  </si>
  <si>
    <t>24MP58VQ-P</t>
  </si>
  <si>
    <t>24MP58VQ-P,24MP58VQ,; 24MP60VQ-P,24MP60VQ,</t>
  </si>
  <si>
    <t>24MP59G-P</t>
  </si>
  <si>
    <t>24MP59G</t>
  </si>
  <si>
    <t>24MP59HT-P,24MP59HT,</t>
  </si>
  <si>
    <t>24MP68VQ-P</t>
  </si>
  <si>
    <t>24MP68VQ</t>
  </si>
  <si>
    <t>24MP88HM-S</t>
  </si>
  <si>
    <t>24MP88HM</t>
  </si>
  <si>
    <t>24MP88HV-S,24MP88HV,</t>
  </si>
  <si>
    <t>24UD58-B</t>
  </si>
  <si>
    <t>24UD58</t>
  </si>
  <si>
    <t>27BK400H-B</t>
  </si>
  <si>
    <t>27BK400H</t>
  </si>
  <si>
    <t>27MK400H-B</t>
  </si>
  <si>
    <t>27MK400H</t>
  </si>
  <si>
    <t>27MK400H-B,27MK400H,</t>
  </si>
  <si>
    <t>27BK550Y-B</t>
  </si>
  <si>
    <t>27BK550Y</t>
  </si>
  <si>
    <t>27BK550Y-W,27BK550Y,</t>
  </si>
  <si>
    <t>27BK750Y-B</t>
  </si>
  <si>
    <t>27BK750Y</t>
  </si>
  <si>
    <t>27MB65PY-B</t>
  </si>
  <si>
    <t>27MB65PYG</t>
  </si>
  <si>
    <t>27MB65V-B,27MB65VK,</t>
  </si>
  <si>
    <t>27MD5KA</t>
  </si>
  <si>
    <t>27MD5KA-B</t>
  </si>
  <si>
    <t>27MD5KB,27MD5KB-B,</t>
  </si>
  <si>
    <t>Automatic Brightness Control,Camera Interface,Built-In Speakers</t>
  </si>
  <si>
    <t>27MK600M-B</t>
  </si>
  <si>
    <t>27MK600M</t>
  </si>
  <si>
    <t>27MK600M-W,27MK600M,; 27MK60TM-B,27MK60TM,; 27MK60TM-W,27MK60TM,</t>
  </si>
  <si>
    <t>27MP37VQ-B</t>
  </si>
  <si>
    <t>27MP37VQ</t>
  </si>
  <si>
    <t>27MP37VQ-W,27MP37VQ,</t>
  </si>
  <si>
    <t>27MP38VQ-B</t>
  </si>
  <si>
    <t>27MP38VQ</t>
  </si>
  <si>
    <t>27MP58VQ-W</t>
  </si>
  <si>
    <t>27MP58VQ</t>
  </si>
  <si>
    <t>27MP58VQ-P,27MP58VQ,</t>
  </si>
  <si>
    <t>27MP59G-P</t>
  </si>
  <si>
    <t>27MP59G</t>
  </si>
  <si>
    <t>27MP59HT-P,27MP59HT,</t>
  </si>
  <si>
    <t>27MP68VQ-P</t>
  </si>
  <si>
    <t>27MP68VQ</t>
  </si>
  <si>
    <t>27MP89HM-S</t>
  </si>
  <si>
    <t>27MP89HM</t>
  </si>
  <si>
    <t>27MU67</t>
  </si>
  <si>
    <t>27MU67-B</t>
  </si>
  <si>
    <t>27MC67,27MC67-B,</t>
  </si>
  <si>
    <t>27MU88-W</t>
  </si>
  <si>
    <t>27MU88</t>
  </si>
  <si>
    <t>27UD88-W,27UD88,</t>
  </si>
  <si>
    <t>27UD58-B</t>
  </si>
  <si>
    <t>27UD58</t>
  </si>
  <si>
    <t>27MU58-B,27MU58,; 27MU58P-B,27MU58P,; 27UD58P-B,27UD58P,; 27UD59-B,27UD59,; 27UD59-W,27UD59,; 27UD59P-B,27UD59P,; 27UD60-B,27UD60,</t>
  </si>
  <si>
    <t>27UD68P-B</t>
  </si>
  <si>
    <t>27UD68P</t>
  </si>
  <si>
    <t>27UD68-P,27UD68,; 27UD68-W,27UD68,</t>
  </si>
  <si>
    <t>27UD69P-W</t>
  </si>
  <si>
    <t>27UD69P</t>
  </si>
  <si>
    <t>27UD69-W,27UD69,</t>
  </si>
  <si>
    <t>27UD88-W</t>
  </si>
  <si>
    <t>27UD88</t>
  </si>
  <si>
    <t>27UK650-W</t>
  </si>
  <si>
    <t>27UK650</t>
  </si>
  <si>
    <t>27UK600-W,27UK600,</t>
  </si>
  <si>
    <t>27UK850-W</t>
  </si>
  <si>
    <t>27UK850</t>
  </si>
  <si>
    <t>27BK85U-W,27BK85U,</t>
  </si>
  <si>
    <t>29UB55-B</t>
  </si>
  <si>
    <t>29UB55D</t>
  </si>
  <si>
    <t>29UB67-B</t>
  </si>
  <si>
    <t>29UB67</t>
  </si>
  <si>
    <t>29UM59-P</t>
  </si>
  <si>
    <t>29UM59</t>
  </si>
  <si>
    <t>29UM59A-P</t>
  </si>
  <si>
    <t>29UM59A</t>
  </si>
  <si>
    <t>29UM60-P</t>
  </si>
  <si>
    <t>29UM60</t>
  </si>
  <si>
    <t>29UM50-P,29UM50,</t>
  </si>
  <si>
    <t>29UM69G-B</t>
  </si>
  <si>
    <t>29UM69G</t>
  </si>
  <si>
    <t>29WK500-P</t>
  </si>
  <si>
    <t>29WK500</t>
  </si>
  <si>
    <t>29WK50S-P,29WK50S,</t>
  </si>
  <si>
    <t>29WK600-W</t>
  </si>
  <si>
    <t>29WK600</t>
  </si>
  <si>
    <t>29WK600-P,29WK600,</t>
  </si>
  <si>
    <t>32MA68HY-P</t>
  </si>
  <si>
    <t>32MA68HY</t>
  </si>
  <si>
    <t>32MA70HY-P,32MA70HY,</t>
  </si>
  <si>
    <t>32MP58HQ-P</t>
  </si>
  <si>
    <t>32MP58HQ</t>
  </si>
  <si>
    <t>32MP58HQ-W,32MP58HQ,</t>
  </si>
  <si>
    <t>32SE3D</t>
  </si>
  <si>
    <t>32SE3D-B</t>
  </si>
  <si>
    <t>32SE3KD,32SE3KD-B,</t>
  </si>
  <si>
    <t>HDMI 1.4,DVI,USB 2.0,VGA</t>
  </si>
  <si>
    <t>Full Network Connectivity,User Adjustable Backlight</t>
  </si>
  <si>
    <t>32SL5B</t>
  </si>
  <si>
    <t>32SL5B-B</t>
  </si>
  <si>
    <t>HDMI 1.4,DisplayPort 1.2,DVI,USB 2.0,VGA,Other</t>
  </si>
  <si>
    <t>32SM5C</t>
  </si>
  <si>
    <t>32SM5C-B</t>
  </si>
  <si>
    <t>32SM5KC,32SM5KC-B,</t>
  </si>
  <si>
    <t>HDMI 1.4,DisplayPort 1.2,DVI,VGA,Other,USB 3.0</t>
  </si>
  <si>
    <t>Full Network Connectivity,User Adjustable Backlight,Bluetooth</t>
  </si>
  <si>
    <t>Full Network Connectivity,Bluetooth</t>
  </si>
  <si>
    <t>IEEE 802.11n, 2.4 GHz,IEEE 802.11n, 5 GHz</t>
  </si>
  <si>
    <t>32SM5D</t>
  </si>
  <si>
    <t>32SM5D-B</t>
  </si>
  <si>
    <t>32SM5KD,32SM5KD-B,</t>
  </si>
  <si>
    <t>32UD59-B</t>
  </si>
  <si>
    <t>,32MU59-B,; ,32UD60-B,</t>
  </si>
  <si>
    <t>TFT</t>
  </si>
  <si>
    <t>32UD89-W</t>
  </si>
  <si>
    <t>32UD89</t>
  </si>
  <si>
    <t>32MU89-W,32MU89,</t>
  </si>
  <si>
    <t>32UD99-W</t>
  </si>
  <si>
    <t>32UD99</t>
  </si>
  <si>
    <t>32MU99-W,32MU99,</t>
  </si>
  <si>
    <t>34UB67-B</t>
  </si>
  <si>
    <t>34UB67</t>
  </si>
  <si>
    <t>34UB88</t>
  </si>
  <si>
    <t>34UB88-P</t>
  </si>
  <si>
    <t>HDMI 2.0,DisplayPort 1.2,DVI,USB 3.0</t>
  </si>
  <si>
    <t>34UM59-B</t>
  </si>
  <si>
    <t>34UM59</t>
  </si>
  <si>
    <t>34UM59-P,34UM59,; 34UM61-B,34UM61,; 34UM61-P,34UM61,</t>
  </si>
  <si>
    <t>34UM60-P</t>
  </si>
  <si>
    <t>34UM60</t>
  </si>
  <si>
    <t>34UM64</t>
  </si>
  <si>
    <t>34UM64-P</t>
  </si>
  <si>
    <t>HDMI 1.4,DVI,Other</t>
  </si>
  <si>
    <t>AV port, DisplayPort 1.0</t>
  </si>
  <si>
    <t>34UM69G-B</t>
  </si>
  <si>
    <t>34UM69G</t>
  </si>
  <si>
    <t>34WK500-P</t>
  </si>
  <si>
    <t>34WK500</t>
  </si>
  <si>
    <t>34WK650-W</t>
  </si>
  <si>
    <t>34WK650</t>
  </si>
  <si>
    <t>34BK650-P,34BK650,; 34BK650-W,34BK650,; 34WK650-P,34WK650,</t>
  </si>
  <si>
    <t>42LS73D</t>
  </si>
  <si>
    <t>42LS73D-B</t>
  </si>
  <si>
    <t>Full Network Connectivity,User Adjustable Backlight,Plug-in Module (Removable)</t>
  </si>
  <si>
    <t>43SE3B</t>
  </si>
  <si>
    <t>43SE3B-B</t>
  </si>
  <si>
    <t>43SE3KB,43SE3KB-B,</t>
  </si>
  <si>
    <t>HDMI 1.4,DVI,USB 2.0,VGA,Other</t>
  </si>
  <si>
    <t>43SE3C</t>
  </si>
  <si>
    <t>43SE3C-B</t>
  </si>
  <si>
    <t>43SE3DD,43SE3DD-B,</t>
  </si>
  <si>
    <t>43SE3D</t>
  </si>
  <si>
    <t>43SE3D-B</t>
  </si>
  <si>
    <t>43SE3KD,43SE3KD-B,</t>
  </si>
  <si>
    <t>43SH7DD</t>
  </si>
  <si>
    <t>43SH7DD-B</t>
  </si>
  <si>
    <t>Full Network Connectivity,User Adjustable Backlight,Built-In Speakers</t>
  </si>
  <si>
    <t>43SH7E</t>
  </si>
  <si>
    <t>43SH7E-B</t>
  </si>
  <si>
    <t>IEEE 802.11ac, 5 GHz</t>
  </si>
  <si>
    <t>43SL5B</t>
  </si>
  <si>
    <t>43SL5B-B</t>
  </si>
  <si>
    <t>43SM3B</t>
  </si>
  <si>
    <t>43SM3B-B</t>
  </si>
  <si>
    <t>43SM5C</t>
  </si>
  <si>
    <t>43SM5C-B</t>
  </si>
  <si>
    <t>43SM3C,43SM3C-B,</t>
  </si>
  <si>
    <t>43SM5B,43SM5B-B,; 43SM5KB,43SM5KB-B,; 43SM5KC,43SM5KC-B,</t>
  </si>
  <si>
    <t>IEEE 802.11n, 5 GHz,IEEE 802.11n, 2.4 GHz</t>
  </si>
  <si>
    <t>43SM5D</t>
  </si>
  <si>
    <t>43SM5D-B</t>
  </si>
  <si>
    <t>43SM5KD,43SM5KD-B,</t>
  </si>
  <si>
    <t>47LV35A</t>
  </si>
  <si>
    <t>47LV35A-3B</t>
  </si>
  <si>
    <t>47LV35A,47LV35A-4B,; 47LV35A,47LV35A-5B,</t>
  </si>
  <si>
    <t>47WV50BR</t>
  </si>
  <si>
    <t>47WV50BR-B</t>
  </si>
  <si>
    <t>HDMI 1.4,DisplayPort 1.2,DVI,USB 2.0,VGA,Composite,Other</t>
  </si>
  <si>
    <t>47WV50MS</t>
  </si>
  <si>
    <t>47WV50MS-B</t>
  </si>
  <si>
    <t>49LS73D</t>
  </si>
  <si>
    <t>49LS73D-B</t>
  </si>
  <si>
    <t>49SE3B</t>
  </si>
  <si>
    <t>49SE3B-B</t>
  </si>
  <si>
    <t>49SE3KB,49SE3KB-B,</t>
  </si>
  <si>
    <t>User Adjustable Backlight,Full Network Connectivity</t>
  </si>
  <si>
    <t>49SE3C</t>
  </si>
  <si>
    <t>49SE3C-B</t>
  </si>
  <si>
    <t>49SE3DD,49SE3DD-B,</t>
  </si>
  <si>
    <t>49SE3D</t>
  </si>
  <si>
    <t>49SE3D-B</t>
  </si>
  <si>
    <t>49SE3KD,49SE3KD-B,</t>
  </si>
  <si>
    <t>49SH7DD</t>
  </si>
  <si>
    <t>49SH7DD-B</t>
  </si>
  <si>
    <t>49SH7E</t>
  </si>
  <si>
    <t>49SH7E-B</t>
  </si>
  <si>
    <t>49SL5B</t>
  </si>
  <si>
    <t>49SL5B-B</t>
  </si>
  <si>
    <t>49SM3B</t>
  </si>
  <si>
    <t>49SM3B-B</t>
  </si>
  <si>
    <t>49SM5C</t>
  </si>
  <si>
    <t>49SM5C-B</t>
  </si>
  <si>
    <t>49SM3C,49SM3C-B,</t>
  </si>
  <si>
    <t>49SM5B,49SM5B-B,; 49SM5KB,49SM5KB-B,; 49SM5KC,49SM5KC-B,</t>
  </si>
  <si>
    <t>49SM5D</t>
  </si>
  <si>
    <t>49SM5D-B</t>
  </si>
  <si>
    <t>49SM5KD,49SM5KD-B,</t>
  </si>
  <si>
    <t>49UH5B</t>
  </si>
  <si>
    <t>49UH5B-B</t>
  </si>
  <si>
    <t>49UH5C,49UH5C-B,</t>
  </si>
  <si>
    <t>HDMI 2.0,DisplayPort 1.2,DVI,VGA,Other,USB 3.0</t>
  </si>
  <si>
    <t>49VH7C</t>
  </si>
  <si>
    <t>49VH7C-B</t>
  </si>
  <si>
    <t>49VH7C,49VH7C-A,</t>
  </si>
  <si>
    <t>HDMI 1.4,Component,DisplayPort 1.2,DVI,USB 2.0,VGA,Other,USB 3.0</t>
  </si>
  <si>
    <t>49VL5B</t>
  </si>
  <si>
    <t>49VL5B-B</t>
  </si>
  <si>
    <t>49VL5D</t>
  </si>
  <si>
    <t>49VL5D-B</t>
  </si>
  <si>
    <t>49VL7D</t>
  </si>
  <si>
    <t>49VL7D-A</t>
  </si>
  <si>
    <t>49VM5C</t>
  </si>
  <si>
    <t>49VM5C-B</t>
  </si>
  <si>
    <t>49VM5C,49VM5C-A,</t>
  </si>
  <si>
    <t>55LS73D</t>
  </si>
  <si>
    <t>55LS73D-B</t>
  </si>
  <si>
    <t>55LV35A</t>
  </si>
  <si>
    <t>55LV35A-3B</t>
  </si>
  <si>
    <t>55LV35A,55LV35A-5B,</t>
  </si>
  <si>
    <t>55LV75A</t>
  </si>
  <si>
    <t>55LV75A-4B</t>
  </si>
  <si>
    <t>55LV75A,55LV75A-7B,</t>
  </si>
  <si>
    <t>55LV75D</t>
  </si>
  <si>
    <t>55LV75D-B</t>
  </si>
  <si>
    <t>HDMI 1.4,DisplayPort 1.2,DVI,USB 2.0,VGA</t>
  </si>
  <si>
    <t>55SE3B</t>
  </si>
  <si>
    <t>55SE3B-B</t>
  </si>
  <si>
    <t>55SE3KB,55SE3KB-B,</t>
  </si>
  <si>
    <t>55SE3C</t>
  </si>
  <si>
    <t>55SE3C-B</t>
  </si>
  <si>
    <t>55SE3DD,55SE3DD-B,</t>
  </si>
  <si>
    <t>55SE3D</t>
  </si>
  <si>
    <t>55SE3D-B</t>
  </si>
  <si>
    <t>55SE3KD,55SE3KD-B,</t>
  </si>
  <si>
    <t>55SH7DD</t>
  </si>
  <si>
    <t>55SH7DD-B</t>
  </si>
  <si>
    <t>55SH7E</t>
  </si>
  <si>
    <t>55SH7E-B</t>
  </si>
  <si>
    <t>55SL5B</t>
  </si>
  <si>
    <t>55SL5B-B</t>
  </si>
  <si>
    <t>55SM3B</t>
  </si>
  <si>
    <t>55SM3B-B</t>
  </si>
  <si>
    <t>55SM5C</t>
  </si>
  <si>
    <t>55SM5C-B</t>
  </si>
  <si>
    <t>55SM3C,55SM3C-B,</t>
  </si>
  <si>
    <t>55SM5B,55SM5B-B,; 55SM5KB,55SM5KB-B,; 55SM5KC,55SM5KC-B,</t>
  </si>
  <si>
    <t>55SM5D</t>
  </si>
  <si>
    <t>55SM5D-B</t>
  </si>
  <si>
    <t>55SM5KD,55SM5KD-B,</t>
  </si>
  <si>
    <t>55TC3CD</t>
  </si>
  <si>
    <t>55TC3CD-B</t>
  </si>
  <si>
    <t>55TC3CE,55TC3CE-B,</t>
  </si>
  <si>
    <t>HDMI 2.0,DisplayPort 1.2,DVI,USB 2.0,Other,USB 3.0</t>
  </si>
  <si>
    <t>55UH5B</t>
  </si>
  <si>
    <t>55UH5B-B</t>
  </si>
  <si>
    <t>55UH5C,55UH5C-B,</t>
  </si>
  <si>
    <t>55VH7B</t>
  </si>
  <si>
    <t>55VH7B-B</t>
  </si>
  <si>
    <t>55VH7B,55VH7B-A,; 55VH7B,55VH7B-H,</t>
  </si>
  <si>
    <t>HDMI 1.4,DisplayPort 1.2,DVI,USB 2.0,VGA,Other,USB 3.0</t>
  </si>
  <si>
    <t>55VM5B</t>
  </si>
  <si>
    <t>55VM5B-B</t>
  </si>
  <si>
    <t>55VM5B,55VM5B-A,</t>
  </si>
  <si>
    <t>55VX1D</t>
  </si>
  <si>
    <t>55VX1D-B</t>
  </si>
  <si>
    <t>65SE3B</t>
  </si>
  <si>
    <t>65SE3B-B</t>
  </si>
  <si>
    <t>65SE3KB,65SE3KB-B,</t>
  </si>
  <si>
    <t>65SE3D</t>
  </si>
  <si>
    <t>65SE3D-B</t>
  </si>
  <si>
    <t>65SE3KD,65SE3KD-B,</t>
  </si>
  <si>
    <t>65SM5C</t>
  </si>
  <si>
    <t>65SM5C-B</t>
  </si>
  <si>
    <t>65SM5B,65SM5B-B,; 65SM5KB,65SM5KB-B,; 65SM5KC,65SM5KC-B,</t>
  </si>
  <si>
    <t>65SM5D</t>
  </si>
  <si>
    <t>65SM5D-B</t>
  </si>
  <si>
    <t>65SM5KD,65SM5KD-B,</t>
  </si>
  <si>
    <t>65UH5B</t>
  </si>
  <si>
    <t>65UH5B-B</t>
  </si>
  <si>
    <t>65UH5C,65UH5C-B,</t>
  </si>
  <si>
    <t>75UH5PC</t>
  </si>
  <si>
    <t>75UH5PC-B</t>
  </si>
  <si>
    <t>HDMI 2.0,DisplayPort 1.2,DVI,Other,USB 3.0</t>
  </si>
  <si>
    <t>MMD Monitors &amp; Displays Nederland B.V.</t>
  </si>
  <si>
    <t>163V5LSB2</t>
  </si>
  <si>
    <t>163V5L</t>
  </si>
  <si>
    <t>PHILIPS</t>
  </si>
  <si>
    <t>163V5SB23,,</t>
  </si>
  <si>
    <t>241B7QPJKEB</t>
  </si>
  <si>
    <t>241B7Q</t>
  </si>
  <si>
    <t>241B7QPJEB,,; 241B7QPTEB,,</t>
  </si>
  <si>
    <t>246V5LDSB</t>
  </si>
  <si>
    <t>246V5L</t>
  </si>
  <si>
    <t>271S7QJMB</t>
  </si>
  <si>
    <t>271S7Q</t>
  </si>
  <si>
    <t>17S4LAB</t>
  </si>
  <si>
    <t>17S4L</t>
  </si>
  <si>
    <t>17S4LSB</t>
  </si>
  <si>
    <t>17S4LAW,17S4L,; 17S4LCB,17S4L,; 17S4LSB,17S4L,; 17S4LSW,17S4L,</t>
  </si>
  <si>
    <t>191S8LHSB2</t>
  </si>
  <si>
    <t>191S8L</t>
  </si>
  <si>
    <t>193V5LSB2</t>
  </si>
  <si>
    <t>193V5L</t>
  </si>
  <si>
    <t>193V5LHSB2,,</t>
  </si>
  <si>
    <t>19DP6QJNB</t>
  </si>
  <si>
    <t>19DP6Q</t>
  </si>
  <si>
    <t>19DP6QJNS,19DP6Q,</t>
  </si>
  <si>
    <t>19P4QYEB</t>
  </si>
  <si>
    <t>19P4Q</t>
  </si>
  <si>
    <t>19S4LSS5</t>
  </si>
  <si>
    <t>19S4L</t>
  </si>
  <si>
    <t>19B4LCB5</t>
  </si>
  <si>
    <t>19B4L</t>
  </si>
  <si>
    <t>19B4LCB5,19B4L,; 19B4LCS5,19B4L,; 19S4LAB5,19S4L,; 19S4LAS5,19S4L,; 19S4LAW5,19S4L,; 19S4LSB5,19S4L,; 19S4LSW5,19S4L,</t>
  </si>
  <si>
    <t>19S4QAB</t>
  </si>
  <si>
    <t>19S4Q</t>
  </si>
  <si>
    <t>19B4QCB5,19B4Q,; 19B4QCS5,19B4Q,; 19S4QAW,19S4Q,</t>
  </si>
  <si>
    <t>200S4LMB</t>
  </si>
  <si>
    <t>200S4L</t>
  </si>
  <si>
    <t>200S4LYMB</t>
  </si>
  <si>
    <t>200S4LYMS,200S4L,; 200S4LYMW,200S4L,</t>
  </si>
  <si>
    <t>200V4QSBR</t>
  </si>
  <si>
    <t>200V4Q</t>
  </si>
  <si>
    <t>200V4QSB,,</t>
  </si>
  <si>
    <t>201S8LHSB2</t>
  </si>
  <si>
    <t>201S8L</t>
  </si>
  <si>
    <t>203V5LSB26</t>
  </si>
  <si>
    <t>203V5L</t>
  </si>
  <si>
    <t>203V5LHSB2</t>
  </si>
  <si>
    <t>203V5LHSB2,,; 203V5LSB2,,</t>
  </si>
  <si>
    <t>220B4LPCB</t>
  </si>
  <si>
    <t>220B4L</t>
  </si>
  <si>
    <t>220P4LPYKES</t>
  </si>
  <si>
    <t>220P4L</t>
  </si>
  <si>
    <t>220P4LPYKEB</t>
  </si>
  <si>
    <t>220P4LPYKEB,220P4L,; 220P4LRYEB,220P4L,; 220P4LRYES,220P4L,</t>
  </si>
  <si>
    <t>221B6LPCS</t>
  </si>
  <si>
    <t>221B6L</t>
  </si>
  <si>
    <t>221B6LPCB</t>
  </si>
  <si>
    <t>221B6LPCB,221B6L,</t>
  </si>
  <si>
    <t>221P6QPYES</t>
  </si>
  <si>
    <t>221B6Q</t>
  </si>
  <si>
    <t xml:space="preserve">221P6QPYES;221P6QPYEB;221B6QPYEB;221B6QPYES;221S6QHAB;221S6QHAW;221S6QMB;221S6QSB;221S6QYKMB;221S6QYMB
</t>
  </si>
  <si>
    <t>221B6Q;221P6Q;221S6Q</t>
  </si>
  <si>
    <t>221B6QPYEB,221S6Q,; 221B6QPYES,,; 221P6QPYEB,221P6Q,; 221S6QHAB,,; 221S6QHAW,,; 221S6QMB,,; 221S6QSB,,; 221S6QYKMB,,; 221S6QYMB,,</t>
  </si>
  <si>
    <t>221B8LJEB</t>
  </si>
  <si>
    <t>221B8L</t>
  </si>
  <si>
    <t>221B8LHEB,221B8L,</t>
  </si>
  <si>
    <t>221S6EHAB</t>
  </si>
  <si>
    <t>221S6E</t>
  </si>
  <si>
    <t>221S6EHAW,221S6E,</t>
  </si>
  <si>
    <t>221S6LSB</t>
  </si>
  <si>
    <t>221S6L</t>
  </si>
  <si>
    <t>221S6LCB</t>
  </si>
  <si>
    <t>221S6LCB,221S6L,</t>
  </si>
  <si>
    <t>221S8LSB</t>
  </si>
  <si>
    <t>221S8L</t>
  </si>
  <si>
    <t>221S8LHSB</t>
  </si>
  <si>
    <t>221S8LDAB,221S8L,; 221S8LDSB,221S8L,; 221S8LHSB,221S8L,</t>
  </si>
  <si>
    <t>223S7EHMB</t>
  </si>
  <si>
    <t>223S7E</t>
  </si>
  <si>
    <t>223S7EJMB,223S7E,; 223S7EYMB,223S7E,</t>
  </si>
  <si>
    <t>223V5LHSB2</t>
  </si>
  <si>
    <t>223V5L</t>
  </si>
  <si>
    <t>223V5LHSB25,223V5L,; 223V5LHSW,223V5L,; 223V5LSB25,223V5L,</t>
  </si>
  <si>
    <t>223V5LSB</t>
  </si>
  <si>
    <t>223i5LSB2</t>
  </si>
  <si>
    <t>223i5L</t>
  </si>
  <si>
    <t>223V5LSB2,223V5L,; 223i5LSB2,223i5L,; 223i5LSU2,223i5L,</t>
  </si>
  <si>
    <t>223S5LHSB,,; 223S5LSB,,; 223V5LHSB,,; 223V5LSB,223S5L,; 223V5LSB2,,</t>
  </si>
  <si>
    <t>223V7QSB</t>
  </si>
  <si>
    <t>223V7Q</t>
  </si>
  <si>
    <t>223V7QHAB</t>
  </si>
  <si>
    <t>223V7QHAB,223V7Q,; 223V7QHSB,223V7Q,; 223V7QSW,223V7Q,</t>
  </si>
  <si>
    <t>226E8QSB</t>
  </si>
  <si>
    <t>226E8Q</t>
  </si>
  <si>
    <t>226E8QJAW</t>
  </si>
  <si>
    <t>226E8QDSB,226E8Q,; 226E8QDSW,226E8Q,; 226E8QJAB,226E8Q,; 226E8QJAW,226E8Q,; 226E8QSW,226E8Q,</t>
  </si>
  <si>
    <t>226V4LAB</t>
  </si>
  <si>
    <t>226V4L</t>
  </si>
  <si>
    <t>226V4LSB,,; 226V4LSB2,,</t>
  </si>
  <si>
    <t>226V6QSB6</t>
  </si>
  <si>
    <t>226V6Q</t>
  </si>
  <si>
    <t>227E6EDSD</t>
  </si>
  <si>
    <t>227E6E</t>
  </si>
  <si>
    <t>227E6EDSW,227E6E,; 227E6QDSD,227E6Q,; 227E6QDSW,227E6Q,</t>
  </si>
  <si>
    <t>HDMI 2.0,VGA,DVI</t>
  </si>
  <si>
    <t>231B4QPYCB</t>
  </si>
  <si>
    <t>231B4Q</t>
  </si>
  <si>
    <t>231B4QPYCB;231B4QPYCS;231P4QPYEB;231S4QSB;231S4QCB</t>
  </si>
  <si>
    <t>231B4Q;231P4Q;231S4Q</t>
  </si>
  <si>
    <t>231B4QPYCS,231P4Q,; 231P4QPYEB,231S4Q,; 231S4QCB,,; 231S4QSB,,</t>
  </si>
  <si>
    <t>DVI,VGA,DisplayPort 1.3</t>
  </si>
  <si>
    <t>237E7QSB</t>
  </si>
  <si>
    <t>237E7Q</t>
  </si>
  <si>
    <t>237E7QDSW</t>
  </si>
  <si>
    <t>236E7EDAB,236E7E,; 236E7EDAW,236E7E,; 237E7EDSA,237E7E,; 237E7EDSB,237E7E,; 237E7EDSW,237E7E,; 237E7ESA,237E7E,; 237E7ESB,237E7E,; 237E7ESW,237E7E,; 237E7QDSA,237E7Q,; 237E7QDSB,237E7Q,; 237E7QDSW,237E7Q,; 237E7QSA,237E7Q,; 237E7QSW,237E7Q,</t>
  </si>
  <si>
    <t>240B7QPJEB</t>
  </si>
  <si>
    <t>240B7Q</t>
  </si>
  <si>
    <t>240B7QPTEB</t>
  </si>
  <si>
    <t>240B7QPTEB,240B7Q,</t>
  </si>
  <si>
    <t>240P4QPYNS</t>
  </si>
  <si>
    <t>240P4Q</t>
  </si>
  <si>
    <t>240P4QPYEB</t>
  </si>
  <si>
    <t>240P4QPYEB,240P4Q,; 240P4QPYEB1,240P4Q,; 240P4QPYES,240P4Q,; 240P4QPYES1,240P4Q,; 240P4QPYNB,240P4Q,</t>
  </si>
  <si>
    <t>241B4LPCS</t>
  </si>
  <si>
    <t>241B4L</t>
  </si>
  <si>
    <t>241B4LPYCB</t>
  </si>
  <si>
    <t>241B4LPCB,241B4L,; 241B4LPYCB,241B4L,; 241B4LPYCS,241B4L,</t>
  </si>
  <si>
    <t>241B7QUPEB</t>
  </si>
  <si>
    <t>VGA,USB 3.0</t>
  </si>
  <si>
    <t>241B7QUPBEB</t>
  </si>
  <si>
    <t>241B7QU</t>
  </si>
  <si>
    <t>HDMI 1.4,DisplayPort 1.2,USB-3.1 C,VGA,Other</t>
  </si>
  <si>
    <t>RJ-45</t>
  </si>
  <si>
    <t>242B7QPTEB</t>
  </si>
  <si>
    <t>242B7Q</t>
  </si>
  <si>
    <t>242B7QPTKEB,242B7Q,</t>
  </si>
  <si>
    <t>242P6VPJKEB</t>
  </si>
  <si>
    <t>242P6V</t>
  </si>
  <si>
    <t>HDMI 2.0,DisplayPort 1.2,VGA,DVI,USB 3.0</t>
  </si>
  <si>
    <t>243E9QSW</t>
  </si>
  <si>
    <t>243E9Q</t>
  </si>
  <si>
    <t>243E9QHSW</t>
  </si>
  <si>
    <t>243E9Q2HSB,243E9Q,; 243E9Q2HSW,243E9Q,; 243E9QDSB,243E9Q,; 243E9QDSW,243E9Q,; 243E9QHSB,243E9Q,; 243E9QHSW,243E9Q,; 243E9QJAB,243E9Q,; 243E9QJAW,243E9Q,; 243E9QSB,243E9Q,</t>
  </si>
  <si>
    <t>243S5LJMB</t>
  </si>
  <si>
    <t>243S5L</t>
  </si>
  <si>
    <t>243S5LDAB,243S5L,; 243S5LHMB,243S5L,</t>
  </si>
  <si>
    <t>243S7EHMB</t>
  </si>
  <si>
    <t>243S7E</t>
  </si>
  <si>
    <t>243S7EJMB,243S7E,; 243S7EYMB,243S7E,</t>
  </si>
  <si>
    <t>243V5LSB5</t>
  </si>
  <si>
    <t>243V5L</t>
  </si>
  <si>
    <t>243S5LSB5,243V5L,; 243V5LHAB5,243V5L,; 243V5LHSB5,243V5L,; 243V5LSB,243V5L,; 243V5LSW5,243V5L,</t>
  </si>
  <si>
    <t>243V5LSB</t>
  </si>
  <si>
    <t>243S5LSB,,; 243V5LAB,243S5L,; 243V5LHAB,,; 243V5LHSB,,; 243V5LSW,243V5Q,; 243V5QAB,,; 243V5QABA,,; 243V5QHAB,,; 243V5QHABA,,; 243V5QHSB,,; 243V5QHSBA,,; 243V5QSB,,; 243V5QSBA,,; 243V5QSW,,; 243V5QSWA,,</t>
  </si>
  <si>
    <t>243V7QSB</t>
  </si>
  <si>
    <t>243V7Q</t>
  </si>
  <si>
    <t>243V7QDAB</t>
  </si>
  <si>
    <t>243V7QDAB,243V7Q,; 243V7QDABA,243V7Q,; 243V7QDABF,243V7Q,; 243V7QDABP,243V7Q,; 243V7QDAW,243V7Q,; 243V7QDSB,243V7Q,; 243V7QDSBA,243V7Q,; 243V7QDSBF,243V7Q,; 243V7QDSBP,243V7Q,; 243V7QJAB,243V7Q,; 243V7QJABA,243V7Q,; 243V7QJABF,243V7Q,; 243V7QJABP,243V7Q,; 243V7QSBA,243V7Q,; 243V7QSBF,243V7Q,; 243V7QSBP,243V7Q,; 243V7QSW,243V7Q,; 243V7QSWP,243V7Q,</t>
  </si>
  <si>
    <t>245C7QJSB</t>
  </si>
  <si>
    <t>245C7Q</t>
  </si>
  <si>
    <t>246E8FJAW</t>
  </si>
  <si>
    <t>246E8F</t>
  </si>
  <si>
    <t>246E8FBAW,246E8F,; 246E8FBSW,246E8F,; 246E8FJAB,246E8F,; 246E8FJSW,246E8F,</t>
  </si>
  <si>
    <t>246E8QSB</t>
  </si>
  <si>
    <t>246E8Q</t>
  </si>
  <si>
    <t>246E8QJAW</t>
  </si>
  <si>
    <t>246E8QDSB,246E8Q,; 246E8QDSW,246E8Q,; 246E8QJAB,246E8Q,; 246E8QJAW,246E8Q,; 246E8QSW,246E8Q,</t>
  </si>
  <si>
    <t>246E9QSB</t>
  </si>
  <si>
    <t>246E9Q</t>
  </si>
  <si>
    <t>246E9Q2HSB,246E9Q,; 246E9Q2HSW,246E9Q,; 246E9QDSB,246E9Q,; 246E9QDSW,246E9Q,; 246E9QHSB,246E9Q,; 246E9QJAB,246E9Q,; 246E9QJAW,246E9Q,; 246E9QSW,246E9Q,</t>
  </si>
  <si>
    <t>246V5LHAB</t>
  </si>
  <si>
    <t>247E6QDAD</t>
  </si>
  <si>
    <t>247E6Q</t>
  </si>
  <si>
    <t>247E6QDAW,247E6Q,; 247E6QDSD,247E6Q,; 247E6QDSW,247E6Q,</t>
  </si>
  <si>
    <t>248C6QJSW</t>
  </si>
  <si>
    <t>248C6Q</t>
  </si>
  <si>
    <t>253V7LSB</t>
  </si>
  <si>
    <t>253V7L</t>
  </si>
  <si>
    <t>253V7LJAB</t>
  </si>
  <si>
    <t>253V7LDSB,253V7L,; 253V7LJAB,253V7L,</t>
  </si>
  <si>
    <t>256E7QSA</t>
  </si>
  <si>
    <t>256E7Q</t>
  </si>
  <si>
    <t>256E7QDSB</t>
  </si>
  <si>
    <t>256E7QDSA,256E7Q,; 256E7QDSB,256E7Q,; 256E7QDSH,256E7Q,; 256E7QDSW,256E7Q,; 256E7QSB,256E7Q,; 256E7QSH,256E7Q,; 256E7QSW,256E7Q,</t>
  </si>
  <si>
    <t>258B6QUEB</t>
  </si>
  <si>
    <t>258B6QU</t>
  </si>
  <si>
    <t>DisplayPort 1.2,USB-3.1 C,DVI,VGA</t>
  </si>
  <si>
    <t>271B8QJEB</t>
  </si>
  <si>
    <t>271B8Q</t>
  </si>
  <si>
    <t>HDMI 1.4,DisplayPort 1.2,DVI,USB 2.0,VGA,USB 3.0</t>
  </si>
  <si>
    <t>271S4LPYE</t>
  </si>
  <si>
    <t>271S4L</t>
  </si>
  <si>
    <t>271S8QJSB</t>
  </si>
  <si>
    <t>271S8Q</t>
  </si>
  <si>
    <t>271S8QJAB</t>
  </si>
  <si>
    <t>271S8QJAB,271S8Q,</t>
  </si>
  <si>
    <t>272B7QPJEB</t>
  </si>
  <si>
    <t>272B7Q</t>
  </si>
  <si>
    <t>272B7QPTKEB</t>
  </si>
  <si>
    <t>272B7QPTKEB,272B7Q,</t>
  </si>
  <si>
    <t>272B8QJEB</t>
  </si>
  <si>
    <t>272B8Q</t>
  </si>
  <si>
    <t>273V7QSB</t>
  </si>
  <si>
    <t>273V7Q</t>
  </si>
  <si>
    <t>273V7QDAB</t>
  </si>
  <si>
    <t>273V7QDAB,273V7Q,; 273V7QDABF,273V7Q,; 273V7QDAW,273V7Q,; 273V7QDSB,273V7Q,; 273V7QDSBF,273V7Q,; 273V7QDSW,273V7Q,; 273V7QDSWF,273V7Q,; 273V7QJAB,273V7Q,; 273V7QJABF,273V7Q,; 273V7QJAW,273V7Q,; 273V7QSBF,273V7Q,; 273V7QSW,273V7Q,</t>
  </si>
  <si>
    <t>275C5QHWA</t>
  </si>
  <si>
    <t>275C5Q</t>
  </si>
  <si>
    <t>275C5QHSB</t>
  </si>
  <si>
    <t>275C5QHAB,275C5Q,; 275C5QHAW,275C5Q,; 275C5QHGSW,275C5Q,; 275C5QHSB,275C5Q,; 275C5QHSW,275C5Q,; 275C5QHWAB,275C5Q,; 275C5QHWAW,275C5Q,; 275C5QSB,275C5Q,; 275C5QSW,275C5Q,</t>
  </si>
  <si>
    <t>275C7QJSB</t>
  </si>
  <si>
    <t>275C7Q</t>
  </si>
  <si>
    <t>275C7QJSW,275C7Q,</t>
  </si>
  <si>
    <t>276E7EDAB</t>
  </si>
  <si>
    <t>276E7E</t>
  </si>
  <si>
    <t>276E7EDAW</t>
  </si>
  <si>
    <t>276E7EDAW,276E7E,</t>
  </si>
  <si>
    <t>276E8FJAW</t>
  </si>
  <si>
    <t>276E8F</t>
  </si>
  <si>
    <t>276E8FBAW,276E8F,; 276E8FBSW,276E8F,; 276E8FJAB,276E8F,; 276E8FJSW,276E8F,</t>
  </si>
  <si>
    <t>276E8QSB</t>
  </si>
  <si>
    <t>276E8Q</t>
  </si>
  <si>
    <t>276E8QJAW</t>
  </si>
  <si>
    <t>276E8QDSB,276E8Q,; 276E8QDSW,276E8Q,; 276E8QJAB,276E8Q,; 276E8QJAW,276E8Q,; 276E8QSW,276E8Q,</t>
  </si>
  <si>
    <t>276E9QSB</t>
  </si>
  <si>
    <t>276E9Q</t>
  </si>
  <si>
    <t>276E9QJAB</t>
  </si>
  <si>
    <t>276E9QDSB,276E9Q,; 276E9QHSW,276E9Q,; 276E9QJAB,276E9Q,; 276E9QSW,276E9Q,</t>
  </si>
  <si>
    <t>277E7QSB</t>
  </si>
  <si>
    <t>277E7Q</t>
  </si>
  <si>
    <t>277E7QSW,277E7Q,</t>
  </si>
  <si>
    <t>288P6LJEB</t>
  </si>
  <si>
    <t>288P6L</t>
  </si>
  <si>
    <t>288P6LJEB1,288P6L,</t>
  </si>
  <si>
    <t>325C7QJSB</t>
  </si>
  <si>
    <t>325C7Q</t>
  </si>
  <si>
    <t>328B6QJEB</t>
  </si>
  <si>
    <t>328B6Q</t>
  </si>
  <si>
    <t>328E8QJAB</t>
  </si>
  <si>
    <t>328E8Q</t>
  </si>
  <si>
    <t>328E8QDSB,328E8Q,; 328E8QDSB5,328E8Q,; 328E8QJAB5,328E8Q,; 328E8QJSB,328E8Q,; 328E8QJSB5,328E8Q,; 328E8QJSB5L,328E8Q,</t>
  </si>
  <si>
    <t>Curved Screen,Built-In Speakers</t>
  </si>
  <si>
    <t>328P6AUBREB</t>
  </si>
  <si>
    <t>328P6A</t>
  </si>
  <si>
    <t>HDMI 2.0,DisplayPort 1.2,USB-3.1 C,VGA,Other</t>
  </si>
  <si>
    <t>328P6VJEB</t>
  </si>
  <si>
    <t>328P6V</t>
  </si>
  <si>
    <t xml:space="preserve">328P6V </t>
  </si>
  <si>
    <t>HDMI 2.0,DisplayPort 1.2,DVI,VGA,USB 3.0</t>
  </si>
  <si>
    <t>356M6QSB</t>
  </si>
  <si>
    <t>356M6Q</t>
  </si>
  <si>
    <t>356M6QDSB,356M6Q,; 356M6QDSW,356M6Q,; 356M6QJAB,356M6Q,; 356M6QJAW,356M6Q,; 356M6QSW,356M6Q,</t>
  </si>
  <si>
    <t>42BDL5055P</t>
  </si>
  <si>
    <t>LCD</t>
  </si>
  <si>
    <t>RS232, IR port; Line-in; Audio-out; Micro SD card reader</t>
  </si>
  <si>
    <t>42BDL5057P</t>
  </si>
  <si>
    <t>436M6VBPAB</t>
  </si>
  <si>
    <t>436M6VBP</t>
  </si>
  <si>
    <t>43BDL4050D</t>
  </si>
  <si>
    <t>,43BDL4051T,</t>
  </si>
  <si>
    <t>IR,RS232</t>
  </si>
  <si>
    <t>49BDL3050Q</t>
  </si>
  <si>
    <t>HDMI 1.4,DVI,VGA,USB 2.0,Other,USB 3.0</t>
  </si>
  <si>
    <t>RS232,RJ-45,AUDIO IN/OUT,IR IN/OUT,MICRO SD CARD</t>
  </si>
  <si>
    <t>49BDL4050D</t>
  </si>
  <si>
    <t>49BDL5055P</t>
  </si>
  <si>
    <t>RS232; IR port; Line-in; Audio-out; Micro SD card reader</t>
  </si>
  <si>
    <t>49BDL5057P</t>
  </si>
  <si>
    <t>55BDL1005X</t>
  </si>
  <si>
    <t>HDMI 1.4,Component,DisplayPort 1.2,VGA,USB 2.0,Composite,DVI</t>
  </si>
  <si>
    <t>55BDL3050Q</t>
  </si>
  <si>
    <t>HDMI 1.4,DVI,VGA,USB 2.0,Other</t>
  </si>
  <si>
    <t>RS232,RJ-45,AUDIO IN/OUT,IR IN/OUT</t>
  </si>
  <si>
    <t>55BDL4050D</t>
  </si>
  <si>
    <t>55BDL4051T</t>
  </si>
  <si>
    <t>,55BDL4051T,</t>
  </si>
  <si>
    <t>55BDL5055P</t>
  </si>
  <si>
    <t>55BDL5057P</t>
  </si>
  <si>
    <t>65BDL3000Q</t>
  </si>
  <si>
    <t>Component,DisplayPort 1.2,Composite,DVI,USB 2.0,VGA,Other</t>
  </si>
  <si>
    <t>HDMI 1.3,RJ-45,RS232</t>
  </si>
  <si>
    <t>65BDL3010T</t>
  </si>
  <si>
    <t>65BDL3050Q</t>
  </si>
  <si>
    <t>65BDL3051T</t>
  </si>
  <si>
    <t>RS232C IN/OUT</t>
  </si>
  <si>
    <t>65BDL3052T</t>
  </si>
  <si>
    <t>65BDL4050D</t>
  </si>
  <si>
    <t>Component,DisplayPort 1.2,Composite,DVI,USB 2.0,Other</t>
  </si>
  <si>
    <t>RJ-45,RS232</t>
  </si>
  <si>
    <t>75BDL3003H</t>
  </si>
  <si>
    <t>HDMI 1.4,Component,DisplayPort 1.2,Composite,DVI,VGA,USB 2.0,Other</t>
  </si>
  <si>
    <t>RS232,RJ-45,AUDIO IN/OUT,IR IN/OUT,SPDIF OUT</t>
  </si>
  <si>
    <t>BDL4270EL</t>
  </si>
  <si>
    <t>HDMI 1.4,Component,DisplayPort 1.2,DVI,VGA,USB 2.0</t>
  </si>
  <si>
    <t>BDL4777XH</t>
  </si>
  <si>
    <t>HDMI 1.4,Component,Composite,DVI,VGA,Other</t>
  </si>
  <si>
    <t>DisplayPort 1.1a,RS232</t>
  </si>
  <si>
    <t>BDL4777XL</t>
  </si>
  <si>
    <t>BDL4830QL</t>
  </si>
  <si>
    <t>Y/CVBS,RS232</t>
  </si>
  <si>
    <t>BDL4835QL</t>
  </si>
  <si>
    <t>BDL4970EL</t>
  </si>
  <si>
    <t>HDMI 1.4,DisplayPort 1.2,Component,VGA,DVI</t>
  </si>
  <si>
    <t>RS232,IR,PC LINE IN,AUDIO</t>
  </si>
  <si>
    <t>BDL4988XL</t>
  </si>
  <si>
    <t>,BDL4988XC,</t>
  </si>
  <si>
    <t>HDMI 1.4,DisplayPort 1.2,Component,VGA,DVI,USB 2.0</t>
  </si>
  <si>
    <t>RS232,IR,PC LINE IN,AUDIO,Y/CVBS</t>
  </si>
  <si>
    <t>BDL5530QL</t>
  </si>
  <si>
    <t>BDL5535QL</t>
  </si>
  <si>
    <t>BDL5570EL</t>
  </si>
  <si>
    <t>BDL5588XL</t>
  </si>
  <si>
    <t>BDM4037UW</t>
  </si>
  <si>
    <t>BDM4037U</t>
  </si>
  <si>
    <t>HDMI 1.4,HDMI 2.0,DisplayPort 1.2,VGA,USB 3.0</t>
  </si>
  <si>
    <t>NEC Display Solutions of America, Inc.</t>
  </si>
  <si>
    <t>C431</t>
  </si>
  <si>
    <t>NEC</t>
  </si>
  <si>
    <t>HDMI 1.4,VGA,USB 2.0,Other</t>
  </si>
  <si>
    <t>C501</t>
  </si>
  <si>
    <t>C551</t>
  </si>
  <si>
    <t>E506</t>
  </si>
  <si>
    <t>HDMI 1.4,Component,Composite,VGA,USB 2.0,Other</t>
  </si>
  <si>
    <t>SPDIF out;Audio in;</t>
  </si>
  <si>
    <t>E556</t>
  </si>
  <si>
    <t>SPDIF out; Audio in</t>
  </si>
  <si>
    <t>MultiSync EA245WMi</t>
  </si>
  <si>
    <t>EA245WMi</t>
  </si>
  <si>
    <t>MultiSync EA245WMi-2,EA245WMi,; MultiSync EA245WMi-2,EA245WMi-BK,; MultiSync EA245WMi-BK,EA245WMi-BK,; MultiSync LCD-EA245WMi,EA245WMi,; MultiSync LCD-EA245WMi-BK,EA245WMi-BK,</t>
  </si>
  <si>
    <t>MultiSync EA271F</t>
  </si>
  <si>
    <t>EA271F</t>
  </si>
  <si>
    <t>MultiSync EA271F,EA271F-BK,; MultiSync EA271F-BK,EA271F,; MultiSync EA271F-BK,EA271F-BK,</t>
  </si>
  <si>
    <t>HDMI 1.4,DisplayPort 1.2,DVI,VGA,USB 3.1</t>
  </si>
  <si>
    <t>Automatic Brightness Control,Occupancy Sensor,Built-In Speakers</t>
  </si>
  <si>
    <t>MultiSync EA295WMi</t>
  </si>
  <si>
    <t>EA295WMi</t>
  </si>
  <si>
    <t>MultiSync EA295WMi-BK</t>
  </si>
  <si>
    <t>EA295WMi-BK</t>
  </si>
  <si>
    <t>MultiSync EA295WMi-BK,EA295WMi-BK,</t>
  </si>
  <si>
    <t>HDMI 1.4,DisplayPort 1.2,VGA,USB 3.1</t>
  </si>
  <si>
    <t>MultiSync EX241UN</t>
  </si>
  <si>
    <t>EX241UN</t>
  </si>
  <si>
    <t>MultiSync EX241UN-BK,EX241UN-BK,; MultiSync EX241UN-H,EX241UN,; MultiSync EX241UN-H-BK,EX241UN-BK,</t>
  </si>
  <si>
    <t>HDMI 1.4,DVI,VGA,Other,USB 3.0</t>
  </si>
  <si>
    <t>DisplayPort 1.1a</t>
  </si>
  <si>
    <t>MultiSync EX341R</t>
  </si>
  <si>
    <t>EX341R</t>
  </si>
  <si>
    <t>MultiSync EX341R-BK</t>
  </si>
  <si>
    <t>EX341R-BK</t>
  </si>
  <si>
    <t>MultiSync EX341R-BK,EX341R-BK,</t>
  </si>
  <si>
    <t>AccuSync AS193i</t>
  </si>
  <si>
    <t>L195GY</t>
  </si>
  <si>
    <t>LCD-AS193Mi-C</t>
  </si>
  <si>
    <t>LCD-AS193Mi,L195GY,; LCD-AS193Mi-BK,L195GY,; LCD-AS193Mi-C,L195GY,; N8171-51,L195GY,</t>
  </si>
  <si>
    <t>LCD-AS203WMi</t>
  </si>
  <si>
    <t>L203QX</t>
  </si>
  <si>
    <t>AS203WMi-C</t>
  </si>
  <si>
    <t>AS203WMi,L203QX,; AS203WMi-7,L203QX,; AS203WMi-BK,L203QX,; AS203WMi-C,L203QX,; AccuSync AS203WMi,L203QX,; E203W,L203QX,; E203W-BK,L203QX,; E203Wi,L203QX,; LCD-AS203WMi-BK,L203QX,</t>
  </si>
  <si>
    <t>MultiSync E223W</t>
  </si>
  <si>
    <t>L221V3</t>
  </si>
  <si>
    <t>MultiSync E223W-BK,,</t>
  </si>
  <si>
    <t>MultiSync EA224WMi</t>
  </si>
  <si>
    <t>L221VD</t>
  </si>
  <si>
    <t>MultiSync LCD-EA224WMi-B2,EA224WMi-BK,; MultiSync LCD-EA224WMi-W2,EA224WMi,</t>
  </si>
  <si>
    <t>Headphone, Audio Input</t>
  </si>
  <si>
    <t>AccuSync AS222WM</t>
  </si>
  <si>
    <t>L222VW</t>
  </si>
  <si>
    <t>AS222WM-BK,L222VW,; MultiSync E224Wi,L222VW,</t>
  </si>
  <si>
    <t>MultiSync EA234WMi</t>
  </si>
  <si>
    <t>L232QA</t>
  </si>
  <si>
    <t>MultiSync EA234WMi-BK,EA234WMi, EA234WMi-BK,</t>
  </si>
  <si>
    <t>MultiSync E232WMT</t>
  </si>
  <si>
    <t>L233QV</t>
  </si>
  <si>
    <t>MultiSync E232WMT-BK,L233QV,</t>
  </si>
  <si>
    <t>MultiSync E233WM</t>
  </si>
  <si>
    <t>L235QU</t>
  </si>
  <si>
    <t>E233WM-BK,L235QU,</t>
  </si>
  <si>
    <t>MultiSync EA244WMi</t>
  </si>
  <si>
    <t>L240UM</t>
  </si>
  <si>
    <t>MultiSync EA244WMi-BK,L240UM,; MultiSync LCD-EA244WMi,L240UM,; MultiSync LCD-EA244WMi-BK,L240UM,</t>
  </si>
  <si>
    <t>MultiSync E243WMi</t>
  </si>
  <si>
    <t>L243QP</t>
  </si>
  <si>
    <t>AccuSync AS242W</t>
  </si>
  <si>
    <t>L244QZ</t>
  </si>
  <si>
    <t>AS242W-BK,L244QZ,; LCD-AS242W,L244QZ,; LCD-AS242W-BK,L244QZ,</t>
  </si>
  <si>
    <t>MultiSync E245WMi</t>
  </si>
  <si>
    <t>L245AR</t>
  </si>
  <si>
    <t>MultiSync E245WMi-BK,,</t>
  </si>
  <si>
    <t>sRGB,Adobe RGB</t>
  </si>
  <si>
    <t>MultiSync EA273WMi</t>
  </si>
  <si>
    <t>L270UL</t>
  </si>
  <si>
    <t>MultiSync EA273WMi,EA273WMi,; MultiSync EA273WMi-BK,EA273WMi-BK,</t>
  </si>
  <si>
    <t>MultiSync EA275UHD</t>
  </si>
  <si>
    <t>L274AC</t>
  </si>
  <si>
    <t>MultiSync EA275UHD-BK,L274AC,; MultiSync LCD-EA275UHD,L274AC,; MultiSync LCD-EA275UHD-BK,L274AC,</t>
  </si>
  <si>
    <t>AccuSync AS224WMi</t>
  </si>
  <si>
    <t>M226BR</t>
  </si>
  <si>
    <t>MultiSync E241N</t>
  </si>
  <si>
    <t>M245AZ</t>
  </si>
  <si>
    <t>MultiSync E241N-BK,M245AZ,; MultiSync LCD-E241N,M245AZ,; MultiSync LCD-E241N-BK,M245AZ,</t>
  </si>
  <si>
    <t>MultiSync E271N</t>
  </si>
  <si>
    <t>M277D4</t>
  </si>
  <si>
    <t>MultiSync E271N-BK, MultiSync LCD-E271N, MultiSync LCD-E271N-BK,,</t>
  </si>
  <si>
    <t>P484</t>
  </si>
  <si>
    <t>Audio-out; Audio-in</t>
  </si>
  <si>
    <t>Automatic Brightness Control,None</t>
  </si>
  <si>
    <t>P554</t>
  </si>
  <si>
    <t>USB 3.0; Audio-out; Audio-in</t>
  </si>
  <si>
    <t>V404</t>
  </si>
  <si>
    <t>Audio-out;Audio-in</t>
  </si>
  <si>
    <t>V484</t>
  </si>
  <si>
    <t>USB3.0; Audio-out; Audio-in</t>
  </si>
  <si>
    <t>V554</t>
  </si>
  <si>
    <t>HDMI 1.4,DisplayPort 1.2,Other,DVI,USB 3.0</t>
  </si>
  <si>
    <t>E436</t>
  </si>
  <si>
    <t>SPDIF out, RS232C</t>
  </si>
  <si>
    <t>E656</t>
  </si>
  <si>
    <t>HDMI 1.4,Component,VGA,USB 3.0</t>
  </si>
  <si>
    <t>PC Smart S.A.</t>
  </si>
  <si>
    <t>MPC20-A</t>
  </si>
  <si>
    <t>PCSMART</t>
  </si>
  <si>
    <t>MPC21-A</t>
  </si>
  <si>
    <t>MPC24-A</t>
  </si>
  <si>
    <t>PROMETHEAN LIMITED</t>
  </si>
  <si>
    <t>AP5-75</t>
  </si>
  <si>
    <t>Promethean</t>
  </si>
  <si>
    <t>AP5-70</t>
  </si>
  <si>
    <t>HDMI 2.0,Component,Composite,VGA,USB 2.0,Other</t>
  </si>
  <si>
    <t>RS232, SD,SPDIF,LAN,AV OUT,MIC</t>
  </si>
  <si>
    <t>AP5-75-4K</t>
  </si>
  <si>
    <t>AP6-65-4K</t>
  </si>
  <si>
    <t>Promethean Limited</t>
  </si>
  <si>
    <t>AP6-70</t>
  </si>
  <si>
    <t>AP6-75-4K</t>
  </si>
  <si>
    <t>VTP2-75-4K</t>
  </si>
  <si>
    <t>Prowise BV.</t>
  </si>
  <si>
    <t>PW.1.13055.0002</t>
  </si>
  <si>
    <t>Prowise</t>
  </si>
  <si>
    <t>HDMI 1.4,HDMI 2.0,DisplayPort 1.2,USB 2.0,VGA,Other,USB 3.0</t>
  </si>
  <si>
    <t>HDMI 1.3 out; AV in; RS232; RJ45; COAX OUT</t>
  </si>
  <si>
    <t>User Adjustable Backlight,Plug-in Module (Removable),Touch Screen,Built-In Speakers</t>
  </si>
  <si>
    <t>Timer,Other</t>
  </si>
  <si>
    <t>Remote control</t>
  </si>
  <si>
    <t>PW.1.13065.0002</t>
  </si>
  <si>
    <t>PW.1.13075.0001</t>
  </si>
  <si>
    <t>PW.1.13086.0001</t>
  </si>
  <si>
    <t xml:space="preserve">PW.1.13086.0001 </t>
  </si>
  <si>
    <t>PW.1.14065.0001</t>
  </si>
  <si>
    <t>HDMI 1.4,DisplayPort 1.2,USB 2.0,USB 3.0</t>
  </si>
  <si>
    <t>Flash Memory-card/Smart-card Reader Gesture Recognition,Other,User Adjustable Backlight,Plug-in Module (Removable),Built-In Speakers,Bluetooth</t>
  </si>
  <si>
    <t>Microphone, Near Field Communication</t>
  </si>
  <si>
    <t>Gesture Recognition,Touch Screen,Built-In Speakers,Bluetooth</t>
  </si>
  <si>
    <t>Gigabit Energy Efficient Ethernet (IEEE 802.3az)</t>
  </si>
  <si>
    <t>Rich Source Precision IND., Co., LTD.</t>
  </si>
  <si>
    <t>55TVW</t>
  </si>
  <si>
    <t>Rich Source</t>
  </si>
  <si>
    <t>55TVW-18,55TVW-18,</t>
  </si>
  <si>
    <t>HDMI 1.4,DVI,Other,USB 2.0,VGA</t>
  </si>
  <si>
    <t>RS232, RS485, Audio-in</t>
  </si>
  <si>
    <t>Persona</t>
  </si>
  <si>
    <t>TVW-P</t>
  </si>
  <si>
    <t>Sampo Corporation</t>
  </si>
  <si>
    <t>PME55MA</t>
  </si>
  <si>
    <t>Sampo</t>
  </si>
  <si>
    <t>Audio in/Earphone out</t>
  </si>
  <si>
    <t>Samsung Electronics Co., Ltd.</t>
  </si>
  <si>
    <t>DC40E-H</t>
  </si>
  <si>
    <t>Samsung</t>
  </si>
  <si>
    <t>HDMI 2.0,Component,Composite,DVI,VGA</t>
  </si>
  <si>
    <t>Automatic Brightness Control,User Adjustable Backlight</t>
  </si>
  <si>
    <t>DC48E-H</t>
  </si>
  <si>
    <t>S19E200BR</t>
  </si>
  <si>
    <t>S22E200NY</t>
  </si>
  <si>
    <t>S22E450M</t>
  </si>
  <si>
    <t>S22E450B,S22E450B,; S22E450D,S22E450D,; S22E450F,S22E450F,</t>
  </si>
  <si>
    <t>S22E450MW</t>
  </si>
  <si>
    <t>S22E450BW,S22E450BW,; S22E450DW,S22E450DW,</t>
  </si>
  <si>
    <t>S22E650D</t>
  </si>
  <si>
    <t>S23E650D</t>
  </si>
  <si>
    <t>S23E650K,S23E650K,</t>
  </si>
  <si>
    <t>Plasma</t>
  </si>
  <si>
    <t>S24E200BL</t>
  </si>
  <si>
    <t>S24E450DL</t>
  </si>
  <si>
    <t>S24E450BL,S24E450BL,</t>
  </si>
  <si>
    <t>U28E850R</t>
  </si>
  <si>
    <t>DisplayPort; Mini DisplayPort; HDMI; USB</t>
  </si>
  <si>
    <t>PH49F</t>
  </si>
  <si>
    <t>HDMI 2.0,DisplayPort 1.2,DVI</t>
  </si>
  <si>
    <t>PH49F-P</t>
  </si>
  <si>
    <t>PH55F</t>
  </si>
  <si>
    <t>PH55F-P</t>
  </si>
  <si>
    <t>QB65H</t>
  </si>
  <si>
    <t>QB65H-N,QB65H-N,</t>
  </si>
  <si>
    <t>QH55H</t>
  </si>
  <si>
    <t>QH65H</t>
  </si>
  <si>
    <t>QM49F</t>
  </si>
  <si>
    <t>SMT-4933,SMT-4933,</t>
  </si>
  <si>
    <t>QM49H</t>
  </si>
  <si>
    <t>QM55F</t>
  </si>
  <si>
    <t>QM55H</t>
  </si>
  <si>
    <t>QM65F</t>
  </si>
  <si>
    <t>QM65H</t>
  </si>
  <si>
    <t>S19E450MR</t>
  </si>
  <si>
    <t>S19E450BR,S19E450BR,</t>
  </si>
  <si>
    <t>audio in/out</t>
  </si>
  <si>
    <t>S22E200B, S22E200N</t>
  </si>
  <si>
    <t>S22E200B</t>
  </si>
  <si>
    <t>S22E200BW</t>
  </si>
  <si>
    <t>S23E200B</t>
  </si>
  <si>
    <t>S23E450B</t>
  </si>
  <si>
    <t>S24E450M</t>
  </si>
  <si>
    <t>S24E450B</t>
  </si>
  <si>
    <t>S24E450B, S24E450F, S24E450D, S24E450DN,S24E450B, S24E450F, S24E450D, S24E450DN,</t>
  </si>
  <si>
    <t>S24E650MW</t>
  </si>
  <si>
    <t>S24E650DW, S24E650XW, S24E650BW,S24E650DW, S24E650XW, S24E650BW,</t>
  </si>
  <si>
    <t>S24E650MW,</t>
  </si>
  <si>
    <t>S24E650XL, S24E650PL</t>
  </si>
  <si>
    <t>S24E650XL</t>
  </si>
  <si>
    <t>PLS</t>
  </si>
  <si>
    <t>Audio in/out</t>
  </si>
  <si>
    <t>S24H650FDU</t>
  </si>
  <si>
    <t>S24H650FD</t>
  </si>
  <si>
    <t>S24H650FDA, S24H650FDC, S24H650FDE, S24H650FDI, S24H650FDK, S24H650FDL, S24H650FDM, S24H650FDN, S24H650FDW,,</t>
  </si>
  <si>
    <t>DisplayPort 1.2,USB 2.0,Other</t>
  </si>
  <si>
    <t>HDMI; RGB</t>
  </si>
  <si>
    <t>S24H650GDU</t>
  </si>
  <si>
    <t>S24H650GDA,S24H650GDA,; S24H650GDC,S24H650GDC,; S24H650GDE,S24H650GDE,; S24H650GDI,S24H650GDI,; S24H650GDK,S24H650GDK,; S24H650GDL,S24H650GDL,; S24H650GDM,S24H650GDM,; S24H650GDN,S24H650GDN,; S24H650GDW,S24H650GDW,</t>
  </si>
  <si>
    <t>S27E450D, S27E450B</t>
  </si>
  <si>
    <t>S27E450D</t>
  </si>
  <si>
    <t>S27E650X</t>
  </si>
  <si>
    <t>S27E650D,S27E650D,</t>
  </si>
  <si>
    <t>S27H650FDU</t>
  </si>
  <si>
    <t>S27H650FDA,S27H650FDA,; S27H650FDC,S27H650FDC,; S27H650FDE,S27H650FDE,; S27H650FDI,S27H650FDI,; S27H650FDK,S27H650FDK,; S27H650FDL,S27H650FDL,; S27H650FDM,S27H650FDM,; S27H650FDN,S27H650FDN,; S27H650FDW,S27H650FDW,</t>
  </si>
  <si>
    <t>U24E850R</t>
  </si>
  <si>
    <t>Mini DisplayPort; HDMI; USB; audio connector</t>
  </si>
  <si>
    <t>U32E850R</t>
  </si>
  <si>
    <t>mini display port; HDMI; USB</t>
  </si>
  <si>
    <t>U32H850UMU</t>
  </si>
  <si>
    <t>U32H850UM</t>
  </si>
  <si>
    <t>U32H750UMA,,; U32H750UMC,,; U32H750UME,,; U32H750UMI,,; U32H750UMK,,; U32H750UML,,; U32H750UMM,,; U32H750UMN,,; U32H750UMU,,; U32H750UMW,,; U32H850UMA,U32H750UM,; U32H850UMC,,; U32H850UME,,; U32H850UMI,,; U32H850UMK,,; U32H850UML,,; U32H850UMM,,; U32H850UMN,,; U32H850UMW,,</t>
  </si>
  <si>
    <t>UH46F5</t>
  </si>
  <si>
    <t>Sceptre Inc.</t>
  </si>
  <si>
    <t>C27</t>
  </si>
  <si>
    <t>SCEPTRE</t>
  </si>
  <si>
    <t>C270B-144MN,C270B-144MN,; C271B-144MN,C271B-144MN,; C272B-144MN,C272B-144MN,; C273B-144MN,C273B-144MN,; C274B-144MN,C274B-144MN,; C275B-144MN,C275B-144MN,; C276B-144MN,C276B-144MN,; C277B-144MN,C277B-144MN,; C278B-144MN,C278B-144MN,; C279B-144MN,C279B-144MN,</t>
  </si>
  <si>
    <t>C32</t>
  </si>
  <si>
    <t>C320B-144KN,,; C321B-144KN,,; C322B-144KN,,; C323B-144KN,,; C324-144KN,,; C325B-144KN,,; C326B-144KN,,; C327B-144KN,,; C328B-144KN,,; C329B-144KN,,</t>
  </si>
  <si>
    <t>HDMI 1.4,DisplayPort 1.2,Other,DVI</t>
  </si>
  <si>
    <t>Audio output</t>
  </si>
  <si>
    <t>,C32,No technical difference; ,C320W-1920R,No technical difference; ,C322W-1920R,No technical difference; ,C325W-1920R,No technical difference; ,C328W-1920R,No technical difference</t>
  </si>
  <si>
    <t>C325W-1920RR</t>
  </si>
  <si>
    <t>C320W-1920RR, C321W-1920RR, C322W-1920RR, C323W-1920RR, C324W-1920RR, C326W-1920RR, C327W-1920RR, C328W-1920RR, C329W-1920RR,C320W-1920RR, C321W-1920RR, C322W-1920RR, C323W-1920RR, C324W-1920RR, C326W-1920RR, C327W-1920RR, C328W-1920RR, C329W-1920RR,</t>
  </si>
  <si>
    <t>AUDIO IN/OUT</t>
  </si>
  <si>
    <t>E165W-1600HC</t>
  </si>
  <si>
    <t>E16,E16,; E160W-1600HC,E160W-1600HC,; E161W-1600HC,E161W-1600HC,; E162W-1600HC,E162W-1600HC,; E163W-1600HC,E163W-1600HC,; E164W-1600HC,E164W-1600HC,; E166W-1600HC,E166W-1600HC,; E167W-1600HC,E167W-1600HC,; E168W-1600HC,E168W-1600HC,; E169W-1600HC,E169W-1600HC,</t>
  </si>
  <si>
    <t>E200W-16003R</t>
  </si>
  <si>
    <t>E205W-16003R</t>
  </si>
  <si>
    <t>E200W-16003SR,E200W-16003SR,; E201W-16003R,E201W-16003R,; E201W-16003SR,E201W-16003SR,; E202W-16003R,E202W-16003R,; E202W-16003SR,E202W-16003SR,; E203W-16003R,E203W-16003R,; E203W-16003SR,E203W-16003SR,; E204W-16003R,E204W-16003R,; E204W-16003SR,E204W-16003SR,; E205W-16003R,E205W-16003R,; E205W-16003SR,E205W-16003SR,; E206W-16003R,E206W-16003R,; E206W-16003SR,E206W-16003SR,; E207W-16003R,E207W-16003R,; E207W-16003SR,E207W-16003SR,; E208W-16003R,E208W-16003R,; E208W-16003SR,E208W-16003SR,; E209W-16003R,E209W-16003R,; E209W-16003SR,E209W-16003SR,</t>
  </si>
  <si>
    <t>AUDIO IN; AUDIO OUT</t>
  </si>
  <si>
    <t>E20</t>
  </si>
  <si>
    <t>E205W-1600,E205W-1600,; E205W-16008A,E205W-16008A,</t>
  </si>
  <si>
    <t>E22</t>
  </si>
  <si>
    <t>E225W-1920,E225W-1920,; E225W-19208A,E225W-19208A,</t>
  </si>
  <si>
    <t>E225W-1920R</t>
  </si>
  <si>
    <t>,E22,No technical difference; ,E220W-1920R,No technical difference; ,E225W-1920R,No technical difference; ,E228W-1920R,No technical difference</t>
  </si>
  <si>
    <t>E225W-19203R</t>
  </si>
  <si>
    <t>E220W-19203R, E221W-19203R, E222W-19203R, E223W-19203R, E224W-19203R, E226W-19203R, E227W-19203R, E228W-19203R, E229W-19203R,E220W-19203R, E221W-19203R, E222W-19203R, E223W-19203R, E224W-19203R, E226W-19203R, E227W-19203R, E228W-19203R, E229W-19203R,</t>
  </si>
  <si>
    <t>E24</t>
  </si>
  <si>
    <t>E248W-1920,E248W-1920,; E248W-19208A,E248W-19208A,</t>
  </si>
  <si>
    <t>E240W-19203R</t>
  </si>
  <si>
    <t>E248W-19203R</t>
  </si>
  <si>
    <t>, E247W-19203SR,, E247W-19203SR,; , E248W-19203SR,, E248W-19203SR,; E240W-19203SR,E240W-19203SR,; E241W-19203R,E241W-19203R,; E241W-19203SR,E241W-19203SR,; E242W-19203R,E242W-19203R,; E242W-19203SR,E242W-19203SR,; E243W-19203R,E243W-19203R,; E243W-19203SR,E243W-19203SR,; E244W-19203R,E244W-19203R,; E244W-19203SR,E244W-19203SR,; E245W-19203R,E245W-19203R,; E245W-19203SR,E245W-19203SR,; E246W-19203R,E246W-19203R,; E246W-19203SR,E246W-19203SR,; E247W-19203R,E247W-19203R,; E248W-19203R,E248W-19203R,; E249W-19203R,E249W-19203R,; E249W-19203SR,E249W-19203SR,</t>
  </si>
  <si>
    <t>Other,Built-In Speakers</t>
  </si>
  <si>
    <t>Adjustable Backlight</t>
  </si>
  <si>
    <t>E248W-1920R</t>
  </si>
  <si>
    <t>,E24,No technical differences; ,E240W-1920R,No technical differences; ,E245W-1920R,No technical differences; ,E246W-1920R,No technical differences; ,E248W-1920R,No technical differences</t>
  </si>
  <si>
    <t>E270W-19203R</t>
  </si>
  <si>
    <t>E275W-19203R</t>
  </si>
  <si>
    <t>E270W-19203SR,E270W-19203SR,; E271W-19203R,E271W-19203R,; E271W-19203SR,E271W-19203SR,; E272W-19203R,E272W-19203R,; E272W-19203SR,E272W-19203SR,; E273W-19203R,E273W-19203R,; E273W-19203SR,E273W-19203SR,; E274W-19203R,E274W-19203R,; E274W-19203SR,E274W-19203SR,; E275W-19203R,E275W-19203R,; E275W-19203SR,E275W-19203SR,; E276W-19203R,E276W-19203R,; E276W-19203SR,E276W-19203SR,; E277W-19203R,E277W-19203R,; E277W-19203SR,E277W-19203SR,; E278W-19203R,E278W-19203R,; E278W-19203SR,E278W-19203SR,; E279W-19203R,E279W-19203R,; E279W-19203SR,E279W-19203SR,</t>
  </si>
  <si>
    <t>F22</t>
  </si>
  <si>
    <t>E220W-19206C,E220W-19206C,; E221W-19206C,E221W-19206C,; E222W-1906C,E222W-1906C,; E223W-19206C,E223W-19206C,; E224W-19206C,E224W-19206C,; E225W-19206C,E225W-19206C,; E226W-19206C,E226W-19206C,; E227W-19206C,E227W-19206C,; E228W-19206C,E228W-19206C,; E229W-19206C,E229W-19206C,</t>
  </si>
  <si>
    <t>F24</t>
  </si>
  <si>
    <t>E241W-19206C,E241W-19206C,; E242W-19206C,E242W-19206C,; E243W-19206C,E243W-19206C,; E244W-19206C,E244W-19206C,; E245W-19206C,E245W-19206C,; E246W-19206C,E246W-19206C,; E247W-19206C,E247W-19206C,; E248W-19206C,E248W-19206C,; E249W-19206C,E249W-19206C,; E24W-19206C,E24W-19206C,</t>
  </si>
  <si>
    <t>Sharp Electronics Corporation</t>
  </si>
  <si>
    <t>PN-L401C</t>
  </si>
  <si>
    <t>Sharp</t>
  </si>
  <si>
    <t>TFT LED</t>
  </si>
  <si>
    <t>RJ45, RS232</t>
  </si>
  <si>
    <t>PN-L501C</t>
  </si>
  <si>
    <t>HDMI 1.4,HDMI 2.0,XGA,DisplayPort 1.2,Other,USB 2.0,VGA,SVGA</t>
  </si>
  <si>
    <t>SMART Technologies ULC</t>
  </si>
  <si>
    <t>SBID-6065</t>
  </si>
  <si>
    <t>ID6065-1</t>
  </si>
  <si>
    <t>SBID-6065P</t>
  </si>
  <si>
    <t>SMART</t>
  </si>
  <si>
    <t>Super MVA</t>
  </si>
  <si>
    <t>HDMI 1.4,DisplayPort 1.2,USB 2.0,Other</t>
  </si>
  <si>
    <t>RS-232</t>
  </si>
  <si>
    <t>Occupancy Sensor,User Adjustable Backlight,Touch Screen,Built-In Speakers</t>
  </si>
  <si>
    <t>Timer,Sensor,Display Power Management Signaling</t>
  </si>
  <si>
    <t>SBID-6065-HD</t>
  </si>
  <si>
    <t>ID6065-2</t>
  </si>
  <si>
    <t>SBID-7075</t>
  </si>
  <si>
    <t>ID7075-1</t>
  </si>
  <si>
    <t>SBID-7075P</t>
  </si>
  <si>
    <t>DisplayPort 1.2,VGA,USB 2.0,Other</t>
  </si>
  <si>
    <t>RS-232, HDMI2</t>
  </si>
  <si>
    <t>Occupancy Sensor,Full Network Connectivity,Touch Screen,Built-In Speakers</t>
  </si>
  <si>
    <t>Occupancy Sensor,Full Network Connectivity</t>
  </si>
  <si>
    <t>Gigabit Ethernet (1000 Mbit/s)</t>
  </si>
  <si>
    <t>SBID-MX065</t>
  </si>
  <si>
    <t>IDX65-1</t>
  </si>
  <si>
    <t>XGA,VGA,USB 2.0,Other,HDMI 2.a,SVGA</t>
  </si>
  <si>
    <t>RS-232, HDMI2.0</t>
  </si>
  <si>
    <t>Automatic Brightness Control,User Adjustable Backlight,Plug-in Module (Removable),Touch Screen,Built-In Speakers</t>
  </si>
  <si>
    <t>SBID-6075</t>
  </si>
  <si>
    <t>ID6075-1</t>
  </si>
  <si>
    <t>SBID-6075P,,</t>
  </si>
  <si>
    <t>DisplayPort 1.2,USB 2.0,Other,VGA</t>
  </si>
  <si>
    <t>SBID-7086</t>
  </si>
  <si>
    <t>ID7086-1</t>
  </si>
  <si>
    <t>SBID-7086P,,</t>
  </si>
  <si>
    <t>Occupancy Sensor,Full Network Connectivity,User Adjustable Backlight,Touch Screen,Built-In Speakers</t>
  </si>
  <si>
    <t>SBID8065i-G5-V2</t>
  </si>
  <si>
    <t>SBID8075i-G5</t>
  </si>
  <si>
    <t>SPNL-6065-V2</t>
  </si>
  <si>
    <t>SPNL-6075</t>
  </si>
  <si>
    <t>Top Victory Electronics (Taiwan) Co., Ltd.</t>
  </si>
  <si>
    <t>I2475PRQU</t>
  </si>
  <si>
    <t>240LM00017</t>
  </si>
  <si>
    <t>AOC</t>
  </si>
  <si>
    <t xml:space="preserve">I2475PRQU </t>
  </si>
  <si>
    <t xml:space="preserve">240LM00017 </t>
  </si>
  <si>
    <t>I2475PXQU, I2475SXJ</t>
  </si>
  <si>
    <t>238LM00008</t>
  </si>
  <si>
    <t xml:space="preserve">I2475PXQU </t>
  </si>
  <si>
    <t xml:space="preserve">238LM00008 </t>
  </si>
  <si>
    <t>HDMI 1.4,DisplayPort 1.2,DVI,USB 2.0,USB 3.0,SVGA</t>
  </si>
  <si>
    <t>E1659FWU</t>
  </si>
  <si>
    <t>156LM00005</t>
  </si>
  <si>
    <t>I1659FWUX,156LM00005,</t>
  </si>
  <si>
    <t>USB 3.0</t>
  </si>
  <si>
    <t>E1670SWU-E</t>
  </si>
  <si>
    <t>156LM00006</t>
  </si>
  <si>
    <t>E1670SWU,156LM00006,</t>
  </si>
  <si>
    <t>I1601FWUX</t>
  </si>
  <si>
    <t>156LM00007</t>
  </si>
  <si>
    <t>E975SWDA, E975SWN</t>
  </si>
  <si>
    <t>185LM00021</t>
  </si>
  <si>
    <t xml:space="preserve">E975SWDA </t>
  </si>
  <si>
    <t xml:space="preserve">185LM00021 </t>
  </si>
  <si>
    <t>E970SWN</t>
  </si>
  <si>
    <t>185LM00019</t>
  </si>
  <si>
    <t>E970PWHEN</t>
  </si>
  <si>
    <t>E970SWHEN, E970PWHEN, E970SWNL, E970SWN5,,</t>
  </si>
  <si>
    <t>I960PRDA</t>
  </si>
  <si>
    <t>190LM00014</t>
  </si>
  <si>
    <t>E960PRD,,; E960PRDA,,; E960SRD,,; E960SRDA,,; I960PRD,,; I960PRDA+,,; I960SRD,,; I960SRDA+,,; I960SRDA,,</t>
  </si>
  <si>
    <t>E2060SW</t>
  </si>
  <si>
    <t>195LM00001</t>
  </si>
  <si>
    <t>E2060SWD</t>
  </si>
  <si>
    <t>E2060SL,195LM00001,; E2060SWAN,195LM00001,; E2060SWD,195LM00001,; E2060SWDA,195LM00001,; E2060SWDN,195LM00001,; E2060SWN,195LM00001,; E2060SWN5,195LM00001,</t>
  </si>
  <si>
    <t>E2060PW,,; E2060PWA,,; E2060PWAN,,; E2060PWD,,; E2060PWDA,,; E2060PWDAN,,; E2060PWDN,,; E2060PWN,,; E2060SL,,; E2060SWA,,; E2060SWAN,,; E2060SWD,,; E2060SWDA,,; E2060SWDAN,,; E2060SWDN,,; E2060SWDU,,; E2060SWN,,; E2060SWN5,,</t>
  </si>
  <si>
    <t>E2050SW</t>
  </si>
  <si>
    <t>195LM00002</t>
  </si>
  <si>
    <t>E2050SWD</t>
  </si>
  <si>
    <t>E2050SWA,195LM00002,; E2050SWAK,195LM00002,; E2050SWAN,195LM00002,; E2050SWANK,195LM00002,; E2050SWD,195LM00002,; E2050SWDA,195LM00002,; E2050SWDAK,195LM00002,; E2050SWDAN,195LM00002,; E2050SWDANK,195LM00002,; E2050SWDK,195LM00002,; E2050SWDN,195LM00002,; E2050SWDNK,195LM00002,; E2050SWK,195LM00002,; E2050SWN,195LM00002,; E2050SWNK,195LM00002,</t>
  </si>
  <si>
    <t>E2070swn; E2070swne</t>
  </si>
  <si>
    <t>195LM00003</t>
  </si>
  <si>
    <t>E2070swn</t>
  </si>
  <si>
    <t>E2070SWN</t>
  </si>
  <si>
    <t>E2070SWHN</t>
  </si>
  <si>
    <t>E2070SWHN,195LM00003,</t>
  </si>
  <si>
    <t>E2023PWD</t>
  </si>
  <si>
    <t>195LM00005</t>
  </si>
  <si>
    <t>E2023PWD, E2023PWDB</t>
  </si>
  <si>
    <t>E2023PWDB,,</t>
  </si>
  <si>
    <t>I2080SW</t>
  </si>
  <si>
    <t>195LM00008</t>
  </si>
  <si>
    <t>E2180SWN</t>
  </si>
  <si>
    <t>207LM00001</t>
  </si>
  <si>
    <t>E2180SWDN,207LM00001,</t>
  </si>
  <si>
    <t>E2252swdh</t>
  </si>
  <si>
    <t>215LM00020</t>
  </si>
  <si>
    <t>E2260swdn</t>
  </si>
  <si>
    <t>215LM00032</t>
  </si>
  <si>
    <t>,E2260swda,; ,E2260swdan,</t>
  </si>
  <si>
    <t>E2261FW</t>
  </si>
  <si>
    <t>215LM00038</t>
  </si>
  <si>
    <t>E2261FWH</t>
  </si>
  <si>
    <t>E2261FWH, M2261FW, M2261FWH,,</t>
  </si>
  <si>
    <t>I2269VW</t>
  </si>
  <si>
    <t>215LM00040</t>
  </si>
  <si>
    <t>I2269VWM,215LM00040,</t>
  </si>
  <si>
    <t>E2270SWN</t>
  </si>
  <si>
    <t>215LM00041</t>
  </si>
  <si>
    <t>E2270SWDN</t>
  </si>
  <si>
    <t>E2270SWDN,215LM00041,; E2270SWHN,215LM00041,</t>
  </si>
  <si>
    <t>E2270PWHE</t>
  </si>
  <si>
    <t>E2270SWN, E2270SWDN, E2270SWHN, E2270SWNL, E2270SWN5, E2270SWN6,215LM00062,</t>
  </si>
  <si>
    <t>E2228SWDN</t>
  </si>
  <si>
    <t>215LM00054</t>
  </si>
  <si>
    <t xml:space="preserve">E2228SWDN </t>
  </si>
  <si>
    <t xml:space="preserve">215LM00054 </t>
  </si>
  <si>
    <t>I2279VWH</t>
  </si>
  <si>
    <t>215LM00055</t>
  </si>
  <si>
    <t>215LM00056</t>
  </si>
  <si>
    <t>E2280SWHN,E2280SWHN,</t>
  </si>
  <si>
    <t>Earphone port</t>
  </si>
  <si>
    <t>E2280SWDN</t>
  </si>
  <si>
    <t>E2280SWN</t>
  </si>
  <si>
    <t>I2281FWH</t>
  </si>
  <si>
    <t>215LM00059</t>
  </si>
  <si>
    <t>E2275PWQU, E2275SWJ, E2275PWJ, E2275SWN</t>
  </si>
  <si>
    <t>215LM00063</t>
  </si>
  <si>
    <t xml:space="preserve">E2275PWQU </t>
  </si>
  <si>
    <t xml:space="preserve">215LM00063 </t>
  </si>
  <si>
    <t>HDMI 2.0,DVI,DisplayPort 1.3,SVGA</t>
  </si>
  <si>
    <t>I2275PWQU</t>
  </si>
  <si>
    <t>215LM00064</t>
  </si>
  <si>
    <t>I2289FWH</t>
  </si>
  <si>
    <t>215LM00068</t>
  </si>
  <si>
    <t>I2289FW,215LM00068,</t>
  </si>
  <si>
    <t>I220SWH</t>
  </si>
  <si>
    <t>215LM00071</t>
  </si>
  <si>
    <t>E2250S</t>
  </si>
  <si>
    <t>220LM00006</t>
  </si>
  <si>
    <t>E2250SDA</t>
  </si>
  <si>
    <t>E2250SA,,; E2250SAK,,; E2250SAN,,; E2250SANK,,; E2250SD,,; E2250SDA,,; E2250SDAK,,; E2250SDAN,,; E2250SDANK,,; E2250SDK,,; E2250SDN,,; E2250SDNK,,; E2250SK,,; E2250SN,,; E2250SNK,,</t>
  </si>
  <si>
    <t>E2260SD</t>
  </si>
  <si>
    <t>220LM00010</t>
  </si>
  <si>
    <t>E2260PQ</t>
  </si>
  <si>
    <t>E2260SDA, E2260PDA, E2260PDAS, E2260SHU, E2260PHU, E2260PQ,,</t>
  </si>
  <si>
    <t>22B1H</t>
  </si>
  <si>
    <t>22B1</t>
  </si>
  <si>
    <t>22B1HS,22B1,</t>
  </si>
  <si>
    <t>I2367FH</t>
  </si>
  <si>
    <t>230LM00023</t>
  </si>
  <si>
    <t>I2379VHE</t>
  </si>
  <si>
    <t>230LM00029</t>
  </si>
  <si>
    <t>I2379VH,230LM00029,; I2379VHE6,230LM00029,</t>
  </si>
  <si>
    <t>E2461FW</t>
  </si>
  <si>
    <t>236LM00012</t>
  </si>
  <si>
    <t>E2461FWH</t>
  </si>
  <si>
    <t>E2461FWH, M2461FW, M2461WH,,</t>
  </si>
  <si>
    <t>E2429SWHE</t>
  </si>
  <si>
    <t>236LM00029</t>
  </si>
  <si>
    <t xml:space="preserve">E2429SWHE </t>
  </si>
  <si>
    <t xml:space="preserve">236LM00029 </t>
  </si>
  <si>
    <t>E2475SWQE</t>
  </si>
  <si>
    <t>236LM00031</t>
  </si>
  <si>
    <t>E2475PWJ</t>
  </si>
  <si>
    <t>E2475PWJ,236LM00031,; E2475SWJ,236LM00031,</t>
  </si>
  <si>
    <t>I2476VXM</t>
  </si>
  <si>
    <t>238LM00005</t>
  </si>
  <si>
    <t>I2480SX</t>
  </si>
  <si>
    <t>238LM00006</t>
  </si>
  <si>
    <t>I2475PXJ</t>
  </si>
  <si>
    <t>PDS241</t>
  </si>
  <si>
    <t>238LM00020</t>
  </si>
  <si>
    <t>I240SXH</t>
  </si>
  <si>
    <t>238LM00021</t>
  </si>
  <si>
    <t>I2489FXH8</t>
  </si>
  <si>
    <t>238LM00022</t>
  </si>
  <si>
    <t>I2489FXHA8</t>
  </si>
  <si>
    <t>I2489FXHA8,238LM00022,</t>
  </si>
  <si>
    <t>I2490PXZ</t>
  </si>
  <si>
    <t>238LM00023</t>
  </si>
  <si>
    <t>I2490VXQ,238LM00023,</t>
  </si>
  <si>
    <t>I2490PXQU</t>
  </si>
  <si>
    <t>238LM00024</t>
  </si>
  <si>
    <t>I2460PXQU</t>
  </si>
  <si>
    <t>240LM00013</t>
  </si>
  <si>
    <t>24B1H</t>
  </si>
  <si>
    <t>24B1</t>
  </si>
  <si>
    <t>24B1XH,24B1,; 24B1XHS,24B1,</t>
  </si>
  <si>
    <t>AG251FZ</t>
  </si>
  <si>
    <t>250LM00005</t>
  </si>
  <si>
    <t>AG251FX,250LM00005,</t>
  </si>
  <si>
    <t>E2752SHE</t>
  </si>
  <si>
    <t>270LM00004</t>
  </si>
  <si>
    <t>E2752VH</t>
  </si>
  <si>
    <t>E2752VH,270LM00004,</t>
  </si>
  <si>
    <t>I2769VM</t>
  </si>
  <si>
    <t>270LM00007</t>
  </si>
  <si>
    <t>I2769V,270LM00007,</t>
  </si>
  <si>
    <t>E2770SD</t>
  </si>
  <si>
    <t>270LM00009</t>
  </si>
  <si>
    <t>E2770SHE</t>
  </si>
  <si>
    <t>E2770PQU,,; E2770SD6,,; E2770SH,,; E2770SHE,,; E2770SHE/NA,,; I2270V,,; I2770PQ,,; I2770VHE,,; M2770V,,</t>
  </si>
  <si>
    <t>270LM00010</t>
  </si>
  <si>
    <t>E2798SH</t>
  </si>
  <si>
    <t>E2727SHE</t>
  </si>
  <si>
    <t>270LM00012</t>
  </si>
  <si>
    <t xml:space="preserve">270LM00012 </t>
  </si>
  <si>
    <t>LV273HIP</t>
  </si>
  <si>
    <t>270LM00013</t>
  </si>
  <si>
    <t>Q2781PQ</t>
  </si>
  <si>
    <t>270LM00028</t>
  </si>
  <si>
    <t>Q2777PQU</t>
  </si>
  <si>
    <t>270LM00031</t>
  </si>
  <si>
    <t>Q2777FQ,270LM00031,</t>
  </si>
  <si>
    <t>U2777PQU</t>
  </si>
  <si>
    <t>PDS271</t>
  </si>
  <si>
    <t>270LM00040</t>
  </si>
  <si>
    <t>I2789FH8</t>
  </si>
  <si>
    <t>270LM00041</t>
  </si>
  <si>
    <t>I2790VH</t>
  </si>
  <si>
    <t>270LM00042</t>
  </si>
  <si>
    <t>I2790VQ</t>
  </si>
  <si>
    <t>I2790VQ,270LM00042,</t>
  </si>
  <si>
    <t>I2790PQU</t>
  </si>
  <si>
    <t>270LM00043</t>
  </si>
  <si>
    <t>Q2790PQU</t>
  </si>
  <si>
    <t>Q2790VQ,270LM00043,</t>
  </si>
  <si>
    <t>P270SH</t>
  </si>
  <si>
    <t>270LM00045</t>
  </si>
  <si>
    <t>27B1H</t>
  </si>
  <si>
    <t>27B1</t>
  </si>
  <si>
    <t>27P1</t>
  </si>
  <si>
    <t>Q2963PQ</t>
  </si>
  <si>
    <t>290LM00002</t>
  </si>
  <si>
    <t>U3277PWQU</t>
  </si>
  <si>
    <t>315LM00017</t>
  </si>
  <si>
    <t>I3289VWH8</t>
  </si>
  <si>
    <t>315LM00030</t>
  </si>
  <si>
    <t>C4008VH8</t>
  </si>
  <si>
    <t>400LM00003</t>
  </si>
  <si>
    <t>236LM00020</t>
  </si>
  <si>
    <t>E2425SWD</t>
  </si>
  <si>
    <t>240LM00010</t>
  </si>
  <si>
    <t>E2460PDA</t>
  </si>
  <si>
    <t xml:space="preserve">E2460PDA; E2460PHU; E2460PQ; E2460SD; E2460SD2; E2460SDA; E2460SH; E2460SHU
</t>
  </si>
  <si>
    <t>,E2460PHU,; ,E2460PQ,; ,E2460SD,; ,E2460SD2,; ,E2460SDA,; ,E2460SH,; ,E2460SHU,</t>
  </si>
  <si>
    <t>215LM00052</t>
  </si>
  <si>
    <t xml:space="preserve">I2276VWM
</t>
  </si>
  <si>
    <t>I2276VWM; I2276VW6; I2276VWM6; E2276VW; I2276VW</t>
  </si>
  <si>
    <t>,E2276VW,; ,I2276VW,; ,I2276VW6,; ,I2276VWM6,</t>
  </si>
  <si>
    <t>236LM00023</t>
  </si>
  <si>
    <t xml:space="preserve">I2476VW6
</t>
  </si>
  <si>
    <t xml:space="preserve">I2476VW6; I2476VWM6; E2476VW; E2476VWM6; I2476VW; I2476VWM
</t>
  </si>
  <si>
    <t>,E2476VW,; ,E2476VWM6,; ,I2476VW,; ,I2476VWM,; ,I2476VWM6,</t>
  </si>
  <si>
    <t>I2741VH</t>
  </si>
  <si>
    <t>I2741V</t>
  </si>
  <si>
    <t>, D-Sub</t>
  </si>
  <si>
    <t>270LM00014</t>
  </si>
  <si>
    <t>I2778VHE6</t>
  </si>
  <si>
    <t>,G2778VQ,; ,Q2778VF,; ,Q2778VQE,</t>
  </si>
  <si>
    <t>Q27P1</t>
  </si>
  <si>
    <t>E719SD</t>
  </si>
  <si>
    <t>TFT1780PSA+</t>
  </si>
  <si>
    <t>E719SDA,TFT1780PSA+,</t>
  </si>
  <si>
    <t>E2180SWDN</t>
  </si>
  <si>
    <t>ViewSonic Corporation</t>
  </si>
  <si>
    <t>VX2252mh</t>
  </si>
  <si>
    <t>VS15560</t>
  </si>
  <si>
    <t>ViewSonic</t>
  </si>
  <si>
    <t xml:space="preserve">VX2252mh </t>
  </si>
  <si>
    <t xml:space="preserve">VS15560 </t>
  </si>
  <si>
    <t>VG2765</t>
  </si>
  <si>
    <t>VS16800</t>
  </si>
  <si>
    <t xml:space="preserve">VG2765 </t>
  </si>
  <si>
    <t xml:space="preserve">VS16800 </t>
  </si>
  <si>
    <t>VP2365-LED</t>
  </si>
  <si>
    <t>VS12637</t>
  </si>
  <si>
    <t>VG2228wm-LED</t>
  </si>
  <si>
    <t>VS14298</t>
  </si>
  <si>
    <t>VA2232wm-LED</t>
  </si>
  <si>
    <t>VS14517</t>
  </si>
  <si>
    <t>VA2232w-LED,VS14517,</t>
  </si>
  <si>
    <t>VG2239Smh</t>
  </si>
  <si>
    <t>VS14768</t>
  </si>
  <si>
    <t>VG2239m-LED,,</t>
  </si>
  <si>
    <t>VG2439Smh</t>
  </si>
  <si>
    <t>VS14782</t>
  </si>
  <si>
    <t>VG2439m-LED,,</t>
  </si>
  <si>
    <t>TD2220</t>
  </si>
  <si>
    <t>VS14833</t>
  </si>
  <si>
    <t>TD2210,,; TD2220-2,,</t>
  </si>
  <si>
    <t>DVI,VGA,USB 2.0</t>
  </si>
  <si>
    <t>VX2370S-LED</t>
  </si>
  <si>
    <t>VS14880</t>
  </si>
  <si>
    <t>VX2370Smh-LED</t>
  </si>
  <si>
    <t>VX2770S-LED</t>
  </si>
  <si>
    <t>VS14886</t>
  </si>
  <si>
    <t>VX2770Smh-LED</t>
  </si>
  <si>
    <t>VG2437Smc</t>
  </si>
  <si>
    <t>VS14995</t>
  </si>
  <si>
    <t>Audio In; MIC In; Audio Out; MIC Out</t>
  </si>
  <si>
    <t>VX2270S-LED</t>
  </si>
  <si>
    <t>VS15052</t>
  </si>
  <si>
    <t>VX2270Smh-LED</t>
  </si>
  <si>
    <t>VG2428wm-LED</t>
  </si>
  <si>
    <t>VS15055</t>
  </si>
  <si>
    <t>VG2039m-LED</t>
  </si>
  <si>
    <t>VS15138</t>
  </si>
  <si>
    <t xml:space="preserve">VG2039m </t>
  </si>
  <si>
    <t xml:space="preserve">VS15138 </t>
  </si>
  <si>
    <t>DisplayPort 1.2,DVI,USB 2.0,SVGA</t>
  </si>
  <si>
    <t>VG2233-LED</t>
  </si>
  <si>
    <t>VS15381</t>
  </si>
  <si>
    <t>VA2246-LED</t>
  </si>
  <si>
    <t>VS15451</t>
  </si>
  <si>
    <t>VA2246m-LED</t>
  </si>
  <si>
    <t>VA2246a-LED,VS15451,; VA2246m-LED,VS15451,; VA2249S,VS15451,; VA2445-LED,VS15451,; VA2445a-LED,VS15451,; VA2445m-LED,VS15451,</t>
  </si>
  <si>
    <t>VA2445-LED</t>
  </si>
  <si>
    <t>VS15453</t>
  </si>
  <si>
    <t>VA2446m-LED</t>
  </si>
  <si>
    <t>VA2445m-LED,VS15453,; VA2446-LED,VS15453,; VA2446m-LED,VS15453,</t>
  </si>
  <si>
    <t>VA2746m-LED</t>
  </si>
  <si>
    <t>VS15457</t>
  </si>
  <si>
    <t>VA2746-LED</t>
  </si>
  <si>
    <t>VA2349S</t>
  </si>
  <si>
    <t>VS15465</t>
  </si>
  <si>
    <t>VX2452mh</t>
  </si>
  <si>
    <t>VS15562</t>
  </si>
  <si>
    <t xml:space="preserve">VX2452mh </t>
  </si>
  <si>
    <t xml:space="preserve">VS15562 </t>
  </si>
  <si>
    <t>VG2233mh</t>
  </si>
  <si>
    <t>VS15614</t>
  </si>
  <si>
    <t>VG2233mh, VG2233Smh</t>
  </si>
  <si>
    <t>VG2233Smh,,</t>
  </si>
  <si>
    <t>VG2233Smh</t>
  </si>
  <si>
    <t>VG2433mh</t>
  </si>
  <si>
    <t>VS15615</t>
  </si>
  <si>
    <t>VG2433mh,VG2433Smh</t>
  </si>
  <si>
    <t>VG2433Smh,,</t>
  </si>
  <si>
    <t>VG2433Smh</t>
  </si>
  <si>
    <t>VA708a</t>
  </si>
  <si>
    <t>VS15826</t>
  </si>
  <si>
    <t xml:space="preserve">VA708a </t>
  </si>
  <si>
    <t xml:space="preserve">VS15826 </t>
  </si>
  <si>
    <t>VG939Sm</t>
  </si>
  <si>
    <t>VS15843</t>
  </si>
  <si>
    <t>VA951S</t>
  </si>
  <si>
    <t>VA951S,VS15843,</t>
  </si>
  <si>
    <t>VG2847Smh</t>
  </si>
  <si>
    <t>VS15882</t>
  </si>
  <si>
    <t>VG2438Sm</t>
  </si>
  <si>
    <t>VS15964</t>
  </si>
  <si>
    <t>Audio In,Audio Out</t>
  </si>
  <si>
    <t>VP2780-4K</t>
  </si>
  <si>
    <t>VS16006</t>
  </si>
  <si>
    <t>VP2780-4K; XG2700-4K</t>
  </si>
  <si>
    <t>XG2700-4K,,</t>
  </si>
  <si>
    <t>VX2475Smhl-4K</t>
  </si>
  <si>
    <t>VS16024</t>
  </si>
  <si>
    <t>HDMI 1.4,DisplayPort 1.3</t>
  </si>
  <si>
    <t>VA2265S; VA2265Sm; VA2265Sh; VA2265Smh</t>
  </si>
  <si>
    <t>VS16029</t>
  </si>
  <si>
    <t xml:space="preserve">VA2265Smh </t>
  </si>
  <si>
    <t xml:space="preserve">VS16029 </t>
  </si>
  <si>
    <t>,,"The four models are identical except input terminals. VA2265S with VGA and DVI; VA2265Sm with VGA, DVI and Audio In; VA2265Sh with VGA, HDMI; VA2265Smh with VGA, HDMI and Audio In"</t>
  </si>
  <si>
    <t>VA2465S; VA2465Sm; VA2465Sh; VA2465Smh</t>
  </si>
  <si>
    <t>VS16033</t>
  </si>
  <si>
    <t xml:space="preserve">VA2465Smh </t>
  </si>
  <si>
    <t xml:space="preserve">VS16033 </t>
  </si>
  <si>
    <t>,,"The four models are identical except input terminals. VA2465S with VGA and DVI; VA2465Sm with VGA, DVI and Audio In; VA2465Sh with VGA, HDMI; VA2465Smh with VGA, HDMI and Audio In"</t>
  </si>
  <si>
    <t>VA2055Sm</t>
  </si>
  <si>
    <t>VS16162</t>
  </si>
  <si>
    <t>VA2055Sa,VS16162,</t>
  </si>
  <si>
    <t>CDX5552</t>
  </si>
  <si>
    <t>VS16172</t>
  </si>
  <si>
    <t>RS232, AUDIO IN,AUDIO OUT, IR IN, IR OUT, SPEAKERS OUT</t>
  </si>
  <si>
    <t>CDE4302</t>
  </si>
  <si>
    <t>VS16174</t>
  </si>
  <si>
    <t>CDE4302-H</t>
  </si>
  <si>
    <t>CDE4302-H,VS16174,; VG4312-G,VS16174,</t>
  </si>
  <si>
    <t>CDE5502</t>
  </si>
  <si>
    <t>VS16175</t>
  </si>
  <si>
    <t>CDE5502-H</t>
  </si>
  <si>
    <t>CDE5502-H,VS16175,</t>
  </si>
  <si>
    <t>VA2252S, VA2252Sm</t>
  </si>
  <si>
    <t>VS16197</t>
  </si>
  <si>
    <t xml:space="preserve">VA2252Sm </t>
  </si>
  <si>
    <t xml:space="preserve">VS16197 </t>
  </si>
  <si>
    <t>,,"The two models are identical except  input  terminals. VA2252Sm with Audio In VA2252S without Audio In"</t>
  </si>
  <si>
    <t>VA2452S, VA2452Sm</t>
  </si>
  <si>
    <t>VS16199</t>
  </si>
  <si>
    <t xml:space="preserve">VA2452Sm </t>
  </si>
  <si>
    <t xml:space="preserve">VS16199 </t>
  </si>
  <si>
    <t>,,"The two models are identical except  input  terminals. VA2452Sm with Audio In VA2452S without Audio In"</t>
  </si>
  <si>
    <t>VA2261-8</t>
  </si>
  <si>
    <t>VS16217</t>
  </si>
  <si>
    <t>VX2257-mhd</t>
  </si>
  <si>
    <t>VS16261</t>
  </si>
  <si>
    <t>VX2457-mhd</t>
  </si>
  <si>
    <t>VS16263</t>
  </si>
  <si>
    <t>HDMI 1.4,VGA,DisplayPort 1.3</t>
  </si>
  <si>
    <t>VX2757-mhd</t>
  </si>
  <si>
    <t>VS16327</t>
  </si>
  <si>
    <t>CDE4803</t>
  </si>
  <si>
    <t>VS16334</t>
  </si>
  <si>
    <t>CDE4803, CDE4803-H</t>
  </si>
  <si>
    <t>CDE4803-H,,</t>
  </si>
  <si>
    <t>VGA,USB 2.0,Other</t>
  </si>
  <si>
    <t>VX2276</t>
  </si>
  <si>
    <t>VS16381</t>
  </si>
  <si>
    <t>VX2276-smhd</t>
  </si>
  <si>
    <t>VX2376</t>
  </si>
  <si>
    <t>VS16384</t>
  </si>
  <si>
    <t>VX2376-smhd</t>
  </si>
  <si>
    <t>VX2776</t>
  </si>
  <si>
    <t>VS16387</t>
  </si>
  <si>
    <t>sRGB,NTSC</t>
  </si>
  <si>
    <t>VX2776-smhd</t>
  </si>
  <si>
    <t>VA2259-smh</t>
  </si>
  <si>
    <t>VS16393</t>
  </si>
  <si>
    <t>VA2259-sh</t>
  </si>
  <si>
    <t>VA2259,,; VA2259-sh,,</t>
  </si>
  <si>
    <t>VA2359-smh</t>
  </si>
  <si>
    <t>VS16398</t>
  </si>
  <si>
    <t>VA2359-sh</t>
  </si>
  <si>
    <t>VA2359,,; VA2359-sh,,</t>
  </si>
  <si>
    <t>VA2759-smh</t>
  </si>
  <si>
    <t>VS16403</t>
  </si>
  <si>
    <t>VA2759-smh; VA2759-sh; VA2759</t>
  </si>
  <si>
    <t>VA2759,,; VA2759-sh,,</t>
  </si>
  <si>
    <t>VA2419-smh</t>
  </si>
  <si>
    <t>VS16422</t>
  </si>
  <si>
    <t>Audio in Earphone out</t>
  </si>
  <si>
    <t>VX2778-smhd</t>
  </si>
  <si>
    <t>VS16431</t>
  </si>
  <si>
    <t>VX2778-smhd-W</t>
  </si>
  <si>
    <t>VX2778-smhd-W,,</t>
  </si>
  <si>
    <t>Mini Display Port 1.2; Audio out</t>
  </si>
  <si>
    <t>CDE3203</t>
  </si>
  <si>
    <t>VS16450</t>
  </si>
  <si>
    <t>HDMI 2.0,S-Video,VGA,USB 2.0,DVI,Other</t>
  </si>
  <si>
    <t xml:space="preserve">RS232 </t>
  </si>
  <si>
    <t>TD2230</t>
  </si>
  <si>
    <t>VS16453</t>
  </si>
  <si>
    <t>CDE6502</t>
  </si>
  <si>
    <t>VS16457</t>
  </si>
  <si>
    <t>HDMI 1.4,USB 2.0,VGA,Other,USB 3.0,SVGA</t>
  </si>
  <si>
    <t>Audio line-out port; LAN</t>
  </si>
  <si>
    <t>CDM4300R</t>
  </si>
  <si>
    <t>VS16466</t>
  </si>
  <si>
    <t>CDM4300T</t>
  </si>
  <si>
    <t>CDM4300T,,</t>
  </si>
  <si>
    <t>CDM4900R</t>
  </si>
  <si>
    <t>VS16467</t>
  </si>
  <si>
    <t>CDM5500R</t>
  </si>
  <si>
    <t>VS16468</t>
  </si>
  <si>
    <t>VP2468</t>
  </si>
  <si>
    <t>VS16475</t>
  </si>
  <si>
    <t xml:space="preserve">VP2468 </t>
  </si>
  <si>
    <t>Mini DisplayPort 1.2; Audio-out</t>
  </si>
  <si>
    <t>VA2719-smh</t>
  </si>
  <si>
    <t>VS16492</t>
  </si>
  <si>
    <t>TD2430</t>
  </si>
  <si>
    <t>VS16495</t>
  </si>
  <si>
    <t>VP2771</t>
  </si>
  <si>
    <t>VS16503</t>
  </si>
  <si>
    <t xml:space="preserve">VP2771 </t>
  </si>
  <si>
    <t>VX2476-smhd</t>
  </si>
  <si>
    <t>VS16510</t>
  </si>
  <si>
    <t>VX2476</t>
  </si>
  <si>
    <t>VX2478-smhd</t>
  </si>
  <si>
    <t>VS16523</t>
  </si>
  <si>
    <t>TD2421</t>
  </si>
  <si>
    <t>VS16530</t>
  </si>
  <si>
    <t>TD2420-2-CN,,</t>
  </si>
  <si>
    <t>VA LED</t>
  </si>
  <si>
    <t>HDMI 1.4,DVI,USB 2.0,Other</t>
  </si>
  <si>
    <t>VG2249</t>
  </si>
  <si>
    <t>VS16541</t>
  </si>
  <si>
    <t>Mini Display Port 1.2; Audio In</t>
  </si>
  <si>
    <t>VG2449</t>
  </si>
  <si>
    <t>VS16542</t>
  </si>
  <si>
    <t>VG2253</t>
  </si>
  <si>
    <t>VS16564</t>
  </si>
  <si>
    <t>VG2453</t>
  </si>
  <si>
    <t>VS16566</t>
  </si>
  <si>
    <t>VG2753</t>
  </si>
  <si>
    <t>VS16568</t>
  </si>
  <si>
    <t>CDX4952</t>
  </si>
  <si>
    <t>VS16717</t>
  </si>
  <si>
    <t>HDMI 1.4,DisplayPort 1.2,Component,DVI,USB 3.1</t>
  </si>
  <si>
    <t>VP2768</t>
  </si>
  <si>
    <t>VS16814</t>
  </si>
  <si>
    <t>HDMI; Mini DP; Audio out</t>
  </si>
  <si>
    <t>CDE3204</t>
  </si>
  <si>
    <t>VS16838</t>
  </si>
  <si>
    <t>HDMI 2.0,DVI,USB 2.0,VGA,Other</t>
  </si>
  <si>
    <t>YPbPr; RS232</t>
  </si>
  <si>
    <t>VX4380-4K</t>
  </si>
  <si>
    <t>VS16845</t>
  </si>
  <si>
    <t>CDM5500T</t>
  </si>
  <si>
    <t>VS16854</t>
  </si>
  <si>
    <t>HDMI 1.4,DisplayPort 1.2,USB 2.0,DVI,Other</t>
  </si>
  <si>
    <t>LAN; IR in/out; RS232; Line in; Audio out; SD card reader</t>
  </si>
  <si>
    <t>Flash Memory-card/Smart-card Reader Gesture Recognition,Touch Screen,Built-In Speakers</t>
  </si>
  <si>
    <t>Gesture Recognition,Built-In Speakers</t>
  </si>
  <si>
    <t>VA2719-2K-smhd-2</t>
  </si>
  <si>
    <t>VS16861</t>
  </si>
  <si>
    <t>VG2719-2K,,</t>
  </si>
  <si>
    <t>VA2719-2K-smhd</t>
  </si>
  <si>
    <t xml:space="preserve">VS16861 </t>
  </si>
  <si>
    <t>VP2785-4K</t>
  </si>
  <si>
    <t>VS16881</t>
  </si>
  <si>
    <t>Mini Display Port 1.2; Type-C</t>
  </si>
  <si>
    <t>VP3268-4K</t>
  </si>
  <si>
    <t>VS16894</t>
  </si>
  <si>
    <t>Mini DisplayPort 1.2</t>
  </si>
  <si>
    <t>XG2530</t>
  </si>
  <si>
    <t>VS16920</t>
  </si>
  <si>
    <t>HDMI 1.4,HDMI 2.0,DisplayPort 1.2,Other,USB 3.0</t>
  </si>
  <si>
    <t>VG2739</t>
  </si>
  <si>
    <t>VS16943</t>
  </si>
  <si>
    <t>VP3881</t>
  </si>
  <si>
    <t>VS16980</t>
  </si>
  <si>
    <t>VX3211-2K-mhd</t>
  </si>
  <si>
    <t>VS17000</t>
  </si>
  <si>
    <t xml:space="preserve">ViewSonic
</t>
  </si>
  <si>
    <t>VS17037</t>
  </si>
  <si>
    <t>XG2402,XG2402,</t>
  </si>
  <si>
    <t>Audio out port</t>
  </si>
  <si>
    <t>XG3220</t>
  </si>
  <si>
    <t>VS17039</t>
  </si>
  <si>
    <t>CDE6510</t>
  </si>
  <si>
    <t>VS17061</t>
  </si>
  <si>
    <t>HDMI 1.4,HDMI 2.0,VGA,Other</t>
  </si>
  <si>
    <t>VG2448</t>
  </si>
  <si>
    <t>VS17067</t>
  </si>
  <si>
    <t>XG2702</t>
  </si>
  <si>
    <t>VS17019</t>
  </si>
  <si>
    <t>VX2758-C-mh</t>
  </si>
  <si>
    <t>VS17210</t>
  </si>
  <si>
    <t>VX3258-2KC-mhd</t>
  </si>
  <si>
    <t>VS17211</t>
  </si>
  <si>
    <t>CDE5510</t>
  </si>
  <si>
    <t>VS17215</t>
  </si>
  <si>
    <t>VG2439smh</t>
  </si>
  <si>
    <t>VS17287</t>
  </si>
  <si>
    <t>HDMI 1.4,DisplayPort 1.2,Composite,Other</t>
  </si>
  <si>
    <t>USB Type-C</t>
  </si>
  <si>
    <t>CDX5560</t>
  </si>
  <si>
    <t>VS17291</t>
  </si>
  <si>
    <t>CDX5562</t>
  </si>
  <si>
    <t>VS17292</t>
  </si>
  <si>
    <t>VA2256-mhd</t>
  </si>
  <si>
    <t>VS17294</t>
  </si>
  <si>
    <t>VA2456-mhd</t>
  </si>
  <si>
    <t>VS17295</t>
  </si>
  <si>
    <t>VA2756-mhd</t>
  </si>
  <si>
    <t>VS17296</t>
  </si>
  <si>
    <t>VG2248</t>
  </si>
  <si>
    <t>VS17350</t>
  </si>
  <si>
    <t>VG2748</t>
  </si>
  <si>
    <t>VS17351</t>
  </si>
  <si>
    <t>Wacom Co., Ltd</t>
  </si>
  <si>
    <t>DTH-1300</t>
  </si>
  <si>
    <t>WACOM</t>
  </si>
  <si>
    <t>DTK-1301,DTK-1301,</t>
  </si>
  <si>
    <t>External power adapter</t>
  </si>
  <si>
    <t>Dataset ID</t>
  </si>
  <si>
    <t>Resolution Category</t>
  </si>
  <si>
    <t>Unique Model</t>
  </si>
  <si>
    <t>Curved Screen</t>
  </si>
  <si>
    <t>ABC</t>
  </si>
  <si>
    <t>Touch</t>
  </si>
  <si>
    <t>Total Energy Consumption (kWh)</t>
  </si>
  <si>
    <t>E</t>
  </si>
  <si>
    <t>D</t>
  </si>
  <si>
    <t>C</t>
  </si>
  <si>
    <t>A</t>
  </si>
  <si>
    <t>TEC Meets Graph Limit</t>
  </si>
  <si>
    <t>Area</t>
  </si>
  <si>
    <t>HDR</t>
  </si>
  <si>
    <t>B</t>
  </si>
  <si>
    <t>ABC * On Mode Max Adder</t>
  </si>
  <si>
    <t>tanh</t>
  </si>
  <si>
    <t>Gaming</t>
  </si>
  <si>
    <t>Power Source Type</t>
  </si>
  <si>
    <t>AC</t>
  </si>
  <si>
    <t>DC</t>
  </si>
  <si>
    <t>Resolution</t>
  </si>
  <si>
    <t>Color Gamut Greater than 32.9 and MP &gt;=3.6</t>
  </si>
  <si>
    <t>Color Gamut Data Corrected / Estimated</t>
  </si>
  <si>
    <t>Equation 2: Calculation of Maximum TEC (ETEC_MAX) for Monitors in kWh</t>
  </si>
  <si>
    <t>Equation 1: Total Energy Consumption Calculation</t>
  </si>
  <si>
    <t>E_TEC=8.76 ×(0.35×P_ON+0.65×P_SLEEP)</t>
  </si>
  <si>
    <t>Intercept</t>
  </si>
  <si>
    <t>Equation 3: Total Energy Consumption Requirement for Monitors</t>
  </si>
  <si>
    <t>Draft 2 Monitor Equation 1 TEC Max (kWh)</t>
  </si>
  <si>
    <r>
      <t xml:space="preserve">E_EP
</t>
    </r>
    <r>
      <rPr>
        <b/>
        <sz val="8"/>
        <color theme="0"/>
        <rFont val="Arial"/>
        <family val="2"/>
      </rPr>
      <t>(0.14*Color Gamut expressed as a percentage of CIE LUV)</t>
    </r>
  </si>
  <si>
    <t>E_ABC (0.05*TEC_MAX)</t>
  </si>
  <si>
    <t>E_T (0.15*TEC_MAX)</t>
  </si>
  <si>
    <t>E_C (0.05* TEC_MAX)</t>
  </si>
  <si>
    <t>Enhanced Performance</t>
  </si>
  <si>
    <t>Touch Functionality</t>
  </si>
  <si>
    <t>Curved Display Screen</t>
  </si>
  <si>
    <t>Limit</t>
  </si>
  <si>
    <t>E_N</t>
  </si>
  <si>
    <t>Draft 2 Version 8.0 AC Monitor Total Energy Consumption Requirements</t>
  </si>
  <si>
    <t>Draft 2 Version 8.0 Signage Displays On Mode (W) Requirements</t>
  </si>
  <si>
    <t>l (luminance coefficient)</t>
  </si>
  <si>
    <t>Equation 8: Calculation of Maximum On Mode Power (PON_MAX) in Watts for Signage Displays</t>
  </si>
  <si>
    <t>Equation 9: On Mode Power Requirement for Signage Displays</t>
  </si>
  <si>
    <t>SIGNAGE_Luminance Allowance (W)</t>
  </si>
  <si>
    <t>DC MONITORS TEC Base with Touch Allowance and 0.85 Loss Adj (kWh)</t>
  </si>
  <si>
    <t>SIGNAGE_ Limit (W)</t>
  </si>
  <si>
    <t>SIGNAGE_ Meets Limit (W)</t>
  </si>
  <si>
    <t>DC MONITORS Meets TEC Requirements</t>
  </si>
  <si>
    <t>AC_PLOT_Draft1_TEC_Mon_Res (kWh)</t>
  </si>
  <si>
    <t>AC_PLOT_TEC_Mon_EPD (kWh)</t>
  </si>
  <si>
    <t>AC_PLOT_TEC_Mon_ABC (kWh)</t>
  </si>
  <si>
    <t>AC_PLOT_TEC_Mon_Touch (kWh)</t>
  </si>
  <si>
    <t>AC_PLOT_TEC_Mon_Curved (kWh)</t>
  </si>
  <si>
    <t>AC_PLOT_TEC_Mon_dc (kWh)</t>
  </si>
  <si>
    <t>AC_Plot_Linear (Area*0.122)+8 (kWh)</t>
  </si>
  <si>
    <r>
      <t>ENERGY STAR</t>
    </r>
    <r>
      <rPr>
        <b/>
        <vertAlign val="superscript"/>
        <sz val="14"/>
        <color theme="0"/>
        <rFont val="Arial"/>
        <family val="2"/>
      </rPr>
      <t xml:space="preserve">® </t>
    </r>
    <r>
      <rPr>
        <b/>
        <sz val="14"/>
        <color theme="0"/>
        <rFont val="Arial"/>
        <family val="2"/>
      </rPr>
      <t>Displays Dataset for the Draft 2 Version 8 Specification</t>
    </r>
  </si>
  <si>
    <t>SIGNAGE_On Mode Minus Luminance and ABC Allowances(W)</t>
  </si>
  <si>
    <t>SIGNAGE_On Mode Minus Luminance (W)</t>
  </si>
  <si>
    <t>SIGNAGE_On Mode Max (W)</t>
  </si>
  <si>
    <t>Equation Values</t>
  </si>
  <si>
    <r>
      <t>Enclosed are the ENERGY STAR Displays data and analysis supporting the proposed requirements in the Draft 2 Version 8.0 ENERGY STAR specification. The following tabs are included in this workbook:
1. V7 ENERGY STAR Dataset: Includes ENERGY STAR certified displays as of May 2018. EPA removed models from this dataset with either missing data or obvious errors for key fields such as size and resolution that could not be corrected with publicly available product information. EPA identified</t>
    </r>
    <r>
      <rPr>
        <sz val="12"/>
        <color rgb="FFFF0000"/>
        <rFont val="Arial"/>
        <family val="2"/>
      </rPr>
      <t xml:space="preserve"> </t>
    </r>
    <r>
      <rPr>
        <sz val="12"/>
        <color theme="1"/>
        <rFont val="Arial"/>
        <family val="2"/>
      </rPr>
      <t xml:space="preserve">uniquely tested models by filtering the Tested Model Number data field. Those tested models listed more than once (for Product Family or Brand representation) are considered a single “unique” model (column BY). 
a. Columns B through BV are the data provided through the ENERGY STAR certification process. Please visit www.energystar.gov/qpx for more information on this process and specific data field definitions.
b. Columns BX through CD are data derived from Columns B through BV (with calculations and filters).
c. Columns CE through CH represent data collected from brand or retail web pages for a subset of models (a couple dozen queried via web search) for the features of high dynamic range (HDR) capability, marketing for gaming applications, and color coverage. Color data was derived from the QPX ENERGY STAR dataset with corrections being made based on data from brand and retail web pages. 
d. Columns CI through CQ are calculations for the 'AC Monitors' tab. Columns CR and CS calculate limit for USB powered monitors including the power loss adjustment.
e. Columns CT through CY are calculations for the '3. Signage Displays' tab.
2. AC Monitors: Displays requirements and plot of unique models for monitors powered by an AC source (external or internal power supply connected to AC mains). Monitors powered by DC sources (USB powered monitors) are excluded. 
3. Signage Displays: Displays requirements and plot of unique models for all Signage Displays.
If you have any questions concerning this data, please contact James Kwon, EPA, at Kwon.James@epa.gov or 202-564-8538, or Amit Khare, ICF, at amit.khare@icf.com or (703) 272-6668. For more information on ENERGY STAR Displays specification development, please visit www.energystar.gov/RevisedSpecs and follow the link for “Displays."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</si>
</sst>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0.0"/>
    <numFmt numFmtId="165" formatCode="0.000"/>
  </numFmts>
  <fonts count="38">
    <font>
      <sz val="10"/>
      <name val="Arial"/>
    </font>
    <font>
      <sz val="10"/>
      <color theme="1"/>
      <name val="Arial"/>
      <family val="2"/>
    </font>
    <font>
      <sz val="10"/>
      <color theme="1"/>
      <name val="Arial"/>
      <family val="2"/>
    </font>
    <font>
      <sz val="11"/>
      <color theme="1"/>
      <name val="Calibri"/>
      <family val="2"/>
      <scheme val="minor"/>
    </font>
    <font>
      <sz val="10"/>
      <color theme="1"/>
      <name val="Arial"/>
      <family val="2"/>
    </font>
    <font>
      <sz val="10"/>
      <color indexed="8"/>
      <name val="Arial"/>
      <family val="2"/>
    </font>
    <font>
      <b/>
      <sz val="10"/>
      <color indexed="9"/>
      <name val="Arial"/>
      <family val="2"/>
    </font>
    <font>
      <sz val="10"/>
      <color indexed="63"/>
      <name val="Arial"/>
      <family val="2"/>
    </font>
    <font>
      <sz val="10"/>
      <name val="Arial"/>
      <family val="2"/>
    </font>
    <font>
      <sz val="9"/>
      <name val="Arial"/>
      <family val="2"/>
    </font>
    <font>
      <b/>
      <sz val="10"/>
      <color theme="0"/>
      <name val="Arial"/>
      <family val="2"/>
    </font>
    <font>
      <sz val="10"/>
      <color rgb="FF000000"/>
      <name val="Arial"/>
      <family val="2"/>
    </font>
    <font>
      <b/>
      <sz val="10"/>
      <name val="Arial"/>
      <family val="2"/>
    </font>
    <font>
      <sz val="11"/>
      <color theme="1"/>
      <name val="Calibri"/>
      <family val="2"/>
      <scheme val="minor"/>
    </font>
    <font>
      <sz val="10"/>
      <color theme="0" tint="-0.34998626667073579"/>
      <name val="Arial"/>
      <family val="2"/>
    </font>
    <font>
      <sz val="11"/>
      <color theme="1"/>
      <name val="Arial"/>
      <family val="2"/>
    </font>
    <font>
      <b/>
      <i/>
      <sz val="10"/>
      <name val="Arial"/>
      <family val="2"/>
    </font>
    <font>
      <sz val="10"/>
      <color indexed="64"/>
      <name val="Arial"/>
      <family val="2"/>
    </font>
    <font>
      <sz val="10"/>
      <name val="Helvetica"/>
      <family val="2"/>
    </font>
    <font>
      <sz val="11"/>
      <name val="ＭＳ Ｐゴシック"/>
      <family val="3"/>
      <charset val="128"/>
    </font>
    <font>
      <sz val="11"/>
      <color indexed="8"/>
      <name val="ＭＳ Ｐゴシック"/>
      <family val="3"/>
      <charset val="128"/>
    </font>
    <font>
      <sz val="11"/>
      <name val="돋움"/>
      <family val="3"/>
      <charset val="129"/>
    </font>
    <font>
      <u/>
      <sz val="11"/>
      <color theme="10"/>
      <name val="Calibri"/>
      <family val="2"/>
      <scheme val="minor"/>
    </font>
    <font>
      <sz val="12"/>
      <color theme="1"/>
      <name val="Calibri"/>
      <family val="2"/>
      <scheme val="minor"/>
    </font>
    <font>
      <sz val="11"/>
      <color theme="1"/>
      <name val="Calibri"/>
      <family val="3"/>
      <charset val="128"/>
      <scheme val="minor"/>
    </font>
    <font>
      <sz val="11"/>
      <color theme="1"/>
      <name val="Calibri"/>
      <family val="2"/>
      <charset val="128"/>
      <scheme val="minor"/>
    </font>
    <font>
      <sz val="10"/>
      <color rgb="FF111111"/>
      <name val="Arial"/>
      <family val="2"/>
    </font>
    <font>
      <sz val="10"/>
      <color theme="0"/>
      <name val="Arial"/>
      <family val="2"/>
    </font>
    <font>
      <sz val="16"/>
      <color rgb="FF111111"/>
      <name val="Arial"/>
      <family val="2"/>
    </font>
    <font>
      <b/>
      <sz val="11"/>
      <color theme="0" tint="-0.34998626667073579"/>
      <name val="Arial"/>
      <family val="2"/>
    </font>
    <font>
      <sz val="11"/>
      <color theme="0" tint="-0.34998626667073579"/>
      <name val="Arial"/>
      <family val="2"/>
    </font>
    <font>
      <sz val="12"/>
      <color theme="1"/>
      <name val="Arial"/>
      <family val="2"/>
    </font>
    <font>
      <b/>
      <sz val="8"/>
      <color theme="0"/>
      <name val="Arial"/>
      <family val="2"/>
    </font>
    <font>
      <b/>
      <sz val="12"/>
      <color indexed="9"/>
      <name val="Arial"/>
      <family val="2"/>
    </font>
    <font>
      <b/>
      <sz val="14"/>
      <color theme="0"/>
      <name val="Arial"/>
      <family val="2"/>
    </font>
    <font>
      <b/>
      <vertAlign val="superscript"/>
      <sz val="14"/>
      <color theme="0"/>
      <name val="Arial"/>
      <family val="2"/>
    </font>
    <font>
      <b/>
      <sz val="14"/>
      <color theme="1"/>
      <name val="Arial"/>
      <family val="2"/>
    </font>
    <font>
      <sz val="12"/>
      <color rgb="FFFF0000"/>
      <name val="Arial"/>
      <family val="2"/>
    </font>
  </fonts>
  <fills count="11">
    <fill>
      <patternFill patternType="none"/>
    </fill>
    <fill>
      <patternFill patternType="gray125"/>
    </fill>
    <fill>
      <patternFill patternType="solid">
        <fgColor indexed="9"/>
        <bgColor indexed="9"/>
      </patternFill>
    </fill>
    <fill>
      <patternFill patternType="solid">
        <fgColor theme="1"/>
        <bgColor indexed="9"/>
      </patternFill>
    </fill>
    <fill>
      <patternFill patternType="solid">
        <fgColor theme="1"/>
        <bgColor rgb="FFFFFFFF"/>
      </patternFill>
    </fill>
    <fill>
      <patternFill patternType="solid">
        <fgColor rgb="FFFFFF00"/>
        <bgColor indexed="9"/>
      </patternFill>
    </fill>
    <fill>
      <patternFill patternType="solid">
        <fgColor theme="0"/>
        <bgColor indexed="64"/>
      </patternFill>
    </fill>
    <fill>
      <patternFill patternType="solid">
        <fgColor theme="0" tint="-0.249977111117893"/>
        <bgColor indexed="9"/>
      </patternFill>
    </fill>
    <fill>
      <patternFill patternType="solid">
        <fgColor theme="0" tint="-0.249977111117893"/>
        <bgColor rgb="FFFFFFFF"/>
      </patternFill>
    </fill>
    <fill>
      <patternFill patternType="solid">
        <fgColor theme="8" tint="-0.249977111117893"/>
        <bgColor indexed="9"/>
      </patternFill>
    </fill>
    <fill>
      <patternFill patternType="solid">
        <fgColor theme="8" tint="-0.249977111117893"/>
        <bgColor indexed="64"/>
      </patternFill>
    </fill>
  </fills>
  <borders count="2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diagonal/>
    </border>
    <border>
      <left style="thin">
        <color theme="1" tint="0.34998626667073579"/>
      </left>
      <right/>
      <top style="thin">
        <color theme="1" tint="0.34998626667073579"/>
      </top>
      <bottom style="thin">
        <color auto="1"/>
      </bottom>
      <diagonal/>
    </border>
    <border>
      <left/>
      <right/>
      <top style="thin">
        <color theme="1" tint="0.34998626667073579"/>
      </top>
      <bottom style="thin">
        <color auto="1"/>
      </bottom>
      <diagonal/>
    </border>
    <border>
      <left/>
      <right style="thin">
        <color theme="1" tint="0.34998626667073579"/>
      </right>
      <top style="thin">
        <color theme="1" tint="0.34998626667073579"/>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6">
    <xf numFmtId="0" fontId="0" fillId="0" borderId="0"/>
    <xf numFmtId="0" fontId="13" fillId="0" borderId="0"/>
    <xf numFmtId="0" fontId="13" fillId="0" borderId="0"/>
    <xf numFmtId="0" fontId="8" fillId="0" borderId="0"/>
    <xf numFmtId="43" fontId="16"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4" fontId="16" fillId="0" borderId="0" applyFont="0" applyFill="0" applyBorder="0" applyAlignment="0" applyProtection="0"/>
    <xf numFmtId="44" fontId="3" fillId="0" borderId="0" applyFont="0" applyFill="0" applyBorder="0" applyAlignment="0" applyProtection="0"/>
    <xf numFmtId="0" fontId="22" fillId="0" borderId="0" applyNumberFormat="0" applyFill="0" applyBorder="0" applyAlignment="0" applyProtection="0"/>
    <xf numFmtId="0" fontId="19" fillId="0" borderId="0"/>
    <xf numFmtId="0" fontId="8" fillId="0" borderId="0"/>
    <xf numFmtId="0" fontId="17" fillId="0" borderId="0"/>
    <xf numFmtId="0" fontId="3" fillId="0" borderId="0"/>
    <xf numFmtId="0" fontId="8" fillId="0" borderId="0"/>
    <xf numFmtId="0" fontId="8" fillId="0" borderId="0"/>
    <xf numFmtId="0" fontId="8" fillId="0" borderId="0"/>
    <xf numFmtId="0" fontId="3" fillId="0" borderId="0"/>
    <xf numFmtId="0" fontId="3" fillId="0" borderId="0"/>
    <xf numFmtId="0" fontId="20" fillId="0" borderId="0">
      <alignment vertical="center"/>
    </xf>
    <xf numFmtId="0" fontId="23" fillId="0" borderId="0"/>
    <xf numFmtId="0" fontId="8" fillId="0" borderId="0"/>
    <xf numFmtId="0" fontId="3" fillId="0" borderId="0"/>
    <xf numFmtId="0" fontId="8" fillId="0" borderId="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0" fontId="18" fillId="0" borderId="0"/>
    <xf numFmtId="0" fontId="21" fillId="0" borderId="0">
      <alignment vertical="center"/>
    </xf>
    <xf numFmtId="0" fontId="24" fillId="0" borderId="0"/>
    <xf numFmtId="0" fontId="19" fillId="0" borderId="0"/>
    <xf numFmtId="0" fontId="25" fillId="0" borderId="0">
      <alignment vertical="center"/>
    </xf>
    <xf numFmtId="0" fontId="1" fillId="0" borderId="0"/>
    <xf numFmtId="0" fontId="3" fillId="0" borderId="0"/>
  </cellStyleXfs>
  <cellXfs count="92">
    <xf numFmtId="0" fontId="0" fillId="0" borderId="0" xfId="0"/>
    <xf numFmtId="0" fontId="5" fillId="2" borderId="0" xfId="0" applyFont="1" applyFill="1" applyAlignment="1">
      <alignment horizontal="left" wrapText="1"/>
    </xf>
    <xf numFmtId="0" fontId="5" fillId="2" borderId="0" xfId="0" applyFont="1" applyFill="1" applyAlignment="1">
      <alignment horizontal="left"/>
    </xf>
    <xf numFmtId="0" fontId="5" fillId="0" borderId="0" xfId="0" applyFont="1"/>
    <xf numFmtId="0" fontId="8" fillId="0" borderId="0" xfId="0" applyFont="1"/>
    <xf numFmtId="0" fontId="9" fillId="0" borderId="0" xfId="0" applyFont="1"/>
    <xf numFmtId="0" fontId="15" fillId="0" borderId="0" xfId="0" applyFont="1" applyAlignment="1">
      <alignment horizontal="center"/>
    </xf>
    <xf numFmtId="0" fontId="14" fillId="0" borderId="0" xfId="0" applyFont="1" applyBorder="1" applyAlignment="1">
      <alignment horizontal="center"/>
    </xf>
    <xf numFmtId="2" fontId="4" fillId="0" borderId="0" xfId="0" applyNumberFormat="1" applyFont="1" applyFill="1" applyBorder="1" applyAlignment="1">
      <alignment horizontal="center"/>
    </xf>
    <xf numFmtId="0" fontId="0" fillId="0" borderId="0" xfId="0" applyAlignment="1">
      <alignment horizontal="center"/>
    </xf>
    <xf numFmtId="0" fontId="2" fillId="0" borderId="0" xfId="0" applyFont="1" applyAlignment="1">
      <alignment horizontal="center"/>
    </xf>
    <xf numFmtId="1" fontId="8" fillId="0" borderId="0" xfId="0" applyNumberFormat="1" applyFont="1"/>
    <xf numFmtId="2" fontId="5" fillId="2" borderId="0" xfId="0" applyNumberFormat="1" applyFont="1" applyFill="1" applyAlignment="1">
      <alignment horizontal="left"/>
    </xf>
    <xf numFmtId="2" fontId="8" fillId="0" borderId="0" xfId="0" applyNumberFormat="1" applyFont="1"/>
    <xf numFmtId="0" fontId="5" fillId="2" borderId="0" xfId="0" applyFont="1" applyFill="1" applyBorder="1" applyAlignment="1">
      <alignment horizontal="left"/>
    </xf>
    <xf numFmtId="16" fontId="8" fillId="0" borderId="0" xfId="0" applyNumberFormat="1" applyFont="1"/>
    <xf numFmtId="0" fontId="28" fillId="0" borderId="0" xfId="0" applyFont="1" applyAlignment="1">
      <alignment vertical="center" wrapText="1"/>
    </xf>
    <xf numFmtId="0" fontId="5" fillId="0" borderId="0" xfId="0" applyFont="1" applyFill="1" applyAlignment="1">
      <alignment horizontal="left"/>
    </xf>
    <xf numFmtId="0" fontId="27" fillId="3" borderId="15" xfId="0" applyFont="1" applyFill="1" applyBorder="1" applyAlignment="1">
      <alignment horizontal="left" wrapText="1"/>
    </xf>
    <xf numFmtId="49" fontId="6" fillId="9" borderId="15" xfId="0" applyNumberFormat="1" applyFont="1" applyFill="1" applyBorder="1" applyAlignment="1">
      <alignment horizontal="left" wrapText="1"/>
    </xf>
    <xf numFmtId="49" fontId="12" fillId="5" borderId="15" xfId="0" applyNumberFormat="1" applyFont="1" applyFill="1" applyBorder="1" applyAlignment="1">
      <alignment horizontal="left" wrapText="1"/>
    </xf>
    <xf numFmtId="2" fontId="12" fillId="5" borderId="15" xfId="0" applyNumberFormat="1" applyFont="1" applyFill="1" applyBorder="1" applyAlignment="1">
      <alignment horizontal="left" wrapText="1"/>
    </xf>
    <xf numFmtId="164" fontId="8" fillId="8" borderId="15" xfId="0" applyNumberFormat="1" applyFont="1" applyFill="1" applyBorder="1" applyAlignment="1">
      <alignment horizontal="left" wrapText="1"/>
    </xf>
    <xf numFmtId="0" fontId="8" fillId="8" borderId="15" xfId="0" applyFont="1" applyFill="1" applyBorder="1" applyAlignment="1">
      <alignment horizontal="left" wrapText="1"/>
    </xf>
    <xf numFmtId="0" fontId="8" fillId="7" borderId="15" xfId="0" applyFont="1" applyFill="1" applyBorder="1" applyAlignment="1">
      <alignment horizontal="left" wrapText="1"/>
    </xf>
    <xf numFmtId="0" fontId="27" fillId="4" borderId="15" xfId="0" applyFont="1" applyFill="1" applyBorder="1" applyAlignment="1">
      <alignment horizontal="left" wrapText="1"/>
    </xf>
    <xf numFmtId="2" fontId="27" fillId="3" borderId="15" xfId="0" applyNumberFormat="1" applyFont="1" applyFill="1" applyBorder="1" applyAlignment="1">
      <alignment horizontal="left" wrapText="1"/>
    </xf>
    <xf numFmtId="1" fontId="8" fillId="8" borderId="15" xfId="0" applyNumberFormat="1" applyFont="1" applyFill="1" applyBorder="1" applyAlignment="1">
      <alignment horizontal="left" wrapText="1"/>
    </xf>
    <xf numFmtId="0" fontId="5" fillId="0" borderId="15" xfId="0" applyFont="1" applyFill="1" applyBorder="1" applyAlignment="1">
      <alignment horizontal="left"/>
    </xf>
    <xf numFmtId="49" fontId="7" fillId="0" borderId="15" xfId="0" applyNumberFormat="1" applyFont="1" applyFill="1" applyBorder="1" applyAlignment="1">
      <alignment horizontal="left"/>
    </xf>
    <xf numFmtId="0" fontId="7" fillId="0" borderId="15" xfId="0" applyNumberFormat="1" applyFont="1" applyFill="1" applyBorder="1" applyAlignment="1">
      <alignment horizontal="left"/>
    </xf>
    <xf numFmtId="1" fontId="7" fillId="0" borderId="15" xfId="0" applyNumberFormat="1" applyFont="1" applyFill="1" applyBorder="1" applyAlignment="1">
      <alignment horizontal="left"/>
    </xf>
    <xf numFmtId="2" fontId="7" fillId="0" borderId="15" xfId="0" applyNumberFormat="1" applyFont="1" applyFill="1" applyBorder="1" applyAlignment="1">
      <alignment horizontal="left"/>
    </xf>
    <xf numFmtId="164" fontId="11" fillId="0" borderId="15" xfId="0" applyNumberFormat="1" applyFont="1" applyFill="1" applyBorder="1" applyAlignment="1">
      <alignment horizontal="left"/>
    </xf>
    <xf numFmtId="0" fontId="11" fillId="0" borderId="15" xfId="0" applyFont="1" applyFill="1" applyBorder="1" applyAlignment="1">
      <alignment horizontal="left"/>
    </xf>
    <xf numFmtId="1" fontId="11" fillId="0" borderId="15" xfId="0" applyNumberFormat="1" applyFont="1" applyFill="1" applyBorder="1" applyAlignment="1">
      <alignment horizontal="left"/>
    </xf>
    <xf numFmtId="2" fontId="5" fillId="0" borderId="15" xfId="0" applyNumberFormat="1" applyFont="1" applyFill="1" applyBorder="1" applyAlignment="1">
      <alignment horizontal="left"/>
    </xf>
    <xf numFmtId="164" fontId="5" fillId="0" borderId="15" xfId="0" applyNumberFormat="1" applyFont="1" applyFill="1" applyBorder="1" applyAlignment="1">
      <alignment horizontal="left"/>
    </xf>
    <xf numFmtId="1" fontId="5" fillId="0" borderId="15" xfId="0" applyNumberFormat="1" applyFont="1" applyFill="1" applyBorder="1" applyAlignment="1">
      <alignment horizontal="left"/>
    </xf>
    <xf numFmtId="0" fontId="7" fillId="0" borderId="15" xfId="0" applyFont="1" applyFill="1" applyBorder="1" applyAlignment="1">
      <alignment horizontal="left"/>
    </xf>
    <xf numFmtId="0" fontId="7" fillId="0" borderId="15" xfId="0" applyFont="1" applyFill="1" applyBorder="1" applyAlignment="1">
      <alignment horizontal="left" wrapText="1"/>
    </xf>
    <xf numFmtId="10" fontId="7" fillId="0" borderId="15" xfId="0" applyNumberFormat="1" applyFont="1" applyFill="1" applyBorder="1" applyAlignment="1">
      <alignment horizontal="left"/>
    </xf>
    <xf numFmtId="0" fontId="26" fillId="0" borderId="15" xfId="0" applyFont="1" applyFill="1" applyBorder="1"/>
    <xf numFmtId="0" fontId="10" fillId="10" borderId="16" xfId="0" applyFont="1" applyFill="1" applyBorder="1" applyAlignment="1">
      <alignment horizontal="center"/>
    </xf>
    <xf numFmtId="0" fontId="10" fillId="10" borderId="16" xfId="0" applyFont="1" applyFill="1" applyBorder="1" applyAlignment="1">
      <alignment horizontal="center" wrapText="1"/>
    </xf>
    <xf numFmtId="165" fontId="4" fillId="0" borderId="16" xfId="0" applyNumberFormat="1" applyFont="1" applyFill="1" applyBorder="1" applyAlignment="1">
      <alignment horizontal="center"/>
    </xf>
    <xf numFmtId="1" fontId="29" fillId="0" borderId="0" xfId="0" applyNumberFormat="1" applyFont="1" applyFill="1" applyBorder="1" applyAlignment="1"/>
    <xf numFmtId="1" fontId="29" fillId="0" borderId="0" xfId="0" applyNumberFormat="1" applyFont="1"/>
    <xf numFmtId="1" fontId="14" fillId="0" borderId="0" xfId="0" applyNumberFormat="1" applyFont="1" applyFill="1" applyBorder="1" applyAlignment="1">
      <alignment horizontal="center" wrapText="1"/>
    </xf>
    <xf numFmtId="1" fontId="30" fillId="0" borderId="0" xfId="0" applyNumberFormat="1" applyFont="1"/>
    <xf numFmtId="1" fontId="0" fillId="0" borderId="0" xfId="0" applyNumberFormat="1"/>
    <xf numFmtId="2" fontId="4" fillId="0" borderId="16" xfId="0" applyNumberFormat="1" applyFont="1" applyFill="1" applyBorder="1" applyAlignment="1">
      <alignment horizontal="center"/>
    </xf>
    <xf numFmtId="2" fontId="0" fillId="0" borderId="16" xfId="0" applyNumberFormat="1" applyFill="1" applyBorder="1" applyAlignment="1">
      <alignment horizontal="center"/>
    </xf>
    <xf numFmtId="2" fontId="1" fillId="0" borderId="16" xfId="0" applyNumberFormat="1" applyFont="1" applyFill="1" applyBorder="1" applyAlignment="1">
      <alignment horizontal="center"/>
    </xf>
    <xf numFmtId="0" fontId="0" fillId="0" borderId="16" xfId="0" applyBorder="1" applyAlignment="1">
      <alignment horizontal="center"/>
    </xf>
    <xf numFmtId="0" fontId="10" fillId="10" borderId="2" xfId="0" applyFont="1" applyFill="1" applyBorder="1" applyAlignment="1">
      <alignment horizontal="center" wrapText="1"/>
    </xf>
    <xf numFmtId="0" fontId="10" fillId="10" borderId="21" xfId="0" applyFont="1" applyFill="1" applyBorder="1" applyAlignment="1">
      <alignment horizontal="center" wrapText="1"/>
    </xf>
    <xf numFmtId="0" fontId="2" fillId="0" borderId="2" xfId="0" applyFont="1" applyFill="1" applyBorder="1" applyAlignment="1">
      <alignment horizontal="center"/>
    </xf>
    <xf numFmtId="0" fontId="27" fillId="10" borderId="24" xfId="0" applyFont="1" applyFill="1" applyBorder="1" applyAlignment="1">
      <alignment horizontal="center"/>
    </xf>
    <xf numFmtId="11" fontId="2" fillId="0" borderId="24" xfId="0" applyNumberFormat="1" applyFont="1" applyFill="1" applyBorder="1" applyAlignment="1">
      <alignment horizontal="center"/>
    </xf>
    <xf numFmtId="0" fontId="2" fillId="0" borderId="24" xfId="0" applyFont="1" applyFill="1" applyBorder="1" applyAlignment="1">
      <alignment horizontal="center"/>
    </xf>
    <xf numFmtId="0" fontId="14" fillId="0" borderId="0" xfId="0" applyFont="1" applyAlignment="1">
      <alignment horizontal="center"/>
    </xf>
    <xf numFmtId="1" fontId="14" fillId="0" borderId="0" xfId="0" applyNumberFormat="1" applyFont="1" applyAlignment="1">
      <alignment horizontal="center"/>
    </xf>
    <xf numFmtId="1" fontId="27" fillId="4" borderId="15" xfId="0" applyNumberFormat="1" applyFont="1" applyFill="1" applyBorder="1" applyAlignment="1">
      <alignment horizontal="left" wrapText="1"/>
    </xf>
    <xf numFmtId="0" fontId="34" fillId="10" borderId="4" xfId="35" applyFont="1" applyFill="1" applyBorder="1" applyAlignment="1">
      <alignment horizontal="center" vertical="center" wrapText="1"/>
    </xf>
    <xf numFmtId="0" fontId="36" fillId="10" borderId="5" xfId="35" applyFont="1" applyFill="1" applyBorder="1" applyAlignment="1">
      <alignment horizontal="center" vertical="center" wrapText="1"/>
    </xf>
    <xf numFmtId="0" fontId="36" fillId="10" borderId="6" xfId="35" applyFont="1" applyFill="1" applyBorder="1" applyAlignment="1">
      <alignment horizontal="center" vertical="center" wrapText="1"/>
    </xf>
    <xf numFmtId="0" fontId="36" fillId="10" borderId="7" xfId="35" applyFont="1" applyFill="1" applyBorder="1" applyAlignment="1">
      <alignment horizontal="center" vertical="center" wrapText="1"/>
    </xf>
    <xf numFmtId="0" fontId="36" fillId="10" borderId="0" xfId="35" applyFont="1" applyFill="1" applyBorder="1" applyAlignment="1">
      <alignment horizontal="center" vertical="center" wrapText="1"/>
    </xf>
    <xf numFmtId="0" fontId="36" fillId="10" borderId="8" xfId="35" applyFont="1" applyFill="1" applyBorder="1" applyAlignment="1">
      <alignment horizontal="center" vertical="center" wrapText="1"/>
    </xf>
    <xf numFmtId="0" fontId="31" fillId="6" borderId="9" xfId="35" applyFont="1" applyFill="1" applyBorder="1" applyAlignment="1">
      <alignment horizontal="left" vertical="top" wrapText="1"/>
    </xf>
    <xf numFmtId="0" fontId="31" fillId="6" borderId="10" xfId="35" applyFont="1" applyFill="1" applyBorder="1" applyAlignment="1">
      <alignment horizontal="left" vertical="top" wrapText="1"/>
    </xf>
    <xf numFmtId="0" fontId="31" fillId="6" borderId="11" xfId="35" applyFont="1" applyFill="1" applyBorder="1" applyAlignment="1">
      <alignment horizontal="left" vertical="top" wrapText="1"/>
    </xf>
    <xf numFmtId="0" fontId="31" fillId="6" borderId="12" xfId="35" applyFont="1" applyFill="1" applyBorder="1" applyAlignment="1">
      <alignment horizontal="left" vertical="top" wrapText="1"/>
    </xf>
    <xf numFmtId="0" fontId="31" fillId="6" borderId="0" xfId="35" applyFont="1" applyFill="1" applyBorder="1" applyAlignment="1">
      <alignment horizontal="left" vertical="top" wrapText="1"/>
    </xf>
    <xf numFmtId="0" fontId="31" fillId="6" borderId="13" xfId="35" applyFont="1" applyFill="1" applyBorder="1" applyAlignment="1">
      <alignment horizontal="left" vertical="top" wrapText="1"/>
    </xf>
    <xf numFmtId="0" fontId="31" fillId="6" borderId="3" xfId="35" applyFont="1" applyFill="1" applyBorder="1" applyAlignment="1">
      <alignment horizontal="left" vertical="top" wrapText="1"/>
    </xf>
    <xf numFmtId="0" fontId="31" fillId="6" borderId="1" xfId="35" applyFont="1" applyFill="1" applyBorder="1" applyAlignment="1">
      <alignment horizontal="left" vertical="top" wrapText="1"/>
    </xf>
    <xf numFmtId="0" fontId="31" fillId="6" borderId="14" xfId="35" applyFont="1" applyFill="1" applyBorder="1" applyAlignment="1">
      <alignment horizontal="left" vertical="top" wrapText="1"/>
    </xf>
    <xf numFmtId="49" fontId="6" fillId="9" borderId="16" xfId="0" applyNumberFormat="1" applyFont="1" applyFill="1" applyBorder="1" applyAlignment="1">
      <alignment horizontal="center" wrapText="1"/>
    </xf>
    <xf numFmtId="0" fontId="0" fillId="0" borderId="0" xfId="0" applyAlignment="1">
      <alignment horizontal="center"/>
    </xf>
    <xf numFmtId="49" fontId="33" fillId="9" borderId="16" xfId="0" applyNumberFormat="1" applyFont="1" applyFill="1" applyBorder="1" applyAlignment="1">
      <alignment horizontal="center" wrapText="1"/>
    </xf>
    <xf numFmtId="0" fontId="0" fillId="0" borderId="18"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10" fillId="10" borderId="21" xfId="0" applyFont="1" applyFill="1" applyBorder="1" applyAlignment="1">
      <alignment horizontal="center" wrapText="1"/>
    </xf>
    <xf numFmtId="0" fontId="10" fillId="10" borderId="22" xfId="0" applyFont="1" applyFill="1" applyBorder="1" applyAlignment="1">
      <alignment horizontal="center" wrapText="1"/>
    </xf>
    <xf numFmtId="0" fontId="10" fillId="10" borderId="23" xfId="0" applyFont="1" applyFill="1" applyBorder="1" applyAlignment="1">
      <alignment horizontal="center" wrapText="1"/>
    </xf>
    <xf numFmtId="0" fontId="10" fillId="10" borderId="24" xfId="0" applyFont="1" applyFill="1" applyBorder="1" applyAlignment="1">
      <alignment horizontal="center"/>
    </xf>
    <xf numFmtId="49" fontId="33" fillId="9" borderId="20" xfId="0" applyNumberFormat="1" applyFont="1" applyFill="1" applyBorder="1" applyAlignment="1">
      <alignment horizontal="center" wrapText="1"/>
    </xf>
    <xf numFmtId="49" fontId="33" fillId="9" borderId="0" xfId="0" applyNumberFormat="1" applyFont="1" applyFill="1" applyBorder="1" applyAlignment="1">
      <alignment horizontal="center" wrapText="1"/>
    </xf>
    <xf numFmtId="0" fontId="10" fillId="10" borderId="24" xfId="0" applyFont="1" applyFill="1" applyBorder="1" applyAlignment="1">
      <alignment horizontal="center" wrapText="1"/>
    </xf>
  </cellXfs>
  <cellStyles count="36">
    <cellStyle name="Comma 10" xfId="5"/>
    <cellStyle name="Comma 2" xfId="6"/>
    <cellStyle name="Comma 3" xfId="4"/>
    <cellStyle name="Currency 2" xfId="8"/>
    <cellStyle name="Currency 3" xfId="7"/>
    <cellStyle name="Hyperlink 2" xfId="9"/>
    <cellStyle name="Norm੎੎_110516TEC目標_台数と総電力量_CO2_K5 北村修正" xfId="10"/>
    <cellStyle name="Normal" xfId="0" builtinId="0"/>
    <cellStyle name="Normal 10 2 2" xfId="11"/>
    <cellStyle name="Normal 2" xfId="1"/>
    <cellStyle name="Normal 2 2" xfId="3"/>
    <cellStyle name="Normal 2 3" xfId="13"/>
    <cellStyle name="Normal 2 4" xfId="12"/>
    <cellStyle name="Normal 3" xfId="14"/>
    <cellStyle name="Normal 3 2" xfId="35"/>
    <cellStyle name="Normal 4" xfId="15"/>
    <cellStyle name="Normal 4 2" xfId="16"/>
    <cellStyle name="Normal 4 3" xfId="2"/>
    <cellStyle name="Normal 4 3 2" xfId="17"/>
    <cellStyle name="Normal 40" xfId="18"/>
    <cellStyle name="Normal 5" xfId="19"/>
    <cellStyle name="Normal 6" xfId="20"/>
    <cellStyle name="Normal 7" xfId="21"/>
    <cellStyle name="Normal 8" xfId="22"/>
    <cellStyle name="Normal 81" xfId="23"/>
    <cellStyle name="Normal 9" xfId="34"/>
    <cellStyle name="Percent 11" xfId="25"/>
    <cellStyle name="Percent 2" xfId="26"/>
    <cellStyle name="Percent 3" xfId="27"/>
    <cellStyle name="Percent 4" xfId="28"/>
    <cellStyle name="Percent 5" xfId="24"/>
    <cellStyle name="Style 1" xfId="29"/>
    <cellStyle name="표준_MAYTAG 18_21 model명" xfId="30"/>
    <cellStyle name="標準 2" xfId="31"/>
    <cellStyle name="標準 3" xfId="32"/>
    <cellStyle name="標準 4" xfId="3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8FBFC"/>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CF4FE"/>
      <color rgb="FFFF33CC"/>
      <color rgb="FFCC90D8"/>
      <color rgb="FFF0CF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Draft 2 Version 8 Total Energy Consumption Requirements for AC-Powered Monitors</a:t>
            </a:r>
          </a:p>
        </c:rich>
      </c:tx>
      <c:overlay val="1"/>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9782666690671152E-2"/>
          <c:y val="9.6499981590477527E-2"/>
          <c:w val="0.91214102755227888"/>
          <c:h val="0.7853544606429147"/>
        </c:manualLayout>
      </c:layout>
      <c:scatterChart>
        <c:scatterStyle val="lineMarker"/>
        <c:varyColors val="0"/>
        <c:ser>
          <c:idx val="4"/>
          <c:order val="0"/>
          <c:tx>
            <c:v>0.122* Area + 8.00</c:v>
          </c:tx>
          <c:spPr>
            <a:ln w="25400" cap="rnd">
              <a:solidFill>
                <a:schemeClr val="tx1"/>
              </a:solidFill>
              <a:round/>
            </a:ln>
            <a:effectLst/>
          </c:spPr>
          <c:marker>
            <c:symbol val="none"/>
          </c:marker>
          <c:xVal>
            <c:numRef>
              <c:f>'2. AC Monitors'!$S$6:$S$178</c:f>
              <c:numCache>
                <c:formatCode>0</c:formatCode>
                <c:ptCount val="173"/>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numCache>
            </c:numRef>
          </c:xVal>
          <c:yVal>
            <c:numRef>
              <c:f>'2. AC Monitors'!$T$6:$T$178</c:f>
              <c:numCache>
                <c:formatCode>0</c:formatCode>
                <c:ptCount val="173"/>
                <c:pt idx="0">
                  <c:v>8</c:v>
                </c:pt>
                <c:pt idx="1">
                  <c:v>9.2200000000000006</c:v>
                </c:pt>
                <c:pt idx="2">
                  <c:v>10.44</c:v>
                </c:pt>
                <c:pt idx="3">
                  <c:v>11.66</c:v>
                </c:pt>
                <c:pt idx="4">
                  <c:v>12.879999999999999</c:v>
                </c:pt>
                <c:pt idx="5">
                  <c:v>14.1</c:v>
                </c:pt>
                <c:pt idx="6">
                  <c:v>15.32</c:v>
                </c:pt>
                <c:pt idx="7">
                  <c:v>16.54</c:v>
                </c:pt>
                <c:pt idx="8">
                  <c:v>17.759999999999998</c:v>
                </c:pt>
                <c:pt idx="9">
                  <c:v>18.98</c:v>
                </c:pt>
                <c:pt idx="10">
                  <c:v>20.2</c:v>
                </c:pt>
                <c:pt idx="11">
                  <c:v>21.42</c:v>
                </c:pt>
                <c:pt idx="12">
                  <c:v>22.64</c:v>
                </c:pt>
                <c:pt idx="13">
                  <c:v>23.86</c:v>
                </c:pt>
                <c:pt idx="14">
                  <c:v>25.08</c:v>
                </c:pt>
                <c:pt idx="15">
                  <c:v>26.3</c:v>
                </c:pt>
                <c:pt idx="16">
                  <c:v>27.52</c:v>
                </c:pt>
                <c:pt idx="17">
                  <c:v>28.74</c:v>
                </c:pt>
                <c:pt idx="18">
                  <c:v>29.96</c:v>
                </c:pt>
                <c:pt idx="19">
                  <c:v>31.18</c:v>
                </c:pt>
                <c:pt idx="20">
                  <c:v>32.4</c:v>
                </c:pt>
                <c:pt idx="21">
                  <c:v>33.620000000000005</c:v>
                </c:pt>
                <c:pt idx="22">
                  <c:v>34.840000000000003</c:v>
                </c:pt>
                <c:pt idx="23">
                  <c:v>36.06</c:v>
                </c:pt>
                <c:pt idx="24">
                  <c:v>37.28</c:v>
                </c:pt>
                <c:pt idx="25">
                  <c:v>38.5</c:v>
                </c:pt>
                <c:pt idx="26">
                  <c:v>39.72</c:v>
                </c:pt>
                <c:pt idx="27">
                  <c:v>40.94</c:v>
                </c:pt>
                <c:pt idx="28">
                  <c:v>42.16</c:v>
                </c:pt>
                <c:pt idx="29">
                  <c:v>43.38</c:v>
                </c:pt>
                <c:pt idx="30">
                  <c:v>44.6</c:v>
                </c:pt>
                <c:pt idx="31">
                  <c:v>45.82</c:v>
                </c:pt>
                <c:pt idx="32">
                  <c:v>47.04</c:v>
                </c:pt>
                <c:pt idx="33">
                  <c:v>48.26</c:v>
                </c:pt>
                <c:pt idx="34">
                  <c:v>49.48</c:v>
                </c:pt>
                <c:pt idx="35">
                  <c:v>50.699999999999996</c:v>
                </c:pt>
                <c:pt idx="36">
                  <c:v>51.92</c:v>
                </c:pt>
                <c:pt idx="37">
                  <c:v>53.14</c:v>
                </c:pt>
                <c:pt idx="38">
                  <c:v>54.36</c:v>
                </c:pt>
                <c:pt idx="39">
                  <c:v>55.58</c:v>
                </c:pt>
                <c:pt idx="40">
                  <c:v>56.8</c:v>
                </c:pt>
                <c:pt idx="41">
                  <c:v>58.019999999999996</c:v>
                </c:pt>
                <c:pt idx="42">
                  <c:v>59.24</c:v>
                </c:pt>
                <c:pt idx="43">
                  <c:v>60.46</c:v>
                </c:pt>
                <c:pt idx="44">
                  <c:v>61.68</c:v>
                </c:pt>
                <c:pt idx="45">
                  <c:v>62.9</c:v>
                </c:pt>
                <c:pt idx="46">
                  <c:v>64.12</c:v>
                </c:pt>
                <c:pt idx="47">
                  <c:v>65.34</c:v>
                </c:pt>
                <c:pt idx="48">
                  <c:v>66.56</c:v>
                </c:pt>
                <c:pt idx="49">
                  <c:v>67.78</c:v>
                </c:pt>
                <c:pt idx="50">
                  <c:v>69</c:v>
                </c:pt>
                <c:pt idx="51">
                  <c:v>70.22</c:v>
                </c:pt>
                <c:pt idx="52">
                  <c:v>71.44</c:v>
                </c:pt>
                <c:pt idx="53">
                  <c:v>72.66</c:v>
                </c:pt>
                <c:pt idx="54">
                  <c:v>73.88</c:v>
                </c:pt>
                <c:pt idx="55">
                  <c:v>75.099999999999994</c:v>
                </c:pt>
                <c:pt idx="56">
                  <c:v>76.319999999999993</c:v>
                </c:pt>
                <c:pt idx="57">
                  <c:v>77.539999999999992</c:v>
                </c:pt>
                <c:pt idx="58">
                  <c:v>78.760000000000005</c:v>
                </c:pt>
                <c:pt idx="59">
                  <c:v>79.98</c:v>
                </c:pt>
                <c:pt idx="60">
                  <c:v>81.2</c:v>
                </c:pt>
                <c:pt idx="61">
                  <c:v>82.42</c:v>
                </c:pt>
                <c:pt idx="62">
                  <c:v>83.64</c:v>
                </c:pt>
                <c:pt idx="63">
                  <c:v>84.86</c:v>
                </c:pt>
                <c:pt idx="64">
                  <c:v>86.08</c:v>
                </c:pt>
                <c:pt idx="65">
                  <c:v>87.3</c:v>
                </c:pt>
                <c:pt idx="66">
                  <c:v>88.52</c:v>
                </c:pt>
                <c:pt idx="67">
                  <c:v>89.74</c:v>
                </c:pt>
                <c:pt idx="68">
                  <c:v>90.96</c:v>
                </c:pt>
                <c:pt idx="69">
                  <c:v>92.179999999999993</c:v>
                </c:pt>
                <c:pt idx="70">
                  <c:v>93.399999999999991</c:v>
                </c:pt>
                <c:pt idx="71">
                  <c:v>94.62</c:v>
                </c:pt>
                <c:pt idx="72">
                  <c:v>95.84</c:v>
                </c:pt>
                <c:pt idx="73">
                  <c:v>97.06</c:v>
                </c:pt>
                <c:pt idx="74">
                  <c:v>98.28</c:v>
                </c:pt>
                <c:pt idx="75">
                  <c:v>99.5</c:v>
                </c:pt>
                <c:pt idx="76">
                  <c:v>100.72</c:v>
                </c:pt>
                <c:pt idx="77">
                  <c:v>101.94</c:v>
                </c:pt>
                <c:pt idx="78">
                  <c:v>103.16</c:v>
                </c:pt>
                <c:pt idx="79">
                  <c:v>104.38</c:v>
                </c:pt>
                <c:pt idx="80">
                  <c:v>105.6</c:v>
                </c:pt>
              </c:numCache>
            </c:numRef>
          </c:yVal>
          <c:smooth val="0"/>
          <c:extLst xmlns:c16r2="http://schemas.microsoft.com/office/drawing/2015/06/chart">
            <c:ext xmlns:c16="http://schemas.microsoft.com/office/drawing/2014/chart" uri="{C3380CC4-5D6E-409C-BE32-E72D297353CC}">
              <c16:uniqueId val="{00000001-550E-4AC3-A58B-CA30D9B224FE}"/>
            </c:ext>
          </c:extLst>
        </c:ser>
        <c:ser>
          <c:idx val="3"/>
          <c:order val="1"/>
          <c:tx>
            <c:v>Monitors with Curved Screen</c:v>
          </c:tx>
          <c:spPr>
            <a:ln w="25400" cap="rnd">
              <a:noFill/>
              <a:round/>
            </a:ln>
            <a:effectLst/>
          </c:spPr>
          <c:marker>
            <c:symbol val="diamond"/>
            <c:size val="7"/>
            <c:spPr>
              <a:solidFill>
                <a:srgbClr val="FF33CC"/>
              </a:solidFill>
              <a:ln w="9525">
                <a:solidFill>
                  <a:srgbClr val="FF33CC"/>
                </a:solidFill>
              </a:ln>
              <a:effectLst/>
            </c:spPr>
          </c:marker>
          <c:xVal>
            <c:numRef>
              <c:f>'1. Version 7 Dataset'!$R$2:$R$5</c:f>
              <c:numCache>
                <c:formatCode>General</c:formatCode>
                <c:ptCount val="4"/>
                <c:pt idx="0">
                  <c:v>425.27</c:v>
                </c:pt>
                <c:pt idx="1">
                  <c:v>423.99</c:v>
                </c:pt>
                <c:pt idx="2">
                  <c:v>415.05</c:v>
                </c:pt>
                <c:pt idx="3">
                  <c:v>682.47</c:v>
                </c:pt>
              </c:numCache>
            </c:numRef>
          </c:xVal>
          <c:yVal>
            <c:numRef>
              <c:f>'1. Version 7 Dataset'!$CN$2:$CN$5</c:f>
              <c:numCache>
                <c:formatCode>0.0</c:formatCode>
                <c:ptCount val="4"/>
                <c:pt idx="0">
                  <c:v>70.794032999999985</c:v>
                </c:pt>
                <c:pt idx="1">
                  <c:v>90.768080999999981</c:v>
                </c:pt>
                <c:pt idx="2">
                  <c:v>72.252835000000019</c:v>
                </c:pt>
                <c:pt idx="3">
                  <c:v>90.496193000000005</c:v>
                </c:pt>
              </c:numCache>
            </c:numRef>
          </c:yVal>
          <c:smooth val="0"/>
          <c:extLst xmlns:c16r2="http://schemas.microsoft.com/office/drawing/2015/06/chart">
            <c:ext xmlns:c16="http://schemas.microsoft.com/office/drawing/2014/chart" uri="{C3380CC4-5D6E-409C-BE32-E72D297353CC}">
              <c16:uniqueId val="{00000000-550E-4AC3-A58B-CA30D9B224FE}"/>
            </c:ext>
          </c:extLst>
        </c:ser>
        <c:ser>
          <c:idx val="1"/>
          <c:order val="2"/>
          <c:tx>
            <c:v>Monitors with Resolution &lt; 3.6 Total Megapixels</c:v>
          </c:tx>
          <c:spPr>
            <a:ln w="25400" cap="rnd">
              <a:noFill/>
              <a:round/>
            </a:ln>
            <a:effectLst/>
          </c:spPr>
          <c:marker>
            <c:symbol val="triangle"/>
            <c:size val="4"/>
            <c:spPr>
              <a:solidFill>
                <a:schemeClr val="accent2"/>
              </a:solidFill>
              <a:ln w="9525">
                <a:solidFill>
                  <a:schemeClr val="accent2"/>
                </a:solidFill>
              </a:ln>
              <a:effectLst/>
            </c:spPr>
          </c:marker>
          <c:xVal>
            <c:numRef>
              <c:f>'1. Version 7 Dataset'!$R$16:$R$799</c:f>
              <c:numCache>
                <c:formatCode>General</c:formatCode>
                <c:ptCount val="784"/>
                <c:pt idx="0">
                  <c:v>146.35</c:v>
                </c:pt>
                <c:pt idx="1">
                  <c:v>103.26</c:v>
                </c:pt>
                <c:pt idx="2">
                  <c:v>103.26</c:v>
                </c:pt>
                <c:pt idx="3">
                  <c:v>103.26</c:v>
                </c:pt>
                <c:pt idx="4">
                  <c:v>146.35</c:v>
                </c:pt>
                <c:pt idx="5">
                  <c:v>162.44</c:v>
                </c:pt>
                <c:pt idx="6">
                  <c:v>146.21</c:v>
                </c:pt>
                <c:pt idx="7">
                  <c:v>103.96</c:v>
                </c:pt>
                <c:pt idx="8">
                  <c:v>146.35</c:v>
                </c:pt>
                <c:pt idx="9">
                  <c:v>146.35</c:v>
                </c:pt>
                <c:pt idx="10">
                  <c:v>102.63</c:v>
                </c:pt>
                <c:pt idx="11">
                  <c:v>146.33000000000001</c:v>
                </c:pt>
                <c:pt idx="12">
                  <c:v>103.96</c:v>
                </c:pt>
                <c:pt idx="13">
                  <c:v>146.21</c:v>
                </c:pt>
                <c:pt idx="14">
                  <c:v>146.30000000000001</c:v>
                </c:pt>
                <c:pt idx="15">
                  <c:v>146.21</c:v>
                </c:pt>
                <c:pt idx="16">
                  <c:v>146.21</c:v>
                </c:pt>
                <c:pt idx="17">
                  <c:v>146.30000000000001</c:v>
                </c:pt>
                <c:pt idx="18">
                  <c:v>158.62</c:v>
                </c:pt>
                <c:pt idx="19">
                  <c:v>146.30000000000001</c:v>
                </c:pt>
                <c:pt idx="20">
                  <c:v>146.30000000000001</c:v>
                </c:pt>
                <c:pt idx="21">
                  <c:v>146.35</c:v>
                </c:pt>
                <c:pt idx="22">
                  <c:v>146.51</c:v>
                </c:pt>
                <c:pt idx="23">
                  <c:v>146.35</c:v>
                </c:pt>
                <c:pt idx="24">
                  <c:v>146.30000000000001</c:v>
                </c:pt>
                <c:pt idx="25">
                  <c:v>45.6</c:v>
                </c:pt>
                <c:pt idx="26">
                  <c:v>83.42</c:v>
                </c:pt>
                <c:pt idx="27">
                  <c:v>146.35</c:v>
                </c:pt>
                <c:pt idx="28">
                  <c:v>170.2</c:v>
                </c:pt>
                <c:pt idx="29">
                  <c:v>170.22</c:v>
                </c:pt>
                <c:pt idx="30">
                  <c:v>141.6</c:v>
                </c:pt>
                <c:pt idx="31">
                  <c:v>141.6</c:v>
                </c:pt>
                <c:pt idx="32">
                  <c:v>176.1</c:v>
                </c:pt>
                <c:pt idx="33">
                  <c:v>170.22</c:v>
                </c:pt>
                <c:pt idx="34">
                  <c:v>175.61</c:v>
                </c:pt>
                <c:pt idx="35">
                  <c:v>141.6</c:v>
                </c:pt>
                <c:pt idx="36">
                  <c:v>184.2</c:v>
                </c:pt>
                <c:pt idx="37">
                  <c:v>170.9</c:v>
                </c:pt>
                <c:pt idx="38">
                  <c:v>174.17</c:v>
                </c:pt>
                <c:pt idx="39">
                  <c:v>170.69</c:v>
                </c:pt>
                <c:pt idx="40">
                  <c:v>175.61</c:v>
                </c:pt>
                <c:pt idx="41">
                  <c:v>176.12</c:v>
                </c:pt>
                <c:pt idx="42">
                  <c:v>162.61000000000001</c:v>
                </c:pt>
                <c:pt idx="43">
                  <c:v>176.1</c:v>
                </c:pt>
                <c:pt idx="44">
                  <c:v>176.1</c:v>
                </c:pt>
                <c:pt idx="45">
                  <c:v>176.1</c:v>
                </c:pt>
                <c:pt idx="46">
                  <c:v>227.1</c:v>
                </c:pt>
                <c:pt idx="47">
                  <c:v>227.1</c:v>
                </c:pt>
                <c:pt idx="48">
                  <c:v>176.1</c:v>
                </c:pt>
                <c:pt idx="49">
                  <c:v>175.61</c:v>
                </c:pt>
                <c:pt idx="50">
                  <c:v>174.17</c:v>
                </c:pt>
                <c:pt idx="51">
                  <c:v>174.2</c:v>
                </c:pt>
                <c:pt idx="52">
                  <c:v>140.97999999999999</c:v>
                </c:pt>
                <c:pt idx="53">
                  <c:v>140.97999999999999</c:v>
                </c:pt>
                <c:pt idx="54">
                  <c:v>174.25</c:v>
                </c:pt>
                <c:pt idx="55">
                  <c:v>141.59</c:v>
                </c:pt>
                <c:pt idx="56">
                  <c:v>141.5</c:v>
                </c:pt>
                <c:pt idx="57">
                  <c:v>170.22</c:v>
                </c:pt>
                <c:pt idx="58">
                  <c:v>174.17</c:v>
                </c:pt>
                <c:pt idx="59">
                  <c:v>174.17</c:v>
                </c:pt>
                <c:pt idx="60">
                  <c:v>170.9</c:v>
                </c:pt>
                <c:pt idx="61">
                  <c:v>174.17</c:v>
                </c:pt>
                <c:pt idx="62">
                  <c:v>174.64</c:v>
                </c:pt>
                <c:pt idx="63">
                  <c:v>170.9</c:v>
                </c:pt>
                <c:pt idx="64">
                  <c:v>170.9</c:v>
                </c:pt>
                <c:pt idx="65">
                  <c:v>175.6</c:v>
                </c:pt>
                <c:pt idx="66">
                  <c:v>175.61</c:v>
                </c:pt>
                <c:pt idx="67">
                  <c:v>170.22</c:v>
                </c:pt>
                <c:pt idx="68">
                  <c:v>161.44999999999999</c:v>
                </c:pt>
                <c:pt idx="69">
                  <c:v>174.64</c:v>
                </c:pt>
                <c:pt idx="70">
                  <c:v>174.25</c:v>
                </c:pt>
                <c:pt idx="71">
                  <c:v>141.57</c:v>
                </c:pt>
                <c:pt idx="72">
                  <c:v>174.17</c:v>
                </c:pt>
                <c:pt idx="73">
                  <c:v>170.69</c:v>
                </c:pt>
                <c:pt idx="74">
                  <c:v>170.9</c:v>
                </c:pt>
                <c:pt idx="75">
                  <c:v>175.6</c:v>
                </c:pt>
                <c:pt idx="76">
                  <c:v>141.6</c:v>
                </c:pt>
                <c:pt idx="77">
                  <c:v>175.61</c:v>
                </c:pt>
                <c:pt idx="78">
                  <c:v>158.96</c:v>
                </c:pt>
                <c:pt idx="79">
                  <c:v>163.19999999999999</c:v>
                </c:pt>
                <c:pt idx="80">
                  <c:v>161.69999999999999</c:v>
                </c:pt>
                <c:pt idx="81">
                  <c:v>163.19999999999999</c:v>
                </c:pt>
                <c:pt idx="82">
                  <c:v>162.47999999999999</c:v>
                </c:pt>
                <c:pt idx="83">
                  <c:v>159.80000000000001</c:v>
                </c:pt>
                <c:pt idx="84">
                  <c:v>162.47999999999999</c:v>
                </c:pt>
                <c:pt idx="85">
                  <c:v>162.71</c:v>
                </c:pt>
                <c:pt idx="86">
                  <c:v>158.96</c:v>
                </c:pt>
                <c:pt idx="87">
                  <c:v>163.19999999999999</c:v>
                </c:pt>
                <c:pt idx="88">
                  <c:v>162.47999999999999</c:v>
                </c:pt>
                <c:pt idx="89">
                  <c:v>159</c:v>
                </c:pt>
                <c:pt idx="90">
                  <c:v>170.95</c:v>
                </c:pt>
                <c:pt idx="91">
                  <c:v>160.47</c:v>
                </c:pt>
                <c:pt idx="92">
                  <c:v>170.5</c:v>
                </c:pt>
                <c:pt idx="93">
                  <c:v>160.54</c:v>
                </c:pt>
                <c:pt idx="94">
                  <c:v>162.47999999999999</c:v>
                </c:pt>
                <c:pt idx="95">
                  <c:v>162.47999999999999</c:v>
                </c:pt>
                <c:pt idx="96">
                  <c:v>162.47999999999999</c:v>
                </c:pt>
                <c:pt idx="97">
                  <c:v>162.47999999999999</c:v>
                </c:pt>
                <c:pt idx="98">
                  <c:v>170.92</c:v>
                </c:pt>
                <c:pt idx="99">
                  <c:v>170.92</c:v>
                </c:pt>
                <c:pt idx="100">
                  <c:v>162.47999999999999</c:v>
                </c:pt>
                <c:pt idx="101">
                  <c:v>170.95</c:v>
                </c:pt>
                <c:pt idx="102">
                  <c:v>170.99</c:v>
                </c:pt>
                <c:pt idx="103">
                  <c:v>161.24</c:v>
                </c:pt>
                <c:pt idx="104">
                  <c:v>158.96</c:v>
                </c:pt>
                <c:pt idx="105">
                  <c:v>158.96</c:v>
                </c:pt>
                <c:pt idx="106">
                  <c:v>161.24</c:v>
                </c:pt>
                <c:pt idx="107">
                  <c:v>170.95</c:v>
                </c:pt>
                <c:pt idx="108">
                  <c:v>170.9</c:v>
                </c:pt>
                <c:pt idx="109">
                  <c:v>162.47999999999999</c:v>
                </c:pt>
                <c:pt idx="110">
                  <c:v>160.54</c:v>
                </c:pt>
                <c:pt idx="111">
                  <c:v>158.96</c:v>
                </c:pt>
                <c:pt idx="112">
                  <c:v>158.96</c:v>
                </c:pt>
                <c:pt idx="113">
                  <c:v>164</c:v>
                </c:pt>
                <c:pt idx="114">
                  <c:v>164</c:v>
                </c:pt>
                <c:pt idx="115">
                  <c:v>171.09</c:v>
                </c:pt>
                <c:pt idx="116">
                  <c:v>171.09</c:v>
                </c:pt>
                <c:pt idx="117">
                  <c:v>160.74</c:v>
                </c:pt>
                <c:pt idx="118">
                  <c:v>160.74</c:v>
                </c:pt>
                <c:pt idx="119">
                  <c:v>158.96</c:v>
                </c:pt>
                <c:pt idx="120">
                  <c:v>160.54</c:v>
                </c:pt>
                <c:pt idx="121">
                  <c:v>160.54</c:v>
                </c:pt>
                <c:pt idx="122">
                  <c:v>158.96</c:v>
                </c:pt>
                <c:pt idx="123">
                  <c:v>158.96</c:v>
                </c:pt>
                <c:pt idx="124">
                  <c:v>162.47999999999999</c:v>
                </c:pt>
                <c:pt idx="125">
                  <c:v>160.54</c:v>
                </c:pt>
                <c:pt idx="126">
                  <c:v>158.96</c:v>
                </c:pt>
                <c:pt idx="127">
                  <c:v>219.04</c:v>
                </c:pt>
                <c:pt idx="128">
                  <c:v>219.04</c:v>
                </c:pt>
                <c:pt idx="129">
                  <c:v>218.79</c:v>
                </c:pt>
                <c:pt idx="130">
                  <c:v>217.43</c:v>
                </c:pt>
                <c:pt idx="131">
                  <c:v>217.43</c:v>
                </c:pt>
                <c:pt idx="132">
                  <c:v>217.53</c:v>
                </c:pt>
                <c:pt idx="133">
                  <c:v>217.44</c:v>
                </c:pt>
                <c:pt idx="134">
                  <c:v>217.53</c:v>
                </c:pt>
                <c:pt idx="135">
                  <c:v>218.8</c:v>
                </c:pt>
                <c:pt idx="136">
                  <c:v>217.53</c:v>
                </c:pt>
                <c:pt idx="137">
                  <c:v>217.53</c:v>
                </c:pt>
                <c:pt idx="138">
                  <c:v>217.53</c:v>
                </c:pt>
                <c:pt idx="139">
                  <c:v>217.53</c:v>
                </c:pt>
                <c:pt idx="140">
                  <c:v>217.44</c:v>
                </c:pt>
                <c:pt idx="141">
                  <c:v>217.53</c:v>
                </c:pt>
                <c:pt idx="142">
                  <c:v>217.53</c:v>
                </c:pt>
                <c:pt idx="143">
                  <c:v>217.53</c:v>
                </c:pt>
                <c:pt idx="144">
                  <c:v>217.6</c:v>
                </c:pt>
                <c:pt idx="145">
                  <c:v>197.6</c:v>
                </c:pt>
                <c:pt idx="146">
                  <c:v>197.6</c:v>
                </c:pt>
                <c:pt idx="147">
                  <c:v>242.18</c:v>
                </c:pt>
                <c:pt idx="148">
                  <c:v>311.67</c:v>
                </c:pt>
                <c:pt idx="149">
                  <c:v>226.05</c:v>
                </c:pt>
                <c:pt idx="150">
                  <c:v>197.6</c:v>
                </c:pt>
                <c:pt idx="151">
                  <c:v>246.17</c:v>
                </c:pt>
                <c:pt idx="152">
                  <c:v>236.91</c:v>
                </c:pt>
                <c:pt idx="153">
                  <c:v>328.37</c:v>
                </c:pt>
                <c:pt idx="154">
                  <c:v>236.91</c:v>
                </c:pt>
                <c:pt idx="155">
                  <c:v>311.67</c:v>
                </c:pt>
                <c:pt idx="156">
                  <c:v>226.05</c:v>
                </c:pt>
                <c:pt idx="157">
                  <c:v>198</c:v>
                </c:pt>
                <c:pt idx="158">
                  <c:v>198.08</c:v>
                </c:pt>
                <c:pt idx="159">
                  <c:v>197.97</c:v>
                </c:pt>
                <c:pt idx="160">
                  <c:v>182.83</c:v>
                </c:pt>
                <c:pt idx="161">
                  <c:v>246.17</c:v>
                </c:pt>
                <c:pt idx="162">
                  <c:v>198.08</c:v>
                </c:pt>
                <c:pt idx="163">
                  <c:v>198.08</c:v>
                </c:pt>
                <c:pt idx="164">
                  <c:v>198.07</c:v>
                </c:pt>
                <c:pt idx="165">
                  <c:v>236.91</c:v>
                </c:pt>
                <c:pt idx="166">
                  <c:v>246.62</c:v>
                </c:pt>
                <c:pt idx="167">
                  <c:v>425.43</c:v>
                </c:pt>
                <c:pt idx="168">
                  <c:v>278.45999999999998</c:v>
                </c:pt>
                <c:pt idx="169">
                  <c:v>311.67</c:v>
                </c:pt>
                <c:pt idx="170">
                  <c:v>237.99</c:v>
                </c:pt>
                <c:pt idx="171">
                  <c:v>311.67</c:v>
                </c:pt>
                <c:pt idx="172">
                  <c:v>182.82</c:v>
                </c:pt>
                <c:pt idx="173">
                  <c:v>242.04</c:v>
                </c:pt>
                <c:pt idx="174">
                  <c:v>197.52</c:v>
                </c:pt>
                <c:pt idx="175">
                  <c:v>236.92</c:v>
                </c:pt>
                <c:pt idx="176">
                  <c:v>198.08</c:v>
                </c:pt>
                <c:pt idx="177">
                  <c:v>198.08</c:v>
                </c:pt>
                <c:pt idx="178">
                  <c:v>242.18</c:v>
                </c:pt>
                <c:pt idx="179">
                  <c:v>311</c:v>
                </c:pt>
                <c:pt idx="180">
                  <c:v>311.67</c:v>
                </c:pt>
                <c:pt idx="181">
                  <c:v>236.92</c:v>
                </c:pt>
                <c:pt idx="182">
                  <c:v>242.18</c:v>
                </c:pt>
                <c:pt idx="183">
                  <c:v>198.08</c:v>
                </c:pt>
                <c:pt idx="184">
                  <c:v>242.18</c:v>
                </c:pt>
                <c:pt idx="185">
                  <c:v>197.59</c:v>
                </c:pt>
                <c:pt idx="186">
                  <c:v>311.5</c:v>
                </c:pt>
                <c:pt idx="187">
                  <c:v>311.5</c:v>
                </c:pt>
                <c:pt idx="188">
                  <c:v>197.52</c:v>
                </c:pt>
                <c:pt idx="189">
                  <c:v>311.5</c:v>
                </c:pt>
                <c:pt idx="190">
                  <c:v>311.60000000000002</c:v>
                </c:pt>
                <c:pt idx="191">
                  <c:v>198.08</c:v>
                </c:pt>
                <c:pt idx="192">
                  <c:v>197.6</c:v>
                </c:pt>
                <c:pt idx="193">
                  <c:v>311.67</c:v>
                </c:pt>
                <c:pt idx="194">
                  <c:v>236.92</c:v>
                </c:pt>
                <c:pt idx="195">
                  <c:v>242.18</c:v>
                </c:pt>
                <c:pt idx="196">
                  <c:v>311.5</c:v>
                </c:pt>
                <c:pt idx="197">
                  <c:v>311.67</c:v>
                </c:pt>
                <c:pt idx="198">
                  <c:v>253.87</c:v>
                </c:pt>
                <c:pt idx="199">
                  <c:v>242.18</c:v>
                </c:pt>
                <c:pt idx="200">
                  <c:v>311.66000000000003</c:v>
                </c:pt>
                <c:pt idx="201">
                  <c:v>242.18</c:v>
                </c:pt>
                <c:pt idx="202">
                  <c:v>311.5</c:v>
                </c:pt>
                <c:pt idx="203">
                  <c:v>242.18</c:v>
                </c:pt>
                <c:pt idx="204">
                  <c:v>311.67</c:v>
                </c:pt>
                <c:pt idx="205">
                  <c:v>311.67</c:v>
                </c:pt>
                <c:pt idx="206">
                  <c:v>242.18</c:v>
                </c:pt>
                <c:pt idx="207">
                  <c:v>311.67</c:v>
                </c:pt>
                <c:pt idx="208">
                  <c:v>311.37</c:v>
                </c:pt>
                <c:pt idx="209">
                  <c:v>311.67</c:v>
                </c:pt>
                <c:pt idx="210">
                  <c:v>423.99</c:v>
                </c:pt>
                <c:pt idx="211">
                  <c:v>237.99</c:v>
                </c:pt>
                <c:pt idx="212">
                  <c:v>311</c:v>
                </c:pt>
                <c:pt idx="213">
                  <c:v>198.08</c:v>
                </c:pt>
                <c:pt idx="214">
                  <c:v>226.05</c:v>
                </c:pt>
                <c:pt idx="215">
                  <c:v>242.04</c:v>
                </c:pt>
                <c:pt idx="216">
                  <c:v>197.6</c:v>
                </c:pt>
                <c:pt idx="217">
                  <c:v>242.18</c:v>
                </c:pt>
                <c:pt idx="218">
                  <c:v>226.05</c:v>
                </c:pt>
                <c:pt idx="219">
                  <c:v>264.52999999999997</c:v>
                </c:pt>
                <c:pt idx="220">
                  <c:v>311.67</c:v>
                </c:pt>
                <c:pt idx="221">
                  <c:v>311.5</c:v>
                </c:pt>
                <c:pt idx="222">
                  <c:v>242.04</c:v>
                </c:pt>
                <c:pt idx="223">
                  <c:v>197.52</c:v>
                </c:pt>
                <c:pt idx="224">
                  <c:v>197.6</c:v>
                </c:pt>
                <c:pt idx="225">
                  <c:v>255.05</c:v>
                </c:pt>
                <c:pt idx="226">
                  <c:v>242.18</c:v>
                </c:pt>
                <c:pt idx="227">
                  <c:v>311.67</c:v>
                </c:pt>
                <c:pt idx="228">
                  <c:v>197.52</c:v>
                </c:pt>
                <c:pt idx="229">
                  <c:v>198.08</c:v>
                </c:pt>
                <c:pt idx="230">
                  <c:v>238</c:v>
                </c:pt>
                <c:pt idx="231">
                  <c:v>197.52</c:v>
                </c:pt>
                <c:pt idx="232">
                  <c:v>242.16</c:v>
                </c:pt>
                <c:pt idx="233">
                  <c:v>242.16</c:v>
                </c:pt>
                <c:pt idx="234">
                  <c:v>198.08</c:v>
                </c:pt>
                <c:pt idx="235">
                  <c:v>242.18</c:v>
                </c:pt>
                <c:pt idx="236">
                  <c:v>242.18</c:v>
                </c:pt>
                <c:pt idx="237">
                  <c:v>242.18</c:v>
                </c:pt>
                <c:pt idx="238">
                  <c:v>311.67</c:v>
                </c:pt>
                <c:pt idx="239">
                  <c:v>246.12</c:v>
                </c:pt>
                <c:pt idx="240">
                  <c:v>242.04</c:v>
                </c:pt>
                <c:pt idx="241">
                  <c:v>311.5</c:v>
                </c:pt>
                <c:pt idx="242">
                  <c:v>311.67</c:v>
                </c:pt>
                <c:pt idx="243">
                  <c:v>311.5</c:v>
                </c:pt>
                <c:pt idx="244">
                  <c:v>246.12</c:v>
                </c:pt>
                <c:pt idx="245">
                  <c:v>311.66000000000003</c:v>
                </c:pt>
                <c:pt idx="246">
                  <c:v>242.04</c:v>
                </c:pt>
                <c:pt idx="247">
                  <c:v>256.49</c:v>
                </c:pt>
                <c:pt idx="248">
                  <c:v>236.92</c:v>
                </c:pt>
                <c:pt idx="249">
                  <c:v>242.18</c:v>
                </c:pt>
                <c:pt idx="250">
                  <c:v>311.67</c:v>
                </c:pt>
                <c:pt idx="251">
                  <c:v>311.67</c:v>
                </c:pt>
                <c:pt idx="252">
                  <c:v>197.52</c:v>
                </c:pt>
                <c:pt idx="253">
                  <c:v>197.52</c:v>
                </c:pt>
                <c:pt idx="254">
                  <c:v>242.04</c:v>
                </c:pt>
                <c:pt idx="255">
                  <c:v>197.68</c:v>
                </c:pt>
                <c:pt idx="256">
                  <c:v>242.04</c:v>
                </c:pt>
                <c:pt idx="257">
                  <c:v>197.52</c:v>
                </c:pt>
                <c:pt idx="258">
                  <c:v>197.6</c:v>
                </c:pt>
                <c:pt idx="259">
                  <c:v>197.68</c:v>
                </c:pt>
                <c:pt idx="260">
                  <c:v>237.79</c:v>
                </c:pt>
                <c:pt idx="261">
                  <c:v>423.99</c:v>
                </c:pt>
                <c:pt idx="262">
                  <c:v>311.67</c:v>
                </c:pt>
                <c:pt idx="263">
                  <c:v>199.36</c:v>
                </c:pt>
                <c:pt idx="264">
                  <c:v>242.04</c:v>
                </c:pt>
                <c:pt idx="265">
                  <c:v>183.09</c:v>
                </c:pt>
                <c:pt idx="266">
                  <c:v>311.5</c:v>
                </c:pt>
                <c:pt idx="267">
                  <c:v>198.08</c:v>
                </c:pt>
                <c:pt idx="268">
                  <c:v>255.05</c:v>
                </c:pt>
                <c:pt idx="269">
                  <c:v>425.27</c:v>
                </c:pt>
                <c:pt idx="270">
                  <c:v>683.8</c:v>
                </c:pt>
                <c:pt idx="271">
                  <c:v>197.6</c:v>
                </c:pt>
                <c:pt idx="272">
                  <c:v>242.04</c:v>
                </c:pt>
                <c:pt idx="273">
                  <c:v>242.18</c:v>
                </c:pt>
                <c:pt idx="274">
                  <c:v>311.67</c:v>
                </c:pt>
                <c:pt idx="275">
                  <c:v>197.52</c:v>
                </c:pt>
                <c:pt idx="276">
                  <c:v>198.08</c:v>
                </c:pt>
                <c:pt idx="277">
                  <c:v>236.92</c:v>
                </c:pt>
                <c:pt idx="278">
                  <c:v>501.54</c:v>
                </c:pt>
                <c:pt idx="279">
                  <c:v>235.98</c:v>
                </c:pt>
                <c:pt idx="280">
                  <c:v>197.6</c:v>
                </c:pt>
                <c:pt idx="281">
                  <c:v>236.92</c:v>
                </c:pt>
                <c:pt idx="282">
                  <c:v>311.67</c:v>
                </c:pt>
                <c:pt idx="283">
                  <c:v>425.27</c:v>
                </c:pt>
                <c:pt idx="284">
                  <c:v>311.67</c:v>
                </c:pt>
                <c:pt idx="285">
                  <c:v>200.63</c:v>
                </c:pt>
                <c:pt idx="286">
                  <c:v>183.09</c:v>
                </c:pt>
                <c:pt idx="287">
                  <c:v>198.1</c:v>
                </c:pt>
                <c:pt idx="288">
                  <c:v>311.7</c:v>
                </c:pt>
                <c:pt idx="289">
                  <c:v>242.2</c:v>
                </c:pt>
                <c:pt idx="290">
                  <c:v>242.2</c:v>
                </c:pt>
                <c:pt idx="291">
                  <c:v>311.7</c:v>
                </c:pt>
                <c:pt idx="292">
                  <c:v>237.99</c:v>
                </c:pt>
                <c:pt idx="293">
                  <c:v>198.08</c:v>
                </c:pt>
                <c:pt idx="294">
                  <c:v>311.5</c:v>
                </c:pt>
                <c:pt idx="295">
                  <c:v>311.5</c:v>
                </c:pt>
                <c:pt idx="296">
                  <c:v>311.67</c:v>
                </c:pt>
                <c:pt idx="297">
                  <c:v>242.04</c:v>
                </c:pt>
                <c:pt idx="298">
                  <c:v>311.67</c:v>
                </c:pt>
                <c:pt idx="299">
                  <c:v>199.36</c:v>
                </c:pt>
                <c:pt idx="300">
                  <c:v>242.04</c:v>
                </c:pt>
                <c:pt idx="301">
                  <c:v>255.05</c:v>
                </c:pt>
                <c:pt idx="302">
                  <c:v>242.04</c:v>
                </c:pt>
                <c:pt idx="303">
                  <c:v>197.52</c:v>
                </c:pt>
                <c:pt idx="304">
                  <c:v>425.3</c:v>
                </c:pt>
                <c:pt idx="305">
                  <c:v>197.52</c:v>
                </c:pt>
                <c:pt idx="306">
                  <c:v>242.04</c:v>
                </c:pt>
                <c:pt idx="307">
                  <c:v>242.04</c:v>
                </c:pt>
                <c:pt idx="308">
                  <c:v>242.04</c:v>
                </c:pt>
                <c:pt idx="309">
                  <c:v>197.52</c:v>
                </c:pt>
                <c:pt idx="310">
                  <c:v>242.18</c:v>
                </c:pt>
                <c:pt idx="311">
                  <c:v>311.37</c:v>
                </c:pt>
                <c:pt idx="312">
                  <c:v>197.6</c:v>
                </c:pt>
                <c:pt idx="313">
                  <c:v>242.18</c:v>
                </c:pt>
                <c:pt idx="314">
                  <c:v>242.18</c:v>
                </c:pt>
                <c:pt idx="315">
                  <c:v>311.67</c:v>
                </c:pt>
                <c:pt idx="316">
                  <c:v>226.04</c:v>
                </c:pt>
                <c:pt idx="317">
                  <c:v>197.6</c:v>
                </c:pt>
                <c:pt idx="318">
                  <c:v>226.05</c:v>
                </c:pt>
                <c:pt idx="319">
                  <c:v>242.2</c:v>
                </c:pt>
                <c:pt idx="320">
                  <c:v>311.7</c:v>
                </c:pt>
                <c:pt idx="321">
                  <c:v>182.82</c:v>
                </c:pt>
                <c:pt idx="322">
                  <c:v>242.21</c:v>
                </c:pt>
                <c:pt idx="323">
                  <c:v>242.04</c:v>
                </c:pt>
                <c:pt idx="324">
                  <c:v>197.6</c:v>
                </c:pt>
                <c:pt idx="325">
                  <c:v>226.05</c:v>
                </c:pt>
                <c:pt idx="326">
                  <c:v>242.18</c:v>
                </c:pt>
                <c:pt idx="327">
                  <c:v>311.5</c:v>
                </c:pt>
                <c:pt idx="328">
                  <c:v>237</c:v>
                </c:pt>
                <c:pt idx="329">
                  <c:v>242.21</c:v>
                </c:pt>
                <c:pt idx="330">
                  <c:v>197.52</c:v>
                </c:pt>
                <c:pt idx="331">
                  <c:v>197.52</c:v>
                </c:pt>
                <c:pt idx="332">
                  <c:v>256.47000000000003</c:v>
                </c:pt>
                <c:pt idx="333">
                  <c:v>197.6</c:v>
                </c:pt>
                <c:pt idx="334">
                  <c:v>437.55</c:v>
                </c:pt>
                <c:pt idx="335">
                  <c:v>242.18</c:v>
                </c:pt>
                <c:pt idx="336">
                  <c:v>242.2</c:v>
                </c:pt>
                <c:pt idx="337">
                  <c:v>197.52</c:v>
                </c:pt>
                <c:pt idx="338">
                  <c:v>242.04</c:v>
                </c:pt>
                <c:pt idx="339">
                  <c:v>197.52</c:v>
                </c:pt>
                <c:pt idx="340">
                  <c:v>197.6</c:v>
                </c:pt>
                <c:pt idx="341">
                  <c:v>226.04</c:v>
                </c:pt>
                <c:pt idx="342">
                  <c:v>197.6</c:v>
                </c:pt>
                <c:pt idx="343">
                  <c:v>242.18</c:v>
                </c:pt>
                <c:pt idx="344">
                  <c:v>197.6</c:v>
                </c:pt>
                <c:pt idx="345">
                  <c:v>242.18</c:v>
                </c:pt>
                <c:pt idx="346">
                  <c:v>197.6</c:v>
                </c:pt>
                <c:pt idx="347">
                  <c:v>311.67</c:v>
                </c:pt>
                <c:pt idx="348">
                  <c:v>311.67</c:v>
                </c:pt>
                <c:pt idx="349">
                  <c:v>226</c:v>
                </c:pt>
                <c:pt idx="350">
                  <c:v>425.27</c:v>
                </c:pt>
                <c:pt idx="351">
                  <c:v>242.2</c:v>
                </c:pt>
                <c:pt idx="352">
                  <c:v>236.92</c:v>
                </c:pt>
                <c:pt idx="353">
                  <c:v>197.6</c:v>
                </c:pt>
                <c:pt idx="354">
                  <c:v>242.2</c:v>
                </c:pt>
                <c:pt idx="355">
                  <c:v>311.7</c:v>
                </c:pt>
                <c:pt idx="356">
                  <c:v>198.08</c:v>
                </c:pt>
                <c:pt idx="357">
                  <c:v>312</c:v>
                </c:pt>
                <c:pt idx="358">
                  <c:v>312</c:v>
                </c:pt>
                <c:pt idx="359">
                  <c:v>242.2</c:v>
                </c:pt>
                <c:pt idx="360">
                  <c:v>199.28</c:v>
                </c:pt>
                <c:pt idx="361">
                  <c:v>197.52</c:v>
                </c:pt>
                <c:pt idx="362">
                  <c:v>237.99</c:v>
                </c:pt>
                <c:pt idx="363">
                  <c:v>310.2</c:v>
                </c:pt>
                <c:pt idx="364">
                  <c:v>199.28</c:v>
                </c:pt>
                <c:pt idx="365">
                  <c:v>242.19</c:v>
                </c:pt>
                <c:pt idx="366">
                  <c:v>242</c:v>
                </c:pt>
                <c:pt idx="367">
                  <c:v>226.05</c:v>
                </c:pt>
                <c:pt idx="368">
                  <c:v>242.19</c:v>
                </c:pt>
                <c:pt idx="369">
                  <c:v>311.67</c:v>
                </c:pt>
                <c:pt idx="370">
                  <c:v>242.19</c:v>
                </c:pt>
                <c:pt idx="371">
                  <c:v>197.52</c:v>
                </c:pt>
                <c:pt idx="372">
                  <c:v>197.6</c:v>
                </c:pt>
                <c:pt idx="373">
                  <c:v>226.05</c:v>
                </c:pt>
                <c:pt idx="374">
                  <c:v>242.04</c:v>
                </c:pt>
                <c:pt idx="375">
                  <c:v>255.05</c:v>
                </c:pt>
                <c:pt idx="376">
                  <c:v>311.7</c:v>
                </c:pt>
                <c:pt idx="377">
                  <c:v>242.19</c:v>
                </c:pt>
                <c:pt idx="378">
                  <c:v>235.98</c:v>
                </c:pt>
                <c:pt idx="379">
                  <c:v>237.99</c:v>
                </c:pt>
                <c:pt idx="380">
                  <c:v>311.67</c:v>
                </c:pt>
                <c:pt idx="381">
                  <c:v>242.19</c:v>
                </c:pt>
                <c:pt idx="382">
                  <c:v>311.67</c:v>
                </c:pt>
                <c:pt idx="383">
                  <c:v>242.18</c:v>
                </c:pt>
                <c:pt idx="384">
                  <c:v>198.08</c:v>
                </c:pt>
                <c:pt idx="385">
                  <c:v>198.08</c:v>
                </c:pt>
                <c:pt idx="386">
                  <c:v>311.67</c:v>
                </c:pt>
                <c:pt idx="387">
                  <c:v>255</c:v>
                </c:pt>
                <c:pt idx="388">
                  <c:v>425.27</c:v>
                </c:pt>
                <c:pt idx="389">
                  <c:v>197.52</c:v>
                </c:pt>
                <c:pt idx="390">
                  <c:v>242.18</c:v>
                </c:pt>
                <c:pt idx="391">
                  <c:v>226.04</c:v>
                </c:pt>
                <c:pt idx="392">
                  <c:v>242.04</c:v>
                </c:pt>
                <c:pt idx="393">
                  <c:v>197.52</c:v>
                </c:pt>
                <c:pt idx="394">
                  <c:v>197.52</c:v>
                </c:pt>
                <c:pt idx="395">
                  <c:v>226.04</c:v>
                </c:pt>
                <c:pt idx="396">
                  <c:v>311.66000000000003</c:v>
                </c:pt>
                <c:pt idx="397">
                  <c:v>242.04</c:v>
                </c:pt>
                <c:pt idx="398">
                  <c:v>236.92</c:v>
                </c:pt>
                <c:pt idx="399">
                  <c:v>311.67</c:v>
                </c:pt>
                <c:pt idx="400">
                  <c:v>197.52</c:v>
                </c:pt>
                <c:pt idx="401">
                  <c:v>200</c:v>
                </c:pt>
                <c:pt idx="402">
                  <c:v>241.9</c:v>
                </c:pt>
                <c:pt idx="403">
                  <c:v>242.04</c:v>
                </c:pt>
                <c:pt idx="404">
                  <c:v>242.18</c:v>
                </c:pt>
                <c:pt idx="405">
                  <c:v>242.18</c:v>
                </c:pt>
                <c:pt idx="406">
                  <c:v>197.6</c:v>
                </c:pt>
                <c:pt idx="407">
                  <c:v>226.04</c:v>
                </c:pt>
                <c:pt idx="408">
                  <c:v>197.52</c:v>
                </c:pt>
                <c:pt idx="409">
                  <c:v>242.04</c:v>
                </c:pt>
                <c:pt idx="410">
                  <c:v>311.5</c:v>
                </c:pt>
                <c:pt idx="411">
                  <c:v>242.19</c:v>
                </c:pt>
                <c:pt idx="412">
                  <c:v>235.98</c:v>
                </c:pt>
                <c:pt idx="413">
                  <c:v>242.18</c:v>
                </c:pt>
                <c:pt idx="414">
                  <c:v>197.52</c:v>
                </c:pt>
                <c:pt idx="415">
                  <c:v>242.18</c:v>
                </c:pt>
                <c:pt idx="416">
                  <c:v>311.5</c:v>
                </c:pt>
                <c:pt idx="417">
                  <c:v>160.88999999999999</c:v>
                </c:pt>
                <c:pt idx="418">
                  <c:v>198.08</c:v>
                </c:pt>
                <c:pt idx="419">
                  <c:v>198.08</c:v>
                </c:pt>
                <c:pt idx="420">
                  <c:v>236.92</c:v>
                </c:pt>
                <c:pt idx="421">
                  <c:v>226.05</c:v>
                </c:pt>
                <c:pt idx="422">
                  <c:v>197.52</c:v>
                </c:pt>
                <c:pt idx="423">
                  <c:v>236.9</c:v>
                </c:pt>
                <c:pt idx="424">
                  <c:v>246.12</c:v>
                </c:pt>
                <c:pt idx="425">
                  <c:v>197.52</c:v>
                </c:pt>
                <c:pt idx="426">
                  <c:v>236.9</c:v>
                </c:pt>
                <c:pt idx="427">
                  <c:v>236.92</c:v>
                </c:pt>
                <c:pt idx="428">
                  <c:v>311.67</c:v>
                </c:pt>
                <c:pt idx="429">
                  <c:v>198.08</c:v>
                </c:pt>
                <c:pt idx="430">
                  <c:v>196.6</c:v>
                </c:pt>
                <c:pt idx="431">
                  <c:v>226.05</c:v>
                </c:pt>
                <c:pt idx="432">
                  <c:v>242.18</c:v>
                </c:pt>
                <c:pt idx="433">
                  <c:v>226.05</c:v>
                </c:pt>
                <c:pt idx="434">
                  <c:v>311.7</c:v>
                </c:pt>
                <c:pt idx="435">
                  <c:v>246.17</c:v>
                </c:pt>
                <c:pt idx="436">
                  <c:v>226.05</c:v>
                </c:pt>
                <c:pt idx="437">
                  <c:v>226.05</c:v>
                </c:pt>
                <c:pt idx="438">
                  <c:v>197.6</c:v>
                </c:pt>
                <c:pt idx="439">
                  <c:v>197.6</c:v>
                </c:pt>
                <c:pt idx="440">
                  <c:v>311.7</c:v>
                </c:pt>
                <c:pt idx="441">
                  <c:v>197.6</c:v>
                </c:pt>
                <c:pt idx="442">
                  <c:v>311.67</c:v>
                </c:pt>
                <c:pt idx="443">
                  <c:v>311.67</c:v>
                </c:pt>
                <c:pt idx="444">
                  <c:v>242.18</c:v>
                </c:pt>
                <c:pt idx="445">
                  <c:v>242.18</c:v>
                </c:pt>
                <c:pt idx="446">
                  <c:v>264.52999999999997</c:v>
                </c:pt>
                <c:pt idx="447">
                  <c:v>311.67</c:v>
                </c:pt>
                <c:pt idx="448">
                  <c:v>226.05</c:v>
                </c:pt>
                <c:pt idx="449">
                  <c:v>244.84</c:v>
                </c:pt>
                <c:pt idx="450">
                  <c:v>311.37</c:v>
                </c:pt>
                <c:pt idx="451">
                  <c:v>197.52</c:v>
                </c:pt>
                <c:pt idx="452">
                  <c:v>242.04</c:v>
                </c:pt>
                <c:pt idx="453">
                  <c:v>242.04</c:v>
                </c:pt>
                <c:pt idx="454">
                  <c:v>311.67</c:v>
                </c:pt>
                <c:pt idx="455">
                  <c:v>198.08</c:v>
                </c:pt>
                <c:pt idx="456">
                  <c:v>183.6</c:v>
                </c:pt>
                <c:pt idx="457">
                  <c:v>183.6</c:v>
                </c:pt>
                <c:pt idx="458">
                  <c:v>196.35</c:v>
                </c:pt>
                <c:pt idx="459">
                  <c:v>226</c:v>
                </c:pt>
                <c:pt idx="460">
                  <c:v>242.2</c:v>
                </c:pt>
                <c:pt idx="461">
                  <c:v>242.04</c:v>
                </c:pt>
                <c:pt idx="462">
                  <c:v>198.1</c:v>
                </c:pt>
                <c:pt idx="463">
                  <c:v>198.08</c:v>
                </c:pt>
                <c:pt idx="464">
                  <c:v>198.08</c:v>
                </c:pt>
                <c:pt idx="465">
                  <c:v>226.05</c:v>
                </c:pt>
                <c:pt idx="466">
                  <c:v>226.05</c:v>
                </c:pt>
                <c:pt idx="467">
                  <c:v>236.92</c:v>
                </c:pt>
                <c:pt idx="468">
                  <c:v>246.17</c:v>
                </c:pt>
                <c:pt idx="469">
                  <c:v>246.17</c:v>
                </c:pt>
                <c:pt idx="470">
                  <c:v>242.18</c:v>
                </c:pt>
                <c:pt idx="471">
                  <c:v>198.38</c:v>
                </c:pt>
                <c:pt idx="472">
                  <c:v>226</c:v>
                </c:pt>
                <c:pt idx="473">
                  <c:v>226.05</c:v>
                </c:pt>
                <c:pt idx="474">
                  <c:v>311.5</c:v>
                </c:pt>
                <c:pt idx="475">
                  <c:v>197.6</c:v>
                </c:pt>
                <c:pt idx="476">
                  <c:v>242.04</c:v>
                </c:pt>
                <c:pt idx="477">
                  <c:v>197.5</c:v>
                </c:pt>
                <c:pt idx="478">
                  <c:v>197.52</c:v>
                </c:pt>
                <c:pt idx="479">
                  <c:v>237.99</c:v>
                </c:pt>
                <c:pt idx="480">
                  <c:v>242.15</c:v>
                </c:pt>
                <c:pt idx="481">
                  <c:v>242.15</c:v>
                </c:pt>
                <c:pt idx="482">
                  <c:v>198.08</c:v>
                </c:pt>
                <c:pt idx="483">
                  <c:v>236.92</c:v>
                </c:pt>
                <c:pt idx="484">
                  <c:v>264.52999999999997</c:v>
                </c:pt>
                <c:pt idx="485">
                  <c:v>242.18</c:v>
                </c:pt>
                <c:pt idx="486">
                  <c:v>197.6</c:v>
                </c:pt>
                <c:pt idx="487">
                  <c:v>226.05</c:v>
                </c:pt>
                <c:pt idx="488">
                  <c:v>226.05</c:v>
                </c:pt>
                <c:pt idx="489">
                  <c:v>198</c:v>
                </c:pt>
                <c:pt idx="490">
                  <c:v>246.17</c:v>
                </c:pt>
                <c:pt idx="491">
                  <c:v>197.6</c:v>
                </c:pt>
                <c:pt idx="492">
                  <c:v>237.99</c:v>
                </c:pt>
                <c:pt idx="493">
                  <c:v>311.67</c:v>
                </c:pt>
                <c:pt idx="494">
                  <c:v>311.5</c:v>
                </c:pt>
                <c:pt idx="495">
                  <c:v>311.5</c:v>
                </c:pt>
                <c:pt idx="496">
                  <c:v>197.68</c:v>
                </c:pt>
                <c:pt idx="497">
                  <c:v>197.68</c:v>
                </c:pt>
                <c:pt idx="498">
                  <c:v>244.84</c:v>
                </c:pt>
                <c:pt idx="499">
                  <c:v>197.6</c:v>
                </c:pt>
                <c:pt idx="500">
                  <c:v>197.52</c:v>
                </c:pt>
                <c:pt idx="501">
                  <c:v>197.52</c:v>
                </c:pt>
                <c:pt idx="502">
                  <c:v>226.04</c:v>
                </c:pt>
                <c:pt idx="503">
                  <c:v>237.99</c:v>
                </c:pt>
                <c:pt idx="504">
                  <c:v>237.99</c:v>
                </c:pt>
                <c:pt idx="505">
                  <c:v>197.52</c:v>
                </c:pt>
                <c:pt idx="506">
                  <c:v>237.99</c:v>
                </c:pt>
                <c:pt idx="507">
                  <c:v>242.18</c:v>
                </c:pt>
                <c:pt idx="508">
                  <c:v>226.05</c:v>
                </c:pt>
                <c:pt idx="509">
                  <c:v>226.05</c:v>
                </c:pt>
                <c:pt idx="510">
                  <c:v>226.05</c:v>
                </c:pt>
                <c:pt idx="511">
                  <c:v>197.6</c:v>
                </c:pt>
                <c:pt idx="512">
                  <c:v>197.6</c:v>
                </c:pt>
                <c:pt idx="513">
                  <c:v>197.6</c:v>
                </c:pt>
                <c:pt idx="514">
                  <c:v>226.05</c:v>
                </c:pt>
                <c:pt idx="515">
                  <c:v>226.05</c:v>
                </c:pt>
                <c:pt idx="516">
                  <c:v>242.18</c:v>
                </c:pt>
                <c:pt idx="517">
                  <c:v>197.52</c:v>
                </c:pt>
                <c:pt idx="518">
                  <c:v>226.04</c:v>
                </c:pt>
                <c:pt idx="519">
                  <c:v>237.99</c:v>
                </c:pt>
                <c:pt idx="520">
                  <c:v>311.5</c:v>
                </c:pt>
                <c:pt idx="521">
                  <c:v>311.5</c:v>
                </c:pt>
                <c:pt idx="522">
                  <c:v>162.47999999999999</c:v>
                </c:pt>
                <c:pt idx="523">
                  <c:v>226.04</c:v>
                </c:pt>
                <c:pt idx="524">
                  <c:v>197.52</c:v>
                </c:pt>
                <c:pt idx="525">
                  <c:v>198.1</c:v>
                </c:pt>
                <c:pt idx="526">
                  <c:v>197.52</c:v>
                </c:pt>
                <c:pt idx="527">
                  <c:v>311.5</c:v>
                </c:pt>
                <c:pt idx="528">
                  <c:v>311.67</c:v>
                </c:pt>
                <c:pt idx="529">
                  <c:v>226.1</c:v>
                </c:pt>
                <c:pt idx="530">
                  <c:v>311.7</c:v>
                </c:pt>
                <c:pt idx="531">
                  <c:v>310.47000000000003</c:v>
                </c:pt>
                <c:pt idx="532">
                  <c:v>425.43</c:v>
                </c:pt>
                <c:pt idx="533">
                  <c:v>227.1</c:v>
                </c:pt>
                <c:pt idx="534">
                  <c:v>242.19</c:v>
                </c:pt>
                <c:pt idx="535">
                  <c:v>226.05</c:v>
                </c:pt>
                <c:pt idx="536">
                  <c:v>246.17</c:v>
                </c:pt>
                <c:pt idx="537">
                  <c:v>246.85</c:v>
                </c:pt>
                <c:pt idx="538">
                  <c:v>311.39999999999998</c:v>
                </c:pt>
                <c:pt idx="539">
                  <c:v>197.6</c:v>
                </c:pt>
                <c:pt idx="540">
                  <c:v>264.5</c:v>
                </c:pt>
                <c:pt idx="541">
                  <c:v>227.1</c:v>
                </c:pt>
                <c:pt idx="542">
                  <c:v>226.04</c:v>
                </c:pt>
                <c:pt idx="543">
                  <c:v>242.04</c:v>
                </c:pt>
                <c:pt idx="544">
                  <c:v>242.04</c:v>
                </c:pt>
                <c:pt idx="545">
                  <c:v>198.08</c:v>
                </c:pt>
                <c:pt idx="546">
                  <c:v>196.35</c:v>
                </c:pt>
                <c:pt idx="547">
                  <c:v>197.47</c:v>
                </c:pt>
                <c:pt idx="548">
                  <c:v>311.37</c:v>
                </c:pt>
                <c:pt idx="549">
                  <c:v>226</c:v>
                </c:pt>
                <c:pt idx="550">
                  <c:v>311.7</c:v>
                </c:pt>
                <c:pt idx="551">
                  <c:v>197.52</c:v>
                </c:pt>
                <c:pt idx="552">
                  <c:v>226.05</c:v>
                </c:pt>
                <c:pt idx="553">
                  <c:v>197.52</c:v>
                </c:pt>
                <c:pt idx="554">
                  <c:v>242.18</c:v>
                </c:pt>
                <c:pt idx="555">
                  <c:v>311.68</c:v>
                </c:pt>
                <c:pt idx="556">
                  <c:v>226.04</c:v>
                </c:pt>
                <c:pt idx="557">
                  <c:v>236.92</c:v>
                </c:pt>
                <c:pt idx="558">
                  <c:v>335</c:v>
                </c:pt>
                <c:pt idx="559">
                  <c:v>197.52</c:v>
                </c:pt>
                <c:pt idx="560">
                  <c:v>226.04</c:v>
                </c:pt>
                <c:pt idx="561">
                  <c:v>328.23</c:v>
                </c:pt>
                <c:pt idx="562">
                  <c:v>311.7</c:v>
                </c:pt>
                <c:pt idx="563">
                  <c:v>197.6</c:v>
                </c:pt>
                <c:pt idx="564">
                  <c:v>75.319999999999993</c:v>
                </c:pt>
                <c:pt idx="565">
                  <c:v>226.04</c:v>
                </c:pt>
                <c:pt idx="566">
                  <c:v>197.52</c:v>
                </c:pt>
                <c:pt idx="567">
                  <c:v>236.92</c:v>
                </c:pt>
                <c:pt idx="568">
                  <c:v>226.05</c:v>
                </c:pt>
                <c:pt idx="569">
                  <c:v>197.52</c:v>
                </c:pt>
                <c:pt idx="570">
                  <c:v>235.98</c:v>
                </c:pt>
                <c:pt idx="571">
                  <c:v>226.04</c:v>
                </c:pt>
                <c:pt idx="572">
                  <c:v>198.1</c:v>
                </c:pt>
                <c:pt idx="573">
                  <c:v>197.6</c:v>
                </c:pt>
                <c:pt idx="574">
                  <c:v>242.19</c:v>
                </c:pt>
                <c:pt idx="575">
                  <c:v>242.19</c:v>
                </c:pt>
                <c:pt idx="576">
                  <c:v>246.17</c:v>
                </c:pt>
                <c:pt idx="577">
                  <c:v>423.99</c:v>
                </c:pt>
                <c:pt idx="578">
                  <c:v>198.21</c:v>
                </c:pt>
                <c:pt idx="579">
                  <c:v>226.05</c:v>
                </c:pt>
                <c:pt idx="580">
                  <c:v>197.52</c:v>
                </c:pt>
                <c:pt idx="581">
                  <c:v>237.99</c:v>
                </c:pt>
                <c:pt idx="582">
                  <c:v>197.6</c:v>
                </c:pt>
                <c:pt idx="583">
                  <c:v>246.17</c:v>
                </c:pt>
                <c:pt idx="584">
                  <c:v>198.08</c:v>
                </c:pt>
                <c:pt idx="585">
                  <c:v>198.08</c:v>
                </c:pt>
                <c:pt idx="586">
                  <c:v>242.19</c:v>
                </c:pt>
                <c:pt idx="587">
                  <c:v>311.5</c:v>
                </c:pt>
                <c:pt idx="588">
                  <c:v>242.19</c:v>
                </c:pt>
                <c:pt idx="589">
                  <c:v>198.08</c:v>
                </c:pt>
                <c:pt idx="590">
                  <c:v>236.92</c:v>
                </c:pt>
                <c:pt idx="591">
                  <c:v>242.04</c:v>
                </c:pt>
                <c:pt idx="592">
                  <c:v>264.52999999999997</c:v>
                </c:pt>
                <c:pt idx="593">
                  <c:v>311.67</c:v>
                </c:pt>
                <c:pt idx="594">
                  <c:v>242.18</c:v>
                </c:pt>
                <c:pt idx="595">
                  <c:v>246.17</c:v>
                </c:pt>
                <c:pt idx="596">
                  <c:v>237.99</c:v>
                </c:pt>
                <c:pt idx="597">
                  <c:v>242.04</c:v>
                </c:pt>
                <c:pt idx="598">
                  <c:v>226.04</c:v>
                </c:pt>
                <c:pt idx="599">
                  <c:v>197.6</c:v>
                </c:pt>
                <c:pt idx="600">
                  <c:v>226.05</c:v>
                </c:pt>
                <c:pt idx="601">
                  <c:v>311.67</c:v>
                </c:pt>
                <c:pt idx="602">
                  <c:v>197.52</c:v>
                </c:pt>
                <c:pt idx="603">
                  <c:v>264.52999999999997</c:v>
                </c:pt>
                <c:pt idx="604">
                  <c:v>311.67</c:v>
                </c:pt>
                <c:pt idx="605">
                  <c:v>226.05</c:v>
                </c:pt>
                <c:pt idx="606">
                  <c:v>426.25</c:v>
                </c:pt>
                <c:pt idx="607">
                  <c:v>426.25</c:v>
                </c:pt>
                <c:pt idx="608">
                  <c:v>311.67</c:v>
                </c:pt>
                <c:pt idx="609">
                  <c:v>197.5</c:v>
                </c:pt>
                <c:pt idx="610">
                  <c:v>242.04</c:v>
                </c:pt>
                <c:pt idx="611">
                  <c:v>182.82</c:v>
                </c:pt>
                <c:pt idx="612">
                  <c:v>197.52</c:v>
                </c:pt>
                <c:pt idx="613">
                  <c:v>197.52</c:v>
                </c:pt>
                <c:pt idx="614">
                  <c:v>311.67</c:v>
                </c:pt>
                <c:pt idx="615">
                  <c:v>242.18</c:v>
                </c:pt>
                <c:pt idx="616">
                  <c:v>226.59</c:v>
                </c:pt>
                <c:pt idx="617">
                  <c:v>226</c:v>
                </c:pt>
                <c:pt idx="618">
                  <c:v>311.7</c:v>
                </c:pt>
                <c:pt idx="619">
                  <c:v>242.18</c:v>
                </c:pt>
                <c:pt idx="620">
                  <c:v>242.04</c:v>
                </c:pt>
                <c:pt idx="621">
                  <c:v>226.16</c:v>
                </c:pt>
                <c:pt idx="622">
                  <c:v>242.2</c:v>
                </c:pt>
                <c:pt idx="623">
                  <c:v>242.18</c:v>
                </c:pt>
                <c:pt idx="624">
                  <c:v>311.67</c:v>
                </c:pt>
                <c:pt idx="625">
                  <c:v>242.04</c:v>
                </c:pt>
                <c:pt idx="626">
                  <c:v>311.5</c:v>
                </c:pt>
                <c:pt idx="627">
                  <c:v>311.67</c:v>
                </c:pt>
                <c:pt idx="628">
                  <c:v>196.35</c:v>
                </c:pt>
                <c:pt idx="629">
                  <c:v>197.6</c:v>
                </c:pt>
                <c:pt idx="630">
                  <c:v>211.84</c:v>
                </c:pt>
                <c:pt idx="631">
                  <c:v>197.6</c:v>
                </c:pt>
                <c:pt idx="632">
                  <c:v>311.67</c:v>
                </c:pt>
                <c:pt idx="633">
                  <c:v>226.16</c:v>
                </c:pt>
                <c:pt idx="634">
                  <c:v>198</c:v>
                </c:pt>
                <c:pt idx="635">
                  <c:v>242.19</c:v>
                </c:pt>
                <c:pt idx="636">
                  <c:v>242.15</c:v>
                </c:pt>
                <c:pt idx="637">
                  <c:v>196.35</c:v>
                </c:pt>
                <c:pt idx="638">
                  <c:v>311.7</c:v>
                </c:pt>
                <c:pt idx="639">
                  <c:v>311.67</c:v>
                </c:pt>
                <c:pt idx="640">
                  <c:v>160.88999999999999</c:v>
                </c:pt>
                <c:pt idx="641">
                  <c:v>311.7</c:v>
                </c:pt>
                <c:pt idx="642">
                  <c:v>226</c:v>
                </c:pt>
                <c:pt idx="643">
                  <c:v>311.67</c:v>
                </c:pt>
                <c:pt idx="644">
                  <c:v>311.67</c:v>
                </c:pt>
                <c:pt idx="645">
                  <c:v>311.67</c:v>
                </c:pt>
                <c:pt idx="646">
                  <c:v>198.02</c:v>
                </c:pt>
                <c:pt idx="647">
                  <c:v>198.08</c:v>
                </c:pt>
                <c:pt idx="648">
                  <c:v>242.18</c:v>
                </c:pt>
                <c:pt idx="649">
                  <c:v>198.08</c:v>
                </c:pt>
                <c:pt idx="650">
                  <c:v>198.08</c:v>
                </c:pt>
                <c:pt idx="651">
                  <c:v>226.59</c:v>
                </c:pt>
                <c:pt idx="652">
                  <c:v>197.6</c:v>
                </c:pt>
                <c:pt idx="653">
                  <c:v>197.6</c:v>
                </c:pt>
                <c:pt idx="654">
                  <c:v>197.59</c:v>
                </c:pt>
                <c:pt idx="655">
                  <c:v>246.12</c:v>
                </c:pt>
                <c:pt idx="656">
                  <c:v>197.52</c:v>
                </c:pt>
                <c:pt idx="657">
                  <c:v>242.15</c:v>
                </c:pt>
                <c:pt idx="658">
                  <c:v>197.6</c:v>
                </c:pt>
                <c:pt idx="659">
                  <c:v>226.05</c:v>
                </c:pt>
                <c:pt idx="660">
                  <c:v>242.18</c:v>
                </c:pt>
                <c:pt idx="661">
                  <c:v>242.19</c:v>
                </c:pt>
                <c:pt idx="662">
                  <c:v>198.1</c:v>
                </c:pt>
                <c:pt idx="663">
                  <c:v>242.18</c:v>
                </c:pt>
                <c:pt idx="664">
                  <c:v>196.88</c:v>
                </c:pt>
                <c:pt idx="665">
                  <c:v>197.52</c:v>
                </c:pt>
                <c:pt idx="666">
                  <c:v>197.52</c:v>
                </c:pt>
                <c:pt idx="667">
                  <c:v>197.52</c:v>
                </c:pt>
                <c:pt idx="668">
                  <c:v>197.52</c:v>
                </c:pt>
                <c:pt idx="669">
                  <c:v>424</c:v>
                </c:pt>
                <c:pt idx="670">
                  <c:v>242.19</c:v>
                </c:pt>
                <c:pt idx="671">
                  <c:v>242.19</c:v>
                </c:pt>
                <c:pt idx="672">
                  <c:v>242.18</c:v>
                </c:pt>
                <c:pt idx="673">
                  <c:v>242.04</c:v>
                </c:pt>
                <c:pt idx="674">
                  <c:v>311.67</c:v>
                </c:pt>
                <c:pt idx="675">
                  <c:v>242.18</c:v>
                </c:pt>
                <c:pt idx="676">
                  <c:v>242.04</c:v>
                </c:pt>
                <c:pt idx="677">
                  <c:v>242.18</c:v>
                </c:pt>
                <c:pt idx="678">
                  <c:v>226.04</c:v>
                </c:pt>
                <c:pt idx="679">
                  <c:v>242.2</c:v>
                </c:pt>
                <c:pt idx="680">
                  <c:v>196.35</c:v>
                </c:pt>
                <c:pt idx="681">
                  <c:v>242.19</c:v>
                </c:pt>
                <c:pt idx="682">
                  <c:v>226.04</c:v>
                </c:pt>
                <c:pt idx="683">
                  <c:v>311.5</c:v>
                </c:pt>
                <c:pt idx="684">
                  <c:v>197.6</c:v>
                </c:pt>
                <c:pt idx="685">
                  <c:v>242.18</c:v>
                </c:pt>
                <c:pt idx="686">
                  <c:v>197.52</c:v>
                </c:pt>
                <c:pt idx="687">
                  <c:v>311.5</c:v>
                </c:pt>
                <c:pt idx="688">
                  <c:v>236.92</c:v>
                </c:pt>
                <c:pt idx="689">
                  <c:v>198.08</c:v>
                </c:pt>
                <c:pt idx="690">
                  <c:v>246.17</c:v>
                </c:pt>
                <c:pt idx="691">
                  <c:v>242.18</c:v>
                </c:pt>
                <c:pt idx="692">
                  <c:v>226.05</c:v>
                </c:pt>
                <c:pt idx="693">
                  <c:v>242.18</c:v>
                </c:pt>
                <c:pt idx="694">
                  <c:v>197.6</c:v>
                </c:pt>
                <c:pt idx="695">
                  <c:v>264.52999999999997</c:v>
                </c:pt>
                <c:pt idx="696">
                  <c:v>311.67</c:v>
                </c:pt>
                <c:pt idx="697">
                  <c:v>235.98</c:v>
                </c:pt>
                <c:pt idx="698">
                  <c:v>236.92</c:v>
                </c:pt>
                <c:pt idx="699">
                  <c:v>242.18</c:v>
                </c:pt>
                <c:pt idx="700">
                  <c:v>197.6</c:v>
                </c:pt>
                <c:pt idx="701">
                  <c:v>311.67</c:v>
                </c:pt>
                <c:pt idx="702">
                  <c:v>311.67</c:v>
                </c:pt>
                <c:pt idx="703">
                  <c:v>255.05</c:v>
                </c:pt>
                <c:pt idx="704">
                  <c:v>311.37</c:v>
                </c:pt>
                <c:pt idx="705">
                  <c:v>226.05</c:v>
                </c:pt>
                <c:pt idx="706">
                  <c:v>226.05</c:v>
                </c:pt>
                <c:pt idx="707">
                  <c:v>311.37</c:v>
                </c:pt>
                <c:pt idx="708">
                  <c:v>242.18</c:v>
                </c:pt>
                <c:pt idx="709">
                  <c:v>198.08</c:v>
                </c:pt>
                <c:pt idx="710">
                  <c:v>259.08</c:v>
                </c:pt>
                <c:pt idx="711">
                  <c:v>198.08</c:v>
                </c:pt>
                <c:pt idx="712">
                  <c:v>197.6</c:v>
                </c:pt>
                <c:pt idx="713">
                  <c:v>244.35</c:v>
                </c:pt>
                <c:pt idx="714">
                  <c:v>236.92</c:v>
                </c:pt>
                <c:pt idx="715">
                  <c:v>242.19</c:v>
                </c:pt>
                <c:pt idx="716">
                  <c:v>242.18</c:v>
                </c:pt>
                <c:pt idx="717">
                  <c:v>242.18</c:v>
                </c:pt>
                <c:pt idx="718">
                  <c:v>198.22</c:v>
                </c:pt>
                <c:pt idx="719">
                  <c:v>310.2</c:v>
                </c:pt>
                <c:pt idx="720">
                  <c:v>258.88</c:v>
                </c:pt>
                <c:pt idx="721">
                  <c:v>260.33999999999997</c:v>
                </c:pt>
                <c:pt idx="722">
                  <c:v>258.88</c:v>
                </c:pt>
                <c:pt idx="723">
                  <c:v>260.33999999999997</c:v>
                </c:pt>
                <c:pt idx="724">
                  <c:v>260.33999999999997</c:v>
                </c:pt>
                <c:pt idx="725">
                  <c:v>258.88</c:v>
                </c:pt>
                <c:pt idx="726">
                  <c:v>260.33999999999997</c:v>
                </c:pt>
                <c:pt idx="727">
                  <c:v>258.88</c:v>
                </c:pt>
                <c:pt idx="728">
                  <c:v>260.33999999999997</c:v>
                </c:pt>
                <c:pt idx="729">
                  <c:v>260.33999999999997</c:v>
                </c:pt>
                <c:pt idx="730">
                  <c:v>242.19</c:v>
                </c:pt>
                <c:pt idx="731">
                  <c:v>260.33999999999997</c:v>
                </c:pt>
                <c:pt idx="732">
                  <c:v>258.88</c:v>
                </c:pt>
                <c:pt idx="733">
                  <c:v>259.10000000000002</c:v>
                </c:pt>
                <c:pt idx="734">
                  <c:v>258.88</c:v>
                </c:pt>
                <c:pt idx="735">
                  <c:v>258.88</c:v>
                </c:pt>
                <c:pt idx="736">
                  <c:v>260.3</c:v>
                </c:pt>
                <c:pt idx="737">
                  <c:v>261.12</c:v>
                </c:pt>
                <c:pt idx="738">
                  <c:v>260.10000000000002</c:v>
                </c:pt>
                <c:pt idx="739">
                  <c:v>260.33999999999997</c:v>
                </c:pt>
                <c:pt idx="740">
                  <c:v>258.88</c:v>
                </c:pt>
                <c:pt idx="741">
                  <c:v>261.12</c:v>
                </c:pt>
                <c:pt idx="742">
                  <c:v>260.33999999999997</c:v>
                </c:pt>
                <c:pt idx="743">
                  <c:v>260.33999999999997</c:v>
                </c:pt>
                <c:pt idx="744">
                  <c:v>260.33999999999997</c:v>
                </c:pt>
                <c:pt idx="745">
                  <c:v>261.12</c:v>
                </c:pt>
                <c:pt idx="746">
                  <c:v>260.22000000000003</c:v>
                </c:pt>
                <c:pt idx="747">
                  <c:v>261.04000000000002</c:v>
                </c:pt>
                <c:pt idx="748">
                  <c:v>260.33999999999997</c:v>
                </c:pt>
                <c:pt idx="749">
                  <c:v>258.88</c:v>
                </c:pt>
                <c:pt idx="750">
                  <c:v>260.33999999999997</c:v>
                </c:pt>
                <c:pt idx="751">
                  <c:v>260.33999999999997</c:v>
                </c:pt>
                <c:pt idx="752">
                  <c:v>260.33999999999997</c:v>
                </c:pt>
                <c:pt idx="753">
                  <c:v>260.33999999999997</c:v>
                </c:pt>
                <c:pt idx="754">
                  <c:v>260.33999999999997</c:v>
                </c:pt>
                <c:pt idx="755">
                  <c:v>258.88</c:v>
                </c:pt>
                <c:pt idx="756">
                  <c:v>260.33999999999997</c:v>
                </c:pt>
                <c:pt idx="757">
                  <c:v>260.33999999999997</c:v>
                </c:pt>
                <c:pt idx="758">
                  <c:v>260.33999999999997</c:v>
                </c:pt>
                <c:pt idx="759">
                  <c:v>260.33999999999997</c:v>
                </c:pt>
                <c:pt idx="760">
                  <c:v>258.88</c:v>
                </c:pt>
                <c:pt idx="761">
                  <c:v>260.33999999999997</c:v>
                </c:pt>
                <c:pt idx="762">
                  <c:v>258.88</c:v>
                </c:pt>
                <c:pt idx="763">
                  <c:v>260.33999999999997</c:v>
                </c:pt>
                <c:pt idx="764">
                  <c:v>260.33999999999997</c:v>
                </c:pt>
                <c:pt idx="765">
                  <c:v>348.43</c:v>
                </c:pt>
                <c:pt idx="766">
                  <c:v>296</c:v>
                </c:pt>
                <c:pt idx="767">
                  <c:v>415</c:v>
                </c:pt>
                <c:pt idx="768">
                  <c:v>296</c:v>
                </c:pt>
                <c:pt idx="769">
                  <c:v>415</c:v>
                </c:pt>
                <c:pt idx="770">
                  <c:v>415.1</c:v>
                </c:pt>
                <c:pt idx="771">
                  <c:v>415</c:v>
                </c:pt>
                <c:pt idx="772">
                  <c:v>295.97000000000003</c:v>
                </c:pt>
                <c:pt idx="773">
                  <c:v>295.97000000000003</c:v>
                </c:pt>
                <c:pt idx="774">
                  <c:v>295.97000000000003</c:v>
                </c:pt>
                <c:pt idx="775">
                  <c:v>296.8</c:v>
                </c:pt>
                <c:pt idx="776">
                  <c:v>296</c:v>
                </c:pt>
                <c:pt idx="777">
                  <c:v>415</c:v>
                </c:pt>
                <c:pt idx="778">
                  <c:v>296</c:v>
                </c:pt>
                <c:pt idx="779">
                  <c:v>296</c:v>
                </c:pt>
                <c:pt idx="780">
                  <c:v>296</c:v>
                </c:pt>
                <c:pt idx="781">
                  <c:v>415</c:v>
                </c:pt>
                <c:pt idx="782">
                  <c:v>415</c:v>
                </c:pt>
                <c:pt idx="783">
                  <c:v>295.97000000000003</c:v>
                </c:pt>
              </c:numCache>
            </c:numRef>
          </c:xVal>
          <c:yVal>
            <c:numRef>
              <c:f>'1. Version 7 Dataset'!$CN$16:$CN$799</c:f>
              <c:numCache>
                <c:formatCode>0.0</c:formatCode>
                <c:ptCount val="784"/>
                <c:pt idx="0">
                  <c:v>27.453950399999997</c:v>
                </c:pt>
                <c:pt idx="1">
                  <c:v>14.909630399999999</c:v>
                </c:pt>
                <c:pt idx="2">
                  <c:v>12.688970399999997</c:v>
                </c:pt>
                <c:pt idx="3">
                  <c:v>11.067066959999996</c:v>
                </c:pt>
                <c:pt idx="4">
                  <c:v>20.406530399999994</c:v>
                </c:pt>
                <c:pt idx="5">
                  <c:v>31.610570399999993</c:v>
                </c:pt>
                <c:pt idx="6">
                  <c:v>24.672650399999995</c:v>
                </c:pt>
                <c:pt idx="7">
                  <c:v>16.210490399999998</c:v>
                </c:pt>
                <c:pt idx="8">
                  <c:v>26.858270400000002</c:v>
                </c:pt>
                <c:pt idx="9">
                  <c:v>24.401090400000001</c:v>
                </c:pt>
                <c:pt idx="10">
                  <c:v>10.980770399999999</c:v>
                </c:pt>
                <c:pt idx="11">
                  <c:v>26.358950399999998</c:v>
                </c:pt>
                <c:pt idx="12">
                  <c:v>10.787076959999997</c:v>
                </c:pt>
                <c:pt idx="13">
                  <c:v>28.470110399999996</c:v>
                </c:pt>
                <c:pt idx="14">
                  <c:v>27.839390399999999</c:v>
                </c:pt>
                <c:pt idx="15">
                  <c:v>26.271350400000003</c:v>
                </c:pt>
                <c:pt idx="16">
                  <c:v>25.745750399999999</c:v>
                </c:pt>
                <c:pt idx="17">
                  <c:v>26.8757904</c:v>
                </c:pt>
                <c:pt idx="18">
                  <c:v>33.826850400000005</c:v>
                </c:pt>
                <c:pt idx="19">
                  <c:v>23.2053504</c:v>
                </c:pt>
                <c:pt idx="20">
                  <c:v>23.7791304</c:v>
                </c:pt>
                <c:pt idx="21">
                  <c:v>27.791210400000004</c:v>
                </c:pt>
                <c:pt idx="22">
                  <c:v>29.578250400000002</c:v>
                </c:pt>
                <c:pt idx="23">
                  <c:v>27.436430399999999</c:v>
                </c:pt>
                <c:pt idx="24">
                  <c:v>26.923970400000002</c:v>
                </c:pt>
                <c:pt idx="25">
                  <c:v>13.662539999999993</c:v>
                </c:pt>
                <c:pt idx="26">
                  <c:v>15.188178959999998</c:v>
                </c:pt>
                <c:pt idx="27">
                  <c:v>24.974870399999993</c:v>
                </c:pt>
                <c:pt idx="28">
                  <c:v>37.656239999999997</c:v>
                </c:pt>
                <c:pt idx="29">
                  <c:v>34.608239999999995</c:v>
                </c:pt>
                <c:pt idx="30">
                  <c:v>26.509620000000002</c:v>
                </c:pt>
                <c:pt idx="31">
                  <c:v>22.861079999999998</c:v>
                </c:pt>
                <c:pt idx="32">
                  <c:v>33.574559999999991</c:v>
                </c:pt>
                <c:pt idx="33">
                  <c:v>26.413259999999994</c:v>
                </c:pt>
                <c:pt idx="34">
                  <c:v>33.075240000000001</c:v>
                </c:pt>
                <c:pt idx="35">
                  <c:v>26.06285999999999</c:v>
                </c:pt>
                <c:pt idx="36">
                  <c:v>33.697199999999995</c:v>
                </c:pt>
                <c:pt idx="37">
                  <c:v>37.503419999999984</c:v>
                </c:pt>
                <c:pt idx="38">
                  <c:v>34.555679999999995</c:v>
                </c:pt>
                <c:pt idx="39">
                  <c:v>29.308439999999997</c:v>
                </c:pt>
                <c:pt idx="40">
                  <c:v>36.855179999999997</c:v>
                </c:pt>
                <c:pt idx="41">
                  <c:v>37.516559999999998</c:v>
                </c:pt>
                <c:pt idx="42">
                  <c:v>25.348919999999996</c:v>
                </c:pt>
                <c:pt idx="43">
                  <c:v>36.916499999999999</c:v>
                </c:pt>
                <c:pt idx="44">
                  <c:v>31.485299999999995</c:v>
                </c:pt>
                <c:pt idx="45">
                  <c:v>44.121600000000001</c:v>
                </c:pt>
                <c:pt idx="46">
                  <c:v>31.770290000000003</c:v>
                </c:pt>
                <c:pt idx="47">
                  <c:v>28.091089999999994</c:v>
                </c:pt>
                <c:pt idx="48">
                  <c:v>34.647659999999995</c:v>
                </c:pt>
                <c:pt idx="49">
                  <c:v>32.80805999999999</c:v>
                </c:pt>
                <c:pt idx="50">
                  <c:v>37.402679999999989</c:v>
                </c:pt>
                <c:pt idx="51">
                  <c:v>31.961579999999994</c:v>
                </c:pt>
                <c:pt idx="52">
                  <c:v>26.382599999999996</c:v>
                </c:pt>
                <c:pt idx="53">
                  <c:v>26.111039999999999</c:v>
                </c:pt>
                <c:pt idx="54">
                  <c:v>34.235939999999999</c:v>
                </c:pt>
                <c:pt idx="55">
                  <c:v>26.807459999999992</c:v>
                </c:pt>
                <c:pt idx="56">
                  <c:v>24.069959999999998</c:v>
                </c:pt>
                <c:pt idx="57">
                  <c:v>36.877079999999992</c:v>
                </c:pt>
                <c:pt idx="58">
                  <c:v>34.927979999999991</c:v>
                </c:pt>
                <c:pt idx="59">
                  <c:v>32.256179999999993</c:v>
                </c:pt>
                <c:pt idx="60">
                  <c:v>33.784799999999997</c:v>
                </c:pt>
                <c:pt idx="61">
                  <c:v>34.196519999999992</c:v>
                </c:pt>
                <c:pt idx="62">
                  <c:v>31.104239999999997</c:v>
                </c:pt>
                <c:pt idx="63">
                  <c:v>36.443459999999995</c:v>
                </c:pt>
                <c:pt idx="64">
                  <c:v>29.676359999999988</c:v>
                </c:pt>
                <c:pt idx="65">
                  <c:v>34.284119999999987</c:v>
                </c:pt>
                <c:pt idx="66">
                  <c:v>30.004859999999994</c:v>
                </c:pt>
                <c:pt idx="67">
                  <c:v>26.413259999999994</c:v>
                </c:pt>
                <c:pt idx="68">
                  <c:v>24.551759999999998</c:v>
                </c:pt>
                <c:pt idx="69">
                  <c:v>31.104239999999997</c:v>
                </c:pt>
                <c:pt idx="70">
                  <c:v>33.276719999999997</c:v>
                </c:pt>
                <c:pt idx="71">
                  <c:v>22.3749</c:v>
                </c:pt>
                <c:pt idx="72">
                  <c:v>33.964379999999998</c:v>
                </c:pt>
                <c:pt idx="73">
                  <c:v>31.459020000000002</c:v>
                </c:pt>
                <c:pt idx="74">
                  <c:v>33.649019999999993</c:v>
                </c:pt>
                <c:pt idx="75">
                  <c:v>32.383200000000002</c:v>
                </c:pt>
                <c:pt idx="76">
                  <c:v>24.507959999999997</c:v>
                </c:pt>
                <c:pt idx="77">
                  <c:v>32.383200000000002</c:v>
                </c:pt>
                <c:pt idx="78">
                  <c:v>31.985099999999999</c:v>
                </c:pt>
                <c:pt idx="79">
                  <c:v>33.452399999999997</c:v>
                </c:pt>
                <c:pt idx="80">
                  <c:v>33.325379999999996</c:v>
                </c:pt>
                <c:pt idx="81">
                  <c:v>28.901579999999992</c:v>
                </c:pt>
                <c:pt idx="82">
                  <c:v>29.913360000000001</c:v>
                </c:pt>
                <c:pt idx="83">
                  <c:v>25.778639999999999</c:v>
                </c:pt>
                <c:pt idx="84">
                  <c:v>34.472939999999994</c:v>
                </c:pt>
                <c:pt idx="85">
                  <c:v>60.46385999999999</c:v>
                </c:pt>
                <c:pt idx="86">
                  <c:v>28.511759999999999</c:v>
                </c:pt>
                <c:pt idx="87">
                  <c:v>26.777279999999994</c:v>
                </c:pt>
                <c:pt idx="88">
                  <c:v>31.871219999999997</c:v>
                </c:pt>
                <c:pt idx="89">
                  <c:v>25.410720000000001</c:v>
                </c:pt>
                <c:pt idx="90">
                  <c:v>37.560839999999985</c:v>
                </c:pt>
                <c:pt idx="91">
                  <c:v>30.478379999999998</c:v>
                </c:pt>
                <c:pt idx="92">
                  <c:v>35.164979999999993</c:v>
                </c:pt>
                <c:pt idx="93">
                  <c:v>30.52656</c:v>
                </c:pt>
                <c:pt idx="94">
                  <c:v>29.996579999999998</c:v>
                </c:pt>
                <c:pt idx="95">
                  <c:v>33.728339999999996</c:v>
                </c:pt>
                <c:pt idx="96">
                  <c:v>29.821380000000001</c:v>
                </c:pt>
                <c:pt idx="97">
                  <c:v>33.312239999999989</c:v>
                </c:pt>
                <c:pt idx="98">
                  <c:v>36.019080000000002</c:v>
                </c:pt>
                <c:pt idx="99">
                  <c:v>34.591200000000001</c:v>
                </c:pt>
                <c:pt idx="100">
                  <c:v>34.030559999999994</c:v>
                </c:pt>
                <c:pt idx="101">
                  <c:v>38.082059999999998</c:v>
                </c:pt>
                <c:pt idx="102">
                  <c:v>33.526859999999999</c:v>
                </c:pt>
                <c:pt idx="103">
                  <c:v>32.278559999999985</c:v>
                </c:pt>
                <c:pt idx="104">
                  <c:v>35.414639999999991</c:v>
                </c:pt>
                <c:pt idx="105">
                  <c:v>26.96124</c:v>
                </c:pt>
                <c:pt idx="106">
                  <c:v>31.871219999999997</c:v>
                </c:pt>
                <c:pt idx="107">
                  <c:v>37.753559999999993</c:v>
                </c:pt>
                <c:pt idx="108">
                  <c:v>32.230379999999997</c:v>
                </c:pt>
                <c:pt idx="109">
                  <c:v>32.681519999999999</c:v>
                </c:pt>
                <c:pt idx="110">
                  <c:v>34.061219999999985</c:v>
                </c:pt>
                <c:pt idx="111">
                  <c:v>34.516739999999992</c:v>
                </c:pt>
                <c:pt idx="112">
                  <c:v>29.155619999999995</c:v>
                </c:pt>
                <c:pt idx="113">
                  <c:v>30.933899999999998</c:v>
                </c:pt>
                <c:pt idx="114">
                  <c:v>27.653279999999999</c:v>
                </c:pt>
                <c:pt idx="115">
                  <c:v>27.955499999999997</c:v>
                </c:pt>
                <c:pt idx="116">
                  <c:v>27.40362</c:v>
                </c:pt>
                <c:pt idx="117">
                  <c:v>31.336859999999998</c:v>
                </c:pt>
                <c:pt idx="118">
                  <c:v>28.056239999999999</c:v>
                </c:pt>
                <c:pt idx="119">
                  <c:v>28.476719999999997</c:v>
                </c:pt>
                <c:pt idx="120">
                  <c:v>30.999599999999997</c:v>
                </c:pt>
                <c:pt idx="121">
                  <c:v>32.808539999999986</c:v>
                </c:pt>
                <c:pt idx="122">
                  <c:v>27.127679999999994</c:v>
                </c:pt>
                <c:pt idx="123">
                  <c:v>28.919099999999997</c:v>
                </c:pt>
                <c:pt idx="124">
                  <c:v>29.195039999999995</c:v>
                </c:pt>
                <c:pt idx="125">
                  <c:v>29.54982</c:v>
                </c:pt>
                <c:pt idx="126">
                  <c:v>30.355740000000001</c:v>
                </c:pt>
                <c:pt idx="127">
                  <c:v>39.248579999999997</c:v>
                </c:pt>
                <c:pt idx="128">
                  <c:v>36.033660000000005</c:v>
                </c:pt>
                <c:pt idx="129">
                  <c:v>33.396899999999995</c:v>
                </c:pt>
                <c:pt idx="130">
                  <c:v>40.273499999999999</c:v>
                </c:pt>
                <c:pt idx="131">
                  <c:v>34.439340000000001</c:v>
                </c:pt>
                <c:pt idx="132">
                  <c:v>31.46141999999999</c:v>
                </c:pt>
                <c:pt idx="133">
                  <c:v>35.569859999999991</c:v>
                </c:pt>
                <c:pt idx="134">
                  <c:v>38.114639999999994</c:v>
                </c:pt>
                <c:pt idx="135">
                  <c:v>32.865879999999997</c:v>
                </c:pt>
                <c:pt idx="136">
                  <c:v>32.179739999999988</c:v>
                </c:pt>
                <c:pt idx="137">
                  <c:v>36.244379999999985</c:v>
                </c:pt>
                <c:pt idx="138">
                  <c:v>35.394659999999988</c:v>
                </c:pt>
                <c:pt idx="139">
                  <c:v>36.371399999999994</c:v>
                </c:pt>
                <c:pt idx="140">
                  <c:v>40.046219999999998</c:v>
                </c:pt>
                <c:pt idx="141">
                  <c:v>39.708959999999998</c:v>
                </c:pt>
                <c:pt idx="142">
                  <c:v>33.14772</c:v>
                </c:pt>
                <c:pt idx="143">
                  <c:v>36.774359999999994</c:v>
                </c:pt>
                <c:pt idx="144">
                  <c:v>30.246580000000002</c:v>
                </c:pt>
                <c:pt idx="145">
                  <c:v>38.870819999999995</c:v>
                </c:pt>
                <c:pt idx="146">
                  <c:v>38.870819999999995</c:v>
                </c:pt>
                <c:pt idx="147">
                  <c:v>45.300660000000008</c:v>
                </c:pt>
                <c:pt idx="148">
                  <c:v>53.197800000000001</c:v>
                </c:pt>
                <c:pt idx="149">
                  <c:v>37.994820000000004</c:v>
                </c:pt>
                <c:pt idx="150">
                  <c:v>41.152799999999992</c:v>
                </c:pt>
                <c:pt idx="151">
                  <c:v>39.983340000000005</c:v>
                </c:pt>
                <c:pt idx="152">
                  <c:v>37.745159999999998</c:v>
                </c:pt>
                <c:pt idx="153">
                  <c:v>55.374660000000006</c:v>
                </c:pt>
                <c:pt idx="154">
                  <c:v>36.676439999999992</c:v>
                </c:pt>
                <c:pt idx="155">
                  <c:v>49.628099999999996</c:v>
                </c:pt>
                <c:pt idx="156">
                  <c:v>37.653179999999999</c:v>
                </c:pt>
                <c:pt idx="157">
                  <c:v>31.31969999999999</c:v>
                </c:pt>
                <c:pt idx="158">
                  <c:v>39.803759999999997</c:v>
                </c:pt>
                <c:pt idx="159">
                  <c:v>37.89846</c:v>
                </c:pt>
                <c:pt idx="160">
                  <c:v>31.963560000000001</c:v>
                </c:pt>
                <c:pt idx="161">
                  <c:v>37.530540000000002</c:v>
                </c:pt>
                <c:pt idx="162">
                  <c:v>35.966879999999996</c:v>
                </c:pt>
                <c:pt idx="163">
                  <c:v>38.813879999999997</c:v>
                </c:pt>
                <c:pt idx="164">
                  <c:v>32.024879999999996</c:v>
                </c:pt>
                <c:pt idx="165">
                  <c:v>33.934559999999998</c:v>
                </c:pt>
                <c:pt idx="166">
                  <c:v>45.445199999999993</c:v>
                </c:pt>
                <c:pt idx="167">
                  <c:v>67.697579999999988</c:v>
                </c:pt>
                <c:pt idx="168">
                  <c:v>42.665880000000001</c:v>
                </c:pt>
                <c:pt idx="169">
                  <c:v>53.927879999999995</c:v>
                </c:pt>
                <c:pt idx="170">
                  <c:v>35.242799999999995</c:v>
                </c:pt>
                <c:pt idx="171">
                  <c:v>51.426899999999996</c:v>
                </c:pt>
                <c:pt idx="172">
                  <c:v>40.415579999999999</c:v>
                </c:pt>
                <c:pt idx="173">
                  <c:v>43.827599999999997</c:v>
                </c:pt>
                <c:pt idx="174">
                  <c:v>35.479319999999994</c:v>
                </c:pt>
                <c:pt idx="175">
                  <c:v>40.24913999999999</c:v>
                </c:pt>
                <c:pt idx="176">
                  <c:v>35.361059999999988</c:v>
                </c:pt>
                <c:pt idx="177">
                  <c:v>37.629899999999992</c:v>
                </c:pt>
                <c:pt idx="178">
                  <c:v>41.02877999999999</c:v>
                </c:pt>
                <c:pt idx="179">
                  <c:v>41.396699999999996</c:v>
                </c:pt>
                <c:pt idx="180">
                  <c:v>47.462999999999987</c:v>
                </c:pt>
                <c:pt idx="181">
                  <c:v>35.120159999999998</c:v>
                </c:pt>
                <c:pt idx="182">
                  <c:v>29.478719999999996</c:v>
                </c:pt>
                <c:pt idx="183">
                  <c:v>25.983479999999993</c:v>
                </c:pt>
                <c:pt idx="184">
                  <c:v>39.920639999999999</c:v>
                </c:pt>
                <c:pt idx="185">
                  <c:v>41.190840000000001</c:v>
                </c:pt>
                <c:pt idx="186">
                  <c:v>45.001439999999995</c:v>
                </c:pt>
                <c:pt idx="187">
                  <c:v>47.441099999999992</c:v>
                </c:pt>
                <c:pt idx="188">
                  <c:v>32.733059999999995</c:v>
                </c:pt>
                <c:pt idx="189">
                  <c:v>43.551659999999991</c:v>
                </c:pt>
                <c:pt idx="190">
                  <c:v>44.92698</c:v>
                </c:pt>
                <c:pt idx="191">
                  <c:v>35.124539999999996</c:v>
                </c:pt>
                <c:pt idx="192">
                  <c:v>31.362119999999997</c:v>
                </c:pt>
                <c:pt idx="193">
                  <c:v>49.534739999999992</c:v>
                </c:pt>
                <c:pt idx="194">
                  <c:v>40.393679999999996</c:v>
                </c:pt>
                <c:pt idx="195">
                  <c:v>43.15746</c:v>
                </c:pt>
                <c:pt idx="196">
                  <c:v>37.910219999999995</c:v>
                </c:pt>
                <c:pt idx="197">
                  <c:v>48.868979999999993</c:v>
                </c:pt>
                <c:pt idx="198">
                  <c:v>25.637459999999997</c:v>
                </c:pt>
                <c:pt idx="199">
                  <c:v>42.198240000000006</c:v>
                </c:pt>
                <c:pt idx="200">
                  <c:v>36.315900000000006</c:v>
                </c:pt>
                <c:pt idx="201">
                  <c:v>44.432039999999994</c:v>
                </c:pt>
                <c:pt idx="202">
                  <c:v>54.453479999999999</c:v>
                </c:pt>
                <c:pt idx="203">
                  <c:v>43.915199999999992</c:v>
                </c:pt>
                <c:pt idx="204">
                  <c:v>40.630199999999995</c:v>
                </c:pt>
                <c:pt idx="205">
                  <c:v>50.27496</c:v>
                </c:pt>
                <c:pt idx="206">
                  <c:v>36.727620000000002</c:v>
                </c:pt>
                <c:pt idx="207">
                  <c:v>39.171659999999996</c:v>
                </c:pt>
                <c:pt idx="208">
                  <c:v>54.199439999999989</c:v>
                </c:pt>
                <c:pt idx="209">
                  <c:v>40.630199999999995</c:v>
                </c:pt>
                <c:pt idx="210">
                  <c:v>67.545299999999997</c:v>
                </c:pt>
                <c:pt idx="211">
                  <c:v>41.195219999999992</c:v>
                </c:pt>
                <c:pt idx="212">
                  <c:v>37.108679999999993</c:v>
                </c:pt>
                <c:pt idx="213">
                  <c:v>40.630199999999995</c:v>
                </c:pt>
                <c:pt idx="214">
                  <c:v>37.774439999999998</c:v>
                </c:pt>
                <c:pt idx="215">
                  <c:v>44.637900000000002</c:v>
                </c:pt>
                <c:pt idx="216">
                  <c:v>31.848299999999995</c:v>
                </c:pt>
                <c:pt idx="217">
                  <c:v>32.430839999999996</c:v>
                </c:pt>
                <c:pt idx="218">
                  <c:v>30.284639999999996</c:v>
                </c:pt>
                <c:pt idx="219">
                  <c:v>42.461039999999997</c:v>
                </c:pt>
                <c:pt idx="220">
                  <c:v>37.945259999999998</c:v>
                </c:pt>
                <c:pt idx="221">
                  <c:v>41.361660000000001</c:v>
                </c:pt>
                <c:pt idx="222">
                  <c:v>43.446539999999999</c:v>
                </c:pt>
                <c:pt idx="223">
                  <c:v>39.933779999999992</c:v>
                </c:pt>
                <c:pt idx="224">
                  <c:v>31.940279999999994</c:v>
                </c:pt>
                <c:pt idx="225">
                  <c:v>36.434159999999991</c:v>
                </c:pt>
                <c:pt idx="226">
                  <c:v>38.225579999999994</c:v>
                </c:pt>
                <c:pt idx="227">
                  <c:v>41.120759999999997</c:v>
                </c:pt>
                <c:pt idx="228">
                  <c:v>38.40954</c:v>
                </c:pt>
                <c:pt idx="229">
                  <c:v>35.628239999999998</c:v>
                </c:pt>
                <c:pt idx="230">
                  <c:v>33.814920000000001</c:v>
                </c:pt>
                <c:pt idx="231">
                  <c:v>41.282820000000001</c:v>
                </c:pt>
                <c:pt idx="232">
                  <c:v>35.483699999999999</c:v>
                </c:pt>
                <c:pt idx="233">
                  <c:v>36.697871999999997</c:v>
                </c:pt>
                <c:pt idx="234">
                  <c:v>39.570239999999991</c:v>
                </c:pt>
                <c:pt idx="235">
                  <c:v>39.430625999999982</c:v>
                </c:pt>
                <c:pt idx="236">
                  <c:v>44.488979999999998</c:v>
                </c:pt>
                <c:pt idx="237">
                  <c:v>42.237659999999998</c:v>
                </c:pt>
                <c:pt idx="238">
                  <c:v>54.860819999999997</c:v>
                </c:pt>
                <c:pt idx="239">
                  <c:v>45.360599999999998</c:v>
                </c:pt>
                <c:pt idx="240">
                  <c:v>34.953719999999997</c:v>
                </c:pt>
                <c:pt idx="241">
                  <c:v>54.24324</c:v>
                </c:pt>
                <c:pt idx="242">
                  <c:v>48.238259999999997</c:v>
                </c:pt>
                <c:pt idx="243">
                  <c:v>53.301539999999996</c:v>
                </c:pt>
                <c:pt idx="244">
                  <c:v>39.491399999999999</c:v>
                </c:pt>
                <c:pt idx="245">
                  <c:v>35.444279999999992</c:v>
                </c:pt>
                <c:pt idx="246">
                  <c:v>36.123179999999998</c:v>
                </c:pt>
                <c:pt idx="247">
                  <c:v>37.17</c:v>
                </c:pt>
                <c:pt idx="248">
                  <c:v>33.753599999999999</c:v>
                </c:pt>
                <c:pt idx="249">
                  <c:v>43.069859999999998</c:v>
                </c:pt>
                <c:pt idx="250">
                  <c:v>55.132379999999998</c:v>
                </c:pt>
                <c:pt idx="251">
                  <c:v>40.93242</c:v>
                </c:pt>
                <c:pt idx="252">
                  <c:v>30.56933999999999</c:v>
                </c:pt>
                <c:pt idx="253">
                  <c:v>31.274519999999995</c:v>
                </c:pt>
                <c:pt idx="254">
                  <c:v>33.9726</c:v>
                </c:pt>
                <c:pt idx="255">
                  <c:v>38.427059999999997</c:v>
                </c:pt>
                <c:pt idx="256">
                  <c:v>38.107320000000001</c:v>
                </c:pt>
                <c:pt idx="257">
                  <c:v>23.600759999999994</c:v>
                </c:pt>
                <c:pt idx="258">
                  <c:v>39.123480000000001</c:v>
                </c:pt>
                <c:pt idx="259">
                  <c:v>38.427059999999997</c:v>
                </c:pt>
                <c:pt idx="260">
                  <c:v>37.9146</c:v>
                </c:pt>
                <c:pt idx="261">
                  <c:v>74.903699999999986</c:v>
                </c:pt>
                <c:pt idx="262">
                  <c:v>50.047199999999989</c:v>
                </c:pt>
                <c:pt idx="263">
                  <c:v>38.177399999999992</c:v>
                </c:pt>
                <c:pt idx="264">
                  <c:v>41.313479999999998</c:v>
                </c:pt>
                <c:pt idx="265">
                  <c:v>37.44594</c:v>
                </c:pt>
                <c:pt idx="266">
                  <c:v>48.102479999999993</c:v>
                </c:pt>
                <c:pt idx="267">
                  <c:v>26.00976</c:v>
                </c:pt>
                <c:pt idx="268">
                  <c:v>36.609359999999995</c:v>
                </c:pt>
                <c:pt idx="269">
                  <c:v>66.091139999999996</c:v>
                </c:pt>
                <c:pt idx="270">
                  <c:v>79.686659999999989</c:v>
                </c:pt>
                <c:pt idx="271">
                  <c:v>25.830179999999999</c:v>
                </c:pt>
                <c:pt idx="272">
                  <c:v>40.222859999999997</c:v>
                </c:pt>
                <c:pt idx="273">
                  <c:v>39.412559999999992</c:v>
                </c:pt>
                <c:pt idx="274">
                  <c:v>54.440340000000006</c:v>
                </c:pt>
                <c:pt idx="275">
                  <c:v>37.06049999999999</c:v>
                </c:pt>
                <c:pt idx="276">
                  <c:v>30.021839999999997</c:v>
                </c:pt>
                <c:pt idx="277">
                  <c:v>32.461499999999994</c:v>
                </c:pt>
                <c:pt idx="278">
                  <c:v>75.359219999999993</c:v>
                </c:pt>
                <c:pt idx="279">
                  <c:v>41.195219999999992</c:v>
                </c:pt>
                <c:pt idx="280">
                  <c:v>34.064579999999992</c:v>
                </c:pt>
                <c:pt idx="281">
                  <c:v>34.594560000000001</c:v>
                </c:pt>
                <c:pt idx="282">
                  <c:v>50.673539999999996</c:v>
                </c:pt>
                <c:pt idx="283">
                  <c:v>60.913980000000002</c:v>
                </c:pt>
                <c:pt idx="284">
                  <c:v>54.733799999999995</c:v>
                </c:pt>
                <c:pt idx="285">
                  <c:v>40.21848</c:v>
                </c:pt>
                <c:pt idx="286">
                  <c:v>32.146139999999995</c:v>
                </c:pt>
                <c:pt idx="287">
                  <c:v>40.060799999999993</c:v>
                </c:pt>
                <c:pt idx="288">
                  <c:v>44.699219999999997</c:v>
                </c:pt>
                <c:pt idx="289">
                  <c:v>39.635939999999991</c:v>
                </c:pt>
                <c:pt idx="290">
                  <c:v>39.644700000000007</c:v>
                </c:pt>
                <c:pt idx="291">
                  <c:v>43.126799999999989</c:v>
                </c:pt>
                <c:pt idx="292">
                  <c:v>32.207460000000005</c:v>
                </c:pt>
                <c:pt idx="293">
                  <c:v>28.777919999999995</c:v>
                </c:pt>
                <c:pt idx="294">
                  <c:v>45.925619999999995</c:v>
                </c:pt>
                <c:pt idx="295">
                  <c:v>40.257899999999999</c:v>
                </c:pt>
                <c:pt idx="296">
                  <c:v>50.988899999999994</c:v>
                </c:pt>
                <c:pt idx="297">
                  <c:v>34.36242</c:v>
                </c:pt>
                <c:pt idx="298">
                  <c:v>42.517979999999994</c:v>
                </c:pt>
                <c:pt idx="299">
                  <c:v>36.425399999999996</c:v>
                </c:pt>
                <c:pt idx="300">
                  <c:v>35.750879999999988</c:v>
                </c:pt>
                <c:pt idx="301">
                  <c:v>41.221499999999992</c:v>
                </c:pt>
                <c:pt idx="302">
                  <c:v>47.861579999999996</c:v>
                </c:pt>
                <c:pt idx="303">
                  <c:v>32.737439999999999</c:v>
                </c:pt>
                <c:pt idx="304">
                  <c:v>64.251540000000006</c:v>
                </c:pt>
                <c:pt idx="305">
                  <c:v>35.571300000000001</c:v>
                </c:pt>
                <c:pt idx="306">
                  <c:v>40.459379999999989</c:v>
                </c:pt>
                <c:pt idx="307">
                  <c:v>40.722180000000002</c:v>
                </c:pt>
                <c:pt idx="308">
                  <c:v>37.774439999999991</c:v>
                </c:pt>
                <c:pt idx="309">
                  <c:v>32.947679999999998</c:v>
                </c:pt>
                <c:pt idx="310">
                  <c:v>42.386580000000002</c:v>
                </c:pt>
                <c:pt idx="311">
                  <c:v>43.761900000000004</c:v>
                </c:pt>
                <c:pt idx="312">
                  <c:v>38.186159999999994</c:v>
                </c:pt>
                <c:pt idx="313">
                  <c:v>42.3384</c:v>
                </c:pt>
                <c:pt idx="314">
                  <c:v>39.898739999999997</c:v>
                </c:pt>
                <c:pt idx="315">
                  <c:v>45.697860000000006</c:v>
                </c:pt>
                <c:pt idx="316">
                  <c:v>31.843919999999997</c:v>
                </c:pt>
                <c:pt idx="317">
                  <c:v>35.873519999999992</c:v>
                </c:pt>
                <c:pt idx="318">
                  <c:v>39.929400000000001</c:v>
                </c:pt>
                <c:pt idx="319">
                  <c:v>35.715839999999993</c:v>
                </c:pt>
                <c:pt idx="320">
                  <c:v>45.229199999999999</c:v>
                </c:pt>
                <c:pt idx="321">
                  <c:v>39.662219999999998</c:v>
                </c:pt>
                <c:pt idx="322">
                  <c:v>44.252459999999999</c:v>
                </c:pt>
                <c:pt idx="323">
                  <c:v>41.725200000000001</c:v>
                </c:pt>
                <c:pt idx="324">
                  <c:v>40.928040000000003</c:v>
                </c:pt>
                <c:pt idx="325">
                  <c:v>41.497439999999997</c:v>
                </c:pt>
                <c:pt idx="326">
                  <c:v>38.247480000000003</c:v>
                </c:pt>
                <c:pt idx="327">
                  <c:v>35.107019999999999</c:v>
                </c:pt>
                <c:pt idx="328">
                  <c:v>38.615399999999994</c:v>
                </c:pt>
                <c:pt idx="329">
                  <c:v>45.268619999999999</c:v>
                </c:pt>
                <c:pt idx="330">
                  <c:v>32.711159999999992</c:v>
                </c:pt>
                <c:pt idx="331">
                  <c:v>35.908559999999987</c:v>
                </c:pt>
                <c:pt idx="332">
                  <c:v>43.582319999999996</c:v>
                </c:pt>
                <c:pt idx="333">
                  <c:v>36.740759999999995</c:v>
                </c:pt>
                <c:pt idx="334">
                  <c:v>79.975740000000002</c:v>
                </c:pt>
                <c:pt idx="335">
                  <c:v>39.745439999999995</c:v>
                </c:pt>
                <c:pt idx="336">
                  <c:v>45.198540000000001</c:v>
                </c:pt>
                <c:pt idx="337">
                  <c:v>33.709799999999994</c:v>
                </c:pt>
                <c:pt idx="338">
                  <c:v>39.552719999999994</c:v>
                </c:pt>
                <c:pt idx="339">
                  <c:v>41.260919999999999</c:v>
                </c:pt>
                <c:pt idx="340">
                  <c:v>41.493059999999993</c:v>
                </c:pt>
                <c:pt idx="341">
                  <c:v>38.8125</c:v>
                </c:pt>
                <c:pt idx="342">
                  <c:v>31.559219999999996</c:v>
                </c:pt>
                <c:pt idx="343">
                  <c:v>35.334780000000002</c:v>
                </c:pt>
                <c:pt idx="344">
                  <c:v>33.122879999999995</c:v>
                </c:pt>
                <c:pt idx="345">
                  <c:v>45.259859999999996</c:v>
                </c:pt>
                <c:pt idx="346">
                  <c:v>32.054159999999996</c:v>
                </c:pt>
                <c:pt idx="347">
                  <c:v>45.61025999999999</c:v>
                </c:pt>
                <c:pt idx="348">
                  <c:v>46.805999999999997</c:v>
                </c:pt>
                <c:pt idx="349">
                  <c:v>30.275880000000001</c:v>
                </c:pt>
                <c:pt idx="350">
                  <c:v>72.634859999999975</c:v>
                </c:pt>
                <c:pt idx="351">
                  <c:v>43.796939999999999</c:v>
                </c:pt>
                <c:pt idx="352">
                  <c:v>41.878499999999995</c:v>
                </c:pt>
                <c:pt idx="353">
                  <c:v>33.946319999999993</c:v>
                </c:pt>
                <c:pt idx="354">
                  <c:v>35.146439999999998</c:v>
                </c:pt>
                <c:pt idx="355">
                  <c:v>45.702239999999989</c:v>
                </c:pt>
                <c:pt idx="356">
                  <c:v>34.292339999999989</c:v>
                </c:pt>
                <c:pt idx="357">
                  <c:v>44.554679999999991</c:v>
                </c:pt>
                <c:pt idx="358">
                  <c:v>42.00551999999999</c:v>
                </c:pt>
                <c:pt idx="359">
                  <c:v>36.587459999999993</c:v>
                </c:pt>
                <c:pt idx="360">
                  <c:v>40.091459999999998</c:v>
                </c:pt>
                <c:pt idx="361">
                  <c:v>34.528859999999995</c:v>
                </c:pt>
                <c:pt idx="362">
                  <c:v>34.774139999999996</c:v>
                </c:pt>
                <c:pt idx="363">
                  <c:v>50.686379999999986</c:v>
                </c:pt>
                <c:pt idx="364">
                  <c:v>31.65558</c:v>
                </c:pt>
                <c:pt idx="365">
                  <c:v>30.757679999999993</c:v>
                </c:pt>
                <c:pt idx="366">
                  <c:v>43.433399999999999</c:v>
                </c:pt>
                <c:pt idx="367">
                  <c:v>34.686539999999987</c:v>
                </c:pt>
                <c:pt idx="368">
                  <c:v>38.602260000000001</c:v>
                </c:pt>
                <c:pt idx="369">
                  <c:v>51.540779999999998</c:v>
                </c:pt>
                <c:pt idx="370">
                  <c:v>41.5062</c:v>
                </c:pt>
                <c:pt idx="371">
                  <c:v>32.430839999999996</c:v>
                </c:pt>
                <c:pt idx="372">
                  <c:v>40.450620000000001</c:v>
                </c:pt>
                <c:pt idx="373">
                  <c:v>35.632620000000003</c:v>
                </c:pt>
                <c:pt idx="374">
                  <c:v>35.575679999999998</c:v>
                </c:pt>
                <c:pt idx="375">
                  <c:v>34.279199999999996</c:v>
                </c:pt>
                <c:pt idx="376">
                  <c:v>41.707679999999996</c:v>
                </c:pt>
                <c:pt idx="377">
                  <c:v>37.936499999999995</c:v>
                </c:pt>
                <c:pt idx="378">
                  <c:v>37.257599999999996</c:v>
                </c:pt>
                <c:pt idx="379">
                  <c:v>37.918979999999998</c:v>
                </c:pt>
                <c:pt idx="380">
                  <c:v>38.615400000000001</c:v>
                </c:pt>
                <c:pt idx="381">
                  <c:v>38.716139999999989</c:v>
                </c:pt>
                <c:pt idx="382">
                  <c:v>43.928339999999999</c:v>
                </c:pt>
                <c:pt idx="383">
                  <c:v>38.151119999999992</c:v>
                </c:pt>
                <c:pt idx="384">
                  <c:v>35.943599999999996</c:v>
                </c:pt>
                <c:pt idx="385">
                  <c:v>36.806460000000001</c:v>
                </c:pt>
                <c:pt idx="386">
                  <c:v>49.333259999999996</c:v>
                </c:pt>
                <c:pt idx="387">
                  <c:v>43.801319999999997</c:v>
                </c:pt>
                <c:pt idx="388">
                  <c:v>57.672779999999996</c:v>
                </c:pt>
                <c:pt idx="389">
                  <c:v>39.83303999999999</c:v>
                </c:pt>
                <c:pt idx="390">
                  <c:v>33.941939999999995</c:v>
                </c:pt>
                <c:pt idx="391">
                  <c:v>33.613439999999997</c:v>
                </c:pt>
                <c:pt idx="392">
                  <c:v>31.44095999999999</c:v>
                </c:pt>
                <c:pt idx="393">
                  <c:v>37.187519999999999</c:v>
                </c:pt>
                <c:pt idx="394">
                  <c:v>39.228599999999993</c:v>
                </c:pt>
                <c:pt idx="395">
                  <c:v>41.703299999999992</c:v>
                </c:pt>
                <c:pt idx="396">
                  <c:v>51.26484</c:v>
                </c:pt>
                <c:pt idx="397">
                  <c:v>40.687139999999992</c:v>
                </c:pt>
                <c:pt idx="398">
                  <c:v>39.802379999999999</c:v>
                </c:pt>
                <c:pt idx="399">
                  <c:v>54.287039999999998</c:v>
                </c:pt>
                <c:pt idx="400">
                  <c:v>34.204740000000001</c:v>
                </c:pt>
                <c:pt idx="401">
                  <c:v>34.936199999999999</c:v>
                </c:pt>
                <c:pt idx="402">
                  <c:v>43.328279999999999</c:v>
                </c:pt>
                <c:pt idx="403">
                  <c:v>39.008327999999999</c:v>
                </c:pt>
                <c:pt idx="404">
                  <c:v>44.24369999999999</c:v>
                </c:pt>
                <c:pt idx="405">
                  <c:v>44.24369999999999</c:v>
                </c:pt>
                <c:pt idx="406">
                  <c:v>41.282820000000001</c:v>
                </c:pt>
                <c:pt idx="407">
                  <c:v>39.780479999999997</c:v>
                </c:pt>
                <c:pt idx="408">
                  <c:v>40.63458</c:v>
                </c:pt>
                <c:pt idx="409">
                  <c:v>39.968819999999987</c:v>
                </c:pt>
                <c:pt idx="410">
                  <c:v>50.958240000000004</c:v>
                </c:pt>
                <c:pt idx="411">
                  <c:v>43.376459999999994</c:v>
                </c:pt>
                <c:pt idx="412">
                  <c:v>42.500460000000004</c:v>
                </c:pt>
                <c:pt idx="413">
                  <c:v>30.416040000000002</c:v>
                </c:pt>
                <c:pt idx="414">
                  <c:v>36.823979999999999</c:v>
                </c:pt>
                <c:pt idx="415">
                  <c:v>38.94827999999999</c:v>
                </c:pt>
                <c:pt idx="416">
                  <c:v>39.30744</c:v>
                </c:pt>
                <c:pt idx="417">
                  <c:v>35.501219999999996</c:v>
                </c:pt>
                <c:pt idx="418">
                  <c:v>38.335079999999998</c:v>
                </c:pt>
                <c:pt idx="419">
                  <c:v>34.309859999999993</c:v>
                </c:pt>
                <c:pt idx="420">
                  <c:v>37.467839999999995</c:v>
                </c:pt>
                <c:pt idx="421">
                  <c:v>40.599539999999998</c:v>
                </c:pt>
                <c:pt idx="422">
                  <c:v>36.162599999999998</c:v>
                </c:pt>
                <c:pt idx="423">
                  <c:v>40.454999999999991</c:v>
                </c:pt>
                <c:pt idx="424">
                  <c:v>40.783499999999997</c:v>
                </c:pt>
                <c:pt idx="425">
                  <c:v>34.585799999999999</c:v>
                </c:pt>
                <c:pt idx="426">
                  <c:v>39.841799999999999</c:v>
                </c:pt>
                <c:pt idx="427">
                  <c:v>40.809780000000003</c:v>
                </c:pt>
                <c:pt idx="428">
                  <c:v>48.444119999999991</c:v>
                </c:pt>
                <c:pt idx="429">
                  <c:v>30.757679999999993</c:v>
                </c:pt>
                <c:pt idx="430">
                  <c:v>39.460739999999994</c:v>
                </c:pt>
                <c:pt idx="431">
                  <c:v>30.652560000000001</c:v>
                </c:pt>
                <c:pt idx="432">
                  <c:v>33.03528</c:v>
                </c:pt>
                <c:pt idx="433">
                  <c:v>40.822919999999996</c:v>
                </c:pt>
                <c:pt idx="434">
                  <c:v>42.881519999999995</c:v>
                </c:pt>
                <c:pt idx="435">
                  <c:v>41.641979999999997</c:v>
                </c:pt>
                <c:pt idx="436">
                  <c:v>36.355319999999999</c:v>
                </c:pt>
                <c:pt idx="437">
                  <c:v>34.406219999999998</c:v>
                </c:pt>
                <c:pt idx="438">
                  <c:v>37.060499999999998</c:v>
                </c:pt>
                <c:pt idx="439">
                  <c:v>37.625519999999995</c:v>
                </c:pt>
                <c:pt idx="440">
                  <c:v>50.936340000000001</c:v>
                </c:pt>
                <c:pt idx="441">
                  <c:v>35.159579999999991</c:v>
                </c:pt>
                <c:pt idx="442">
                  <c:v>52.758419999999994</c:v>
                </c:pt>
                <c:pt idx="443">
                  <c:v>53.235839999999996</c:v>
                </c:pt>
                <c:pt idx="444">
                  <c:v>36.241439999999997</c:v>
                </c:pt>
                <c:pt idx="445">
                  <c:v>38.681099999999994</c:v>
                </c:pt>
                <c:pt idx="446">
                  <c:v>47.419199999999989</c:v>
                </c:pt>
                <c:pt idx="447">
                  <c:v>50.196120000000001</c:v>
                </c:pt>
                <c:pt idx="448">
                  <c:v>33.013379999999998</c:v>
                </c:pt>
                <c:pt idx="449">
                  <c:v>36.508619999999993</c:v>
                </c:pt>
                <c:pt idx="450">
                  <c:v>38.904479999999992</c:v>
                </c:pt>
                <c:pt idx="451">
                  <c:v>25.576139999999995</c:v>
                </c:pt>
                <c:pt idx="452">
                  <c:v>44.072879999999991</c:v>
                </c:pt>
                <c:pt idx="453">
                  <c:v>38.041619999999988</c:v>
                </c:pt>
                <c:pt idx="454">
                  <c:v>47.892239999999994</c:v>
                </c:pt>
                <c:pt idx="455">
                  <c:v>35.606340000000003</c:v>
                </c:pt>
                <c:pt idx="456">
                  <c:v>38.917619999999992</c:v>
                </c:pt>
                <c:pt idx="457">
                  <c:v>39.811139999999995</c:v>
                </c:pt>
                <c:pt idx="458">
                  <c:v>33.136019999999995</c:v>
                </c:pt>
                <c:pt idx="459">
                  <c:v>32.667359999999995</c:v>
                </c:pt>
                <c:pt idx="460">
                  <c:v>41.839079999999989</c:v>
                </c:pt>
                <c:pt idx="461">
                  <c:v>43.766279999999995</c:v>
                </c:pt>
                <c:pt idx="462">
                  <c:v>34.590179999999997</c:v>
                </c:pt>
                <c:pt idx="463">
                  <c:v>37.297019999999996</c:v>
                </c:pt>
                <c:pt idx="464">
                  <c:v>39.865355999999991</c:v>
                </c:pt>
                <c:pt idx="465">
                  <c:v>38.102939999999997</c:v>
                </c:pt>
                <c:pt idx="466">
                  <c:v>38.707379999999993</c:v>
                </c:pt>
                <c:pt idx="467">
                  <c:v>39.776099999999992</c:v>
                </c:pt>
                <c:pt idx="468">
                  <c:v>36.959759999999996</c:v>
                </c:pt>
                <c:pt idx="469">
                  <c:v>37.12619999999999</c:v>
                </c:pt>
                <c:pt idx="470">
                  <c:v>34.493819999999992</c:v>
                </c:pt>
                <c:pt idx="471">
                  <c:v>37.494119999999988</c:v>
                </c:pt>
                <c:pt idx="472">
                  <c:v>39.885599999999997</c:v>
                </c:pt>
                <c:pt idx="473">
                  <c:v>36.885300000000001</c:v>
                </c:pt>
                <c:pt idx="474">
                  <c:v>42.517980000000001</c:v>
                </c:pt>
                <c:pt idx="475">
                  <c:v>33.271799999999999</c:v>
                </c:pt>
                <c:pt idx="476">
                  <c:v>38.392019999999995</c:v>
                </c:pt>
                <c:pt idx="477">
                  <c:v>37.9146</c:v>
                </c:pt>
                <c:pt idx="478">
                  <c:v>34.353660000000005</c:v>
                </c:pt>
                <c:pt idx="479">
                  <c:v>37.695600000000006</c:v>
                </c:pt>
                <c:pt idx="480">
                  <c:v>40.765979999999999</c:v>
                </c:pt>
                <c:pt idx="481">
                  <c:v>41.129519999999999</c:v>
                </c:pt>
                <c:pt idx="482">
                  <c:v>36.828359999999996</c:v>
                </c:pt>
                <c:pt idx="483">
                  <c:v>44.186759999999992</c:v>
                </c:pt>
                <c:pt idx="484">
                  <c:v>41.269679999999994</c:v>
                </c:pt>
                <c:pt idx="485">
                  <c:v>36.254579999999997</c:v>
                </c:pt>
                <c:pt idx="486">
                  <c:v>41.444879999999998</c:v>
                </c:pt>
                <c:pt idx="487">
                  <c:v>38.860679999999988</c:v>
                </c:pt>
                <c:pt idx="488">
                  <c:v>35.277839999999998</c:v>
                </c:pt>
                <c:pt idx="489">
                  <c:v>30.854039999999998</c:v>
                </c:pt>
                <c:pt idx="490">
                  <c:v>38.383259999999993</c:v>
                </c:pt>
                <c:pt idx="491">
                  <c:v>31.931519999999999</c:v>
                </c:pt>
                <c:pt idx="492">
                  <c:v>39.819899999999997</c:v>
                </c:pt>
                <c:pt idx="493">
                  <c:v>52.390499999999996</c:v>
                </c:pt>
                <c:pt idx="494">
                  <c:v>54.569549999999985</c:v>
                </c:pt>
                <c:pt idx="495">
                  <c:v>50.743619999999993</c:v>
                </c:pt>
                <c:pt idx="496">
                  <c:v>33.035279999999993</c:v>
                </c:pt>
                <c:pt idx="497">
                  <c:v>33.626579999999997</c:v>
                </c:pt>
                <c:pt idx="498">
                  <c:v>33.5565</c:v>
                </c:pt>
                <c:pt idx="499">
                  <c:v>31.353359999999995</c:v>
                </c:pt>
                <c:pt idx="500">
                  <c:v>40.93242</c:v>
                </c:pt>
                <c:pt idx="501">
                  <c:v>38.733659999999993</c:v>
                </c:pt>
                <c:pt idx="502">
                  <c:v>36.096900000000005</c:v>
                </c:pt>
                <c:pt idx="503">
                  <c:v>33.18419999999999</c:v>
                </c:pt>
                <c:pt idx="504">
                  <c:v>35.391719999999999</c:v>
                </c:pt>
                <c:pt idx="505">
                  <c:v>31.567979999999991</c:v>
                </c:pt>
                <c:pt idx="506">
                  <c:v>42.189479999999996</c:v>
                </c:pt>
                <c:pt idx="507">
                  <c:v>42.150059999999989</c:v>
                </c:pt>
                <c:pt idx="508">
                  <c:v>42.042824999999993</c:v>
                </c:pt>
                <c:pt idx="509">
                  <c:v>33.867479999999993</c:v>
                </c:pt>
                <c:pt idx="510">
                  <c:v>34.353659999999998</c:v>
                </c:pt>
                <c:pt idx="511">
                  <c:v>33.376919999999991</c:v>
                </c:pt>
                <c:pt idx="512">
                  <c:v>35.24718</c:v>
                </c:pt>
                <c:pt idx="513">
                  <c:v>35.168339999999993</c:v>
                </c:pt>
                <c:pt idx="514">
                  <c:v>32.470259999999996</c:v>
                </c:pt>
                <c:pt idx="515">
                  <c:v>34.279199999999996</c:v>
                </c:pt>
                <c:pt idx="516">
                  <c:v>43.840739999999997</c:v>
                </c:pt>
                <c:pt idx="517">
                  <c:v>33.863099999999996</c:v>
                </c:pt>
                <c:pt idx="518">
                  <c:v>38.82564</c:v>
                </c:pt>
                <c:pt idx="519">
                  <c:v>40.638959999999997</c:v>
                </c:pt>
                <c:pt idx="520">
                  <c:v>52.745279999999994</c:v>
                </c:pt>
                <c:pt idx="521">
                  <c:v>40.266659999999995</c:v>
                </c:pt>
                <c:pt idx="522">
                  <c:v>36.57432</c:v>
                </c:pt>
                <c:pt idx="523">
                  <c:v>37.664939999999994</c:v>
                </c:pt>
                <c:pt idx="524">
                  <c:v>39.81989999999999</c:v>
                </c:pt>
                <c:pt idx="525">
                  <c:v>37.372769999999996</c:v>
                </c:pt>
                <c:pt idx="526">
                  <c:v>41.282820000000001</c:v>
                </c:pt>
                <c:pt idx="527">
                  <c:v>53.73516</c:v>
                </c:pt>
                <c:pt idx="528">
                  <c:v>53.638799999999989</c:v>
                </c:pt>
                <c:pt idx="529">
                  <c:v>40.840439999999994</c:v>
                </c:pt>
                <c:pt idx="530">
                  <c:v>54.177539999999993</c:v>
                </c:pt>
                <c:pt idx="531">
                  <c:v>53.056259999999995</c:v>
                </c:pt>
                <c:pt idx="532">
                  <c:v>52.521899999999988</c:v>
                </c:pt>
                <c:pt idx="533">
                  <c:v>31.601749999999992</c:v>
                </c:pt>
                <c:pt idx="534">
                  <c:v>33.559540999999989</c:v>
                </c:pt>
                <c:pt idx="535">
                  <c:v>35.855999999999995</c:v>
                </c:pt>
                <c:pt idx="536">
                  <c:v>42.644999999999989</c:v>
                </c:pt>
                <c:pt idx="537">
                  <c:v>45.719760000000001</c:v>
                </c:pt>
                <c:pt idx="538">
                  <c:v>55.066679999999998</c:v>
                </c:pt>
                <c:pt idx="539">
                  <c:v>38.878199999999993</c:v>
                </c:pt>
                <c:pt idx="540">
                  <c:v>40.97184</c:v>
                </c:pt>
                <c:pt idx="541">
                  <c:v>35.18459</c:v>
                </c:pt>
                <c:pt idx="542">
                  <c:v>40.450619999999994</c:v>
                </c:pt>
                <c:pt idx="543">
                  <c:v>41.681399999999996</c:v>
                </c:pt>
                <c:pt idx="544">
                  <c:v>40.262279999999997</c:v>
                </c:pt>
                <c:pt idx="545">
                  <c:v>40.914899999999996</c:v>
                </c:pt>
                <c:pt idx="546">
                  <c:v>40.603919999999995</c:v>
                </c:pt>
                <c:pt idx="547">
                  <c:v>39.184799999999996</c:v>
                </c:pt>
                <c:pt idx="548">
                  <c:v>44.957639999999991</c:v>
                </c:pt>
                <c:pt idx="549">
                  <c:v>37.335239999999992</c:v>
                </c:pt>
                <c:pt idx="550">
                  <c:v>37.818239999999996</c:v>
                </c:pt>
                <c:pt idx="551">
                  <c:v>40.709039999999987</c:v>
                </c:pt>
                <c:pt idx="552">
                  <c:v>37.599239999999995</c:v>
                </c:pt>
                <c:pt idx="553">
                  <c:v>36.63125999999999</c:v>
                </c:pt>
                <c:pt idx="554">
                  <c:v>42.123779999999989</c:v>
                </c:pt>
                <c:pt idx="555">
                  <c:v>51.058979999999998</c:v>
                </c:pt>
                <c:pt idx="556">
                  <c:v>40.238447999999991</c:v>
                </c:pt>
                <c:pt idx="557">
                  <c:v>37.932120000000005</c:v>
                </c:pt>
                <c:pt idx="558">
                  <c:v>53.104439999999997</c:v>
                </c:pt>
                <c:pt idx="559">
                  <c:v>41.120760000000004</c:v>
                </c:pt>
                <c:pt idx="560">
                  <c:v>41.182079999999999</c:v>
                </c:pt>
                <c:pt idx="561">
                  <c:v>49.609199999999994</c:v>
                </c:pt>
                <c:pt idx="562">
                  <c:v>52.40802</c:v>
                </c:pt>
                <c:pt idx="563">
                  <c:v>38.672339999999998</c:v>
                </c:pt>
                <c:pt idx="564">
                  <c:v>16.483260000000001</c:v>
                </c:pt>
                <c:pt idx="565">
                  <c:v>34.85736</c:v>
                </c:pt>
                <c:pt idx="566">
                  <c:v>39.951299999999996</c:v>
                </c:pt>
                <c:pt idx="567">
                  <c:v>32.251260000000002</c:v>
                </c:pt>
                <c:pt idx="568">
                  <c:v>36.911579999999994</c:v>
                </c:pt>
                <c:pt idx="569">
                  <c:v>34.432499999999997</c:v>
                </c:pt>
                <c:pt idx="570">
                  <c:v>43.805699999999995</c:v>
                </c:pt>
                <c:pt idx="571">
                  <c:v>41.324687999999995</c:v>
                </c:pt>
                <c:pt idx="572">
                  <c:v>39.412559999999999</c:v>
                </c:pt>
                <c:pt idx="573">
                  <c:v>35.159579999999991</c:v>
                </c:pt>
                <c:pt idx="574">
                  <c:v>38.27814</c:v>
                </c:pt>
                <c:pt idx="575">
                  <c:v>37.038599999999995</c:v>
                </c:pt>
                <c:pt idx="576">
                  <c:v>38.628539999999994</c:v>
                </c:pt>
                <c:pt idx="577">
                  <c:v>71.47854000000001</c:v>
                </c:pt>
                <c:pt idx="578">
                  <c:v>31.506659999999997</c:v>
                </c:pt>
                <c:pt idx="579">
                  <c:v>41.541239999999995</c:v>
                </c:pt>
                <c:pt idx="580">
                  <c:v>39.951299999999996</c:v>
                </c:pt>
                <c:pt idx="581">
                  <c:v>37.989059999999995</c:v>
                </c:pt>
                <c:pt idx="582">
                  <c:v>40.253519999999995</c:v>
                </c:pt>
                <c:pt idx="583">
                  <c:v>44.12106</c:v>
                </c:pt>
                <c:pt idx="584">
                  <c:v>41.45364</c:v>
                </c:pt>
                <c:pt idx="585">
                  <c:v>37.9146</c:v>
                </c:pt>
                <c:pt idx="586">
                  <c:v>43.704959999999993</c:v>
                </c:pt>
                <c:pt idx="587">
                  <c:v>53.367239999999995</c:v>
                </c:pt>
                <c:pt idx="588">
                  <c:v>42.601199999999992</c:v>
                </c:pt>
                <c:pt idx="589">
                  <c:v>41.970480000000002</c:v>
                </c:pt>
                <c:pt idx="590">
                  <c:v>31.572359999999996</c:v>
                </c:pt>
                <c:pt idx="591">
                  <c:v>42.588059999999992</c:v>
                </c:pt>
                <c:pt idx="592">
                  <c:v>46.753439999999991</c:v>
                </c:pt>
                <c:pt idx="593">
                  <c:v>47.331600000000002</c:v>
                </c:pt>
                <c:pt idx="594">
                  <c:v>37.831379999999989</c:v>
                </c:pt>
                <c:pt idx="595">
                  <c:v>36.552419999999998</c:v>
                </c:pt>
                <c:pt idx="596">
                  <c:v>34.651499999999999</c:v>
                </c:pt>
                <c:pt idx="597">
                  <c:v>36.950999999999993</c:v>
                </c:pt>
                <c:pt idx="598">
                  <c:v>44.9664</c:v>
                </c:pt>
                <c:pt idx="599">
                  <c:v>39.771719999999995</c:v>
                </c:pt>
                <c:pt idx="600">
                  <c:v>37.476599999999998</c:v>
                </c:pt>
                <c:pt idx="601">
                  <c:v>52.464959999999984</c:v>
                </c:pt>
                <c:pt idx="602">
                  <c:v>38.378879999999988</c:v>
                </c:pt>
                <c:pt idx="603">
                  <c:v>40.100219999999993</c:v>
                </c:pt>
                <c:pt idx="604">
                  <c:v>49.302599999999998</c:v>
                </c:pt>
                <c:pt idx="605">
                  <c:v>40.139639999999993</c:v>
                </c:pt>
                <c:pt idx="606">
                  <c:v>64.934820000000002</c:v>
                </c:pt>
                <c:pt idx="607">
                  <c:v>64.934820000000002</c:v>
                </c:pt>
                <c:pt idx="608">
                  <c:v>46.284779999999991</c:v>
                </c:pt>
                <c:pt idx="609">
                  <c:v>40.490039999999993</c:v>
                </c:pt>
                <c:pt idx="610">
                  <c:v>41.133899999999997</c:v>
                </c:pt>
                <c:pt idx="611">
                  <c:v>40.853579999999994</c:v>
                </c:pt>
                <c:pt idx="612">
                  <c:v>36.377219999999994</c:v>
                </c:pt>
                <c:pt idx="613">
                  <c:v>39.30744</c:v>
                </c:pt>
                <c:pt idx="614">
                  <c:v>53.927879999999995</c:v>
                </c:pt>
                <c:pt idx="615">
                  <c:v>41.593799999999995</c:v>
                </c:pt>
                <c:pt idx="616">
                  <c:v>39.17604</c:v>
                </c:pt>
                <c:pt idx="617">
                  <c:v>39.329339999999995</c:v>
                </c:pt>
                <c:pt idx="618">
                  <c:v>43.69182</c:v>
                </c:pt>
                <c:pt idx="619">
                  <c:v>38.681099999999994</c:v>
                </c:pt>
                <c:pt idx="620">
                  <c:v>41.217120000000001</c:v>
                </c:pt>
                <c:pt idx="621">
                  <c:v>29.496239999999993</c:v>
                </c:pt>
                <c:pt idx="622">
                  <c:v>39.574619999999996</c:v>
                </c:pt>
                <c:pt idx="623">
                  <c:v>36.280860000000004</c:v>
                </c:pt>
                <c:pt idx="624">
                  <c:v>50.393219999999999</c:v>
                </c:pt>
                <c:pt idx="625">
                  <c:v>33.499559999999995</c:v>
                </c:pt>
                <c:pt idx="626">
                  <c:v>54.107459999999989</c:v>
                </c:pt>
                <c:pt idx="627">
                  <c:v>52.889819999999993</c:v>
                </c:pt>
                <c:pt idx="628">
                  <c:v>37.134959999999992</c:v>
                </c:pt>
                <c:pt idx="629">
                  <c:v>39.592139999999993</c:v>
                </c:pt>
                <c:pt idx="630">
                  <c:v>36.907199999999996</c:v>
                </c:pt>
                <c:pt idx="631">
                  <c:v>39.592139999999993</c:v>
                </c:pt>
                <c:pt idx="632">
                  <c:v>47.406059999999989</c:v>
                </c:pt>
                <c:pt idx="633">
                  <c:v>35.137679999999996</c:v>
                </c:pt>
                <c:pt idx="634">
                  <c:v>34.12151999999999</c:v>
                </c:pt>
                <c:pt idx="635">
                  <c:v>36.723239999999997</c:v>
                </c:pt>
                <c:pt idx="636">
                  <c:v>39.346859999999992</c:v>
                </c:pt>
                <c:pt idx="637">
                  <c:v>35.326019999999993</c:v>
                </c:pt>
                <c:pt idx="638">
                  <c:v>46.985579999999999</c:v>
                </c:pt>
                <c:pt idx="639">
                  <c:v>54.462240000000001</c:v>
                </c:pt>
                <c:pt idx="640">
                  <c:v>28.510739999999998</c:v>
                </c:pt>
                <c:pt idx="641">
                  <c:v>44.16048</c:v>
                </c:pt>
                <c:pt idx="642">
                  <c:v>35.483699999999999</c:v>
                </c:pt>
                <c:pt idx="643">
                  <c:v>48.290819999999989</c:v>
                </c:pt>
                <c:pt idx="644">
                  <c:v>48.610559999999992</c:v>
                </c:pt>
                <c:pt idx="645">
                  <c:v>49.858859999999993</c:v>
                </c:pt>
                <c:pt idx="646">
                  <c:v>38.133599999999994</c:v>
                </c:pt>
                <c:pt idx="647">
                  <c:v>41.418599999999991</c:v>
                </c:pt>
                <c:pt idx="648">
                  <c:v>38.339459999999995</c:v>
                </c:pt>
                <c:pt idx="649">
                  <c:v>39.570239999999991</c:v>
                </c:pt>
                <c:pt idx="650">
                  <c:v>27.424499999999995</c:v>
                </c:pt>
                <c:pt idx="651">
                  <c:v>36.753899999999994</c:v>
                </c:pt>
                <c:pt idx="652">
                  <c:v>39.105959999999989</c:v>
                </c:pt>
                <c:pt idx="653">
                  <c:v>38.558459999999997</c:v>
                </c:pt>
                <c:pt idx="654">
                  <c:v>35.588819999999998</c:v>
                </c:pt>
                <c:pt idx="655">
                  <c:v>37.682459999999992</c:v>
                </c:pt>
                <c:pt idx="656">
                  <c:v>36.244583999999996</c:v>
                </c:pt>
                <c:pt idx="657">
                  <c:v>35.001899999999992</c:v>
                </c:pt>
                <c:pt idx="658">
                  <c:v>37.078020000000002</c:v>
                </c:pt>
                <c:pt idx="659">
                  <c:v>38.637299999999996</c:v>
                </c:pt>
                <c:pt idx="660">
                  <c:v>41.663879999999992</c:v>
                </c:pt>
                <c:pt idx="661">
                  <c:v>37.577339999999992</c:v>
                </c:pt>
                <c:pt idx="662">
                  <c:v>28.830480000000001</c:v>
                </c:pt>
                <c:pt idx="663">
                  <c:v>38.317559999999993</c:v>
                </c:pt>
                <c:pt idx="664">
                  <c:v>33.372539999999994</c:v>
                </c:pt>
                <c:pt idx="665">
                  <c:v>33.442619999999998</c:v>
                </c:pt>
                <c:pt idx="666">
                  <c:v>31.235099999999996</c:v>
                </c:pt>
                <c:pt idx="667">
                  <c:v>35.058839999999996</c:v>
                </c:pt>
                <c:pt idx="668">
                  <c:v>31.550459999999994</c:v>
                </c:pt>
                <c:pt idx="669">
                  <c:v>75.713999999999999</c:v>
                </c:pt>
                <c:pt idx="670">
                  <c:v>38.790599999999998</c:v>
                </c:pt>
                <c:pt idx="671">
                  <c:v>38.790599999999998</c:v>
                </c:pt>
                <c:pt idx="672">
                  <c:v>41.900399999999998</c:v>
                </c:pt>
                <c:pt idx="673">
                  <c:v>42.250799999999991</c:v>
                </c:pt>
                <c:pt idx="674">
                  <c:v>50.196120000000001</c:v>
                </c:pt>
                <c:pt idx="675">
                  <c:v>35.676419999999993</c:v>
                </c:pt>
                <c:pt idx="676">
                  <c:v>43.972139999999996</c:v>
                </c:pt>
                <c:pt idx="677">
                  <c:v>41.663879999999992</c:v>
                </c:pt>
                <c:pt idx="678">
                  <c:v>33.258659999999999</c:v>
                </c:pt>
                <c:pt idx="679">
                  <c:v>37.261979999999994</c:v>
                </c:pt>
                <c:pt idx="680">
                  <c:v>38.164259999999992</c:v>
                </c:pt>
                <c:pt idx="681">
                  <c:v>39.815519999999992</c:v>
                </c:pt>
                <c:pt idx="682">
                  <c:v>31.74756</c:v>
                </c:pt>
                <c:pt idx="683">
                  <c:v>38.116079999999997</c:v>
                </c:pt>
                <c:pt idx="684">
                  <c:v>37.778819999999989</c:v>
                </c:pt>
                <c:pt idx="685">
                  <c:v>40.599539999999998</c:v>
                </c:pt>
                <c:pt idx="686">
                  <c:v>37.857659999999989</c:v>
                </c:pt>
                <c:pt idx="687">
                  <c:v>50.81369999999999</c:v>
                </c:pt>
                <c:pt idx="688">
                  <c:v>41.804040000000001</c:v>
                </c:pt>
                <c:pt idx="689">
                  <c:v>34.293996</c:v>
                </c:pt>
                <c:pt idx="690">
                  <c:v>42.745739999999998</c:v>
                </c:pt>
                <c:pt idx="691">
                  <c:v>43.520999999999994</c:v>
                </c:pt>
                <c:pt idx="692">
                  <c:v>37.095539999999993</c:v>
                </c:pt>
                <c:pt idx="693">
                  <c:v>33.60029999999999</c:v>
                </c:pt>
                <c:pt idx="694">
                  <c:v>36.267720000000004</c:v>
                </c:pt>
                <c:pt idx="695">
                  <c:v>46.753439999999991</c:v>
                </c:pt>
                <c:pt idx="696">
                  <c:v>47.331600000000002</c:v>
                </c:pt>
                <c:pt idx="697">
                  <c:v>42.360299999999995</c:v>
                </c:pt>
                <c:pt idx="698">
                  <c:v>32.846939999999996</c:v>
                </c:pt>
                <c:pt idx="699">
                  <c:v>37.862039999999993</c:v>
                </c:pt>
                <c:pt idx="700">
                  <c:v>28.839239999999997</c:v>
                </c:pt>
                <c:pt idx="701">
                  <c:v>35.851619999999997</c:v>
                </c:pt>
                <c:pt idx="702">
                  <c:v>32.938919999999996</c:v>
                </c:pt>
                <c:pt idx="703">
                  <c:v>35.229660000000003</c:v>
                </c:pt>
                <c:pt idx="704">
                  <c:v>37.53792</c:v>
                </c:pt>
                <c:pt idx="705">
                  <c:v>31.528559999999999</c:v>
                </c:pt>
                <c:pt idx="706">
                  <c:v>31.528559999999999</c:v>
                </c:pt>
                <c:pt idx="707">
                  <c:v>44.900700000000001</c:v>
                </c:pt>
                <c:pt idx="708">
                  <c:v>39.907499999999992</c:v>
                </c:pt>
                <c:pt idx="709">
                  <c:v>33.920039999999993</c:v>
                </c:pt>
                <c:pt idx="710">
                  <c:v>35.685931999999994</c:v>
                </c:pt>
                <c:pt idx="711">
                  <c:v>40.476900000000001</c:v>
                </c:pt>
                <c:pt idx="712">
                  <c:v>37.314539999999994</c:v>
                </c:pt>
                <c:pt idx="713">
                  <c:v>38.054760000000002</c:v>
                </c:pt>
                <c:pt idx="714">
                  <c:v>40.809779999999996</c:v>
                </c:pt>
                <c:pt idx="715">
                  <c:v>39.599560999999994</c:v>
                </c:pt>
                <c:pt idx="716">
                  <c:v>39.841800000000006</c:v>
                </c:pt>
                <c:pt idx="717">
                  <c:v>32.636699999999998</c:v>
                </c:pt>
                <c:pt idx="718">
                  <c:v>40.126499999999993</c:v>
                </c:pt>
                <c:pt idx="719">
                  <c:v>47.71266</c:v>
                </c:pt>
                <c:pt idx="720">
                  <c:v>35.69489999999999</c:v>
                </c:pt>
                <c:pt idx="721">
                  <c:v>47.034719999999993</c:v>
                </c:pt>
                <c:pt idx="722">
                  <c:v>40.307040000000001</c:v>
                </c:pt>
                <c:pt idx="723">
                  <c:v>46.298879999999997</c:v>
                </c:pt>
                <c:pt idx="724">
                  <c:v>40.342079999999996</c:v>
                </c:pt>
                <c:pt idx="725">
                  <c:v>40.920239999999993</c:v>
                </c:pt>
                <c:pt idx="726">
                  <c:v>49.448099999999997</c:v>
                </c:pt>
                <c:pt idx="727">
                  <c:v>37.972499999999997</c:v>
                </c:pt>
                <c:pt idx="728">
                  <c:v>45.948479999999989</c:v>
                </c:pt>
                <c:pt idx="729">
                  <c:v>41.121719999999982</c:v>
                </c:pt>
                <c:pt idx="730">
                  <c:v>34.477720999999988</c:v>
                </c:pt>
                <c:pt idx="731">
                  <c:v>39.601860000000002</c:v>
                </c:pt>
                <c:pt idx="732">
                  <c:v>49.075799999999987</c:v>
                </c:pt>
                <c:pt idx="733">
                  <c:v>32.364149999999995</c:v>
                </c:pt>
                <c:pt idx="734">
                  <c:v>51.95783999999999</c:v>
                </c:pt>
                <c:pt idx="735">
                  <c:v>41.927639999999997</c:v>
                </c:pt>
                <c:pt idx="736">
                  <c:v>47.498999999999995</c:v>
                </c:pt>
                <c:pt idx="737">
                  <c:v>41.251987999999997</c:v>
                </c:pt>
                <c:pt idx="738">
                  <c:v>47.621639999999985</c:v>
                </c:pt>
                <c:pt idx="739">
                  <c:v>42.532079999999993</c:v>
                </c:pt>
                <c:pt idx="740">
                  <c:v>41.200559999999996</c:v>
                </c:pt>
                <c:pt idx="741">
                  <c:v>41.875079999999997</c:v>
                </c:pt>
                <c:pt idx="742">
                  <c:v>43.429979999999986</c:v>
                </c:pt>
                <c:pt idx="743">
                  <c:v>47.271240000000006</c:v>
                </c:pt>
                <c:pt idx="744">
                  <c:v>44.450519999999983</c:v>
                </c:pt>
                <c:pt idx="745">
                  <c:v>41.625419999999991</c:v>
                </c:pt>
                <c:pt idx="746">
                  <c:v>48.466980000000007</c:v>
                </c:pt>
                <c:pt idx="747">
                  <c:v>39.952259999999995</c:v>
                </c:pt>
                <c:pt idx="748">
                  <c:v>37.311119999999988</c:v>
                </c:pt>
                <c:pt idx="749">
                  <c:v>40.390259999999998</c:v>
                </c:pt>
                <c:pt idx="750">
                  <c:v>43.368659999999991</c:v>
                </c:pt>
                <c:pt idx="751">
                  <c:v>43.775999999999996</c:v>
                </c:pt>
                <c:pt idx="752">
                  <c:v>56.105699999999999</c:v>
                </c:pt>
                <c:pt idx="753">
                  <c:v>33.894720000000007</c:v>
                </c:pt>
                <c:pt idx="754">
                  <c:v>41.813759999999988</c:v>
                </c:pt>
                <c:pt idx="755">
                  <c:v>52.089240000000004</c:v>
                </c:pt>
                <c:pt idx="756">
                  <c:v>54.914339999999996</c:v>
                </c:pt>
                <c:pt idx="757">
                  <c:v>41.340720000000005</c:v>
                </c:pt>
                <c:pt idx="758">
                  <c:v>43.775999999999996</c:v>
                </c:pt>
                <c:pt idx="759">
                  <c:v>43.338000000000008</c:v>
                </c:pt>
                <c:pt idx="760">
                  <c:v>44.450519999999983</c:v>
                </c:pt>
                <c:pt idx="761">
                  <c:v>45.120660000000001</c:v>
                </c:pt>
                <c:pt idx="762">
                  <c:v>52.089240000000004</c:v>
                </c:pt>
                <c:pt idx="763">
                  <c:v>50.63069999999999</c:v>
                </c:pt>
                <c:pt idx="764">
                  <c:v>49.027619999999999</c:v>
                </c:pt>
                <c:pt idx="765">
                  <c:v>54.140519999999995</c:v>
                </c:pt>
                <c:pt idx="766">
                  <c:v>45.863280000000003</c:v>
                </c:pt>
                <c:pt idx="767">
                  <c:v>61.583100000000009</c:v>
                </c:pt>
                <c:pt idx="768">
                  <c:v>47.361239999999995</c:v>
                </c:pt>
                <c:pt idx="769">
                  <c:v>67.38221999999999</c:v>
                </c:pt>
                <c:pt idx="770">
                  <c:v>75.791819999999987</c:v>
                </c:pt>
                <c:pt idx="771">
                  <c:v>66.46241999999998</c:v>
                </c:pt>
                <c:pt idx="772">
                  <c:v>44.838360000000002</c:v>
                </c:pt>
                <c:pt idx="773">
                  <c:v>46.756799999999998</c:v>
                </c:pt>
                <c:pt idx="774">
                  <c:v>53.716619999999999</c:v>
                </c:pt>
                <c:pt idx="775">
                  <c:v>58.950719999999997</c:v>
                </c:pt>
                <c:pt idx="776">
                  <c:v>45.832619999999999</c:v>
                </c:pt>
                <c:pt idx="777">
                  <c:v>56.795759999999994</c:v>
                </c:pt>
                <c:pt idx="778">
                  <c:v>45.902699999999989</c:v>
                </c:pt>
                <c:pt idx="779">
                  <c:v>47.82551999999999</c:v>
                </c:pt>
                <c:pt idx="780">
                  <c:v>56.204460000000005</c:v>
                </c:pt>
                <c:pt idx="781">
                  <c:v>57.233759999999997</c:v>
                </c:pt>
                <c:pt idx="782">
                  <c:v>50.339639999999996</c:v>
                </c:pt>
                <c:pt idx="783">
                  <c:v>48.7059</c:v>
                </c:pt>
              </c:numCache>
            </c:numRef>
          </c:yVal>
          <c:smooth val="0"/>
          <c:extLst xmlns:c16r2="http://schemas.microsoft.com/office/drawing/2015/06/chart">
            <c:ext xmlns:c16="http://schemas.microsoft.com/office/drawing/2014/chart" uri="{C3380CC4-5D6E-409C-BE32-E72D297353CC}">
              <c16:uniqueId val="{00000003-550E-4AC3-A58B-CA30D9B224FE}"/>
            </c:ext>
          </c:extLst>
        </c:ser>
        <c:ser>
          <c:idx val="2"/>
          <c:order val="3"/>
          <c:tx>
            <c:v>Monitors with Resolution Greater Than or Equal to 3.6 Total Megapixels</c:v>
          </c:tx>
          <c:spPr>
            <a:ln w="19050" cap="rnd">
              <a:noFill/>
              <a:round/>
            </a:ln>
            <a:effectLst/>
          </c:spPr>
          <c:marker>
            <c:symbol val="diamond"/>
            <c:size val="5"/>
            <c:spPr>
              <a:solidFill>
                <a:schemeClr val="accent1">
                  <a:lumMod val="75000"/>
                </a:schemeClr>
              </a:solidFill>
              <a:ln w="9525">
                <a:solidFill>
                  <a:schemeClr val="accent1">
                    <a:lumMod val="75000"/>
                  </a:schemeClr>
                </a:solidFill>
              </a:ln>
              <a:effectLst/>
            </c:spPr>
          </c:marker>
          <c:xVal>
            <c:numRef>
              <c:f>'1. Version 7 Dataset'!$R$800:$R$954</c:f>
              <c:numCache>
                <c:formatCode>General</c:formatCode>
                <c:ptCount val="155"/>
                <c:pt idx="0">
                  <c:v>192.5</c:v>
                </c:pt>
                <c:pt idx="1">
                  <c:v>311.67</c:v>
                </c:pt>
                <c:pt idx="2">
                  <c:v>266.58999999999997</c:v>
                </c:pt>
                <c:pt idx="3">
                  <c:v>310.47000000000003</c:v>
                </c:pt>
                <c:pt idx="4">
                  <c:v>310.45999999999998</c:v>
                </c:pt>
                <c:pt idx="5">
                  <c:v>310.47000000000003</c:v>
                </c:pt>
                <c:pt idx="6">
                  <c:v>242.01</c:v>
                </c:pt>
                <c:pt idx="7">
                  <c:v>437.63</c:v>
                </c:pt>
                <c:pt idx="8">
                  <c:v>310.47000000000003</c:v>
                </c:pt>
                <c:pt idx="9">
                  <c:v>311.5</c:v>
                </c:pt>
                <c:pt idx="10">
                  <c:v>311.5</c:v>
                </c:pt>
                <c:pt idx="11">
                  <c:v>311.5</c:v>
                </c:pt>
                <c:pt idx="12">
                  <c:v>311.5</c:v>
                </c:pt>
                <c:pt idx="13">
                  <c:v>311.5</c:v>
                </c:pt>
                <c:pt idx="14">
                  <c:v>311.5</c:v>
                </c:pt>
                <c:pt idx="15">
                  <c:v>423.99</c:v>
                </c:pt>
                <c:pt idx="16">
                  <c:v>310.47000000000003</c:v>
                </c:pt>
                <c:pt idx="17">
                  <c:v>311.5</c:v>
                </c:pt>
                <c:pt idx="18">
                  <c:v>310.47000000000003</c:v>
                </c:pt>
                <c:pt idx="19">
                  <c:v>310.2</c:v>
                </c:pt>
                <c:pt idx="20">
                  <c:v>240.95</c:v>
                </c:pt>
                <c:pt idx="21">
                  <c:v>240.95</c:v>
                </c:pt>
                <c:pt idx="22">
                  <c:v>242.04</c:v>
                </c:pt>
                <c:pt idx="23">
                  <c:v>311.5</c:v>
                </c:pt>
                <c:pt idx="24">
                  <c:v>240.95</c:v>
                </c:pt>
                <c:pt idx="25">
                  <c:v>309.95</c:v>
                </c:pt>
                <c:pt idx="26">
                  <c:v>311.5</c:v>
                </c:pt>
                <c:pt idx="27">
                  <c:v>240.1</c:v>
                </c:pt>
                <c:pt idx="28">
                  <c:v>311.5</c:v>
                </c:pt>
                <c:pt idx="29">
                  <c:v>267.06</c:v>
                </c:pt>
                <c:pt idx="30">
                  <c:v>310.5</c:v>
                </c:pt>
                <c:pt idx="31">
                  <c:v>242.04</c:v>
                </c:pt>
                <c:pt idx="32">
                  <c:v>242.01</c:v>
                </c:pt>
                <c:pt idx="33">
                  <c:v>311.5</c:v>
                </c:pt>
                <c:pt idx="34">
                  <c:v>310.47000000000003</c:v>
                </c:pt>
                <c:pt idx="35">
                  <c:v>310.47000000000003</c:v>
                </c:pt>
                <c:pt idx="36">
                  <c:v>310.47000000000003</c:v>
                </c:pt>
                <c:pt idx="37">
                  <c:v>310.47000000000003</c:v>
                </c:pt>
                <c:pt idx="38">
                  <c:v>310.47000000000003</c:v>
                </c:pt>
                <c:pt idx="39">
                  <c:v>310.47000000000003</c:v>
                </c:pt>
                <c:pt idx="40">
                  <c:v>437.63</c:v>
                </c:pt>
                <c:pt idx="41">
                  <c:v>310.47000000000003</c:v>
                </c:pt>
                <c:pt idx="42">
                  <c:v>310.47000000000003</c:v>
                </c:pt>
                <c:pt idx="43">
                  <c:v>310.47000000000003</c:v>
                </c:pt>
                <c:pt idx="44">
                  <c:v>267.06</c:v>
                </c:pt>
                <c:pt idx="45">
                  <c:v>310.47000000000003</c:v>
                </c:pt>
                <c:pt idx="46">
                  <c:v>242.04</c:v>
                </c:pt>
                <c:pt idx="47">
                  <c:v>266.58999999999997</c:v>
                </c:pt>
                <c:pt idx="48">
                  <c:v>310.47000000000003</c:v>
                </c:pt>
                <c:pt idx="49">
                  <c:v>311.5</c:v>
                </c:pt>
                <c:pt idx="50">
                  <c:v>311.5</c:v>
                </c:pt>
                <c:pt idx="51">
                  <c:v>312</c:v>
                </c:pt>
                <c:pt idx="52">
                  <c:v>310.47000000000003</c:v>
                </c:pt>
                <c:pt idx="53">
                  <c:v>310.5</c:v>
                </c:pt>
                <c:pt idx="54">
                  <c:v>310.47000000000003</c:v>
                </c:pt>
                <c:pt idx="55">
                  <c:v>310.5</c:v>
                </c:pt>
                <c:pt idx="56">
                  <c:v>310.5</c:v>
                </c:pt>
                <c:pt idx="57">
                  <c:v>437.63</c:v>
                </c:pt>
                <c:pt idx="58">
                  <c:v>310.47000000000003</c:v>
                </c:pt>
                <c:pt idx="59">
                  <c:v>311.5</c:v>
                </c:pt>
                <c:pt idx="60">
                  <c:v>310.47000000000003</c:v>
                </c:pt>
                <c:pt idx="61">
                  <c:v>266.58999999999997</c:v>
                </c:pt>
                <c:pt idx="62">
                  <c:v>310.5</c:v>
                </c:pt>
                <c:pt idx="63">
                  <c:v>266.56</c:v>
                </c:pt>
                <c:pt idx="64">
                  <c:v>437.56</c:v>
                </c:pt>
                <c:pt idx="65">
                  <c:v>310.47000000000003</c:v>
                </c:pt>
                <c:pt idx="66">
                  <c:v>226.59</c:v>
                </c:pt>
                <c:pt idx="67">
                  <c:v>267.06</c:v>
                </c:pt>
                <c:pt idx="68">
                  <c:v>437.63</c:v>
                </c:pt>
                <c:pt idx="69">
                  <c:v>437.63</c:v>
                </c:pt>
                <c:pt idx="70">
                  <c:v>311.5</c:v>
                </c:pt>
                <c:pt idx="71">
                  <c:v>242.01</c:v>
                </c:pt>
                <c:pt idx="72">
                  <c:v>424.92</c:v>
                </c:pt>
                <c:pt idx="73">
                  <c:v>424.92</c:v>
                </c:pt>
                <c:pt idx="74">
                  <c:v>311.5</c:v>
                </c:pt>
                <c:pt idx="75">
                  <c:v>311.5</c:v>
                </c:pt>
                <c:pt idx="76">
                  <c:v>399.12</c:v>
                </c:pt>
                <c:pt idx="77">
                  <c:v>396.44</c:v>
                </c:pt>
                <c:pt idx="78">
                  <c:v>415.1</c:v>
                </c:pt>
                <c:pt idx="79">
                  <c:v>412.38</c:v>
                </c:pt>
                <c:pt idx="80">
                  <c:v>499.26</c:v>
                </c:pt>
                <c:pt idx="81">
                  <c:v>242.18</c:v>
                </c:pt>
                <c:pt idx="82">
                  <c:v>236.91</c:v>
                </c:pt>
                <c:pt idx="83">
                  <c:v>310.47000000000003</c:v>
                </c:pt>
                <c:pt idx="84">
                  <c:v>309.87</c:v>
                </c:pt>
                <c:pt idx="85">
                  <c:v>311.5</c:v>
                </c:pt>
                <c:pt idx="86">
                  <c:v>309.87</c:v>
                </c:pt>
                <c:pt idx="87">
                  <c:v>425.25</c:v>
                </c:pt>
                <c:pt idx="88">
                  <c:v>310</c:v>
                </c:pt>
                <c:pt idx="89">
                  <c:v>310.44</c:v>
                </c:pt>
                <c:pt idx="90">
                  <c:v>310.47000000000003</c:v>
                </c:pt>
                <c:pt idx="91">
                  <c:v>423.94</c:v>
                </c:pt>
                <c:pt idx="92">
                  <c:v>328.46</c:v>
                </c:pt>
                <c:pt idx="93">
                  <c:v>335</c:v>
                </c:pt>
                <c:pt idx="94">
                  <c:v>425</c:v>
                </c:pt>
                <c:pt idx="95">
                  <c:v>311.5</c:v>
                </c:pt>
                <c:pt idx="96">
                  <c:v>771.81</c:v>
                </c:pt>
                <c:pt idx="97">
                  <c:v>330.23</c:v>
                </c:pt>
                <c:pt idx="98">
                  <c:v>310</c:v>
                </c:pt>
                <c:pt idx="99">
                  <c:v>330.23</c:v>
                </c:pt>
                <c:pt idx="100">
                  <c:v>310</c:v>
                </c:pt>
                <c:pt idx="101">
                  <c:v>328.23</c:v>
                </c:pt>
                <c:pt idx="102">
                  <c:v>310.47000000000003</c:v>
                </c:pt>
                <c:pt idx="103">
                  <c:v>241</c:v>
                </c:pt>
                <c:pt idx="104">
                  <c:v>335</c:v>
                </c:pt>
                <c:pt idx="105">
                  <c:v>237.99</c:v>
                </c:pt>
                <c:pt idx="106">
                  <c:v>425.04</c:v>
                </c:pt>
                <c:pt idx="107">
                  <c:v>423.99</c:v>
                </c:pt>
                <c:pt idx="108">
                  <c:v>328.46</c:v>
                </c:pt>
                <c:pt idx="109">
                  <c:v>310.47000000000003</c:v>
                </c:pt>
                <c:pt idx="110">
                  <c:v>310.5</c:v>
                </c:pt>
                <c:pt idx="111">
                  <c:v>310</c:v>
                </c:pt>
                <c:pt idx="112">
                  <c:v>310</c:v>
                </c:pt>
                <c:pt idx="113">
                  <c:v>310</c:v>
                </c:pt>
                <c:pt idx="114">
                  <c:v>309.2</c:v>
                </c:pt>
                <c:pt idx="115">
                  <c:v>309.2</c:v>
                </c:pt>
                <c:pt idx="116">
                  <c:v>242.18</c:v>
                </c:pt>
                <c:pt idx="117">
                  <c:v>310.47000000000003</c:v>
                </c:pt>
                <c:pt idx="118">
                  <c:v>311.5</c:v>
                </c:pt>
                <c:pt idx="119">
                  <c:v>332.61</c:v>
                </c:pt>
                <c:pt idx="120">
                  <c:v>309.87</c:v>
                </c:pt>
                <c:pt idx="121">
                  <c:v>310.47000000000003</c:v>
                </c:pt>
                <c:pt idx="122">
                  <c:v>310.45999999999998</c:v>
                </c:pt>
                <c:pt idx="123">
                  <c:v>310.47000000000003</c:v>
                </c:pt>
                <c:pt idx="124">
                  <c:v>310.2</c:v>
                </c:pt>
                <c:pt idx="125">
                  <c:v>310.47000000000003</c:v>
                </c:pt>
                <c:pt idx="126">
                  <c:v>309.89999999999998</c:v>
                </c:pt>
                <c:pt idx="127">
                  <c:v>311.5</c:v>
                </c:pt>
                <c:pt idx="128">
                  <c:v>310.47000000000003</c:v>
                </c:pt>
                <c:pt idx="129">
                  <c:v>423.93</c:v>
                </c:pt>
                <c:pt idx="130">
                  <c:v>423.93</c:v>
                </c:pt>
                <c:pt idx="131">
                  <c:v>423.99</c:v>
                </c:pt>
                <c:pt idx="132">
                  <c:v>311.5</c:v>
                </c:pt>
                <c:pt idx="133">
                  <c:v>310.47000000000003</c:v>
                </c:pt>
                <c:pt idx="134">
                  <c:v>309.87</c:v>
                </c:pt>
                <c:pt idx="135">
                  <c:v>424</c:v>
                </c:pt>
                <c:pt idx="136">
                  <c:v>424</c:v>
                </c:pt>
                <c:pt idx="137">
                  <c:v>309.83999999999997</c:v>
                </c:pt>
                <c:pt idx="138">
                  <c:v>309.87</c:v>
                </c:pt>
                <c:pt idx="139">
                  <c:v>310.5</c:v>
                </c:pt>
                <c:pt idx="140">
                  <c:v>425.3</c:v>
                </c:pt>
                <c:pt idx="141">
                  <c:v>437.63</c:v>
                </c:pt>
                <c:pt idx="142">
                  <c:v>437.63</c:v>
                </c:pt>
                <c:pt idx="143">
                  <c:v>311.5</c:v>
                </c:pt>
                <c:pt idx="144">
                  <c:v>772.33</c:v>
                </c:pt>
                <c:pt idx="145">
                  <c:v>310.47000000000003</c:v>
                </c:pt>
                <c:pt idx="146">
                  <c:v>423.99</c:v>
                </c:pt>
                <c:pt idx="147">
                  <c:v>424.68</c:v>
                </c:pt>
                <c:pt idx="148">
                  <c:v>423.99</c:v>
                </c:pt>
                <c:pt idx="149">
                  <c:v>437.63</c:v>
                </c:pt>
                <c:pt idx="150">
                  <c:v>242.18</c:v>
                </c:pt>
                <c:pt idx="151">
                  <c:v>424.68</c:v>
                </c:pt>
                <c:pt idx="152">
                  <c:v>196.7</c:v>
                </c:pt>
                <c:pt idx="153">
                  <c:v>308.89999999999998</c:v>
                </c:pt>
                <c:pt idx="154">
                  <c:v>426.25</c:v>
                </c:pt>
              </c:numCache>
            </c:numRef>
          </c:xVal>
          <c:yVal>
            <c:numRef>
              <c:f>'1. Version 7 Dataset'!$CN$800:$CN$954</c:f>
              <c:numCache>
                <c:formatCode>0.0</c:formatCode>
                <c:ptCount val="155"/>
                <c:pt idx="0">
                  <c:v>43.569639999999985</c:v>
                </c:pt>
                <c:pt idx="1">
                  <c:v>54.949799999999982</c:v>
                </c:pt>
                <c:pt idx="2">
                  <c:v>51.086799999999982</c:v>
                </c:pt>
                <c:pt idx="3">
                  <c:v>58.33499999999998</c:v>
                </c:pt>
                <c:pt idx="4">
                  <c:v>60.792719999999989</c:v>
                </c:pt>
                <c:pt idx="5">
                  <c:v>52.805719999999972</c:v>
                </c:pt>
                <c:pt idx="6">
                  <c:v>41.321279999999994</c:v>
                </c:pt>
                <c:pt idx="7">
                  <c:v>78.517419999999987</c:v>
                </c:pt>
                <c:pt idx="8">
                  <c:v>48.320599999999992</c:v>
                </c:pt>
                <c:pt idx="9">
                  <c:v>47.389479999999992</c:v>
                </c:pt>
                <c:pt idx="10">
                  <c:v>47.389479999999992</c:v>
                </c:pt>
                <c:pt idx="11">
                  <c:v>53.357819999999997</c:v>
                </c:pt>
                <c:pt idx="12">
                  <c:v>38.426399999999994</c:v>
                </c:pt>
                <c:pt idx="13">
                  <c:v>36.934419999999989</c:v>
                </c:pt>
                <c:pt idx="14">
                  <c:v>39.566800000000001</c:v>
                </c:pt>
                <c:pt idx="15">
                  <c:v>86.064879999999988</c:v>
                </c:pt>
                <c:pt idx="16">
                  <c:v>51.062119999999993</c:v>
                </c:pt>
                <c:pt idx="17">
                  <c:v>63.663959999999975</c:v>
                </c:pt>
                <c:pt idx="18">
                  <c:v>45.168959999999991</c:v>
                </c:pt>
                <c:pt idx="19">
                  <c:v>42.895599999999988</c:v>
                </c:pt>
                <c:pt idx="20">
                  <c:v>37.741339999999994</c:v>
                </c:pt>
                <c:pt idx="21">
                  <c:v>39.366320000000009</c:v>
                </c:pt>
                <c:pt idx="22">
                  <c:v>34.794959999999996</c:v>
                </c:pt>
                <c:pt idx="23">
                  <c:v>40.368339999999996</c:v>
                </c:pt>
                <c:pt idx="24">
                  <c:v>34.434239999999988</c:v>
                </c:pt>
                <c:pt idx="25">
                  <c:v>49.755239999999993</c:v>
                </c:pt>
                <c:pt idx="26">
                  <c:v>39.111280000000001</c:v>
                </c:pt>
                <c:pt idx="27">
                  <c:v>38.359539999999996</c:v>
                </c:pt>
                <c:pt idx="28">
                  <c:v>46.754379999999998</c:v>
                </c:pt>
                <c:pt idx="29">
                  <c:v>52.105139999999984</c:v>
                </c:pt>
                <c:pt idx="30">
                  <c:v>52.901630000000004</c:v>
                </c:pt>
                <c:pt idx="31">
                  <c:v>36.036519999999989</c:v>
                </c:pt>
                <c:pt idx="32">
                  <c:v>42.363599999999991</c:v>
                </c:pt>
                <c:pt idx="33">
                  <c:v>32.370459999999987</c:v>
                </c:pt>
                <c:pt idx="34">
                  <c:v>35.942019999999999</c:v>
                </c:pt>
                <c:pt idx="35">
                  <c:v>51.571199999999997</c:v>
                </c:pt>
                <c:pt idx="36">
                  <c:v>41.738100000000003</c:v>
                </c:pt>
                <c:pt idx="37">
                  <c:v>41.738100000000003</c:v>
                </c:pt>
                <c:pt idx="38">
                  <c:v>46.32833999999999</c:v>
                </c:pt>
                <c:pt idx="39">
                  <c:v>46.32833999999999</c:v>
                </c:pt>
                <c:pt idx="40">
                  <c:v>89.283699999999982</c:v>
                </c:pt>
                <c:pt idx="41">
                  <c:v>58.463979999999978</c:v>
                </c:pt>
                <c:pt idx="42">
                  <c:v>60.379379999999983</c:v>
                </c:pt>
                <c:pt idx="43">
                  <c:v>56.646619999999999</c:v>
                </c:pt>
                <c:pt idx="44">
                  <c:v>50.893479999999983</c:v>
                </c:pt>
                <c:pt idx="45">
                  <c:v>59.033719999999981</c:v>
                </c:pt>
                <c:pt idx="46">
                  <c:v>43.493639999999999</c:v>
                </c:pt>
                <c:pt idx="47">
                  <c:v>42.669699999999992</c:v>
                </c:pt>
                <c:pt idx="48">
                  <c:v>42.747679999999988</c:v>
                </c:pt>
                <c:pt idx="49">
                  <c:v>35.440839999999987</c:v>
                </c:pt>
                <c:pt idx="50">
                  <c:v>49.495999999999995</c:v>
                </c:pt>
                <c:pt idx="51">
                  <c:v>51.695859999999996</c:v>
                </c:pt>
                <c:pt idx="52">
                  <c:v>44.675820000000002</c:v>
                </c:pt>
                <c:pt idx="53">
                  <c:v>45.05292</c:v>
                </c:pt>
                <c:pt idx="54">
                  <c:v>40.003619999999998</c:v>
                </c:pt>
                <c:pt idx="55">
                  <c:v>55.728070000000002</c:v>
                </c:pt>
                <c:pt idx="56">
                  <c:v>56.920179999999995</c:v>
                </c:pt>
                <c:pt idx="57">
                  <c:v>81.467199999999991</c:v>
                </c:pt>
                <c:pt idx="58">
                  <c:v>60.502400000000002</c:v>
                </c:pt>
                <c:pt idx="59">
                  <c:v>50.946039999999996</c:v>
                </c:pt>
                <c:pt idx="60">
                  <c:v>58.99662</c:v>
                </c:pt>
                <c:pt idx="61">
                  <c:v>54.445799999999984</c:v>
                </c:pt>
                <c:pt idx="62">
                  <c:v>58.129059999999988</c:v>
                </c:pt>
                <c:pt idx="63">
                  <c:v>46.801760000000002</c:v>
                </c:pt>
                <c:pt idx="64">
                  <c:v>80.902179999999987</c:v>
                </c:pt>
                <c:pt idx="65">
                  <c:v>54.015619999999998</c:v>
                </c:pt>
                <c:pt idx="66">
                  <c:v>52.723520000000008</c:v>
                </c:pt>
                <c:pt idx="67">
                  <c:v>49.00569999999999</c:v>
                </c:pt>
                <c:pt idx="68">
                  <c:v>85.503759999999986</c:v>
                </c:pt>
                <c:pt idx="69">
                  <c:v>85.503759999999986</c:v>
                </c:pt>
                <c:pt idx="70">
                  <c:v>55.742139999999992</c:v>
                </c:pt>
                <c:pt idx="71">
                  <c:v>45.640439999999998</c:v>
                </c:pt>
                <c:pt idx="72">
                  <c:v>100.65849999999998</c:v>
                </c:pt>
                <c:pt idx="73">
                  <c:v>77.492299999999986</c:v>
                </c:pt>
                <c:pt idx="74">
                  <c:v>44.232339999999994</c:v>
                </c:pt>
                <c:pt idx="75">
                  <c:v>66.010459999999966</c:v>
                </c:pt>
                <c:pt idx="76">
                  <c:v>89.63809999999998</c:v>
                </c:pt>
                <c:pt idx="77">
                  <c:v>94.096939999999989</c:v>
                </c:pt>
                <c:pt idx="78">
                  <c:v>76.094519999999989</c:v>
                </c:pt>
                <c:pt idx="79">
                  <c:v>78.923619999999985</c:v>
                </c:pt>
                <c:pt idx="80">
                  <c:v>79.099059999999994</c:v>
                </c:pt>
                <c:pt idx="81">
                  <c:v>42.29768</c:v>
                </c:pt>
                <c:pt idx="82">
                  <c:v>42.396819999999998</c:v>
                </c:pt>
                <c:pt idx="83">
                  <c:v>57.712739999999989</c:v>
                </c:pt>
                <c:pt idx="84">
                  <c:v>51.67695999999998</c:v>
                </c:pt>
                <c:pt idx="85">
                  <c:v>65.385059999999982</c:v>
                </c:pt>
                <c:pt idx="86">
                  <c:v>57.855839999999979</c:v>
                </c:pt>
                <c:pt idx="87">
                  <c:v>61.453839999999978</c:v>
                </c:pt>
                <c:pt idx="88">
                  <c:v>35.565359999999984</c:v>
                </c:pt>
                <c:pt idx="89">
                  <c:v>42.86869999999999</c:v>
                </c:pt>
                <c:pt idx="90">
                  <c:v>45.992499999999978</c:v>
                </c:pt>
                <c:pt idx="91">
                  <c:v>63.414059999999985</c:v>
                </c:pt>
                <c:pt idx="92">
                  <c:v>60.869279999999982</c:v>
                </c:pt>
                <c:pt idx="93">
                  <c:v>57.190079999999988</c:v>
                </c:pt>
                <c:pt idx="94">
                  <c:v>54.892379999999974</c:v>
                </c:pt>
                <c:pt idx="95">
                  <c:v>79.337379999999968</c:v>
                </c:pt>
                <c:pt idx="96">
                  <c:v>110.16617999999997</c:v>
                </c:pt>
                <c:pt idx="97">
                  <c:v>62.360499999999966</c:v>
                </c:pt>
                <c:pt idx="98">
                  <c:v>35.941179999999989</c:v>
                </c:pt>
                <c:pt idx="99">
                  <c:v>68.89343999999997</c:v>
                </c:pt>
                <c:pt idx="100">
                  <c:v>31.618979999999997</c:v>
                </c:pt>
                <c:pt idx="101">
                  <c:v>54.831799999999987</c:v>
                </c:pt>
                <c:pt idx="102">
                  <c:v>47.627259999999971</c:v>
                </c:pt>
                <c:pt idx="103">
                  <c:v>28.077359999999992</c:v>
                </c:pt>
                <c:pt idx="104">
                  <c:v>66.015780000000007</c:v>
                </c:pt>
                <c:pt idx="105">
                  <c:v>38.217939999999999</c:v>
                </c:pt>
                <c:pt idx="106">
                  <c:v>68.288035999999991</c:v>
                </c:pt>
                <c:pt idx="107">
                  <c:v>72.973240000000004</c:v>
                </c:pt>
                <c:pt idx="108">
                  <c:v>64.166599999999988</c:v>
                </c:pt>
                <c:pt idx="109">
                  <c:v>45.80645999999998</c:v>
                </c:pt>
                <c:pt idx="110">
                  <c:v>38.924869999999984</c:v>
                </c:pt>
                <c:pt idx="111">
                  <c:v>33.101059999999997</c:v>
                </c:pt>
                <c:pt idx="112">
                  <c:v>30.808679999999985</c:v>
                </c:pt>
                <c:pt idx="113">
                  <c:v>31.618979999999997</c:v>
                </c:pt>
                <c:pt idx="114">
                  <c:v>34.015499999999982</c:v>
                </c:pt>
                <c:pt idx="115">
                  <c:v>41.06291999999997</c:v>
                </c:pt>
                <c:pt idx="116">
                  <c:v>43.384319999999981</c:v>
                </c:pt>
                <c:pt idx="117">
                  <c:v>46.292639999999984</c:v>
                </c:pt>
                <c:pt idx="118">
                  <c:v>53.265599999999985</c:v>
                </c:pt>
                <c:pt idx="119">
                  <c:v>57.159419999999976</c:v>
                </c:pt>
                <c:pt idx="120">
                  <c:v>52.883419999999994</c:v>
                </c:pt>
                <c:pt idx="121">
                  <c:v>36.529899999999984</c:v>
                </c:pt>
                <c:pt idx="122">
                  <c:v>55.671979999999991</c:v>
                </c:pt>
                <c:pt idx="123">
                  <c:v>63.664000000000009</c:v>
                </c:pt>
                <c:pt idx="124">
                  <c:v>60.528159999999993</c:v>
                </c:pt>
                <c:pt idx="125">
                  <c:v>57.15273999999998</c:v>
                </c:pt>
                <c:pt idx="126">
                  <c:v>37.207399999999986</c:v>
                </c:pt>
                <c:pt idx="127">
                  <c:v>59.303259999999987</c:v>
                </c:pt>
                <c:pt idx="128">
                  <c:v>56.923179999999974</c:v>
                </c:pt>
                <c:pt idx="129">
                  <c:v>71.235639999999989</c:v>
                </c:pt>
                <c:pt idx="130">
                  <c:v>83.841799999999978</c:v>
                </c:pt>
                <c:pt idx="131">
                  <c:v>54.585999999999984</c:v>
                </c:pt>
                <c:pt idx="132">
                  <c:v>52.987039999999993</c:v>
                </c:pt>
                <c:pt idx="133">
                  <c:v>36.529899999999984</c:v>
                </c:pt>
                <c:pt idx="134">
                  <c:v>47.180659999999982</c:v>
                </c:pt>
                <c:pt idx="135">
                  <c:v>45.684679999999986</c:v>
                </c:pt>
                <c:pt idx="136">
                  <c:v>47.76177999999998</c:v>
                </c:pt>
                <c:pt idx="137">
                  <c:v>44.018299999999989</c:v>
                </c:pt>
                <c:pt idx="138">
                  <c:v>49.353139999999989</c:v>
                </c:pt>
                <c:pt idx="139">
                  <c:v>62.675679999999986</c:v>
                </c:pt>
                <c:pt idx="140">
                  <c:v>95.619459999999961</c:v>
                </c:pt>
                <c:pt idx="141">
                  <c:v>78.761240000000001</c:v>
                </c:pt>
                <c:pt idx="142">
                  <c:v>78.612319999999997</c:v>
                </c:pt>
                <c:pt idx="143">
                  <c:v>49.964839999999967</c:v>
                </c:pt>
                <c:pt idx="144">
                  <c:v>152.11633999999995</c:v>
                </c:pt>
                <c:pt idx="145">
                  <c:v>90.154899999999955</c:v>
                </c:pt>
                <c:pt idx="146">
                  <c:v>92.85566</c:v>
                </c:pt>
                <c:pt idx="147">
                  <c:v>95.737659999999963</c:v>
                </c:pt>
                <c:pt idx="148">
                  <c:v>88.515079999999983</c:v>
                </c:pt>
                <c:pt idx="149">
                  <c:v>106.56146000000001</c:v>
                </c:pt>
                <c:pt idx="150">
                  <c:v>55.764059999999986</c:v>
                </c:pt>
                <c:pt idx="151">
                  <c:v>95.566879999999969</c:v>
                </c:pt>
                <c:pt idx="152">
                  <c:v>44.071159999999992</c:v>
                </c:pt>
                <c:pt idx="153">
                  <c:v>64.354579999999999</c:v>
                </c:pt>
                <c:pt idx="154">
                  <c:v>55.635679999999951</c:v>
                </c:pt>
              </c:numCache>
            </c:numRef>
          </c:yVal>
          <c:smooth val="0"/>
          <c:extLst xmlns:c16r2="http://schemas.microsoft.com/office/drawing/2015/06/chart">
            <c:ext xmlns:c16="http://schemas.microsoft.com/office/drawing/2014/chart" uri="{C3380CC4-5D6E-409C-BE32-E72D297353CC}">
              <c16:uniqueId val="{00000001-3669-4725-B4D0-C762A70542D0}"/>
            </c:ext>
          </c:extLst>
        </c:ser>
        <c:dLbls>
          <c:showLegendKey val="0"/>
          <c:showVal val="0"/>
          <c:showCatName val="0"/>
          <c:showSerName val="0"/>
          <c:showPercent val="0"/>
          <c:showBubbleSize val="0"/>
        </c:dLbls>
        <c:axId val="75884952"/>
        <c:axId val="75885344"/>
      </c:scatterChart>
      <c:valAx>
        <c:axId val="75884952"/>
        <c:scaling>
          <c:orientation val="minMax"/>
          <c:max val="8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Area (square inches)</a:t>
                </a:r>
              </a:p>
            </c:rich>
          </c:tx>
          <c:layout>
            <c:manualLayout>
              <c:xMode val="edge"/>
              <c:yMode val="edge"/>
              <c:x val="0.48028662204009243"/>
              <c:y val="0.907068671630770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5885344"/>
        <c:crosses val="autoZero"/>
        <c:crossBetween val="midCat"/>
      </c:valAx>
      <c:valAx>
        <c:axId val="75885344"/>
        <c:scaling>
          <c:orientation val="minMax"/>
          <c:max val="16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Total Energy Consumption  Minus Resolution (4.2*Total Resolution) and Allowances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5884952"/>
        <c:crosses val="autoZero"/>
        <c:crossBetween val="midCat"/>
      </c:valAx>
      <c:spPr>
        <a:noFill/>
        <a:ln>
          <a:noFill/>
        </a:ln>
        <a:effectLst/>
      </c:spPr>
    </c:plotArea>
    <c:legend>
      <c:legendPos val="r"/>
      <c:layout>
        <c:manualLayout>
          <c:xMode val="edge"/>
          <c:yMode val="edge"/>
          <c:x val="0.75097023673011754"/>
          <c:y val="0.58732216593944864"/>
          <c:w val="0.22655059501057515"/>
          <c:h val="0.1977507588621486"/>
        </c:manualLayout>
      </c:layout>
      <c:overlay val="0"/>
      <c:spPr>
        <a:solidFill>
          <a:schemeClr val="bg1"/>
        </a:solidFill>
        <a:ln>
          <a:solidFill>
            <a:schemeClr val="bg1">
              <a:lumMod val="75000"/>
            </a:schemeClr>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0" i="0" baseline="0">
                <a:effectLst/>
              </a:rPr>
              <a:t>Draft 2 Version 8 On Mode Requirements for Signage Displays</a:t>
            </a:r>
            <a:endParaRPr lang="en-US" sz="1200"/>
          </a:p>
        </c:rich>
      </c:tx>
      <c:layout>
        <c:manualLayout>
          <c:xMode val="edge"/>
          <c:yMode val="edge"/>
          <c:x val="0.27237621857950189"/>
          <c:y val="1.128668171557562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7509848880367271E-2"/>
          <c:y val="7.3846783266850777E-2"/>
          <c:w val="0.86922620519662652"/>
          <c:h val="0.85806657068543635"/>
        </c:manualLayout>
      </c:layout>
      <c:scatterChart>
        <c:scatterStyle val="lineMarker"/>
        <c:varyColors val="0"/>
        <c:ser>
          <c:idx val="1"/>
          <c:order val="0"/>
          <c:tx>
            <c:v>Draft 2 V8 Limit </c:v>
          </c:tx>
          <c:spPr>
            <a:ln w="25400" cap="rnd">
              <a:solidFill>
                <a:schemeClr val="tx1"/>
              </a:solidFill>
              <a:round/>
            </a:ln>
            <a:effectLst/>
          </c:spPr>
          <c:marker>
            <c:symbol val="none"/>
          </c:marker>
          <c:xVal>
            <c:numRef>
              <c:f>'3. Signage Displays'!$Z$5:$Z$405</c:f>
              <c:numCache>
                <c:formatCode>General</c:formatCode>
                <c:ptCount val="40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numCache>
            </c:numRef>
          </c:xVal>
          <c:yVal>
            <c:numRef>
              <c:f>'3. Signage Displays'!$AA$5:$AA$405</c:f>
              <c:numCache>
                <c:formatCode>0</c:formatCode>
                <c:ptCount val="401"/>
                <c:pt idx="0">
                  <c:v>15.202558362660371</c:v>
                </c:pt>
                <c:pt idx="1">
                  <c:v>15.801714160066467</c:v>
                </c:pt>
                <c:pt idx="2">
                  <c:v>16.401079611341583</c:v>
                </c:pt>
                <c:pt idx="3">
                  <c:v>17.000624843789517</c:v>
                </c:pt>
                <c:pt idx="4">
                  <c:v>17.600319948808288</c:v>
                </c:pt>
                <c:pt idx="5">
                  <c:v>18.200134987851108</c:v>
                </c:pt>
                <c:pt idx="6">
                  <c:v>18.800039998400063</c:v>
                </c:pt>
                <c:pt idx="7">
                  <c:v>19.400004999949999</c:v>
                </c:pt>
                <c:pt idx="8">
                  <c:v>20</c:v>
                </c:pt>
                <c:pt idx="9">
                  <c:v>20.599995000050001</c:v>
                </c:pt>
                <c:pt idx="10">
                  <c:v>21.199960001599933</c:v>
                </c:pt>
                <c:pt idx="11">
                  <c:v>21.799865012148892</c:v>
                </c:pt>
                <c:pt idx="12">
                  <c:v>22.399680051191712</c:v>
                </c:pt>
                <c:pt idx="13">
                  <c:v>22.999375156210483</c:v>
                </c:pt>
                <c:pt idx="14">
                  <c:v>23.598920388658417</c:v>
                </c:pt>
                <c:pt idx="15">
                  <c:v>24.198285839933533</c:v>
                </c:pt>
                <c:pt idx="16">
                  <c:v>24.797441637339627</c:v>
                </c:pt>
                <c:pt idx="17">
                  <c:v>25.39635795003203</c:v>
                </c:pt>
                <c:pt idx="18">
                  <c:v>25.995004994945596</c:v>
                </c:pt>
                <c:pt idx="19">
                  <c:v>26.593353042702489</c:v>
                </c:pt>
                <c:pt idx="20">
                  <c:v>27.191372423497221</c:v>
                </c:pt>
                <c:pt idx="21">
                  <c:v>27.789033532956502</c:v>
                </c:pt>
                <c:pt idx="22">
                  <c:v>28.386306837971478</c:v>
                </c:pt>
                <c:pt idx="23">
                  <c:v>28.98316288249989</c:v>
                </c:pt>
                <c:pt idx="24">
                  <c:v>29.579572293335762</c:v>
                </c:pt>
                <c:pt idx="25">
                  <c:v>30.175505785844237</c:v>
                </c:pt>
                <c:pt idx="26">
                  <c:v>30.770934169659213</c:v>
                </c:pt>
                <c:pt idx="27">
                  <c:v>31.365828354341428</c:v>
                </c:pt>
                <c:pt idx="28">
                  <c:v>31.960159354994701</c:v>
                </c:pt>
                <c:pt idx="29">
                  <c:v>32.55389829783806</c:v>
                </c:pt>
                <c:pt idx="30">
                  <c:v>33.14701642573155</c:v>
                </c:pt>
                <c:pt idx="31">
                  <c:v>33.739485103653337</c:v>
                </c:pt>
                <c:pt idx="32">
                  <c:v>34.331275824126308</c:v>
                </c:pt>
                <c:pt idx="33">
                  <c:v>34.922360212591542</c:v>
                </c:pt>
                <c:pt idx="34">
                  <c:v>35.512710032727</c:v>
                </c:pt>
                <c:pt idx="35">
                  <c:v>36.102297191709042</c:v>
                </c:pt>
                <c:pt idx="36">
                  <c:v>36.69109374541496</c:v>
                </c:pt>
                <c:pt idx="37">
                  <c:v>37.279071903564478</c:v>
                </c:pt>
                <c:pt idx="38">
                  <c:v>37.866204034798159</c:v>
                </c:pt>
                <c:pt idx="39">
                  <c:v>38.452462671691123</c:v>
                </c:pt>
                <c:pt idx="40">
                  <c:v>39.037820515699877</c:v>
                </c:pt>
                <c:pt idx="41">
                  <c:v>39.622250442040695</c:v>
                </c:pt>
                <c:pt idx="42">
                  <c:v>40.205725504497764</c:v>
                </c:pt>
                <c:pt idx="43">
                  <c:v>40.788218940159211</c:v>
                </c:pt>
                <c:pt idx="44">
                  <c:v>41.369704174079629</c:v>
                </c:pt>
                <c:pt idx="45">
                  <c:v>41.950154823867216</c:v>
                </c:pt>
                <c:pt idx="46">
                  <c:v>42.529544704194251</c:v>
                </c:pt>
                <c:pt idx="47">
                  <c:v>43.10784783122908</c:v>
                </c:pt>
                <c:pt idx="48">
                  <c:v>43.685038426988484</c:v>
                </c:pt>
                <c:pt idx="49">
                  <c:v>44.261090923608748</c:v>
                </c:pt>
                <c:pt idx="50">
                  <c:v>44.835979967534314</c:v>
                </c:pt>
                <c:pt idx="51">
                  <c:v>45.409680423622547</c:v>
                </c:pt>
                <c:pt idx="52">
                  <c:v>45.982167379163457</c:v>
                </c:pt>
                <c:pt idx="53">
                  <c:v>46.55341614781328</c:v>
                </c:pt>
                <c:pt idx="54">
                  <c:v>47.123402273440512</c:v>
                </c:pt>
                <c:pt idx="55">
                  <c:v>47.692101533883722</c:v>
                </c:pt>
                <c:pt idx="56">
                  <c:v>48.259489944619752</c:v>
                </c:pt>
                <c:pt idx="57">
                  <c:v>48.825543762341638</c:v>
                </c:pt>
                <c:pt idx="58">
                  <c:v>49.390239488445097</c:v>
                </c:pt>
                <c:pt idx="59">
                  <c:v>49.953553872423029</c:v>
                </c:pt>
                <c:pt idx="60">
                  <c:v>50.515463915166947</c:v>
                </c:pt>
                <c:pt idx="61">
                  <c:v>51.075946872174768</c:v>
                </c:pt>
                <c:pt idx="62">
                  <c:v>51.634980256664399</c:v>
                </c:pt>
                <c:pt idx="63">
                  <c:v>52.192541842592163</c:v>
                </c:pt>
                <c:pt idx="64">
                  <c:v>52.748609667575927</c:v>
                </c:pt>
                <c:pt idx="65">
                  <c:v>53.303162035722053</c:v>
                </c:pt>
                <c:pt idx="66">
                  <c:v>53.856177520356098</c:v>
                </c:pt>
                <c:pt idx="67">
                  <c:v>54.407634966656424</c:v>
                </c:pt>
                <c:pt idx="68">
                  <c:v>54.95751349419092</c:v>
                </c:pt>
                <c:pt idx="69">
                  <c:v>55.505792499356069</c:v>
                </c:pt>
                <c:pt idx="70">
                  <c:v>56.052451657718507</c:v>
                </c:pt>
                <c:pt idx="71">
                  <c:v>56.59747092625868</c:v>
                </c:pt>
                <c:pt idx="72">
                  <c:v>57.140830545516607</c:v>
                </c:pt>
                <c:pt idx="73">
                  <c:v>57.682511041639707</c:v>
                </c:pt>
                <c:pt idx="74">
                  <c:v>58.222493228332489</c:v>
                </c:pt>
                <c:pt idx="75">
                  <c:v>58.76075820870858</c:v>
                </c:pt>
                <c:pt idx="76">
                  <c:v>59.29728737704464</c:v>
                </c:pt>
                <c:pt idx="77">
                  <c:v>59.832062420436856</c:v>
                </c:pt>
                <c:pt idx="78">
                  <c:v>60.365065320359875</c:v>
                </c:pt>
                <c:pt idx="79">
                  <c:v>60.896278354128462</c:v>
                </c:pt>
                <c:pt idx="80">
                  <c:v>61.425684096262501</c:v>
                </c:pt>
                <c:pt idx="81">
                  <c:v>61.95326541975524</c:v>
                </c:pt>
                <c:pt idx="82">
                  <c:v>62.479005497245517</c:v>
                </c:pt>
                <c:pt idx="83">
                  <c:v>63.002887802094314</c:v>
                </c:pt>
                <c:pt idx="84">
                  <c:v>63.524896109366132</c:v>
                </c:pt>
                <c:pt idx="85">
                  <c:v>64.045014496715737</c:v>
                </c:pt>
                <c:pt idx="86">
                  <c:v>64.563227345180934</c:v>
                </c:pt>
                <c:pt idx="87">
                  <c:v>65.079519339881699</c:v>
                </c:pt>
                <c:pt idx="88">
                  <c:v>65.593875470626983</c:v>
                </c:pt>
                <c:pt idx="89">
                  <c:v>66.106281032429166</c:v>
                </c:pt>
                <c:pt idx="90">
                  <c:v>66.616721625927312</c:v>
                </c:pt>
                <c:pt idx="91">
                  <c:v>67.125183157720187</c:v>
                </c:pt>
                <c:pt idx="92">
                  <c:v>67.631651840609308</c:v>
                </c:pt>
                <c:pt idx="93">
                  <c:v>68.136114193753514</c:v>
                </c:pt>
                <c:pt idx="94">
                  <c:v>68.638557042735556</c:v>
                </c:pt>
                <c:pt idx="95">
                  <c:v>69.138967519541865</c:v>
                </c:pt>
                <c:pt idx="96">
                  <c:v>69.637333062456207</c:v>
                </c:pt>
                <c:pt idx="97">
                  <c:v>70.133641415868794</c:v>
                </c:pt>
                <c:pt idx="98">
                  <c:v>70.627880630000945</c:v>
                </c:pt>
                <c:pt idx="99">
                  <c:v>71.120039060547597</c:v>
                </c:pt>
                <c:pt idx="100">
                  <c:v>71.610105368237527</c:v>
                </c:pt>
                <c:pt idx="101">
                  <c:v>72.098068518313397</c:v>
                </c:pt>
                <c:pt idx="102">
                  <c:v>72.583917779932122</c:v>
                </c:pt>
                <c:pt idx="103">
                  <c:v>73.067642725487133</c:v>
                </c:pt>
                <c:pt idx="104">
                  <c:v>73.549233229853556</c:v>
                </c:pt>
                <c:pt idx="105">
                  <c:v>74.028679469557545</c:v>
                </c:pt>
                <c:pt idx="106">
                  <c:v>74.505971921871094</c:v>
                </c:pt>
                <c:pt idx="107">
                  <c:v>74.981101363833545</c:v>
                </c:pt>
                <c:pt idx="108">
                  <c:v>75.45405887120117</c:v>
                </c:pt>
                <c:pt idx="109">
                  <c:v>75.9248358173258</c:v>
                </c:pt>
                <c:pt idx="110">
                  <c:v>76.393423871964515</c:v>
                </c:pt>
                <c:pt idx="111">
                  <c:v>76.859815000020859</c:v>
                </c:pt>
                <c:pt idx="112">
                  <c:v>77.324001460219762</c:v>
                </c:pt>
                <c:pt idx="113">
                  <c:v>77.785975803716966</c:v>
                </c:pt>
                <c:pt idx="114">
                  <c:v>78.245730872644586</c:v>
                </c:pt>
                <c:pt idx="115">
                  <c:v>78.703259798594232</c:v>
                </c:pt>
                <c:pt idx="116">
                  <c:v>79.158556001038932</c:v>
                </c:pt>
                <c:pt idx="117">
                  <c:v>79.611613185695433</c:v>
                </c:pt>
                <c:pt idx="118">
                  <c:v>80.06242534282822</c:v>
                </c:pt>
                <c:pt idx="119">
                  <c:v>80.510986745496837</c:v>
                </c:pt>
                <c:pt idx="120">
                  <c:v>80.957291947747535</c:v>
                </c:pt>
                <c:pt idx="121">
                  <c:v>81.401335782751289</c:v>
                </c:pt>
                <c:pt idx="122">
                  <c:v>81.843113360889163</c:v>
                </c:pt>
                <c:pt idx="123">
                  <c:v>82.282620067786667</c:v>
                </c:pt>
                <c:pt idx="124">
                  <c:v>82.719851562298516</c:v>
                </c:pt>
                <c:pt idx="125">
                  <c:v>83.154803774445298</c:v>
                </c:pt>
                <c:pt idx="126">
                  <c:v>83.587472903303535</c:v>
                </c:pt>
                <c:pt idx="127">
                  <c:v>84.017855414850288</c:v>
                </c:pt>
                <c:pt idx="128">
                  <c:v>84.445948039764232</c:v>
                </c:pt>
                <c:pt idx="129">
                  <c:v>84.871747771184459</c:v>
                </c:pt>
                <c:pt idx="130">
                  <c:v>85.295251862428088</c:v>
                </c:pt>
                <c:pt idx="131">
                  <c:v>85.716457824668922</c:v>
                </c:pt>
                <c:pt idx="132">
                  <c:v>86.135363424577648</c:v>
                </c:pt>
                <c:pt idx="133">
                  <c:v>86.551966681925876</c:v>
                </c:pt>
                <c:pt idx="134">
                  <c:v>86.966265867154931</c:v>
                </c:pt>
                <c:pt idx="135">
                  <c:v>87.378259498910793</c:v>
                </c:pt>
                <c:pt idx="136">
                  <c:v>87.787946341547013</c:v>
                </c:pt>
                <c:pt idx="137">
                  <c:v>88.195325402596524</c:v>
                </c:pt>
                <c:pt idx="138">
                  <c:v>88.600395930214077</c:v>
                </c:pt>
                <c:pt idx="139">
                  <c:v>89.003157410590603</c:v>
                </c:pt>
                <c:pt idx="140">
                  <c:v>89.403609565340687</c:v>
                </c:pt>
                <c:pt idx="141">
                  <c:v>89.80175234886481</c:v>
                </c:pt>
                <c:pt idx="142">
                  <c:v>90.197585945687464</c:v>
                </c:pt>
                <c:pt idx="143">
                  <c:v>90.591110767772662</c:v>
                </c:pt>
                <c:pt idx="144">
                  <c:v>90.98232745181798</c:v>
                </c:pt>
                <c:pt idx="145">
                  <c:v>91.371236856528697</c:v>
                </c:pt>
                <c:pt idx="146">
                  <c:v>91.757840059872947</c:v>
                </c:pt>
                <c:pt idx="147">
                  <c:v>92.142138356319577</c:v>
                </c:pt>
                <c:pt idx="148">
                  <c:v>92.524133254059635</c:v>
                </c:pt>
                <c:pt idx="149">
                  <c:v>92.903826472213012</c:v>
                </c:pt>
                <c:pt idx="150">
                  <c:v>93.281219938021309</c:v>
                </c:pt>
                <c:pt idx="151">
                  <c:v>93.656315784028081</c:v>
                </c:pt>
                <c:pt idx="152">
                  <c:v>94.0291163452478</c:v>
                </c:pt>
                <c:pt idx="153">
                  <c:v>94.399624156324904</c:v>
                </c:pt>
                <c:pt idx="154">
                  <c:v>94.767841948683326</c:v>
                </c:pt>
                <c:pt idx="155">
                  <c:v>95.133772647668863</c:v>
                </c:pt>
                <c:pt idx="156">
                  <c:v>95.497419369684252</c:v>
                </c:pt>
                <c:pt idx="157">
                  <c:v>95.858785419318977</c:v>
                </c:pt>
                <c:pt idx="158">
                  <c:v>96.217874286474483</c:v>
                </c:pt>
                <c:pt idx="159">
                  <c:v>96.574689643485925</c:v>
                </c:pt>
                <c:pt idx="160">
                  <c:v>96.929235342241569</c:v>
                </c:pt>
                <c:pt idx="161">
                  <c:v>97.281515411300845</c:v>
                </c:pt>
                <c:pt idx="162">
                  <c:v>97.63153405301199</c:v>
                </c:pt>
                <c:pt idx="163">
                  <c:v>97.979295640630454</c:v>
                </c:pt>
                <c:pt idx="164">
                  <c:v>98.324804715438802</c:v>
                </c:pt>
                <c:pt idx="165">
                  <c:v>98.66806598386934</c:v>
                </c:pt>
                <c:pt idx="166">
                  <c:v>99.009084314630115</c:v>
                </c:pt>
                <c:pt idx="167">
                  <c:v>99.3478647358355</c:v>
                </c:pt>
                <c:pt idx="168">
                  <c:v>99.684412432141869</c:v>
                </c:pt>
                <c:pt idx="169">
                  <c:v>100.01873274188968</c:v>
                </c:pt>
                <c:pt idx="170">
                  <c:v>100.3508311542525</c:v>
                </c:pt>
                <c:pt idx="171">
                  <c:v>100.68071330639386</c:v>
                </c:pt>
                <c:pt idx="172">
                  <c:v>101.00838498063297</c:v>
                </c:pt>
                <c:pt idx="173">
                  <c:v>101.33385210161956</c:v>
                </c:pt>
                <c:pt idx="174">
                  <c:v>101.65712073351943</c:v>
                </c:pt>
                <c:pt idx="175">
                  <c:v>101.97819707721062</c:v>
                </c:pt>
                <c:pt idx="176">
                  <c:v>102.29708746749137</c:v>
                </c:pt>
                <c:pt idx="177">
                  <c:v>102.61379837030063</c:v>
                </c:pt>
                <c:pt idx="178">
                  <c:v>102.92833637995167</c:v>
                </c:pt>
                <c:pt idx="179">
                  <c:v>103.24070821637933</c:v>
                </c:pt>
                <c:pt idx="180">
                  <c:v>103.5509207224018</c:v>
                </c:pt>
                <c:pt idx="181">
                  <c:v>103.85898086099745</c:v>
                </c:pt>
                <c:pt idx="182">
                  <c:v>104.16489571259748</c:v>
                </c:pt>
                <c:pt idx="183">
                  <c:v>104.46867247239453</c:v>
                </c:pt>
                <c:pt idx="184">
                  <c:v>104.77031844766823</c:v>
                </c:pt>
                <c:pt idx="185">
                  <c:v>105.06984105512834</c:v>
                </c:pt>
                <c:pt idx="186">
                  <c:v>105.3672478182755</c:v>
                </c:pt>
                <c:pt idx="187">
                  <c:v>105.66254636478061</c:v>
                </c:pt>
                <c:pt idx="188">
                  <c:v>105.95574442388295</c:v>
                </c:pt>
                <c:pt idx="189">
                  <c:v>106.24684982380779</c:v>
                </c:pt>
                <c:pt idx="190">
                  <c:v>106.53587048920399</c:v>
                </c:pt>
                <c:pt idx="191">
                  <c:v>106.82281443860143</c:v>
                </c:pt>
                <c:pt idx="192">
                  <c:v>107.10768978188969</c:v>
                </c:pt>
                <c:pt idx="193">
                  <c:v>107.39050471781738</c:v>
                </c:pt>
                <c:pt idx="194">
                  <c:v>107.67126753151327</c:v>
                </c:pt>
                <c:pt idx="195">
                  <c:v>107.94998659202901</c:v>
                </c:pt>
                <c:pt idx="196">
                  <c:v>108.22667034990432</c:v>
                </c:pt>
                <c:pt idx="197">
                  <c:v>108.50132733475441</c:v>
                </c:pt>
                <c:pt idx="198">
                  <c:v>108.77396615288052</c:v>
                </c:pt>
                <c:pt idx="199">
                  <c:v>109.04459548490343</c:v>
                </c:pt>
                <c:pt idx="200">
                  <c:v>109.31322408342049</c:v>
                </c:pt>
                <c:pt idx="201">
                  <c:v>109.57986077068622</c:v>
                </c:pt>
                <c:pt idx="202">
                  <c:v>109.84451443631704</c:v>
                </c:pt>
                <c:pt idx="203">
                  <c:v>110.10719403502006</c:v>
                </c:pt>
                <c:pt idx="204">
                  <c:v>110.36790858434625</c:v>
                </c:pt>
                <c:pt idx="205">
                  <c:v>110.62666716246828</c:v>
                </c:pt>
                <c:pt idx="206">
                  <c:v>110.88347890598315</c:v>
                </c:pt>
                <c:pt idx="207">
                  <c:v>111.13835300773981</c:v>
                </c:pt>
                <c:pt idx="208">
                  <c:v>111.39129871469179</c:v>
                </c:pt>
                <c:pt idx="209">
                  <c:v>111.64232532577532</c:v>
                </c:pt>
                <c:pt idx="210">
                  <c:v>111.89144218981268</c:v>
                </c:pt>
                <c:pt idx="211">
                  <c:v>112.13865870344124</c:v>
                </c:pt>
                <c:pt idx="212">
                  <c:v>112.38398430906804</c:v>
                </c:pt>
                <c:pt idx="213">
                  <c:v>112.6274284928502</c:v>
                </c:pt>
                <c:pt idx="214">
                  <c:v>112.86900078270104</c:v>
                </c:pt>
                <c:pt idx="215">
                  <c:v>113.10871074632232</c:v>
                </c:pt>
                <c:pt idx="216">
                  <c:v>113.34656798926217</c:v>
                </c:pt>
                <c:pt idx="217">
                  <c:v>113.58258215299928</c:v>
                </c:pt>
                <c:pt idx="218">
                  <c:v>113.81676291305288</c:v>
                </c:pt>
                <c:pt idx="219">
                  <c:v>114.04911997711913</c:v>
                </c:pt>
                <c:pt idx="220">
                  <c:v>114.27966308323325</c:v>
                </c:pt>
                <c:pt idx="221">
                  <c:v>114.50840199795785</c:v>
                </c:pt>
                <c:pt idx="222">
                  <c:v>114.73534651459765</c:v>
                </c:pt>
                <c:pt idx="223">
                  <c:v>114.96050645143968</c:v>
                </c:pt>
                <c:pt idx="224">
                  <c:v>115.18389165002009</c:v>
                </c:pt>
                <c:pt idx="225">
                  <c:v>115.40551197341665</c:v>
                </c:pt>
                <c:pt idx="226">
                  <c:v>115.62537730456722</c:v>
                </c:pt>
                <c:pt idx="227">
                  <c:v>115.84349754461434</c:v>
                </c:pt>
                <c:pt idx="228">
                  <c:v>116.05988261127557</c:v>
                </c:pt>
                <c:pt idx="229">
                  <c:v>116.27454243723936</c:v>
                </c:pt>
                <c:pt idx="230">
                  <c:v>116.48748696858705</c:v>
                </c:pt>
                <c:pt idx="231">
                  <c:v>116.69872616324025</c:v>
                </c:pt>
                <c:pt idx="232">
                  <c:v>116.90826998943373</c:v>
                </c:pt>
                <c:pt idx="233">
                  <c:v>117.11612842421371</c:v>
                </c:pt>
                <c:pt idx="234">
                  <c:v>117.32231145196178</c:v>
                </c:pt>
                <c:pt idx="235">
                  <c:v>117.52682906294342</c:v>
                </c:pt>
                <c:pt idx="236">
                  <c:v>117.72969125188233</c:v>
                </c:pt>
                <c:pt idx="237">
                  <c:v>117.93090801655897</c:v>
                </c:pt>
                <c:pt idx="238">
                  <c:v>118.13048935643454</c:v>
                </c:pt>
                <c:pt idx="239">
                  <c:v>118.32844527129924</c:v>
                </c:pt>
                <c:pt idx="240">
                  <c:v>118.52478575994527</c:v>
                </c:pt>
                <c:pt idx="241">
                  <c:v>118.719520818864</c:v>
                </c:pt>
                <c:pt idx="242">
                  <c:v>118.91266044096771</c:v>
                </c:pt>
                <c:pt idx="243">
                  <c:v>119.10421461433491</c:v>
                </c:pt>
                <c:pt idx="244">
                  <c:v>119.29419332098</c:v>
                </c:pt>
                <c:pt idx="245">
                  <c:v>119.48260653564645</c:v>
                </c:pt>
                <c:pt idx="246">
                  <c:v>119.6694642246234</c:v>
                </c:pt>
                <c:pt idx="247">
                  <c:v>119.85477634458606</c:v>
                </c:pt>
                <c:pt idx="248">
                  <c:v>120.03855284145862</c:v>
                </c:pt>
                <c:pt idx="249">
                  <c:v>120.22080364930093</c:v>
                </c:pt>
                <c:pt idx="250">
                  <c:v>120.40153868921729</c:v>
                </c:pt>
                <c:pt idx="251">
                  <c:v>120.58076786828833</c:v>
                </c:pt>
                <c:pt idx="252">
                  <c:v>120.75850107852503</c:v>
                </c:pt>
                <c:pt idx="253">
                  <c:v>120.93474819584519</c:v>
                </c:pt>
                <c:pt idx="254">
                  <c:v>121.10951907907155</c:v>
                </c:pt>
                <c:pt idx="255">
                  <c:v>121.28282356895208</c:v>
                </c:pt>
                <c:pt idx="256">
                  <c:v>121.45467148720164</c:v>
                </c:pt>
                <c:pt idx="257">
                  <c:v>121.6250726355651</c:v>
                </c:pt>
                <c:pt idx="258">
                  <c:v>121.79403679490154</c:v>
                </c:pt>
                <c:pt idx="259">
                  <c:v>121.96157372428961</c:v>
                </c:pt>
                <c:pt idx="260">
                  <c:v>122.12769316015329</c:v>
                </c:pt>
                <c:pt idx="261">
                  <c:v>122.29240481540833</c:v>
                </c:pt>
                <c:pt idx="262">
                  <c:v>122.45571837862921</c:v>
                </c:pt>
                <c:pt idx="263">
                  <c:v>122.61764351323576</c:v>
                </c:pt>
                <c:pt idx="264">
                  <c:v>122.77818985669967</c:v>
                </c:pt>
                <c:pt idx="265">
                  <c:v>122.93736701977107</c:v>
                </c:pt>
                <c:pt idx="266">
                  <c:v>123.0951845857239</c:v>
                </c:pt>
                <c:pt idx="267">
                  <c:v>123.25165210962079</c:v>
                </c:pt>
                <c:pt idx="268">
                  <c:v>123.40677911759677</c:v>
                </c:pt>
                <c:pt idx="269">
                  <c:v>123.56057510616175</c:v>
                </c:pt>
                <c:pt idx="270">
                  <c:v>123.71304954152133</c:v>
                </c:pt>
                <c:pt idx="271">
                  <c:v>123.86421185891599</c:v>
                </c:pt>
                <c:pt idx="272">
                  <c:v>124.01407146197825</c:v>
                </c:pt>
                <c:pt idx="273">
                  <c:v>124.16263772210748</c:v>
                </c:pt>
                <c:pt idx="274">
                  <c:v>124.30991997786258</c:v>
                </c:pt>
                <c:pt idx="275">
                  <c:v>124.45592753437148</c:v>
                </c:pt>
                <c:pt idx="276">
                  <c:v>124.60066966275825</c:v>
                </c:pt>
                <c:pt idx="277">
                  <c:v>124.74415559958673</c:v>
                </c:pt>
                <c:pt idx="278">
                  <c:v>124.88639454632084</c:v>
                </c:pt>
                <c:pt idx="279">
                  <c:v>125.02739566880135</c:v>
                </c:pt>
                <c:pt idx="280">
                  <c:v>125.16716809673875</c:v>
                </c:pt>
                <c:pt idx="281">
                  <c:v>125.30572092322208</c:v>
                </c:pt>
                <c:pt idx="282">
                  <c:v>125.44306320424347</c:v>
                </c:pt>
                <c:pt idx="283">
                  <c:v>125.57920395823818</c:v>
                </c:pt>
                <c:pt idx="284">
                  <c:v>125.71415216563963</c:v>
                </c:pt>
                <c:pt idx="285">
                  <c:v>125.84791676844998</c:v>
                </c:pt>
                <c:pt idx="286">
                  <c:v>125.9805066698249</c:v>
                </c:pt>
                <c:pt idx="287">
                  <c:v>126.11193073367335</c:v>
                </c:pt>
                <c:pt idx="288">
                  <c:v>126.2421977842715</c:v>
                </c:pt>
                <c:pt idx="289">
                  <c:v>126.37131660589075</c:v>
                </c:pt>
                <c:pt idx="290">
                  <c:v>126.49929594243983</c:v>
                </c:pt>
                <c:pt idx="291">
                  <c:v>126.62614449712031</c:v>
                </c:pt>
                <c:pt idx="292">
                  <c:v>126.75187093209576</c:v>
                </c:pt>
                <c:pt idx="293">
                  <c:v>126.87648386817422</c:v>
                </c:pt>
                <c:pt idx="294">
                  <c:v>126.99999188450334</c:v>
                </c:pt>
                <c:pt idx="295">
                  <c:v>127.12240351827874</c:v>
                </c:pt>
                <c:pt idx="296">
                  <c:v>127.24372726446471</c:v>
                </c:pt>
                <c:pt idx="297">
                  <c:v>127.3639715755273</c:v>
                </c:pt>
                <c:pt idx="298">
                  <c:v>127.48314486117975</c:v>
                </c:pt>
                <c:pt idx="299">
                  <c:v>127.60125548813963</c:v>
                </c:pt>
                <c:pt idx="300">
                  <c:v>127.71831177989803</c:v>
                </c:pt>
                <c:pt idx="301">
                  <c:v>127.83432201649984</c:v>
                </c:pt>
                <c:pt idx="302">
                  <c:v>127.94929443433605</c:v>
                </c:pt>
                <c:pt idx="303">
                  <c:v>128.06323722594638</c:v>
                </c:pt>
                <c:pt idx="304">
                  <c:v>128.17615853983361</c:v>
                </c:pt>
                <c:pt idx="305">
                  <c:v>128.28806648028802</c:v>
                </c:pt>
                <c:pt idx="306">
                  <c:v>128.39896910722274</c:v>
                </c:pt>
                <c:pt idx="307">
                  <c:v>128.50887443601948</c:v>
                </c:pt>
                <c:pt idx="308">
                  <c:v>128.61779043738397</c:v>
                </c:pt>
                <c:pt idx="309">
                  <c:v>128.72572503721199</c:v>
                </c:pt>
                <c:pt idx="310">
                  <c:v>128.83268611646446</c:v>
                </c:pt>
                <c:pt idx="311">
                  <c:v>128.93868151105289</c:v>
                </c:pt>
                <c:pt idx="312">
                  <c:v>129.04371901173351</c:v>
                </c:pt>
                <c:pt idx="313">
                  <c:v>129.14780636401099</c:v>
                </c:pt>
                <c:pt idx="314">
                  <c:v>129.25095126805115</c:v>
                </c:pt>
                <c:pt idx="315">
                  <c:v>129.35316137860246</c:v>
                </c:pt>
                <c:pt idx="316">
                  <c:v>129.45444430492608</c:v>
                </c:pt>
                <c:pt idx="317">
                  <c:v>129.55480761073468</c:v>
                </c:pt>
                <c:pt idx="318">
                  <c:v>129.65425881413933</c:v>
                </c:pt>
                <c:pt idx="319">
                  <c:v>129.75280538760464</c:v>
                </c:pt>
                <c:pt idx="320">
                  <c:v>129.8504547579119</c:v>
                </c:pt>
                <c:pt idx="321">
                  <c:v>129.94721430612972</c:v>
                </c:pt>
                <c:pt idx="322">
                  <c:v>130.04309136759298</c:v>
                </c:pt>
                <c:pt idx="323">
                  <c:v>130.1380932318884</c:v>
                </c:pt>
                <c:pt idx="324">
                  <c:v>130.23222714284805</c:v>
                </c:pt>
                <c:pt idx="325">
                  <c:v>130.3255002985498</c:v>
                </c:pt>
                <c:pt idx="326">
                  <c:v>130.41791985132471</c:v>
                </c:pt>
                <c:pt idx="327">
                  <c:v>130.50949290777129</c:v>
                </c:pt>
                <c:pt idx="328">
                  <c:v>130.60022652877655</c:v>
                </c:pt>
                <c:pt idx="329">
                  <c:v>130.69012772954335</c:v>
                </c:pt>
                <c:pt idx="330">
                  <c:v>130.7792034796243</c:v>
                </c:pt>
                <c:pt idx="331">
                  <c:v>130.86746070296189</c:v>
                </c:pt>
                <c:pt idx="332">
                  <c:v>130.95490627793458</c:v>
                </c:pt>
                <c:pt idx="333">
                  <c:v>131.04154703740892</c:v>
                </c:pt>
                <c:pt idx="334">
                  <c:v>131.12738976879751</c:v>
                </c:pt>
                <c:pt idx="335">
                  <c:v>131.21244121412244</c:v>
                </c:pt>
                <c:pt idx="336">
                  <c:v>131.29670807008443</c:v>
                </c:pt>
                <c:pt idx="337">
                  <c:v>131.38019698813719</c:v>
                </c:pt>
                <c:pt idx="338">
                  <c:v>131.46291457456732</c:v>
                </c:pt>
                <c:pt idx="339">
                  <c:v>131.54486739057887</c:v>
                </c:pt>
                <c:pt idx="340">
                  <c:v>131.62606195238317</c:v>
                </c:pt>
                <c:pt idx="341">
                  <c:v>131.70650473129365</c:v>
                </c:pt>
                <c:pt idx="342">
                  <c:v>131.786202153825</c:v>
                </c:pt>
                <c:pt idx="343">
                  <c:v>131.86516060179724</c:v>
                </c:pt>
                <c:pt idx="344">
                  <c:v>131.9433864124442</c:v>
                </c:pt>
                <c:pt idx="345">
                  <c:v>132.0208858785262</c:v>
                </c:pt>
                <c:pt idx="346">
                  <c:v>132.0976652484473</c:v>
                </c:pt>
                <c:pt idx="347">
                  <c:v>132.17373072637628</c:v>
                </c:pt>
                <c:pt idx="348">
                  <c:v>132.24908847237191</c:v>
                </c:pt>
                <c:pt idx="349">
                  <c:v>132.32374460251202</c:v>
                </c:pt>
                <c:pt idx="350">
                  <c:v>132.39770518902645</c:v>
                </c:pt>
                <c:pt idx="351">
                  <c:v>132.47097626043347</c:v>
                </c:pt>
                <c:pt idx="352">
                  <c:v>132.5435638016798</c:v>
                </c:pt>
                <c:pt idx="353">
                  <c:v>132.61547375428449</c:v>
                </c:pt>
                <c:pt idx="354">
                  <c:v>132.68671201648539</c:v>
                </c:pt>
                <c:pt idx="355">
                  <c:v>132.75728444338978</c:v>
                </c:pt>
                <c:pt idx="356">
                  <c:v>132.82719684712731</c:v>
                </c:pt>
                <c:pt idx="357">
                  <c:v>132.89645499700663</c:v>
                </c:pt>
                <c:pt idx="358">
                  <c:v>132.96506461967448</c:v>
                </c:pt>
                <c:pt idx="359">
                  <c:v>133.03303139927823</c:v>
                </c:pt>
                <c:pt idx="360">
                  <c:v>133.10036097763037</c:v>
                </c:pt>
                <c:pt idx="361">
                  <c:v>133.16705895437667</c:v>
                </c:pt>
                <c:pt idx="362">
                  <c:v>133.23313088716577</c:v>
                </c:pt>
                <c:pt idx="363">
                  <c:v>133.29858229182247</c:v>
                </c:pt>
                <c:pt idx="364">
                  <c:v>133.36341864252245</c:v>
                </c:pt>
                <c:pt idx="365">
                  <c:v>133.42764537196985</c:v>
                </c:pt>
                <c:pt idx="366">
                  <c:v>133.49126787157687</c:v>
                </c:pt>
                <c:pt idx="367">
                  <c:v>133.55429149164567</c:v>
                </c:pt>
                <c:pt idx="368">
                  <c:v>133.61672154155218</c:v>
                </c:pt>
                <c:pt idx="369">
                  <c:v>133.67856328993199</c:v>
                </c:pt>
                <c:pt idx="370">
                  <c:v>133.7398219648681</c:v>
                </c:pt>
                <c:pt idx="371">
                  <c:v>133.80050275408064</c:v>
                </c:pt>
                <c:pt idx="372">
                  <c:v>133.86061080511814</c:v>
                </c:pt>
                <c:pt idx="373">
                  <c:v>133.9201512255508</c:v>
                </c:pt>
                <c:pt idx="374">
                  <c:v>133.97912908316482</c:v>
                </c:pt>
                <c:pt idx="375">
                  <c:v>134.03754940615912</c:v>
                </c:pt>
                <c:pt idx="376">
                  <c:v>134.09541718334253</c:v>
                </c:pt>
                <c:pt idx="377">
                  <c:v>134.15273736433335</c:v>
                </c:pt>
                <c:pt idx="378">
                  <c:v>134.20951485975939</c:v>
                </c:pt>
                <c:pt idx="379">
                  <c:v>134.26575454146013</c:v>
                </c:pt>
                <c:pt idx="380">
                  <c:v>134.32146124268934</c:v>
                </c:pt>
                <c:pt idx="381">
                  <c:v>134.37663975831913</c:v>
                </c:pt>
                <c:pt idx="382">
                  <c:v>134.43129484504541</c:v>
                </c:pt>
                <c:pt idx="383">
                  <c:v>134.48543122159384</c:v>
                </c:pt>
                <c:pt idx="384">
                  <c:v>134.53905356892705</c:v>
                </c:pt>
                <c:pt idx="385">
                  <c:v>134.59216653045263</c:v>
                </c:pt>
                <c:pt idx="386">
                  <c:v>134.64477471223225</c:v>
                </c:pt>
                <c:pt idx="387">
                  <c:v>134.69688268319118</c:v>
                </c:pt>
                <c:pt idx="388">
                  <c:v>134.7484949753287</c:v>
                </c:pt>
                <c:pt idx="389">
                  <c:v>134.79961608392949</c:v>
                </c:pt>
                <c:pt idx="390">
                  <c:v>134.85025046777514</c:v>
                </c:pt>
                <c:pt idx="391">
                  <c:v>134.90040254935678</c:v>
                </c:pt>
                <c:pt idx="392">
                  <c:v>134.95007671508762</c:v>
                </c:pt>
                <c:pt idx="393">
                  <c:v>134.99927731551668</c:v>
                </c:pt>
                <c:pt idx="394">
                  <c:v>135.04800866554251</c:v>
                </c:pt>
                <c:pt idx="395">
                  <c:v>135.09627504462728</c:v>
                </c:pt>
                <c:pt idx="396">
                  <c:v>135.1440806970115</c:v>
                </c:pt>
                <c:pt idx="397">
                  <c:v>135.1914298319289</c:v>
                </c:pt>
                <c:pt idx="398">
                  <c:v>135.23832662382142</c:v>
                </c:pt>
                <c:pt idx="399">
                  <c:v>135.28477521255473</c:v>
                </c:pt>
                <c:pt idx="400">
                  <c:v>135.33077970363365</c:v>
                </c:pt>
              </c:numCache>
            </c:numRef>
          </c:yVal>
          <c:smooth val="0"/>
          <c:extLst xmlns:c16r2="http://schemas.microsoft.com/office/drawing/2015/06/chart">
            <c:ext xmlns:c16="http://schemas.microsoft.com/office/drawing/2014/chart" uri="{C3380CC4-5D6E-409C-BE32-E72D297353CC}">
              <c16:uniqueId val="{00000003-4BBF-42AC-BEF4-ED38D8DBA299}"/>
            </c:ext>
          </c:extLst>
        </c:ser>
        <c:ser>
          <c:idx val="0"/>
          <c:order val="1"/>
          <c:tx>
            <c:v>Signage Display Measured On Mode Power (W) Minus Luminance (4.00E-05xLxA) and ABC allowance</c:v>
          </c:tx>
          <c:spPr>
            <a:ln w="25400" cap="rnd">
              <a:noFill/>
              <a:round/>
            </a:ln>
            <a:effectLst/>
          </c:spPr>
          <c:marker>
            <c:symbol val="circle"/>
            <c:size val="5"/>
            <c:spPr>
              <a:solidFill>
                <a:schemeClr val="accent1"/>
              </a:solidFill>
              <a:ln w="9525">
                <a:solidFill>
                  <a:schemeClr val="accent1"/>
                </a:solidFill>
              </a:ln>
              <a:effectLst/>
            </c:spPr>
          </c:marker>
          <c:dPt>
            <c:idx val="70"/>
            <c:marker>
              <c:symbol val="circle"/>
              <c:size val="5"/>
              <c:spPr>
                <a:solidFill>
                  <a:schemeClr val="accent5"/>
                </a:solidFill>
                <a:ln w="9525">
                  <a:solidFill>
                    <a:schemeClr val="accent5">
                      <a:lumMod val="60000"/>
                      <a:lumOff val="40000"/>
                    </a:schemeClr>
                  </a:solidFill>
                </a:ln>
                <a:effectLst/>
              </c:spPr>
            </c:marker>
            <c:bubble3D val="0"/>
            <c:extLst xmlns:c16r2="http://schemas.microsoft.com/office/drawing/2015/06/chart">
              <c:ext xmlns:c16="http://schemas.microsoft.com/office/drawing/2014/chart" uri="{C3380CC4-5D6E-409C-BE32-E72D297353CC}">
                <c16:uniqueId val="{00000000-4BBF-42AC-BEF4-ED38D8DBA299}"/>
              </c:ext>
            </c:extLst>
          </c:dPt>
          <c:xVal>
            <c:numRef>
              <c:f>'1. Version 7 Dataset'!$R$956:$R$1138</c:f>
              <c:numCache>
                <c:formatCode>General</c:formatCode>
                <c:ptCount val="183"/>
                <c:pt idx="0">
                  <c:v>1275</c:v>
                </c:pt>
                <c:pt idx="1">
                  <c:v>1275</c:v>
                </c:pt>
                <c:pt idx="2">
                  <c:v>1005.29</c:v>
                </c:pt>
                <c:pt idx="3">
                  <c:v>1275</c:v>
                </c:pt>
                <c:pt idx="4">
                  <c:v>1275.67</c:v>
                </c:pt>
                <c:pt idx="5">
                  <c:v>1005.29</c:v>
                </c:pt>
                <c:pt idx="6">
                  <c:v>772.33</c:v>
                </c:pt>
                <c:pt idx="7">
                  <c:v>1005.27</c:v>
                </c:pt>
                <c:pt idx="8">
                  <c:v>771.81</c:v>
                </c:pt>
                <c:pt idx="9">
                  <c:v>1005.12</c:v>
                </c:pt>
                <c:pt idx="10">
                  <c:v>968.16</c:v>
                </c:pt>
                <c:pt idx="11">
                  <c:v>1292.58</c:v>
                </c:pt>
                <c:pt idx="12">
                  <c:v>1005.27</c:v>
                </c:pt>
                <c:pt idx="13">
                  <c:v>1275.67</c:v>
                </c:pt>
                <c:pt idx="14">
                  <c:v>1292.58</c:v>
                </c:pt>
                <c:pt idx="15">
                  <c:v>772.33</c:v>
                </c:pt>
                <c:pt idx="16">
                  <c:v>1047.01</c:v>
                </c:pt>
                <c:pt idx="17">
                  <c:v>1005.29</c:v>
                </c:pt>
                <c:pt idx="18">
                  <c:v>2067.31</c:v>
                </c:pt>
                <c:pt idx="19">
                  <c:v>772.33</c:v>
                </c:pt>
                <c:pt idx="20">
                  <c:v>1005.27</c:v>
                </c:pt>
                <c:pt idx="21">
                  <c:v>1275.67</c:v>
                </c:pt>
                <c:pt idx="22">
                  <c:v>1275.67</c:v>
                </c:pt>
                <c:pt idx="23">
                  <c:v>771.86</c:v>
                </c:pt>
                <c:pt idx="24">
                  <c:v>1275.67</c:v>
                </c:pt>
                <c:pt idx="25">
                  <c:v>1047.01</c:v>
                </c:pt>
                <c:pt idx="26">
                  <c:v>1005.29</c:v>
                </c:pt>
                <c:pt idx="27">
                  <c:v>1275.67</c:v>
                </c:pt>
                <c:pt idx="28">
                  <c:v>1005.27</c:v>
                </c:pt>
                <c:pt idx="29">
                  <c:v>1275.67</c:v>
                </c:pt>
                <c:pt idx="30">
                  <c:v>772.33</c:v>
                </c:pt>
                <c:pt idx="31">
                  <c:v>1778.91</c:v>
                </c:pt>
                <c:pt idx="32">
                  <c:v>1275.67</c:v>
                </c:pt>
                <c:pt idx="33">
                  <c:v>968.16</c:v>
                </c:pt>
                <c:pt idx="34">
                  <c:v>968.16</c:v>
                </c:pt>
                <c:pt idx="35">
                  <c:v>683.68</c:v>
                </c:pt>
                <c:pt idx="36">
                  <c:v>683.68</c:v>
                </c:pt>
                <c:pt idx="37">
                  <c:v>1273.8499999999999</c:v>
                </c:pt>
                <c:pt idx="38">
                  <c:v>1273.8499999999999</c:v>
                </c:pt>
                <c:pt idx="39">
                  <c:v>1273.8499999999999</c:v>
                </c:pt>
                <c:pt idx="40">
                  <c:v>1273.8499999999999</c:v>
                </c:pt>
                <c:pt idx="41">
                  <c:v>968.16</c:v>
                </c:pt>
                <c:pt idx="42">
                  <c:v>968.16</c:v>
                </c:pt>
                <c:pt idx="43">
                  <c:v>1275.67</c:v>
                </c:pt>
                <c:pt idx="44">
                  <c:v>1275.6500000000001</c:v>
                </c:pt>
                <c:pt idx="45">
                  <c:v>1275.67</c:v>
                </c:pt>
                <c:pt idx="46">
                  <c:v>1046.99</c:v>
                </c:pt>
                <c:pt idx="47">
                  <c:v>1275.67</c:v>
                </c:pt>
                <c:pt idx="48">
                  <c:v>771.81</c:v>
                </c:pt>
                <c:pt idx="49">
                  <c:v>772.17</c:v>
                </c:pt>
                <c:pt idx="50">
                  <c:v>1275.72</c:v>
                </c:pt>
                <c:pt idx="51">
                  <c:v>772.33</c:v>
                </c:pt>
                <c:pt idx="52">
                  <c:v>1779.11</c:v>
                </c:pt>
                <c:pt idx="53">
                  <c:v>1779.09</c:v>
                </c:pt>
                <c:pt idx="54">
                  <c:v>1779.09</c:v>
                </c:pt>
                <c:pt idx="55">
                  <c:v>425.27</c:v>
                </c:pt>
                <c:pt idx="56">
                  <c:v>425.27</c:v>
                </c:pt>
                <c:pt idx="57">
                  <c:v>772.33</c:v>
                </c:pt>
                <c:pt idx="58">
                  <c:v>772.33</c:v>
                </c:pt>
                <c:pt idx="59">
                  <c:v>1005.27</c:v>
                </c:pt>
                <c:pt idx="60">
                  <c:v>1005.27</c:v>
                </c:pt>
                <c:pt idx="61">
                  <c:v>1275.67</c:v>
                </c:pt>
                <c:pt idx="62">
                  <c:v>1275.67</c:v>
                </c:pt>
                <c:pt idx="63">
                  <c:v>1005.12</c:v>
                </c:pt>
                <c:pt idx="64">
                  <c:v>1273.8499999999999</c:v>
                </c:pt>
                <c:pt idx="65">
                  <c:v>1777.67</c:v>
                </c:pt>
                <c:pt idx="66">
                  <c:v>1275.67</c:v>
                </c:pt>
                <c:pt idx="67">
                  <c:v>772.33</c:v>
                </c:pt>
                <c:pt idx="68">
                  <c:v>1005.27</c:v>
                </c:pt>
                <c:pt idx="69">
                  <c:v>1275.67</c:v>
                </c:pt>
                <c:pt idx="70">
                  <c:v>2067.31</c:v>
                </c:pt>
                <c:pt idx="71">
                  <c:v>1275.67</c:v>
                </c:pt>
                <c:pt idx="72">
                  <c:v>660.63</c:v>
                </c:pt>
                <c:pt idx="73">
                  <c:v>1005.28</c:v>
                </c:pt>
                <c:pt idx="74">
                  <c:v>1275.67</c:v>
                </c:pt>
                <c:pt idx="75">
                  <c:v>750.74</c:v>
                </c:pt>
                <c:pt idx="76">
                  <c:v>1275.67</c:v>
                </c:pt>
                <c:pt idx="77">
                  <c:v>1275.67</c:v>
                </c:pt>
                <c:pt idx="78">
                  <c:v>1005.29</c:v>
                </c:pt>
                <c:pt idx="79">
                  <c:v>1275.67</c:v>
                </c:pt>
                <c:pt idx="80">
                  <c:v>750.74</c:v>
                </c:pt>
                <c:pt idx="81">
                  <c:v>750.74</c:v>
                </c:pt>
                <c:pt idx="82">
                  <c:v>1008.29</c:v>
                </c:pt>
                <c:pt idx="83">
                  <c:v>1005.29</c:v>
                </c:pt>
                <c:pt idx="84">
                  <c:v>1275.67</c:v>
                </c:pt>
                <c:pt idx="85">
                  <c:v>1275.67</c:v>
                </c:pt>
                <c:pt idx="86">
                  <c:v>1005.27</c:v>
                </c:pt>
                <c:pt idx="87">
                  <c:v>903.69</c:v>
                </c:pt>
                <c:pt idx="88">
                  <c:v>903.69</c:v>
                </c:pt>
                <c:pt idx="89">
                  <c:v>903.69</c:v>
                </c:pt>
                <c:pt idx="90">
                  <c:v>425.3</c:v>
                </c:pt>
                <c:pt idx="91">
                  <c:v>1005.28</c:v>
                </c:pt>
                <c:pt idx="92">
                  <c:v>1275.67</c:v>
                </c:pt>
                <c:pt idx="93">
                  <c:v>1005.29</c:v>
                </c:pt>
                <c:pt idx="94">
                  <c:v>1005.12</c:v>
                </c:pt>
                <c:pt idx="95">
                  <c:v>1273.8499999999999</c:v>
                </c:pt>
                <c:pt idx="96">
                  <c:v>750.74</c:v>
                </c:pt>
                <c:pt idx="97">
                  <c:v>968.73</c:v>
                </c:pt>
                <c:pt idx="98">
                  <c:v>771.86</c:v>
                </c:pt>
                <c:pt idx="99">
                  <c:v>1275.67</c:v>
                </c:pt>
                <c:pt idx="100">
                  <c:v>1275.67</c:v>
                </c:pt>
                <c:pt idx="101">
                  <c:v>968.73</c:v>
                </c:pt>
                <c:pt idx="102">
                  <c:v>942.44</c:v>
                </c:pt>
                <c:pt idx="103">
                  <c:v>1779.11</c:v>
                </c:pt>
                <c:pt idx="104">
                  <c:v>425.32</c:v>
                </c:pt>
                <c:pt idx="105">
                  <c:v>772.33</c:v>
                </c:pt>
                <c:pt idx="106">
                  <c:v>772.33</c:v>
                </c:pt>
                <c:pt idx="107">
                  <c:v>943.2</c:v>
                </c:pt>
                <c:pt idx="108">
                  <c:v>942.44</c:v>
                </c:pt>
                <c:pt idx="109">
                  <c:v>942.44</c:v>
                </c:pt>
                <c:pt idx="110">
                  <c:v>1005.27</c:v>
                </c:pt>
                <c:pt idx="111">
                  <c:v>1005.27</c:v>
                </c:pt>
                <c:pt idx="112">
                  <c:v>1005.27</c:v>
                </c:pt>
                <c:pt idx="113">
                  <c:v>1275.67</c:v>
                </c:pt>
                <c:pt idx="114">
                  <c:v>1275.67</c:v>
                </c:pt>
                <c:pt idx="115">
                  <c:v>1275.67</c:v>
                </c:pt>
                <c:pt idx="116">
                  <c:v>1275.67</c:v>
                </c:pt>
                <c:pt idx="117">
                  <c:v>1275.67</c:v>
                </c:pt>
                <c:pt idx="118">
                  <c:v>1779.09</c:v>
                </c:pt>
                <c:pt idx="119">
                  <c:v>1005.27</c:v>
                </c:pt>
                <c:pt idx="120">
                  <c:v>1275.67</c:v>
                </c:pt>
                <c:pt idx="121">
                  <c:v>1779.11</c:v>
                </c:pt>
                <c:pt idx="122">
                  <c:v>1779.11</c:v>
                </c:pt>
                <c:pt idx="123">
                  <c:v>1005.27</c:v>
                </c:pt>
                <c:pt idx="124">
                  <c:v>1275.67</c:v>
                </c:pt>
                <c:pt idx="125">
                  <c:v>771.86</c:v>
                </c:pt>
                <c:pt idx="126">
                  <c:v>772.33</c:v>
                </c:pt>
                <c:pt idx="127">
                  <c:v>1779.1</c:v>
                </c:pt>
                <c:pt idx="128">
                  <c:v>1777.67</c:v>
                </c:pt>
                <c:pt idx="129">
                  <c:v>1275.67</c:v>
                </c:pt>
                <c:pt idx="130">
                  <c:v>2064.6999999999998</c:v>
                </c:pt>
                <c:pt idx="131">
                  <c:v>942.44</c:v>
                </c:pt>
                <c:pt idx="132">
                  <c:v>1275.67</c:v>
                </c:pt>
                <c:pt idx="133">
                  <c:v>2064.7399999999998</c:v>
                </c:pt>
                <c:pt idx="134">
                  <c:v>771.86</c:v>
                </c:pt>
                <c:pt idx="135">
                  <c:v>968.73</c:v>
                </c:pt>
                <c:pt idx="136">
                  <c:v>683.8</c:v>
                </c:pt>
                <c:pt idx="137">
                  <c:v>1273.8499999999999</c:v>
                </c:pt>
                <c:pt idx="138">
                  <c:v>1779.43</c:v>
                </c:pt>
                <c:pt idx="139">
                  <c:v>3131.06</c:v>
                </c:pt>
                <c:pt idx="140">
                  <c:v>2366.09</c:v>
                </c:pt>
                <c:pt idx="141">
                  <c:v>1779.11</c:v>
                </c:pt>
                <c:pt idx="142">
                  <c:v>1779.11</c:v>
                </c:pt>
                <c:pt idx="143">
                  <c:v>1275.72</c:v>
                </c:pt>
                <c:pt idx="144">
                  <c:v>2371.62</c:v>
                </c:pt>
                <c:pt idx="145">
                  <c:v>1777.67</c:v>
                </c:pt>
                <c:pt idx="146">
                  <c:v>2371.62</c:v>
                </c:pt>
                <c:pt idx="147">
                  <c:v>1777.67</c:v>
                </c:pt>
                <c:pt idx="148">
                  <c:v>2371.62</c:v>
                </c:pt>
                <c:pt idx="149">
                  <c:v>3130.98</c:v>
                </c:pt>
                <c:pt idx="150">
                  <c:v>1779.11</c:v>
                </c:pt>
                <c:pt idx="151">
                  <c:v>1779.11</c:v>
                </c:pt>
                <c:pt idx="152">
                  <c:v>1275.67</c:v>
                </c:pt>
                <c:pt idx="153">
                  <c:v>3139.5</c:v>
                </c:pt>
                <c:pt idx="154">
                  <c:v>1005.27</c:v>
                </c:pt>
                <c:pt idx="155">
                  <c:v>2380.63</c:v>
                </c:pt>
                <c:pt idx="156">
                  <c:v>1275.67</c:v>
                </c:pt>
                <c:pt idx="157">
                  <c:v>1779.11</c:v>
                </c:pt>
                <c:pt idx="158">
                  <c:v>1779.11</c:v>
                </c:pt>
                <c:pt idx="159">
                  <c:v>1275.67</c:v>
                </c:pt>
                <c:pt idx="160">
                  <c:v>1779.11</c:v>
                </c:pt>
                <c:pt idx="161">
                  <c:v>1778.91</c:v>
                </c:pt>
                <c:pt idx="162">
                  <c:v>2380.63</c:v>
                </c:pt>
                <c:pt idx="163">
                  <c:v>1275.67</c:v>
                </c:pt>
                <c:pt idx="164">
                  <c:v>1005.28</c:v>
                </c:pt>
                <c:pt idx="165">
                  <c:v>1275.67</c:v>
                </c:pt>
                <c:pt idx="166">
                  <c:v>1779.11</c:v>
                </c:pt>
                <c:pt idx="167">
                  <c:v>2372.7199999999998</c:v>
                </c:pt>
                <c:pt idx="168">
                  <c:v>1778.91</c:v>
                </c:pt>
                <c:pt idx="169">
                  <c:v>2380.63</c:v>
                </c:pt>
                <c:pt idx="170">
                  <c:v>2365.2600000000002</c:v>
                </c:pt>
                <c:pt idx="171">
                  <c:v>2365.2600000000002</c:v>
                </c:pt>
                <c:pt idx="172">
                  <c:v>2372.7199999999998</c:v>
                </c:pt>
                <c:pt idx="173">
                  <c:v>1779.11</c:v>
                </c:pt>
                <c:pt idx="174">
                  <c:v>1005.28</c:v>
                </c:pt>
                <c:pt idx="175">
                  <c:v>1275.67</c:v>
                </c:pt>
                <c:pt idx="176">
                  <c:v>1005.27</c:v>
                </c:pt>
                <c:pt idx="177">
                  <c:v>1275.67</c:v>
                </c:pt>
                <c:pt idx="178">
                  <c:v>1779.09</c:v>
                </c:pt>
                <c:pt idx="179">
                  <c:v>1868.24</c:v>
                </c:pt>
                <c:pt idx="180">
                  <c:v>1868.24</c:v>
                </c:pt>
                <c:pt idx="181">
                  <c:v>2372.71</c:v>
                </c:pt>
                <c:pt idx="182">
                  <c:v>2372.71</c:v>
                </c:pt>
              </c:numCache>
            </c:numRef>
          </c:xVal>
          <c:yVal>
            <c:numRef>
              <c:f>'1. Version 7 Dataset'!$CW$956:$CW$1138</c:f>
              <c:numCache>
                <c:formatCode>0.0</c:formatCode>
                <c:ptCount val="183"/>
                <c:pt idx="0">
                  <c:v>68.682000000000002</c:v>
                </c:pt>
                <c:pt idx="1">
                  <c:v>68.682000000000002</c:v>
                </c:pt>
                <c:pt idx="2">
                  <c:v>72.577797199999992</c:v>
                </c:pt>
                <c:pt idx="3">
                  <c:v>88.715000000000003</c:v>
                </c:pt>
                <c:pt idx="4">
                  <c:v>38.146363319999999</c:v>
                </c:pt>
                <c:pt idx="5">
                  <c:v>68.714309599999993</c:v>
                </c:pt>
                <c:pt idx="6">
                  <c:v>37.521632799999992</c:v>
                </c:pt>
                <c:pt idx="7">
                  <c:v>36.262399600000002</c:v>
                </c:pt>
                <c:pt idx="8">
                  <c:v>39.954867999999998</c:v>
                </c:pt>
                <c:pt idx="9">
                  <c:v>59.316374399999994</c:v>
                </c:pt>
                <c:pt idx="10">
                  <c:v>59.842679680000003</c:v>
                </c:pt>
                <c:pt idx="11">
                  <c:v>62.018279759999999</c:v>
                </c:pt>
                <c:pt idx="12">
                  <c:v>69.345870559999994</c:v>
                </c:pt>
                <c:pt idx="13">
                  <c:v>75.767818279999986</c:v>
                </c:pt>
                <c:pt idx="14">
                  <c:v>55.931367999999999</c:v>
                </c:pt>
                <c:pt idx="15">
                  <c:v>60.662818000000001</c:v>
                </c:pt>
                <c:pt idx="16">
                  <c:v>31.099123079999998</c:v>
                </c:pt>
                <c:pt idx="17">
                  <c:v>70.008916839999983</c:v>
                </c:pt>
                <c:pt idx="18">
                  <c:v>77.824009799999999</c:v>
                </c:pt>
                <c:pt idx="19">
                  <c:v>40.818589960000004</c:v>
                </c:pt>
                <c:pt idx="20">
                  <c:v>42.664418079999997</c:v>
                </c:pt>
                <c:pt idx="21">
                  <c:v>47.515663599999996</c:v>
                </c:pt>
                <c:pt idx="22">
                  <c:v>77.981796639999999</c:v>
                </c:pt>
                <c:pt idx="23">
                  <c:v>40.134119200000001</c:v>
                </c:pt>
                <c:pt idx="24">
                  <c:v>46.703119200000003</c:v>
                </c:pt>
                <c:pt idx="25">
                  <c:v>42.492285879999997</c:v>
                </c:pt>
                <c:pt idx="26">
                  <c:v>53.801864799999997</c:v>
                </c:pt>
                <c:pt idx="27">
                  <c:v>85.574491599999988</c:v>
                </c:pt>
                <c:pt idx="28">
                  <c:v>60.880466280000007</c:v>
                </c:pt>
                <c:pt idx="29">
                  <c:v>64.265660400000002</c:v>
                </c:pt>
                <c:pt idx="30">
                  <c:v>53.179138600000002</c:v>
                </c:pt>
                <c:pt idx="31">
                  <c:v>90.890851479999995</c:v>
                </c:pt>
                <c:pt idx="32">
                  <c:v>44.740797599999993</c:v>
                </c:pt>
                <c:pt idx="33">
                  <c:v>68.023179576833826</c:v>
                </c:pt>
                <c:pt idx="34">
                  <c:v>68.023179576833826</c:v>
                </c:pt>
                <c:pt idx="35">
                  <c:v>57.153007117141861</c:v>
                </c:pt>
                <c:pt idx="36">
                  <c:v>57.153007117141861</c:v>
                </c:pt>
                <c:pt idx="37">
                  <c:v>74.486972283024727</c:v>
                </c:pt>
                <c:pt idx="38">
                  <c:v>74.486972283024727</c:v>
                </c:pt>
                <c:pt idx="39">
                  <c:v>78.75121218302472</c:v>
                </c:pt>
                <c:pt idx="40">
                  <c:v>78.75121218302472</c:v>
                </c:pt>
                <c:pt idx="41">
                  <c:v>57.389640696833837</c:v>
                </c:pt>
                <c:pt idx="42">
                  <c:v>57.389640696833837</c:v>
                </c:pt>
                <c:pt idx="43">
                  <c:v>68.019408839999997</c:v>
                </c:pt>
                <c:pt idx="44">
                  <c:v>87.616330199999993</c:v>
                </c:pt>
                <c:pt idx="45">
                  <c:v>66.553119199999998</c:v>
                </c:pt>
                <c:pt idx="46">
                  <c:v>74.091784840000003</c:v>
                </c:pt>
                <c:pt idx="47">
                  <c:v>64.681566719999992</c:v>
                </c:pt>
                <c:pt idx="48">
                  <c:v>50.225528679999996</c:v>
                </c:pt>
                <c:pt idx="49">
                  <c:v>45.358183960000005</c:v>
                </c:pt>
                <c:pt idx="50">
                  <c:v>62.499220959999995</c:v>
                </c:pt>
                <c:pt idx="51">
                  <c:v>43.722630080000002</c:v>
                </c:pt>
                <c:pt idx="52">
                  <c:v>78.422685479999998</c:v>
                </c:pt>
                <c:pt idx="53">
                  <c:v>61.776871279999995</c:v>
                </c:pt>
                <c:pt idx="54">
                  <c:v>92.965133839999993</c:v>
                </c:pt>
                <c:pt idx="55">
                  <c:v>33.812797160000002</c:v>
                </c:pt>
                <c:pt idx="56">
                  <c:v>39.396072279999998</c:v>
                </c:pt>
                <c:pt idx="57">
                  <c:v>38.512026359999993</c:v>
                </c:pt>
                <c:pt idx="58">
                  <c:v>57.848205000000007</c:v>
                </c:pt>
                <c:pt idx="59">
                  <c:v>43.260346480000003</c:v>
                </c:pt>
                <c:pt idx="60">
                  <c:v>63.497545440000003</c:v>
                </c:pt>
                <c:pt idx="61">
                  <c:v>47.027428199999996</c:v>
                </c:pt>
                <c:pt idx="62">
                  <c:v>69.579074640000002</c:v>
                </c:pt>
                <c:pt idx="63">
                  <c:v>37.797430399999996</c:v>
                </c:pt>
                <c:pt idx="64">
                  <c:v>37.373190800000003</c:v>
                </c:pt>
                <c:pt idx="65">
                  <c:v>91.689777039999996</c:v>
                </c:pt>
                <c:pt idx="66">
                  <c:v>44.095127599999998</c:v>
                </c:pt>
                <c:pt idx="67">
                  <c:v>55.124143159999996</c:v>
                </c:pt>
                <c:pt idx="68">
                  <c:v>61.713134519999997</c:v>
                </c:pt>
                <c:pt idx="69">
                  <c:v>69.69111436</c:v>
                </c:pt>
                <c:pt idx="70">
                  <c:v>107.07862596</c:v>
                </c:pt>
                <c:pt idx="71">
                  <c:v>76.645994239999993</c:v>
                </c:pt>
                <c:pt idx="72">
                  <c:v>51.224966359999996</c:v>
                </c:pt>
                <c:pt idx="73">
                  <c:v>68.482521926505655</c:v>
                </c:pt>
                <c:pt idx="74">
                  <c:v>66.91785221859223</c:v>
                </c:pt>
                <c:pt idx="75">
                  <c:v>65.243678000000003</c:v>
                </c:pt>
                <c:pt idx="76">
                  <c:v>92.180035239999995</c:v>
                </c:pt>
                <c:pt idx="77">
                  <c:v>92.180035239999995</c:v>
                </c:pt>
                <c:pt idx="78">
                  <c:v>80.905998600000004</c:v>
                </c:pt>
                <c:pt idx="79">
                  <c:v>92.833199280000002</c:v>
                </c:pt>
                <c:pt idx="80">
                  <c:v>52.722180799999997</c:v>
                </c:pt>
                <c:pt idx="81">
                  <c:v>53.491912479999996</c:v>
                </c:pt>
                <c:pt idx="82">
                  <c:v>54.191203839999993</c:v>
                </c:pt>
                <c:pt idx="83">
                  <c:v>57.321723200000008</c:v>
                </c:pt>
                <c:pt idx="84">
                  <c:v>57.932893199999995</c:v>
                </c:pt>
                <c:pt idx="85">
                  <c:v>61.405570000000004</c:v>
                </c:pt>
                <c:pt idx="86">
                  <c:v>71.928403039999992</c:v>
                </c:pt>
                <c:pt idx="87">
                  <c:v>70.515674559999994</c:v>
                </c:pt>
                <c:pt idx="88">
                  <c:v>70.515674559999994</c:v>
                </c:pt>
                <c:pt idx="89">
                  <c:v>61.024134000000004</c:v>
                </c:pt>
                <c:pt idx="90">
                  <c:v>39.423793599999996</c:v>
                </c:pt>
                <c:pt idx="91">
                  <c:v>67.640300166505654</c:v>
                </c:pt>
                <c:pt idx="92">
                  <c:v>74.881319138592232</c:v>
                </c:pt>
                <c:pt idx="93">
                  <c:v>61.057372480000005</c:v>
                </c:pt>
                <c:pt idx="94">
                  <c:v>37.797430399999996</c:v>
                </c:pt>
                <c:pt idx="95">
                  <c:v>37.373190800000003</c:v>
                </c:pt>
                <c:pt idx="96">
                  <c:v>58.162417599999998</c:v>
                </c:pt>
                <c:pt idx="97">
                  <c:v>64.4153424</c:v>
                </c:pt>
                <c:pt idx="98">
                  <c:v>63.35877072000001</c:v>
                </c:pt>
                <c:pt idx="99">
                  <c:v>76.15404848</c:v>
                </c:pt>
                <c:pt idx="100">
                  <c:v>70.966648759999998</c:v>
                </c:pt>
                <c:pt idx="101">
                  <c:v>64.4153424</c:v>
                </c:pt>
                <c:pt idx="102">
                  <c:v>67.385252799999989</c:v>
                </c:pt>
                <c:pt idx="103">
                  <c:v>64.720197999999996</c:v>
                </c:pt>
                <c:pt idx="104">
                  <c:v>35.470711999999999</c:v>
                </c:pt>
                <c:pt idx="105">
                  <c:v>38.32790996</c:v>
                </c:pt>
                <c:pt idx="106">
                  <c:v>41.630805280000004</c:v>
                </c:pt>
                <c:pt idx="107">
                  <c:v>72.464083200000005</c:v>
                </c:pt>
                <c:pt idx="108">
                  <c:v>51.560031999999993</c:v>
                </c:pt>
                <c:pt idx="109">
                  <c:v>77.227938080000001</c:v>
                </c:pt>
                <c:pt idx="110">
                  <c:v>45.624111999999997</c:v>
                </c:pt>
                <c:pt idx="111">
                  <c:v>51.273058000000006</c:v>
                </c:pt>
                <c:pt idx="112">
                  <c:v>45.03622</c:v>
                </c:pt>
                <c:pt idx="113">
                  <c:v>93.275764679999995</c:v>
                </c:pt>
                <c:pt idx="114">
                  <c:v>91.50349503999999</c:v>
                </c:pt>
                <c:pt idx="115">
                  <c:v>46.481691999999995</c:v>
                </c:pt>
                <c:pt idx="116">
                  <c:v>58.582548320000001</c:v>
                </c:pt>
                <c:pt idx="117">
                  <c:v>92.253919999999994</c:v>
                </c:pt>
                <c:pt idx="118">
                  <c:v>62.985117919999993</c:v>
                </c:pt>
                <c:pt idx="119">
                  <c:v>49.341669039999999</c:v>
                </c:pt>
                <c:pt idx="120">
                  <c:v>58.754187639999998</c:v>
                </c:pt>
                <c:pt idx="121">
                  <c:v>95.871315879999997</c:v>
                </c:pt>
                <c:pt idx="122">
                  <c:v>106.20761748</c:v>
                </c:pt>
                <c:pt idx="123">
                  <c:v>61.713134519999997</c:v>
                </c:pt>
                <c:pt idx="124">
                  <c:v>69.69111436</c:v>
                </c:pt>
                <c:pt idx="125">
                  <c:v>64.469505359999999</c:v>
                </c:pt>
                <c:pt idx="126">
                  <c:v>55.124143159999996</c:v>
                </c:pt>
                <c:pt idx="127">
                  <c:v>93.965695600000004</c:v>
                </c:pt>
                <c:pt idx="128">
                  <c:v>101.68517524000001</c:v>
                </c:pt>
                <c:pt idx="129">
                  <c:v>74.673867680000001</c:v>
                </c:pt>
                <c:pt idx="130">
                  <c:v>74.367112399999996</c:v>
                </c:pt>
                <c:pt idx="131">
                  <c:v>74.441981440000006</c:v>
                </c:pt>
                <c:pt idx="132">
                  <c:v>80.186519919999995</c:v>
                </c:pt>
                <c:pt idx="133">
                  <c:v>83.842367999999993</c:v>
                </c:pt>
                <c:pt idx="134">
                  <c:v>36.252624399999995</c:v>
                </c:pt>
                <c:pt idx="135">
                  <c:v>59.550134764356045</c:v>
                </c:pt>
                <c:pt idx="136">
                  <c:v>52.660576000000006</c:v>
                </c:pt>
                <c:pt idx="137">
                  <c:v>89.937817200000012</c:v>
                </c:pt>
                <c:pt idx="138">
                  <c:v>71.72064911999999</c:v>
                </c:pt>
                <c:pt idx="139">
                  <c:v>99.148800000000008</c:v>
                </c:pt>
                <c:pt idx="140">
                  <c:v>110.96899599999999</c:v>
                </c:pt>
                <c:pt idx="141">
                  <c:v>66.805881599999992</c:v>
                </c:pt>
                <c:pt idx="142">
                  <c:v>94.799842479999995</c:v>
                </c:pt>
                <c:pt idx="143">
                  <c:v>58.740249759999998</c:v>
                </c:pt>
                <c:pt idx="144">
                  <c:v>107.72454615999999</c:v>
                </c:pt>
                <c:pt idx="145">
                  <c:v>68.138130319999988</c:v>
                </c:pt>
                <c:pt idx="146">
                  <c:v>96.158572480000004</c:v>
                </c:pt>
                <c:pt idx="147">
                  <c:v>75.992561800000004</c:v>
                </c:pt>
                <c:pt idx="148">
                  <c:v>114.26129415999998</c:v>
                </c:pt>
                <c:pt idx="149">
                  <c:v>117.05605239999998</c:v>
                </c:pt>
                <c:pt idx="150">
                  <c:v>97.959651600000001</c:v>
                </c:pt>
                <c:pt idx="151">
                  <c:v>83.669206599999995</c:v>
                </c:pt>
                <c:pt idx="152">
                  <c:v>69.64978468000001</c:v>
                </c:pt>
                <c:pt idx="153">
                  <c:v>112.65866</c:v>
                </c:pt>
                <c:pt idx="154">
                  <c:v>80.120225200000007</c:v>
                </c:pt>
                <c:pt idx="155">
                  <c:v>88.233929399999994</c:v>
                </c:pt>
                <c:pt idx="156">
                  <c:v>81.549847319999998</c:v>
                </c:pt>
                <c:pt idx="157">
                  <c:v>80.022047200000003</c:v>
                </c:pt>
                <c:pt idx="158">
                  <c:v>92.798452600000005</c:v>
                </c:pt>
                <c:pt idx="159">
                  <c:v>79.773338800000005</c:v>
                </c:pt>
                <c:pt idx="160">
                  <c:v>83.888618399999984</c:v>
                </c:pt>
                <c:pt idx="161">
                  <c:v>45.368649519999998</c:v>
                </c:pt>
                <c:pt idx="162">
                  <c:v>102.3568556</c:v>
                </c:pt>
                <c:pt idx="163">
                  <c:v>86.480463400000005</c:v>
                </c:pt>
                <c:pt idx="164">
                  <c:v>70.001305599999995</c:v>
                </c:pt>
                <c:pt idx="165">
                  <c:v>72.971911599999999</c:v>
                </c:pt>
                <c:pt idx="166">
                  <c:v>81.485265999999996</c:v>
                </c:pt>
                <c:pt idx="167">
                  <c:v>93.500086399999986</c:v>
                </c:pt>
                <c:pt idx="168">
                  <c:v>45.368649519999998</c:v>
                </c:pt>
                <c:pt idx="169">
                  <c:v>102.3568556</c:v>
                </c:pt>
                <c:pt idx="170">
                  <c:v>115.15411880000001</c:v>
                </c:pt>
                <c:pt idx="171">
                  <c:v>115.19004735999999</c:v>
                </c:pt>
                <c:pt idx="172">
                  <c:v>118.60107008</c:v>
                </c:pt>
                <c:pt idx="173">
                  <c:v>92.129444000000007</c:v>
                </c:pt>
                <c:pt idx="174">
                  <c:v>70.865804799999992</c:v>
                </c:pt>
                <c:pt idx="175">
                  <c:v>76.288653600000004</c:v>
                </c:pt>
                <c:pt idx="176">
                  <c:v>73.240004279999994</c:v>
                </c:pt>
                <c:pt idx="177">
                  <c:v>78.258921599999994</c:v>
                </c:pt>
                <c:pt idx="178">
                  <c:v>83.540208440000001</c:v>
                </c:pt>
                <c:pt idx="179">
                  <c:v>83.296124800000001</c:v>
                </c:pt>
                <c:pt idx="180">
                  <c:v>83.296124800000001</c:v>
                </c:pt>
                <c:pt idx="181">
                  <c:v>94.414624799999984</c:v>
                </c:pt>
                <c:pt idx="182">
                  <c:v>94.414624799999984</c:v>
                </c:pt>
              </c:numCache>
            </c:numRef>
          </c:yVal>
          <c:smooth val="0"/>
          <c:extLst xmlns:c16r2="http://schemas.microsoft.com/office/drawing/2015/06/chart">
            <c:ext xmlns:c16="http://schemas.microsoft.com/office/drawing/2014/chart" uri="{C3380CC4-5D6E-409C-BE32-E72D297353CC}">
              <c16:uniqueId val="{00000002-4BBF-42AC-BEF4-ED38D8DBA299}"/>
            </c:ext>
          </c:extLst>
        </c:ser>
        <c:dLbls>
          <c:showLegendKey val="0"/>
          <c:showVal val="0"/>
          <c:showCatName val="0"/>
          <c:showSerName val="0"/>
          <c:showPercent val="0"/>
          <c:showBubbleSize val="0"/>
        </c:dLbls>
        <c:axId val="493789736"/>
        <c:axId val="493790128"/>
      </c:scatterChart>
      <c:valAx>
        <c:axId val="493789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Area (sq inches)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3790128"/>
        <c:crosses val="autoZero"/>
        <c:crossBetween val="midCat"/>
      </c:valAx>
      <c:valAx>
        <c:axId val="493790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On Mode Minus Luminance (4.00E-05xLxA)</a:t>
                </a:r>
                <a:r>
                  <a:rPr lang="en-US" baseline="0"/>
                  <a:t> and ABC Allowance</a:t>
                </a:r>
                <a:r>
                  <a:rPr lang="en-US"/>
                  <a:t> (W)</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3789736"/>
        <c:crosses val="autoZero"/>
        <c:crossBetween val="midCat"/>
      </c:valAx>
      <c:spPr>
        <a:noFill/>
        <a:ln>
          <a:noFill/>
        </a:ln>
        <a:effectLst/>
      </c:spPr>
    </c:plotArea>
    <c:legend>
      <c:legendPos val="r"/>
      <c:layout>
        <c:manualLayout>
          <c:xMode val="edge"/>
          <c:yMode val="edge"/>
          <c:x val="0.75337294257372545"/>
          <c:y val="0.39821086839314385"/>
          <c:w val="0.16100240281131981"/>
          <c:h val="0.1407791365244130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304800</xdr:colOff>
      <xdr:row>0</xdr:row>
      <xdr:rowOff>0</xdr:rowOff>
    </xdr:from>
    <xdr:to>
      <xdr:col>20</xdr:col>
      <xdr:colOff>152400</xdr:colOff>
      <xdr:row>30</xdr:row>
      <xdr:rowOff>60960</xdr:rowOff>
    </xdr:to>
    <xdr:graphicFrame macro="">
      <xdr:nvGraphicFramePr>
        <xdr:cNvPr id="5" name="Chart 4">
          <a:extLst>
            <a:ext uri="{FF2B5EF4-FFF2-40B4-BE49-F238E27FC236}">
              <a16:creationId xmlns:a16="http://schemas.microsoft.com/office/drawing/2014/main" xmlns=""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10</xdr:row>
      <xdr:rowOff>76200</xdr:rowOff>
    </xdr:from>
    <xdr:to>
      <xdr:col>2</xdr:col>
      <xdr:colOff>1082040</xdr:colOff>
      <xdr:row>11</xdr:row>
      <xdr:rowOff>45789</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52500" y="2849880"/>
          <a:ext cx="3055620" cy="144849"/>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171450</xdr:colOff>
      <xdr:row>0</xdr:row>
      <xdr:rowOff>167640</xdr:rowOff>
    </xdr:from>
    <xdr:to>
      <xdr:col>27</xdr:col>
      <xdr:colOff>30480</xdr:colOff>
      <xdr:row>39</xdr:row>
      <xdr:rowOff>76200</xdr:rowOff>
    </xdr:to>
    <xdr:graphicFrame macro="">
      <xdr:nvGraphicFramePr>
        <xdr:cNvPr id="3" name="Chart 2">
          <a:extLst>
            <a:ext uri="{FF2B5EF4-FFF2-40B4-BE49-F238E27FC236}">
              <a16:creationId xmlns:a16="http://schemas.microsoft.com/office/drawing/2014/main" xmlns=""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3</xdr:row>
      <xdr:rowOff>129592</xdr:rowOff>
    </xdr:from>
    <xdr:to>
      <xdr:col>5</xdr:col>
      <xdr:colOff>815340</xdr:colOff>
      <xdr:row>3</xdr:row>
      <xdr:rowOff>288147</xdr:rowOff>
    </xdr:to>
    <xdr:pic>
      <xdr:nvPicPr>
        <xdr:cNvPr id="5" name="Picture 4">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720" y="914452"/>
          <a:ext cx="5151120" cy="158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746760</xdr:colOff>
      <xdr:row>9</xdr:row>
      <xdr:rowOff>30480</xdr:rowOff>
    </xdr:from>
    <xdr:to>
      <xdr:col>3</xdr:col>
      <xdr:colOff>312420</xdr:colOff>
      <xdr:row>9</xdr:row>
      <xdr:rowOff>220980</xdr:rowOff>
    </xdr:to>
    <xdr:pic>
      <xdr:nvPicPr>
        <xdr:cNvPr id="6" name="Picture 5">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84960" y="2011680"/>
          <a:ext cx="144018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5"/>
  <sheetViews>
    <sheetView tabSelected="1" zoomScaleNormal="100" workbookViewId="0"/>
  </sheetViews>
  <sheetFormatPr defaultRowHeight="13.2"/>
  <sheetData>
    <row r="2" spans="2:12" ht="13.8" thickBot="1"/>
    <row r="3" spans="2:12">
      <c r="B3" s="64" t="s">
        <v>3442</v>
      </c>
      <c r="C3" s="65"/>
      <c r="D3" s="65"/>
      <c r="E3" s="65"/>
      <c r="F3" s="65"/>
      <c r="G3" s="65"/>
      <c r="H3" s="65"/>
      <c r="I3" s="65"/>
      <c r="J3" s="65"/>
      <c r="K3" s="65"/>
      <c r="L3" s="66"/>
    </row>
    <row r="4" spans="2:12">
      <c r="B4" s="67"/>
      <c r="C4" s="68"/>
      <c r="D4" s="68"/>
      <c r="E4" s="68"/>
      <c r="F4" s="68"/>
      <c r="G4" s="68"/>
      <c r="H4" s="68"/>
      <c r="I4" s="68"/>
      <c r="J4" s="68"/>
      <c r="K4" s="68"/>
      <c r="L4" s="69"/>
    </row>
    <row r="5" spans="2:12" ht="37.200000000000003" customHeight="1">
      <c r="B5" s="67"/>
      <c r="C5" s="68"/>
      <c r="D5" s="68"/>
      <c r="E5" s="68"/>
      <c r="F5" s="68"/>
      <c r="G5" s="68"/>
      <c r="H5" s="68"/>
      <c r="I5" s="68"/>
      <c r="J5" s="68"/>
      <c r="K5" s="68"/>
      <c r="L5" s="69"/>
    </row>
    <row r="6" spans="2:12">
      <c r="B6" s="70" t="s">
        <v>3447</v>
      </c>
      <c r="C6" s="71"/>
      <c r="D6" s="71"/>
      <c r="E6" s="71"/>
      <c r="F6" s="71"/>
      <c r="G6" s="71"/>
      <c r="H6" s="71"/>
      <c r="I6" s="71"/>
      <c r="J6" s="71"/>
      <c r="K6" s="71"/>
      <c r="L6" s="72"/>
    </row>
    <row r="7" spans="2:12">
      <c r="B7" s="73"/>
      <c r="C7" s="74"/>
      <c r="D7" s="74"/>
      <c r="E7" s="74"/>
      <c r="F7" s="74"/>
      <c r="G7" s="74"/>
      <c r="H7" s="74"/>
      <c r="I7" s="74"/>
      <c r="J7" s="74"/>
      <c r="K7" s="74"/>
      <c r="L7" s="75"/>
    </row>
    <row r="8" spans="2:12">
      <c r="B8" s="73"/>
      <c r="C8" s="74"/>
      <c r="D8" s="74"/>
      <c r="E8" s="74"/>
      <c r="F8" s="74"/>
      <c r="G8" s="74"/>
      <c r="H8" s="74"/>
      <c r="I8" s="74"/>
      <c r="J8" s="74"/>
      <c r="K8" s="74"/>
      <c r="L8" s="75"/>
    </row>
    <row r="9" spans="2:12">
      <c r="B9" s="73"/>
      <c r="C9" s="74"/>
      <c r="D9" s="74"/>
      <c r="E9" s="74"/>
      <c r="F9" s="74"/>
      <c r="G9" s="74"/>
      <c r="H9" s="74"/>
      <c r="I9" s="74"/>
      <c r="J9" s="74"/>
      <c r="K9" s="74"/>
      <c r="L9" s="75"/>
    </row>
    <row r="10" spans="2:12">
      <c r="B10" s="73"/>
      <c r="C10" s="74"/>
      <c r="D10" s="74"/>
      <c r="E10" s="74"/>
      <c r="F10" s="74"/>
      <c r="G10" s="74"/>
      <c r="H10" s="74"/>
      <c r="I10" s="74"/>
      <c r="J10" s="74"/>
      <c r="K10" s="74"/>
      <c r="L10" s="75"/>
    </row>
    <row r="11" spans="2:12">
      <c r="B11" s="73"/>
      <c r="C11" s="74"/>
      <c r="D11" s="74"/>
      <c r="E11" s="74"/>
      <c r="F11" s="74"/>
      <c r="G11" s="74"/>
      <c r="H11" s="74"/>
      <c r="I11" s="74"/>
      <c r="J11" s="74"/>
      <c r="K11" s="74"/>
      <c r="L11" s="75"/>
    </row>
    <row r="12" spans="2:12">
      <c r="B12" s="73"/>
      <c r="C12" s="74"/>
      <c r="D12" s="74"/>
      <c r="E12" s="74"/>
      <c r="F12" s="74"/>
      <c r="G12" s="74"/>
      <c r="H12" s="74"/>
      <c r="I12" s="74"/>
      <c r="J12" s="74"/>
      <c r="K12" s="74"/>
      <c r="L12" s="75"/>
    </row>
    <row r="13" spans="2:12">
      <c r="B13" s="73"/>
      <c r="C13" s="74"/>
      <c r="D13" s="74"/>
      <c r="E13" s="74"/>
      <c r="F13" s="74"/>
      <c r="G13" s="74"/>
      <c r="H13" s="74"/>
      <c r="I13" s="74"/>
      <c r="J13" s="74"/>
      <c r="K13" s="74"/>
      <c r="L13" s="75"/>
    </row>
    <row r="14" spans="2:12">
      <c r="B14" s="73"/>
      <c r="C14" s="74"/>
      <c r="D14" s="74"/>
      <c r="E14" s="74"/>
      <c r="F14" s="74"/>
      <c r="G14" s="74"/>
      <c r="H14" s="74"/>
      <c r="I14" s="74"/>
      <c r="J14" s="74"/>
      <c r="K14" s="74"/>
      <c r="L14" s="75"/>
    </row>
    <row r="15" spans="2:12">
      <c r="B15" s="73"/>
      <c r="C15" s="74"/>
      <c r="D15" s="74"/>
      <c r="E15" s="74"/>
      <c r="F15" s="74"/>
      <c r="G15" s="74"/>
      <c r="H15" s="74"/>
      <c r="I15" s="74"/>
      <c r="J15" s="74"/>
      <c r="K15" s="74"/>
      <c r="L15" s="75"/>
    </row>
    <row r="16" spans="2:12">
      <c r="B16" s="73"/>
      <c r="C16" s="74"/>
      <c r="D16" s="74"/>
      <c r="E16" s="74"/>
      <c r="F16" s="74"/>
      <c r="G16" s="74"/>
      <c r="H16" s="74"/>
      <c r="I16" s="74"/>
      <c r="J16" s="74"/>
      <c r="K16" s="74"/>
      <c r="L16" s="75"/>
    </row>
    <row r="17" spans="2:12">
      <c r="B17" s="73"/>
      <c r="C17" s="74"/>
      <c r="D17" s="74"/>
      <c r="E17" s="74"/>
      <c r="F17" s="74"/>
      <c r="G17" s="74"/>
      <c r="H17" s="74"/>
      <c r="I17" s="74"/>
      <c r="J17" s="74"/>
      <c r="K17" s="74"/>
      <c r="L17" s="75"/>
    </row>
    <row r="18" spans="2:12">
      <c r="B18" s="73"/>
      <c r="C18" s="74"/>
      <c r="D18" s="74"/>
      <c r="E18" s="74"/>
      <c r="F18" s="74"/>
      <c r="G18" s="74"/>
      <c r="H18" s="74"/>
      <c r="I18" s="74"/>
      <c r="J18" s="74"/>
      <c r="K18" s="74"/>
      <c r="L18" s="75"/>
    </row>
    <row r="19" spans="2:12">
      <c r="B19" s="73"/>
      <c r="C19" s="74"/>
      <c r="D19" s="74"/>
      <c r="E19" s="74"/>
      <c r="F19" s="74"/>
      <c r="G19" s="74"/>
      <c r="H19" s="74"/>
      <c r="I19" s="74"/>
      <c r="J19" s="74"/>
      <c r="K19" s="74"/>
      <c r="L19" s="75"/>
    </row>
    <row r="20" spans="2:12">
      <c r="B20" s="73"/>
      <c r="C20" s="74"/>
      <c r="D20" s="74"/>
      <c r="E20" s="74"/>
      <c r="F20" s="74"/>
      <c r="G20" s="74"/>
      <c r="H20" s="74"/>
      <c r="I20" s="74"/>
      <c r="J20" s="74"/>
      <c r="K20" s="74"/>
      <c r="L20" s="75"/>
    </row>
    <row r="21" spans="2:12">
      <c r="B21" s="73"/>
      <c r="C21" s="74"/>
      <c r="D21" s="74"/>
      <c r="E21" s="74"/>
      <c r="F21" s="74"/>
      <c r="G21" s="74"/>
      <c r="H21" s="74"/>
      <c r="I21" s="74"/>
      <c r="J21" s="74"/>
      <c r="K21" s="74"/>
      <c r="L21" s="75"/>
    </row>
    <row r="22" spans="2:12">
      <c r="B22" s="73"/>
      <c r="C22" s="74"/>
      <c r="D22" s="74"/>
      <c r="E22" s="74"/>
      <c r="F22" s="74"/>
      <c r="G22" s="74"/>
      <c r="H22" s="74"/>
      <c r="I22" s="74"/>
      <c r="J22" s="74"/>
      <c r="K22" s="74"/>
      <c r="L22" s="75"/>
    </row>
    <row r="23" spans="2:12">
      <c r="B23" s="73"/>
      <c r="C23" s="74"/>
      <c r="D23" s="74"/>
      <c r="E23" s="74"/>
      <c r="F23" s="74"/>
      <c r="G23" s="74"/>
      <c r="H23" s="74"/>
      <c r="I23" s="74"/>
      <c r="J23" s="74"/>
      <c r="K23" s="74"/>
      <c r="L23" s="75"/>
    </row>
    <row r="24" spans="2:12">
      <c r="B24" s="73"/>
      <c r="C24" s="74"/>
      <c r="D24" s="74"/>
      <c r="E24" s="74"/>
      <c r="F24" s="74"/>
      <c r="G24" s="74"/>
      <c r="H24" s="74"/>
      <c r="I24" s="74"/>
      <c r="J24" s="74"/>
      <c r="K24" s="74"/>
      <c r="L24" s="75"/>
    </row>
    <row r="25" spans="2:12">
      <c r="B25" s="73"/>
      <c r="C25" s="74"/>
      <c r="D25" s="74"/>
      <c r="E25" s="74"/>
      <c r="F25" s="74"/>
      <c r="G25" s="74"/>
      <c r="H25" s="74"/>
      <c r="I25" s="74"/>
      <c r="J25" s="74"/>
      <c r="K25" s="74"/>
      <c r="L25" s="75"/>
    </row>
    <row r="26" spans="2:12">
      <c r="B26" s="73"/>
      <c r="C26" s="74"/>
      <c r="D26" s="74"/>
      <c r="E26" s="74"/>
      <c r="F26" s="74"/>
      <c r="G26" s="74"/>
      <c r="H26" s="74"/>
      <c r="I26" s="74"/>
      <c r="J26" s="74"/>
      <c r="K26" s="74"/>
      <c r="L26" s="75"/>
    </row>
    <row r="27" spans="2:12">
      <c r="B27" s="73"/>
      <c r="C27" s="74"/>
      <c r="D27" s="74"/>
      <c r="E27" s="74"/>
      <c r="F27" s="74"/>
      <c r="G27" s="74"/>
      <c r="H27" s="74"/>
      <c r="I27" s="74"/>
      <c r="J27" s="74"/>
      <c r="K27" s="74"/>
      <c r="L27" s="75"/>
    </row>
    <row r="28" spans="2:12">
      <c r="B28" s="73"/>
      <c r="C28" s="74"/>
      <c r="D28" s="74"/>
      <c r="E28" s="74"/>
      <c r="F28" s="74"/>
      <c r="G28" s="74"/>
      <c r="H28" s="74"/>
      <c r="I28" s="74"/>
      <c r="J28" s="74"/>
      <c r="K28" s="74"/>
      <c r="L28" s="75"/>
    </row>
    <row r="29" spans="2:12">
      <c r="B29" s="73"/>
      <c r="C29" s="74"/>
      <c r="D29" s="74"/>
      <c r="E29" s="74"/>
      <c r="F29" s="74"/>
      <c r="G29" s="74"/>
      <c r="H29" s="74"/>
      <c r="I29" s="74"/>
      <c r="J29" s="74"/>
      <c r="K29" s="74"/>
      <c r="L29" s="75"/>
    </row>
    <row r="30" spans="2:12">
      <c r="B30" s="73"/>
      <c r="C30" s="74"/>
      <c r="D30" s="74"/>
      <c r="E30" s="74"/>
      <c r="F30" s="74"/>
      <c r="G30" s="74"/>
      <c r="H30" s="74"/>
      <c r="I30" s="74"/>
      <c r="J30" s="74"/>
      <c r="K30" s="74"/>
      <c r="L30" s="75"/>
    </row>
    <row r="31" spans="2:12">
      <c r="B31" s="73"/>
      <c r="C31" s="74"/>
      <c r="D31" s="74"/>
      <c r="E31" s="74"/>
      <c r="F31" s="74"/>
      <c r="G31" s="74"/>
      <c r="H31" s="74"/>
      <c r="I31" s="74"/>
      <c r="J31" s="74"/>
      <c r="K31" s="74"/>
      <c r="L31" s="75"/>
    </row>
    <row r="32" spans="2:12">
      <c r="B32" s="73"/>
      <c r="C32" s="74"/>
      <c r="D32" s="74"/>
      <c r="E32" s="74"/>
      <c r="F32" s="74"/>
      <c r="G32" s="74"/>
      <c r="H32" s="74"/>
      <c r="I32" s="74"/>
      <c r="J32" s="74"/>
      <c r="K32" s="74"/>
      <c r="L32" s="75"/>
    </row>
    <row r="33" spans="2:12">
      <c r="B33" s="73"/>
      <c r="C33" s="74"/>
      <c r="D33" s="74"/>
      <c r="E33" s="74"/>
      <c r="F33" s="74"/>
      <c r="G33" s="74"/>
      <c r="H33" s="74"/>
      <c r="I33" s="74"/>
      <c r="J33" s="74"/>
      <c r="K33" s="74"/>
      <c r="L33" s="75"/>
    </row>
    <row r="34" spans="2:12">
      <c r="B34" s="73"/>
      <c r="C34" s="74"/>
      <c r="D34" s="74"/>
      <c r="E34" s="74"/>
      <c r="F34" s="74"/>
      <c r="G34" s="74"/>
      <c r="H34" s="74"/>
      <c r="I34" s="74"/>
      <c r="J34" s="74"/>
      <c r="K34" s="74"/>
      <c r="L34" s="75"/>
    </row>
    <row r="35" spans="2:12">
      <c r="B35" s="73"/>
      <c r="C35" s="74"/>
      <c r="D35" s="74"/>
      <c r="E35" s="74"/>
      <c r="F35" s="74"/>
      <c r="G35" s="74"/>
      <c r="H35" s="74"/>
      <c r="I35" s="74"/>
      <c r="J35" s="74"/>
      <c r="K35" s="74"/>
      <c r="L35" s="75"/>
    </row>
    <row r="36" spans="2:12">
      <c r="B36" s="73"/>
      <c r="C36" s="74"/>
      <c r="D36" s="74"/>
      <c r="E36" s="74"/>
      <c r="F36" s="74"/>
      <c r="G36" s="74"/>
      <c r="H36" s="74"/>
      <c r="I36" s="74"/>
      <c r="J36" s="74"/>
      <c r="K36" s="74"/>
      <c r="L36" s="75"/>
    </row>
    <row r="37" spans="2:12">
      <c r="B37" s="73"/>
      <c r="C37" s="74"/>
      <c r="D37" s="74"/>
      <c r="E37" s="74"/>
      <c r="F37" s="74"/>
      <c r="G37" s="74"/>
      <c r="H37" s="74"/>
      <c r="I37" s="74"/>
      <c r="J37" s="74"/>
      <c r="K37" s="74"/>
      <c r="L37" s="75"/>
    </row>
    <row r="38" spans="2:12">
      <c r="B38" s="73"/>
      <c r="C38" s="74"/>
      <c r="D38" s="74"/>
      <c r="E38" s="74"/>
      <c r="F38" s="74"/>
      <c r="G38" s="74"/>
      <c r="H38" s="74"/>
      <c r="I38" s="74"/>
      <c r="J38" s="74"/>
      <c r="K38" s="74"/>
      <c r="L38" s="75"/>
    </row>
    <row r="39" spans="2:12">
      <c r="B39" s="73"/>
      <c r="C39" s="74"/>
      <c r="D39" s="74"/>
      <c r="E39" s="74"/>
      <c r="F39" s="74"/>
      <c r="G39" s="74"/>
      <c r="H39" s="74"/>
      <c r="I39" s="74"/>
      <c r="J39" s="74"/>
      <c r="K39" s="74"/>
      <c r="L39" s="75"/>
    </row>
    <row r="40" spans="2:12">
      <c r="B40" s="73"/>
      <c r="C40" s="74"/>
      <c r="D40" s="74"/>
      <c r="E40" s="74"/>
      <c r="F40" s="74"/>
      <c r="G40" s="74"/>
      <c r="H40" s="74"/>
      <c r="I40" s="74"/>
      <c r="J40" s="74"/>
      <c r="K40" s="74"/>
      <c r="L40" s="75"/>
    </row>
    <row r="41" spans="2:12">
      <c r="B41" s="73"/>
      <c r="C41" s="74"/>
      <c r="D41" s="74"/>
      <c r="E41" s="74"/>
      <c r="F41" s="74"/>
      <c r="G41" s="74"/>
      <c r="H41" s="74"/>
      <c r="I41" s="74"/>
      <c r="J41" s="74"/>
      <c r="K41" s="74"/>
      <c r="L41" s="75"/>
    </row>
    <row r="42" spans="2:12">
      <c r="B42" s="73"/>
      <c r="C42" s="74"/>
      <c r="D42" s="74"/>
      <c r="E42" s="74"/>
      <c r="F42" s="74"/>
      <c r="G42" s="74"/>
      <c r="H42" s="74"/>
      <c r="I42" s="74"/>
      <c r="J42" s="74"/>
      <c r="K42" s="74"/>
      <c r="L42" s="75"/>
    </row>
    <row r="43" spans="2:12">
      <c r="B43" s="73"/>
      <c r="C43" s="74"/>
      <c r="D43" s="74"/>
      <c r="E43" s="74"/>
      <c r="F43" s="74"/>
      <c r="G43" s="74"/>
      <c r="H43" s="74"/>
      <c r="I43" s="74"/>
      <c r="J43" s="74"/>
      <c r="K43" s="74"/>
      <c r="L43" s="75"/>
    </row>
    <row r="44" spans="2:12">
      <c r="B44" s="73"/>
      <c r="C44" s="74"/>
      <c r="D44" s="74"/>
      <c r="E44" s="74"/>
      <c r="F44" s="74"/>
      <c r="G44" s="74"/>
      <c r="H44" s="74"/>
      <c r="I44" s="74"/>
      <c r="J44" s="74"/>
      <c r="K44" s="74"/>
      <c r="L44" s="75"/>
    </row>
    <row r="45" spans="2:12">
      <c r="B45" s="76"/>
      <c r="C45" s="77"/>
      <c r="D45" s="77"/>
      <c r="E45" s="77"/>
      <c r="F45" s="77"/>
      <c r="G45" s="77"/>
      <c r="H45" s="77"/>
      <c r="I45" s="77"/>
      <c r="J45" s="77"/>
      <c r="K45" s="77"/>
      <c r="L45" s="78"/>
    </row>
  </sheetData>
  <mergeCells count="2">
    <mergeCell ref="B3:L5"/>
    <mergeCell ref="B6:L4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152"/>
  <sheetViews>
    <sheetView topLeftCell="CE1" zoomScaleNormal="100" workbookViewId="0">
      <pane ySplit="1" topLeftCell="A956" activePane="bottomLeft" state="frozen"/>
      <selection activeCell="AH1" sqref="AH1"/>
      <selection pane="bottomLeft" activeCell="CW1138" sqref="CW1138"/>
    </sheetView>
  </sheetViews>
  <sheetFormatPr defaultColWidth="8.88671875" defaultRowHeight="13.2"/>
  <cols>
    <col min="1" max="1" width="12.109375" style="3" bestFit="1" customWidth="1"/>
    <col min="2" max="21" width="12.6640625" style="4" customWidth="1"/>
    <col min="22" max="22" width="12.6640625" style="13" customWidth="1"/>
    <col min="23" max="74" width="12.6640625" style="4" customWidth="1"/>
    <col min="75" max="75" width="12.109375" style="3" bestFit="1" customWidth="1"/>
    <col min="76" max="76" width="14.88671875" style="4" bestFit="1" customWidth="1"/>
    <col min="77" max="77" width="9.6640625" style="4" bestFit="1" customWidth="1"/>
    <col min="78" max="78" width="12.6640625" style="4" bestFit="1" customWidth="1"/>
    <col min="79" max="79" width="9.88671875" style="4" bestFit="1" customWidth="1"/>
    <col min="80" max="80" width="10" style="4" bestFit="1" customWidth="1"/>
    <col min="81" max="81" width="7.33203125" style="4" bestFit="1" customWidth="1"/>
    <col min="82" max="82" width="8.6640625" style="4" bestFit="1" customWidth="1"/>
    <col min="83" max="83" width="7.33203125" style="4" bestFit="1" customWidth="1"/>
    <col min="84" max="84" width="9.88671875" style="4" bestFit="1" customWidth="1"/>
    <col min="85" max="85" width="11.6640625" style="13" bestFit="1" customWidth="1"/>
    <col min="86" max="86" width="11.88671875" style="4" bestFit="1" customWidth="1"/>
    <col min="87" max="87" width="17.44140625" style="4" bestFit="1" customWidth="1"/>
    <col min="88" max="91" width="12.6640625" style="4" bestFit="1" customWidth="1"/>
    <col min="92" max="92" width="12.88671875" style="4" bestFit="1" customWidth="1"/>
    <col min="93" max="93" width="12.6640625" style="4" bestFit="1" customWidth="1"/>
    <col min="94" max="94" width="15.6640625" style="4" customWidth="1"/>
    <col min="95" max="95" width="13" style="4" bestFit="1" customWidth="1"/>
    <col min="96" max="96" width="17.44140625" style="4" customWidth="1"/>
    <col min="97" max="98" width="17.44140625" style="11" customWidth="1"/>
    <col min="99" max="99" width="10.109375" style="13" customWidth="1"/>
    <col min="100" max="100" width="11.6640625" style="4" bestFit="1" customWidth="1"/>
    <col min="101" max="101" width="11.6640625" style="4" customWidth="1"/>
    <col min="102" max="102" width="11.44140625" style="11" bestFit="1" customWidth="1"/>
    <col min="103" max="103" width="12.6640625" style="4" bestFit="1" customWidth="1"/>
    <col min="104" max="16384" width="8.88671875" style="4"/>
  </cols>
  <sheetData>
    <row r="1" spans="1:103" s="1" customFormat="1" ht="126.6" customHeight="1">
      <c r="A1" s="18" t="s">
        <v>3386</v>
      </c>
      <c r="B1" s="19" t="s">
        <v>0</v>
      </c>
      <c r="C1" s="19" t="s">
        <v>1</v>
      </c>
      <c r="D1" s="19" t="s">
        <v>2</v>
      </c>
      <c r="E1" s="19" t="s">
        <v>3</v>
      </c>
      <c r="F1" s="19" t="s">
        <v>4</v>
      </c>
      <c r="G1" s="20" t="s">
        <v>5</v>
      </c>
      <c r="H1" s="19" t="s">
        <v>6</v>
      </c>
      <c r="I1" s="20" t="s">
        <v>7</v>
      </c>
      <c r="J1" s="19" t="s">
        <v>8</v>
      </c>
      <c r="K1" s="19" t="s">
        <v>9</v>
      </c>
      <c r="L1" s="19" t="s">
        <v>10</v>
      </c>
      <c r="M1" s="19" t="s">
        <v>11</v>
      </c>
      <c r="N1" s="19" t="s">
        <v>12</v>
      </c>
      <c r="O1" s="19" t="s">
        <v>13</v>
      </c>
      <c r="P1" s="19" t="s">
        <v>14</v>
      </c>
      <c r="Q1" s="19" t="s">
        <v>15</v>
      </c>
      <c r="R1" s="20" t="s">
        <v>16</v>
      </c>
      <c r="S1" s="19" t="s">
        <v>17</v>
      </c>
      <c r="T1" s="19" t="s">
        <v>18</v>
      </c>
      <c r="U1" s="19" t="s">
        <v>19</v>
      </c>
      <c r="V1" s="21" t="s">
        <v>20</v>
      </c>
      <c r="W1" s="21" t="s">
        <v>21</v>
      </c>
      <c r="X1" s="19" t="s">
        <v>22</v>
      </c>
      <c r="Y1" s="20" t="s">
        <v>23</v>
      </c>
      <c r="Z1" s="20" t="s">
        <v>24</v>
      </c>
      <c r="AA1" s="20" t="s">
        <v>25</v>
      </c>
      <c r="AB1" s="19" t="s">
        <v>26</v>
      </c>
      <c r="AC1" s="19" t="s">
        <v>27</v>
      </c>
      <c r="AD1" s="19" t="s">
        <v>28</v>
      </c>
      <c r="AE1" s="19" t="s">
        <v>29</v>
      </c>
      <c r="AF1" s="19" t="s">
        <v>30</v>
      </c>
      <c r="AG1" s="19" t="s">
        <v>31</v>
      </c>
      <c r="AH1" s="19" t="s">
        <v>32</v>
      </c>
      <c r="AI1" s="19" t="s">
        <v>33</v>
      </c>
      <c r="AJ1" s="19" t="s">
        <v>34</v>
      </c>
      <c r="AK1" s="19" t="s">
        <v>35</v>
      </c>
      <c r="AL1" s="19" t="s">
        <v>36</v>
      </c>
      <c r="AM1" s="19" t="s">
        <v>31</v>
      </c>
      <c r="AN1" s="19" t="s">
        <v>37</v>
      </c>
      <c r="AO1" s="19" t="s">
        <v>38</v>
      </c>
      <c r="AP1" s="19" t="s">
        <v>39</v>
      </c>
      <c r="AQ1" s="20" t="s">
        <v>40</v>
      </c>
      <c r="AR1" s="19" t="s">
        <v>41</v>
      </c>
      <c r="AS1" s="19" t="s">
        <v>42</v>
      </c>
      <c r="AT1" s="19" t="s">
        <v>43</v>
      </c>
      <c r="AU1" s="19" t="s">
        <v>44</v>
      </c>
      <c r="AV1" s="19" t="s">
        <v>45</v>
      </c>
      <c r="AW1" s="19" t="s">
        <v>46</v>
      </c>
      <c r="AX1" s="19" t="s">
        <v>47</v>
      </c>
      <c r="AY1" s="19" t="s">
        <v>48</v>
      </c>
      <c r="AZ1" s="20" t="s">
        <v>49</v>
      </c>
      <c r="BA1" s="19" t="s">
        <v>50</v>
      </c>
      <c r="BB1" s="20" t="s">
        <v>51</v>
      </c>
      <c r="BC1" s="19" t="s">
        <v>52</v>
      </c>
      <c r="BD1" s="19" t="s">
        <v>53</v>
      </c>
      <c r="BE1" s="20" t="s">
        <v>54</v>
      </c>
      <c r="BF1" s="20" t="s">
        <v>55</v>
      </c>
      <c r="BG1" s="20" t="s">
        <v>56</v>
      </c>
      <c r="BH1" s="19" t="s">
        <v>57</v>
      </c>
      <c r="BI1" s="19" t="s">
        <v>58</v>
      </c>
      <c r="BJ1" s="19" t="s">
        <v>59</v>
      </c>
      <c r="BK1" s="20" t="s">
        <v>60</v>
      </c>
      <c r="BL1" s="19" t="s">
        <v>61</v>
      </c>
      <c r="BM1" s="19" t="s">
        <v>62</v>
      </c>
      <c r="BN1" s="19" t="s">
        <v>63</v>
      </c>
      <c r="BO1" s="19" t="s">
        <v>64</v>
      </c>
      <c r="BP1" s="19" t="s">
        <v>65</v>
      </c>
      <c r="BQ1" s="19" t="s">
        <v>66</v>
      </c>
      <c r="BR1" s="19" t="s">
        <v>67</v>
      </c>
      <c r="BS1" s="19" t="s">
        <v>68</v>
      </c>
      <c r="BT1" s="19" t="s">
        <v>69</v>
      </c>
      <c r="BU1" s="19" t="s">
        <v>70</v>
      </c>
      <c r="BV1" s="19" t="s">
        <v>71</v>
      </c>
      <c r="BW1" s="18" t="s">
        <v>3386</v>
      </c>
      <c r="BX1" s="22" t="s">
        <v>3392</v>
      </c>
      <c r="BY1" s="23" t="s">
        <v>3388</v>
      </c>
      <c r="BZ1" s="23" t="s">
        <v>3387</v>
      </c>
      <c r="CA1" s="24" t="s">
        <v>3404</v>
      </c>
      <c r="CB1" s="23" t="s">
        <v>3389</v>
      </c>
      <c r="CC1" s="23" t="s">
        <v>3390</v>
      </c>
      <c r="CD1" s="23" t="s">
        <v>3391</v>
      </c>
      <c r="CE1" s="25" t="s">
        <v>3399</v>
      </c>
      <c r="CF1" s="25" t="s">
        <v>3403</v>
      </c>
      <c r="CG1" s="26" t="s">
        <v>3409</v>
      </c>
      <c r="CH1" s="18" t="s">
        <v>3408</v>
      </c>
      <c r="CI1" s="22" t="s">
        <v>3415</v>
      </c>
      <c r="CJ1" s="22" t="s">
        <v>3435</v>
      </c>
      <c r="CK1" s="22" t="s">
        <v>3436</v>
      </c>
      <c r="CL1" s="22" t="s">
        <v>3437</v>
      </c>
      <c r="CM1" s="22" t="s">
        <v>3438</v>
      </c>
      <c r="CN1" s="22" t="s">
        <v>3439</v>
      </c>
      <c r="CO1" s="22" t="s">
        <v>3440</v>
      </c>
      <c r="CP1" s="22" t="s">
        <v>3441</v>
      </c>
      <c r="CQ1" s="22" t="s">
        <v>3397</v>
      </c>
      <c r="CR1" s="22" t="s">
        <v>3431</v>
      </c>
      <c r="CS1" s="27" t="s">
        <v>3434</v>
      </c>
      <c r="CT1" s="63" t="s">
        <v>3445</v>
      </c>
      <c r="CU1" s="25" t="s">
        <v>3430</v>
      </c>
      <c r="CV1" s="25" t="s">
        <v>3444</v>
      </c>
      <c r="CW1" s="25" t="s">
        <v>3443</v>
      </c>
      <c r="CX1" s="25" t="s">
        <v>3432</v>
      </c>
      <c r="CY1" s="25" t="s">
        <v>3433</v>
      </c>
    </row>
    <row r="2" spans="1:103" s="17" customFormat="1" ht="18.600000000000001" customHeight="1">
      <c r="A2" s="28">
        <v>431</v>
      </c>
      <c r="B2" s="29" t="s">
        <v>2231</v>
      </c>
      <c r="C2" s="29" t="s">
        <v>2468</v>
      </c>
      <c r="D2" s="29" t="s">
        <v>2469</v>
      </c>
      <c r="E2" s="29" t="s">
        <v>2234</v>
      </c>
      <c r="F2" s="29" t="s">
        <v>2468</v>
      </c>
      <c r="G2" s="29" t="s">
        <v>2469</v>
      </c>
      <c r="H2" s="29" t="s">
        <v>2470</v>
      </c>
      <c r="I2" s="29" t="s">
        <v>78</v>
      </c>
      <c r="J2" s="29" t="s">
        <v>100</v>
      </c>
      <c r="K2" s="29" t="s">
        <v>105</v>
      </c>
      <c r="L2" s="29" t="s">
        <v>80</v>
      </c>
      <c r="M2" s="29" t="s">
        <v>105</v>
      </c>
      <c r="N2" s="30">
        <v>1000</v>
      </c>
      <c r="O2" s="30">
        <v>15.5</v>
      </c>
      <c r="P2" s="30">
        <v>27.5</v>
      </c>
      <c r="Q2" s="31">
        <v>31.5</v>
      </c>
      <c r="R2" s="30">
        <v>425.27</v>
      </c>
      <c r="S2" s="30">
        <v>1.78</v>
      </c>
      <c r="T2" s="30">
        <v>1080</v>
      </c>
      <c r="U2" s="30">
        <v>1920</v>
      </c>
      <c r="V2" s="32">
        <v>2.1</v>
      </c>
      <c r="W2" s="30">
        <v>4876</v>
      </c>
      <c r="X2" s="30">
        <v>60</v>
      </c>
      <c r="Y2" s="30">
        <v>39.6</v>
      </c>
      <c r="Z2" s="29" t="s">
        <v>443</v>
      </c>
      <c r="AA2" s="29" t="s">
        <v>86</v>
      </c>
      <c r="AB2" s="29"/>
      <c r="AC2" s="29"/>
      <c r="AD2" s="29" t="s">
        <v>83</v>
      </c>
      <c r="AE2" s="29" t="s">
        <v>83</v>
      </c>
      <c r="AF2" s="29" t="s">
        <v>452</v>
      </c>
      <c r="AG2" s="29" t="s">
        <v>105</v>
      </c>
      <c r="AH2" s="29" t="s">
        <v>2471</v>
      </c>
      <c r="AI2" s="29" t="s">
        <v>105</v>
      </c>
      <c r="AJ2" s="29" t="s">
        <v>120</v>
      </c>
      <c r="AK2" s="29" t="s">
        <v>86</v>
      </c>
      <c r="AL2" s="29" t="s">
        <v>87</v>
      </c>
      <c r="AM2" s="29" t="s">
        <v>105</v>
      </c>
      <c r="AN2" s="29" t="s">
        <v>86</v>
      </c>
      <c r="AO2" s="29" t="s">
        <v>86</v>
      </c>
      <c r="AP2" s="29" t="s">
        <v>86</v>
      </c>
      <c r="AQ2" s="29" t="s">
        <v>96</v>
      </c>
      <c r="AR2" s="29" t="s">
        <v>105</v>
      </c>
      <c r="AS2" s="29" t="s">
        <v>84</v>
      </c>
      <c r="AT2" s="29" t="s">
        <v>89</v>
      </c>
      <c r="AU2" s="29" t="s">
        <v>105</v>
      </c>
      <c r="AV2" s="30">
        <v>0</v>
      </c>
      <c r="AW2" s="29" t="s">
        <v>84</v>
      </c>
      <c r="AX2" s="29" t="s">
        <v>84</v>
      </c>
      <c r="AY2" s="30">
        <v>250</v>
      </c>
      <c r="AZ2" s="30">
        <v>291</v>
      </c>
      <c r="BA2" s="30">
        <v>268</v>
      </c>
      <c r="BB2" s="30">
        <v>200</v>
      </c>
      <c r="BC2" s="29"/>
      <c r="BD2" s="29"/>
      <c r="BE2" s="30">
        <v>26.79</v>
      </c>
      <c r="BF2" s="29"/>
      <c r="BG2" s="30">
        <v>0.16</v>
      </c>
      <c r="BH2" s="29"/>
      <c r="BI2" s="29"/>
      <c r="BJ2" s="30">
        <v>0.15</v>
      </c>
      <c r="BK2" s="30">
        <v>83.05</v>
      </c>
      <c r="BL2" s="30">
        <v>83.05</v>
      </c>
      <c r="BM2" s="30">
        <v>86.8</v>
      </c>
      <c r="BN2" s="29"/>
      <c r="BO2" s="29"/>
      <c r="BP2" s="30">
        <v>0.21</v>
      </c>
      <c r="BQ2" s="30">
        <v>0.21</v>
      </c>
      <c r="BR2" s="29"/>
      <c r="BS2" s="30">
        <v>26.82</v>
      </c>
      <c r="BT2" s="30">
        <v>83.43</v>
      </c>
      <c r="BU2" s="29"/>
      <c r="BV2" s="30">
        <v>0</v>
      </c>
      <c r="BW2" s="28">
        <v>431</v>
      </c>
      <c r="BX2" s="33">
        <f t="shared" ref="BX2:BX65" si="0">8.76*((0.65*BG2)+(0.35*BE2))</f>
        <v>83.049179999999978</v>
      </c>
      <c r="BY2" s="34">
        <f>IF(COUNTIF($G$2:G2,G2)=1,1,0)</f>
        <v>1</v>
      </c>
      <c r="BZ2" s="34">
        <f t="shared" ref="BZ2:BZ65" si="1">IF(V2&lt;3.6,1,2)</f>
        <v>1</v>
      </c>
      <c r="CA2" s="28" t="s">
        <v>3405</v>
      </c>
      <c r="CB2" s="34" t="b">
        <f>ISNUMBER(SEARCH("curved screen",AH2))</f>
        <v>1</v>
      </c>
      <c r="CC2" s="34" t="b">
        <f t="shared" ref="CC2:CC65" si="2">ISNUMBER(SEARCH("Automatic Brightness Control",AJ2))</f>
        <v>0</v>
      </c>
      <c r="CD2" s="34" t="b">
        <f t="array" ref="CD2">ISNUMBER(SEARCH("Touch Screen",$AJ2))</f>
        <v>0</v>
      </c>
      <c r="CE2" s="34"/>
      <c r="CF2" s="34"/>
      <c r="CG2" s="32">
        <v>39.6</v>
      </c>
      <c r="CH2" s="28">
        <v>0</v>
      </c>
      <c r="CI2" s="33">
        <f>('2. AC Monitors'!$A$8*'1. Version 7 Dataset'!$R2)+('1. Version 7 Dataset'!$V2*'2. AC Monitors'!$B$8)+'2. AC Monitors'!$C$8</f>
        <v>68.702939999999998</v>
      </c>
      <c r="CJ2" s="35">
        <f>BX2-('2. AC Monitors'!$B$8*V2)</f>
        <v>74.229179999999985</v>
      </c>
      <c r="CK2" s="33">
        <f>IF($CH2=0,CJ2,CJ2-('2. AC Monitors'!$A$15*'1. Version 7 Dataset'!$CG2))</f>
        <v>74.229179999999985</v>
      </c>
      <c r="CL2" s="33">
        <f>IF($CC2=TRUE,'1. Version 7 Dataset'!CK2-($CI2*'2. AC Monitors'!$B$15),'1. Version 7 Dataset'!CK2)</f>
        <v>74.229179999999985</v>
      </c>
      <c r="CM2" s="33">
        <f>IF($CD2=TRUE,CL2-($CI2*'2. AC Monitors'!$D$15),CL2)</f>
        <v>74.229179999999985</v>
      </c>
      <c r="CN2" s="33">
        <f>IF($CB2=TRUE,CM2-($CI2*'2. AC Monitors'!$E$15),CM2)</f>
        <v>70.794032999999985</v>
      </c>
      <c r="CO2" s="33">
        <f>IF($CA2="DC",CN2+(CI2*(1-'2. AC Monitors'!$D$21)),CN2)</f>
        <v>70.794032999999985</v>
      </c>
      <c r="CP2" s="35">
        <f>('2. AC Monitors'!$A$8*'1. Version 7 Dataset'!$R2)+'2. AC Monitors'!$C$8</f>
        <v>59.882939999999998</v>
      </c>
      <c r="CQ2" s="35">
        <f t="shared" ref="CQ2:CQ65" si="3">IF(CN2&lt;=CP2,1,0)</f>
        <v>0</v>
      </c>
      <c r="CR2" s="33">
        <f>(IF(CD2=TRUE,CI2+(CI2*'2. AC Monitors'!$D$15),'1. Version 7 Dataset'!CI2))*0.85</f>
        <v>58.397498999999996</v>
      </c>
      <c r="CS2" s="35">
        <f>IF(BX2&lt;=CR2,1,0)</f>
        <v>0</v>
      </c>
      <c r="CT2" s="35">
        <f>($AZ2*$R2*'3. Signage Displays'!$A$7)+'3. Signage Displays'!$B$7*TANH('3. Signage Displays'!$C$7*('1. Version 7 Dataset'!$R2+'3. Signage Displays'!$D$7)+'3. Signage Displays'!$E$7)+'3. Signage Displays'!$F$7</f>
        <v>45.462966380983993</v>
      </c>
      <c r="CU2" s="36">
        <f>($AZ2*$R2*'3. Signage Displays'!$A$7)</f>
        <v>4.9501428000000001</v>
      </c>
      <c r="CV2" s="37">
        <f>BE2-(AZ2*R2*'3. Signage Displays'!$A$7)</f>
        <v>21.839857199999997</v>
      </c>
      <c r="CW2" s="37">
        <f>IF(CC2=TRUE,CV2-(CT2*'3. Signage Displays'!$A$12),CV2)</f>
        <v>21.839857199999997</v>
      </c>
      <c r="CX2" s="38">
        <f>'3. Signage Displays'!$B$7*TANH('3. Signage Displays'!$C$7*('1. Version 7 Dataset'!R2+'3. Signage Displays'!$D$7)+'3. Signage Displays'!$E$7)+'3. Signage Displays'!$F$7</f>
        <v>40.512823580983991</v>
      </c>
      <c r="CY2" s="28">
        <f>IF(CW2&lt;=CX2,1,0)</f>
        <v>1</v>
      </c>
    </row>
    <row r="3" spans="1:103" s="17" customFormat="1" ht="19.5" customHeight="1">
      <c r="A3" s="28">
        <v>61</v>
      </c>
      <c r="B3" s="29" t="s">
        <v>3083</v>
      </c>
      <c r="C3" s="29" t="s">
        <v>3359</v>
      </c>
      <c r="D3" s="29" t="s">
        <v>3360</v>
      </c>
      <c r="E3" s="29" t="s">
        <v>3086</v>
      </c>
      <c r="F3" s="29" t="s">
        <v>3359</v>
      </c>
      <c r="G3" s="29" t="s">
        <v>3360</v>
      </c>
      <c r="H3" s="29"/>
      <c r="I3" s="29" t="s">
        <v>78</v>
      </c>
      <c r="J3" s="29" t="s">
        <v>132</v>
      </c>
      <c r="K3" s="29"/>
      <c r="L3" s="29" t="s">
        <v>80</v>
      </c>
      <c r="M3" s="29"/>
      <c r="N3" s="30">
        <v>3000</v>
      </c>
      <c r="O3" s="30">
        <v>15.4</v>
      </c>
      <c r="P3" s="30">
        <v>27.5</v>
      </c>
      <c r="Q3" s="31">
        <v>31.5</v>
      </c>
      <c r="R3" s="30">
        <v>423.99</v>
      </c>
      <c r="S3" s="30">
        <v>1.78</v>
      </c>
      <c r="T3" s="30">
        <v>1440</v>
      </c>
      <c r="U3" s="30">
        <v>2560</v>
      </c>
      <c r="V3" s="32">
        <v>3.7</v>
      </c>
      <c r="W3" s="30">
        <v>8695</v>
      </c>
      <c r="X3" s="30">
        <v>60</v>
      </c>
      <c r="Y3" s="30">
        <v>0.4</v>
      </c>
      <c r="Z3" s="29" t="s">
        <v>986</v>
      </c>
      <c r="AA3" s="29" t="s">
        <v>529</v>
      </c>
      <c r="AB3" s="30">
        <v>70</v>
      </c>
      <c r="AC3" s="30">
        <v>62</v>
      </c>
      <c r="AD3" s="29" t="s">
        <v>83</v>
      </c>
      <c r="AE3" s="29" t="s">
        <v>84</v>
      </c>
      <c r="AF3" s="29" t="s">
        <v>623</v>
      </c>
      <c r="AG3" s="29"/>
      <c r="AH3" s="29" t="s">
        <v>2471</v>
      </c>
      <c r="AI3" s="29"/>
      <c r="AJ3" s="29" t="s">
        <v>120</v>
      </c>
      <c r="AK3" s="29" t="s">
        <v>86</v>
      </c>
      <c r="AL3" s="29" t="s">
        <v>87</v>
      </c>
      <c r="AM3" s="29"/>
      <c r="AN3" s="29" t="s">
        <v>86</v>
      </c>
      <c r="AO3" s="29" t="s">
        <v>86</v>
      </c>
      <c r="AP3" s="29" t="s">
        <v>86</v>
      </c>
      <c r="AQ3" s="29" t="s">
        <v>96</v>
      </c>
      <c r="AR3" s="29"/>
      <c r="AS3" s="29" t="s">
        <v>84</v>
      </c>
      <c r="AT3" s="29" t="s">
        <v>89</v>
      </c>
      <c r="AU3" s="29"/>
      <c r="AV3" s="30">
        <v>1</v>
      </c>
      <c r="AW3" s="29" t="s">
        <v>84</v>
      </c>
      <c r="AX3" s="29" t="s">
        <v>84</v>
      </c>
      <c r="AY3" s="30">
        <v>329</v>
      </c>
      <c r="AZ3" s="30">
        <v>250</v>
      </c>
      <c r="BA3" s="30">
        <v>263</v>
      </c>
      <c r="BB3" s="30">
        <v>200</v>
      </c>
      <c r="BC3" s="29"/>
      <c r="BD3" s="29"/>
      <c r="BE3" s="30">
        <v>37.299999999999997</v>
      </c>
      <c r="BF3" s="29"/>
      <c r="BG3" s="30">
        <v>0.23</v>
      </c>
      <c r="BH3" s="29"/>
      <c r="BI3" s="29"/>
      <c r="BJ3" s="30">
        <v>0.21</v>
      </c>
      <c r="BK3" s="30">
        <v>115.67</v>
      </c>
      <c r="BL3" s="30">
        <v>115.67</v>
      </c>
      <c r="BM3" s="30">
        <v>122.7</v>
      </c>
      <c r="BN3" s="29"/>
      <c r="BO3" s="29"/>
      <c r="BP3" s="29"/>
      <c r="BQ3" s="29"/>
      <c r="BR3" s="29"/>
      <c r="BS3" s="29"/>
      <c r="BT3" s="29"/>
      <c r="BU3" s="29"/>
      <c r="BV3" s="30">
        <v>0</v>
      </c>
      <c r="BW3" s="28">
        <v>61</v>
      </c>
      <c r="BX3" s="33">
        <f t="shared" si="0"/>
        <v>115.67141999999998</v>
      </c>
      <c r="BY3" s="34">
        <f>IF(COUNTIF($G$2:G3,G3)=1,1,0)</f>
        <v>1</v>
      </c>
      <c r="BZ3" s="34">
        <f t="shared" si="1"/>
        <v>2</v>
      </c>
      <c r="CA3" s="28" t="s">
        <v>3405</v>
      </c>
      <c r="CB3" s="34" t="b">
        <f>ISNUMBER(SEARCH("curved screen",AH3))</f>
        <v>1</v>
      </c>
      <c r="CC3" s="34" t="b">
        <f t="shared" si="2"/>
        <v>0</v>
      </c>
      <c r="CD3" s="34" t="b">
        <f t="array" ref="CD3">ISNUMBER(SEARCH("Touch Screen",$AJ3))</f>
        <v>0</v>
      </c>
      <c r="CE3" s="34"/>
      <c r="CF3" s="34"/>
      <c r="CG3" s="32">
        <v>40</v>
      </c>
      <c r="CH3" s="28">
        <v>1</v>
      </c>
      <c r="CI3" s="33">
        <f>('2. AC Monitors'!$A$8*'1. Version 7 Dataset'!$R3)+('1. Version 7 Dataset'!$V3*'2. AC Monitors'!$B$8)+'2. AC Monitors'!$C$8</f>
        <v>75.266779999999997</v>
      </c>
      <c r="CJ3" s="35">
        <f>BX3-('2. AC Monitors'!$B$8*V3)</f>
        <v>100.13141999999998</v>
      </c>
      <c r="CK3" s="33">
        <f>IF($CH3=0,CJ3,CJ3-('2. AC Monitors'!$A$15*'1. Version 7 Dataset'!$CG3))</f>
        <v>94.531419999999983</v>
      </c>
      <c r="CL3" s="33">
        <f>IF($CC3=TRUE,'1. Version 7 Dataset'!CK3-($CI3*'2. AC Monitors'!$B$15),'1. Version 7 Dataset'!CK3)</f>
        <v>94.531419999999983</v>
      </c>
      <c r="CM3" s="33">
        <f>IF($CD3=TRUE,CL3-($CI3*'2. AC Monitors'!$D$15),CL3)</f>
        <v>94.531419999999983</v>
      </c>
      <c r="CN3" s="33">
        <f>IF($CB3=TRUE,CM3-($CI3*'2. AC Monitors'!$E$15),CM3)</f>
        <v>90.768080999999981</v>
      </c>
      <c r="CO3" s="33">
        <f>IF($CA3="DC",CN3+(CI3*(1-'2. AC Monitors'!$D$21)),CN3)</f>
        <v>90.768080999999981</v>
      </c>
      <c r="CP3" s="35">
        <f>('2. AC Monitors'!$A$8*'1. Version 7 Dataset'!$R3)+'2. AC Monitors'!$C$8</f>
        <v>59.726779999999998</v>
      </c>
      <c r="CQ3" s="35">
        <f t="shared" si="3"/>
        <v>0</v>
      </c>
      <c r="CR3" s="33">
        <f>(IF(CD3=TRUE,CI3+(CI3*'2. AC Monitors'!$D$15),'1. Version 7 Dataset'!CI3))*0.85</f>
        <v>63.976762999999998</v>
      </c>
      <c r="CS3" s="35">
        <f t="shared" ref="CS3:CS66" si="4">IF(BX3&lt;=CR3,1,0)</f>
        <v>0</v>
      </c>
      <c r="CT3" s="35">
        <f>($AZ3*$R3*'3. Signage Displays'!$A$7)+'3. Signage Displays'!$B$7*TANH('3. Signage Displays'!$C$7*('1. Version 7 Dataset'!$R3+'3. Signage Displays'!$D$7)+'3. Signage Displays'!$E$7)+'3. Signage Displays'!$F$7</f>
        <v>44.678159572033294</v>
      </c>
      <c r="CU3" s="36">
        <f>($AZ3*$R3*'3. Signage Displays'!$A$7)</f>
        <v>4.2399000000000004</v>
      </c>
      <c r="CV3" s="37">
        <f>BE3-(AZ3*R3*'3. Signage Displays'!$A$7)</f>
        <v>33.060099999999998</v>
      </c>
      <c r="CW3" s="37">
        <f>IF(CC3=TRUE,CV3-(CT3*'3. Signage Displays'!$A$12),CV3)</f>
        <v>33.060099999999998</v>
      </c>
      <c r="CX3" s="38">
        <f>'3. Signage Displays'!$B$7*TANH('3. Signage Displays'!$C$7*('1. Version 7 Dataset'!R3+'3. Signage Displays'!$D$7)+'3. Signage Displays'!$E$7)+'3. Signage Displays'!$F$7</f>
        <v>40.438259572033289</v>
      </c>
      <c r="CY3" s="28">
        <f t="shared" ref="CY3:CY66" si="5">IF(CW3&lt;=CX3,1,0)</f>
        <v>1</v>
      </c>
    </row>
    <row r="4" spans="1:103" s="17" customFormat="1" ht="19.5" customHeight="1">
      <c r="A4" s="28">
        <v>82</v>
      </c>
      <c r="B4" s="29" t="s">
        <v>1132</v>
      </c>
      <c r="C4" s="29" t="s">
        <v>1152</v>
      </c>
      <c r="D4" s="29" t="s">
        <v>1153</v>
      </c>
      <c r="E4" s="29" t="s">
        <v>1135</v>
      </c>
      <c r="F4" s="29" t="s">
        <v>1152</v>
      </c>
      <c r="G4" s="29" t="s">
        <v>1153</v>
      </c>
      <c r="H4" s="29"/>
      <c r="I4" s="29" t="s">
        <v>78</v>
      </c>
      <c r="J4" s="29" t="s">
        <v>79</v>
      </c>
      <c r="K4" s="29" t="s">
        <v>105</v>
      </c>
      <c r="L4" s="29" t="s">
        <v>80</v>
      </c>
      <c r="M4" s="29" t="s">
        <v>105</v>
      </c>
      <c r="N4" s="30">
        <v>1000</v>
      </c>
      <c r="O4" s="30">
        <v>13.2</v>
      </c>
      <c r="P4" s="30">
        <v>31.5</v>
      </c>
      <c r="Q4" s="31">
        <v>34</v>
      </c>
      <c r="R4" s="30">
        <v>415.05</v>
      </c>
      <c r="S4" s="30">
        <v>2.39</v>
      </c>
      <c r="T4" s="30">
        <v>1440</v>
      </c>
      <c r="U4" s="30">
        <v>3440</v>
      </c>
      <c r="V4" s="32">
        <v>5</v>
      </c>
      <c r="W4" s="30">
        <v>11935</v>
      </c>
      <c r="X4" s="30">
        <v>60</v>
      </c>
      <c r="Y4" s="30">
        <v>35.299999999999997</v>
      </c>
      <c r="Z4" s="29" t="s">
        <v>81</v>
      </c>
      <c r="AA4" s="29" t="s">
        <v>86</v>
      </c>
      <c r="AB4" s="29"/>
      <c r="AC4" s="29"/>
      <c r="AD4" s="29" t="s">
        <v>83</v>
      </c>
      <c r="AE4" s="29" t="s">
        <v>83</v>
      </c>
      <c r="AF4" s="29" t="s">
        <v>188</v>
      </c>
      <c r="AG4" s="29" t="s">
        <v>105</v>
      </c>
      <c r="AH4" s="29" t="s">
        <v>120</v>
      </c>
      <c r="AI4" s="29" t="s">
        <v>105</v>
      </c>
      <c r="AJ4" s="29" t="s">
        <v>120</v>
      </c>
      <c r="AK4" s="29" t="s">
        <v>86</v>
      </c>
      <c r="AL4" s="29" t="s">
        <v>87</v>
      </c>
      <c r="AM4" s="29" t="s">
        <v>105</v>
      </c>
      <c r="AN4" s="29" t="s">
        <v>86</v>
      </c>
      <c r="AO4" s="29" t="s">
        <v>86</v>
      </c>
      <c r="AP4" s="29" t="s">
        <v>86</v>
      </c>
      <c r="AQ4" s="29" t="s">
        <v>96</v>
      </c>
      <c r="AR4" s="29" t="s">
        <v>105</v>
      </c>
      <c r="AS4" s="29" t="s">
        <v>84</v>
      </c>
      <c r="AT4" s="29" t="s">
        <v>89</v>
      </c>
      <c r="AU4" s="29" t="s">
        <v>105</v>
      </c>
      <c r="AV4" s="30">
        <v>0</v>
      </c>
      <c r="AW4" s="29" t="s">
        <v>84</v>
      </c>
      <c r="AX4" s="29" t="s">
        <v>84</v>
      </c>
      <c r="AY4" s="30">
        <v>300</v>
      </c>
      <c r="AZ4" s="30">
        <v>336.1</v>
      </c>
      <c r="BA4" s="30">
        <v>239.9</v>
      </c>
      <c r="BB4" s="30">
        <v>200</v>
      </c>
      <c r="BC4" s="29"/>
      <c r="BD4" s="29"/>
      <c r="BE4" s="30">
        <v>32.880000000000003</v>
      </c>
      <c r="BF4" s="29"/>
      <c r="BG4" s="30">
        <v>0.24</v>
      </c>
      <c r="BH4" s="30">
        <v>0.24</v>
      </c>
      <c r="BI4" s="29"/>
      <c r="BJ4" s="30">
        <v>0.18</v>
      </c>
      <c r="BK4" s="30">
        <v>102.18</v>
      </c>
      <c r="BL4" s="30">
        <v>102.18</v>
      </c>
      <c r="BM4" s="30">
        <v>102.38</v>
      </c>
      <c r="BN4" s="29"/>
      <c r="BO4" s="29"/>
      <c r="BP4" s="30">
        <v>0.19</v>
      </c>
      <c r="BQ4" s="30">
        <v>0.25</v>
      </c>
      <c r="BR4" s="30">
        <v>0.25</v>
      </c>
      <c r="BS4" s="30">
        <v>32.229999999999997</v>
      </c>
      <c r="BT4" s="30">
        <v>100.25</v>
      </c>
      <c r="BU4" s="29"/>
      <c r="BV4" s="30">
        <v>0</v>
      </c>
      <c r="BW4" s="28">
        <v>82</v>
      </c>
      <c r="BX4" s="33">
        <f t="shared" si="0"/>
        <v>102.17664000000001</v>
      </c>
      <c r="BY4" s="34">
        <f>IF(COUNTIF($G$2:G4,G4)=1,1,0)</f>
        <v>1</v>
      </c>
      <c r="BZ4" s="34">
        <f t="shared" si="1"/>
        <v>2</v>
      </c>
      <c r="CA4" s="28" t="s">
        <v>3405</v>
      </c>
      <c r="CB4" s="34" t="b">
        <v>1</v>
      </c>
      <c r="CC4" s="34" t="b">
        <f t="shared" si="2"/>
        <v>0</v>
      </c>
      <c r="CD4" s="34" t="b">
        <f t="array" ref="CD4">ISNUMBER(SEARCH("Touch Screen",$AJ4))</f>
        <v>0</v>
      </c>
      <c r="CE4" s="34"/>
      <c r="CF4" s="34"/>
      <c r="CG4" s="32">
        <v>35.299999999999997</v>
      </c>
      <c r="CH4" s="28">
        <v>1</v>
      </c>
      <c r="CI4" s="33">
        <f>('2. AC Monitors'!$A$8*'1. Version 7 Dataset'!$R4)+('1. Version 7 Dataset'!$V4*'2. AC Monitors'!$B$8)+'2. AC Monitors'!$C$8</f>
        <v>79.636099999999999</v>
      </c>
      <c r="CJ4" s="35">
        <f>BX4-('2. AC Monitors'!$B$8*V4)</f>
        <v>81.176640000000006</v>
      </c>
      <c r="CK4" s="33">
        <f>IF($CH4=0,CJ4,CJ4-('2. AC Monitors'!$A$15*'1. Version 7 Dataset'!$CG4))</f>
        <v>76.234640000000013</v>
      </c>
      <c r="CL4" s="33">
        <f>IF($CC4=TRUE,'1. Version 7 Dataset'!CK4-($CI4*'2. AC Monitors'!$B$15),'1. Version 7 Dataset'!CK4)</f>
        <v>76.234640000000013</v>
      </c>
      <c r="CM4" s="33">
        <f>IF($CD4=TRUE,CL4-($CI4*'2. AC Monitors'!$D$15),CL4)</f>
        <v>76.234640000000013</v>
      </c>
      <c r="CN4" s="33">
        <f>IF($CB4=TRUE,CM4-($CI4*'2. AC Monitors'!$E$15),CM4)</f>
        <v>72.252835000000019</v>
      </c>
      <c r="CO4" s="33">
        <f>IF($CA4="DC",CN4+(CI4*(1-'2. AC Monitors'!$D$21)),CN4)</f>
        <v>72.252835000000019</v>
      </c>
      <c r="CP4" s="35">
        <f>('2. AC Monitors'!$A$8*'1. Version 7 Dataset'!$R4)+'2. AC Monitors'!$C$8</f>
        <v>58.636099999999999</v>
      </c>
      <c r="CQ4" s="35">
        <f t="shared" si="3"/>
        <v>0</v>
      </c>
      <c r="CR4" s="33">
        <f>(IF(CD4=TRUE,CI4+(CI4*'2. AC Monitors'!$D$15),'1. Version 7 Dataset'!CI4))*0.85</f>
        <v>67.690685000000002</v>
      </c>
      <c r="CS4" s="35">
        <f t="shared" si="4"/>
        <v>0</v>
      </c>
      <c r="CT4" s="35">
        <f>($AZ4*$R4*'3. Signage Displays'!$A$7)+'3. Signage Displays'!$B$7*TANH('3. Signage Displays'!$C$7*('1. Version 7 Dataset'!$R4+'3. Signage Displays'!$D$7)+'3. Signage Displays'!$E$7)+'3. Signage Displays'!$F$7</f>
        <v>45.49695857707178</v>
      </c>
      <c r="CU4" s="36">
        <f>($AZ4*$R4*'3. Signage Displays'!$A$7)</f>
        <v>5.5799322000000018</v>
      </c>
      <c r="CV4" s="37">
        <f>BE4-(AZ4*R4*'3. Signage Displays'!$A$7)</f>
        <v>27.300067800000001</v>
      </c>
      <c r="CW4" s="37">
        <f>IF(CC4=TRUE,CV4-(CT4*'3. Signage Displays'!$A$12),CV4)</f>
        <v>27.300067800000001</v>
      </c>
      <c r="CX4" s="38">
        <f>'3. Signage Displays'!$B$7*TANH('3. Signage Displays'!$C$7*('1. Version 7 Dataset'!R4+'3. Signage Displays'!$D$7)+'3. Signage Displays'!$E$7)+'3. Signage Displays'!$F$7</f>
        <v>39.917026377071778</v>
      </c>
      <c r="CY4" s="28">
        <f t="shared" si="5"/>
        <v>1</v>
      </c>
    </row>
    <row r="5" spans="1:103" s="17" customFormat="1" ht="19.5" customHeight="1">
      <c r="A5" s="28">
        <v>654</v>
      </c>
      <c r="B5" s="29" t="s">
        <v>2231</v>
      </c>
      <c r="C5" s="29" t="s">
        <v>2542</v>
      </c>
      <c r="D5" s="29" t="s">
        <v>2543</v>
      </c>
      <c r="E5" s="29" t="s">
        <v>2234</v>
      </c>
      <c r="F5" s="29" t="s">
        <v>2542</v>
      </c>
      <c r="G5" s="29" t="s">
        <v>2543</v>
      </c>
      <c r="H5" s="29"/>
      <c r="I5" s="29" t="s">
        <v>78</v>
      </c>
      <c r="J5" s="29" t="s">
        <v>132</v>
      </c>
      <c r="K5" s="29" t="s">
        <v>105</v>
      </c>
      <c r="L5" s="29" t="s">
        <v>80</v>
      </c>
      <c r="M5" s="29" t="s">
        <v>105</v>
      </c>
      <c r="N5" s="30">
        <v>4000</v>
      </c>
      <c r="O5" s="30">
        <v>19.5</v>
      </c>
      <c r="P5" s="30">
        <v>34.799999999999997</v>
      </c>
      <c r="Q5" s="31">
        <v>40</v>
      </c>
      <c r="R5" s="30">
        <v>682.47</v>
      </c>
      <c r="S5" s="30">
        <v>1.78</v>
      </c>
      <c r="T5" s="30">
        <v>2160</v>
      </c>
      <c r="U5" s="30">
        <v>3840</v>
      </c>
      <c r="V5" s="32">
        <v>8.1999999999999993</v>
      </c>
      <c r="W5" s="30">
        <v>12153</v>
      </c>
      <c r="X5" s="30">
        <v>60</v>
      </c>
      <c r="Y5" s="30">
        <v>38.1</v>
      </c>
      <c r="Z5" s="29" t="s">
        <v>81</v>
      </c>
      <c r="AA5" s="29" t="s">
        <v>86</v>
      </c>
      <c r="AB5" s="29"/>
      <c r="AC5" s="29"/>
      <c r="AD5" s="29" t="s">
        <v>84</v>
      </c>
      <c r="AE5" s="29" t="s">
        <v>83</v>
      </c>
      <c r="AF5" s="29" t="s">
        <v>2544</v>
      </c>
      <c r="AG5" s="29" t="s">
        <v>105</v>
      </c>
      <c r="AH5" s="29" t="s">
        <v>120</v>
      </c>
      <c r="AI5" s="29" t="s">
        <v>105</v>
      </c>
      <c r="AJ5" s="29" t="s">
        <v>120</v>
      </c>
      <c r="AK5" s="29" t="s">
        <v>86</v>
      </c>
      <c r="AL5" s="29" t="s">
        <v>87</v>
      </c>
      <c r="AM5" s="29" t="s">
        <v>105</v>
      </c>
      <c r="AN5" s="29" t="s">
        <v>86</v>
      </c>
      <c r="AO5" s="29" t="s">
        <v>86</v>
      </c>
      <c r="AP5" s="29" t="s">
        <v>86</v>
      </c>
      <c r="AQ5" s="29" t="s">
        <v>96</v>
      </c>
      <c r="AR5" s="29" t="s">
        <v>105</v>
      </c>
      <c r="AS5" s="29" t="s">
        <v>84</v>
      </c>
      <c r="AT5" s="29" t="s">
        <v>89</v>
      </c>
      <c r="AU5" s="29" t="s">
        <v>105</v>
      </c>
      <c r="AV5" s="30">
        <v>5</v>
      </c>
      <c r="AW5" s="29" t="s">
        <v>84</v>
      </c>
      <c r="AX5" s="29" t="s">
        <v>84</v>
      </c>
      <c r="AY5" s="30">
        <v>250</v>
      </c>
      <c r="AZ5" s="30">
        <v>280.5</v>
      </c>
      <c r="BA5" s="30">
        <v>196.7</v>
      </c>
      <c r="BB5" s="30">
        <v>200</v>
      </c>
      <c r="BC5" s="29"/>
      <c r="BD5" s="29"/>
      <c r="BE5" s="30">
        <v>43.74</v>
      </c>
      <c r="BF5" s="29"/>
      <c r="BG5" s="30">
        <v>0.43</v>
      </c>
      <c r="BH5" s="29"/>
      <c r="BI5" s="29"/>
      <c r="BJ5" s="30">
        <v>0.16</v>
      </c>
      <c r="BK5" s="30">
        <v>136.56</v>
      </c>
      <c r="BL5" s="30">
        <v>136.56</v>
      </c>
      <c r="BM5" s="30">
        <v>139.80000000000001</v>
      </c>
      <c r="BN5" s="29"/>
      <c r="BO5" s="29"/>
      <c r="BP5" s="30">
        <v>0.18</v>
      </c>
      <c r="BQ5" s="30">
        <v>0.44</v>
      </c>
      <c r="BR5" s="29"/>
      <c r="BS5" s="30">
        <v>43.5</v>
      </c>
      <c r="BT5" s="30">
        <v>135.88</v>
      </c>
      <c r="BU5" s="29"/>
      <c r="BV5" s="30">
        <v>0</v>
      </c>
      <c r="BW5" s="28">
        <v>654</v>
      </c>
      <c r="BX5" s="33">
        <f t="shared" si="0"/>
        <v>136.55526</v>
      </c>
      <c r="BY5" s="34">
        <f>IF(COUNTIF($G$2:G5,G5)=1,1,0)</f>
        <v>1</v>
      </c>
      <c r="BZ5" s="34">
        <f t="shared" si="1"/>
        <v>2</v>
      </c>
      <c r="CA5" s="28" t="s">
        <v>3405</v>
      </c>
      <c r="CB5" s="34" t="b">
        <v>1</v>
      </c>
      <c r="CC5" s="34" t="b">
        <f t="shared" si="2"/>
        <v>0</v>
      </c>
      <c r="CD5" s="34" t="b">
        <f t="array" ref="CD5">ISNUMBER(SEARCH("Touch Screen",$AJ5))</f>
        <v>0</v>
      </c>
      <c r="CE5" s="34"/>
      <c r="CF5" s="34"/>
      <c r="CG5" s="32">
        <v>38.1</v>
      </c>
      <c r="CH5" s="28">
        <v>1</v>
      </c>
      <c r="CI5" s="33">
        <f>('2. AC Monitors'!$A$8*'1. Version 7 Dataset'!$R5)+('1. Version 7 Dataset'!$V5*'2. AC Monitors'!$B$8)+'2. AC Monitors'!$C$8</f>
        <v>125.70134</v>
      </c>
      <c r="CJ5" s="35">
        <f>BX5-('2. AC Monitors'!$B$8*V5)</f>
        <v>102.11526000000001</v>
      </c>
      <c r="CK5" s="33">
        <f>IF($CH5=0,CJ5,CJ5-('2. AC Monitors'!$A$15*'1. Version 7 Dataset'!$CG5))</f>
        <v>96.781260000000003</v>
      </c>
      <c r="CL5" s="33">
        <f>IF($CC5=TRUE,'1. Version 7 Dataset'!CK5-($CI5*'2. AC Monitors'!$B$15),'1. Version 7 Dataset'!CK5)</f>
        <v>96.781260000000003</v>
      </c>
      <c r="CM5" s="33">
        <f>IF($CD5=TRUE,CL5-($CI5*'2. AC Monitors'!$D$15),CL5)</f>
        <v>96.781260000000003</v>
      </c>
      <c r="CN5" s="33">
        <f>IF($CB5=TRUE,CM5-($CI5*'2. AC Monitors'!$E$15),CM5)</f>
        <v>90.496193000000005</v>
      </c>
      <c r="CO5" s="33">
        <f>IF($CA5="DC",CN5+(CI5*(1-'2. AC Monitors'!$D$21)),CN5)</f>
        <v>90.496193000000005</v>
      </c>
      <c r="CP5" s="35">
        <f>('2. AC Monitors'!$A$8*'1. Version 7 Dataset'!$R5)+'2. AC Monitors'!$C$8</f>
        <v>91.261340000000004</v>
      </c>
      <c r="CQ5" s="35">
        <f t="shared" si="3"/>
        <v>1</v>
      </c>
      <c r="CR5" s="33">
        <f>(IF(CD5=TRUE,CI5+(CI5*'2. AC Monitors'!$D$15),'1. Version 7 Dataset'!CI5))*0.85</f>
        <v>106.84613899999999</v>
      </c>
      <c r="CS5" s="35">
        <f t="shared" si="4"/>
        <v>0</v>
      </c>
      <c r="CT5" s="35">
        <f>($AZ5*$R5*'3. Signage Displays'!$A$7)+'3. Signage Displays'!$B$7*TANH('3. Signage Displays'!$C$7*('1. Version 7 Dataset'!$R5+'3. Signage Displays'!$D$7)+'3. Signage Displays'!$E$7)+'3. Signage Displays'!$F$7</f>
        <v>62.750401347239546</v>
      </c>
      <c r="CU5" s="36">
        <f>($AZ5*$R5*'3. Signage Displays'!$A$7)</f>
        <v>7.6573134000000014</v>
      </c>
      <c r="CV5" s="37">
        <f>BE5-(AZ5*R5*'3. Signage Displays'!$A$7)</f>
        <v>36.082686600000002</v>
      </c>
      <c r="CW5" s="37">
        <f>IF(CC5=TRUE,CV5-(CT5*'3. Signage Displays'!$A$12),CV5)</f>
        <v>36.082686600000002</v>
      </c>
      <c r="CX5" s="38">
        <f>'3. Signage Displays'!$B$7*TANH('3. Signage Displays'!$C$7*('1. Version 7 Dataset'!R5+'3. Signage Displays'!$D$7)+'3. Signage Displays'!$E$7)+'3. Signage Displays'!$F$7</f>
        <v>55.093087947239546</v>
      </c>
      <c r="CY5" s="28">
        <f t="shared" si="5"/>
        <v>1</v>
      </c>
    </row>
    <row r="6" spans="1:103" s="17" customFormat="1" ht="19.5" customHeight="1">
      <c r="A6" s="28">
        <v>118</v>
      </c>
      <c r="B6" s="29" t="s">
        <v>1268</v>
      </c>
      <c r="C6" s="29" t="s">
        <v>1448</v>
      </c>
      <c r="D6" s="29" t="s">
        <v>1450</v>
      </c>
      <c r="E6" s="29" t="s">
        <v>1271</v>
      </c>
      <c r="F6" s="29" t="s">
        <v>1448</v>
      </c>
      <c r="G6" s="29" t="s">
        <v>1450</v>
      </c>
      <c r="H6" s="29"/>
      <c r="I6" s="29" t="s">
        <v>78</v>
      </c>
      <c r="J6" s="29" t="s">
        <v>79</v>
      </c>
      <c r="K6" s="29" t="s">
        <v>105</v>
      </c>
      <c r="L6" s="29" t="s">
        <v>80</v>
      </c>
      <c r="M6" s="29" t="s">
        <v>105</v>
      </c>
      <c r="N6" s="30">
        <v>800</v>
      </c>
      <c r="O6" s="30">
        <v>5.3</v>
      </c>
      <c r="P6" s="30">
        <v>8.5</v>
      </c>
      <c r="Q6" s="31">
        <v>10.1</v>
      </c>
      <c r="R6" s="30">
        <v>45.6</v>
      </c>
      <c r="S6" s="30">
        <v>1.6</v>
      </c>
      <c r="T6" s="30">
        <v>800</v>
      </c>
      <c r="U6" s="30">
        <v>1280</v>
      </c>
      <c r="V6" s="32">
        <f t="shared" ref="V6:V12" si="6">(T6*U6)/1000000</f>
        <v>1.024</v>
      </c>
      <c r="W6" s="30">
        <v>22456</v>
      </c>
      <c r="X6" s="30">
        <v>60</v>
      </c>
      <c r="Y6" s="30">
        <v>20.2</v>
      </c>
      <c r="Z6" s="29" t="s">
        <v>86</v>
      </c>
      <c r="AA6" s="29" t="s">
        <v>86</v>
      </c>
      <c r="AB6" s="29"/>
      <c r="AC6" s="29"/>
      <c r="AD6" s="29" t="s">
        <v>84</v>
      </c>
      <c r="AE6" s="29" t="s">
        <v>84</v>
      </c>
      <c r="AF6" s="29" t="s">
        <v>500</v>
      </c>
      <c r="AG6" s="29" t="s">
        <v>105</v>
      </c>
      <c r="AH6" s="29" t="s">
        <v>318</v>
      </c>
      <c r="AI6" s="29" t="s">
        <v>105</v>
      </c>
      <c r="AJ6" s="29" t="s">
        <v>318</v>
      </c>
      <c r="AK6" s="29" t="s">
        <v>318</v>
      </c>
      <c r="AL6" s="29" t="s">
        <v>88</v>
      </c>
      <c r="AM6" s="29" t="s">
        <v>105</v>
      </c>
      <c r="AN6" s="29" t="s">
        <v>86</v>
      </c>
      <c r="AO6" s="29" t="s">
        <v>86</v>
      </c>
      <c r="AP6" s="29" t="s">
        <v>86</v>
      </c>
      <c r="AQ6" s="29" t="s">
        <v>309</v>
      </c>
      <c r="AR6" s="29" t="s">
        <v>105</v>
      </c>
      <c r="AS6" s="29" t="s">
        <v>84</v>
      </c>
      <c r="AT6" s="29" t="s">
        <v>89</v>
      </c>
      <c r="AU6" s="29" t="s">
        <v>105</v>
      </c>
      <c r="AV6" s="30">
        <v>0</v>
      </c>
      <c r="AW6" s="29" t="s">
        <v>84</v>
      </c>
      <c r="AX6" s="29" t="s">
        <v>84</v>
      </c>
      <c r="AY6" s="30">
        <v>500</v>
      </c>
      <c r="AZ6" s="30">
        <v>444.5</v>
      </c>
      <c r="BA6" s="30">
        <v>373.4</v>
      </c>
      <c r="BB6" s="30">
        <v>200</v>
      </c>
      <c r="BC6" s="29"/>
      <c r="BD6" s="29"/>
      <c r="BE6" s="30">
        <v>5.82</v>
      </c>
      <c r="BF6" s="29"/>
      <c r="BG6" s="30">
        <v>0.5</v>
      </c>
      <c r="BH6" s="29"/>
      <c r="BI6" s="29"/>
      <c r="BJ6" s="30">
        <v>0.27</v>
      </c>
      <c r="BK6" s="30">
        <v>20.7</v>
      </c>
      <c r="BL6" s="30">
        <v>20.7</v>
      </c>
      <c r="BM6" s="30">
        <v>20.7</v>
      </c>
      <c r="BN6" s="29"/>
      <c r="BO6" s="29"/>
      <c r="BP6" s="30">
        <v>0.27</v>
      </c>
      <c r="BQ6" s="30">
        <v>0.5</v>
      </c>
      <c r="BR6" s="29"/>
      <c r="BS6" s="30">
        <v>5.82</v>
      </c>
      <c r="BT6" s="30">
        <v>20.7</v>
      </c>
      <c r="BU6" s="29"/>
      <c r="BV6" s="30">
        <v>0</v>
      </c>
      <c r="BW6" s="28">
        <v>118</v>
      </c>
      <c r="BX6" s="33">
        <f t="shared" si="0"/>
        <v>20.691120000000002</v>
      </c>
      <c r="BY6" s="34">
        <f>IF(COUNTIF($G$2:G6,G6)=1,1,0)</f>
        <v>1</v>
      </c>
      <c r="BZ6" s="34">
        <f t="shared" si="1"/>
        <v>1</v>
      </c>
      <c r="CA6" s="28" t="s">
        <v>3406</v>
      </c>
      <c r="CB6" s="34" t="b">
        <f t="shared" ref="CB6:CB69" si="7">ISNUMBER(SEARCH("curved screen",AH6))</f>
        <v>0</v>
      </c>
      <c r="CC6" s="34" t="b">
        <f t="shared" si="2"/>
        <v>0</v>
      </c>
      <c r="CD6" s="34" t="b">
        <f t="array" ref="CD6">ISNUMBER(SEARCH("Touch Screen",$AJ6))</f>
        <v>1</v>
      </c>
      <c r="CE6" s="34"/>
      <c r="CF6" s="34"/>
      <c r="CG6" s="32">
        <v>20.2</v>
      </c>
      <c r="CH6" s="28">
        <v>0</v>
      </c>
      <c r="CI6" s="33">
        <f>('2. AC Monitors'!$A$8*'1. Version 7 Dataset'!$R6)+('1. Version 7 Dataset'!$V6*'2. AC Monitors'!$B$8)+'2. AC Monitors'!$C$8</f>
        <v>17.864000000000001</v>
      </c>
      <c r="CJ6" s="35">
        <f>BX6-('2. AC Monitors'!$B$8*V6)</f>
        <v>16.390320000000003</v>
      </c>
      <c r="CK6" s="33">
        <f>IF($CH6=0,CJ6,CJ6-('2. AC Monitors'!$A$15*'1. Version 7 Dataset'!$CG6))</f>
        <v>16.390320000000003</v>
      </c>
      <c r="CL6" s="33">
        <f>IF($CC6=TRUE,'1. Version 7 Dataset'!CK6-($CI6*'2. AC Monitors'!$B$15),'1. Version 7 Dataset'!CK6)</f>
        <v>16.390320000000003</v>
      </c>
      <c r="CM6" s="33">
        <f>IF($CD6=TRUE,CL6-($CI6*'2. AC Monitors'!$D$15),CL6)</f>
        <v>13.710720000000002</v>
      </c>
      <c r="CN6" s="33">
        <f>IF($CB6=TRUE,CM6-($CI6*'2. AC Monitors'!$E$15),CM6)</f>
        <v>13.710720000000002</v>
      </c>
      <c r="CO6" s="33">
        <f>IF($CA6="DC",CN6+(CI6*(1-'2. AC Monitors'!$D$21)),CN6)</f>
        <v>31.574720000000003</v>
      </c>
      <c r="CP6" s="35">
        <f>('2. AC Monitors'!$A$8*'1. Version 7 Dataset'!$R6)+'2. AC Monitors'!$C$8</f>
        <v>13.5632</v>
      </c>
      <c r="CQ6" s="35">
        <f t="shared" si="3"/>
        <v>0</v>
      </c>
      <c r="CR6" s="33">
        <f>(IF(CD6=TRUE,CI6+(CI6*'2. AC Monitors'!$D$15),'1. Version 7 Dataset'!CI6))*0.85</f>
        <v>17.462060000000001</v>
      </c>
      <c r="CS6" s="35">
        <f t="shared" si="4"/>
        <v>0</v>
      </c>
      <c r="CT6" s="35">
        <f>($AZ6*$R6*'3. Signage Displays'!$A$7)+'3. Signage Displays'!$B$7*TANH('3. Signage Displays'!$C$7*('1. Version 7 Dataset'!$R6+'3. Signage Displays'!$D$7)+'3. Signage Displays'!$E$7)+'3. Signage Displays'!$F$7</f>
        <v>18.746971513837021</v>
      </c>
      <c r="CU6" s="36">
        <f>($AZ6*$R6*'3. Signage Displays'!$A$7)</f>
        <v>0.81076800000000004</v>
      </c>
      <c r="CV6" s="37">
        <f>BE6-(AZ6*R6*'3. Signage Displays'!$A$7)</f>
        <v>5.0092319999999999</v>
      </c>
      <c r="CW6" s="37">
        <f>IF(CC6=TRUE,CV6-(CT6*'3. Signage Displays'!$A$12),CV6)</f>
        <v>5.0092319999999999</v>
      </c>
      <c r="CX6" s="38">
        <f>'3. Signage Displays'!$B$7*TANH('3. Signage Displays'!$C$7*('1. Version 7 Dataset'!R6+'3. Signage Displays'!$D$7)+'3. Signage Displays'!$E$7)+'3. Signage Displays'!$F$7</f>
        <v>17.936203513837022</v>
      </c>
      <c r="CY6" s="28">
        <f t="shared" si="5"/>
        <v>1</v>
      </c>
    </row>
    <row r="7" spans="1:103" s="17" customFormat="1" ht="19.5" customHeight="1">
      <c r="A7" s="28">
        <v>119</v>
      </c>
      <c r="B7" s="29" t="s">
        <v>1268</v>
      </c>
      <c r="C7" s="29" t="s">
        <v>1446</v>
      </c>
      <c r="D7" s="29" t="s">
        <v>1451</v>
      </c>
      <c r="E7" s="29" t="s">
        <v>1271</v>
      </c>
      <c r="F7" s="29" t="s">
        <v>1446</v>
      </c>
      <c r="G7" s="29" t="s">
        <v>1451</v>
      </c>
      <c r="H7" s="29"/>
      <c r="I7" s="29" t="s">
        <v>78</v>
      </c>
      <c r="J7" s="29" t="s">
        <v>79</v>
      </c>
      <c r="K7" s="29" t="s">
        <v>105</v>
      </c>
      <c r="L7" s="29" t="s">
        <v>80</v>
      </c>
      <c r="M7" s="29" t="s">
        <v>105</v>
      </c>
      <c r="N7" s="30">
        <v>800</v>
      </c>
      <c r="O7" s="30">
        <v>5.3</v>
      </c>
      <c r="P7" s="30">
        <v>8.5</v>
      </c>
      <c r="Q7" s="31">
        <v>10.1</v>
      </c>
      <c r="R7" s="30">
        <v>45.6</v>
      </c>
      <c r="S7" s="30">
        <v>1.6</v>
      </c>
      <c r="T7" s="30">
        <v>800</v>
      </c>
      <c r="U7" s="30">
        <v>1280</v>
      </c>
      <c r="V7" s="32">
        <f t="shared" si="6"/>
        <v>1.024</v>
      </c>
      <c r="W7" s="30">
        <v>22456</v>
      </c>
      <c r="X7" s="30">
        <v>60</v>
      </c>
      <c r="Y7" s="30">
        <v>20.2</v>
      </c>
      <c r="Z7" s="29" t="s">
        <v>86</v>
      </c>
      <c r="AA7" s="29" t="s">
        <v>86</v>
      </c>
      <c r="AB7" s="29"/>
      <c r="AC7" s="29"/>
      <c r="AD7" s="29" t="s">
        <v>84</v>
      </c>
      <c r="AE7" s="29" t="s">
        <v>84</v>
      </c>
      <c r="AF7" s="29" t="s">
        <v>500</v>
      </c>
      <c r="AG7" s="29" t="s">
        <v>105</v>
      </c>
      <c r="AH7" s="29" t="s">
        <v>86</v>
      </c>
      <c r="AI7" s="29" t="s">
        <v>105</v>
      </c>
      <c r="AJ7" s="29" t="s">
        <v>86</v>
      </c>
      <c r="AK7" s="29" t="s">
        <v>86</v>
      </c>
      <c r="AL7" s="29" t="s">
        <v>88</v>
      </c>
      <c r="AM7" s="29" t="s">
        <v>105</v>
      </c>
      <c r="AN7" s="29" t="s">
        <v>86</v>
      </c>
      <c r="AO7" s="29" t="s">
        <v>86</v>
      </c>
      <c r="AP7" s="29" t="s">
        <v>86</v>
      </c>
      <c r="AQ7" s="29" t="s">
        <v>309</v>
      </c>
      <c r="AR7" s="29" t="s">
        <v>105</v>
      </c>
      <c r="AS7" s="29" t="s">
        <v>84</v>
      </c>
      <c r="AT7" s="29" t="s">
        <v>89</v>
      </c>
      <c r="AU7" s="29" t="s">
        <v>105</v>
      </c>
      <c r="AV7" s="30">
        <v>0</v>
      </c>
      <c r="AW7" s="29" t="s">
        <v>84</v>
      </c>
      <c r="AX7" s="29" t="s">
        <v>84</v>
      </c>
      <c r="AY7" s="30">
        <v>500</v>
      </c>
      <c r="AZ7" s="30">
        <v>419</v>
      </c>
      <c r="BA7" s="30">
        <v>346.4</v>
      </c>
      <c r="BB7" s="30">
        <v>200</v>
      </c>
      <c r="BC7" s="29"/>
      <c r="BD7" s="29"/>
      <c r="BE7" s="30">
        <v>5.29</v>
      </c>
      <c r="BF7" s="29"/>
      <c r="BG7" s="30">
        <v>0.3</v>
      </c>
      <c r="BH7" s="29"/>
      <c r="BI7" s="29"/>
      <c r="BJ7" s="30">
        <v>0.27</v>
      </c>
      <c r="BK7" s="30">
        <v>17.93</v>
      </c>
      <c r="BL7" s="30">
        <v>17.93</v>
      </c>
      <c r="BM7" s="30">
        <v>18</v>
      </c>
      <c r="BN7" s="29"/>
      <c r="BO7" s="29"/>
      <c r="BP7" s="30">
        <v>0.27</v>
      </c>
      <c r="BQ7" s="30">
        <v>0.3</v>
      </c>
      <c r="BR7" s="29"/>
      <c r="BS7" s="30">
        <v>5.29</v>
      </c>
      <c r="BT7" s="30">
        <v>17.93</v>
      </c>
      <c r="BU7" s="29"/>
      <c r="BV7" s="30">
        <v>0</v>
      </c>
      <c r="BW7" s="28">
        <v>119</v>
      </c>
      <c r="BX7" s="33">
        <f t="shared" si="0"/>
        <v>17.927340000000001</v>
      </c>
      <c r="BY7" s="34">
        <f>IF(COUNTIF($G$2:G7,G7)=1,1,0)</f>
        <v>1</v>
      </c>
      <c r="BZ7" s="34">
        <f t="shared" si="1"/>
        <v>1</v>
      </c>
      <c r="CA7" s="28" t="s">
        <v>3406</v>
      </c>
      <c r="CB7" s="34" t="b">
        <f t="shared" si="7"/>
        <v>0</v>
      </c>
      <c r="CC7" s="34" t="b">
        <f t="shared" si="2"/>
        <v>0</v>
      </c>
      <c r="CD7" s="34" t="b">
        <f t="array" ref="CD7">ISNUMBER(SEARCH("Touch Screen",$AJ7))</f>
        <v>0</v>
      </c>
      <c r="CE7" s="34"/>
      <c r="CF7" s="34"/>
      <c r="CG7" s="32">
        <v>20.2</v>
      </c>
      <c r="CH7" s="28">
        <v>0</v>
      </c>
      <c r="CI7" s="33">
        <f>('2. AC Monitors'!$A$8*'1. Version 7 Dataset'!$R7)+('1. Version 7 Dataset'!$V7*'2. AC Monitors'!$B$8)+'2. AC Monitors'!$C$8</f>
        <v>17.864000000000001</v>
      </c>
      <c r="CJ7" s="35">
        <f>BX7-('2. AC Monitors'!$B$8*V7)</f>
        <v>13.62654</v>
      </c>
      <c r="CK7" s="33">
        <f>IF($CH7=0,CJ7,CJ7-('2. AC Monitors'!$A$15*'1. Version 7 Dataset'!$CG7))</f>
        <v>13.62654</v>
      </c>
      <c r="CL7" s="33">
        <f>IF($CC7=TRUE,'1. Version 7 Dataset'!CK7-($CI7*'2. AC Monitors'!$B$15),'1. Version 7 Dataset'!CK7)</f>
        <v>13.62654</v>
      </c>
      <c r="CM7" s="33">
        <f>IF($CD7=TRUE,CL7-($CI7*'2. AC Monitors'!$D$15),CL7)</f>
        <v>13.62654</v>
      </c>
      <c r="CN7" s="33">
        <f>IF($CB7=TRUE,CM7-($CI7*'2. AC Monitors'!$E$15),CM7)</f>
        <v>13.62654</v>
      </c>
      <c r="CO7" s="33">
        <f>IF($CA7="DC",CN7+(CI7*(1-'2. AC Monitors'!$D$21)),CN7)</f>
        <v>31.490540000000003</v>
      </c>
      <c r="CP7" s="35">
        <f>('2. AC Monitors'!$A$8*'1. Version 7 Dataset'!$R7)+'2. AC Monitors'!$C$8</f>
        <v>13.5632</v>
      </c>
      <c r="CQ7" s="35">
        <f t="shared" si="3"/>
        <v>0</v>
      </c>
      <c r="CR7" s="33">
        <f>(IF(CD7=TRUE,CI7+(CI7*'2. AC Monitors'!$D$15),'1. Version 7 Dataset'!CI7))*0.85</f>
        <v>15.1844</v>
      </c>
      <c r="CS7" s="35">
        <f t="shared" si="4"/>
        <v>0</v>
      </c>
      <c r="CT7" s="35">
        <f>($AZ7*$R7*'3. Signage Displays'!$A$7)+'3. Signage Displays'!$B$7*TANH('3. Signage Displays'!$C$7*('1. Version 7 Dataset'!$R7+'3. Signage Displays'!$D$7)+'3. Signage Displays'!$E$7)+'3. Signage Displays'!$F$7</f>
        <v>18.700459513837021</v>
      </c>
      <c r="CU7" s="36">
        <f>($AZ7*$R7*'3. Signage Displays'!$A$7)</f>
        <v>0.76425600000000016</v>
      </c>
      <c r="CV7" s="37">
        <f>BE7-(AZ7*R7*'3. Signage Displays'!$A$7)</f>
        <v>4.5257439999999995</v>
      </c>
      <c r="CW7" s="37">
        <f>IF(CC7=TRUE,CV7-(CT7*'3. Signage Displays'!$A$12),CV7)</f>
        <v>4.5257439999999995</v>
      </c>
      <c r="CX7" s="38">
        <f>'3. Signage Displays'!$B$7*TANH('3. Signage Displays'!$C$7*('1. Version 7 Dataset'!R7+'3. Signage Displays'!$D$7)+'3. Signage Displays'!$E$7)+'3. Signage Displays'!$F$7</f>
        <v>17.936203513837022</v>
      </c>
      <c r="CY7" s="28">
        <f t="shared" si="5"/>
        <v>1</v>
      </c>
    </row>
    <row r="8" spans="1:103" s="17" customFormat="1" ht="19.5" customHeight="1">
      <c r="A8" s="28">
        <v>167</v>
      </c>
      <c r="B8" s="29" t="s">
        <v>72</v>
      </c>
      <c r="C8" s="29" t="s">
        <v>304</v>
      </c>
      <c r="D8" s="29" t="s">
        <v>307</v>
      </c>
      <c r="E8" s="29" t="s">
        <v>75</v>
      </c>
      <c r="F8" s="29" t="s">
        <v>304</v>
      </c>
      <c r="G8" s="29" t="s">
        <v>307</v>
      </c>
      <c r="H8" s="29" t="s">
        <v>308</v>
      </c>
      <c r="I8" s="29" t="s">
        <v>78</v>
      </c>
      <c r="J8" s="29" t="s">
        <v>100</v>
      </c>
      <c r="K8" s="29" t="s">
        <v>105</v>
      </c>
      <c r="L8" s="29" t="s">
        <v>80</v>
      </c>
      <c r="M8" s="29" t="s">
        <v>105</v>
      </c>
      <c r="N8" s="30">
        <v>600</v>
      </c>
      <c r="O8" s="30">
        <v>7.6</v>
      </c>
      <c r="P8" s="30">
        <v>13.6</v>
      </c>
      <c r="Q8" s="31">
        <v>15.6</v>
      </c>
      <c r="R8" s="30">
        <v>103.26</v>
      </c>
      <c r="S8" s="30">
        <v>1.78</v>
      </c>
      <c r="T8" s="30">
        <v>768</v>
      </c>
      <c r="U8" s="30">
        <v>1366</v>
      </c>
      <c r="V8" s="32">
        <f t="shared" si="6"/>
        <v>1.049088</v>
      </c>
      <c r="W8" s="30">
        <v>10159</v>
      </c>
      <c r="X8" s="30">
        <v>60</v>
      </c>
      <c r="Y8" s="30">
        <v>16.7</v>
      </c>
      <c r="Z8" s="29" t="s">
        <v>86</v>
      </c>
      <c r="AA8" s="29" t="s">
        <v>86</v>
      </c>
      <c r="AB8" s="29"/>
      <c r="AC8" s="29"/>
      <c r="AD8" s="29" t="s">
        <v>84</v>
      </c>
      <c r="AE8" s="29" t="s">
        <v>83</v>
      </c>
      <c r="AF8" s="29" t="s">
        <v>306</v>
      </c>
      <c r="AG8" s="29" t="s">
        <v>105</v>
      </c>
      <c r="AH8" s="29" t="s">
        <v>86</v>
      </c>
      <c r="AI8" s="29" t="s">
        <v>105</v>
      </c>
      <c r="AJ8" s="29" t="s">
        <v>86</v>
      </c>
      <c r="AK8" s="29" t="s">
        <v>86</v>
      </c>
      <c r="AL8" s="29" t="s">
        <v>306</v>
      </c>
      <c r="AM8" s="29" t="s">
        <v>105</v>
      </c>
      <c r="AN8" s="29" t="s">
        <v>86</v>
      </c>
      <c r="AO8" s="29" t="s">
        <v>86</v>
      </c>
      <c r="AP8" s="29" t="s">
        <v>86</v>
      </c>
      <c r="AQ8" s="29" t="s">
        <v>309</v>
      </c>
      <c r="AR8" s="29" t="s">
        <v>105</v>
      </c>
      <c r="AS8" s="29" t="s">
        <v>84</v>
      </c>
      <c r="AT8" s="29" t="s">
        <v>89</v>
      </c>
      <c r="AU8" s="29" t="s">
        <v>105</v>
      </c>
      <c r="AV8" s="30">
        <v>5</v>
      </c>
      <c r="AW8" s="29" t="s">
        <v>84</v>
      </c>
      <c r="AX8" s="29" t="s">
        <v>84</v>
      </c>
      <c r="AY8" s="30">
        <v>220</v>
      </c>
      <c r="AZ8" s="30">
        <v>208.1</v>
      </c>
      <c r="BA8" s="30">
        <v>178.4</v>
      </c>
      <c r="BB8" s="30">
        <v>200</v>
      </c>
      <c r="BC8" s="29"/>
      <c r="BD8" s="29"/>
      <c r="BE8" s="30">
        <v>5.23</v>
      </c>
      <c r="BF8" s="29"/>
      <c r="BG8" s="30">
        <v>0.17</v>
      </c>
      <c r="BH8" s="29"/>
      <c r="BI8" s="29"/>
      <c r="BJ8" s="30">
        <v>7.0000000000000007E-2</v>
      </c>
      <c r="BK8" s="30">
        <v>17.010000000000002</v>
      </c>
      <c r="BL8" s="30">
        <v>17.010000000000002</v>
      </c>
      <c r="BM8" s="30">
        <v>21.6</v>
      </c>
      <c r="BN8" s="29"/>
      <c r="BO8" s="29"/>
      <c r="BP8" s="30">
        <v>7.0000000000000007E-2</v>
      </c>
      <c r="BQ8" s="30">
        <v>0.18</v>
      </c>
      <c r="BR8" s="29"/>
      <c r="BS8" s="30">
        <v>4.6500000000000004</v>
      </c>
      <c r="BT8" s="30">
        <v>15.3</v>
      </c>
      <c r="BU8" s="29"/>
      <c r="BV8" s="30">
        <v>0</v>
      </c>
      <c r="BW8" s="28">
        <v>167</v>
      </c>
      <c r="BX8" s="33">
        <f t="shared" si="0"/>
        <v>17.003160000000001</v>
      </c>
      <c r="BY8" s="34">
        <f>IF(COUNTIF($G$2:G8,G8)=1,1,0)</f>
        <v>1</v>
      </c>
      <c r="BZ8" s="34">
        <f t="shared" si="1"/>
        <v>1</v>
      </c>
      <c r="CA8" s="28" t="s">
        <v>3406</v>
      </c>
      <c r="CB8" s="34" t="b">
        <f t="shared" si="7"/>
        <v>0</v>
      </c>
      <c r="CC8" s="34" t="b">
        <f t="shared" si="2"/>
        <v>0</v>
      </c>
      <c r="CD8" s="34" t="b">
        <f t="array" ref="CD8">ISNUMBER(SEARCH("Touch Screen",$AJ8))</f>
        <v>0</v>
      </c>
      <c r="CE8" s="34"/>
      <c r="CF8" s="34"/>
      <c r="CG8" s="32">
        <v>16.7</v>
      </c>
      <c r="CH8" s="28">
        <v>0</v>
      </c>
      <c r="CI8" s="33">
        <f>('2. AC Monitors'!$A$8*'1. Version 7 Dataset'!$R8)+('1. Version 7 Dataset'!$V8*'2. AC Monitors'!$B$8)+'2. AC Monitors'!$C$8</f>
        <v>25.003889600000001</v>
      </c>
      <c r="CJ8" s="35">
        <f>BX8-('2. AC Monitors'!$B$8*V8)</f>
        <v>12.596990400000001</v>
      </c>
      <c r="CK8" s="33">
        <f>IF($CH8=0,CJ8,CJ8-('2. AC Monitors'!$A$15*'1. Version 7 Dataset'!$CG8))</f>
        <v>12.596990400000001</v>
      </c>
      <c r="CL8" s="33">
        <f>IF($CC8=TRUE,'1. Version 7 Dataset'!CK8-($CI8*'2. AC Monitors'!$B$15),'1. Version 7 Dataset'!CK8)</f>
        <v>12.596990400000001</v>
      </c>
      <c r="CM8" s="33">
        <f>IF($CD8=TRUE,CL8-($CI8*'2. AC Monitors'!$D$15),CL8)</f>
        <v>12.596990400000001</v>
      </c>
      <c r="CN8" s="33">
        <f>IF($CB8=TRUE,CM8-($CI8*'2. AC Monitors'!$E$15),CM8)</f>
        <v>12.596990400000001</v>
      </c>
      <c r="CO8" s="33">
        <f>IF($CA8="DC",CN8+(CI8*(1-'2. AC Monitors'!$D$21)),CN8)</f>
        <v>37.600880000000004</v>
      </c>
      <c r="CP8" s="35">
        <f>('2. AC Monitors'!$A$8*'1. Version 7 Dataset'!$R8)+'2. AC Monitors'!$C$8</f>
        <v>20.597720000000002</v>
      </c>
      <c r="CQ8" s="35">
        <f t="shared" si="3"/>
        <v>1</v>
      </c>
      <c r="CR8" s="33">
        <f>(IF(CD8=TRUE,CI8+(CI8*'2. AC Monitors'!$D$15),'1. Version 7 Dataset'!CI8))*0.85</f>
        <v>21.253306160000001</v>
      </c>
      <c r="CS8" s="35">
        <f t="shared" si="4"/>
        <v>1</v>
      </c>
      <c r="CT8" s="35">
        <f>($AZ8*$R8*'3. Signage Displays'!$A$7)+'3. Signage Displays'!$B$7*TANH('3. Signage Displays'!$C$7*('1. Version 7 Dataset'!$R8+'3. Signage Displays'!$D$7)+'3. Signage Displays'!$E$7)+'3. Signage Displays'!$F$7</f>
        <v>22.255073321894162</v>
      </c>
      <c r="CU8" s="36">
        <f>($AZ8*$R8*'3. Signage Displays'!$A$7)</f>
        <v>0.85953624000000006</v>
      </c>
      <c r="CV8" s="37">
        <f>BE8-(AZ8*R8*'3. Signage Displays'!$A$7)</f>
        <v>4.3704637600000007</v>
      </c>
      <c r="CW8" s="37">
        <f>IF(CC8=TRUE,CV8-(CT8*'3. Signage Displays'!$A$12),CV8)</f>
        <v>4.3704637600000007</v>
      </c>
      <c r="CX8" s="38">
        <f>'3. Signage Displays'!$B$7*TANH('3. Signage Displays'!$C$7*('1. Version 7 Dataset'!R8+'3. Signage Displays'!$D$7)+'3. Signage Displays'!$E$7)+'3. Signage Displays'!$F$7</f>
        <v>21.395537081894162</v>
      </c>
      <c r="CY8" s="28">
        <f t="shared" si="5"/>
        <v>1</v>
      </c>
    </row>
    <row r="9" spans="1:103" s="17" customFormat="1" ht="19.5" customHeight="1">
      <c r="A9" s="28">
        <v>197</v>
      </c>
      <c r="B9" s="29" t="s">
        <v>1268</v>
      </c>
      <c r="C9" s="29" t="s">
        <v>1446</v>
      </c>
      <c r="D9" s="29" t="s">
        <v>1447</v>
      </c>
      <c r="E9" s="29" t="s">
        <v>1271</v>
      </c>
      <c r="F9" s="29" t="s">
        <v>1446</v>
      </c>
      <c r="G9" s="29" t="s">
        <v>1447</v>
      </c>
      <c r="H9" s="29"/>
      <c r="I9" s="29" t="s">
        <v>78</v>
      </c>
      <c r="J9" s="29" t="s">
        <v>79</v>
      </c>
      <c r="K9" s="29" t="s">
        <v>105</v>
      </c>
      <c r="L9" s="29" t="s">
        <v>80</v>
      </c>
      <c r="M9" s="29" t="s">
        <v>105</v>
      </c>
      <c r="N9" s="30">
        <v>800</v>
      </c>
      <c r="O9" s="30">
        <v>5.3</v>
      </c>
      <c r="P9" s="30">
        <v>8.5</v>
      </c>
      <c r="Q9" s="31">
        <v>10.1</v>
      </c>
      <c r="R9" s="30">
        <v>45.6</v>
      </c>
      <c r="S9" s="30">
        <v>1.6</v>
      </c>
      <c r="T9" s="30">
        <v>800</v>
      </c>
      <c r="U9" s="30">
        <v>1280</v>
      </c>
      <c r="V9" s="32">
        <f t="shared" si="6"/>
        <v>1.024</v>
      </c>
      <c r="W9" s="30">
        <v>22456</v>
      </c>
      <c r="X9" s="30">
        <v>60</v>
      </c>
      <c r="Y9" s="30">
        <v>20.2</v>
      </c>
      <c r="Z9" s="29" t="s">
        <v>86</v>
      </c>
      <c r="AA9" s="29" t="s">
        <v>86</v>
      </c>
      <c r="AB9" s="29"/>
      <c r="AC9" s="29"/>
      <c r="AD9" s="29" t="s">
        <v>84</v>
      </c>
      <c r="AE9" s="29" t="s">
        <v>84</v>
      </c>
      <c r="AF9" s="29" t="s">
        <v>500</v>
      </c>
      <c r="AG9" s="29" t="s">
        <v>105</v>
      </c>
      <c r="AH9" s="29" t="s">
        <v>86</v>
      </c>
      <c r="AI9" s="29" t="s">
        <v>105</v>
      </c>
      <c r="AJ9" s="29" t="s">
        <v>86</v>
      </c>
      <c r="AK9" s="29" t="s">
        <v>86</v>
      </c>
      <c r="AL9" s="29" t="s">
        <v>88</v>
      </c>
      <c r="AM9" s="29" t="s">
        <v>105</v>
      </c>
      <c r="AN9" s="29" t="s">
        <v>86</v>
      </c>
      <c r="AO9" s="29" t="s">
        <v>86</v>
      </c>
      <c r="AP9" s="29" t="s">
        <v>86</v>
      </c>
      <c r="AQ9" s="29" t="s">
        <v>309</v>
      </c>
      <c r="AR9" s="29" t="s">
        <v>105</v>
      </c>
      <c r="AS9" s="29" t="s">
        <v>84</v>
      </c>
      <c r="AT9" s="29" t="s">
        <v>89</v>
      </c>
      <c r="AU9" s="29" t="s">
        <v>105</v>
      </c>
      <c r="AV9" s="30">
        <v>0</v>
      </c>
      <c r="AW9" s="29" t="s">
        <v>84</v>
      </c>
      <c r="AX9" s="29" t="s">
        <v>84</v>
      </c>
      <c r="AY9" s="30">
        <v>500</v>
      </c>
      <c r="AZ9" s="30">
        <v>419</v>
      </c>
      <c r="BA9" s="30">
        <v>346.4</v>
      </c>
      <c r="BB9" s="30">
        <v>200</v>
      </c>
      <c r="BC9" s="29"/>
      <c r="BD9" s="29"/>
      <c r="BE9" s="30">
        <v>5.29</v>
      </c>
      <c r="BF9" s="29"/>
      <c r="BG9" s="30">
        <v>0.3</v>
      </c>
      <c r="BH9" s="29"/>
      <c r="BI9" s="29"/>
      <c r="BJ9" s="30">
        <v>0.27</v>
      </c>
      <c r="BK9" s="30">
        <v>17.93</v>
      </c>
      <c r="BL9" s="30">
        <v>17.93</v>
      </c>
      <c r="BM9" s="30">
        <v>18</v>
      </c>
      <c r="BN9" s="29"/>
      <c r="BO9" s="29"/>
      <c r="BP9" s="30">
        <v>0.27</v>
      </c>
      <c r="BQ9" s="30">
        <v>0.3</v>
      </c>
      <c r="BR9" s="29"/>
      <c r="BS9" s="30">
        <v>5.29</v>
      </c>
      <c r="BT9" s="30">
        <v>17.93</v>
      </c>
      <c r="BU9" s="29"/>
      <c r="BV9" s="30">
        <v>0</v>
      </c>
      <c r="BW9" s="28">
        <v>197</v>
      </c>
      <c r="BX9" s="33">
        <f t="shared" si="0"/>
        <v>17.927340000000001</v>
      </c>
      <c r="BY9" s="34">
        <f>IF(COUNTIF($G$2:G9,G9)=1,1,0)</f>
        <v>1</v>
      </c>
      <c r="BZ9" s="34">
        <f t="shared" si="1"/>
        <v>1</v>
      </c>
      <c r="CA9" s="28" t="s">
        <v>3406</v>
      </c>
      <c r="CB9" s="34" t="b">
        <f t="shared" si="7"/>
        <v>0</v>
      </c>
      <c r="CC9" s="34" t="b">
        <f t="shared" si="2"/>
        <v>0</v>
      </c>
      <c r="CD9" s="34" t="b">
        <f t="array" ref="CD9">ISNUMBER(SEARCH("Touch Screen",$AJ9))</f>
        <v>0</v>
      </c>
      <c r="CE9" s="34"/>
      <c r="CF9" s="34"/>
      <c r="CG9" s="32">
        <v>20.2</v>
      </c>
      <c r="CH9" s="28">
        <v>0</v>
      </c>
      <c r="CI9" s="33">
        <f>('2. AC Monitors'!$A$8*'1. Version 7 Dataset'!$R9)+('1. Version 7 Dataset'!$V9*'2. AC Monitors'!$B$8)+'2. AC Monitors'!$C$8</f>
        <v>17.864000000000001</v>
      </c>
      <c r="CJ9" s="35">
        <f>BX9-('2. AC Monitors'!$B$8*V9)</f>
        <v>13.62654</v>
      </c>
      <c r="CK9" s="33">
        <f>IF($CH9=0,CJ9,CJ9-('2. AC Monitors'!$A$15*'1. Version 7 Dataset'!$CG9))</f>
        <v>13.62654</v>
      </c>
      <c r="CL9" s="33">
        <f>IF($CC9=TRUE,'1. Version 7 Dataset'!CK9-($CI9*'2. AC Monitors'!$B$15),'1. Version 7 Dataset'!CK9)</f>
        <v>13.62654</v>
      </c>
      <c r="CM9" s="33">
        <f>IF($CD9=TRUE,CL9-($CI9*'2. AC Monitors'!$D$15),CL9)</f>
        <v>13.62654</v>
      </c>
      <c r="CN9" s="33">
        <f>IF($CB9=TRUE,CM9-($CI9*'2. AC Monitors'!$E$15),CM9)</f>
        <v>13.62654</v>
      </c>
      <c r="CO9" s="33">
        <f>IF($CA9="DC",CN9+(CI9*(1-'2. AC Monitors'!$D$21)),CN9)</f>
        <v>31.490540000000003</v>
      </c>
      <c r="CP9" s="35">
        <f>('2. AC Monitors'!$A$8*'1. Version 7 Dataset'!$R9)+'2. AC Monitors'!$C$8</f>
        <v>13.5632</v>
      </c>
      <c r="CQ9" s="35">
        <f t="shared" si="3"/>
        <v>0</v>
      </c>
      <c r="CR9" s="33">
        <f>(IF(CD9=TRUE,CI9+(CI9*'2. AC Monitors'!$D$15),'1. Version 7 Dataset'!CI9))*0.85</f>
        <v>15.1844</v>
      </c>
      <c r="CS9" s="35">
        <f t="shared" si="4"/>
        <v>0</v>
      </c>
      <c r="CT9" s="35">
        <f>($AZ9*$R9*'3. Signage Displays'!$A$7)+'3. Signage Displays'!$B$7*TANH('3. Signage Displays'!$C$7*('1. Version 7 Dataset'!$R9+'3. Signage Displays'!$D$7)+'3. Signage Displays'!$E$7)+'3. Signage Displays'!$F$7</f>
        <v>18.700459513837021</v>
      </c>
      <c r="CU9" s="36">
        <f>($AZ9*$R9*'3. Signage Displays'!$A$7)</f>
        <v>0.76425600000000016</v>
      </c>
      <c r="CV9" s="37">
        <f>BE9-(AZ9*R9*'3. Signage Displays'!$A$7)</f>
        <v>4.5257439999999995</v>
      </c>
      <c r="CW9" s="37">
        <f>IF(CC9=TRUE,CV9-(CT9*'3. Signage Displays'!$A$12),CV9)</f>
        <v>4.5257439999999995</v>
      </c>
      <c r="CX9" s="38">
        <f>'3. Signage Displays'!$B$7*TANH('3. Signage Displays'!$C$7*('1. Version 7 Dataset'!R9+'3. Signage Displays'!$D$7)+'3. Signage Displays'!$E$7)+'3. Signage Displays'!$F$7</f>
        <v>17.936203513837022</v>
      </c>
      <c r="CY9" s="28">
        <f t="shared" si="5"/>
        <v>1</v>
      </c>
    </row>
    <row r="10" spans="1:103" s="17" customFormat="1" ht="19.5" customHeight="1">
      <c r="A10" s="28">
        <v>198</v>
      </c>
      <c r="B10" s="29" t="s">
        <v>1268</v>
      </c>
      <c r="C10" s="29" t="s">
        <v>1448</v>
      </c>
      <c r="D10" s="29" t="s">
        <v>1449</v>
      </c>
      <c r="E10" s="29" t="s">
        <v>1271</v>
      </c>
      <c r="F10" s="29" t="s">
        <v>1448</v>
      </c>
      <c r="G10" s="29" t="s">
        <v>1449</v>
      </c>
      <c r="H10" s="29"/>
      <c r="I10" s="29" t="s">
        <v>78</v>
      </c>
      <c r="J10" s="29" t="s">
        <v>79</v>
      </c>
      <c r="K10" s="29" t="s">
        <v>105</v>
      </c>
      <c r="L10" s="29" t="s">
        <v>80</v>
      </c>
      <c r="M10" s="29" t="s">
        <v>105</v>
      </c>
      <c r="N10" s="30">
        <v>800</v>
      </c>
      <c r="O10" s="30">
        <v>5.3</v>
      </c>
      <c r="P10" s="30">
        <v>8.5</v>
      </c>
      <c r="Q10" s="31">
        <v>10.1</v>
      </c>
      <c r="R10" s="30">
        <v>45.6</v>
      </c>
      <c r="S10" s="30">
        <v>1.6</v>
      </c>
      <c r="T10" s="30">
        <v>800</v>
      </c>
      <c r="U10" s="30">
        <v>1280</v>
      </c>
      <c r="V10" s="32">
        <f t="shared" si="6"/>
        <v>1.024</v>
      </c>
      <c r="W10" s="30">
        <v>22456</v>
      </c>
      <c r="X10" s="30">
        <v>60</v>
      </c>
      <c r="Y10" s="30">
        <v>20.2</v>
      </c>
      <c r="Z10" s="29" t="s">
        <v>86</v>
      </c>
      <c r="AA10" s="29" t="s">
        <v>86</v>
      </c>
      <c r="AB10" s="29"/>
      <c r="AC10" s="29"/>
      <c r="AD10" s="29" t="s">
        <v>84</v>
      </c>
      <c r="AE10" s="29" t="s">
        <v>84</v>
      </c>
      <c r="AF10" s="29" t="s">
        <v>500</v>
      </c>
      <c r="AG10" s="29" t="s">
        <v>105</v>
      </c>
      <c r="AH10" s="29" t="s">
        <v>318</v>
      </c>
      <c r="AI10" s="29" t="s">
        <v>105</v>
      </c>
      <c r="AJ10" s="29" t="s">
        <v>318</v>
      </c>
      <c r="AK10" s="29" t="s">
        <v>318</v>
      </c>
      <c r="AL10" s="29" t="s">
        <v>88</v>
      </c>
      <c r="AM10" s="29" t="s">
        <v>105</v>
      </c>
      <c r="AN10" s="29" t="s">
        <v>86</v>
      </c>
      <c r="AO10" s="29" t="s">
        <v>86</v>
      </c>
      <c r="AP10" s="29" t="s">
        <v>86</v>
      </c>
      <c r="AQ10" s="29" t="s">
        <v>309</v>
      </c>
      <c r="AR10" s="29" t="s">
        <v>105</v>
      </c>
      <c r="AS10" s="29" t="s">
        <v>84</v>
      </c>
      <c r="AT10" s="29" t="s">
        <v>89</v>
      </c>
      <c r="AU10" s="29" t="s">
        <v>105</v>
      </c>
      <c r="AV10" s="30">
        <v>0</v>
      </c>
      <c r="AW10" s="29" t="s">
        <v>84</v>
      </c>
      <c r="AX10" s="29" t="s">
        <v>84</v>
      </c>
      <c r="AY10" s="30">
        <v>500</v>
      </c>
      <c r="AZ10" s="30">
        <v>444.5</v>
      </c>
      <c r="BA10" s="30">
        <v>373.4</v>
      </c>
      <c r="BB10" s="30">
        <v>200</v>
      </c>
      <c r="BC10" s="29"/>
      <c r="BD10" s="29"/>
      <c r="BE10" s="30">
        <v>5.82</v>
      </c>
      <c r="BF10" s="29"/>
      <c r="BG10" s="30">
        <v>0.5</v>
      </c>
      <c r="BH10" s="29"/>
      <c r="BI10" s="29"/>
      <c r="BJ10" s="30">
        <v>0.27</v>
      </c>
      <c r="BK10" s="30">
        <v>20.7</v>
      </c>
      <c r="BL10" s="30">
        <v>20.7</v>
      </c>
      <c r="BM10" s="30">
        <v>20.7</v>
      </c>
      <c r="BN10" s="29"/>
      <c r="BO10" s="29"/>
      <c r="BP10" s="30">
        <v>0.27</v>
      </c>
      <c r="BQ10" s="30">
        <v>0.5</v>
      </c>
      <c r="BR10" s="29"/>
      <c r="BS10" s="30">
        <v>5.82</v>
      </c>
      <c r="BT10" s="30">
        <v>20.7</v>
      </c>
      <c r="BU10" s="29"/>
      <c r="BV10" s="30">
        <v>0</v>
      </c>
      <c r="BW10" s="28">
        <v>198</v>
      </c>
      <c r="BX10" s="33">
        <f t="shared" si="0"/>
        <v>20.691120000000002</v>
      </c>
      <c r="BY10" s="34">
        <f>IF(COUNTIF($G$2:G10,G10)=1,1,0)</f>
        <v>1</v>
      </c>
      <c r="BZ10" s="34">
        <f t="shared" si="1"/>
        <v>1</v>
      </c>
      <c r="CA10" s="28" t="s">
        <v>3406</v>
      </c>
      <c r="CB10" s="34" t="b">
        <f t="shared" si="7"/>
        <v>0</v>
      </c>
      <c r="CC10" s="34" t="b">
        <f t="shared" si="2"/>
        <v>0</v>
      </c>
      <c r="CD10" s="34" t="b">
        <f t="array" ref="CD10">ISNUMBER(SEARCH("Touch Screen",$AJ10))</f>
        <v>1</v>
      </c>
      <c r="CE10" s="34"/>
      <c r="CF10" s="34"/>
      <c r="CG10" s="32">
        <v>20.2</v>
      </c>
      <c r="CH10" s="28">
        <v>0</v>
      </c>
      <c r="CI10" s="33">
        <f>('2. AC Monitors'!$A$8*'1. Version 7 Dataset'!$R10)+('1. Version 7 Dataset'!$V10*'2. AC Monitors'!$B$8)+'2. AC Monitors'!$C$8</f>
        <v>17.864000000000001</v>
      </c>
      <c r="CJ10" s="35">
        <f>BX10-('2. AC Monitors'!$B$8*V10)</f>
        <v>16.390320000000003</v>
      </c>
      <c r="CK10" s="33">
        <f>IF($CH10=0,CJ10,CJ10-('2. AC Monitors'!$A$15*'1. Version 7 Dataset'!$CG10))</f>
        <v>16.390320000000003</v>
      </c>
      <c r="CL10" s="33">
        <f>IF($CC10=TRUE,'1. Version 7 Dataset'!CK10-($CI10*'2. AC Monitors'!$B$15),'1. Version 7 Dataset'!CK10)</f>
        <v>16.390320000000003</v>
      </c>
      <c r="CM10" s="33">
        <f>IF($CD10=TRUE,CL10-($CI10*'2. AC Monitors'!$D$15),CL10)</f>
        <v>13.710720000000002</v>
      </c>
      <c r="CN10" s="33">
        <f>IF($CB10=TRUE,CM10-($CI10*'2. AC Monitors'!$E$15),CM10)</f>
        <v>13.710720000000002</v>
      </c>
      <c r="CO10" s="33">
        <f>IF($CA10="DC",CN10+(CI10*(1-'2. AC Monitors'!$D$21)),CN10)</f>
        <v>31.574720000000003</v>
      </c>
      <c r="CP10" s="35">
        <f>('2. AC Monitors'!$A$8*'1. Version 7 Dataset'!$R10)+'2. AC Monitors'!$C$8</f>
        <v>13.5632</v>
      </c>
      <c r="CQ10" s="35">
        <f t="shared" si="3"/>
        <v>0</v>
      </c>
      <c r="CR10" s="33">
        <f>(IF(CD10=TRUE,CI10+(CI10*'2. AC Monitors'!$D$15),'1. Version 7 Dataset'!CI10))*0.85</f>
        <v>17.462060000000001</v>
      </c>
      <c r="CS10" s="35">
        <f t="shared" si="4"/>
        <v>0</v>
      </c>
      <c r="CT10" s="35">
        <f>($AZ10*$R10*'3. Signage Displays'!$A$7)+'3. Signage Displays'!$B$7*TANH('3. Signage Displays'!$C$7*('1. Version 7 Dataset'!$R10+'3. Signage Displays'!$D$7)+'3. Signage Displays'!$E$7)+'3. Signage Displays'!$F$7</f>
        <v>18.746971513837021</v>
      </c>
      <c r="CU10" s="36">
        <f>($AZ10*$R10*'3. Signage Displays'!$A$7)</f>
        <v>0.81076800000000004</v>
      </c>
      <c r="CV10" s="37">
        <f>BE10-(AZ10*R10*'3. Signage Displays'!$A$7)</f>
        <v>5.0092319999999999</v>
      </c>
      <c r="CW10" s="37">
        <f>IF(CC10=TRUE,CV10-(CT10*'3. Signage Displays'!$A$12),CV10)</f>
        <v>5.0092319999999999</v>
      </c>
      <c r="CX10" s="38">
        <f>'3. Signage Displays'!$B$7*TANH('3. Signage Displays'!$C$7*('1. Version 7 Dataset'!R10+'3. Signage Displays'!$D$7)+'3. Signage Displays'!$E$7)+'3. Signage Displays'!$F$7</f>
        <v>17.936203513837022</v>
      </c>
      <c r="CY10" s="28">
        <f t="shared" si="5"/>
        <v>1</v>
      </c>
    </row>
    <row r="11" spans="1:103" s="17" customFormat="1" ht="19.5" customHeight="1">
      <c r="A11" s="28">
        <v>517</v>
      </c>
      <c r="B11" s="29" t="s">
        <v>2857</v>
      </c>
      <c r="C11" s="29" t="s">
        <v>2868</v>
      </c>
      <c r="D11" s="29" t="s">
        <v>2869</v>
      </c>
      <c r="E11" s="29" t="s">
        <v>2860</v>
      </c>
      <c r="F11" s="29" t="s">
        <v>2868</v>
      </c>
      <c r="G11" s="29" t="s">
        <v>2869</v>
      </c>
      <c r="H11" s="29" t="s">
        <v>2870</v>
      </c>
      <c r="I11" s="29" t="s">
        <v>78</v>
      </c>
      <c r="J11" s="29" t="s">
        <v>88</v>
      </c>
      <c r="K11" s="29" t="s">
        <v>158</v>
      </c>
      <c r="L11" s="29" t="s">
        <v>80</v>
      </c>
      <c r="M11" s="29" t="s">
        <v>105</v>
      </c>
      <c r="N11" s="30">
        <v>1000</v>
      </c>
      <c r="O11" s="30">
        <v>7.6</v>
      </c>
      <c r="P11" s="30">
        <v>13.6</v>
      </c>
      <c r="Q11" s="31">
        <v>15.6</v>
      </c>
      <c r="R11" s="30">
        <v>103.4</v>
      </c>
      <c r="S11" s="30">
        <v>1.78</v>
      </c>
      <c r="T11" s="30">
        <v>768</v>
      </c>
      <c r="U11" s="30">
        <v>1366</v>
      </c>
      <c r="V11" s="32">
        <f t="shared" si="6"/>
        <v>1.049088</v>
      </c>
      <c r="W11" s="30">
        <v>10087</v>
      </c>
      <c r="X11" s="30">
        <v>60</v>
      </c>
      <c r="Y11" s="30">
        <v>31.6</v>
      </c>
      <c r="Z11" s="29" t="s">
        <v>150</v>
      </c>
      <c r="AA11" s="29" t="s">
        <v>86</v>
      </c>
      <c r="AB11" s="29"/>
      <c r="AC11" s="29"/>
      <c r="AD11" s="29" t="s">
        <v>84</v>
      </c>
      <c r="AE11" s="29" t="s">
        <v>83</v>
      </c>
      <c r="AF11" s="29" t="s">
        <v>2871</v>
      </c>
      <c r="AG11" s="29" t="s">
        <v>105</v>
      </c>
      <c r="AH11" s="29" t="s">
        <v>86</v>
      </c>
      <c r="AI11" s="29" t="s">
        <v>105</v>
      </c>
      <c r="AJ11" s="29" t="s">
        <v>86</v>
      </c>
      <c r="AK11" s="29" t="s">
        <v>86</v>
      </c>
      <c r="AL11" s="29" t="s">
        <v>88</v>
      </c>
      <c r="AM11" s="29" t="s">
        <v>105</v>
      </c>
      <c r="AN11" s="29" t="s">
        <v>86</v>
      </c>
      <c r="AO11" s="29" t="s">
        <v>86</v>
      </c>
      <c r="AP11" s="29" t="s">
        <v>86</v>
      </c>
      <c r="AQ11" s="29" t="s">
        <v>309</v>
      </c>
      <c r="AR11" s="29" t="s">
        <v>105</v>
      </c>
      <c r="AS11" s="29" t="s">
        <v>84</v>
      </c>
      <c r="AT11" s="29" t="s">
        <v>89</v>
      </c>
      <c r="AU11" s="29" t="s">
        <v>105</v>
      </c>
      <c r="AV11" s="30">
        <v>0</v>
      </c>
      <c r="AW11" s="29" t="s">
        <v>84</v>
      </c>
      <c r="AX11" s="29" t="s">
        <v>83</v>
      </c>
      <c r="AY11" s="30">
        <v>230</v>
      </c>
      <c r="AZ11" s="30">
        <v>230</v>
      </c>
      <c r="BA11" s="30">
        <v>200</v>
      </c>
      <c r="BB11" s="30">
        <v>200</v>
      </c>
      <c r="BC11" s="29"/>
      <c r="BD11" s="29"/>
      <c r="BE11" s="30">
        <v>5.22</v>
      </c>
      <c r="BF11" s="29"/>
      <c r="BG11" s="30">
        <v>0.38</v>
      </c>
      <c r="BH11" s="29"/>
      <c r="BI11" s="29"/>
      <c r="BJ11" s="29"/>
      <c r="BK11" s="30">
        <v>18.149999999999999</v>
      </c>
      <c r="BL11" s="30">
        <v>18.149999999999999</v>
      </c>
      <c r="BM11" s="30">
        <v>21.63</v>
      </c>
      <c r="BN11" s="29"/>
      <c r="BO11" s="29"/>
      <c r="BP11" s="29"/>
      <c r="BQ11" s="30">
        <v>0.38</v>
      </c>
      <c r="BR11" s="29"/>
      <c r="BS11" s="30">
        <v>5.25</v>
      </c>
      <c r="BT11" s="30">
        <v>18.25</v>
      </c>
      <c r="BU11" s="29"/>
      <c r="BV11" s="30">
        <v>0</v>
      </c>
      <c r="BW11" s="28">
        <v>517</v>
      </c>
      <c r="BX11" s="33">
        <f t="shared" si="0"/>
        <v>18.168239999999997</v>
      </c>
      <c r="BY11" s="34">
        <f>IF(COUNTIF($G$2:G11,G11)=1,1,0)</f>
        <v>1</v>
      </c>
      <c r="BZ11" s="34">
        <f t="shared" si="1"/>
        <v>1</v>
      </c>
      <c r="CA11" s="28" t="s">
        <v>3406</v>
      </c>
      <c r="CB11" s="34" t="b">
        <f t="shared" si="7"/>
        <v>0</v>
      </c>
      <c r="CC11" s="34" t="b">
        <f t="shared" si="2"/>
        <v>0</v>
      </c>
      <c r="CD11" s="34" t="b">
        <f t="array" ref="CD11">ISNUMBER(SEARCH("Touch Screen",$AJ11))</f>
        <v>0</v>
      </c>
      <c r="CE11" s="34"/>
      <c r="CF11" s="34"/>
      <c r="CG11" s="32">
        <v>31.6</v>
      </c>
      <c r="CH11" s="28">
        <v>0</v>
      </c>
      <c r="CI11" s="33">
        <f>('2. AC Monitors'!$A$8*'1. Version 7 Dataset'!$R11)+('1. Version 7 Dataset'!$V11*'2. AC Monitors'!$B$8)+'2. AC Monitors'!$C$8</f>
        <v>25.020969600000001</v>
      </c>
      <c r="CJ11" s="35">
        <f>BX11-('2. AC Monitors'!$B$8*V11)</f>
        <v>13.762070399999997</v>
      </c>
      <c r="CK11" s="33">
        <f>IF($CH11=0,CJ11,CJ11-('2. AC Monitors'!$A$15*'1. Version 7 Dataset'!$CG11))</f>
        <v>13.762070399999997</v>
      </c>
      <c r="CL11" s="33">
        <f>IF($CC11=TRUE,'1. Version 7 Dataset'!CK11-($CI11*'2. AC Monitors'!$B$15),'1. Version 7 Dataset'!CK11)</f>
        <v>13.762070399999997</v>
      </c>
      <c r="CM11" s="33">
        <f>IF($CD11=TRUE,CL11-($CI11*'2. AC Monitors'!$D$15),CL11)</f>
        <v>13.762070399999997</v>
      </c>
      <c r="CN11" s="33">
        <f>IF($CB11=TRUE,CM11-($CI11*'2. AC Monitors'!$E$15),CM11)</f>
        <v>13.762070399999997</v>
      </c>
      <c r="CO11" s="33">
        <f>IF($CA11="DC",CN11+(CI11*(1-'2. AC Monitors'!$D$21)),CN11)</f>
        <v>38.78304</v>
      </c>
      <c r="CP11" s="35">
        <f>('2. AC Monitors'!$A$8*'1. Version 7 Dataset'!$R11)+'2. AC Monitors'!$C$8</f>
        <v>20.614800000000002</v>
      </c>
      <c r="CQ11" s="35">
        <f t="shared" si="3"/>
        <v>1</v>
      </c>
      <c r="CR11" s="33">
        <f>(IF(CD11=TRUE,CI11+(CI11*'2. AC Monitors'!$D$15),'1. Version 7 Dataset'!CI11))*0.85</f>
        <v>21.26782416</v>
      </c>
      <c r="CS11" s="35">
        <f t="shared" si="4"/>
        <v>1</v>
      </c>
      <c r="CT11" s="35">
        <f>($AZ11*$R11*'3. Signage Displays'!$A$7)+'3. Signage Displays'!$B$7*TANH('3. Signage Displays'!$C$7*('1. Version 7 Dataset'!$R11+'3. Signage Displays'!$D$7)+'3. Signage Displays'!$E$7)+'3. Signage Displays'!$F$7</f>
        <v>22.355215938987723</v>
      </c>
      <c r="CU11" s="36">
        <f>($AZ11*$R11*'3. Signage Displays'!$A$7)</f>
        <v>0.95128000000000013</v>
      </c>
      <c r="CV11" s="37">
        <f>BE11-(AZ11*R11*'3. Signage Displays'!$A$7)</f>
        <v>4.2687200000000001</v>
      </c>
      <c r="CW11" s="37">
        <f>IF(CC11=TRUE,CV11-(CT11*'3. Signage Displays'!$A$12),CV11)</f>
        <v>4.2687200000000001</v>
      </c>
      <c r="CX11" s="38">
        <f>'3. Signage Displays'!$B$7*TANH('3. Signage Displays'!$C$7*('1. Version 7 Dataset'!R11+'3. Signage Displays'!$D$7)+'3. Signage Displays'!$E$7)+'3. Signage Displays'!$F$7</f>
        <v>21.403935938987722</v>
      </c>
      <c r="CY11" s="28">
        <f t="shared" si="5"/>
        <v>1</v>
      </c>
    </row>
    <row r="12" spans="1:103" s="17" customFormat="1" ht="19.5" customHeight="1">
      <c r="A12" s="28">
        <v>581</v>
      </c>
      <c r="B12" s="29" t="s">
        <v>2857</v>
      </c>
      <c r="C12" s="29" t="s">
        <v>2872</v>
      </c>
      <c r="D12" s="29" t="s">
        <v>2873</v>
      </c>
      <c r="E12" s="29" t="s">
        <v>2860</v>
      </c>
      <c r="F12" s="29" t="s">
        <v>2872</v>
      </c>
      <c r="G12" s="29" t="s">
        <v>2873</v>
      </c>
      <c r="H12" s="29" t="s">
        <v>2874</v>
      </c>
      <c r="I12" s="29" t="s">
        <v>78</v>
      </c>
      <c r="J12" s="29" t="s">
        <v>88</v>
      </c>
      <c r="K12" s="29" t="s">
        <v>158</v>
      </c>
      <c r="L12" s="29" t="s">
        <v>80</v>
      </c>
      <c r="M12" s="29" t="s">
        <v>105</v>
      </c>
      <c r="N12" s="30">
        <v>500</v>
      </c>
      <c r="O12" s="30">
        <v>7.6</v>
      </c>
      <c r="P12" s="30">
        <v>13.6</v>
      </c>
      <c r="Q12" s="31">
        <v>15.6</v>
      </c>
      <c r="R12" s="30">
        <v>103.3</v>
      </c>
      <c r="S12" s="30">
        <v>1.78</v>
      </c>
      <c r="T12" s="30">
        <v>768</v>
      </c>
      <c r="U12" s="30">
        <v>1366</v>
      </c>
      <c r="V12" s="32">
        <f t="shared" si="6"/>
        <v>1.049088</v>
      </c>
      <c r="W12" s="30">
        <v>10087</v>
      </c>
      <c r="X12" s="30">
        <v>60</v>
      </c>
      <c r="Y12" s="30">
        <v>32.299999999999997</v>
      </c>
      <c r="Z12" s="29" t="s">
        <v>150</v>
      </c>
      <c r="AA12" s="29" t="s">
        <v>86</v>
      </c>
      <c r="AB12" s="29"/>
      <c r="AC12" s="29"/>
      <c r="AD12" s="29" t="s">
        <v>84</v>
      </c>
      <c r="AE12" s="29" t="s">
        <v>83</v>
      </c>
      <c r="AF12" s="29" t="s">
        <v>306</v>
      </c>
      <c r="AG12" s="29" t="s">
        <v>105</v>
      </c>
      <c r="AH12" s="29" t="s">
        <v>86</v>
      </c>
      <c r="AI12" s="29" t="s">
        <v>105</v>
      </c>
      <c r="AJ12" s="29" t="s">
        <v>86</v>
      </c>
      <c r="AK12" s="29" t="s">
        <v>86</v>
      </c>
      <c r="AL12" s="29" t="s">
        <v>306</v>
      </c>
      <c r="AM12" s="29" t="s">
        <v>105</v>
      </c>
      <c r="AN12" s="29" t="s">
        <v>86</v>
      </c>
      <c r="AO12" s="29" t="s">
        <v>86</v>
      </c>
      <c r="AP12" s="29" t="s">
        <v>86</v>
      </c>
      <c r="AQ12" s="29" t="s">
        <v>309</v>
      </c>
      <c r="AR12" s="29" t="s">
        <v>105</v>
      </c>
      <c r="AS12" s="29" t="s">
        <v>84</v>
      </c>
      <c r="AT12" s="29" t="s">
        <v>89</v>
      </c>
      <c r="AU12" s="29" t="s">
        <v>105</v>
      </c>
      <c r="AV12" s="30">
        <v>4</v>
      </c>
      <c r="AW12" s="29" t="s">
        <v>84</v>
      </c>
      <c r="AX12" s="29" t="s">
        <v>83</v>
      </c>
      <c r="AY12" s="30">
        <v>230</v>
      </c>
      <c r="AZ12" s="30">
        <v>238</v>
      </c>
      <c r="BA12" s="30">
        <v>175</v>
      </c>
      <c r="BB12" s="30">
        <v>200</v>
      </c>
      <c r="BC12" s="29"/>
      <c r="BD12" s="29"/>
      <c r="BE12" s="30">
        <v>6.35</v>
      </c>
      <c r="BF12" s="29"/>
      <c r="BG12" s="30">
        <v>0.21</v>
      </c>
      <c r="BH12" s="30">
        <v>0.21</v>
      </c>
      <c r="BI12" s="29"/>
      <c r="BJ12" s="30">
        <v>0.18</v>
      </c>
      <c r="BK12" s="30">
        <v>20.65</v>
      </c>
      <c r="BL12" s="30">
        <v>20.65</v>
      </c>
      <c r="BM12" s="30">
        <v>21.6</v>
      </c>
      <c r="BN12" s="29"/>
      <c r="BO12" s="29"/>
      <c r="BP12" s="30">
        <v>0.23</v>
      </c>
      <c r="BQ12" s="30">
        <v>0.26</v>
      </c>
      <c r="BR12" s="30">
        <v>0.26</v>
      </c>
      <c r="BS12" s="30">
        <v>6.18</v>
      </c>
      <c r="BT12" s="30">
        <v>20.440000000000001</v>
      </c>
      <c r="BU12" s="29"/>
      <c r="BV12" s="30">
        <v>0</v>
      </c>
      <c r="BW12" s="28">
        <v>581</v>
      </c>
      <c r="BX12" s="33">
        <f t="shared" si="0"/>
        <v>20.664839999999995</v>
      </c>
      <c r="BY12" s="34">
        <f>IF(COUNTIF($G$2:G12,G12)=1,1,0)</f>
        <v>1</v>
      </c>
      <c r="BZ12" s="34">
        <f t="shared" si="1"/>
        <v>1</v>
      </c>
      <c r="CA12" s="28" t="s">
        <v>3406</v>
      </c>
      <c r="CB12" s="34" t="b">
        <f t="shared" si="7"/>
        <v>0</v>
      </c>
      <c r="CC12" s="34" t="b">
        <f t="shared" si="2"/>
        <v>0</v>
      </c>
      <c r="CD12" s="34" t="b">
        <f t="array" ref="CD12">ISNUMBER(SEARCH("Touch Screen",$AJ12))</f>
        <v>0</v>
      </c>
      <c r="CE12" s="34"/>
      <c r="CF12" s="34"/>
      <c r="CG12" s="32">
        <v>32.299999999999997</v>
      </c>
      <c r="CH12" s="28">
        <v>0</v>
      </c>
      <c r="CI12" s="33">
        <f>('2. AC Monitors'!$A$8*'1. Version 7 Dataset'!$R12)+('1. Version 7 Dataset'!$V12*'2. AC Monitors'!$B$8)+'2. AC Monitors'!$C$8</f>
        <v>25.008769600000001</v>
      </c>
      <c r="CJ12" s="35">
        <f>BX12-('2. AC Monitors'!$B$8*V12)</f>
        <v>16.258670399999993</v>
      </c>
      <c r="CK12" s="33">
        <f>IF($CH12=0,CJ12,CJ12-('2. AC Monitors'!$A$15*'1. Version 7 Dataset'!$CG12))</f>
        <v>16.258670399999993</v>
      </c>
      <c r="CL12" s="33">
        <f>IF($CC12=TRUE,'1. Version 7 Dataset'!CK12-($CI12*'2. AC Monitors'!$B$15),'1. Version 7 Dataset'!CK12)</f>
        <v>16.258670399999993</v>
      </c>
      <c r="CM12" s="33">
        <f>IF($CD12=TRUE,CL12-($CI12*'2. AC Monitors'!$D$15),CL12)</f>
        <v>16.258670399999993</v>
      </c>
      <c r="CN12" s="33">
        <f>IF($CB12=TRUE,CM12-($CI12*'2. AC Monitors'!$E$15),CM12)</f>
        <v>16.258670399999993</v>
      </c>
      <c r="CO12" s="33">
        <f>IF($CA12="DC",CN12+(CI12*(1-'2. AC Monitors'!$D$21)),CN12)</f>
        <v>41.267439999999993</v>
      </c>
      <c r="CP12" s="35">
        <f>('2. AC Monitors'!$A$8*'1. Version 7 Dataset'!$R12)+'2. AC Monitors'!$C$8</f>
        <v>20.602599999999999</v>
      </c>
      <c r="CQ12" s="35">
        <f t="shared" si="3"/>
        <v>1</v>
      </c>
      <c r="CR12" s="33">
        <f>(IF(CD12=TRUE,CI12+(CI12*'2. AC Monitors'!$D$15),'1. Version 7 Dataset'!CI12))*0.85</f>
        <v>21.257454160000002</v>
      </c>
      <c r="CS12" s="35">
        <f t="shared" si="4"/>
        <v>1</v>
      </c>
      <c r="CT12" s="35">
        <f>($AZ12*$R12*'3. Signage Displays'!$A$7)+'3. Signage Displays'!$B$7*TANH('3. Signage Displays'!$C$7*('1. Version 7 Dataset'!$R12+'3. Signage Displays'!$D$7)+'3. Signage Displays'!$E$7)+'3. Signage Displays'!$F$7</f>
        <v>22.381352756748409</v>
      </c>
      <c r="CU12" s="36">
        <f>($AZ12*$R12*'3. Signage Displays'!$A$7)</f>
        <v>0.98341599999999996</v>
      </c>
      <c r="CV12" s="37">
        <f>BE12-(AZ12*R12*'3. Signage Displays'!$A$7)</f>
        <v>5.3665839999999996</v>
      </c>
      <c r="CW12" s="37">
        <f>IF(CC12=TRUE,CV12-(CT12*'3. Signage Displays'!$A$12),CV12)</f>
        <v>5.3665839999999996</v>
      </c>
      <c r="CX12" s="38">
        <f>'3. Signage Displays'!$B$7*TANH('3. Signage Displays'!$C$7*('1. Version 7 Dataset'!R12+'3. Signage Displays'!$D$7)+'3. Signage Displays'!$E$7)+'3. Signage Displays'!$F$7</f>
        <v>21.397936756748411</v>
      </c>
      <c r="CY12" s="28">
        <f t="shared" si="5"/>
        <v>1</v>
      </c>
    </row>
    <row r="13" spans="1:103" s="17" customFormat="1" ht="19.5" customHeight="1">
      <c r="A13" s="28">
        <v>359</v>
      </c>
      <c r="B13" s="29" t="s">
        <v>2857</v>
      </c>
      <c r="C13" s="29" t="s">
        <v>2875</v>
      </c>
      <c r="D13" s="29" t="s">
        <v>2876</v>
      </c>
      <c r="E13" s="29" t="s">
        <v>2860</v>
      </c>
      <c r="F13" s="29" t="s">
        <v>2875</v>
      </c>
      <c r="G13" s="29" t="s">
        <v>2876</v>
      </c>
      <c r="H13" s="29"/>
      <c r="I13" s="29" t="s">
        <v>78</v>
      </c>
      <c r="J13" s="29" t="s">
        <v>88</v>
      </c>
      <c r="K13" s="29" t="s">
        <v>158</v>
      </c>
      <c r="L13" s="29" t="s">
        <v>80</v>
      </c>
      <c r="M13" s="29" t="s">
        <v>105</v>
      </c>
      <c r="N13" s="30">
        <v>700</v>
      </c>
      <c r="O13" s="30">
        <v>7.6</v>
      </c>
      <c r="P13" s="30">
        <v>13.5</v>
      </c>
      <c r="Q13" s="31">
        <v>15.6</v>
      </c>
      <c r="R13" s="30">
        <v>103.27</v>
      </c>
      <c r="S13" s="30">
        <v>1.78</v>
      </c>
      <c r="T13" s="30">
        <v>1080</v>
      </c>
      <c r="U13" s="30">
        <v>1920</v>
      </c>
      <c r="V13" s="32">
        <v>2.1</v>
      </c>
      <c r="W13" s="30">
        <v>20079</v>
      </c>
      <c r="X13" s="30">
        <v>60</v>
      </c>
      <c r="Y13" s="30">
        <v>17.3</v>
      </c>
      <c r="Z13" s="29" t="s">
        <v>86</v>
      </c>
      <c r="AA13" s="29" t="s">
        <v>86</v>
      </c>
      <c r="AB13" s="29"/>
      <c r="AC13" s="29"/>
      <c r="AD13" s="29" t="s">
        <v>84</v>
      </c>
      <c r="AE13" s="29" t="s">
        <v>83</v>
      </c>
      <c r="AF13" s="29" t="s">
        <v>500</v>
      </c>
      <c r="AG13" s="29" t="s">
        <v>105</v>
      </c>
      <c r="AH13" s="29" t="s">
        <v>86</v>
      </c>
      <c r="AI13" s="29" t="s">
        <v>105</v>
      </c>
      <c r="AJ13" s="29" t="s">
        <v>86</v>
      </c>
      <c r="AK13" s="29" t="s">
        <v>86</v>
      </c>
      <c r="AL13" s="29" t="s">
        <v>88</v>
      </c>
      <c r="AM13" s="29" t="s">
        <v>105</v>
      </c>
      <c r="AN13" s="29" t="s">
        <v>86</v>
      </c>
      <c r="AO13" s="29" t="s">
        <v>86</v>
      </c>
      <c r="AP13" s="29" t="s">
        <v>86</v>
      </c>
      <c r="AQ13" s="29" t="s">
        <v>309</v>
      </c>
      <c r="AR13" s="29" t="s">
        <v>105</v>
      </c>
      <c r="AS13" s="29" t="s">
        <v>84</v>
      </c>
      <c r="AT13" s="29" t="s">
        <v>89</v>
      </c>
      <c r="AU13" s="29" t="s">
        <v>105</v>
      </c>
      <c r="AV13" s="30">
        <v>5</v>
      </c>
      <c r="AW13" s="29" t="s">
        <v>84</v>
      </c>
      <c r="AX13" s="29" t="s">
        <v>84</v>
      </c>
      <c r="AY13" s="30">
        <v>220</v>
      </c>
      <c r="AZ13" s="30">
        <v>228.9</v>
      </c>
      <c r="BA13" s="30">
        <v>183.6</v>
      </c>
      <c r="BB13" s="30">
        <v>200</v>
      </c>
      <c r="BC13" s="29"/>
      <c r="BD13" s="29"/>
      <c r="BE13" s="30">
        <v>5.95</v>
      </c>
      <c r="BF13" s="29"/>
      <c r="BG13" s="30">
        <v>0.08</v>
      </c>
      <c r="BH13" s="29"/>
      <c r="BI13" s="29"/>
      <c r="BJ13" s="30">
        <v>0.08</v>
      </c>
      <c r="BK13" s="30">
        <v>18.670000000000002</v>
      </c>
      <c r="BL13" s="30">
        <v>18.670000000000002</v>
      </c>
      <c r="BM13" s="30">
        <v>27.9</v>
      </c>
      <c r="BN13" s="29"/>
      <c r="BO13" s="29"/>
      <c r="BP13" s="30">
        <v>0.08</v>
      </c>
      <c r="BQ13" s="30">
        <v>0.08</v>
      </c>
      <c r="BR13" s="29"/>
      <c r="BS13" s="30">
        <v>5.95</v>
      </c>
      <c r="BT13" s="30">
        <v>18.670000000000002</v>
      </c>
      <c r="BU13" s="29"/>
      <c r="BV13" s="30">
        <v>0</v>
      </c>
      <c r="BW13" s="28">
        <v>359</v>
      </c>
      <c r="BX13" s="33">
        <f t="shared" si="0"/>
        <v>18.698219999999999</v>
      </c>
      <c r="BY13" s="34">
        <f>IF(COUNTIF($G$2:G13,G13)=1,1,0)</f>
        <v>1</v>
      </c>
      <c r="BZ13" s="34">
        <f t="shared" si="1"/>
        <v>1</v>
      </c>
      <c r="CA13" s="28" t="s">
        <v>3406</v>
      </c>
      <c r="CB13" s="34" t="b">
        <f t="shared" si="7"/>
        <v>0</v>
      </c>
      <c r="CC13" s="34" t="b">
        <f t="shared" si="2"/>
        <v>0</v>
      </c>
      <c r="CD13" s="34" t="b">
        <f t="array" ref="CD13">ISNUMBER(SEARCH("Touch Screen",$AJ13))</f>
        <v>0</v>
      </c>
      <c r="CE13" s="34"/>
      <c r="CF13" s="34"/>
      <c r="CG13" s="32">
        <v>17.3</v>
      </c>
      <c r="CH13" s="28">
        <v>0</v>
      </c>
      <c r="CI13" s="33">
        <f>('2. AC Monitors'!$A$8*'1. Version 7 Dataset'!$R13)+('1. Version 7 Dataset'!$V13*'2. AC Monitors'!$B$8)+'2. AC Monitors'!$C$8</f>
        <v>29.418939999999999</v>
      </c>
      <c r="CJ13" s="35">
        <f>BX13-('2. AC Monitors'!$B$8*V13)</f>
        <v>9.8782199999999989</v>
      </c>
      <c r="CK13" s="33">
        <f>IF($CH13=0,CJ13,CJ13-('2. AC Monitors'!$A$15*'1. Version 7 Dataset'!$CG13))</f>
        <v>9.8782199999999989</v>
      </c>
      <c r="CL13" s="33">
        <f>IF($CC13=TRUE,'1. Version 7 Dataset'!CK13-($CI13*'2. AC Monitors'!$B$15),'1. Version 7 Dataset'!CK13)</f>
        <v>9.8782199999999989</v>
      </c>
      <c r="CM13" s="33">
        <f>IF($CD13=TRUE,CL13-($CI13*'2. AC Monitors'!$D$15),CL13)</f>
        <v>9.8782199999999989</v>
      </c>
      <c r="CN13" s="33">
        <f>IF($CB13=TRUE,CM13-($CI13*'2. AC Monitors'!$E$15),CM13)</f>
        <v>9.8782199999999989</v>
      </c>
      <c r="CO13" s="33">
        <f>IF($CA13="DC",CN13+(CI13*(1-'2. AC Monitors'!$D$21)),CN13)</f>
        <v>39.297159999999998</v>
      </c>
      <c r="CP13" s="35">
        <f>('2. AC Monitors'!$A$8*'1. Version 7 Dataset'!$R13)+'2. AC Monitors'!$C$8</f>
        <v>20.598939999999999</v>
      </c>
      <c r="CQ13" s="35">
        <f t="shared" si="3"/>
        <v>1</v>
      </c>
      <c r="CR13" s="33">
        <f>(IF(CD13=TRUE,CI13+(CI13*'2. AC Monitors'!$D$15),'1. Version 7 Dataset'!CI13))*0.85</f>
        <v>25.006098999999999</v>
      </c>
      <c r="CS13" s="35">
        <f t="shared" si="4"/>
        <v>1</v>
      </c>
      <c r="CT13" s="35">
        <f>($AZ13*$R13*'3. Signage Displays'!$A$7)+'3. Signage Displays'!$B$7*TANH('3. Signage Displays'!$C$7*('1. Version 7 Dataset'!$R13+'3. Signage Displays'!$D$7)+'3. Signage Displays'!$E$7)+'3. Signage Displays'!$F$7</f>
        <v>22.34167712071245</v>
      </c>
      <c r="CU13" s="36">
        <f>($AZ13*$R13*'3. Signage Displays'!$A$7)</f>
        <v>0.94554012000000009</v>
      </c>
      <c r="CV13" s="37">
        <f>BE13-(AZ13*R13*'3. Signage Displays'!$A$7)</f>
        <v>5.0044598799999997</v>
      </c>
      <c r="CW13" s="37">
        <f>IF(CC13=TRUE,CV13-(CT13*'3. Signage Displays'!$A$12),CV13)</f>
        <v>5.0044598799999997</v>
      </c>
      <c r="CX13" s="38">
        <f>'3. Signage Displays'!$B$7*TANH('3. Signage Displays'!$C$7*('1. Version 7 Dataset'!R13+'3. Signage Displays'!$D$7)+'3. Signage Displays'!$E$7)+'3. Signage Displays'!$F$7</f>
        <v>21.39613700071245</v>
      </c>
      <c r="CY13" s="28">
        <f t="shared" si="5"/>
        <v>1</v>
      </c>
    </row>
    <row r="14" spans="1:103" s="17" customFormat="1" ht="19.5" customHeight="1">
      <c r="A14" s="28">
        <v>403</v>
      </c>
      <c r="B14" s="29" t="s">
        <v>446</v>
      </c>
      <c r="C14" s="29" t="s">
        <v>501</v>
      </c>
      <c r="D14" s="29" t="s">
        <v>502</v>
      </c>
      <c r="E14" s="29" t="s">
        <v>449</v>
      </c>
      <c r="F14" s="29" t="s">
        <v>501</v>
      </c>
      <c r="G14" s="29" t="s">
        <v>502</v>
      </c>
      <c r="H14" s="29"/>
      <c r="I14" s="29" t="s">
        <v>78</v>
      </c>
      <c r="J14" s="29" t="s">
        <v>88</v>
      </c>
      <c r="K14" s="29" t="s">
        <v>158</v>
      </c>
      <c r="L14" s="29" t="s">
        <v>80</v>
      </c>
      <c r="M14" s="29" t="s">
        <v>105</v>
      </c>
      <c r="N14" s="30">
        <v>800</v>
      </c>
      <c r="O14" s="30">
        <v>7.6</v>
      </c>
      <c r="P14" s="30">
        <v>13.5</v>
      </c>
      <c r="Q14" s="31">
        <v>15.6</v>
      </c>
      <c r="R14" s="30">
        <v>103.27</v>
      </c>
      <c r="S14" s="30">
        <v>1.78</v>
      </c>
      <c r="T14" s="30">
        <v>1080</v>
      </c>
      <c r="U14" s="30">
        <v>1920</v>
      </c>
      <c r="V14" s="32">
        <v>2.1</v>
      </c>
      <c r="W14" s="30">
        <v>20069</v>
      </c>
      <c r="X14" s="30">
        <v>60</v>
      </c>
      <c r="Y14" s="30">
        <v>18.5</v>
      </c>
      <c r="Z14" s="29" t="s">
        <v>86</v>
      </c>
      <c r="AA14" s="29" t="s">
        <v>86</v>
      </c>
      <c r="AB14" s="29"/>
      <c r="AC14" s="29"/>
      <c r="AD14" s="29" t="s">
        <v>84</v>
      </c>
      <c r="AE14" s="29" t="s">
        <v>83</v>
      </c>
      <c r="AF14" s="29" t="s">
        <v>500</v>
      </c>
      <c r="AG14" s="29" t="s">
        <v>86</v>
      </c>
      <c r="AH14" s="29" t="s">
        <v>86</v>
      </c>
      <c r="AI14" s="29" t="s">
        <v>86</v>
      </c>
      <c r="AJ14" s="29" t="s">
        <v>86</v>
      </c>
      <c r="AK14" s="29" t="s">
        <v>86</v>
      </c>
      <c r="AL14" s="29" t="s">
        <v>88</v>
      </c>
      <c r="AM14" s="29" t="s">
        <v>86</v>
      </c>
      <c r="AN14" s="29" t="s">
        <v>86</v>
      </c>
      <c r="AO14" s="29" t="s">
        <v>86</v>
      </c>
      <c r="AP14" s="29" t="s">
        <v>86</v>
      </c>
      <c r="AQ14" s="29" t="s">
        <v>309</v>
      </c>
      <c r="AR14" s="29"/>
      <c r="AS14" s="29" t="s">
        <v>84</v>
      </c>
      <c r="AT14" s="29" t="s">
        <v>89</v>
      </c>
      <c r="AU14" s="29" t="s">
        <v>86</v>
      </c>
      <c r="AV14" s="30">
        <v>0</v>
      </c>
      <c r="AW14" s="29" t="s">
        <v>84</v>
      </c>
      <c r="AX14" s="29" t="s">
        <v>84</v>
      </c>
      <c r="AY14" s="30">
        <v>220</v>
      </c>
      <c r="AZ14" s="30">
        <v>188.2</v>
      </c>
      <c r="BA14" s="30">
        <v>187.9</v>
      </c>
      <c r="BB14" s="30">
        <v>188.2</v>
      </c>
      <c r="BC14" s="29"/>
      <c r="BD14" s="29"/>
      <c r="BE14" s="30">
        <v>7.62</v>
      </c>
      <c r="BF14" s="29"/>
      <c r="BG14" s="30">
        <v>0.67</v>
      </c>
      <c r="BH14" s="29"/>
      <c r="BI14" s="29"/>
      <c r="BJ14" s="30">
        <v>0.28999999999999998</v>
      </c>
      <c r="BK14" s="30">
        <v>26.9</v>
      </c>
      <c r="BL14" s="30">
        <v>26.9</v>
      </c>
      <c r="BM14" s="30">
        <v>27.9</v>
      </c>
      <c r="BN14" s="29"/>
      <c r="BO14" s="29"/>
      <c r="BP14" s="30">
        <v>0.28999999999999998</v>
      </c>
      <c r="BQ14" s="30">
        <v>0.67</v>
      </c>
      <c r="BR14" s="29"/>
      <c r="BS14" s="30">
        <v>7.62</v>
      </c>
      <c r="BT14" s="30">
        <v>26.9</v>
      </c>
      <c r="BU14" s="29"/>
      <c r="BV14" s="30">
        <v>0</v>
      </c>
      <c r="BW14" s="28">
        <v>403</v>
      </c>
      <c r="BX14" s="33">
        <f t="shared" si="0"/>
        <v>27.177900000000001</v>
      </c>
      <c r="BY14" s="34">
        <f>IF(COUNTIF($G$2:G14,G14)=1,1,0)</f>
        <v>1</v>
      </c>
      <c r="BZ14" s="34">
        <f t="shared" si="1"/>
        <v>1</v>
      </c>
      <c r="CA14" s="28" t="s">
        <v>3406</v>
      </c>
      <c r="CB14" s="34" t="b">
        <f t="shared" si="7"/>
        <v>0</v>
      </c>
      <c r="CC14" s="34" t="b">
        <f t="shared" si="2"/>
        <v>0</v>
      </c>
      <c r="CD14" s="34" t="b">
        <f t="array" ref="CD14">ISNUMBER(SEARCH("Touch Screen",$AJ14))</f>
        <v>0</v>
      </c>
      <c r="CE14" s="34"/>
      <c r="CF14" s="34"/>
      <c r="CG14" s="32">
        <v>18.5</v>
      </c>
      <c r="CH14" s="28">
        <v>0</v>
      </c>
      <c r="CI14" s="33">
        <f>('2. AC Monitors'!$A$8*'1. Version 7 Dataset'!$R14)+('1. Version 7 Dataset'!$V14*'2. AC Monitors'!$B$8)+'2. AC Monitors'!$C$8</f>
        <v>29.418939999999999</v>
      </c>
      <c r="CJ14" s="35">
        <f>BX14-('2. AC Monitors'!$B$8*V14)</f>
        <v>18.357900000000001</v>
      </c>
      <c r="CK14" s="33">
        <f>IF($CH14=0,CJ14,CJ14-('2. AC Monitors'!$A$15*'1. Version 7 Dataset'!$CG14))</f>
        <v>18.357900000000001</v>
      </c>
      <c r="CL14" s="33">
        <f>IF($CC14=TRUE,'1. Version 7 Dataset'!CK14-($CI14*'2. AC Monitors'!$B$15),'1. Version 7 Dataset'!CK14)</f>
        <v>18.357900000000001</v>
      </c>
      <c r="CM14" s="33">
        <f>IF($CD14=TRUE,CL14-($CI14*'2. AC Monitors'!$D$15),CL14)</f>
        <v>18.357900000000001</v>
      </c>
      <c r="CN14" s="33">
        <f>IF($CB14=TRUE,CM14-($CI14*'2. AC Monitors'!$E$15),CM14)</f>
        <v>18.357900000000001</v>
      </c>
      <c r="CO14" s="33">
        <f>IF($CA14="DC",CN14+(CI14*(1-'2. AC Monitors'!$D$21)),CN14)</f>
        <v>47.77684</v>
      </c>
      <c r="CP14" s="35">
        <f>('2. AC Monitors'!$A$8*'1. Version 7 Dataset'!$R14)+'2. AC Monitors'!$C$8</f>
        <v>20.598939999999999</v>
      </c>
      <c r="CQ14" s="35">
        <f t="shared" si="3"/>
        <v>1</v>
      </c>
      <c r="CR14" s="33">
        <f>(IF(CD14=TRUE,CI14+(CI14*'2. AC Monitors'!$D$15),'1. Version 7 Dataset'!CI14))*0.85</f>
        <v>25.006098999999999</v>
      </c>
      <c r="CS14" s="35">
        <f t="shared" si="4"/>
        <v>0</v>
      </c>
      <c r="CT14" s="35">
        <f>($AZ14*$R14*'3. Signage Displays'!$A$7)+'3. Signage Displays'!$B$7*TANH('3. Signage Displays'!$C$7*('1. Version 7 Dataset'!$R14+'3. Signage Displays'!$D$7)+'3. Signage Displays'!$E$7)+'3. Signage Displays'!$F$7</f>
        <v>22.173553560712449</v>
      </c>
      <c r="CU14" s="36">
        <f>($AZ14*$R14*'3. Signage Displays'!$A$7)</f>
        <v>0.77741655999999992</v>
      </c>
      <c r="CV14" s="37">
        <f>BE14-(AZ14*R14*'3. Signage Displays'!$A$7)</f>
        <v>6.8425834400000003</v>
      </c>
      <c r="CW14" s="37">
        <f>IF(CC14=TRUE,CV14-(CT14*'3. Signage Displays'!$A$12),CV14)</f>
        <v>6.8425834400000003</v>
      </c>
      <c r="CX14" s="38">
        <f>'3. Signage Displays'!$B$7*TANH('3. Signage Displays'!$C$7*('1. Version 7 Dataset'!R14+'3. Signage Displays'!$D$7)+'3. Signage Displays'!$E$7)+'3. Signage Displays'!$F$7</f>
        <v>21.39613700071245</v>
      </c>
      <c r="CY14" s="28">
        <f t="shared" si="5"/>
        <v>1</v>
      </c>
    </row>
    <row r="15" spans="1:103" s="17" customFormat="1" ht="19.5" customHeight="1">
      <c r="A15" s="28">
        <v>1099</v>
      </c>
      <c r="B15" s="29" t="s">
        <v>446</v>
      </c>
      <c r="C15" s="29" t="s">
        <v>497</v>
      </c>
      <c r="D15" s="29" t="s">
        <v>498</v>
      </c>
      <c r="E15" s="29" t="s">
        <v>449</v>
      </c>
      <c r="F15" s="29" t="s">
        <v>497</v>
      </c>
      <c r="G15" s="29" t="s">
        <v>498</v>
      </c>
      <c r="H15" s="29" t="s">
        <v>499</v>
      </c>
      <c r="I15" s="29" t="s">
        <v>78</v>
      </c>
      <c r="J15" s="29" t="s">
        <v>88</v>
      </c>
      <c r="K15" s="29" t="s">
        <v>158</v>
      </c>
      <c r="L15" s="29" t="s">
        <v>80</v>
      </c>
      <c r="M15" s="29" t="s">
        <v>105</v>
      </c>
      <c r="N15" s="30">
        <v>700</v>
      </c>
      <c r="O15" s="30">
        <v>7.6</v>
      </c>
      <c r="P15" s="30">
        <v>13.5</v>
      </c>
      <c r="Q15" s="31">
        <v>15.6</v>
      </c>
      <c r="R15" s="30">
        <v>103.27</v>
      </c>
      <c r="S15" s="30">
        <v>1.78</v>
      </c>
      <c r="T15" s="30">
        <v>1080</v>
      </c>
      <c r="U15" s="30">
        <v>1920</v>
      </c>
      <c r="V15" s="32">
        <v>2.1</v>
      </c>
      <c r="W15" s="30">
        <v>20079</v>
      </c>
      <c r="X15" s="30">
        <v>60</v>
      </c>
      <c r="Y15" s="30">
        <v>45</v>
      </c>
      <c r="Z15" s="29" t="s">
        <v>86</v>
      </c>
      <c r="AA15" s="29" t="s">
        <v>86</v>
      </c>
      <c r="AB15" s="29"/>
      <c r="AC15" s="29"/>
      <c r="AD15" s="29" t="s">
        <v>84</v>
      </c>
      <c r="AE15" s="29" t="s">
        <v>83</v>
      </c>
      <c r="AF15" s="29" t="s">
        <v>500</v>
      </c>
      <c r="AG15" s="29" t="s">
        <v>86</v>
      </c>
      <c r="AH15" s="29" t="s">
        <v>86</v>
      </c>
      <c r="AI15" s="29" t="s">
        <v>86</v>
      </c>
      <c r="AJ15" s="29" t="s">
        <v>86</v>
      </c>
      <c r="AK15" s="29" t="s">
        <v>86</v>
      </c>
      <c r="AL15" s="29" t="s">
        <v>88</v>
      </c>
      <c r="AM15" s="29" t="s">
        <v>86</v>
      </c>
      <c r="AN15" s="29" t="s">
        <v>86</v>
      </c>
      <c r="AO15" s="29" t="s">
        <v>86</v>
      </c>
      <c r="AP15" s="29" t="s">
        <v>86</v>
      </c>
      <c r="AQ15" s="29" t="s">
        <v>309</v>
      </c>
      <c r="AR15" s="29"/>
      <c r="AS15" s="29" t="s">
        <v>84</v>
      </c>
      <c r="AT15" s="29" t="s">
        <v>89</v>
      </c>
      <c r="AU15" s="29" t="s">
        <v>86</v>
      </c>
      <c r="AV15" s="30">
        <v>0</v>
      </c>
      <c r="AW15" s="29" t="s">
        <v>84</v>
      </c>
      <c r="AX15" s="29" t="s">
        <v>84</v>
      </c>
      <c r="AY15" s="30">
        <v>160</v>
      </c>
      <c r="AZ15" s="30">
        <v>157.19999999999999</v>
      </c>
      <c r="BA15" s="30">
        <v>107.6</v>
      </c>
      <c r="BB15" s="30">
        <v>157.19999999999999</v>
      </c>
      <c r="BC15" s="29"/>
      <c r="BD15" s="29"/>
      <c r="BE15" s="30">
        <v>5.83</v>
      </c>
      <c r="BF15" s="29"/>
      <c r="BG15" s="30">
        <v>0.17</v>
      </c>
      <c r="BH15" s="29"/>
      <c r="BI15" s="29"/>
      <c r="BJ15" s="30">
        <v>0.13</v>
      </c>
      <c r="BK15" s="30">
        <v>18.850000000000001</v>
      </c>
      <c r="BL15" s="30">
        <v>18.850000000000001</v>
      </c>
      <c r="BM15" s="30">
        <v>27.9</v>
      </c>
      <c r="BN15" s="29"/>
      <c r="BO15" s="29"/>
      <c r="BP15" s="30">
        <v>0.13</v>
      </c>
      <c r="BQ15" s="30">
        <v>0.17</v>
      </c>
      <c r="BR15" s="29"/>
      <c r="BS15" s="30">
        <v>5.83</v>
      </c>
      <c r="BT15" s="30">
        <v>18.850000000000001</v>
      </c>
      <c r="BU15" s="29"/>
      <c r="BV15" s="30">
        <v>0</v>
      </c>
      <c r="BW15" s="28">
        <v>1099</v>
      </c>
      <c r="BX15" s="33">
        <f t="shared" si="0"/>
        <v>18.842759999999998</v>
      </c>
      <c r="BY15" s="34">
        <f>IF(COUNTIF($G$2:G15,G15)=1,1,0)</f>
        <v>1</v>
      </c>
      <c r="BZ15" s="34">
        <f t="shared" si="1"/>
        <v>1</v>
      </c>
      <c r="CA15" s="28" t="s">
        <v>3406</v>
      </c>
      <c r="CB15" s="34" t="b">
        <f t="shared" si="7"/>
        <v>0</v>
      </c>
      <c r="CC15" s="34" t="b">
        <f t="shared" si="2"/>
        <v>0</v>
      </c>
      <c r="CD15" s="34" t="b">
        <f t="array" ref="CD15">ISNUMBER(SEARCH("Touch Screen",$AJ15))</f>
        <v>0</v>
      </c>
      <c r="CE15" s="34"/>
      <c r="CF15" s="34"/>
      <c r="CG15" s="32">
        <v>45</v>
      </c>
      <c r="CH15" s="28">
        <v>0</v>
      </c>
      <c r="CI15" s="33">
        <f>('2. AC Monitors'!$A$8*'1. Version 7 Dataset'!$R15)+('1. Version 7 Dataset'!$V15*'2. AC Monitors'!$B$8)+'2. AC Monitors'!$C$8</f>
        <v>29.418939999999999</v>
      </c>
      <c r="CJ15" s="35">
        <f>BX15-('2. AC Monitors'!$B$8*V15)</f>
        <v>10.022759999999998</v>
      </c>
      <c r="CK15" s="33">
        <f>IF($CH15=0,CJ15,CJ15-('2. AC Monitors'!$A$15*'1. Version 7 Dataset'!$CG15))</f>
        <v>10.022759999999998</v>
      </c>
      <c r="CL15" s="33">
        <f>IF($CC15=TRUE,'1. Version 7 Dataset'!CK15-($CI15*'2. AC Monitors'!$B$15),'1. Version 7 Dataset'!CK15)</f>
        <v>10.022759999999998</v>
      </c>
      <c r="CM15" s="33">
        <f>IF($CD15=TRUE,CL15-($CI15*'2. AC Monitors'!$D$15),CL15)</f>
        <v>10.022759999999998</v>
      </c>
      <c r="CN15" s="33">
        <f>IF($CB15=TRUE,CM15-($CI15*'2. AC Monitors'!$E$15),CM15)</f>
        <v>10.022759999999998</v>
      </c>
      <c r="CO15" s="33">
        <f>IF($CA15="DC",CN15+(CI15*(1-'2. AC Monitors'!$D$21)),CN15)</f>
        <v>39.441699999999997</v>
      </c>
      <c r="CP15" s="35">
        <f>('2. AC Monitors'!$A$8*'1. Version 7 Dataset'!$R15)+'2. AC Monitors'!$C$8</f>
        <v>20.598939999999999</v>
      </c>
      <c r="CQ15" s="35">
        <f t="shared" si="3"/>
        <v>1</v>
      </c>
      <c r="CR15" s="33">
        <f>(IF(CD15=TRUE,CI15+(CI15*'2. AC Monitors'!$D$15),'1. Version 7 Dataset'!CI15))*0.85</f>
        <v>25.006098999999999</v>
      </c>
      <c r="CS15" s="35">
        <f t="shared" si="4"/>
        <v>1</v>
      </c>
      <c r="CT15" s="35">
        <f>($AZ15*$R15*'3. Signage Displays'!$A$7)+'3. Signage Displays'!$B$7*TANH('3. Signage Displays'!$C$7*('1. Version 7 Dataset'!$R15+'3. Signage Displays'!$D$7)+'3. Signage Displays'!$E$7)+'3. Signage Displays'!$F$7</f>
        <v>22.045498760712448</v>
      </c>
      <c r="CU15" s="36">
        <f>($AZ15*$R15*'3. Signage Displays'!$A$7)</f>
        <v>0.64936176000000001</v>
      </c>
      <c r="CV15" s="37">
        <f>BE15-(AZ15*R15*'3. Signage Displays'!$A$7)</f>
        <v>5.1806382400000004</v>
      </c>
      <c r="CW15" s="37">
        <f>IF(CC15=TRUE,CV15-(CT15*'3. Signage Displays'!$A$12),CV15)</f>
        <v>5.1806382400000004</v>
      </c>
      <c r="CX15" s="38">
        <f>'3. Signage Displays'!$B$7*TANH('3. Signage Displays'!$C$7*('1. Version 7 Dataset'!R15+'3. Signage Displays'!$D$7)+'3. Signage Displays'!$E$7)+'3. Signage Displays'!$F$7</f>
        <v>21.39613700071245</v>
      </c>
      <c r="CY15" s="28">
        <f t="shared" si="5"/>
        <v>1</v>
      </c>
    </row>
    <row r="16" spans="1:103" s="17" customFormat="1" ht="19.5" customHeight="1">
      <c r="A16" s="28">
        <v>15</v>
      </c>
      <c r="B16" s="29" t="s">
        <v>2231</v>
      </c>
      <c r="C16" s="29" t="s">
        <v>2247</v>
      </c>
      <c r="D16" s="29" t="s">
        <v>2248</v>
      </c>
      <c r="E16" s="29" t="s">
        <v>2234</v>
      </c>
      <c r="F16" s="29" t="s">
        <v>2247</v>
      </c>
      <c r="G16" s="29" t="s">
        <v>2248</v>
      </c>
      <c r="H16" s="29"/>
      <c r="I16" s="29" t="s">
        <v>78</v>
      </c>
      <c r="J16" s="29" t="s">
        <v>100</v>
      </c>
      <c r="K16" s="29" t="s">
        <v>105</v>
      </c>
      <c r="L16" s="29" t="s">
        <v>80</v>
      </c>
      <c r="M16" s="29" t="s">
        <v>105</v>
      </c>
      <c r="N16" s="30">
        <v>600</v>
      </c>
      <c r="O16" s="30">
        <v>9.1</v>
      </c>
      <c r="P16" s="30">
        <v>16.100000000000001</v>
      </c>
      <c r="Q16" s="31">
        <v>18.5</v>
      </c>
      <c r="R16" s="30">
        <v>146.35</v>
      </c>
      <c r="S16" s="30">
        <v>1.78</v>
      </c>
      <c r="T16" s="30">
        <v>768</v>
      </c>
      <c r="U16" s="30">
        <v>1366</v>
      </c>
      <c r="V16" s="32">
        <f t="shared" ref="V16:V43" si="8">(T16*U16)/1000000</f>
        <v>1.049088</v>
      </c>
      <c r="W16" s="30">
        <v>7168</v>
      </c>
      <c r="X16" s="30">
        <v>60</v>
      </c>
      <c r="Y16" s="30">
        <v>29.3</v>
      </c>
      <c r="Z16" s="29" t="s">
        <v>81</v>
      </c>
      <c r="AA16" s="29" t="s">
        <v>86</v>
      </c>
      <c r="AB16" s="29"/>
      <c r="AC16" s="29"/>
      <c r="AD16" s="29" t="s">
        <v>84</v>
      </c>
      <c r="AE16" s="29" t="s">
        <v>83</v>
      </c>
      <c r="AF16" s="29" t="s">
        <v>270</v>
      </c>
      <c r="AG16" s="29" t="s">
        <v>105</v>
      </c>
      <c r="AH16" s="29" t="s">
        <v>120</v>
      </c>
      <c r="AI16" s="29" t="s">
        <v>105</v>
      </c>
      <c r="AJ16" s="29" t="s">
        <v>120</v>
      </c>
      <c r="AK16" s="29" t="s">
        <v>86</v>
      </c>
      <c r="AL16" s="29" t="s">
        <v>102</v>
      </c>
      <c r="AM16" s="29" t="s">
        <v>105</v>
      </c>
      <c r="AN16" s="29" t="s">
        <v>86</v>
      </c>
      <c r="AO16" s="29" t="s">
        <v>86</v>
      </c>
      <c r="AP16" s="29" t="s">
        <v>86</v>
      </c>
      <c r="AQ16" s="29" t="s">
        <v>96</v>
      </c>
      <c r="AR16" s="29" t="s">
        <v>105</v>
      </c>
      <c r="AS16" s="29" t="s">
        <v>84</v>
      </c>
      <c r="AT16" s="29" t="s">
        <v>89</v>
      </c>
      <c r="AU16" s="29" t="s">
        <v>105</v>
      </c>
      <c r="AV16" s="30">
        <v>0</v>
      </c>
      <c r="AW16" s="29" t="s">
        <v>84</v>
      </c>
      <c r="AX16" s="29" t="s">
        <v>84</v>
      </c>
      <c r="AY16" s="30">
        <v>200</v>
      </c>
      <c r="AZ16" s="30">
        <v>261.60000000000002</v>
      </c>
      <c r="BA16" s="30">
        <v>239.3</v>
      </c>
      <c r="BB16" s="30">
        <v>200</v>
      </c>
      <c r="BC16" s="29"/>
      <c r="BD16" s="29"/>
      <c r="BE16" s="30">
        <v>10.02</v>
      </c>
      <c r="BF16" s="29"/>
      <c r="BG16" s="30">
        <v>0.2</v>
      </c>
      <c r="BH16" s="29"/>
      <c r="BI16" s="29"/>
      <c r="BJ16" s="30">
        <v>0.16</v>
      </c>
      <c r="BK16" s="30">
        <v>31.85</v>
      </c>
      <c r="BL16" s="30">
        <v>31.85</v>
      </c>
      <c r="BM16" s="30">
        <v>35.03</v>
      </c>
      <c r="BN16" s="29"/>
      <c r="BO16" s="29"/>
      <c r="BP16" s="30">
        <v>0.16</v>
      </c>
      <c r="BQ16" s="30">
        <v>0.2</v>
      </c>
      <c r="BR16" s="29"/>
      <c r="BS16" s="30">
        <v>10.1</v>
      </c>
      <c r="BT16" s="30">
        <v>32.11</v>
      </c>
      <c r="BU16" s="29"/>
      <c r="BV16" s="30">
        <v>0</v>
      </c>
      <c r="BW16" s="28">
        <v>15</v>
      </c>
      <c r="BX16" s="33">
        <f t="shared" si="0"/>
        <v>31.860119999999995</v>
      </c>
      <c r="BY16" s="34">
        <f>IF(COUNTIF($G$2:G16,G16)=1,1,0)</f>
        <v>1</v>
      </c>
      <c r="BZ16" s="34">
        <f t="shared" si="1"/>
        <v>1</v>
      </c>
      <c r="CA16" s="28" t="s">
        <v>3405</v>
      </c>
      <c r="CB16" s="34" t="b">
        <f t="shared" si="7"/>
        <v>0</v>
      </c>
      <c r="CC16" s="34" t="b">
        <f t="shared" si="2"/>
        <v>0</v>
      </c>
      <c r="CD16" s="34" t="b">
        <f t="array" ref="CD16">ISNUMBER(SEARCH("Touch Screen",$AJ16))</f>
        <v>0</v>
      </c>
      <c r="CE16" s="34"/>
      <c r="CF16" s="34"/>
      <c r="CG16" s="32">
        <v>29.3</v>
      </c>
      <c r="CH16" s="28">
        <v>0</v>
      </c>
      <c r="CI16" s="33">
        <f>('2. AC Monitors'!$A$8*'1. Version 7 Dataset'!$R16)+('1. Version 7 Dataset'!$V16*'2. AC Monitors'!$B$8)+'2. AC Monitors'!$C$8</f>
        <v>30.260869599999999</v>
      </c>
      <c r="CJ16" s="35">
        <f>BX16-('2. AC Monitors'!$B$8*V16)</f>
        <v>27.453950399999997</v>
      </c>
      <c r="CK16" s="33">
        <f>IF($CH16=0,CJ16,CJ16-('2. AC Monitors'!$A$15*'1. Version 7 Dataset'!$CG16))</f>
        <v>27.453950399999997</v>
      </c>
      <c r="CL16" s="33">
        <f>IF($CC16=TRUE,'1. Version 7 Dataset'!CK16-($CI16*'2. AC Monitors'!$B$15),'1. Version 7 Dataset'!CK16)</f>
        <v>27.453950399999997</v>
      </c>
      <c r="CM16" s="33">
        <f>IF($CD16=TRUE,CL16-($CI16*'2. AC Monitors'!$D$15),CL16)</f>
        <v>27.453950399999997</v>
      </c>
      <c r="CN16" s="33">
        <f>IF($CB16=TRUE,CM16-($CI16*'2. AC Monitors'!$E$15),CM16)</f>
        <v>27.453950399999997</v>
      </c>
      <c r="CO16" s="33">
        <f>IF($CA16="DC",CN16+(CI16*(1-'2. AC Monitors'!$D$21)),CN16)</f>
        <v>27.453950399999997</v>
      </c>
      <c r="CP16" s="35">
        <f>('2. AC Monitors'!$A$8*'1. Version 7 Dataset'!$R16)+'2. AC Monitors'!$C$8</f>
        <v>25.854699999999998</v>
      </c>
      <c r="CQ16" s="35">
        <f t="shared" si="3"/>
        <v>0</v>
      </c>
      <c r="CR16" s="33">
        <f>(IF(CD16=TRUE,CI16+(CI16*'2. AC Monitors'!$D$15),'1. Version 7 Dataset'!CI16))*0.85</f>
        <v>25.721739159999998</v>
      </c>
      <c r="CS16" s="35">
        <f t="shared" si="4"/>
        <v>0</v>
      </c>
      <c r="CT16" s="35">
        <f>($AZ16*$R16*'3. Signage Displays'!$A$7)+'3. Signage Displays'!$B$7*TANH('3. Signage Displays'!$C$7*('1. Version 7 Dataset'!$R16+'3. Signage Displays'!$D$7)+'3. Signage Displays'!$E$7)+'3. Signage Displays'!$F$7</f>
        <v>25.510946572170546</v>
      </c>
      <c r="CU16" s="36">
        <f>($AZ16*$R16*'3. Signage Displays'!$A$7)</f>
        <v>1.5314064000000003</v>
      </c>
      <c r="CV16" s="37">
        <f>BE16-(AZ16*R16*'3. Signage Displays'!$A$7)</f>
        <v>8.4885935999999997</v>
      </c>
      <c r="CW16" s="37">
        <f>IF(CC16=TRUE,CV16-(CT16*'3. Signage Displays'!$A$12),CV16)</f>
        <v>8.4885935999999997</v>
      </c>
      <c r="CX16" s="38">
        <f>'3. Signage Displays'!$B$7*TANH('3. Signage Displays'!$C$7*('1. Version 7 Dataset'!R16+'3. Signage Displays'!$D$7)+'3. Signage Displays'!$E$7)+'3. Signage Displays'!$F$7</f>
        <v>23.979540172170545</v>
      </c>
      <c r="CY16" s="28">
        <f t="shared" si="5"/>
        <v>1</v>
      </c>
    </row>
    <row r="17" spans="1:103" s="17" customFormat="1" ht="19.5" customHeight="1">
      <c r="A17" s="28">
        <v>88</v>
      </c>
      <c r="B17" s="29" t="s">
        <v>1196</v>
      </c>
      <c r="C17" s="29" t="s">
        <v>1246</v>
      </c>
      <c r="D17" s="29" t="s">
        <v>1247</v>
      </c>
      <c r="E17" s="29" t="s">
        <v>1217</v>
      </c>
      <c r="F17" s="29" t="s">
        <v>1246</v>
      </c>
      <c r="G17" s="29" t="s">
        <v>1247</v>
      </c>
      <c r="H17" s="29"/>
      <c r="I17" s="29" t="s">
        <v>78</v>
      </c>
      <c r="J17" s="29" t="s">
        <v>88</v>
      </c>
      <c r="K17" s="29" t="s">
        <v>158</v>
      </c>
      <c r="L17" s="29" t="s">
        <v>80</v>
      </c>
      <c r="M17" s="29"/>
      <c r="N17" s="30">
        <v>1000</v>
      </c>
      <c r="O17" s="30">
        <v>7.6</v>
      </c>
      <c r="P17" s="30">
        <v>13.6</v>
      </c>
      <c r="Q17" s="31">
        <v>15.6</v>
      </c>
      <c r="R17" s="30">
        <v>103.26</v>
      </c>
      <c r="S17" s="30">
        <v>1.78</v>
      </c>
      <c r="T17" s="30">
        <v>768</v>
      </c>
      <c r="U17" s="30">
        <v>1366</v>
      </c>
      <c r="V17" s="32">
        <f t="shared" si="8"/>
        <v>1.049088</v>
      </c>
      <c r="W17" s="30">
        <v>10159</v>
      </c>
      <c r="X17" s="30">
        <v>60</v>
      </c>
      <c r="Y17" s="30">
        <v>0.2</v>
      </c>
      <c r="Z17" s="29" t="s">
        <v>86</v>
      </c>
      <c r="AA17" s="29" t="s">
        <v>86</v>
      </c>
      <c r="AB17" s="29"/>
      <c r="AC17" s="29"/>
      <c r="AD17" s="29" t="s">
        <v>84</v>
      </c>
      <c r="AE17" s="29" t="s">
        <v>83</v>
      </c>
      <c r="AF17" s="29" t="s">
        <v>1248</v>
      </c>
      <c r="AG17" s="29" t="s">
        <v>1203</v>
      </c>
      <c r="AH17" s="29" t="s">
        <v>120</v>
      </c>
      <c r="AI17" s="29"/>
      <c r="AJ17" s="29" t="s">
        <v>120</v>
      </c>
      <c r="AK17" s="29" t="s">
        <v>86</v>
      </c>
      <c r="AL17" s="29" t="s">
        <v>102</v>
      </c>
      <c r="AM17" s="29" t="s">
        <v>1203</v>
      </c>
      <c r="AN17" s="29" t="s">
        <v>86</v>
      </c>
      <c r="AO17" s="29" t="s">
        <v>86</v>
      </c>
      <c r="AP17" s="29" t="s">
        <v>86</v>
      </c>
      <c r="AQ17" s="29" t="s">
        <v>96</v>
      </c>
      <c r="AR17" s="29"/>
      <c r="AS17" s="29" t="s">
        <v>84</v>
      </c>
      <c r="AT17" s="29" t="s">
        <v>89</v>
      </c>
      <c r="AU17" s="29"/>
      <c r="AV17" s="30">
        <v>1</v>
      </c>
      <c r="AW17" s="29" t="s">
        <v>84</v>
      </c>
      <c r="AX17" s="29" t="s">
        <v>84</v>
      </c>
      <c r="AY17" s="30">
        <v>220</v>
      </c>
      <c r="AZ17" s="30">
        <v>171.8</v>
      </c>
      <c r="BA17" s="30">
        <v>136.1</v>
      </c>
      <c r="BB17" s="30">
        <v>171.8</v>
      </c>
      <c r="BC17" s="29"/>
      <c r="BD17" s="29"/>
      <c r="BE17" s="30">
        <v>5.78</v>
      </c>
      <c r="BF17" s="29"/>
      <c r="BG17" s="30">
        <v>0.28000000000000003</v>
      </c>
      <c r="BH17" s="29"/>
      <c r="BI17" s="29"/>
      <c r="BJ17" s="30">
        <v>0.24</v>
      </c>
      <c r="BK17" s="30">
        <v>19.329999999999998</v>
      </c>
      <c r="BL17" s="30">
        <v>19.329999999999998</v>
      </c>
      <c r="BM17" s="30">
        <v>21.6</v>
      </c>
      <c r="BN17" s="29"/>
      <c r="BO17" s="29"/>
      <c r="BP17" s="30">
        <v>0.27</v>
      </c>
      <c r="BQ17" s="30">
        <v>0.3</v>
      </c>
      <c r="BR17" s="29"/>
      <c r="BS17" s="30">
        <v>5.94</v>
      </c>
      <c r="BT17" s="30">
        <v>19.96</v>
      </c>
      <c r="BU17" s="29"/>
      <c r="BV17" s="30">
        <v>0</v>
      </c>
      <c r="BW17" s="28">
        <v>88</v>
      </c>
      <c r="BX17" s="33">
        <f t="shared" si="0"/>
        <v>19.315799999999999</v>
      </c>
      <c r="BY17" s="34">
        <f>IF(COUNTIF($G$2:G17,G17)=1,1,0)</f>
        <v>1</v>
      </c>
      <c r="BZ17" s="34">
        <f t="shared" si="1"/>
        <v>1</v>
      </c>
      <c r="CA17" s="28" t="s">
        <v>3405</v>
      </c>
      <c r="CB17" s="34" t="b">
        <f t="shared" si="7"/>
        <v>0</v>
      </c>
      <c r="CC17" s="34" t="b">
        <f t="shared" si="2"/>
        <v>0</v>
      </c>
      <c r="CD17" s="34" t="b">
        <f t="array" ref="CD17">ISNUMBER(SEARCH("Touch Screen",$AJ17))</f>
        <v>0</v>
      </c>
      <c r="CE17" s="34"/>
      <c r="CF17" s="34"/>
      <c r="CG17" s="32">
        <v>20</v>
      </c>
      <c r="CH17" s="28">
        <v>0</v>
      </c>
      <c r="CI17" s="33">
        <f>('2. AC Monitors'!$A$8*'1. Version 7 Dataset'!$R17)+('1. Version 7 Dataset'!$V17*'2. AC Monitors'!$B$8)+'2. AC Monitors'!$C$8</f>
        <v>25.003889600000001</v>
      </c>
      <c r="CJ17" s="35">
        <f>BX17-('2. AC Monitors'!$B$8*V17)</f>
        <v>14.909630399999999</v>
      </c>
      <c r="CK17" s="33">
        <f>IF($CH17=0,CJ17,CJ17-('2. AC Monitors'!$A$15*'1. Version 7 Dataset'!$CG17))</f>
        <v>14.909630399999999</v>
      </c>
      <c r="CL17" s="33">
        <f>IF($CC17=TRUE,'1. Version 7 Dataset'!CK17-($CI17*'2. AC Monitors'!$B$15),'1. Version 7 Dataset'!CK17)</f>
        <v>14.909630399999999</v>
      </c>
      <c r="CM17" s="33">
        <f>IF($CD17=TRUE,CL17-($CI17*'2. AC Monitors'!$D$15),CL17)</f>
        <v>14.909630399999999</v>
      </c>
      <c r="CN17" s="33">
        <f>IF($CB17=TRUE,CM17-($CI17*'2. AC Monitors'!$E$15),CM17)</f>
        <v>14.909630399999999</v>
      </c>
      <c r="CO17" s="33">
        <f>IF($CA17="DC",CN17+(CI17*(1-'2. AC Monitors'!$D$21)),CN17)</f>
        <v>14.909630399999999</v>
      </c>
      <c r="CP17" s="35">
        <f>('2. AC Monitors'!$A$8*'1. Version 7 Dataset'!$R17)+'2. AC Monitors'!$C$8</f>
        <v>20.597720000000002</v>
      </c>
      <c r="CQ17" s="35">
        <f t="shared" si="3"/>
        <v>1</v>
      </c>
      <c r="CR17" s="33">
        <f>(IF(CD17=TRUE,CI17+(CI17*'2. AC Monitors'!$D$15),'1. Version 7 Dataset'!CI17))*0.85</f>
        <v>21.253306160000001</v>
      </c>
      <c r="CS17" s="35">
        <f t="shared" si="4"/>
        <v>1</v>
      </c>
      <c r="CT17" s="35">
        <f>($AZ17*$R17*'3. Signage Displays'!$A$7)+'3. Signage Displays'!$B$7*TANH('3. Signage Displays'!$C$7*('1. Version 7 Dataset'!$R17+'3. Signage Displays'!$D$7)+'3. Signage Displays'!$E$7)+'3. Signage Displays'!$F$7</f>
        <v>22.105139801894161</v>
      </c>
      <c r="CU17" s="36">
        <f>($AZ17*$R17*'3. Signage Displays'!$A$7)</f>
        <v>0.70960272000000013</v>
      </c>
      <c r="CV17" s="37">
        <f>BE17-(AZ17*R17*'3. Signage Displays'!$A$7)</f>
        <v>5.0703972799999999</v>
      </c>
      <c r="CW17" s="37">
        <f>IF(CC17=TRUE,CV17-(CT17*'3. Signage Displays'!$A$12),CV17)</f>
        <v>5.0703972799999999</v>
      </c>
      <c r="CX17" s="38">
        <f>'3. Signage Displays'!$B$7*TANH('3. Signage Displays'!$C$7*('1. Version 7 Dataset'!R17+'3. Signage Displays'!$D$7)+'3. Signage Displays'!$E$7)+'3. Signage Displays'!$F$7</f>
        <v>21.395537081894162</v>
      </c>
      <c r="CY17" s="28">
        <f t="shared" si="5"/>
        <v>1</v>
      </c>
    </row>
    <row r="18" spans="1:103" s="17" customFormat="1" ht="19.5" customHeight="1">
      <c r="A18" s="28">
        <v>166</v>
      </c>
      <c r="B18" s="29" t="s">
        <v>72</v>
      </c>
      <c r="C18" s="29" t="s">
        <v>304</v>
      </c>
      <c r="D18" s="29" t="s">
        <v>305</v>
      </c>
      <c r="E18" s="29" t="s">
        <v>75</v>
      </c>
      <c r="F18" s="29" t="s">
        <v>304</v>
      </c>
      <c r="G18" s="29" t="s">
        <v>305</v>
      </c>
      <c r="H18" s="29"/>
      <c r="I18" s="29" t="s">
        <v>78</v>
      </c>
      <c r="J18" s="29" t="s">
        <v>100</v>
      </c>
      <c r="K18" s="29" t="s">
        <v>105</v>
      </c>
      <c r="L18" s="29" t="s">
        <v>80</v>
      </c>
      <c r="M18" s="29" t="s">
        <v>105</v>
      </c>
      <c r="N18" s="30">
        <v>600</v>
      </c>
      <c r="O18" s="30">
        <v>7.6</v>
      </c>
      <c r="P18" s="30">
        <v>13.6</v>
      </c>
      <c r="Q18" s="31">
        <v>15.6</v>
      </c>
      <c r="R18" s="30">
        <v>103.26</v>
      </c>
      <c r="S18" s="30">
        <v>1.78</v>
      </c>
      <c r="T18" s="30">
        <v>768</v>
      </c>
      <c r="U18" s="30">
        <v>1366</v>
      </c>
      <c r="V18" s="32">
        <f t="shared" si="8"/>
        <v>1.049088</v>
      </c>
      <c r="W18" s="30">
        <v>10159</v>
      </c>
      <c r="X18" s="30">
        <v>60</v>
      </c>
      <c r="Y18" s="30">
        <v>16.7</v>
      </c>
      <c r="Z18" s="29" t="s">
        <v>86</v>
      </c>
      <c r="AA18" s="29" t="s">
        <v>86</v>
      </c>
      <c r="AB18" s="29"/>
      <c r="AC18" s="29"/>
      <c r="AD18" s="29" t="s">
        <v>84</v>
      </c>
      <c r="AE18" s="29" t="s">
        <v>83</v>
      </c>
      <c r="AF18" s="29" t="s">
        <v>306</v>
      </c>
      <c r="AG18" s="29" t="s">
        <v>105</v>
      </c>
      <c r="AH18" s="29" t="s">
        <v>86</v>
      </c>
      <c r="AI18" s="29" t="s">
        <v>105</v>
      </c>
      <c r="AJ18" s="29" t="s">
        <v>86</v>
      </c>
      <c r="AK18" s="29" t="s">
        <v>86</v>
      </c>
      <c r="AL18" s="29" t="s">
        <v>306</v>
      </c>
      <c r="AM18" s="29" t="s">
        <v>105</v>
      </c>
      <c r="AN18" s="29" t="s">
        <v>86</v>
      </c>
      <c r="AO18" s="29" t="s">
        <v>86</v>
      </c>
      <c r="AP18" s="29" t="s">
        <v>86</v>
      </c>
      <c r="AQ18" s="29" t="s">
        <v>96</v>
      </c>
      <c r="AR18" s="29" t="s">
        <v>105</v>
      </c>
      <c r="AS18" s="29" t="s">
        <v>84</v>
      </c>
      <c r="AT18" s="29" t="s">
        <v>89</v>
      </c>
      <c r="AU18" s="29" t="s">
        <v>105</v>
      </c>
      <c r="AV18" s="30">
        <v>5</v>
      </c>
      <c r="AW18" s="29" t="s">
        <v>84</v>
      </c>
      <c r="AX18" s="29" t="s">
        <v>84</v>
      </c>
      <c r="AY18" s="30">
        <v>220</v>
      </c>
      <c r="AZ18" s="30">
        <v>199</v>
      </c>
      <c r="BA18" s="30">
        <v>199</v>
      </c>
      <c r="BB18" s="30">
        <v>199</v>
      </c>
      <c r="BC18" s="29"/>
      <c r="BD18" s="29"/>
      <c r="BE18" s="30">
        <v>5.13</v>
      </c>
      <c r="BF18" s="29"/>
      <c r="BG18" s="30">
        <v>0.24</v>
      </c>
      <c r="BH18" s="29"/>
      <c r="BI18" s="29"/>
      <c r="BJ18" s="30">
        <v>0.13</v>
      </c>
      <c r="BK18" s="30">
        <v>17.079999999999998</v>
      </c>
      <c r="BL18" s="30">
        <v>17.079999999999998</v>
      </c>
      <c r="BM18" s="30">
        <v>21.6</v>
      </c>
      <c r="BN18" s="29"/>
      <c r="BO18" s="29"/>
      <c r="BP18" s="30">
        <v>0.19</v>
      </c>
      <c r="BQ18" s="30">
        <v>0.33</v>
      </c>
      <c r="BR18" s="29"/>
      <c r="BS18" s="30">
        <v>5.19</v>
      </c>
      <c r="BT18" s="30">
        <v>17.79</v>
      </c>
      <c r="BU18" s="29"/>
      <c r="BV18" s="30">
        <v>0</v>
      </c>
      <c r="BW18" s="28">
        <v>166</v>
      </c>
      <c r="BX18" s="33">
        <f t="shared" si="0"/>
        <v>17.095139999999997</v>
      </c>
      <c r="BY18" s="34">
        <f>IF(COUNTIF($G$2:G18,G18)=1,1,0)</f>
        <v>1</v>
      </c>
      <c r="BZ18" s="34">
        <f t="shared" si="1"/>
        <v>1</v>
      </c>
      <c r="CA18" s="28" t="s">
        <v>3405</v>
      </c>
      <c r="CB18" s="34" t="b">
        <f t="shared" si="7"/>
        <v>0</v>
      </c>
      <c r="CC18" s="34" t="b">
        <f t="shared" si="2"/>
        <v>0</v>
      </c>
      <c r="CD18" s="34" t="b">
        <f t="array" ref="CD18">ISNUMBER(SEARCH("Touch Screen",$AJ18))</f>
        <v>0</v>
      </c>
      <c r="CE18" s="34"/>
      <c r="CF18" s="34"/>
      <c r="CG18" s="32">
        <v>16.7</v>
      </c>
      <c r="CH18" s="28">
        <v>0</v>
      </c>
      <c r="CI18" s="33">
        <f>('2. AC Monitors'!$A$8*'1. Version 7 Dataset'!$R18)+('1. Version 7 Dataset'!$V18*'2. AC Monitors'!$B$8)+'2. AC Monitors'!$C$8</f>
        <v>25.003889600000001</v>
      </c>
      <c r="CJ18" s="35">
        <f>BX18-('2. AC Monitors'!$B$8*V18)</f>
        <v>12.688970399999997</v>
      </c>
      <c r="CK18" s="33">
        <f>IF($CH18=0,CJ18,CJ18-('2. AC Monitors'!$A$15*'1. Version 7 Dataset'!$CG18))</f>
        <v>12.688970399999997</v>
      </c>
      <c r="CL18" s="33">
        <f>IF($CC18=TRUE,'1. Version 7 Dataset'!CK18-($CI18*'2. AC Monitors'!$B$15),'1. Version 7 Dataset'!CK18)</f>
        <v>12.688970399999997</v>
      </c>
      <c r="CM18" s="33">
        <f>IF($CD18=TRUE,CL18-($CI18*'2. AC Monitors'!$D$15),CL18)</f>
        <v>12.688970399999997</v>
      </c>
      <c r="CN18" s="33">
        <f>IF($CB18=TRUE,CM18-($CI18*'2. AC Monitors'!$E$15),CM18)</f>
        <v>12.688970399999997</v>
      </c>
      <c r="CO18" s="33">
        <f>IF($CA18="DC",CN18+(CI18*(1-'2. AC Monitors'!$D$21)),CN18)</f>
        <v>12.688970399999997</v>
      </c>
      <c r="CP18" s="35">
        <f>('2. AC Monitors'!$A$8*'1. Version 7 Dataset'!$R18)+'2. AC Monitors'!$C$8</f>
        <v>20.597720000000002</v>
      </c>
      <c r="CQ18" s="35">
        <f t="shared" si="3"/>
        <v>1</v>
      </c>
      <c r="CR18" s="33">
        <f>(IF(CD18=TRUE,CI18+(CI18*'2. AC Monitors'!$D$15),'1. Version 7 Dataset'!CI18))*0.85</f>
        <v>21.253306160000001</v>
      </c>
      <c r="CS18" s="35">
        <f t="shared" si="4"/>
        <v>1</v>
      </c>
      <c r="CT18" s="35">
        <f>($AZ18*$R18*'3. Signage Displays'!$A$7)+'3. Signage Displays'!$B$7*TANH('3. Signage Displays'!$C$7*('1. Version 7 Dataset'!$R18+'3. Signage Displays'!$D$7)+'3. Signage Displays'!$E$7)+'3. Signage Displays'!$F$7</f>
        <v>22.217486681894162</v>
      </c>
      <c r="CU18" s="36">
        <f>($AZ18*$R18*'3. Signage Displays'!$A$7)</f>
        <v>0.82194960000000017</v>
      </c>
      <c r="CV18" s="37">
        <f>BE18-(AZ18*R18*'3. Signage Displays'!$A$7)</f>
        <v>4.3080503999999999</v>
      </c>
      <c r="CW18" s="37">
        <f>IF(CC18=TRUE,CV18-(CT18*'3. Signage Displays'!$A$12),CV18)</f>
        <v>4.3080503999999999</v>
      </c>
      <c r="CX18" s="38">
        <f>'3. Signage Displays'!$B$7*TANH('3. Signage Displays'!$C$7*('1. Version 7 Dataset'!R18+'3. Signage Displays'!$D$7)+'3. Signage Displays'!$E$7)+'3. Signage Displays'!$F$7</f>
        <v>21.395537081894162</v>
      </c>
      <c r="CY18" s="28">
        <f t="shared" si="5"/>
        <v>1</v>
      </c>
    </row>
    <row r="19" spans="1:103" s="17" customFormat="1" ht="19.5" customHeight="1">
      <c r="A19" s="28">
        <v>168</v>
      </c>
      <c r="B19" s="29" t="s">
        <v>72</v>
      </c>
      <c r="C19" s="29" t="s">
        <v>315</v>
      </c>
      <c r="D19" s="29" t="s">
        <v>316</v>
      </c>
      <c r="E19" s="29" t="s">
        <v>75</v>
      </c>
      <c r="F19" s="29" t="s">
        <v>315</v>
      </c>
      <c r="G19" s="29" t="s">
        <v>316</v>
      </c>
      <c r="H19" s="29"/>
      <c r="I19" s="29" t="s">
        <v>78</v>
      </c>
      <c r="J19" s="29" t="s">
        <v>100</v>
      </c>
      <c r="K19" s="29" t="s">
        <v>105</v>
      </c>
      <c r="L19" s="29" t="s">
        <v>80</v>
      </c>
      <c r="M19" s="29" t="s">
        <v>105</v>
      </c>
      <c r="N19" s="30">
        <v>500</v>
      </c>
      <c r="O19" s="30">
        <v>7.6</v>
      </c>
      <c r="P19" s="30">
        <v>13.6</v>
      </c>
      <c r="Q19" s="31">
        <v>15.6</v>
      </c>
      <c r="R19" s="30">
        <v>103.26</v>
      </c>
      <c r="S19" s="30">
        <v>1.78</v>
      </c>
      <c r="T19" s="30">
        <v>768</v>
      </c>
      <c r="U19" s="30">
        <v>1366</v>
      </c>
      <c r="V19" s="32">
        <f t="shared" si="8"/>
        <v>1.049088</v>
      </c>
      <c r="W19" s="30">
        <v>10159</v>
      </c>
      <c r="X19" s="30">
        <v>60</v>
      </c>
      <c r="Y19" s="30">
        <v>16.7</v>
      </c>
      <c r="Z19" s="29" t="s">
        <v>86</v>
      </c>
      <c r="AA19" s="29" t="s">
        <v>86</v>
      </c>
      <c r="AB19" s="29"/>
      <c r="AC19" s="29"/>
      <c r="AD19" s="29" t="s">
        <v>84</v>
      </c>
      <c r="AE19" s="29" t="s">
        <v>83</v>
      </c>
      <c r="AF19" s="29" t="s">
        <v>317</v>
      </c>
      <c r="AG19" s="29" t="s">
        <v>105</v>
      </c>
      <c r="AH19" s="29" t="s">
        <v>318</v>
      </c>
      <c r="AI19" s="29" t="s">
        <v>105</v>
      </c>
      <c r="AJ19" s="29" t="s">
        <v>318</v>
      </c>
      <c r="AK19" s="29" t="s">
        <v>86</v>
      </c>
      <c r="AL19" s="29" t="s">
        <v>306</v>
      </c>
      <c r="AM19" s="29" t="s">
        <v>105</v>
      </c>
      <c r="AN19" s="29" t="s">
        <v>86</v>
      </c>
      <c r="AO19" s="29" t="s">
        <v>86</v>
      </c>
      <c r="AP19" s="29" t="s">
        <v>86</v>
      </c>
      <c r="AQ19" s="29" t="s">
        <v>96</v>
      </c>
      <c r="AR19" s="29" t="s">
        <v>105</v>
      </c>
      <c r="AS19" s="29" t="s">
        <v>84</v>
      </c>
      <c r="AT19" s="29" t="s">
        <v>89</v>
      </c>
      <c r="AU19" s="29" t="s">
        <v>105</v>
      </c>
      <c r="AV19" s="30">
        <v>5</v>
      </c>
      <c r="AW19" s="29" t="s">
        <v>84</v>
      </c>
      <c r="AX19" s="29" t="s">
        <v>84</v>
      </c>
      <c r="AY19" s="30">
        <v>220</v>
      </c>
      <c r="AZ19" s="30">
        <v>194.7</v>
      </c>
      <c r="BA19" s="30">
        <v>193</v>
      </c>
      <c r="BB19" s="30">
        <v>194.7</v>
      </c>
      <c r="BC19" s="29"/>
      <c r="BD19" s="29"/>
      <c r="BE19" s="30">
        <v>5.36</v>
      </c>
      <c r="BF19" s="29"/>
      <c r="BG19" s="30">
        <v>0.49</v>
      </c>
      <c r="BH19" s="30">
        <v>0.45</v>
      </c>
      <c r="BI19" s="29"/>
      <c r="BJ19" s="30">
        <v>0.43</v>
      </c>
      <c r="BK19" s="30">
        <v>19.23</v>
      </c>
      <c r="BL19" s="30">
        <v>19.23</v>
      </c>
      <c r="BM19" s="30">
        <v>24.9</v>
      </c>
      <c r="BN19" s="29"/>
      <c r="BO19" s="29"/>
      <c r="BP19" s="30">
        <v>0.44</v>
      </c>
      <c r="BQ19" s="30">
        <v>0.53</v>
      </c>
      <c r="BR19" s="30">
        <v>0.45</v>
      </c>
      <c r="BS19" s="30">
        <v>5.38</v>
      </c>
      <c r="BT19" s="30">
        <v>19.52</v>
      </c>
      <c r="BU19" s="29"/>
      <c r="BV19" s="30">
        <v>0</v>
      </c>
      <c r="BW19" s="28">
        <v>168</v>
      </c>
      <c r="BX19" s="33">
        <f t="shared" si="0"/>
        <v>19.223819999999996</v>
      </c>
      <c r="BY19" s="34">
        <f>IF(COUNTIF($G$2:G19,G19)=1,1,0)</f>
        <v>1</v>
      </c>
      <c r="BZ19" s="34">
        <f t="shared" si="1"/>
        <v>1</v>
      </c>
      <c r="CA19" s="28" t="s">
        <v>3405</v>
      </c>
      <c r="CB19" s="34" t="b">
        <f t="shared" si="7"/>
        <v>0</v>
      </c>
      <c r="CC19" s="34" t="b">
        <f t="shared" si="2"/>
        <v>0</v>
      </c>
      <c r="CD19" s="34" t="b">
        <f t="array" ref="CD19">ISNUMBER(SEARCH("Touch Screen",$AJ19))</f>
        <v>1</v>
      </c>
      <c r="CE19" s="34"/>
      <c r="CF19" s="34"/>
      <c r="CG19" s="32">
        <v>16.7</v>
      </c>
      <c r="CH19" s="28">
        <v>0</v>
      </c>
      <c r="CI19" s="33">
        <f>('2. AC Monitors'!$A$8*'1. Version 7 Dataset'!$R19)+('1. Version 7 Dataset'!$V19*'2. AC Monitors'!$B$8)+'2. AC Monitors'!$C$8</f>
        <v>25.003889600000001</v>
      </c>
      <c r="CJ19" s="35">
        <f>BX19-('2. AC Monitors'!$B$8*V19)</f>
        <v>14.817650399999996</v>
      </c>
      <c r="CK19" s="33">
        <f>IF($CH19=0,CJ19,CJ19-('2. AC Monitors'!$A$15*'1. Version 7 Dataset'!$CG19))</f>
        <v>14.817650399999996</v>
      </c>
      <c r="CL19" s="33">
        <f>IF($CC19=TRUE,'1. Version 7 Dataset'!CK19-($CI19*'2. AC Monitors'!$B$15),'1. Version 7 Dataset'!CK19)</f>
        <v>14.817650399999996</v>
      </c>
      <c r="CM19" s="33">
        <f>IF($CD19=TRUE,CL19-($CI19*'2. AC Monitors'!$D$15),CL19)</f>
        <v>11.067066959999996</v>
      </c>
      <c r="CN19" s="33">
        <f>IF($CB19=TRUE,CM19-($CI19*'2. AC Monitors'!$E$15),CM19)</f>
        <v>11.067066959999996</v>
      </c>
      <c r="CO19" s="33">
        <f>IF($CA19="DC",CN19+(CI19*(1-'2. AC Monitors'!$D$21)),CN19)</f>
        <v>11.067066959999996</v>
      </c>
      <c r="CP19" s="35">
        <f>('2. AC Monitors'!$A$8*'1. Version 7 Dataset'!$R19)+'2. AC Monitors'!$C$8</f>
        <v>20.597720000000002</v>
      </c>
      <c r="CQ19" s="35">
        <f t="shared" si="3"/>
        <v>1</v>
      </c>
      <c r="CR19" s="33">
        <f>(IF(CD19=TRUE,CI19+(CI19*'2. AC Monitors'!$D$15),'1. Version 7 Dataset'!CI19))*0.85</f>
        <v>24.441302084</v>
      </c>
      <c r="CS19" s="35">
        <f t="shared" si="4"/>
        <v>1</v>
      </c>
      <c r="CT19" s="35">
        <f>($AZ19*$R19*'3. Signage Displays'!$A$7)+'3. Signage Displays'!$B$7*TANH('3. Signage Displays'!$C$7*('1. Version 7 Dataset'!$R19+'3. Signage Displays'!$D$7)+'3. Signage Displays'!$E$7)+'3. Signage Displays'!$F$7</f>
        <v>22.19972596189416</v>
      </c>
      <c r="CU19" s="36">
        <f>($AZ19*$R19*'3. Signage Displays'!$A$7)</f>
        <v>0.80418888000000011</v>
      </c>
      <c r="CV19" s="37">
        <f>BE19-(AZ19*R19*'3. Signage Displays'!$A$7)</f>
        <v>4.5558111200000004</v>
      </c>
      <c r="CW19" s="37">
        <f>IF(CC19=TRUE,CV19-(CT19*'3. Signage Displays'!$A$12),CV19)</f>
        <v>4.5558111200000004</v>
      </c>
      <c r="CX19" s="38">
        <f>'3. Signage Displays'!$B$7*TANH('3. Signage Displays'!$C$7*('1. Version 7 Dataset'!R19+'3. Signage Displays'!$D$7)+'3. Signage Displays'!$E$7)+'3. Signage Displays'!$F$7</f>
        <v>21.395537081894162</v>
      </c>
      <c r="CY19" s="28">
        <f t="shared" si="5"/>
        <v>1</v>
      </c>
    </row>
    <row r="20" spans="1:103" s="17" customFormat="1" ht="19.5" customHeight="1">
      <c r="A20" s="28">
        <v>243</v>
      </c>
      <c r="B20" s="29" t="s">
        <v>72</v>
      </c>
      <c r="C20" s="29" t="s">
        <v>395</v>
      </c>
      <c r="D20" s="29" t="s">
        <v>394</v>
      </c>
      <c r="E20" s="29" t="s">
        <v>75</v>
      </c>
      <c r="F20" s="29" t="s">
        <v>396</v>
      </c>
      <c r="G20" s="29" t="s">
        <v>397</v>
      </c>
      <c r="H20" s="29"/>
      <c r="I20" s="29" t="s">
        <v>78</v>
      </c>
      <c r="J20" s="29" t="s">
        <v>100</v>
      </c>
      <c r="K20" s="29"/>
      <c r="L20" s="29" t="s">
        <v>80</v>
      </c>
      <c r="M20" s="29"/>
      <c r="N20" s="30">
        <v>1000</v>
      </c>
      <c r="O20" s="30">
        <v>9.1</v>
      </c>
      <c r="P20" s="30">
        <v>16.100000000000001</v>
      </c>
      <c r="Q20" s="31">
        <v>18.5</v>
      </c>
      <c r="R20" s="30">
        <v>146.35</v>
      </c>
      <c r="S20" s="30">
        <v>1.78</v>
      </c>
      <c r="T20" s="30">
        <v>768</v>
      </c>
      <c r="U20" s="30">
        <v>1366</v>
      </c>
      <c r="V20" s="32">
        <f t="shared" si="8"/>
        <v>1.049088</v>
      </c>
      <c r="W20" s="30">
        <v>7168</v>
      </c>
      <c r="X20" s="30">
        <v>60</v>
      </c>
      <c r="Y20" s="30">
        <v>33.6</v>
      </c>
      <c r="Z20" s="29" t="s">
        <v>81</v>
      </c>
      <c r="AA20" s="29" t="s">
        <v>86</v>
      </c>
      <c r="AB20" s="29"/>
      <c r="AC20" s="29"/>
      <c r="AD20" s="29" t="s">
        <v>84</v>
      </c>
      <c r="AE20" s="29" t="s">
        <v>84</v>
      </c>
      <c r="AF20" s="29" t="s">
        <v>398</v>
      </c>
      <c r="AG20" s="29" t="s">
        <v>399</v>
      </c>
      <c r="AH20" s="29" t="s">
        <v>86</v>
      </c>
      <c r="AI20" s="29"/>
      <c r="AJ20" s="29" t="s">
        <v>86</v>
      </c>
      <c r="AK20" s="29" t="s">
        <v>86</v>
      </c>
      <c r="AL20" s="29" t="s">
        <v>88</v>
      </c>
      <c r="AM20" s="29" t="s">
        <v>399</v>
      </c>
      <c r="AN20" s="29" t="s">
        <v>86</v>
      </c>
      <c r="AO20" s="29" t="s">
        <v>86</v>
      </c>
      <c r="AP20" s="29" t="s">
        <v>86</v>
      </c>
      <c r="AQ20" s="29" t="s">
        <v>96</v>
      </c>
      <c r="AR20" s="29"/>
      <c r="AS20" s="29" t="s">
        <v>84</v>
      </c>
      <c r="AT20" s="29" t="s">
        <v>89</v>
      </c>
      <c r="AU20" s="29"/>
      <c r="AV20" s="30">
        <v>1</v>
      </c>
      <c r="AW20" s="29" t="s">
        <v>84</v>
      </c>
      <c r="AX20" s="29" t="s">
        <v>84</v>
      </c>
      <c r="AY20" s="30">
        <v>200</v>
      </c>
      <c r="AZ20" s="30">
        <v>316</v>
      </c>
      <c r="BA20" s="30">
        <v>286</v>
      </c>
      <c r="BB20" s="30">
        <v>202.5</v>
      </c>
      <c r="BC20" s="29"/>
      <c r="BD20" s="29"/>
      <c r="BE20" s="30">
        <v>7.87</v>
      </c>
      <c r="BF20" s="29"/>
      <c r="BG20" s="30">
        <v>0.12</v>
      </c>
      <c r="BH20" s="29"/>
      <c r="BI20" s="29"/>
      <c r="BJ20" s="30">
        <v>0.09</v>
      </c>
      <c r="BK20" s="30">
        <v>24.79</v>
      </c>
      <c r="BL20" s="30">
        <v>24.79</v>
      </c>
      <c r="BM20" s="30">
        <v>35</v>
      </c>
      <c r="BN20" s="29"/>
      <c r="BO20" s="29"/>
      <c r="BP20" s="30">
        <v>0.14000000000000001</v>
      </c>
      <c r="BQ20" s="30">
        <v>0.15</v>
      </c>
      <c r="BR20" s="29"/>
      <c r="BS20" s="30">
        <v>8.01</v>
      </c>
      <c r="BT20" s="30">
        <v>25.42</v>
      </c>
      <c r="BU20" s="29"/>
      <c r="BV20" s="30">
        <v>0</v>
      </c>
      <c r="BW20" s="28">
        <v>243</v>
      </c>
      <c r="BX20" s="33">
        <f t="shared" si="0"/>
        <v>24.812699999999996</v>
      </c>
      <c r="BY20" s="34">
        <f>IF(COUNTIF($G$2:G20,G20)=1,1,0)</f>
        <v>1</v>
      </c>
      <c r="BZ20" s="34">
        <f t="shared" si="1"/>
        <v>1</v>
      </c>
      <c r="CA20" s="28" t="s">
        <v>3405</v>
      </c>
      <c r="CB20" s="34" t="b">
        <f t="shared" si="7"/>
        <v>0</v>
      </c>
      <c r="CC20" s="34" t="b">
        <f t="shared" si="2"/>
        <v>0</v>
      </c>
      <c r="CD20" s="34" t="b">
        <f t="array" ref="CD20">ISNUMBER(SEARCH("Touch Screen",$AJ20))</f>
        <v>0</v>
      </c>
      <c r="CE20" s="34"/>
      <c r="CF20" s="34"/>
      <c r="CG20" s="32">
        <v>33.6</v>
      </c>
      <c r="CH20" s="28">
        <v>0</v>
      </c>
      <c r="CI20" s="33">
        <f>('2. AC Monitors'!$A$8*'1. Version 7 Dataset'!$R20)+('1. Version 7 Dataset'!$V20*'2. AC Monitors'!$B$8)+'2. AC Monitors'!$C$8</f>
        <v>30.260869599999999</v>
      </c>
      <c r="CJ20" s="35">
        <f>BX20-('2. AC Monitors'!$B$8*V20)</f>
        <v>20.406530399999994</v>
      </c>
      <c r="CK20" s="33">
        <f>IF($CH20=0,CJ20,CJ20-('2. AC Monitors'!$A$15*'1. Version 7 Dataset'!$CG20))</f>
        <v>20.406530399999994</v>
      </c>
      <c r="CL20" s="33">
        <f>IF($CC20=TRUE,'1. Version 7 Dataset'!CK20-($CI20*'2. AC Monitors'!$B$15),'1. Version 7 Dataset'!CK20)</f>
        <v>20.406530399999994</v>
      </c>
      <c r="CM20" s="33">
        <f>IF($CD20=TRUE,CL20-($CI20*'2. AC Monitors'!$D$15),CL20)</f>
        <v>20.406530399999994</v>
      </c>
      <c r="CN20" s="33">
        <f>IF($CB20=TRUE,CM20-($CI20*'2. AC Monitors'!$E$15),CM20)</f>
        <v>20.406530399999994</v>
      </c>
      <c r="CO20" s="33">
        <f>IF($CA20="DC",CN20+(CI20*(1-'2. AC Monitors'!$D$21)),CN20)</f>
        <v>20.406530399999994</v>
      </c>
      <c r="CP20" s="35">
        <f>('2. AC Monitors'!$A$8*'1. Version 7 Dataset'!$R20)+'2. AC Monitors'!$C$8</f>
        <v>25.854699999999998</v>
      </c>
      <c r="CQ20" s="35">
        <f t="shared" si="3"/>
        <v>1</v>
      </c>
      <c r="CR20" s="33">
        <f>(IF(CD20=TRUE,CI20+(CI20*'2. AC Monitors'!$D$15),'1. Version 7 Dataset'!CI20))*0.85</f>
        <v>25.721739159999998</v>
      </c>
      <c r="CS20" s="35">
        <f t="shared" si="4"/>
        <v>1</v>
      </c>
      <c r="CT20" s="35">
        <f>($AZ20*$R20*'3. Signage Displays'!$A$7)+'3. Signage Displays'!$B$7*TANH('3. Signage Displays'!$C$7*('1. Version 7 Dataset'!$R20+'3. Signage Displays'!$D$7)+'3. Signage Displays'!$E$7)+'3. Signage Displays'!$F$7</f>
        <v>25.829404172170548</v>
      </c>
      <c r="CU20" s="36">
        <f>($AZ20*$R20*'3. Signage Displays'!$A$7)</f>
        <v>1.8498640000000002</v>
      </c>
      <c r="CV20" s="37">
        <f>BE20-(AZ20*R20*'3. Signage Displays'!$A$7)</f>
        <v>6.0201359999999999</v>
      </c>
      <c r="CW20" s="37">
        <f>IF(CC20=TRUE,CV20-(CT20*'3. Signage Displays'!$A$12),CV20)</f>
        <v>6.0201359999999999</v>
      </c>
      <c r="CX20" s="38">
        <f>'3. Signage Displays'!$B$7*TANH('3. Signage Displays'!$C$7*('1. Version 7 Dataset'!R20+'3. Signage Displays'!$D$7)+'3. Signage Displays'!$E$7)+'3. Signage Displays'!$F$7</f>
        <v>23.979540172170545</v>
      </c>
      <c r="CY20" s="28">
        <f t="shared" si="5"/>
        <v>1</v>
      </c>
    </row>
    <row r="21" spans="1:103" s="17" customFormat="1" ht="19.5" customHeight="1">
      <c r="A21" s="28">
        <v>256</v>
      </c>
      <c r="B21" s="29" t="s">
        <v>2648</v>
      </c>
      <c r="C21" s="29" t="s">
        <v>2649</v>
      </c>
      <c r="D21" s="29" t="s">
        <v>2649</v>
      </c>
      <c r="E21" s="29" t="s">
        <v>2650</v>
      </c>
      <c r="F21" s="29" t="s">
        <v>2649</v>
      </c>
      <c r="G21" s="29" t="s">
        <v>2649</v>
      </c>
      <c r="H21" s="29"/>
      <c r="I21" s="29" t="s">
        <v>78</v>
      </c>
      <c r="J21" s="29" t="s">
        <v>88</v>
      </c>
      <c r="K21" s="29" t="s">
        <v>158</v>
      </c>
      <c r="L21" s="29" t="s">
        <v>80</v>
      </c>
      <c r="M21" s="29"/>
      <c r="N21" s="30">
        <v>600</v>
      </c>
      <c r="O21" s="30">
        <v>9.3000000000000007</v>
      </c>
      <c r="P21" s="30">
        <v>17.100000000000001</v>
      </c>
      <c r="Q21" s="31">
        <v>19.5</v>
      </c>
      <c r="R21" s="30">
        <v>162.44</v>
      </c>
      <c r="S21" s="30">
        <v>1.78</v>
      </c>
      <c r="T21" s="30">
        <v>768</v>
      </c>
      <c r="U21" s="30">
        <v>1366</v>
      </c>
      <c r="V21" s="32">
        <f t="shared" si="8"/>
        <v>1.049088</v>
      </c>
      <c r="W21" s="30">
        <v>6458</v>
      </c>
      <c r="X21" s="30">
        <v>60</v>
      </c>
      <c r="Y21" s="30">
        <v>0.4</v>
      </c>
      <c r="Z21" s="29" t="s">
        <v>86</v>
      </c>
      <c r="AA21" s="29" t="s">
        <v>86</v>
      </c>
      <c r="AB21" s="29"/>
      <c r="AC21" s="29"/>
      <c r="AD21" s="29" t="s">
        <v>84</v>
      </c>
      <c r="AE21" s="29" t="s">
        <v>83</v>
      </c>
      <c r="AF21" s="29" t="s">
        <v>306</v>
      </c>
      <c r="AG21" s="29"/>
      <c r="AH21" s="29" t="s">
        <v>86</v>
      </c>
      <c r="AI21" s="29"/>
      <c r="AJ21" s="29" t="s">
        <v>86</v>
      </c>
      <c r="AK21" s="29" t="s">
        <v>86</v>
      </c>
      <c r="AL21" s="29" t="s">
        <v>306</v>
      </c>
      <c r="AM21" s="29"/>
      <c r="AN21" s="29" t="s">
        <v>86</v>
      </c>
      <c r="AO21" s="29" t="s">
        <v>86</v>
      </c>
      <c r="AP21" s="29" t="s">
        <v>86</v>
      </c>
      <c r="AQ21" s="29" t="s">
        <v>96</v>
      </c>
      <c r="AR21" s="29"/>
      <c r="AS21" s="29" t="s">
        <v>84</v>
      </c>
      <c r="AT21" s="29" t="s">
        <v>89</v>
      </c>
      <c r="AU21" s="29"/>
      <c r="AV21" s="30">
        <v>1</v>
      </c>
      <c r="AW21" s="29" t="s">
        <v>84</v>
      </c>
      <c r="AX21" s="29" t="s">
        <v>84</v>
      </c>
      <c r="AY21" s="30">
        <v>200</v>
      </c>
      <c r="AZ21" s="30">
        <v>205.7</v>
      </c>
      <c r="BA21" s="30">
        <v>200</v>
      </c>
      <c r="BB21" s="30">
        <v>200</v>
      </c>
      <c r="BC21" s="29"/>
      <c r="BD21" s="29"/>
      <c r="BE21" s="30">
        <v>11.19</v>
      </c>
      <c r="BF21" s="29"/>
      <c r="BG21" s="30">
        <v>0.3</v>
      </c>
      <c r="BH21" s="30">
        <v>0.3</v>
      </c>
      <c r="BI21" s="29"/>
      <c r="BJ21" s="30">
        <v>0.26</v>
      </c>
      <c r="BK21" s="30">
        <v>35.99</v>
      </c>
      <c r="BL21" s="30">
        <v>35.99</v>
      </c>
      <c r="BM21" s="30">
        <v>40</v>
      </c>
      <c r="BN21" s="29"/>
      <c r="BO21" s="29"/>
      <c r="BP21" s="30">
        <v>0.25</v>
      </c>
      <c r="BQ21" s="30">
        <v>0.3</v>
      </c>
      <c r="BR21" s="30">
        <v>0.3</v>
      </c>
      <c r="BS21" s="30">
        <v>11.34</v>
      </c>
      <c r="BT21" s="30">
        <v>36.47</v>
      </c>
      <c r="BU21" s="29"/>
      <c r="BV21" s="30">
        <v>0</v>
      </c>
      <c r="BW21" s="28">
        <v>256</v>
      </c>
      <c r="BX21" s="33">
        <f t="shared" si="0"/>
        <v>36.016739999999992</v>
      </c>
      <c r="BY21" s="34">
        <f>IF(COUNTIF($G$2:G21,G21)=1,1,0)</f>
        <v>1</v>
      </c>
      <c r="BZ21" s="34">
        <f t="shared" si="1"/>
        <v>1</v>
      </c>
      <c r="CA21" s="28" t="s">
        <v>3405</v>
      </c>
      <c r="CB21" s="34" t="b">
        <f t="shared" si="7"/>
        <v>0</v>
      </c>
      <c r="CC21" s="34" t="b">
        <f t="shared" si="2"/>
        <v>0</v>
      </c>
      <c r="CD21" s="34" t="b">
        <f t="array" ref="CD21">ISNUMBER(SEARCH("Touch Screen",$AJ21))</f>
        <v>0</v>
      </c>
      <c r="CE21" s="34"/>
      <c r="CF21" s="34"/>
      <c r="CG21" s="32">
        <v>40</v>
      </c>
      <c r="CH21" s="28">
        <v>0</v>
      </c>
      <c r="CI21" s="33">
        <f>('2. AC Monitors'!$A$8*'1. Version 7 Dataset'!$R21)+('1. Version 7 Dataset'!$V21*'2. AC Monitors'!$B$8)+'2. AC Monitors'!$C$8</f>
        <v>32.223849600000001</v>
      </c>
      <c r="CJ21" s="35">
        <f>BX21-('2. AC Monitors'!$B$8*V21)</f>
        <v>31.610570399999993</v>
      </c>
      <c r="CK21" s="33">
        <f>IF($CH21=0,CJ21,CJ21-('2. AC Monitors'!$A$15*'1. Version 7 Dataset'!$CG21))</f>
        <v>31.610570399999993</v>
      </c>
      <c r="CL21" s="33">
        <f>IF($CC21=TRUE,'1. Version 7 Dataset'!CK21-($CI21*'2. AC Monitors'!$B$15),'1. Version 7 Dataset'!CK21)</f>
        <v>31.610570399999993</v>
      </c>
      <c r="CM21" s="33">
        <f>IF($CD21=TRUE,CL21-($CI21*'2. AC Monitors'!$D$15),CL21)</f>
        <v>31.610570399999993</v>
      </c>
      <c r="CN21" s="33">
        <f>IF($CB21=TRUE,CM21-($CI21*'2. AC Monitors'!$E$15),CM21)</f>
        <v>31.610570399999993</v>
      </c>
      <c r="CO21" s="33">
        <f>IF($CA21="DC",CN21+(CI21*(1-'2. AC Monitors'!$D$21)),CN21)</f>
        <v>31.610570399999993</v>
      </c>
      <c r="CP21" s="35">
        <f>('2. AC Monitors'!$A$8*'1. Version 7 Dataset'!$R21)+'2. AC Monitors'!$C$8</f>
        <v>27.817679999999999</v>
      </c>
      <c r="CQ21" s="35">
        <f t="shared" si="3"/>
        <v>0</v>
      </c>
      <c r="CR21" s="33">
        <f>(IF(CD21=TRUE,CI21+(CI21*'2. AC Monitors'!$D$15),'1. Version 7 Dataset'!CI21))*0.85</f>
        <v>27.390272159999999</v>
      </c>
      <c r="CS21" s="35">
        <f t="shared" si="4"/>
        <v>0</v>
      </c>
      <c r="CT21" s="35">
        <f>($AZ21*$R21*'3. Signage Displays'!$A$7)+'3. Signage Displays'!$B$7*TANH('3. Signage Displays'!$C$7*('1. Version 7 Dataset'!$R21+'3. Signage Displays'!$D$7)+'3. Signage Displays'!$E$7)+'3. Signage Displays'!$F$7</f>
        <v>26.280156765706778</v>
      </c>
      <c r="CU21" s="36">
        <f>($AZ21*$R21*'3. Signage Displays'!$A$7)</f>
        <v>1.3365563199999999</v>
      </c>
      <c r="CV21" s="37">
        <f>BE21-(AZ21*R21*'3. Signage Displays'!$A$7)</f>
        <v>9.8534436799999998</v>
      </c>
      <c r="CW21" s="37">
        <f>IF(CC21=TRUE,CV21-(CT21*'3. Signage Displays'!$A$12),CV21)</f>
        <v>9.8534436799999998</v>
      </c>
      <c r="CX21" s="38">
        <f>'3. Signage Displays'!$B$7*TANH('3. Signage Displays'!$C$7*('1. Version 7 Dataset'!R21+'3. Signage Displays'!$D$7)+'3. Signage Displays'!$E$7)+'3. Signage Displays'!$F$7</f>
        <v>24.943600445706778</v>
      </c>
      <c r="CY21" s="28">
        <f t="shared" si="5"/>
        <v>1</v>
      </c>
    </row>
    <row r="22" spans="1:103" s="17" customFormat="1" ht="19.5" customHeight="1">
      <c r="A22" s="28">
        <v>315</v>
      </c>
      <c r="B22" s="29" t="s">
        <v>72</v>
      </c>
      <c r="C22" s="29" t="s">
        <v>404</v>
      </c>
      <c r="D22" s="29" t="s">
        <v>394</v>
      </c>
      <c r="E22" s="29" t="s">
        <v>75</v>
      </c>
      <c r="F22" s="29" t="s">
        <v>404</v>
      </c>
      <c r="G22" s="29" t="s">
        <v>394</v>
      </c>
      <c r="H22" s="29"/>
      <c r="I22" s="29" t="s">
        <v>78</v>
      </c>
      <c r="J22" s="29" t="s">
        <v>100</v>
      </c>
      <c r="K22" s="29"/>
      <c r="L22" s="29" t="s">
        <v>80</v>
      </c>
      <c r="M22" s="29"/>
      <c r="N22" s="30">
        <v>600</v>
      </c>
      <c r="O22" s="30">
        <v>9.1</v>
      </c>
      <c r="P22" s="30">
        <v>16.100000000000001</v>
      </c>
      <c r="Q22" s="31">
        <v>18.5</v>
      </c>
      <c r="R22" s="30">
        <v>146.21</v>
      </c>
      <c r="S22" s="30">
        <v>1.78</v>
      </c>
      <c r="T22" s="30">
        <v>768</v>
      </c>
      <c r="U22" s="30">
        <v>1366</v>
      </c>
      <c r="V22" s="32">
        <f t="shared" si="8"/>
        <v>1.049088</v>
      </c>
      <c r="W22" s="30">
        <v>7175</v>
      </c>
      <c r="X22" s="30">
        <v>60</v>
      </c>
      <c r="Y22" s="30">
        <v>0.3</v>
      </c>
      <c r="Z22" s="29" t="s">
        <v>86</v>
      </c>
      <c r="AA22" s="29" t="s">
        <v>86</v>
      </c>
      <c r="AB22" s="29"/>
      <c r="AC22" s="29"/>
      <c r="AD22" s="29" t="s">
        <v>84</v>
      </c>
      <c r="AE22" s="29" t="s">
        <v>83</v>
      </c>
      <c r="AF22" s="29" t="s">
        <v>405</v>
      </c>
      <c r="AG22" s="29"/>
      <c r="AH22" s="29" t="s">
        <v>86</v>
      </c>
      <c r="AI22" s="29" t="s">
        <v>86</v>
      </c>
      <c r="AJ22" s="29" t="s">
        <v>86</v>
      </c>
      <c r="AK22" s="29" t="s">
        <v>86</v>
      </c>
      <c r="AL22" s="29" t="s">
        <v>107</v>
      </c>
      <c r="AM22" s="29"/>
      <c r="AN22" s="29" t="s">
        <v>86</v>
      </c>
      <c r="AO22" s="29" t="s">
        <v>86</v>
      </c>
      <c r="AP22" s="29" t="s">
        <v>86</v>
      </c>
      <c r="AQ22" s="29" t="s">
        <v>96</v>
      </c>
      <c r="AR22" s="29"/>
      <c r="AS22" s="29" t="s">
        <v>84</v>
      </c>
      <c r="AT22" s="29" t="s">
        <v>89</v>
      </c>
      <c r="AU22" s="29"/>
      <c r="AV22" s="30">
        <v>1</v>
      </c>
      <c r="AW22" s="29" t="s">
        <v>84</v>
      </c>
      <c r="AX22" s="29" t="s">
        <v>84</v>
      </c>
      <c r="AY22" s="30">
        <v>200</v>
      </c>
      <c r="AZ22" s="30">
        <v>248</v>
      </c>
      <c r="BA22" s="30">
        <v>247.2</v>
      </c>
      <c r="BB22" s="30">
        <v>200</v>
      </c>
      <c r="BC22" s="29"/>
      <c r="BD22" s="29"/>
      <c r="BE22" s="30">
        <v>9.2799999999999994</v>
      </c>
      <c r="BF22" s="29"/>
      <c r="BG22" s="30">
        <v>0.11</v>
      </c>
      <c r="BH22" s="29"/>
      <c r="BI22" s="29"/>
      <c r="BJ22" s="30">
        <v>7.0000000000000007E-2</v>
      </c>
      <c r="BK22" s="30">
        <v>29.08</v>
      </c>
      <c r="BL22" s="30">
        <v>29.08</v>
      </c>
      <c r="BM22" s="30">
        <v>34.9</v>
      </c>
      <c r="BN22" s="29"/>
      <c r="BO22" s="29"/>
      <c r="BP22" s="30">
        <v>0.11</v>
      </c>
      <c r="BQ22" s="30">
        <v>0.14000000000000001</v>
      </c>
      <c r="BR22" s="29"/>
      <c r="BS22" s="30">
        <v>9.4</v>
      </c>
      <c r="BT22" s="30">
        <v>29.62</v>
      </c>
      <c r="BU22" s="29"/>
      <c r="BV22" s="30">
        <v>0</v>
      </c>
      <c r="BW22" s="28">
        <v>315</v>
      </c>
      <c r="BX22" s="33">
        <f t="shared" si="0"/>
        <v>29.078819999999997</v>
      </c>
      <c r="BY22" s="34">
        <f>IF(COUNTIF($G$2:G22,G22)=1,1,0)</f>
        <v>1</v>
      </c>
      <c r="BZ22" s="34">
        <f t="shared" si="1"/>
        <v>1</v>
      </c>
      <c r="CA22" s="28" t="s">
        <v>3405</v>
      </c>
      <c r="CB22" s="34" t="b">
        <f t="shared" si="7"/>
        <v>0</v>
      </c>
      <c r="CC22" s="34" t="b">
        <f t="shared" si="2"/>
        <v>0</v>
      </c>
      <c r="CD22" s="34" t="b">
        <f t="array" ref="CD22">ISNUMBER(SEARCH("Touch Screen",$AJ22))</f>
        <v>0</v>
      </c>
      <c r="CE22" s="34"/>
      <c r="CF22" s="34"/>
      <c r="CG22" s="32">
        <v>0.3</v>
      </c>
      <c r="CH22" s="28">
        <v>0</v>
      </c>
      <c r="CI22" s="33">
        <f>('2. AC Monitors'!$A$8*'1. Version 7 Dataset'!$R22)+('1. Version 7 Dataset'!$V22*'2. AC Monitors'!$B$8)+'2. AC Monitors'!$C$8</f>
        <v>30.243789599999999</v>
      </c>
      <c r="CJ22" s="35">
        <f>BX22-('2. AC Monitors'!$B$8*V22)</f>
        <v>24.672650399999995</v>
      </c>
      <c r="CK22" s="33">
        <f>IF($CH22=0,CJ22,CJ22-('2. AC Monitors'!$A$15*'1. Version 7 Dataset'!$CG22))</f>
        <v>24.672650399999995</v>
      </c>
      <c r="CL22" s="33">
        <f>IF($CC22=TRUE,'1. Version 7 Dataset'!CK22-($CI22*'2. AC Monitors'!$B$15),'1. Version 7 Dataset'!CK22)</f>
        <v>24.672650399999995</v>
      </c>
      <c r="CM22" s="33">
        <f>IF($CD22=TRUE,CL22-($CI22*'2. AC Monitors'!$D$15),CL22)</f>
        <v>24.672650399999995</v>
      </c>
      <c r="CN22" s="33">
        <f>IF($CB22=TRUE,CM22-($CI22*'2. AC Monitors'!$E$15),CM22)</f>
        <v>24.672650399999995</v>
      </c>
      <c r="CO22" s="33">
        <f>IF($CA22="DC",CN22+(CI22*(1-'2. AC Monitors'!$D$21)),CN22)</f>
        <v>24.672650399999995</v>
      </c>
      <c r="CP22" s="35">
        <f>('2. AC Monitors'!$A$8*'1. Version 7 Dataset'!$R22)+'2. AC Monitors'!$C$8</f>
        <v>25.837620000000001</v>
      </c>
      <c r="CQ22" s="35">
        <f t="shared" si="3"/>
        <v>1</v>
      </c>
      <c r="CR22" s="33">
        <f>(IF(CD22=TRUE,CI22+(CI22*'2. AC Monitors'!$D$15),'1. Version 7 Dataset'!CI22))*0.85</f>
        <v>25.70722116</v>
      </c>
      <c r="CS22" s="35">
        <f t="shared" si="4"/>
        <v>0</v>
      </c>
      <c r="CT22" s="35">
        <f>($AZ22*$R22*'3. Signage Displays'!$A$7)+'3. Signage Displays'!$B$7*TANH('3. Signage Displays'!$C$7*('1. Version 7 Dataset'!$R22+'3. Signage Displays'!$D$7)+'3. Signage Displays'!$E$7)+'3. Signage Displays'!$F$7</f>
        <v>25.421552590804229</v>
      </c>
      <c r="CU22" s="36">
        <f>($AZ22*$R22*'3. Signage Displays'!$A$7)</f>
        <v>1.4504032000000002</v>
      </c>
      <c r="CV22" s="37">
        <f>BE22-(AZ22*R22*'3. Signage Displays'!$A$7)</f>
        <v>7.8295967999999991</v>
      </c>
      <c r="CW22" s="37">
        <f>IF(CC22=TRUE,CV22-(CT22*'3. Signage Displays'!$A$12),CV22)</f>
        <v>7.8295967999999991</v>
      </c>
      <c r="CX22" s="38">
        <f>'3. Signage Displays'!$B$7*TANH('3. Signage Displays'!$C$7*('1. Version 7 Dataset'!R22+'3. Signage Displays'!$D$7)+'3. Signage Displays'!$E$7)+'3. Signage Displays'!$F$7</f>
        <v>23.971149390804229</v>
      </c>
      <c r="CY22" s="28">
        <f t="shared" si="5"/>
        <v>1</v>
      </c>
    </row>
    <row r="23" spans="1:103" s="17" customFormat="1" ht="19.5" customHeight="1">
      <c r="A23" s="28">
        <v>360</v>
      </c>
      <c r="B23" s="29" t="s">
        <v>2231</v>
      </c>
      <c r="C23" s="29" t="s">
        <v>2232</v>
      </c>
      <c r="D23" s="29" t="s">
        <v>2233</v>
      </c>
      <c r="E23" s="29" t="s">
        <v>2234</v>
      </c>
      <c r="F23" s="29" t="s">
        <v>2232</v>
      </c>
      <c r="G23" s="29" t="s">
        <v>2233</v>
      </c>
      <c r="H23" s="29" t="s">
        <v>2235</v>
      </c>
      <c r="I23" s="29" t="s">
        <v>78</v>
      </c>
      <c r="J23" s="29" t="s">
        <v>100</v>
      </c>
      <c r="K23" s="29"/>
      <c r="L23" s="29" t="s">
        <v>80</v>
      </c>
      <c r="M23" s="29"/>
      <c r="N23" s="30">
        <v>500</v>
      </c>
      <c r="O23" s="30">
        <v>7.6</v>
      </c>
      <c r="P23" s="30">
        <v>13.6</v>
      </c>
      <c r="Q23" s="31">
        <v>15.5</v>
      </c>
      <c r="R23" s="30">
        <v>103.96</v>
      </c>
      <c r="S23" s="30">
        <v>1.78</v>
      </c>
      <c r="T23" s="30">
        <v>768</v>
      </c>
      <c r="U23" s="30">
        <v>1366</v>
      </c>
      <c r="V23" s="32">
        <f t="shared" si="8"/>
        <v>1.049088</v>
      </c>
      <c r="W23" s="30">
        <v>10091</v>
      </c>
      <c r="X23" s="30">
        <v>60</v>
      </c>
      <c r="Y23" s="30">
        <v>0.2</v>
      </c>
      <c r="Z23" s="29" t="s">
        <v>86</v>
      </c>
      <c r="AA23" s="29" t="s">
        <v>86</v>
      </c>
      <c r="AB23" s="29"/>
      <c r="AC23" s="29"/>
      <c r="AD23" s="29" t="s">
        <v>84</v>
      </c>
      <c r="AE23" s="29" t="s">
        <v>83</v>
      </c>
      <c r="AF23" s="29" t="s">
        <v>306</v>
      </c>
      <c r="AG23" s="29"/>
      <c r="AH23" s="29" t="s">
        <v>86</v>
      </c>
      <c r="AI23" s="29"/>
      <c r="AJ23" s="29" t="s">
        <v>86</v>
      </c>
      <c r="AK23" s="29" t="s">
        <v>86</v>
      </c>
      <c r="AL23" s="29" t="s">
        <v>306</v>
      </c>
      <c r="AM23" s="29"/>
      <c r="AN23" s="29" t="s">
        <v>86</v>
      </c>
      <c r="AO23" s="29" t="s">
        <v>86</v>
      </c>
      <c r="AP23" s="29" t="s">
        <v>86</v>
      </c>
      <c r="AQ23" s="29" t="s">
        <v>96</v>
      </c>
      <c r="AR23" s="29"/>
      <c r="AS23" s="29" t="s">
        <v>84</v>
      </c>
      <c r="AT23" s="29" t="s">
        <v>89</v>
      </c>
      <c r="AU23" s="29"/>
      <c r="AV23" s="30">
        <v>1</v>
      </c>
      <c r="AW23" s="29" t="s">
        <v>84</v>
      </c>
      <c r="AX23" s="29" t="s">
        <v>84</v>
      </c>
      <c r="AY23" s="30">
        <v>220</v>
      </c>
      <c r="AZ23" s="30">
        <v>250</v>
      </c>
      <c r="BA23" s="30">
        <v>238</v>
      </c>
      <c r="BB23" s="30">
        <v>200.1</v>
      </c>
      <c r="BC23" s="29"/>
      <c r="BD23" s="29"/>
      <c r="BE23" s="30">
        <v>6.26</v>
      </c>
      <c r="BF23" s="29"/>
      <c r="BG23" s="30">
        <v>0.25</v>
      </c>
      <c r="BH23" s="29"/>
      <c r="BI23" s="29"/>
      <c r="BJ23" s="30">
        <v>0.2</v>
      </c>
      <c r="BK23" s="30">
        <v>20.62</v>
      </c>
      <c r="BL23" s="30">
        <v>20.62</v>
      </c>
      <c r="BM23" s="30">
        <v>21.7</v>
      </c>
      <c r="BN23" s="29"/>
      <c r="BO23" s="29"/>
      <c r="BP23" s="30">
        <v>0</v>
      </c>
      <c r="BQ23" s="29"/>
      <c r="BR23" s="29"/>
      <c r="BS23" s="29"/>
      <c r="BT23" s="29"/>
      <c r="BU23" s="29"/>
      <c r="BV23" s="30">
        <v>0</v>
      </c>
      <c r="BW23" s="28">
        <v>360</v>
      </c>
      <c r="BX23" s="33">
        <f t="shared" si="0"/>
        <v>20.61666</v>
      </c>
      <c r="BY23" s="34">
        <f>IF(COUNTIF($G$2:G23,G23)=1,1,0)</f>
        <v>1</v>
      </c>
      <c r="BZ23" s="34">
        <f t="shared" si="1"/>
        <v>1</v>
      </c>
      <c r="CA23" s="28" t="s">
        <v>3405</v>
      </c>
      <c r="CB23" s="34" t="b">
        <f t="shared" si="7"/>
        <v>0</v>
      </c>
      <c r="CC23" s="34" t="b">
        <f t="shared" si="2"/>
        <v>0</v>
      </c>
      <c r="CD23" s="34" t="b">
        <f t="array" ref="CD23">ISNUMBER(SEARCH("Touch Screen",$AJ23))</f>
        <v>0</v>
      </c>
      <c r="CE23" s="34"/>
      <c r="CF23" s="34"/>
      <c r="CG23" s="32">
        <v>20</v>
      </c>
      <c r="CH23" s="28">
        <v>0</v>
      </c>
      <c r="CI23" s="33">
        <f>('2. AC Monitors'!$A$8*'1. Version 7 Dataset'!$R23)+('1. Version 7 Dataset'!$V23*'2. AC Monitors'!$B$8)+'2. AC Monitors'!$C$8</f>
        <v>25.089289600000001</v>
      </c>
      <c r="CJ23" s="35">
        <f>BX23-('2. AC Monitors'!$B$8*V23)</f>
        <v>16.210490399999998</v>
      </c>
      <c r="CK23" s="33">
        <f>IF($CH23=0,CJ23,CJ23-('2. AC Monitors'!$A$15*'1. Version 7 Dataset'!$CG23))</f>
        <v>16.210490399999998</v>
      </c>
      <c r="CL23" s="33">
        <f>IF($CC23=TRUE,'1. Version 7 Dataset'!CK23-($CI23*'2. AC Monitors'!$B$15),'1. Version 7 Dataset'!CK23)</f>
        <v>16.210490399999998</v>
      </c>
      <c r="CM23" s="33">
        <f>IF($CD23=TRUE,CL23-($CI23*'2. AC Monitors'!$D$15),CL23)</f>
        <v>16.210490399999998</v>
      </c>
      <c r="CN23" s="33">
        <f>IF($CB23=TRUE,CM23-($CI23*'2. AC Monitors'!$E$15),CM23)</f>
        <v>16.210490399999998</v>
      </c>
      <c r="CO23" s="33">
        <f>IF($CA23="DC",CN23+(CI23*(1-'2. AC Monitors'!$D$21)),CN23)</f>
        <v>16.210490399999998</v>
      </c>
      <c r="CP23" s="35">
        <f>('2. AC Monitors'!$A$8*'1. Version 7 Dataset'!$R23)+'2. AC Monitors'!$C$8</f>
        <v>20.683119999999999</v>
      </c>
      <c r="CQ23" s="35">
        <f t="shared" si="3"/>
        <v>1</v>
      </c>
      <c r="CR23" s="33">
        <f>(IF(CD23=TRUE,CI23+(CI23*'2. AC Monitors'!$D$15),'1. Version 7 Dataset'!CI23))*0.85</f>
        <v>21.325896159999999</v>
      </c>
      <c r="CS23" s="35">
        <f t="shared" si="4"/>
        <v>1</v>
      </c>
      <c r="CT23" s="35">
        <f>($AZ23*$R23*'3. Signage Displays'!$A$7)+'3. Signage Displays'!$B$7*TANH('3. Signage Displays'!$C$7*('1. Version 7 Dataset'!$R23+'3. Signage Displays'!$D$7)+'3. Signage Displays'!$E$7)+'3. Signage Displays'!$F$7</f>
        <v>22.477131228972336</v>
      </c>
      <c r="CU23" s="36">
        <f>($AZ23*$R23*'3. Signage Displays'!$A$7)</f>
        <v>1.0396000000000001</v>
      </c>
      <c r="CV23" s="37">
        <f>BE23-(AZ23*R23*'3. Signage Displays'!$A$7)</f>
        <v>5.2203999999999997</v>
      </c>
      <c r="CW23" s="37">
        <f>IF(CC23=TRUE,CV23-(CT23*'3. Signage Displays'!$A$12),CV23)</f>
        <v>5.2203999999999997</v>
      </c>
      <c r="CX23" s="38">
        <f>'3. Signage Displays'!$B$7*TANH('3. Signage Displays'!$C$7*('1. Version 7 Dataset'!R23+'3. Signage Displays'!$D$7)+'3. Signage Displays'!$E$7)+'3. Signage Displays'!$F$7</f>
        <v>21.437531228972336</v>
      </c>
      <c r="CY23" s="28">
        <f t="shared" si="5"/>
        <v>1</v>
      </c>
    </row>
    <row r="24" spans="1:103" s="17" customFormat="1" ht="19.5" customHeight="1">
      <c r="A24" s="28">
        <v>361</v>
      </c>
      <c r="B24" s="29" t="s">
        <v>72</v>
      </c>
      <c r="C24" s="29" t="s">
        <v>103</v>
      </c>
      <c r="D24" s="29" t="s">
        <v>104</v>
      </c>
      <c r="E24" s="29" t="s">
        <v>75</v>
      </c>
      <c r="F24" s="29" t="s">
        <v>103</v>
      </c>
      <c r="G24" s="29" t="s">
        <v>104</v>
      </c>
      <c r="H24" s="29"/>
      <c r="I24" s="29" t="s">
        <v>78</v>
      </c>
      <c r="J24" s="29" t="s">
        <v>100</v>
      </c>
      <c r="K24" s="29" t="s">
        <v>105</v>
      </c>
      <c r="L24" s="29" t="s">
        <v>80</v>
      </c>
      <c r="M24" s="29" t="s">
        <v>105</v>
      </c>
      <c r="N24" s="30">
        <v>1000</v>
      </c>
      <c r="O24" s="30">
        <v>9.1</v>
      </c>
      <c r="P24" s="30">
        <v>16.100000000000001</v>
      </c>
      <c r="Q24" s="31">
        <v>18.5</v>
      </c>
      <c r="R24" s="30">
        <v>146.35</v>
      </c>
      <c r="S24" s="30">
        <v>1.78</v>
      </c>
      <c r="T24" s="30">
        <v>768</v>
      </c>
      <c r="U24" s="30">
        <v>1366</v>
      </c>
      <c r="V24" s="32">
        <f t="shared" si="8"/>
        <v>1.049088</v>
      </c>
      <c r="W24" s="30">
        <v>7168</v>
      </c>
      <c r="X24" s="30">
        <v>60</v>
      </c>
      <c r="Y24" s="30">
        <v>33.4</v>
      </c>
      <c r="Z24" s="29" t="s">
        <v>81</v>
      </c>
      <c r="AA24" s="29" t="s">
        <v>86</v>
      </c>
      <c r="AB24" s="29"/>
      <c r="AC24" s="29"/>
      <c r="AD24" s="29" t="s">
        <v>84</v>
      </c>
      <c r="AE24" s="29" t="s">
        <v>83</v>
      </c>
      <c r="AF24" s="29" t="s">
        <v>106</v>
      </c>
      <c r="AG24" s="29" t="s">
        <v>105</v>
      </c>
      <c r="AH24" s="29" t="s">
        <v>86</v>
      </c>
      <c r="AI24" s="29" t="s">
        <v>105</v>
      </c>
      <c r="AJ24" s="29" t="s">
        <v>86</v>
      </c>
      <c r="AK24" s="29" t="s">
        <v>86</v>
      </c>
      <c r="AL24" s="29" t="s">
        <v>107</v>
      </c>
      <c r="AM24" s="29" t="s">
        <v>105</v>
      </c>
      <c r="AN24" s="29" t="s">
        <v>86</v>
      </c>
      <c r="AO24" s="29" t="s">
        <v>86</v>
      </c>
      <c r="AP24" s="29" t="s">
        <v>86</v>
      </c>
      <c r="AQ24" s="29" t="s">
        <v>96</v>
      </c>
      <c r="AR24" s="29" t="s">
        <v>105</v>
      </c>
      <c r="AS24" s="29" t="s">
        <v>84</v>
      </c>
      <c r="AT24" s="29" t="s">
        <v>89</v>
      </c>
      <c r="AU24" s="29" t="s">
        <v>105</v>
      </c>
      <c r="AV24" s="30">
        <v>5</v>
      </c>
      <c r="AW24" s="29" t="s">
        <v>84</v>
      </c>
      <c r="AX24" s="29" t="s">
        <v>84</v>
      </c>
      <c r="AY24" s="30">
        <v>250</v>
      </c>
      <c r="AZ24" s="30">
        <v>275.10000000000002</v>
      </c>
      <c r="BA24" s="30">
        <v>231.8</v>
      </c>
      <c r="BB24" s="30">
        <v>200</v>
      </c>
      <c r="BC24" s="29"/>
      <c r="BD24" s="29"/>
      <c r="BE24" s="30">
        <v>9.9</v>
      </c>
      <c r="BF24" s="29"/>
      <c r="BG24" s="30">
        <v>0.16</v>
      </c>
      <c r="BH24" s="29"/>
      <c r="BI24" s="29"/>
      <c r="BJ24" s="30">
        <v>0.12</v>
      </c>
      <c r="BK24" s="30">
        <v>31.26</v>
      </c>
      <c r="BL24" s="30">
        <v>31.26</v>
      </c>
      <c r="BM24" s="30">
        <v>35</v>
      </c>
      <c r="BN24" s="29"/>
      <c r="BO24" s="29"/>
      <c r="BP24" s="30">
        <v>0.18</v>
      </c>
      <c r="BQ24" s="30">
        <v>0.25</v>
      </c>
      <c r="BR24" s="29"/>
      <c r="BS24" s="30">
        <v>9.94</v>
      </c>
      <c r="BT24" s="30">
        <v>31.9</v>
      </c>
      <c r="BU24" s="29"/>
      <c r="BV24" s="30">
        <v>0</v>
      </c>
      <c r="BW24" s="28">
        <v>361</v>
      </c>
      <c r="BX24" s="33">
        <f t="shared" si="0"/>
        <v>31.26444</v>
      </c>
      <c r="BY24" s="34">
        <f>IF(COUNTIF($G$2:G24,G24)=1,1,0)</f>
        <v>1</v>
      </c>
      <c r="BZ24" s="34">
        <f t="shared" si="1"/>
        <v>1</v>
      </c>
      <c r="CA24" s="28" t="s">
        <v>3405</v>
      </c>
      <c r="CB24" s="34" t="b">
        <f t="shared" si="7"/>
        <v>0</v>
      </c>
      <c r="CC24" s="34" t="b">
        <f t="shared" si="2"/>
        <v>0</v>
      </c>
      <c r="CD24" s="34" t="b">
        <f t="array" ref="CD24">ISNUMBER(SEARCH("Touch Screen",$AJ24))</f>
        <v>0</v>
      </c>
      <c r="CE24" s="34"/>
      <c r="CF24" s="34"/>
      <c r="CG24" s="32">
        <v>33.4</v>
      </c>
      <c r="CH24" s="28">
        <v>0</v>
      </c>
      <c r="CI24" s="33">
        <f>('2. AC Monitors'!$A$8*'1. Version 7 Dataset'!$R24)+('1. Version 7 Dataset'!$V24*'2. AC Monitors'!$B$8)+'2. AC Monitors'!$C$8</f>
        <v>30.260869599999999</v>
      </c>
      <c r="CJ24" s="35">
        <f>BX24-('2. AC Monitors'!$B$8*V24)</f>
        <v>26.858270400000002</v>
      </c>
      <c r="CK24" s="33">
        <f>IF($CH24=0,CJ24,CJ24-('2. AC Monitors'!$A$15*'1. Version 7 Dataset'!$CG24))</f>
        <v>26.858270400000002</v>
      </c>
      <c r="CL24" s="33">
        <f>IF($CC24=TRUE,'1. Version 7 Dataset'!CK24-($CI24*'2. AC Monitors'!$B$15),'1. Version 7 Dataset'!CK24)</f>
        <v>26.858270400000002</v>
      </c>
      <c r="CM24" s="33">
        <f>IF($CD24=TRUE,CL24-($CI24*'2. AC Monitors'!$D$15),CL24)</f>
        <v>26.858270400000002</v>
      </c>
      <c r="CN24" s="33">
        <f>IF($CB24=TRUE,CM24-($CI24*'2. AC Monitors'!$E$15),CM24)</f>
        <v>26.858270400000002</v>
      </c>
      <c r="CO24" s="33">
        <f>IF($CA24="DC",CN24+(CI24*(1-'2. AC Monitors'!$D$21)),CN24)</f>
        <v>26.858270400000002</v>
      </c>
      <c r="CP24" s="35">
        <f>('2. AC Monitors'!$A$8*'1. Version 7 Dataset'!$R24)+'2. AC Monitors'!$C$8</f>
        <v>25.854699999999998</v>
      </c>
      <c r="CQ24" s="35">
        <f t="shared" si="3"/>
        <v>0</v>
      </c>
      <c r="CR24" s="33">
        <f>(IF(CD24=TRUE,CI24+(CI24*'2. AC Monitors'!$D$15),'1. Version 7 Dataset'!CI24))*0.85</f>
        <v>25.721739159999998</v>
      </c>
      <c r="CS24" s="35">
        <f t="shared" si="4"/>
        <v>0</v>
      </c>
      <c r="CT24" s="35">
        <f>($AZ24*$R24*'3. Signage Displays'!$A$7)+'3. Signage Displays'!$B$7*TANH('3. Signage Displays'!$C$7*('1. Version 7 Dataset'!$R24+'3. Signage Displays'!$D$7)+'3. Signage Displays'!$E$7)+'3. Signage Displays'!$F$7</f>
        <v>25.589975572170545</v>
      </c>
      <c r="CU24" s="36">
        <f>($AZ24*$R24*'3. Signage Displays'!$A$7)</f>
        <v>1.6104354000000003</v>
      </c>
      <c r="CV24" s="37">
        <f>BE24-(AZ24*R24*'3. Signage Displays'!$A$7)</f>
        <v>8.2895646000000003</v>
      </c>
      <c r="CW24" s="37">
        <f>IF(CC24=TRUE,CV24-(CT24*'3. Signage Displays'!$A$12),CV24)</f>
        <v>8.2895646000000003</v>
      </c>
      <c r="CX24" s="38">
        <f>'3. Signage Displays'!$B$7*TANH('3. Signage Displays'!$C$7*('1. Version 7 Dataset'!R24+'3. Signage Displays'!$D$7)+'3. Signage Displays'!$E$7)+'3. Signage Displays'!$F$7</f>
        <v>23.979540172170545</v>
      </c>
      <c r="CY24" s="28">
        <f t="shared" si="5"/>
        <v>1</v>
      </c>
    </row>
    <row r="25" spans="1:103" s="17" customFormat="1" ht="19.5" customHeight="1">
      <c r="A25" s="28">
        <v>426</v>
      </c>
      <c r="B25" s="29" t="s">
        <v>1196</v>
      </c>
      <c r="C25" s="29" t="s">
        <v>1197</v>
      </c>
      <c r="D25" s="29" t="s">
        <v>1198</v>
      </c>
      <c r="E25" s="29" t="s">
        <v>1199</v>
      </c>
      <c r="F25" s="29" t="s">
        <v>1197</v>
      </c>
      <c r="G25" s="29" t="s">
        <v>1198</v>
      </c>
      <c r="H25" s="29"/>
      <c r="I25" s="29" t="s">
        <v>78</v>
      </c>
      <c r="J25" s="29" t="s">
        <v>100</v>
      </c>
      <c r="K25" s="29"/>
      <c r="L25" s="29" t="s">
        <v>80</v>
      </c>
      <c r="M25" s="29"/>
      <c r="N25" s="30">
        <v>1000</v>
      </c>
      <c r="O25" s="30">
        <v>9.1</v>
      </c>
      <c r="P25" s="30">
        <v>16.100000000000001</v>
      </c>
      <c r="Q25" s="31">
        <v>18.5</v>
      </c>
      <c r="R25" s="30">
        <v>146.35</v>
      </c>
      <c r="S25" s="30">
        <v>1.78</v>
      </c>
      <c r="T25" s="30">
        <v>768</v>
      </c>
      <c r="U25" s="30">
        <v>1366</v>
      </c>
      <c r="V25" s="32">
        <f t="shared" si="8"/>
        <v>1.049088</v>
      </c>
      <c r="W25" s="30">
        <v>7168</v>
      </c>
      <c r="X25" s="30">
        <v>60</v>
      </c>
      <c r="Y25" s="30">
        <v>33.5</v>
      </c>
      <c r="Z25" s="29" t="s">
        <v>81</v>
      </c>
      <c r="AA25" s="29" t="s">
        <v>86</v>
      </c>
      <c r="AB25" s="29"/>
      <c r="AC25" s="29"/>
      <c r="AD25" s="29" t="s">
        <v>84</v>
      </c>
      <c r="AE25" s="29" t="s">
        <v>84</v>
      </c>
      <c r="AF25" s="29" t="s">
        <v>106</v>
      </c>
      <c r="AG25" s="29"/>
      <c r="AH25" s="29" t="s">
        <v>120</v>
      </c>
      <c r="AI25" s="29"/>
      <c r="AJ25" s="29" t="s">
        <v>120</v>
      </c>
      <c r="AK25" s="29" t="s">
        <v>86</v>
      </c>
      <c r="AL25" s="29" t="s">
        <v>107</v>
      </c>
      <c r="AM25" s="29"/>
      <c r="AN25" s="29" t="s">
        <v>86</v>
      </c>
      <c r="AO25" s="29" t="s">
        <v>86</v>
      </c>
      <c r="AP25" s="29" t="s">
        <v>86</v>
      </c>
      <c r="AQ25" s="29" t="s">
        <v>96</v>
      </c>
      <c r="AR25" s="29"/>
      <c r="AS25" s="29" t="s">
        <v>84</v>
      </c>
      <c r="AT25" s="29" t="s">
        <v>89</v>
      </c>
      <c r="AU25" s="29"/>
      <c r="AV25" s="30">
        <v>1</v>
      </c>
      <c r="AW25" s="29" t="s">
        <v>84</v>
      </c>
      <c r="AX25" s="29" t="s">
        <v>84</v>
      </c>
      <c r="AY25" s="30">
        <v>250</v>
      </c>
      <c r="AZ25" s="30">
        <v>322.5</v>
      </c>
      <c r="BA25" s="30">
        <v>295.10000000000002</v>
      </c>
      <c r="BB25" s="30">
        <v>201.2</v>
      </c>
      <c r="BC25" s="29"/>
      <c r="BD25" s="29"/>
      <c r="BE25" s="30">
        <v>8.82</v>
      </c>
      <c r="BF25" s="29"/>
      <c r="BG25" s="30">
        <v>0.31</v>
      </c>
      <c r="BH25" s="29"/>
      <c r="BI25" s="29"/>
      <c r="BJ25" s="30">
        <v>0.15</v>
      </c>
      <c r="BK25" s="30">
        <v>28.8</v>
      </c>
      <c r="BL25" s="30">
        <v>28.8</v>
      </c>
      <c r="BM25" s="30">
        <v>35</v>
      </c>
      <c r="BN25" s="29"/>
      <c r="BO25" s="29"/>
      <c r="BP25" s="30">
        <v>0.2</v>
      </c>
      <c r="BQ25" s="30">
        <v>0.37</v>
      </c>
      <c r="BR25" s="29"/>
      <c r="BS25" s="30">
        <v>8.84</v>
      </c>
      <c r="BT25" s="30">
        <v>29.18</v>
      </c>
      <c r="BU25" s="29"/>
      <c r="BV25" s="30">
        <v>0</v>
      </c>
      <c r="BW25" s="28">
        <v>426</v>
      </c>
      <c r="BX25" s="33">
        <f t="shared" si="0"/>
        <v>28.807259999999999</v>
      </c>
      <c r="BY25" s="34">
        <f>IF(COUNTIF($G$2:G25,G25)=1,1,0)</f>
        <v>1</v>
      </c>
      <c r="BZ25" s="34">
        <f t="shared" si="1"/>
        <v>1</v>
      </c>
      <c r="CA25" s="28" t="s">
        <v>3405</v>
      </c>
      <c r="CB25" s="34" t="b">
        <f t="shared" si="7"/>
        <v>0</v>
      </c>
      <c r="CC25" s="34" t="b">
        <f t="shared" si="2"/>
        <v>0</v>
      </c>
      <c r="CD25" s="34" t="b">
        <f t="array" ref="CD25">ISNUMBER(SEARCH("Touch Screen",$AJ25))</f>
        <v>0</v>
      </c>
      <c r="CE25" s="34"/>
      <c r="CF25" s="34"/>
      <c r="CG25" s="32">
        <v>33.5</v>
      </c>
      <c r="CH25" s="28">
        <v>0</v>
      </c>
      <c r="CI25" s="33">
        <f>('2. AC Monitors'!$A$8*'1. Version 7 Dataset'!$R25)+('1. Version 7 Dataset'!$V25*'2. AC Monitors'!$B$8)+'2. AC Monitors'!$C$8</f>
        <v>30.260869599999999</v>
      </c>
      <c r="CJ25" s="35">
        <f>BX25-('2. AC Monitors'!$B$8*V25)</f>
        <v>24.401090400000001</v>
      </c>
      <c r="CK25" s="33">
        <f>IF($CH25=0,CJ25,CJ25-('2. AC Monitors'!$A$15*'1. Version 7 Dataset'!$CG25))</f>
        <v>24.401090400000001</v>
      </c>
      <c r="CL25" s="33">
        <f>IF($CC25=TRUE,'1. Version 7 Dataset'!CK25-($CI25*'2. AC Monitors'!$B$15),'1. Version 7 Dataset'!CK25)</f>
        <v>24.401090400000001</v>
      </c>
      <c r="CM25" s="33">
        <f>IF($CD25=TRUE,CL25-($CI25*'2. AC Monitors'!$D$15),CL25)</f>
        <v>24.401090400000001</v>
      </c>
      <c r="CN25" s="33">
        <f>IF($CB25=TRUE,CM25-($CI25*'2. AC Monitors'!$E$15),CM25)</f>
        <v>24.401090400000001</v>
      </c>
      <c r="CO25" s="33">
        <f>IF($CA25="DC",CN25+(CI25*(1-'2. AC Monitors'!$D$21)),CN25)</f>
        <v>24.401090400000001</v>
      </c>
      <c r="CP25" s="35">
        <f>('2. AC Monitors'!$A$8*'1. Version 7 Dataset'!$R25)+'2. AC Monitors'!$C$8</f>
        <v>25.854699999999998</v>
      </c>
      <c r="CQ25" s="35">
        <f t="shared" si="3"/>
        <v>1</v>
      </c>
      <c r="CR25" s="33">
        <f>(IF(CD25=TRUE,CI25+(CI25*'2. AC Monitors'!$D$15),'1. Version 7 Dataset'!CI25))*0.85</f>
        <v>25.721739159999998</v>
      </c>
      <c r="CS25" s="35">
        <f t="shared" si="4"/>
        <v>0</v>
      </c>
      <c r="CT25" s="35">
        <f>($AZ25*$R25*'3. Signage Displays'!$A$7)+'3. Signage Displays'!$B$7*TANH('3. Signage Displays'!$C$7*('1. Version 7 Dataset'!$R25+'3. Signage Displays'!$D$7)+'3. Signage Displays'!$E$7)+'3. Signage Displays'!$F$7</f>
        <v>25.867455172170548</v>
      </c>
      <c r="CU25" s="36">
        <f>($AZ25*$R25*'3. Signage Displays'!$A$7)</f>
        <v>1.8879150000000002</v>
      </c>
      <c r="CV25" s="37">
        <f>BE25-(AZ25*R25*'3. Signage Displays'!$A$7)</f>
        <v>6.9320849999999998</v>
      </c>
      <c r="CW25" s="37">
        <f>IF(CC25=TRUE,CV25-(CT25*'3. Signage Displays'!$A$12),CV25)</f>
        <v>6.9320849999999998</v>
      </c>
      <c r="CX25" s="38">
        <f>'3. Signage Displays'!$B$7*TANH('3. Signage Displays'!$C$7*('1. Version 7 Dataset'!R25+'3. Signage Displays'!$D$7)+'3. Signage Displays'!$E$7)+'3. Signage Displays'!$F$7</f>
        <v>23.979540172170545</v>
      </c>
      <c r="CY25" s="28">
        <f t="shared" si="5"/>
        <v>1</v>
      </c>
    </row>
    <row r="26" spans="1:103" s="17" customFormat="1" ht="19.5" customHeight="1">
      <c r="A26" s="28">
        <v>456</v>
      </c>
      <c r="B26" s="29" t="s">
        <v>2771</v>
      </c>
      <c r="C26" s="29" t="s">
        <v>2783</v>
      </c>
      <c r="D26" s="29" t="s">
        <v>2783</v>
      </c>
      <c r="E26" s="29" t="s">
        <v>2773</v>
      </c>
      <c r="F26" s="29" t="s">
        <v>2783</v>
      </c>
      <c r="G26" s="29" t="s">
        <v>2783</v>
      </c>
      <c r="H26" s="39" t="s">
        <v>2784</v>
      </c>
      <c r="I26" s="29" t="s">
        <v>78</v>
      </c>
      <c r="J26" s="29" t="s">
        <v>100</v>
      </c>
      <c r="K26" s="29"/>
      <c r="L26" s="29" t="s">
        <v>80</v>
      </c>
      <c r="M26" s="29"/>
      <c r="N26" s="30">
        <v>500</v>
      </c>
      <c r="O26" s="30">
        <v>7.6</v>
      </c>
      <c r="P26" s="30">
        <v>13.6</v>
      </c>
      <c r="Q26" s="31">
        <v>15.5</v>
      </c>
      <c r="R26" s="30">
        <v>102.63</v>
      </c>
      <c r="S26" s="30">
        <v>1.78</v>
      </c>
      <c r="T26" s="30">
        <v>768</v>
      </c>
      <c r="U26" s="30">
        <v>1366</v>
      </c>
      <c r="V26" s="32">
        <f t="shared" si="8"/>
        <v>1.049088</v>
      </c>
      <c r="W26" s="30">
        <v>10222</v>
      </c>
      <c r="X26" s="30">
        <v>60</v>
      </c>
      <c r="Y26" s="30">
        <v>0.2</v>
      </c>
      <c r="Z26" s="29" t="s">
        <v>86</v>
      </c>
      <c r="AA26" s="29" t="s">
        <v>86</v>
      </c>
      <c r="AB26" s="29"/>
      <c r="AC26" s="29"/>
      <c r="AD26" s="29" t="s">
        <v>83</v>
      </c>
      <c r="AE26" s="29" t="s">
        <v>84</v>
      </c>
      <c r="AF26" s="29" t="s">
        <v>270</v>
      </c>
      <c r="AG26" s="29"/>
      <c r="AH26" s="29" t="s">
        <v>86</v>
      </c>
      <c r="AI26" s="29"/>
      <c r="AJ26" s="29" t="s">
        <v>86</v>
      </c>
      <c r="AK26" s="29" t="s">
        <v>86</v>
      </c>
      <c r="AL26" s="29" t="s">
        <v>102</v>
      </c>
      <c r="AM26" s="29"/>
      <c r="AN26" s="29" t="s">
        <v>86</v>
      </c>
      <c r="AO26" s="29" t="s">
        <v>86</v>
      </c>
      <c r="AP26" s="29" t="s">
        <v>86</v>
      </c>
      <c r="AQ26" s="29" t="s">
        <v>96</v>
      </c>
      <c r="AR26" s="29"/>
      <c r="AS26" s="29" t="s">
        <v>84</v>
      </c>
      <c r="AT26" s="29" t="s">
        <v>89</v>
      </c>
      <c r="AU26" s="29"/>
      <c r="AV26" s="30">
        <v>1</v>
      </c>
      <c r="AW26" s="29" t="s">
        <v>84</v>
      </c>
      <c r="AX26" s="29" t="s">
        <v>84</v>
      </c>
      <c r="AY26" s="30">
        <v>220</v>
      </c>
      <c r="AZ26" s="30">
        <v>158</v>
      </c>
      <c r="BA26" s="30">
        <v>133</v>
      </c>
      <c r="BB26" s="30">
        <v>148</v>
      </c>
      <c r="BC26" s="29"/>
      <c r="BD26" s="29"/>
      <c r="BE26" s="30">
        <v>4.6100000000000003</v>
      </c>
      <c r="BF26" s="29"/>
      <c r="BG26" s="30">
        <v>0.22</v>
      </c>
      <c r="BH26" s="30">
        <v>0</v>
      </c>
      <c r="BI26" s="29"/>
      <c r="BJ26" s="30">
        <v>0.23</v>
      </c>
      <c r="BK26" s="30">
        <v>15.4</v>
      </c>
      <c r="BL26" s="30">
        <v>15.4</v>
      </c>
      <c r="BM26" s="30">
        <v>21.6</v>
      </c>
      <c r="BN26" s="29"/>
      <c r="BO26" s="29"/>
      <c r="BP26" s="30">
        <v>0.28000000000000003</v>
      </c>
      <c r="BQ26" s="30">
        <v>0.26</v>
      </c>
      <c r="BR26" s="30">
        <v>0</v>
      </c>
      <c r="BS26" s="30">
        <v>4.67</v>
      </c>
      <c r="BT26" s="30">
        <v>15.8</v>
      </c>
      <c r="BU26" s="29"/>
      <c r="BV26" s="30">
        <v>0</v>
      </c>
      <c r="BW26" s="28">
        <v>456</v>
      </c>
      <c r="BX26" s="33">
        <f t="shared" si="0"/>
        <v>15.386939999999999</v>
      </c>
      <c r="BY26" s="34">
        <f>IF(COUNTIF($G$2:G26,G26)=1,1,0)</f>
        <v>1</v>
      </c>
      <c r="BZ26" s="34">
        <f t="shared" si="1"/>
        <v>1</v>
      </c>
      <c r="CA26" s="28" t="s">
        <v>3405</v>
      </c>
      <c r="CB26" s="34" t="b">
        <f t="shared" si="7"/>
        <v>0</v>
      </c>
      <c r="CC26" s="34" t="b">
        <f t="shared" si="2"/>
        <v>0</v>
      </c>
      <c r="CD26" s="34" t="b">
        <f t="array" ref="CD26">ISNUMBER(SEARCH("Touch Screen",$AJ26))</f>
        <v>0</v>
      </c>
      <c r="CE26" s="34"/>
      <c r="CF26" s="34"/>
      <c r="CG26" s="32">
        <v>20</v>
      </c>
      <c r="CH26" s="28">
        <v>0</v>
      </c>
      <c r="CI26" s="33">
        <f>('2. AC Monitors'!$A$8*'1. Version 7 Dataset'!$R26)+('1. Version 7 Dataset'!$V26*'2. AC Monitors'!$B$8)+'2. AC Monitors'!$C$8</f>
        <v>24.927029599999997</v>
      </c>
      <c r="CJ26" s="35">
        <f>BX26-('2. AC Monitors'!$B$8*V26)</f>
        <v>10.980770399999999</v>
      </c>
      <c r="CK26" s="33">
        <f>IF($CH26=0,CJ26,CJ26-('2. AC Monitors'!$A$15*'1. Version 7 Dataset'!$CG26))</f>
        <v>10.980770399999999</v>
      </c>
      <c r="CL26" s="33">
        <f>IF($CC26=TRUE,'1. Version 7 Dataset'!CK26-($CI26*'2. AC Monitors'!$B$15),'1. Version 7 Dataset'!CK26)</f>
        <v>10.980770399999999</v>
      </c>
      <c r="CM26" s="33">
        <f>IF($CD26=TRUE,CL26-($CI26*'2. AC Monitors'!$D$15),CL26)</f>
        <v>10.980770399999999</v>
      </c>
      <c r="CN26" s="33">
        <f>IF($CB26=TRUE,CM26-($CI26*'2. AC Monitors'!$E$15),CM26)</f>
        <v>10.980770399999999</v>
      </c>
      <c r="CO26" s="33">
        <f>IF($CA26="DC",CN26+(CI26*(1-'2. AC Monitors'!$D$21)),CN26)</f>
        <v>10.980770399999999</v>
      </c>
      <c r="CP26" s="35">
        <f>('2. AC Monitors'!$A$8*'1. Version 7 Dataset'!$R26)+'2. AC Monitors'!$C$8</f>
        <v>20.520859999999999</v>
      </c>
      <c r="CQ26" s="35">
        <f t="shared" si="3"/>
        <v>1</v>
      </c>
      <c r="CR26" s="33">
        <f>(IF(CD26=TRUE,CI26+(CI26*'2. AC Monitors'!$D$15),'1. Version 7 Dataset'!CI26))*0.85</f>
        <v>21.187975159999997</v>
      </c>
      <c r="CS26" s="35">
        <f t="shared" si="4"/>
        <v>1</v>
      </c>
      <c r="CT26" s="35">
        <f>($AZ26*$R26*'3. Signage Displays'!$A$7)+'3. Signage Displays'!$B$7*TANH('3. Signage Displays'!$C$7*('1. Version 7 Dataset'!$R26+'3. Signage Displays'!$D$7)+'3. Signage Displays'!$E$7)+'3. Signage Displays'!$F$7</f>
        <v>22.006363656940124</v>
      </c>
      <c r="CU26" s="36">
        <f>($AZ26*$R26*'3. Signage Displays'!$A$7)</f>
        <v>0.64862160000000002</v>
      </c>
      <c r="CV26" s="37">
        <f>BE26-(AZ26*R26*'3. Signage Displays'!$A$7)</f>
        <v>3.9613784000000001</v>
      </c>
      <c r="CW26" s="37">
        <f>IF(CC26=TRUE,CV26-(CT26*'3. Signage Displays'!$A$12),CV26)</f>
        <v>3.9613784000000001</v>
      </c>
      <c r="CX26" s="38">
        <f>'3. Signage Displays'!$B$7*TANH('3. Signage Displays'!$C$7*('1. Version 7 Dataset'!R26+'3. Signage Displays'!$D$7)+'3. Signage Displays'!$E$7)+'3. Signage Displays'!$F$7</f>
        <v>21.357742056940126</v>
      </c>
      <c r="CY26" s="28">
        <f t="shared" si="5"/>
        <v>1</v>
      </c>
    </row>
    <row r="27" spans="1:103" s="17" customFormat="1" ht="19.5" customHeight="1">
      <c r="A27" s="28">
        <v>466</v>
      </c>
      <c r="B27" s="29" t="s">
        <v>2857</v>
      </c>
      <c r="C27" s="29" t="s">
        <v>2881</v>
      </c>
      <c r="D27" s="29" t="s">
        <v>2882</v>
      </c>
      <c r="E27" s="29" t="s">
        <v>2860</v>
      </c>
      <c r="F27" s="29" t="s">
        <v>2881</v>
      </c>
      <c r="G27" s="29" t="s">
        <v>2882</v>
      </c>
      <c r="H27" s="29"/>
      <c r="I27" s="29" t="s">
        <v>78</v>
      </c>
      <c r="J27" s="29" t="s">
        <v>88</v>
      </c>
      <c r="K27" s="29" t="s">
        <v>158</v>
      </c>
      <c r="L27" s="29" t="s">
        <v>80</v>
      </c>
      <c r="M27" s="29" t="s">
        <v>105</v>
      </c>
      <c r="N27" s="30">
        <v>1000</v>
      </c>
      <c r="O27" s="30">
        <v>9.1</v>
      </c>
      <c r="P27" s="30">
        <v>16.100000000000001</v>
      </c>
      <c r="Q27" s="31">
        <v>18.5</v>
      </c>
      <c r="R27" s="30">
        <v>146.33000000000001</v>
      </c>
      <c r="S27" s="30">
        <v>1.78</v>
      </c>
      <c r="T27" s="30">
        <v>768</v>
      </c>
      <c r="U27" s="30">
        <v>1366</v>
      </c>
      <c r="V27" s="32">
        <f t="shared" si="8"/>
        <v>1.049088</v>
      </c>
      <c r="W27" s="30">
        <v>7160</v>
      </c>
      <c r="X27" s="30">
        <v>60</v>
      </c>
      <c r="Y27" s="30">
        <v>33.200000000000003</v>
      </c>
      <c r="Z27" s="29" t="s">
        <v>150</v>
      </c>
      <c r="AA27" s="29" t="s">
        <v>86</v>
      </c>
      <c r="AB27" s="29"/>
      <c r="AC27" s="29"/>
      <c r="AD27" s="29" t="s">
        <v>84</v>
      </c>
      <c r="AE27" s="29" t="s">
        <v>83</v>
      </c>
      <c r="AF27" s="29" t="s">
        <v>306</v>
      </c>
      <c r="AG27" s="29" t="s">
        <v>105</v>
      </c>
      <c r="AH27" s="29" t="s">
        <v>86</v>
      </c>
      <c r="AI27" s="29" t="s">
        <v>105</v>
      </c>
      <c r="AJ27" s="29" t="s">
        <v>86</v>
      </c>
      <c r="AK27" s="29" t="s">
        <v>86</v>
      </c>
      <c r="AL27" s="29" t="s">
        <v>306</v>
      </c>
      <c r="AM27" s="29" t="s">
        <v>105</v>
      </c>
      <c r="AN27" s="29" t="s">
        <v>86</v>
      </c>
      <c r="AO27" s="29" t="s">
        <v>86</v>
      </c>
      <c r="AP27" s="29" t="s">
        <v>86</v>
      </c>
      <c r="AQ27" s="29" t="s">
        <v>96</v>
      </c>
      <c r="AR27" s="29" t="s">
        <v>105</v>
      </c>
      <c r="AS27" s="29" t="s">
        <v>84</v>
      </c>
      <c r="AT27" s="29" t="s">
        <v>89</v>
      </c>
      <c r="AU27" s="29" t="s">
        <v>105</v>
      </c>
      <c r="AV27" s="30">
        <v>0</v>
      </c>
      <c r="AW27" s="29" t="s">
        <v>84</v>
      </c>
      <c r="AX27" s="29" t="s">
        <v>83</v>
      </c>
      <c r="AY27" s="30">
        <v>250</v>
      </c>
      <c r="AZ27" s="30">
        <v>197</v>
      </c>
      <c r="BA27" s="30">
        <v>162.30000000000001</v>
      </c>
      <c r="BB27" s="30">
        <v>200</v>
      </c>
      <c r="BC27" s="29"/>
      <c r="BD27" s="29"/>
      <c r="BE27" s="30">
        <v>9.6999999999999993</v>
      </c>
      <c r="BF27" s="29"/>
      <c r="BG27" s="30">
        <v>0.18</v>
      </c>
      <c r="BH27" s="29"/>
      <c r="BI27" s="29"/>
      <c r="BJ27" s="30">
        <v>0.17</v>
      </c>
      <c r="BK27" s="30">
        <v>30.77</v>
      </c>
      <c r="BL27" s="30">
        <v>30.77</v>
      </c>
      <c r="BM27" s="30">
        <v>35.1</v>
      </c>
      <c r="BN27" s="29"/>
      <c r="BO27" s="29"/>
      <c r="BP27" s="30">
        <v>0.21</v>
      </c>
      <c r="BQ27" s="30">
        <v>0.25</v>
      </c>
      <c r="BR27" s="29"/>
      <c r="BS27" s="30">
        <v>9.9700000000000006</v>
      </c>
      <c r="BT27" s="30">
        <v>31.99</v>
      </c>
      <c r="BU27" s="29"/>
      <c r="BV27" s="30">
        <v>0</v>
      </c>
      <c r="BW27" s="28">
        <v>466</v>
      </c>
      <c r="BX27" s="33">
        <f t="shared" si="0"/>
        <v>30.765119999999996</v>
      </c>
      <c r="BY27" s="34">
        <f>IF(COUNTIF($G$2:G27,G27)=1,1,0)</f>
        <v>1</v>
      </c>
      <c r="BZ27" s="34">
        <f t="shared" si="1"/>
        <v>1</v>
      </c>
      <c r="CA27" s="28" t="s">
        <v>3405</v>
      </c>
      <c r="CB27" s="34" t="b">
        <f t="shared" si="7"/>
        <v>0</v>
      </c>
      <c r="CC27" s="34" t="b">
        <f t="shared" si="2"/>
        <v>0</v>
      </c>
      <c r="CD27" s="34" t="b">
        <f t="array" ref="CD27">ISNUMBER(SEARCH("Touch Screen",$AJ27))</f>
        <v>0</v>
      </c>
      <c r="CE27" s="34"/>
      <c r="CF27" s="34"/>
      <c r="CG27" s="32">
        <v>33.200000000000003</v>
      </c>
      <c r="CH27" s="28">
        <v>0</v>
      </c>
      <c r="CI27" s="33">
        <f>('2. AC Monitors'!$A$8*'1. Version 7 Dataset'!$R27)+('1. Version 7 Dataset'!$V27*'2. AC Monitors'!$B$8)+'2. AC Monitors'!$C$8</f>
        <v>30.258429599999999</v>
      </c>
      <c r="CJ27" s="35">
        <f>BX27-('2. AC Monitors'!$B$8*V27)</f>
        <v>26.358950399999998</v>
      </c>
      <c r="CK27" s="33">
        <f>IF($CH27=0,CJ27,CJ27-('2. AC Monitors'!$A$15*'1. Version 7 Dataset'!$CG27))</f>
        <v>26.358950399999998</v>
      </c>
      <c r="CL27" s="33">
        <f>IF($CC27=TRUE,'1. Version 7 Dataset'!CK27-($CI27*'2. AC Monitors'!$B$15),'1. Version 7 Dataset'!CK27)</f>
        <v>26.358950399999998</v>
      </c>
      <c r="CM27" s="33">
        <f>IF($CD27=TRUE,CL27-($CI27*'2. AC Monitors'!$D$15),CL27)</f>
        <v>26.358950399999998</v>
      </c>
      <c r="CN27" s="33">
        <f>IF($CB27=TRUE,CM27-($CI27*'2. AC Monitors'!$E$15),CM27)</f>
        <v>26.358950399999998</v>
      </c>
      <c r="CO27" s="33">
        <f>IF($CA27="DC",CN27+(CI27*(1-'2. AC Monitors'!$D$21)),CN27)</f>
        <v>26.358950399999998</v>
      </c>
      <c r="CP27" s="35">
        <f>('2. AC Monitors'!$A$8*'1. Version 7 Dataset'!$R27)+'2. AC Monitors'!$C$8</f>
        <v>25.852260000000001</v>
      </c>
      <c r="CQ27" s="35">
        <f t="shared" si="3"/>
        <v>0</v>
      </c>
      <c r="CR27" s="33">
        <f>(IF(CD27=TRUE,CI27+(CI27*'2. AC Monitors'!$D$15),'1. Version 7 Dataset'!CI27))*0.85</f>
        <v>25.719665159999998</v>
      </c>
      <c r="CS27" s="35">
        <f t="shared" si="4"/>
        <v>0</v>
      </c>
      <c r="CT27" s="35">
        <f>($AZ27*$R27*'3. Signage Displays'!$A$7)+'3. Signage Displays'!$B$7*TANH('3. Signage Displays'!$C$7*('1. Version 7 Dataset'!$R27+'3. Signage Displays'!$D$7)+'3. Signage Displays'!$E$7)+'3. Signage Displays'!$F$7</f>
        <v>25.131421891501404</v>
      </c>
      <c r="CU27" s="36">
        <f>($AZ27*$R27*'3. Signage Displays'!$A$7)</f>
        <v>1.1530804000000001</v>
      </c>
      <c r="CV27" s="37">
        <f>BE27-(AZ27*R27*'3. Signage Displays'!$A$7)</f>
        <v>8.546919599999999</v>
      </c>
      <c r="CW27" s="37">
        <f>IF(CC27=TRUE,CV27-(CT27*'3. Signage Displays'!$A$12),CV27)</f>
        <v>8.546919599999999</v>
      </c>
      <c r="CX27" s="38">
        <f>'3. Signage Displays'!$B$7*TANH('3. Signage Displays'!$C$7*('1. Version 7 Dataset'!R27+'3. Signage Displays'!$D$7)+'3. Signage Displays'!$E$7)+'3. Signage Displays'!$F$7</f>
        <v>23.978341491501403</v>
      </c>
      <c r="CY27" s="28">
        <f t="shared" si="5"/>
        <v>1</v>
      </c>
    </row>
    <row r="28" spans="1:103" s="17" customFormat="1" ht="19.5" customHeight="1">
      <c r="A28" s="28">
        <v>514</v>
      </c>
      <c r="B28" s="29" t="s">
        <v>1196</v>
      </c>
      <c r="C28" s="29" t="s">
        <v>1249</v>
      </c>
      <c r="D28" s="29" t="s">
        <v>1250</v>
      </c>
      <c r="E28" s="29" t="s">
        <v>1199</v>
      </c>
      <c r="F28" s="29" t="s">
        <v>1249</v>
      </c>
      <c r="G28" s="29" t="s">
        <v>1250</v>
      </c>
      <c r="H28" s="29"/>
      <c r="I28" s="29" t="s">
        <v>78</v>
      </c>
      <c r="J28" s="29" t="s">
        <v>88</v>
      </c>
      <c r="K28" s="29" t="s">
        <v>158</v>
      </c>
      <c r="L28" s="29" t="s">
        <v>80</v>
      </c>
      <c r="M28" s="29"/>
      <c r="N28" s="30">
        <v>500</v>
      </c>
      <c r="O28" s="30">
        <v>7.6</v>
      </c>
      <c r="P28" s="30">
        <v>13.6</v>
      </c>
      <c r="Q28" s="31">
        <v>15.5</v>
      </c>
      <c r="R28" s="30">
        <v>103.96</v>
      </c>
      <c r="S28" s="30">
        <v>1.78</v>
      </c>
      <c r="T28" s="30">
        <v>768</v>
      </c>
      <c r="U28" s="30">
        <v>1366</v>
      </c>
      <c r="V28" s="32">
        <f t="shared" si="8"/>
        <v>1.049088</v>
      </c>
      <c r="W28" s="30">
        <v>10091</v>
      </c>
      <c r="X28" s="30">
        <v>60</v>
      </c>
      <c r="Y28" s="30">
        <v>0.2</v>
      </c>
      <c r="Z28" s="29" t="s">
        <v>86</v>
      </c>
      <c r="AA28" s="29" t="s">
        <v>86</v>
      </c>
      <c r="AB28" s="29"/>
      <c r="AC28" s="29"/>
      <c r="AD28" s="29" t="s">
        <v>83</v>
      </c>
      <c r="AE28" s="29" t="s">
        <v>83</v>
      </c>
      <c r="AF28" s="29" t="s">
        <v>1248</v>
      </c>
      <c r="AG28" s="29" t="s">
        <v>1251</v>
      </c>
      <c r="AH28" s="29" t="s">
        <v>383</v>
      </c>
      <c r="AI28" s="29"/>
      <c r="AJ28" s="29" t="s">
        <v>383</v>
      </c>
      <c r="AK28" s="29" t="s">
        <v>86</v>
      </c>
      <c r="AL28" s="29" t="s">
        <v>102</v>
      </c>
      <c r="AM28" s="29" t="s">
        <v>1251</v>
      </c>
      <c r="AN28" s="29" t="s">
        <v>86</v>
      </c>
      <c r="AO28" s="29" t="s">
        <v>86</v>
      </c>
      <c r="AP28" s="29" t="s">
        <v>86</v>
      </c>
      <c r="AQ28" s="29" t="s">
        <v>96</v>
      </c>
      <c r="AR28" s="29"/>
      <c r="AS28" s="29" t="s">
        <v>84</v>
      </c>
      <c r="AT28" s="29" t="s">
        <v>89</v>
      </c>
      <c r="AU28" s="29"/>
      <c r="AV28" s="30">
        <v>1</v>
      </c>
      <c r="AW28" s="29" t="s">
        <v>84</v>
      </c>
      <c r="AX28" s="29" t="s">
        <v>84</v>
      </c>
      <c r="AY28" s="30">
        <v>220</v>
      </c>
      <c r="AZ28" s="30">
        <v>211.3</v>
      </c>
      <c r="BA28" s="30">
        <v>196.5</v>
      </c>
      <c r="BB28" s="30">
        <v>200.3</v>
      </c>
      <c r="BC28" s="29"/>
      <c r="BD28" s="29"/>
      <c r="BE28" s="30">
        <v>5.83</v>
      </c>
      <c r="BF28" s="29"/>
      <c r="BG28" s="30">
        <v>0.19</v>
      </c>
      <c r="BH28" s="29"/>
      <c r="BI28" s="29"/>
      <c r="BJ28" s="30">
        <v>0.18</v>
      </c>
      <c r="BK28" s="30">
        <v>18.96</v>
      </c>
      <c r="BL28" s="30">
        <v>18.96</v>
      </c>
      <c r="BM28" s="30">
        <v>24.9</v>
      </c>
      <c r="BN28" s="29"/>
      <c r="BO28" s="29"/>
      <c r="BP28" s="30">
        <v>0.22</v>
      </c>
      <c r="BQ28" s="30">
        <v>0.22</v>
      </c>
      <c r="BR28" s="29"/>
      <c r="BS28" s="30">
        <v>5.82</v>
      </c>
      <c r="BT28" s="30">
        <v>19.100000000000001</v>
      </c>
      <c r="BU28" s="29"/>
      <c r="BV28" s="30">
        <v>0</v>
      </c>
      <c r="BW28" s="28">
        <v>514</v>
      </c>
      <c r="BX28" s="33">
        <f t="shared" si="0"/>
        <v>18.956639999999997</v>
      </c>
      <c r="BY28" s="34">
        <f>IF(COUNTIF($G$2:G28,G28)=1,1,0)</f>
        <v>1</v>
      </c>
      <c r="BZ28" s="34">
        <f t="shared" si="1"/>
        <v>1</v>
      </c>
      <c r="CA28" s="28" t="s">
        <v>3405</v>
      </c>
      <c r="CB28" s="34" t="b">
        <f t="shared" si="7"/>
        <v>0</v>
      </c>
      <c r="CC28" s="34" t="b">
        <f t="shared" si="2"/>
        <v>0</v>
      </c>
      <c r="CD28" s="34" t="b">
        <f t="array" ref="CD28">ISNUMBER(SEARCH("Touch Screen",$AJ28))</f>
        <v>1</v>
      </c>
      <c r="CE28" s="34"/>
      <c r="CF28" s="34"/>
      <c r="CG28" s="32">
        <v>20</v>
      </c>
      <c r="CH28" s="28">
        <v>0</v>
      </c>
      <c r="CI28" s="33">
        <f>('2. AC Monitors'!$A$8*'1. Version 7 Dataset'!$R28)+('1. Version 7 Dataset'!$V28*'2. AC Monitors'!$B$8)+'2. AC Monitors'!$C$8</f>
        <v>25.089289600000001</v>
      </c>
      <c r="CJ28" s="35">
        <f>BX28-('2. AC Monitors'!$B$8*V28)</f>
        <v>14.550470399999996</v>
      </c>
      <c r="CK28" s="33">
        <f>IF($CH28=0,CJ28,CJ28-('2. AC Monitors'!$A$15*'1. Version 7 Dataset'!$CG28))</f>
        <v>14.550470399999996</v>
      </c>
      <c r="CL28" s="33">
        <f>IF($CC28=TRUE,'1. Version 7 Dataset'!CK28-($CI28*'2. AC Monitors'!$B$15),'1. Version 7 Dataset'!CK28)</f>
        <v>14.550470399999996</v>
      </c>
      <c r="CM28" s="33">
        <f>IF($CD28=TRUE,CL28-($CI28*'2. AC Monitors'!$D$15),CL28)</f>
        <v>10.787076959999997</v>
      </c>
      <c r="CN28" s="33">
        <f>IF($CB28=TRUE,CM28-($CI28*'2. AC Monitors'!$E$15),CM28)</f>
        <v>10.787076959999997</v>
      </c>
      <c r="CO28" s="33">
        <f>IF($CA28="DC",CN28+(CI28*(1-'2. AC Monitors'!$D$21)),CN28)</f>
        <v>10.787076959999997</v>
      </c>
      <c r="CP28" s="35">
        <f>('2. AC Monitors'!$A$8*'1. Version 7 Dataset'!$R28)+'2. AC Monitors'!$C$8</f>
        <v>20.683119999999999</v>
      </c>
      <c r="CQ28" s="35">
        <f t="shared" si="3"/>
        <v>1</v>
      </c>
      <c r="CR28" s="33">
        <f>(IF(CD28=TRUE,CI28+(CI28*'2. AC Monitors'!$D$15),'1. Version 7 Dataset'!CI28))*0.85</f>
        <v>24.524780584000002</v>
      </c>
      <c r="CS28" s="35">
        <f t="shared" si="4"/>
        <v>1</v>
      </c>
      <c r="CT28" s="35">
        <f>($AZ28*$R28*'3. Signage Displays'!$A$7)+'3. Signage Displays'!$B$7*TANH('3. Signage Displays'!$C$7*('1. Version 7 Dataset'!$R28+'3. Signage Displays'!$D$7)+'3. Signage Displays'!$E$7)+'3. Signage Displays'!$F$7</f>
        <v>22.316201148972336</v>
      </c>
      <c r="CU28" s="36">
        <f>($AZ28*$R28*'3. Signage Displays'!$A$7)</f>
        <v>0.8786699200000001</v>
      </c>
      <c r="CV28" s="37">
        <f>BE28-(AZ28*R28*'3. Signage Displays'!$A$7)</f>
        <v>4.95133008</v>
      </c>
      <c r="CW28" s="37">
        <f>IF(CC28=TRUE,CV28-(CT28*'3. Signage Displays'!$A$12),CV28)</f>
        <v>4.95133008</v>
      </c>
      <c r="CX28" s="38">
        <f>'3. Signage Displays'!$B$7*TANH('3. Signage Displays'!$C$7*('1. Version 7 Dataset'!R28+'3. Signage Displays'!$D$7)+'3. Signage Displays'!$E$7)+'3. Signage Displays'!$F$7</f>
        <v>21.437531228972336</v>
      </c>
      <c r="CY28" s="28">
        <f t="shared" si="5"/>
        <v>1</v>
      </c>
    </row>
    <row r="29" spans="1:103" s="17" customFormat="1" ht="19.5" customHeight="1">
      <c r="A29" s="28">
        <v>627</v>
      </c>
      <c r="B29" s="29" t="s">
        <v>1639</v>
      </c>
      <c r="C29" s="29" t="s">
        <v>1640</v>
      </c>
      <c r="D29" s="29" t="s">
        <v>1641</v>
      </c>
      <c r="E29" s="29" t="s">
        <v>1642</v>
      </c>
      <c r="F29" s="29" t="s">
        <v>1640</v>
      </c>
      <c r="G29" s="29" t="s">
        <v>1641</v>
      </c>
      <c r="H29" s="29"/>
      <c r="I29" s="29" t="s">
        <v>78</v>
      </c>
      <c r="J29" s="29" t="s">
        <v>100</v>
      </c>
      <c r="K29" s="29"/>
      <c r="L29" s="29" t="s">
        <v>80</v>
      </c>
      <c r="M29" s="29"/>
      <c r="N29" s="30">
        <v>1000</v>
      </c>
      <c r="O29" s="30">
        <v>9.1</v>
      </c>
      <c r="P29" s="30">
        <v>16.100000000000001</v>
      </c>
      <c r="Q29" s="31">
        <v>18.5</v>
      </c>
      <c r="R29" s="30">
        <v>146.21</v>
      </c>
      <c r="S29" s="30">
        <v>1.78</v>
      </c>
      <c r="T29" s="30">
        <v>768</v>
      </c>
      <c r="U29" s="30">
        <v>1366</v>
      </c>
      <c r="V29" s="32">
        <f t="shared" si="8"/>
        <v>1.049088</v>
      </c>
      <c r="W29" s="30">
        <v>169</v>
      </c>
      <c r="X29" s="30">
        <v>60</v>
      </c>
      <c r="Y29" s="30">
        <v>0.7</v>
      </c>
      <c r="Z29" s="29" t="s">
        <v>150</v>
      </c>
      <c r="AA29" s="29" t="s">
        <v>86</v>
      </c>
      <c r="AB29" s="29"/>
      <c r="AC29" s="29"/>
      <c r="AD29" s="29" t="s">
        <v>84</v>
      </c>
      <c r="AE29" s="29" t="s">
        <v>84</v>
      </c>
      <c r="AF29" s="29" t="s">
        <v>306</v>
      </c>
      <c r="AG29" s="29"/>
      <c r="AH29" s="29" t="s">
        <v>86</v>
      </c>
      <c r="AI29" s="29"/>
      <c r="AJ29" s="29" t="s">
        <v>86</v>
      </c>
      <c r="AK29" s="29" t="s">
        <v>86</v>
      </c>
      <c r="AL29" s="29" t="s">
        <v>306</v>
      </c>
      <c r="AM29" s="29"/>
      <c r="AN29" s="29" t="s">
        <v>86</v>
      </c>
      <c r="AO29" s="29" t="s">
        <v>86</v>
      </c>
      <c r="AP29" s="29" t="s">
        <v>86</v>
      </c>
      <c r="AQ29" s="29" t="s">
        <v>96</v>
      </c>
      <c r="AR29" s="29"/>
      <c r="AS29" s="29" t="s">
        <v>84</v>
      </c>
      <c r="AT29" s="29" t="s">
        <v>89</v>
      </c>
      <c r="AU29" s="29"/>
      <c r="AV29" s="30">
        <v>0</v>
      </c>
      <c r="AW29" s="29" t="s">
        <v>84</v>
      </c>
      <c r="AX29" s="29" t="s">
        <v>84</v>
      </c>
      <c r="AY29" s="30">
        <v>121</v>
      </c>
      <c r="AZ29" s="30">
        <v>207.7</v>
      </c>
      <c r="BA29" s="30">
        <v>121.1</v>
      </c>
      <c r="BB29" s="30">
        <v>200.7</v>
      </c>
      <c r="BC29" s="29"/>
      <c r="BD29" s="29"/>
      <c r="BE29" s="30">
        <v>10.24</v>
      </c>
      <c r="BF29" s="29"/>
      <c r="BG29" s="30">
        <v>0.26</v>
      </c>
      <c r="BH29" s="30">
        <v>0.16</v>
      </c>
      <c r="BI29" s="30">
        <v>0.5</v>
      </c>
      <c r="BJ29" s="30">
        <v>0.24</v>
      </c>
      <c r="BK29" s="30">
        <v>32.9</v>
      </c>
      <c r="BL29" s="30">
        <v>32.9</v>
      </c>
      <c r="BM29" s="30">
        <v>34.9</v>
      </c>
      <c r="BN29" s="29"/>
      <c r="BO29" s="29"/>
      <c r="BP29" s="30">
        <v>0.34</v>
      </c>
      <c r="BQ29" s="30">
        <v>0.36</v>
      </c>
      <c r="BR29" s="30">
        <v>0.25</v>
      </c>
      <c r="BS29" s="30">
        <v>10.39</v>
      </c>
      <c r="BT29" s="30">
        <v>33.909999999999997</v>
      </c>
      <c r="BU29" s="29"/>
      <c r="BV29" s="30">
        <v>1</v>
      </c>
      <c r="BW29" s="28">
        <v>627</v>
      </c>
      <c r="BX29" s="33">
        <f t="shared" si="0"/>
        <v>32.876279999999994</v>
      </c>
      <c r="BY29" s="34">
        <f>IF(COUNTIF($G$2:G29,G29)=1,1,0)</f>
        <v>1</v>
      </c>
      <c r="BZ29" s="34">
        <f t="shared" si="1"/>
        <v>1</v>
      </c>
      <c r="CA29" s="28" t="s">
        <v>3405</v>
      </c>
      <c r="CB29" s="34" t="b">
        <f t="shared" si="7"/>
        <v>0</v>
      </c>
      <c r="CC29" s="34" t="b">
        <f t="shared" si="2"/>
        <v>0</v>
      </c>
      <c r="CD29" s="34" t="b">
        <f t="array" ref="CD29">ISNUMBER(SEARCH("Touch Screen",$AJ29))</f>
        <v>0</v>
      </c>
      <c r="CE29" s="34"/>
      <c r="CF29" s="34"/>
      <c r="CG29" s="32">
        <v>0.7</v>
      </c>
      <c r="CH29" s="28">
        <v>0</v>
      </c>
      <c r="CI29" s="33">
        <f>('2. AC Monitors'!$A$8*'1. Version 7 Dataset'!$R29)+('1. Version 7 Dataset'!$V29*'2. AC Monitors'!$B$8)+'2. AC Monitors'!$C$8</f>
        <v>30.243789599999999</v>
      </c>
      <c r="CJ29" s="35">
        <f>BX29-('2. AC Monitors'!$B$8*V29)</f>
        <v>28.470110399999996</v>
      </c>
      <c r="CK29" s="33">
        <f>IF($CH29=0,CJ29,CJ29-('2. AC Monitors'!$A$15*'1. Version 7 Dataset'!$CG29))</f>
        <v>28.470110399999996</v>
      </c>
      <c r="CL29" s="33">
        <f>IF($CC29=TRUE,'1. Version 7 Dataset'!CK29-($CI29*'2. AC Monitors'!$B$15),'1. Version 7 Dataset'!CK29)</f>
        <v>28.470110399999996</v>
      </c>
      <c r="CM29" s="33">
        <f>IF($CD29=TRUE,CL29-($CI29*'2. AC Monitors'!$D$15),CL29)</f>
        <v>28.470110399999996</v>
      </c>
      <c r="CN29" s="33">
        <f>IF($CB29=TRUE,CM29-($CI29*'2. AC Monitors'!$E$15),CM29)</f>
        <v>28.470110399999996</v>
      </c>
      <c r="CO29" s="33">
        <f>IF($CA29="DC",CN29+(CI29*(1-'2. AC Monitors'!$D$21)),CN29)</f>
        <v>28.470110399999996</v>
      </c>
      <c r="CP29" s="35">
        <f>('2. AC Monitors'!$A$8*'1. Version 7 Dataset'!$R29)+'2. AC Monitors'!$C$8</f>
        <v>25.837620000000001</v>
      </c>
      <c r="CQ29" s="35">
        <f t="shared" si="3"/>
        <v>0</v>
      </c>
      <c r="CR29" s="33">
        <f>(IF(CD29=TRUE,CI29+(CI29*'2. AC Monitors'!$D$15),'1. Version 7 Dataset'!CI29))*0.85</f>
        <v>25.70722116</v>
      </c>
      <c r="CS29" s="35">
        <f t="shared" si="4"/>
        <v>0</v>
      </c>
      <c r="CT29" s="35">
        <f>($AZ29*$R29*'3. Signage Displays'!$A$7)+'3. Signage Displays'!$B$7*TANH('3. Signage Displays'!$C$7*('1. Version 7 Dataset'!$R29+'3. Signage Displays'!$D$7)+'3. Signage Displays'!$E$7)+'3. Signage Displays'!$F$7</f>
        <v>25.185862070804227</v>
      </c>
      <c r="CU29" s="36">
        <f>($AZ29*$R29*'3. Signage Displays'!$A$7)</f>
        <v>1.2147126800000001</v>
      </c>
      <c r="CV29" s="37">
        <f>BE29-(AZ29*R29*'3. Signage Displays'!$A$7)</f>
        <v>9.0252873200000003</v>
      </c>
      <c r="CW29" s="37">
        <f>IF(CC29=TRUE,CV29-(CT29*'3. Signage Displays'!$A$12),CV29)</f>
        <v>9.0252873200000003</v>
      </c>
      <c r="CX29" s="38">
        <f>'3. Signage Displays'!$B$7*TANH('3. Signage Displays'!$C$7*('1. Version 7 Dataset'!R29+'3. Signage Displays'!$D$7)+'3. Signage Displays'!$E$7)+'3. Signage Displays'!$F$7</f>
        <v>23.971149390804229</v>
      </c>
      <c r="CY29" s="28">
        <f t="shared" si="5"/>
        <v>1</v>
      </c>
    </row>
    <row r="30" spans="1:103" s="17" customFormat="1" ht="19.5" customHeight="1">
      <c r="A30" s="28">
        <v>671</v>
      </c>
      <c r="B30" s="29" t="s">
        <v>446</v>
      </c>
      <c r="C30" s="29" t="s">
        <v>624</v>
      </c>
      <c r="D30" s="29" t="s">
        <v>625</v>
      </c>
      <c r="E30" s="29" t="s">
        <v>449</v>
      </c>
      <c r="F30" s="29" t="s">
        <v>624</v>
      </c>
      <c r="G30" s="29" t="s">
        <v>625</v>
      </c>
      <c r="H30" s="29" t="s">
        <v>626</v>
      </c>
      <c r="I30" s="29" t="s">
        <v>78</v>
      </c>
      <c r="J30" s="29" t="s">
        <v>88</v>
      </c>
      <c r="K30" s="29" t="s">
        <v>158</v>
      </c>
      <c r="L30" s="29" t="s">
        <v>80</v>
      </c>
      <c r="M30" s="29" t="s">
        <v>105</v>
      </c>
      <c r="N30" s="30">
        <v>1000</v>
      </c>
      <c r="O30" s="30">
        <v>9.1</v>
      </c>
      <c r="P30" s="30">
        <v>16.100000000000001</v>
      </c>
      <c r="Q30" s="31">
        <v>18.5</v>
      </c>
      <c r="R30" s="30">
        <v>146.30000000000001</v>
      </c>
      <c r="S30" s="30">
        <v>1.78</v>
      </c>
      <c r="T30" s="30">
        <v>768</v>
      </c>
      <c r="U30" s="30">
        <v>1366</v>
      </c>
      <c r="V30" s="32">
        <f t="shared" si="8"/>
        <v>1.049088</v>
      </c>
      <c r="W30" s="30">
        <v>7171</v>
      </c>
      <c r="X30" s="30">
        <v>60</v>
      </c>
      <c r="Y30" s="30">
        <v>31.9</v>
      </c>
      <c r="Z30" s="29" t="s">
        <v>86</v>
      </c>
      <c r="AA30" s="29" t="s">
        <v>86</v>
      </c>
      <c r="AB30" s="30">
        <v>89</v>
      </c>
      <c r="AC30" s="30">
        <v>89</v>
      </c>
      <c r="AD30" s="29" t="s">
        <v>84</v>
      </c>
      <c r="AE30" s="29" t="s">
        <v>83</v>
      </c>
      <c r="AF30" s="29" t="s">
        <v>106</v>
      </c>
      <c r="AG30" s="29" t="s">
        <v>105</v>
      </c>
      <c r="AH30" s="29" t="s">
        <v>86</v>
      </c>
      <c r="AI30" s="29" t="s">
        <v>105</v>
      </c>
      <c r="AJ30" s="29" t="s">
        <v>86</v>
      </c>
      <c r="AK30" s="29" t="s">
        <v>86</v>
      </c>
      <c r="AL30" s="29" t="s">
        <v>107</v>
      </c>
      <c r="AM30" s="29" t="s">
        <v>105</v>
      </c>
      <c r="AN30" s="29" t="s">
        <v>86</v>
      </c>
      <c r="AO30" s="29" t="s">
        <v>86</v>
      </c>
      <c r="AP30" s="29" t="s">
        <v>86</v>
      </c>
      <c r="AQ30" s="29" t="s">
        <v>96</v>
      </c>
      <c r="AR30" s="29" t="s">
        <v>105</v>
      </c>
      <c r="AS30" s="29" t="s">
        <v>84</v>
      </c>
      <c r="AT30" s="29" t="s">
        <v>89</v>
      </c>
      <c r="AU30" s="29" t="s">
        <v>105</v>
      </c>
      <c r="AV30" s="30">
        <v>4</v>
      </c>
      <c r="AW30" s="29" t="s">
        <v>84</v>
      </c>
      <c r="AX30" s="29" t="s">
        <v>83</v>
      </c>
      <c r="AY30" s="30">
        <v>248</v>
      </c>
      <c r="AZ30" s="30">
        <v>248</v>
      </c>
      <c r="BA30" s="30">
        <v>220</v>
      </c>
      <c r="BB30" s="30">
        <v>200</v>
      </c>
      <c r="BC30" s="29"/>
      <c r="BD30" s="29"/>
      <c r="BE30" s="30">
        <v>10.09</v>
      </c>
      <c r="BF30" s="29"/>
      <c r="BG30" s="30">
        <v>0.23</v>
      </c>
      <c r="BH30" s="30">
        <v>0.23</v>
      </c>
      <c r="BI30" s="29"/>
      <c r="BJ30" s="30">
        <v>0.16</v>
      </c>
      <c r="BK30" s="30">
        <v>32.25</v>
      </c>
      <c r="BL30" s="30">
        <v>32.25</v>
      </c>
      <c r="BM30" s="30">
        <v>35</v>
      </c>
      <c r="BN30" s="29"/>
      <c r="BO30" s="29"/>
      <c r="BP30" s="30">
        <v>0.21</v>
      </c>
      <c r="BQ30" s="30">
        <v>0.25</v>
      </c>
      <c r="BR30" s="30">
        <v>0.25</v>
      </c>
      <c r="BS30" s="30">
        <v>9.99</v>
      </c>
      <c r="BT30" s="30">
        <v>32.06</v>
      </c>
      <c r="BU30" s="29"/>
      <c r="BV30" s="30">
        <v>0</v>
      </c>
      <c r="BW30" s="28">
        <v>671</v>
      </c>
      <c r="BX30" s="33">
        <f t="shared" si="0"/>
        <v>32.245559999999998</v>
      </c>
      <c r="BY30" s="34">
        <f>IF(COUNTIF($G$2:G30,G30)=1,1,0)</f>
        <v>1</v>
      </c>
      <c r="BZ30" s="34">
        <f t="shared" si="1"/>
        <v>1</v>
      </c>
      <c r="CA30" s="28" t="s">
        <v>3405</v>
      </c>
      <c r="CB30" s="34" t="b">
        <f t="shared" si="7"/>
        <v>0</v>
      </c>
      <c r="CC30" s="34" t="b">
        <f t="shared" si="2"/>
        <v>0</v>
      </c>
      <c r="CD30" s="34" t="b">
        <f t="array" ref="CD30">ISNUMBER(SEARCH("Touch Screen",$AJ30))</f>
        <v>0</v>
      </c>
      <c r="CE30" s="34"/>
      <c r="CF30" s="34"/>
      <c r="CG30" s="32">
        <v>31.9</v>
      </c>
      <c r="CH30" s="28">
        <v>0</v>
      </c>
      <c r="CI30" s="33">
        <f>('2. AC Monitors'!$A$8*'1. Version 7 Dataset'!$R30)+('1. Version 7 Dataset'!$V30*'2. AC Monitors'!$B$8)+'2. AC Monitors'!$C$8</f>
        <v>30.254769600000003</v>
      </c>
      <c r="CJ30" s="35">
        <f>BX30-('2. AC Monitors'!$B$8*V30)</f>
        <v>27.839390399999999</v>
      </c>
      <c r="CK30" s="33">
        <f>IF($CH30=0,CJ30,CJ30-('2. AC Monitors'!$A$15*'1. Version 7 Dataset'!$CG30))</f>
        <v>27.839390399999999</v>
      </c>
      <c r="CL30" s="33">
        <f>IF($CC30=TRUE,'1. Version 7 Dataset'!CK30-($CI30*'2. AC Monitors'!$B$15),'1. Version 7 Dataset'!CK30)</f>
        <v>27.839390399999999</v>
      </c>
      <c r="CM30" s="33">
        <f>IF($CD30=TRUE,CL30-($CI30*'2. AC Monitors'!$D$15),CL30)</f>
        <v>27.839390399999999</v>
      </c>
      <c r="CN30" s="33">
        <f>IF($CB30=TRUE,CM30-($CI30*'2. AC Monitors'!$E$15),CM30)</f>
        <v>27.839390399999999</v>
      </c>
      <c r="CO30" s="33">
        <f>IF($CA30="DC",CN30+(CI30*(1-'2. AC Monitors'!$D$21)),CN30)</f>
        <v>27.839390399999999</v>
      </c>
      <c r="CP30" s="35">
        <f>('2. AC Monitors'!$A$8*'1. Version 7 Dataset'!$R30)+'2. AC Monitors'!$C$8</f>
        <v>25.848600000000001</v>
      </c>
      <c r="CQ30" s="35">
        <f t="shared" si="3"/>
        <v>0</v>
      </c>
      <c r="CR30" s="33">
        <f>(IF(CD30=TRUE,CI30+(CI30*'2. AC Monitors'!$D$15),'1. Version 7 Dataset'!CI30))*0.85</f>
        <v>25.716554160000001</v>
      </c>
      <c r="CS30" s="35">
        <f t="shared" si="4"/>
        <v>0</v>
      </c>
      <c r="CT30" s="35">
        <f>($AZ30*$R30*'3. Signage Displays'!$A$7)+'3. Signage Displays'!$B$7*TANH('3. Signage Displays'!$C$7*('1. Version 7 Dataset'!$R30+'3. Signage Displays'!$D$7)+'3. Signage Displays'!$E$7)+'3. Signage Displays'!$F$7</f>
        <v>25.427839469007523</v>
      </c>
      <c r="CU30" s="36">
        <f>($AZ30*$R30*'3. Signage Displays'!$A$7)</f>
        <v>1.4512960000000001</v>
      </c>
      <c r="CV30" s="37">
        <f>BE30-(AZ30*R30*'3. Signage Displays'!$A$7)</f>
        <v>8.6387040000000006</v>
      </c>
      <c r="CW30" s="37">
        <f>IF(CC30=TRUE,CV30-(CT30*'3. Signage Displays'!$A$12),CV30)</f>
        <v>8.6387040000000006</v>
      </c>
      <c r="CX30" s="38">
        <f>'3. Signage Displays'!$B$7*TANH('3. Signage Displays'!$C$7*('1. Version 7 Dataset'!R30+'3. Signage Displays'!$D$7)+'3. Signage Displays'!$E$7)+'3. Signage Displays'!$F$7</f>
        <v>23.976543469007524</v>
      </c>
      <c r="CY30" s="28">
        <f t="shared" si="5"/>
        <v>1</v>
      </c>
    </row>
    <row r="31" spans="1:103" s="17" customFormat="1" ht="19.5" customHeight="1">
      <c r="A31" s="28">
        <v>768</v>
      </c>
      <c r="B31" s="29" t="s">
        <v>2231</v>
      </c>
      <c r="C31" s="29" t="s">
        <v>2249</v>
      </c>
      <c r="D31" s="29" t="s">
        <v>2250</v>
      </c>
      <c r="E31" s="29" t="s">
        <v>2234</v>
      </c>
      <c r="F31" s="29" t="s">
        <v>2249</v>
      </c>
      <c r="G31" s="29" t="s">
        <v>2250</v>
      </c>
      <c r="H31" s="29" t="s">
        <v>2251</v>
      </c>
      <c r="I31" s="29" t="s">
        <v>78</v>
      </c>
      <c r="J31" s="29" t="s">
        <v>100</v>
      </c>
      <c r="K31" s="29"/>
      <c r="L31" s="29" t="s">
        <v>80</v>
      </c>
      <c r="M31" s="29"/>
      <c r="N31" s="30">
        <v>700</v>
      </c>
      <c r="O31" s="30">
        <v>9.1</v>
      </c>
      <c r="P31" s="30">
        <v>16.100000000000001</v>
      </c>
      <c r="Q31" s="31">
        <v>18.5</v>
      </c>
      <c r="R31" s="30">
        <v>146.21</v>
      </c>
      <c r="S31" s="30">
        <v>1.78</v>
      </c>
      <c r="T31" s="30">
        <v>768</v>
      </c>
      <c r="U31" s="30">
        <v>1366</v>
      </c>
      <c r="V31" s="32">
        <f t="shared" si="8"/>
        <v>1.049088</v>
      </c>
      <c r="W31" s="30">
        <v>7175</v>
      </c>
      <c r="X31" s="30">
        <v>60</v>
      </c>
      <c r="Y31" s="30">
        <v>0.3</v>
      </c>
      <c r="Z31" s="29" t="s">
        <v>86</v>
      </c>
      <c r="AA31" s="29" t="s">
        <v>86</v>
      </c>
      <c r="AB31" s="29"/>
      <c r="AC31" s="29"/>
      <c r="AD31" s="29" t="s">
        <v>84</v>
      </c>
      <c r="AE31" s="29" t="s">
        <v>83</v>
      </c>
      <c r="AF31" s="29" t="s">
        <v>270</v>
      </c>
      <c r="AG31" s="29"/>
      <c r="AH31" s="29" t="s">
        <v>86</v>
      </c>
      <c r="AI31" s="29"/>
      <c r="AJ31" s="29" t="s">
        <v>86</v>
      </c>
      <c r="AK31" s="29" t="s">
        <v>86</v>
      </c>
      <c r="AL31" s="29" t="s">
        <v>102</v>
      </c>
      <c r="AM31" s="29"/>
      <c r="AN31" s="29" t="s">
        <v>86</v>
      </c>
      <c r="AO31" s="29" t="s">
        <v>86</v>
      </c>
      <c r="AP31" s="29" t="s">
        <v>86</v>
      </c>
      <c r="AQ31" s="29" t="s">
        <v>96</v>
      </c>
      <c r="AR31" s="29"/>
      <c r="AS31" s="29" t="s">
        <v>84</v>
      </c>
      <c r="AT31" s="29" t="s">
        <v>89</v>
      </c>
      <c r="AU31" s="29"/>
      <c r="AV31" s="30">
        <v>1</v>
      </c>
      <c r="AW31" s="29" t="s">
        <v>84</v>
      </c>
      <c r="AX31" s="29" t="s">
        <v>84</v>
      </c>
      <c r="AY31" s="30">
        <v>250</v>
      </c>
      <c r="AZ31" s="30">
        <v>256</v>
      </c>
      <c r="BA31" s="30">
        <v>240</v>
      </c>
      <c r="BB31" s="30">
        <v>200.2</v>
      </c>
      <c r="BC31" s="29"/>
      <c r="BD31" s="29"/>
      <c r="BE31" s="30">
        <v>9.56</v>
      </c>
      <c r="BF31" s="29"/>
      <c r="BG31" s="30">
        <v>0.24</v>
      </c>
      <c r="BH31" s="29"/>
      <c r="BI31" s="29"/>
      <c r="BJ31" s="30">
        <v>0.18</v>
      </c>
      <c r="BK31" s="30">
        <v>30.68</v>
      </c>
      <c r="BL31" s="30">
        <v>30.68</v>
      </c>
      <c r="BM31" s="30">
        <v>34.9</v>
      </c>
      <c r="BN31" s="29"/>
      <c r="BO31" s="29"/>
      <c r="BP31" s="30">
        <v>0.18</v>
      </c>
      <c r="BQ31" s="30">
        <v>0.24</v>
      </c>
      <c r="BR31" s="29"/>
      <c r="BS31" s="30">
        <v>9.5399999999999991</v>
      </c>
      <c r="BT31" s="30">
        <v>30.62</v>
      </c>
      <c r="BU31" s="29"/>
      <c r="BV31" s="30">
        <v>0</v>
      </c>
      <c r="BW31" s="28">
        <v>768</v>
      </c>
      <c r="BX31" s="33">
        <f t="shared" si="0"/>
        <v>30.677520000000001</v>
      </c>
      <c r="BY31" s="34">
        <f>IF(COUNTIF($G$2:G31,G31)=1,1,0)</f>
        <v>1</v>
      </c>
      <c r="BZ31" s="34">
        <f t="shared" si="1"/>
        <v>1</v>
      </c>
      <c r="CA31" s="28" t="s">
        <v>3405</v>
      </c>
      <c r="CB31" s="34" t="b">
        <f t="shared" si="7"/>
        <v>0</v>
      </c>
      <c r="CC31" s="34" t="b">
        <f t="shared" si="2"/>
        <v>0</v>
      </c>
      <c r="CD31" s="34" t="b">
        <f t="array" ref="CD31">ISNUMBER(SEARCH("Touch Screen",$AJ31))</f>
        <v>0</v>
      </c>
      <c r="CE31" s="34"/>
      <c r="CF31" s="34"/>
      <c r="CG31" s="32">
        <v>0.3</v>
      </c>
      <c r="CH31" s="28">
        <v>0</v>
      </c>
      <c r="CI31" s="33">
        <f>('2. AC Monitors'!$A$8*'1. Version 7 Dataset'!$R31)+('1. Version 7 Dataset'!$V31*'2. AC Monitors'!$B$8)+'2. AC Monitors'!$C$8</f>
        <v>30.243789599999999</v>
      </c>
      <c r="CJ31" s="35">
        <f>BX31-('2. AC Monitors'!$B$8*V31)</f>
        <v>26.271350400000003</v>
      </c>
      <c r="CK31" s="33">
        <f>IF($CH31=0,CJ31,CJ31-('2. AC Monitors'!$A$15*'1. Version 7 Dataset'!$CG31))</f>
        <v>26.271350400000003</v>
      </c>
      <c r="CL31" s="33">
        <f>IF($CC31=TRUE,'1. Version 7 Dataset'!CK31-($CI31*'2. AC Monitors'!$B$15),'1. Version 7 Dataset'!CK31)</f>
        <v>26.271350400000003</v>
      </c>
      <c r="CM31" s="33">
        <f>IF($CD31=TRUE,CL31-($CI31*'2. AC Monitors'!$D$15),CL31)</f>
        <v>26.271350400000003</v>
      </c>
      <c r="CN31" s="33">
        <f>IF($CB31=TRUE,CM31-($CI31*'2. AC Monitors'!$E$15),CM31)</f>
        <v>26.271350400000003</v>
      </c>
      <c r="CO31" s="33">
        <f>IF($CA31="DC",CN31+(CI31*(1-'2. AC Monitors'!$D$21)),CN31)</f>
        <v>26.271350400000003</v>
      </c>
      <c r="CP31" s="35">
        <f>('2. AC Monitors'!$A$8*'1. Version 7 Dataset'!$R31)+'2. AC Monitors'!$C$8</f>
        <v>25.837620000000001</v>
      </c>
      <c r="CQ31" s="35">
        <f t="shared" si="3"/>
        <v>0</v>
      </c>
      <c r="CR31" s="33">
        <f>(IF(CD31=TRUE,CI31+(CI31*'2. AC Monitors'!$D$15),'1. Version 7 Dataset'!CI31))*0.85</f>
        <v>25.70722116</v>
      </c>
      <c r="CS31" s="35">
        <f t="shared" si="4"/>
        <v>0</v>
      </c>
      <c r="CT31" s="35">
        <f>($AZ31*$R31*'3. Signage Displays'!$A$7)+'3. Signage Displays'!$B$7*TANH('3. Signage Displays'!$C$7*('1. Version 7 Dataset'!$R31+'3. Signage Displays'!$D$7)+'3. Signage Displays'!$E$7)+'3. Signage Displays'!$F$7</f>
        <v>25.468339790804229</v>
      </c>
      <c r="CU31" s="36">
        <f>($AZ31*$R31*'3. Signage Displays'!$A$7)</f>
        <v>1.4971904000000003</v>
      </c>
      <c r="CV31" s="37">
        <f>BE31-(AZ31*R31*'3. Signage Displays'!$A$7)</f>
        <v>8.0628095999999996</v>
      </c>
      <c r="CW31" s="37">
        <f>IF(CC31=TRUE,CV31-(CT31*'3. Signage Displays'!$A$12),CV31)</f>
        <v>8.0628095999999996</v>
      </c>
      <c r="CX31" s="38">
        <f>'3. Signage Displays'!$B$7*TANH('3. Signage Displays'!$C$7*('1. Version 7 Dataset'!R31+'3. Signage Displays'!$D$7)+'3. Signage Displays'!$E$7)+'3. Signage Displays'!$F$7</f>
        <v>23.971149390804229</v>
      </c>
      <c r="CY31" s="28">
        <f t="shared" si="5"/>
        <v>1</v>
      </c>
    </row>
    <row r="32" spans="1:103" s="17" customFormat="1" ht="19.5" customHeight="1">
      <c r="A32" s="28">
        <v>878</v>
      </c>
      <c r="B32" s="29" t="s">
        <v>2857</v>
      </c>
      <c r="C32" s="29" t="s">
        <v>2881</v>
      </c>
      <c r="D32" s="29" t="s">
        <v>2882</v>
      </c>
      <c r="E32" s="29" t="s">
        <v>2860</v>
      </c>
      <c r="F32" s="29" t="s">
        <v>2883</v>
      </c>
      <c r="G32" s="29" t="s">
        <v>2882</v>
      </c>
      <c r="H32" s="29" t="s">
        <v>2884</v>
      </c>
      <c r="I32" s="29" t="s">
        <v>78</v>
      </c>
      <c r="J32" s="29" t="s">
        <v>100</v>
      </c>
      <c r="K32" s="29"/>
      <c r="L32" s="29" t="s">
        <v>80</v>
      </c>
      <c r="M32" s="29"/>
      <c r="N32" s="30">
        <v>700</v>
      </c>
      <c r="O32" s="30">
        <v>9.1</v>
      </c>
      <c r="P32" s="30">
        <v>16.100000000000001</v>
      </c>
      <c r="Q32" s="31">
        <v>18.5</v>
      </c>
      <c r="R32" s="30">
        <v>146.21</v>
      </c>
      <c r="S32" s="30">
        <v>1.78</v>
      </c>
      <c r="T32" s="30">
        <v>768</v>
      </c>
      <c r="U32" s="30">
        <v>1366</v>
      </c>
      <c r="V32" s="32">
        <f t="shared" si="8"/>
        <v>1.049088</v>
      </c>
      <c r="W32" s="30">
        <v>7175</v>
      </c>
      <c r="X32" s="30">
        <v>60</v>
      </c>
      <c r="Y32" s="30">
        <v>0.3</v>
      </c>
      <c r="Z32" s="29" t="s">
        <v>81</v>
      </c>
      <c r="AA32" s="29" t="s">
        <v>86</v>
      </c>
      <c r="AB32" s="29"/>
      <c r="AC32" s="29"/>
      <c r="AD32" s="29" t="s">
        <v>84</v>
      </c>
      <c r="AE32" s="29" t="s">
        <v>83</v>
      </c>
      <c r="AF32" s="29" t="s">
        <v>270</v>
      </c>
      <c r="AG32" s="29"/>
      <c r="AH32" s="29" t="s">
        <v>86</v>
      </c>
      <c r="AI32" s="29"/>
      <c r="AJ32" s="29" t="s">
        <v>86</v>
      </c>
      <c r="AK32" s="29" t="s">
        <v>86</v>
      </c>
      <c r="AL32" s="29" t="s">
        <v>102</v>
      </c>
      <c r="AM32" s="29"/>
      <c r="AN32" s="29" t="s">
        <v>86</v>
      </c>
      <c r="AO32" s="29" t="s">
        <v>86</v>
      </c>
      <c r="AP32" s="29" t="s">
        <v>86</v>
      </c>
      <c r="AQ32" s="29" t="s">
        <v>96</v>
      </c>
      <c r="AR32" s="29"/>
      <c r="AS32" s="29" t="s">
        <v>84</v>
      </c>
      <c r="AT32" s="29" t="s">
        <v>89</v>
      </c>
      <c r="AU32" s="29"/>
      <c r="AV32" s="30">
        <v>5</v>
      </c>
      <c r="AW32" s="29" t="s">
        <v>84</v>
      </c>
      <c r="AX32" s="29" t="s">
        <v>84</v>
      </c>
      <c r="AY32" s="30">
        <v>260</v>
      </c>
      <c r="AZ32" s="30">
        <v>241</v>
      </c>
      <c r="BA32" s="30">
        <v>221</v>
      </c>
      <c r="BB32" s="30">
        <v>200</v>
      </c>
      <c r="BC32" s="29"/>
      <c r="BD32" s="29"/>
      <c r="BE32" s="30">
        <v>9.3699999999999992</v>
      </c>
      <c r="BF32" s="29"/>
      <c r="BG32" s="30">
        <v>0.25</v>
      </c>
      <c r="BH32" s="29"/>
      <c r="BI32" s="29"/>
      <c r="BJ32" s="30">
        <v>0.19</v>
      </c>
      <c r="BK32" s="30">
        <v>30.15</v>
      </c>
      <c r="BL32" s="30">
        <v>30.15</v>
      </c>
      <c r="BM32" s="30">
        <v>34.9</v>
      </c>
      <c r="BN32" s="29"/>
      <c r="BO32" s="29"/>
      <c r="BP32" s="30">
        <v>0.21</v>
      </c>
      <c r="BQ32" s="30">
        <v>0.28999999999999998</v>
      </c>
      <c r="BR32" s="29"/>
      <c r="BS32" s="30">
        <v>9.6300000000000008</v>
      </c>
      <c r="BT32" s="30">
        <v>31.18</v>
      </c>
      <c r="BU32" s="29"/>
      <c r="BV32" s="30">
        <v>0</v>
      </c>
      <c r="BW32" s="28">
        <v>878</v>
      </c>
      <c r="BX32" s="33">
        <f t="shared" si="0"/>
        <v>30.151919999999997</v>
      </c>
      <c r="BY32" s="34">
        <f>IF(COUNTIF($G$2:G32,G32)=1,1,0)</f>
        <v>0</v>
      </c>
      <c r="BZ32" s="34">
        <f t="shared" si="1"/>
        <v>1</v>
      </c>
      <c r="CA32" s="28" t="s">
        <v>3405</v>
      </c>
      <c r="CB32" s="34" t="b">
        <f t="shared" si="7"/>
        <v>0</v>
      </c>
      <c r="CC32" s="34" t="b">
        <f t="shared" si="2"/>
        <v>0</v>
      </c>
      <c r="CD32" s="34" t="b">
        <f t="array" ref="CD32">ISNUMBER(SEARCH("Touch Screen",$AJ32))</f>
        <v>0</v>
      </c>
      <c r="CE32" s="34"/>
      <c r="CF32" s="34"/>
      <c r="CG32" s="32">
        <v>0.3</v>
      </c>
      <c r="CH32" s="28">
        <v>0</v>
      </c>
      <c r="CI32" s="33">
        <f>('2. AC Monitors'!$A$8*'1. Version 7 Dataset'!$R32)+('1. Version 7 Dataset'!$V32*'2. AC Monitors'!$B$8)+'2. AC Monitors'!$C$8</f>
        <v>30.243789599999999</v>
      </c>
      <c r="CJ32" s="35">
        <f>BX32-('2. AC Monitors'!$B$8*V32)</f>
        <v>25.745750399999999</v>
      </c>
      <c r="CK32" s="33">
        <f>IF($CH32=0,CJ32,CJ32-('2. AC Monitors'!$A$15*'1. Version 7 Dataset'!$CG32))</f>
        <v>25.745750399999999</v>
      </c>
      <c r="CL32" s="33">
        <f>IF($CC32=TRUE,'1. Version 7 Dataset'!CK32-($CI32*'2. AC Monitors'!$B$15),'1. Version 7 Dataset'!CK32)</f>
        <v>25.745750399999999</v>
      </c>
      <c r="CM32" s="33">
        <f>IF($CD32=TRUE,CL32-($CI32*'2. AC Monitors'!$D$15),CL32)</f>
        <v>25.745750399999999</v>
      </c>
      <c r="CN32" s="33">
        <f>IF($CB32=TRUE,CM32-($CI32*'2. AC Monitors'!$E$15),CM32)</f>
        <v>25.745750399999999</v>
      </c>
      <c r="CO32" s="33">
        <f>IF($CA32="DC",CN32+(CI32*(1-'2. AC Monitors'!$D$21)),CN32)</f>
        <v>25.745750399999999</v>
      </c>
      <c r="CP32" s="35">
        <f>('2. AC Monitors'!$A$8*'1. Version 7 Dataset'!$R32)+'2. AC Monitors'!$C$8</f>
        <v>25.837620000000001</v>
      </c>
      <c r="CQ32" s="35">
        <f t="shared" si="3"/>
        <v>1</v>
      </c>
      <c r="CR32" s="33">
        <f>(IF(CD32=TRUE,CI32+(CI32*'2. AC Monitors'!$D$15),'1. Version 7 Dataset'!CI32))*0.85</f>
        <v>25.70722116</v>
      </c>
      <c r="CS32" s="35">
        <f t="shared" si="4"/>
        <v>0</v>
      </c>
      <c r="CT32" s="35">
        <f>($AZ32*$R32*'3. Signage Displays'!$A$7)+'3. Signage Displays'!$B$7*TANH('3. Signage Displays'!$C$7*('1. Version 7 Dataset'!$R32+'3. Signage Displays'!$D$7)+'3. Signage Displays'!$E$7)+'3. Signage Displays'!$F$7</f>
        <v>25.38061379080423</v>
      </c>
      <c r="CU32" s="36">
        <f>($AZ32*$R32*'3. Signage Displays'!$A$7)</f>
        <v>1.4094644000000001</v>
      </c>
      <c r="CV32" s="37">
        <f>BE32-(AZ32*R32*'3. Signage Displays'!$A$7)</f>
        <v>7.9605355999999992</v>
      </c>
      <c r="CW32" s="37">
        <f>IF(CC32=TRUE,CV32-(CT32*'3. Signage Displays'!$A$12),CV32)</f>
        <v>7.9605355999999992</v>
      </c>
      <c r="CX32" s="38">
        <f>'3. Signage Displays'!$B$7*TANH('3. Signage Displays'!$C$7*('1. Version 7 Dataset'!R32+'3. Signage Displays'!$D$7)+'3. Signage Displays'!$E$7)+'3. Signage Displays'!$F$7</f>
        <v>23.971149390804229</v>
      </c>
      <c r="CY32" s="28">
        <f t="shared" si="5"/>
        <v>1</v>
      </c>
    </row>
    <row r="33" spans="1:103" s="17" customFormat="1" ht="19.5" customHeight="1">
      <c r="A33" s="28">
        <v>950</v>
      </c>
      <c r="B33" s="29" t="s">
        <v>1674</v>
      </c>
      <c r="C33" s="29" t="s">
        <v>1741</v>
      </c>
      <c r="D33" s="29" t="s">
        <v>1741</v>
      </c>
      <c r="E33" s="29" t="s">
        <v>1677</v>
      </c>
      <c r="F33" s="29" t="s">
        <v>1741</v>
      </c>
      <c r="G33" s="29" t="s">
        <v>1741</v>
      </c>
      <c r="H33" s="29"/>
      <c r="I33" s="29" t="s">
        <v>78</v>
      </c>
      <c r="J33" s="29" t="s">
        <v>100</v>
      </c>
      <c r="K33" s="29" t="s">
        <v>105</v>
      </c>
      <c r="L33" s="29" t="s">
        <v>80</v>
      </c>
      <c r="M33" s="29" t="s">
        <v>105</v>
      </c>
      <c r="N33" s="30">
        <v>600</v>
      </c>
      <c r="O33" s="30">
        <v>9.1</v>
      </c>
      <c r="P33" s="30">
        <v>16.100000000000001</v>
      </c>
      <c r="Q33" s="31">
        <v>18.5</v>
      </c>
      <c r="R33" s="30">
        <v>146.30000000000001</v>
      </c>
      <c r="S33" s="30">
        <v>1.78</v>
      </c>
      <c r="T33" s="30">
        <v>768</v>
      </c>
      <c r="U33" s="30">
        <v>1366</v>
      </c>
      <c r="V33" s="32">
        <f t="shared" si="8"/>
        <v>1.049088</v>
      </c>
      <c r="W33" s="30">
        <v>7171</v>
      </c>
      <c r="X33" s="30">
        <v>60</v>
      </c>
      <c r="Y33" s="30">
        <v>29.1</v>
      </c>
      <c r="Z33" s="29" t="s">
        <v>150</v>
      </c>
      <c r="AA33" s="29" t="s">
        <v>86</v>
      </c>
      <c r="AB33" s="29"/>
      <c r="AC33" s="29"/>
      <c r="AD33" s="29" t="s">
        <v>84</v>
      </c>
      <c r="AE33" s="29" t="s">
        <v>83</v>
      </c>
      <c r="AF33" s="29" t="s">
        <v>306</v>
      </c>
      <c r="AG33" s="29" t="s">
        <v>105</v>
      </c>
      <c r="AH33" s="29" t="s">
        <v>86</v>
      </c>
      <c r="AI33" s="29" t="s">
        <v>105</v>
      </c>
      <c r="AJ33" s="29" t="s">
        <v>86</v>
      </c>
      <c r="AK33" s="29" t="s">
        <v>86</v>
      </c>
      <c r="AL33" s="29" t="s">
        <v>306</v>
      </c>
      <c r="AM33" s="29" t="s">
        <v>105</v>
      </c>
      <c r="AN33" s="29" t="s">
        <v>86</v>
      </c>
      <c r="AO33" s="29" t="s">
        <v>86</v>
      </c>
      <c r="AP33" s="29" t="s">
        <v>86</v>
      </c>
      <c r="AQ33" s="29" t="s">
        <v>96</v>
      </c>
      <c r="AR33" s="29" t="s">
        <v>105</v>
      </c>
      <c r="AS33" s="29" t="s">
        <v>84</v>
      </c>
      <c r="AT33" s="29" t="s">
        <v>89</v>
      </c>
      <c r="AU33" s="29" t="s">
        <v>105</v>
      </c>
      <c r="AV33" s="30">
        <v>0</v>
      </c>
      <c r="AW33" s="29" t="s">
        <v>84</v>
      </c>
      <c r="AX33" s="29" t="s">
        <v>83</v>
      </c>
      <c r="AY33" s="30">
        <v>200</v>
      </c>
      <c r="AZ33" s="30">
        <v>210</v>
      </c>
      <c r="BA33" s="30">
        <v>158</v>
      </c>
      <c r="BB33" s="30">
        <v>200</v>
      </c>
      <c r="BC33" s="29"/>
      <c r="BD33" s="29"/>
      <c r="BE33" s="30">
        <v>9.7200000000000006</v>
      </c>
      <c r="BF33" s="29"/>
      <c r="BG33" s="30">
        <v>0.26</v>
      </c>
      <c r="BH33" s="29"/>
      <c r="BI33" s="29"/>
      <c r="BJ33" s="30">
        <v>0.21</v>
      </c>
      <c r="BK33" s="30">
        <v>31.28</v>
      </c>
      <c r="BL33" s="30">
        <v>31.28</v>
      </c>
      <c r="BM33" s="30">
        <v>39.299999999999997</v>
      </c>
      <c r="BN33" s="29"/>
      <c r="BO33" s="29"/>
      <c r="BP33" s="30">
        <v>0.24</v>
      </c>
      <c r="BQ33" s="30">
        <v>0.28999999999999998</v>
      </c>
      <c r="BR33" s="29"/>
      <c r="BS33" s="30">
        <v>9.7899999999999991</v>
      </c>
      <c r="BT33" s="30">
        <v>31.67</v>
      </c>
      <c r="BU33" s="29"/>
      <c r="BV33" s="30">
        <v>0</v>
      </c>
      <c r="BW33" s="28">
        <v>950</v>
      </c>
      <c r="BX33" s="33">
        <f t="shared" si="0"/>
        <v>31.281960000000002</v>
      </c>
      <c r="BY33" s="34">
        <f>IF(COUNTIF($G$2:G33,G33)=1,1,0)</f>
        <v>1</v>
      </c>
      <c r="BZ33" s="34">
        <f t="shared" si="1"/>
        <v>1</v>
      </c>
      <c r="CA33" s="28" t="s">
        <v>3405</v>
      </c>
      <c r="CB33" s="34" t="b">
        <f t="shared" si="7"/>
        <v>0</v>
      </c>
      <c r="CC33" s="34" t="b">
        <f t="shared" si="2"/>
        <v>0</v>
      </c>
      <c r="CD33" s="34" t="b">
        <f t="array" ref="CD33">ISNUMBER(SEARCH("Touch Screen",$AJ33))</f>
        <v>0</v>
      </c>
      <c r="CE33" s="34"/>
      <c r="CF33" s="34"/>
      <c r="CG33" s="32">
        <v>29.1</v>
      </c>
      <c r="CH33" s="28">
        <v>0</v>
      </c>
      <c r="CI33" s="33">
        <f>('2. AC Monitors'!$A$8*'1. Version 7 Dataset'!$R33)+('1. Version 7 Dataset'!$V33*'2. AC Monitors'!$B$8)+'2. AC Monitors'!$C$8</f>
        <v>30.254769600000003</v>
      </c>
      <c r="CJ33" s="35">
        <f>BX33-('2. AC Monitors'!$B$8*V33)</f>
        <v>26.8757904</v>
      </c>
      <c r="CK33" s="33">
        <f>IF($CH33=0,CJ33,CJ33-('2. AC Monitors'!$A$15*'1. Version 7 Dataset'!$CG33))</f>
        <v>26.8757904</v>
      </c>
      <c r="CL33" s="33">
        <f>IF($CC33=TRUE,'1. Version 7 Dataset'!CK33-($CI33*'2. AC Monitors'!$B$15),'1. Version 7 Dataset'!CK33)</f>
        <v>26.8757904</v>
      </c>
      <c r="CM33" s="33">
        <f>IF($CD33=TRUE,CL33-($CI33*'2. AC Monitors'!$D$15),CL33)</f>
        <v>26.8757904</v>
      </c>
      <c r="CN33" s="33">
        <f>IF($CB33=TRUE,CM33-($CI33*'2. AC Monitors'!$E$15),CM33)</f>
        <v>26.8757904</v>
      </c>
      <c r="CO33" s="33">
        <f>IF($CA33="DC",CN33+(CI33*(1-'2. AC Monitors'!$D$21)),CN33)</f>
        <v>26.8757904</v>
      </c>
      <c r="CP33" s="35">
        <f>('2. AC Monitors'!$A$8*'1. Version 7 Dataset'!$R33)+'2. AC Monitors'!$C$8</f>
        <v>25.848600000000001</v>
      </c>
      <c r="CQ33" s="35">
        <f t="shared" si="3"/>
        <v>0</v>
      </c>
      <c r="CR33" s="33">
        <f>(IF(CD33=TRUE,CI33+(CI33*'2. AC Monitors'!$D$15),'1. Version 7 Dataset'!CI33))*0.85</f>
        <v>25.716554160000001</v>
      </c>
      <c r="CS33" s="35">
        <f t="shared" si="4"/>
        <v>0</v>
      </c>
      <c r="CT33" s="35">
        <f>($AZ33*$R33*'3. Signage Displays'!$A$7)+'3. Signage Displays'!$B$7*TANH('3. Signage Displays'!$C$7*('1. Version 7 Dataset'!$R33+'3. Signage Displays'!$D$7)+'3. Signage Displays'!$E$7)+'3. Signage Displays'!$F$7</f>
        <v>25.205463469007523</v>
      </c>
      <c r="CU33" s="36">
        <f>($AZ33*$R33*'3. Signage Displays'!$A$7)</f>
        <v>1.2289200000000002</v>
      </c>
      <c r="CV33" s="37">
        <f>BE33-(AZ33*R33*'3. Signage Displays'!$A$7)</f>
        <v>8.4910800000000002</v>
      </c>
      <c r="CW33" s="37">
        <f>IF(CC33=TRUE,CV33-(CT33*'3. Signage Displays'!$A$12),CV33)</f>
        <v>8.4910800000000002</v>
      </c>
      <c r="CX33" s="38">
        <f>'3. Signage Displays'!$B$7*TANH('3. Signage Displays'!$C$7*('1. Version 7 Dataset'!R33+'3. Signage Displays'!$D$7)+'3. Signage Displays'!$E$7)+'3. Signage Displays'!$F$7</f>
        <v>23.976543469007524</v>
      </c>
      <c r="CY33" s="28">
        <f t="shared" si="5"/>
        <v>1</v>
      </c>
    </row>
    <row r="34" spans="1:103" s="17" customFormat="1" ht="19.5" customHeight="1">
      <c r="A34" s="28">
        <v>963</v>
      </c>
      <c r="B34" s="29" t="s">
        <v>72</v>
      </c>
      <c r="C34" s="29" t="s">
        <v>242</v>
      </c>
      <c r="D34" s="29" t="s">
        <v>243</v>
      </c>
      <c r="E34" s="29" t="s">
        <v>75</v>
      </c>
      <c r="F34" s="29" t="s">
        <v>242</v>
      </c>
      <c r="G34" s="29" t="s">
        <v>243</v>
      </c>
      <c r="H34" s="29" t="s">
        <v>244</v>
      </c>
      <c r="I34" s="29" t="s">
        <v>78</v>
      </c>
      <c r="J34" s="29" t="s">
        <v>100</v>
      </c>
      <c r="K34" s="29" t="s">
        <v>105</v>
      </c>
      <c r="L34" s="29" t="s">
        <v>80</v>
      </c>
      <c r="M34" s="29" t="s">
        <v>105</v>
      </c>
      <c r="N34" s="30">
        <v>600</v>
      </c>
      <c r="O34" s="30">
        <v>9.3000000000000007</v>
      </c>
      <c r="P34" s="30">
        <v>17.100000000000001</v>
      </c>
      <c r="Q34" s="31">
        <v>19.5</v>
      </c>
      <c r="R34" s="30">
        <v>158.62</v>
      </c>
      <c r="S34" s="30">
        <v>1.78</v>
      </c>
      <c r="T34" s="30">
        <v>768</v>
      </c>
      <c r="U34" s="30">
        <v>1366</v>
      </c>
      <c r="V34" s="32">
        <f t="shared" si="8"/>
        <v>1.049088</v>
      </c>
      <c r="W34" s="30">
        <v>6614</v>
      </c>
      <c r="X34" s="30">
        <v>60</v>
      </c>
      <c r="Y34" s="30">
        <v>33.5</v>
      </c>
      <c r="Z34" s="29" t="s">
        <v>81</v>
      </c>
      <c r="AA34" s="29" t="s">
        <v>86</v>
      </c>
      <c r="AB34" s="29"/>
      <c r="AC34" s="29"/>
      <c r="AD34" s="29" t="s">
        <v>83</v>
      </c>
      <c r="AE34" s="29" t="s">
        <v>83</v>
      </c>
      <c r="AF34" s="29" t="s">
        <v>106</v>
      </c>
      <c r="AG34" s="29" t="s">
        <v>105</v>
      </c>
      <c r="AH34" s="29" t="s">
        <v>86</v>
      </c>
      <c r="AI34" s="29" t="s">
        <v>105</v>
      </c>
      <c r="AJ34" s="29" t="s">
        <v>86</v>
      </c>
      <c r="AK34" s="29" t="s">
        <v>86</v>
      </c>
      <c r="AL34" s="29" t="s">
        <v>107</v>
      </c>
      <c r="AM34" s="29" t="s">
        <v>105</v>
      </c>
      <c r="AN34" s="29" t="s">
        <v>86</v>
      </c>
      <c r="AO34" s="29" t="s">
        <v>86</v>
      </c>
      <c r="AP34" s="29" t="s">
        <v>86</v>
      </c>
      <c r="AQ34" s="29" t="s">
        <v>96</v>
      </c>
      <c r="AR34" s="29" t="s">
        <v>105</v>
      </c>
      <c r="AS34" s="29" t="s">
        <v>84</v>
      </c>
      <c r="AT34" s="29" t="s">
        <v>89</v>
      </c>
      <c r="AU34" s="29" t="s">
        <v>105</v>
      </c>
      <c r="AV34" s="30">
        <v>5</v>
      </c>
      <c r="AW34" s="29" t="s">
        <v>84</v>
      </c>
      <c r="AX34" s="29" t="s">
        <v>84</v>
      </c>
      <c r="AY34" s="30">
        <v>200</v>
      </c>
      <c r="AZ34" s="30">
        <v>213.8</v>
      </c>
      <c r="BA34" s="30">
        <v>184.3</v>
      </c>
      <c r="BB34" s="30">
        <v>200</v>
      </c>
      <c r="BC34" s="29"/>
      <c r="BD34" s="29"/>
      <c r="BE34" s="30">
        <v>12.21</v>
      </c>
      <c r="BF34" s="29"/>
      <c r="BG34" s="30">
        <v>0.14000000000000001</v>
      </c>
      <c r="BH34" s="29"/>
      <c r="BI34" s="29"/>
      <c r="BJ34" s="30">
        <v>0.14000000000000001</v>
      </c>
      <c r="BK34" s="30">
        <v>38.26</v>
      </c>
      <c r="BL34" s="30">
        <v>38.26</v>
      </c>
      <c r="BM34" s="30">
        <v>39.200000000000003</v>
      </c>
      <c r="BN34" s="29"/>
      <c r="BO34" s="29"/>
      <c r="BP34" s="30">
        <v>0.16</v>
      </c>
      <c r="BQ34" s="30">
        <v>0.17</v>
      </c>
      <c r="BR34" s="29"/>
      <c r="BS34" s="30">
        <v>12.3</v>
      </c>
      <c r="BT34" s="30">
        <v>38.68</v>
      </c>
      <c r="BU34" s="29"/>
      <c r="BV34" s="30">
        <v>0</v>
      </c>
      <c r="BW34" s="28">
        <v>963</v>
      </c>
      <c r="BX34" s="33">
        <f t="shared" si="0"/>
        <v>38.233020000000003</v>
      </c>
      <c r="BY34" s="34">
        <f>IF(COUNTIF($G$2:G34,G34)=1,1,0)</f>
        <v>1</v>
      </c>
      <c r="BZ34" s="34">
        <f t="shared" si="1"/>
        <v>1</v>
      </c>
      <c r="CA34" s="28" t="s">
        <v>3405</v>
      </c>
      <c r="CB34" s="34" t="b">
        <f t="shared" si="7"/>
        <v>0</v>
      </c>
      <c r="CC34" s="34" t="b">
        <f t="shared" si="2"/>
        <v>0</v>
      </c>
      <c r="CD34" s="34" t="b">
        <f t="array" ref="CD34">ISNUMBER(SEARCH("Touch Screen",$AJ34))</f>
        <v>0</v>
      </c>
      <c r="CE34" s="34"/>
      <c r="CF34" s="34"/>
      <c r="CG34" s="32">
        <v>33.5</v>
      </c>
      <c r="CH34" s="28">
        <v>0</v>
      </c>
      <c r="CI34" s="33">
        <f>('2. AC Monitors'!$A$8*'1. Version 7 Dataset'!$R34)+('1. Version 7 Dataset'!$V34*'2. AC Monitors'!$B$8)+'2. AC Monitors'!$C$8</f>
        <v>31.757809600000002</v>
      </c>
      <c r="CJ34" s="35">
        <f>BX34-('2. AC Monitors'!$B$8*V34)</f>
        <v>33.826850400000005</v>
      </c>
      <c r="CK34" s="33">
        <f>IF($CH34=0,CJ34,CJ34-('2. AC Monitors'!$A$15*'1. Version 7 Dataset'!$CG34))</f>
        <v>33.826850400000005</v>
      </c>
      <c r="CL34" s="33">
        <f>IF($CC34=TRUE,'1. Version 7 Dataset'!CK34-($CI34*'2. AC Monitors'!$B$15),'1. Version 7 Dataset'!CK34)</f>
        <v>33.826850400000005</v>
      </c>
      <c r="CM34" s="33">
        <f>IF($CD34=TRUE,CL34-($CI34*'2. AC Monitors'!$D$15),CL34)</f>
        <v>33.826850400000005</v>
      </c>
      <c r="CN34" s="33">
        <f>IF($CB34=TRUE,CM34-($CI34*'2. AC Monitors'!$E$15),CM34)</f>
        <v>33.826850400000005</v>
      </c>
      <c r="CO34" s="33">
        <f>IF($CA34="DC",CN34+(CI34*(1-'2. AC Monitors'!$D$21)),CN34)</f>
        <v>33.826850400000005</v>
      </c>
      <c r="CP34" s="35">
        <f>('2. AC Monitors'!$A$8*'1. Version 7 Dataset'!$R34)+'2. AC Monitors'!$C$8</f>
        <v>27.35164</v>
      </c>
      <c r="CQ34" s="35">
        <f t="shared" si="3"/>
        <v>0</v>
      </c>
      <c r="CR34" s="33">
        <f>(IF(CD34=TRUE,CI34+(CI34*'2. AC Monitors'!$D$15),'1. Version 7 Dataset'!CI34))*0.85</f>
        <v>26.994138160000002</v>
      </c>
      <c r="CS34" s="35">
        <f t="shared" si="4"/>
        <v>0</v>
      </c>
      <c r="CT34" s="35">
        <f>($AZ34*$R34*'3. Signage Displays'!$A$7)+'3. Signage Displays'!$B$7*TANH('3. Signage Displays'!$C$7*('1. Version 7 Dataset'!$R34+'3. Signage Displays'!$D$7)+'3. Signage Displays'!$E$7)+'3. Signage Displays'!$F$7</f>
        <v>26.071289948801457</v>
      </c>
      <c r="CU34" s="36">
        <f>($AZ34*$R34*'3. Signage Displays'!$A$7)</f>
        <v>1.3565182400000004</v>
      </c>
      <c r="CV34" s="37">
        <f>BE34-(AZ34*R34*'3. Signage Displays'!$A$7)</f>
        <v>10.853481760000001</v>
      </c>
      <c r="CW34" s="37">
        <f>IF(CC34=TRUE,CV34-(CT34*'3. Signage Displays'!$A$12),CV34)</f>
        <v>10.853481760000001</v>
      </c>
      <c r="CX34" s="38">
        <f>'3. Signage Displays'!$B$7*TANH('3. Signage Displays'!$C$7*('1. Version 7 Dataset'!R34+'3. Signage Displays'!$D$7)+'3. Signage Displays'!$E$7)+'3. Signage Displays'!$F$7</f>
        <v>24.714771708801457</v>
      </c>
      <c r="CY34" s="28">
        <f t="shared" si="5"/>
        <v>1</v>
      </c>
    </row>
    <row r="35" spans="1:103" s="17" customFormat="1" ht="19.5" customHeight="1">
      <c r="A35" s="28">
        <v>964</v>
      </c>
      <c r="B35" s="29" t="s">
        <v>72</v>
      </c>
      <c r="C35" s="29" t="s">
        <v>393</v>
      </c>
      <c r="D35" s="29" t="s">
        <v>394</v>
      </c>
      <c r="E35" s="29" t="s">
        <v>75</v>
      </c>
      <c r="F35" s="29" t="s">
        <v>393</v>
      </c>
      <c r="G35" s="29" t="s">
        <v>394</v>
      </c>
      <c r="H35" s="29"/>
      <c r="I35" s="29" t="s">
        <v>78</v>
      </c>
      <c r="J35" s="29" t="s">
        <v>79</v>
      </c>
      <c r="K35" s="29" t="s">
        <v>105</v>
      </c>
      <c r="L35" s="29" t="s">
        <v>80</v>
      </c>
      <c r="M35" s="29" t="s">
        <v>105</v>
      </c>
      <c r="N35" s="30">
        <v>1000</v>
      </c>
      <c r="O35" s="30">
        <v>9</v>
      </c>
      <c r="P35" s="30">
        <v>16.100000000000001</v>
      </c>
      <c r="Q35" s="31">
        <v>18.5</v>
      </c>
      <c r="R35" s="30">
        <v>146.30000000000001</v>
      </c>
      <c r="S35" s="30">
        <v>1.78</v>
      </c>
      <c r="T35" s="30">
        <v>768</v>
      </c>
      <c r="U35" s="30">
        <v>1366</v>
      </c>
      <c r="V35" s="32">
        <f t="shared" si="8"/>
        <v>1.049088</v>
      </c>
      <c r="W35" s="30">
        <v>7176</v>
      </c>
      <c r="X35" s="30">
        <v>60</v>
      </c>
      <c r="Y35" s="30">
        <v>29.7</v>
      </c>
      <c r="Z35" s="29" t="s">
        <v>81</v>
      </c>
      <c r="AA35" s="29" t="s">
        <v>86</v>
      </c>
      <c r="AB35" s="29"/>
      <c r="AC35" s="29"/>
      <c r="AD35" s="29" t="s">
        <v>84</v>
      </c>
      <c r="AE35" s="29" t="s">
        <v>83</v>
      </c>
      <c r="AF35" s="29" t="s">
        <v>306</v>
      </c>
      <c r="AG35" s="29" t="s">
        <v>105</v>
      </c>
      <c r="AH35" s="29" t="s">
        <v>86</v>
      </c>
      <c r="AI35" s="29" t="s">
        <v>105</v>
      </c>
      <c r="AJ35" s="29" t="s">
        <v>86</v>
      </c>
      <c r="AK35" s="29" t="s">
        <v>86</v>
      </c>
      <c r="AL35" s="29" t="s">
        <v>306</v>
      </c>
      <c r="AM35" s="29" t="s">
        <v>105</v>
      </c>
      <c r="AN35" s="29" t="s">
        <v>86</v>
      </c>
      <c r="AO35" s="29" t="s">
        <v>86</v>
      </c>
      <c r="AP35" s="29" t="s">
        <v>86</v>
      </c>
      <c r="AQ35" s="29" t="s">
        <v>96</v>
      </c>
      <c r="AR35" s="29" t="s">
        <v>105</v>
      </c>
      <c r="AS35" s="29" t="s">
        <v>84</v>
      </c>
      <c r="AT35" s="29" t="s">
        <v>89</v>
      </c>
      <c r="AU35" s="29" t="s">
        <v>105</v>
      </c>
      <c r="AV35" s="30">
        <v>0</v>
      </c>
      <c r="AW35" s="29" t="s">
        <v>84</v>
      </c>
      <c r="AX35" s="29" t="s">
        <v>84</v>
      </c>
      <c r="AY35" s="30">
        <v>250</v>
      </c>
      <c r="AZ35" s="30">
        <v>270</v>
      </c>
      <c r="BA35" s="30">
        <v>221</v>
      </c>
      <c r="BB35" s="30">
        <v>200</v>
      </c>
      <c r="BC35" s="29"/>
      <c r="BD35" s="29"/>
      <c r="BE35" s="30">
        <v>8.43</v>
      </c>
      <c r="BF35" s="29"/>
      <c r="BG35" s="30">
        <v>0.31</v>
      </c>
      <c r="BH35" s="29"/>
      <c r="BI35" s="29"/>
      <c r="BJ35" s="30">
        <v>0.24</v>
      </c>
      <c r="BK35" s="30">
        <v>27.62</v>
      </c>
      <c r="BL35" s="30">
        <v>27.62</v>
      </c>
      <c r="BM35" s="30">
        <v>35</v>
      </c>
      <c r="BN35" s="29"/>
      <c r="BO35" s="29"/>
      <c r="BP35" s="30">
        <v>0.25</v>
      </c>
      <c r="BQ35" s="30">
        <v>0.36</v>
      </c>
      <c r="BR35" s="29"/>
      <c r="BS35" s="30">
        <v>8.89</v>
      </c>
      <c r="BT35" s="30">
        <v>29.31</v>
      </c>
      <c r="BU35" s="29"/>
      <c r="BV35" s="30">
        <v>0</v>
      </c>
      <c r="BW35" s="28">
        <v>964</v>
      </c>
      <c r="BX35" s="33">
        <f t="shared" si="0"/>
        <v>27.611520000000002</v>
      </c>
      <c r="BY35" s="34">
        <f>IF(COUNTIF($G$2:G35,G35)=1,1,0)</f>
        <v>0</v>
      </c>
      <c r="BZ35" s="34">
        <f t="shared" si="1"/>
        <v>1</v>
      </c>
      <c r="CA35" s="28" t="s">
        <v>3405</v>
      </c>
      <c r="CB35" s="34" t="b">
        <f t="shared" si="7"/>
        <v>0</v>
      </c>
      <c r="CC35" s="34" t="b">
        <f t="shared" si="2"/>
        <v>0</v>
      </c>
      <c r="CD35" s="34" t="b">
        <f t="array" ref="CD35">ISNUMBER(SEARCH("Touch Screen",$AJ35))</f>
        <v>0</v>
      </c>
      <c r="CE35" s="34"/>
      <c r="CF35" s="34"/>
      <c r="CG35" s="32">
        <v>29.7</v>
      </c>
      <c r="CH35" s="28">
        <v>0</v>
      </c>
      <c r="CI35" s="33">
        <f>('2. AC Monitors'!$A$8*'1. Version 7 Dataset'!$R35)+('1. Version 7 Dataset'!$V35*'2. AC Monitors'!$B$8)+'2. AC Monitors'!$C$8</f>
        <v>30.254769600000003</v>
      </c>
      <c r="CJ35" s="35">
        <f>BX35-('2. AC Monitors'!$B$8*V35)</f>
        <v>23.2053504</v>
      </c>
      <c r="CK35" s="33">
        <f>IF($CH35=0,CJ35,CJ35-('2. AC Monitors'!$A$15*'1. Version 7 Dataset'!$CG35))</f>
        <v>23.2053504</v>
      </c>
      <c r="CL35" s="33">
        <f>IF($CC35=TRUE,'1. Version 7 Dataset'!CK35-($CI35*'2. AC Monitors'!$B$15),'1. Version 7 Dataset'!CK35)</f>
        <v>23.2053504</v>
      </c>
      <c r="CM35" s="33">
        <f>IF($CD35=TRUE,CL35-($CI35*'2. AC Monitors'!$D$15),CL35)</f>
        <v>23.2053504</v>
      </c>
      <c r="CN35" s="33">
        <f>IF($CB35=TRUE,CM35-($CI35*'2. AC Monitors'!$E$15),CM35)</f>
        <v>23.2053504</v>
      </c>
      <c r="CO35" s="33">
        <f>IF($CA35="DC",CN35+(CI35*(1-'2. AC Monitors'!$D$21)),CN35)</f>
        <v>23.2053504</v>
      </c>
      <c r="CP35" s="35">
        <f>('2. AC Monitors'!$A$8*'1. Version 7 Dataset'!$R35)+'2. AC Monitors'!$C$8</f>
        <v>25.848600000000001</v>
      </c>
      <c r="CQ35" s="35">
        <f t="shared" si="3"/>
        <v>1</v>
      </c>
      <c r="CR35" s="33">
        <f>(IF(CD35=TRUE,CI35+(CI35*'2. AC Monitors'!$D$15),'1. Version 7 Dataset'!CI35))*0.85</f>
        <v>25.716554160000001</v>
      </c>
      <c r="CS35" s="35">
        <f t="shared" si="4"/>
        <v>0</v>
      </c>
      <c r="CT35" s="35">
        <f>($AZ35*$R35*'3. Signage Displays'!$A$7)+'3. Signage Displays'!$B$7*TANH('3. Signage Displays'!$C$7*('1. Version 7 Dataset'!$R35+'3. Signage Displays'!$D$7)+'3. Signage Displays'!$E$7)+'3. Signage Displays'!$F$7</f>
        <v>25.556583469007521</v>
      </c>
      <c r="CU35" s="36">
        <f>($AZ35*$R35*'3. Signage Displays'!$A$7)</f>
        <v>1.5800400000000001</v>
      </c>
      <c r="CV35" s="37">
        <f>BE35-(AZ35*R35*'3. Signage Displays'!$A$7)</f>
        <v>6.8499599999999994</v>
      </c>
      <c r="CW35" s="37">
        <f>IF(CC35=TRUE,CV35-(CT35*'3. Signage Displays'!$A$12),CV35)</f>
        <v>6.8499599999999994</v>
      </c>
      <c r="CX35" s="38">
        <f>'3. Signage Displays'!$B$7*TANH('3. Signage Displays'!$C$7*('1. Version 7 Dataset'!R35+'3. Signage Displays'!$D$7)+'3. Signage Displays'!$E$7)+'3. Signage Displays'!$F$7</f>
        <v>23.976543469007524</v>
      </c>
      <c r="CY35" s="28">
        <f t="shared" si="5"/>
        <v>1</v>
      </c>
    </row>
    <row r="36" spans="1:103" s="17" customFormat="1" ht="19.5" customHeight="1">
      <c r="A36" s="28">
        <v>977</v>
      </c>
      <c r="B36" s="29" t="s">
        <v>1268</v>
      </c>
      <c r="C36" s="29" t="s">
        <v>1526</v>
      </c>
      <c r="D36" s="29" t="s">
        <v>1527</v>
      </c>
      <c r="E36" s="29" t="s">
        <v>1271</v>
      </c>
      <c r="F36" s="29" t="s">
        <v>1526</v>
      </c>
      <c r="G36" s="29" t="s">
        <v>1527</v>
      </c>
      <c r="H36" s="29" t="s">
        <v>1528</v>
      </c>
      <c r="I36" s="29" t="s">
        <v>78</v>
      </c>
      <c r="J36" s="29" t="s">
        <v>100</v>
      </c>
      <c r="K36" s="29" t="s">
        <v>105</v>
      </c>
      <c r="L36" s="29" t="s">
        <v>80</v>
      </c>
      <c r="M36" s="29" t="s">
        <v>105</v>
      </c>
      <c r="N36" s="30">
        <v>600</v>
      </c>
      <c r="O36" s="30">
        <v>9.1</v>
      </c>
      <c r="P36" s="30">
        <v>16.100000000000001</v>
      </c>
      <c r="Q36" s="31">
        <v>18.5</v>
      </c>
      <c r="R36" s="30">
        <v>146.30000000000001</v>
      </c>
      <c r="S36" s="30">
        <v>1.78</v>
      </c>
      <c r="T36" s="30">
        <v>768</v>
      </c>
      <c r="U36" s="30">
        <v>1366</v>
      </c>
      <c r="V36" s="32">
        <f t="shared" si="8"/>
        <v>1.049088</v>
      </c>
      <c r="W36" s="30">
        <v>7170</v>
      </c>
      <c r="X36" s="30">
        <v>60</v>
      </c>
      <c r="Y36" s="30">
        <v>35</v>
      </c>
      <c r="Z36" s="29" t="s">
        <v>150</v>
      </c>
      <c r="AA36" s="29" t="s">
        <v>86</v>
      </c>
      <c r="AB36" s="29"/>
      <c r="AC36" s="29"/>
      <c r="AD36" s="29" t="s">
        <v>84</v>
      </c>
      <c r="AE36" s="29" t="s">
        <v>83</v>
      </c>
      <c r="AF36" s="29" t="s">
        <v>306</v>
      </c>
      <c r="AG36" s="29" t="s">
        <v>105</v>
      </c>
      <c r="AH36" s="29" t="s">
        <v>86</v>
      </c>
      <c r="AI36" s="29" t="s">
        <v>105</v>
      </c>
      <c r="AJ36" s="29" t="s">
        <v>86</v>
      </c>
      <c r="AK36" s="29" t="s">
        <v>86</v>
      </c>
      <c r="AL36" s="29" t="s">
        <v>306</v>
      </c>
      <c r="AM36" s="29" t="s">
        <v>105</v>
      </c>
      <c r="AN36" s="29" t="s">
        <v>86</v>
      </c>
      <c r="AO36" s="29" t="s">
        <v>86</v>
      </c>
      <c r="AP36" s="29" t="s">
        <v>86</v>
      </c>
      <c r="AQ36" s="29" t="s">
        <v>96</v>
      </c>
      <c r="AR36" s="29" t="s">
        <v>105</v>
      </c>
      <c r="AS36" s="29" t="s">
        <v>84</v>
      </c>
      <c r="AT36" s="29" t="s">
        <v>89</v>
      </c>
      <c r="AU36" s="29" t="s">
        <v>105</v>
      </c>
      <c r="AV36" s="30">
        <v>0</v>
      </c>
      <c r="AW36" s="29" t="s">
        <v>84</v>
      </c>
      <c r="AX36" s="29" t="s">
        <v>83</v>
      </c>
      <c r="AY36" s="30">
        <v>250</v>
      </c>
      <c r="AZ36" s="30">
        <v>270</v>
      </c>
      <c r="BA36" s="30">
        <v>216</v>
      </c>
      <c r="BB36" s="30">
        <v>200</v>
      </c>
      <c r="BC36" s="29"/>
      <c r="BD36" s="29"/>
      <c r="BE36" s="30">
        <v>8.84</v>
      </c>
      <c r="BF36" s="29"/>
      <c r="BG36" s="30">
        <v>0.19</v>
      </c>
      <c r="BH36" s="29"/>
      <c r="BI36" s="29"/>
      <c r="BJ36" s="30">
        <v>0.13</v>
      </c>
      <c r="BK36" s="30">
        <v>28.19</v>
      </c>
      <c r="BL36" s="30">
        <v>28.19</v>
      </c>
      <c r="BM36" s="30">
        <v>39.299999999999997</v>
      </c>
      <c r="BN36" s="29"/>
      <c r="BO36" s="29"/>
      <c r="BP36" s="30">
        <v>0.2</v>
      </c>
      <c r="BQ36" s="30">
        <v>0.25</v>
      </c>
      <c r="BR36" s="29"/>
      <c r="BS36" s="30">
        <v>9.2200000000000006</v>
      </c>
      <c r="BT36" s="30">
        <v>29.69</v>
      </c>
      <c r="BU36" s="29"/>
      <c r="BV36" s="30">
        <v>0</v>
      </c>
      <c r="BW36" s="28">
        <v>977</v>
      </c>
      <c r="BX36" s="33">
        <f t="shared" si="0"/>
        <v>28.185299999999998</v>
      </c>
      <c r="BY36" s="34">
        <f>IF(COUNTIF($G$2:G36,G36)=1,1,0)</f>
        <v>1</v>
      </c>
      <c r="BZ36" s="34">
        <f t="shared" si="1"/>
        <v>1</v>
      </c>
      <c r="CA36" s="28" t="s">
        <v>3405</v>
      </c>
      <c r="CB36" s="34" t="b">
        <f t="shared" si="7"/>
        <v>0</v>
      </c>
      <c r="CC36" s="34" t="b">
        <f t="shared" si="2"/>
        <v>0</v>
      </c>
      <c r="CD36" s="34" t="b">
        <f t="array" ref="CD36">ISNUMBER(SEARCH("Touch Screen",$AJ36))</f>
        <v>0</v>
      </c>
      <c r="CE36" s="34"/>
      <c r="CF36" s="34"/>
      <c r="CG36" s="32">
        <v>35</v>
      </c>
      <c r="CH36" s="28">
        <v>0</v>
      </c>
      <c r="CI36" s="33">
        <f>('2. AC Monitors'!$A$8*'1. Version 7 Dataset'!$R36)+('1. Version 7 Dataset'!$V36*'2. AC Monitors'!$B$8)+'2. AC Monitors'!$C$8</f>
        <v>30.254769600000003</v>
      </c>
      <c r="CJ36" s="35">
        <f>BX36-('2. AC Monitors'!$B$8*V36)</f>
        <v>23.7791304</v>
      </c>
      <c r="CK36" s="33">
        <f>IF($CH36=0,CJ36,CJ36-('2. AC Monitors'!$A$15*'1. Version 7 Dataset'!$CG36))</f>
        <v>23.7791304</v>
      </c>
      <c r="CL36" s="33">
        <f>IF($CC36=TRUE,'1. Version 7 Dataset'!CK36-($CI36*'2. AC Monitors'!$B$15),'1. Version 7 Dataset'!CK36)</f>
        <v>23.7791304</v>
      </c>
      <c r="CM36" s="33">
        <f>IF($CD36=TRUE,CL36-($CI36*'2. AC Monitors'!$D$15),CL36)</f>
        <v>23.7791304</v>
      </c>
      <c r="CN36" s="33">
        <f>IF($CB36=TRUE,CM36-($CI36*'2. AC Monitors'!$E$15),CM36)</f>
        <v>23.7791304</v>
      </c>
      <c r="CO36" s="33">
        <f>IF($CA36="DC",CN36+(CI36*(1-'2. AC Monitors'!$D$21)),CN36)</f>
        <v>23.7791304</v>
      </c>
      <c r="CP36" s="35">
        <f>('2. AC Monitors'!$A$8*'1. Version 7 Dataset'!$R36)+'2. AC Monitors'!$C$8</f>
        <v>25.848600000000001</v>
      </c>
      <c r="CQ36" s="35">
        <f t="shared" si="3"/>
        <v>1</v>
      </c>
      <c r="CR36" s="33">
        <f>(IF(CD36=TRUE,CI36+(CI36*'2. AC Monitors'!$D$15),'1. Version 7 Dataset'!CI36))*0.85</f>
        <v>25.716554160000001</v>
      </c>
      <c r="CS36" s="35">
        <f t="shared" si="4"/>
        <v>0</v>
      </c>
      <c r="CT36" s="35">
        <f>($AZ36*$R36*'3. Signage Displays'!$A$7)+'3. Signage Displays'!$B$7*TANH('3. Signage Displays'!$C$7*('1. Version 7 Dataset'!$R36+'3. Signage Displays'!$D$7)+'3. Signage Displays'!$E$7)+'3. Signage Displays'!$F$7</f>
        <v>25.556583469007521</v>
      </c>
      <c r="CU36" s="36">
        <f>($AZ36*$R36*'3. Signage Displays'!$A$7)</f>
        <v>1.5800400000000001</v>
      </c>
      <c r="CV36" s="37">
        <f>BE36-(AZ36*R36*'3. Signage Displays'!$A$7)</f>
        <v>7.2599599999999995</v>
      </c>
      <c r="CW36" s="37">
        <f>IF(CC36=TRUE,CV36-(CT36*'3. Signage Displays'!$A$12),CV36)</f>
        <v>7.2599599999999995</v>
      </c>
      <c r="CX36" s="38">
        <f>'3. Signage Displays'!$B$7*TANH('3. Signage Displays'!$C$7*('1. Version 7 Dataset'!R36+'3. Signage Displays'!$D$7)+'3. Signage Displays'!$E$7)+'3. Signage Displays'!$F$7</f>
        <v>23.976543469007524</v>
      </c>
      <c r="CY36" s="28">
        <f t="shared" si="5"/>
        <v>1</v>
      </c>
    </row>
    <row r="37" spans="1:103" s="17" customFormat="1" ht="19.5" customHeight="1">
      <c r="A37" s="28">
        <v>994</v>
      </c>
      <c r="B37" s="29" t="s">
        <v>1268</v>
      </c>
      <c r="C37" s="29" t="s">
        <v>1274</v>
      </c>
      <c r="D37" s="29" t="s">
        <v>1275</v>
      </c>
      <c r="E37" s="29" t="s">
        <v>1271</v>
      </c>
      <c r="F37" s="29" t="s">
        <v>1274</v>
      </c>
      <c r="G37" s="29" t="s">
        <v>1275</v>
      </c>
      <c r="H37" s="29"/>
      <c r="I37" s="29" t="s">
        <v>78</v>
      </c>
      <c r="J37" s="29" t="s">
        <v>88</v>
      </c>
      <c r="K37" s="29" t="s">
        <v>158</v>
      </c>
      <c r="L37" s="29" t="s">
        <v>80</v>
      </c>
      <c r="M37" s="29" t="s">
        <v>105</v>
      </c>
      <c r="N37" s="30">
        <v>600</v>
      </c>
      <c r="O37" s="30">
        <v>9.1</v>
      </c>
      <c r="P37" s="30">
        <v>16.100000000000001</v>
      </c>
      <c r="Q37" s="31">
        <v>18.5</v>
      </c>
      <c r="R37" s="30">
        <v>146.35</v>
      </c>
      <c r="S37" s="30">
        <v>1.78</v>
      </c>
      <c r="T37" s="30">
        <v>768</v>
      </c>
      <c r="U37" s="30">
        <v>1366</v>
      </c>
      <c r="V37" s="32">
        <f t="shared" si="8"/>
        <v>1.049088</v>
      </c>
      <c r="W37" s="30">
        <v>7168</v>
      </c>
      <c r="X37" s="30">
        <v>60</v>
      </c>
      <c r="Y37" s="30">
        <v>34.1</v>
      </c>
      <c r="Z37" s="29" t="s">
        <v>81</v>
      </c>
      <c r="AA37" s="29" t="s">
        <v>86</v>
      </c>
      <c r="AB37" s="29"/>
      <c r="AC37" s="29"/>
      <c r="AD37" s="29" t="s">
        <v>84</v>
      </c>
      <c r="AE37" s="29" t="s">
        <v>83</v>
      </c>
      <c r="AF37" s="29" t="s">
        <v>306</v>
      </c>
      <c r="AG37" s="29" t="s">
        <v>105</v>
      </c>
      <c r="AH37" s="29" t="s">
        <v>86</v>
      </c>
      <c r="AI37" s="29" t="s">
        <v>105</v>
      </c>
      <c r="AJ37" s="29" t="s">
        <v>86</v>
      </c>
      <c r="AK37" s="29" t="s">
        <v>86</v>
      </c>
      <c r="AL37" s="29" t="s">
        <v>306</v>
      </c>
      <c r="AM37" s="29" t="s">
        <v>105</v>
      </c>
      <c r="AN37" s="29" t="s">
        <v>86</v>
      </c>
      <c r="AO37" s="29" t="s">
        <v>86</v>
      </c>
      <c r="AP37" s="29" t="s">
        <v>86</v>
      </c>
      <c r="AQ37" s="29" t="s">
        <v>96</v>
      </c>
      <c r="AR37" s="29" t="s">
        <v>105</v>
      </c>
      <c r="AS37" s="29" t="s">
        <v>84</v>
      </c>
      <c r="AT37" s="29" t="s">
        <v>89</v>
      </c>
      <c r="AU37" s="29" t="s">
        <v>105</v>
      </c>
      <c r="AV37" s="30">
        <v>2</v>
      </c>
      <c r="AW37" s="29" t="s">
        <v>84</v>
      </c>
      <c r="AX37" s="29" t="s">
        <v>84</v>
      </c>
      <c r="AY37" s="30">
        <v>200</v>
      </c>
      <c r="AZ37" s="30">
        <v>202.9</v>
      </c>
      <c r="BA37" s="30">
        <v>169.1</v>
      </c>
      <c r="BB37" s="30">
        <v>200</v>
      </c>
      <c r="BC37" s="29"/>
      <c r="BD37" s="29"/>
      <c r="BE37" s="30">
        <v>10.130000000000001</v>
      </c>
      <c r="BF37" s="29"/>
      <c r="BG37" s="30">
        <v>0.2</v>
      </c>
      <c r="BH37" s="29"/>
      <c r="BI37" s="29"/>
      <c r="BJ37" s="30">
        <v>0.13</v>
      </c>
      <c r="BK37" s="30">
        <v>32.21</v>
      </c>
      <c r="BL37" s="30">
        <v>32.21</v>
      </c>
      <c r="BM37" s="30">
        <v>35</v>
      </c>
      <c r="BN37" s="29"/>
      <c r="BO37" s="29"/>
      <c r="BP37" s="30">
        <v>0.16</v>
      </c>
      <c r="BQ37" s="30">
        <v>0.23</v>
      </c>
      <c r="BR37" s="29"/>
      <c r="BS37" s="30">
        <v>10.39</v>
      </c>
      <c r="BT37" s="30">
        <v>33.159999999999997</v>
      </c>
      <c r="BU37" s="29"/>
      <c r="BV37" s="30">
        <v>1</v>
      </c>
      <c r="BW37" s="28">
        <v>994</v>
      </c>
      <c r="BX37" s="33">
        <f t="shared" si="0"/>
        <v>32.197380000000003</v>
      </c>
      <c r="BY37" s="34">
        <f>IF(COUNTIF($G$2:G37,G37)=1,1,0)</f>
        <v>1</v>
      </c>
      <c r="BZ37" s="34">
        <f t="shared" si="1"/>
        <v>1</v>
      </c>
      <c r="CA37" s="28" t="s">
        <v>3405</v>
      </c>
      <c r="CB37" s="34" t="b">
        <f t="shared" si="7"/>
        <v>0</v>
      </c>
      <c r="CC37" s="34" t="b">
        <f t="shared" si="2"/>
        <v>0</v>
      </c>
      <c r="CD37" s="34" t="b">
        <f t="array" ref="CD37">ISNUMBER(SEARCH("Touch Screen",$AJ37))</f>
        <v>0</v>
      </c>
      <c r="CE37" s="34"/>
      <c r="CF37" s="34"/>
      <c r="CG37" s="32">
        <v>34.1</v>
      </c>
      <c r="CH37" s="28">
        <v>0</v>
      </c>
      <c r="CI37" s="33">
        <f>('2. AC Monitors'!$A$8*'1. Version 7 Dataset'!$R37)+('1. Version 7 Dataset'!$V37*'2. AC Monitors'!$B$8)+'2. AC Monitors'!$C$8</f>
        <v>30.260869599999999</v>
      </c>
      <c r="CJ37" s="35">
        <f>BX37-('2. AC Monitors'!$B$8*V37)</f>
        <v>27.791210400000004</v>
      </c>
      <c r="CK37" s="33">
        <f>IF($CH37=0,CJ37,CJ37-('2. AC Monitors'!$A$15*'1. Version 7 Dataset'!$CG37))</f>
        <v>27.791210400000004</v>
      </c>
      <c r="CL37" s="33">
        <f>IF($CC37=TRUE,'1. Version 7 Dataset'!CK37-($CI37*'2. AC Monitors'!$B$15),'1. Version 7 Dataset'!CK37)</f>
        <v>27.791210400000004</v>
      </c>
      <c r="CM37" s="33">
        <f>IF($CD37=TRUE,CL37-($CI37*'2. AC Monitors'!$D$15),CL37)</f>
        <v>27.791210400000004</v>
      </c>
      <c r="CN37" s="33">
        <f>IF($CB37=TRUE,CM37-($CI37*'2. AC Monitors'!$E$15),CM37)</f>
        <v>27.791210400000004</v>
      </c>
      <c r="CO37" s="33">
        <f>IF($CA37="DC",CN37+(CI37*(1-'2. AC Monitors'!$D$21)),CN37)</f>
        <v>27.791210400000004</v>
      </c>
      <c r="CP37" s="35">
        <f>('2. AC Monitors'!$A$8*'1. Version 7 Dataset'!$R37)+'2. AC Monitors'!$C$8</f>
        <v>25.854699999999998</v>
      </c>
      <c r="CQ37" s="35">
        <f t="shared" si="3"/>
        <v>0</v>
      </c>
      <c r="CR37" s="33">
        <f>(IF(CD37=TRUE,CI37+(CI37*'2. AC Monitors'!$D$15),'1. Version 7 Dataset'!CI37))*0.85</f>
        <v>25.721739159999998</v>
      </c>
      <c r="CS37" s="35">
        <f t="shared" si="4"/>
        <v>0</v>
      </c>
      <c r="CT37" s="35">
        <f>($AZ37*$R37*'3. Signage Displays'!$A$7)+'3. Signage Displays'!$B$7*TANH('3. Signage Displays'!$C$7*('1. Version 7 Dataset'!$R37+'3. Signage Displays'!$D$7)+'3. Signage Displays'!$E$7)+'3. Signage Displays'!$F$7</f>
        <v>25.167316772170548</v>
      </c>
      <c r="CU37" s="36">
        <f>($AZ37*$R37*'3. Signage Displays'!$A$7)</f>
        <v>1.1877766000000001</v>
      </c>
      <c r="CV37" s="37">
        <f>BE37-(AZ37*R37*'3. Signage Displays'!$A$7)</f>
        <v>8.9422234000000014</v>
      </c>
      <c r="CW37" s="37">
        <f>IF(CC37=TRUE,CV37-(CT37*'3. Signage Displays'!$A$12),CV37)</f>
        <v>8.9422234000000014</v>
      </c>
      <c r="CX37" s="38">
        <f>'3. Signage Displays'!$B$7*TANH('3. Signage Displays'!$C$7*('1. Version 7 Dataset'!R37+'3. Signage Displays'!$D$7)+'3. Signage Displays'!$E$7)+'3. Signage Displays'!$F$7</f>
        <v>23.979540172170545</v>
      </c>
      <c r="CY37" s="28">
        <f t="shared" si="5"/>
        <v>1</v>
      </c>
    </row>
    <row r="38" spans="1:103" s="17" customFormat="1" ht="19.5" customHeight="1">
      <c r="A38" s="28">
        <v>997</v>
      </c>
      <c r="B38" s="29" t="s">
        <v>2231</v>
      </c>
      <c r="C38" s="29" t="s">
        <v>2249</v>
      </c>
      <c r="D38" s="29" t="s">
        <v>2250</v>
      </c>
      <c r="E38" s="29" t="s">
        <v>2234</v>
      </c>
      <c r="F38" s="29" t="s">
        <v>2249</v>
      </c>
      <c r="G38" s="29" t="s">
        <v>2250</v>
      </c>
      <c r="H38" s="29"/>
      <c r="I38" s="29" t="s">
        <v>78</v>
      </c>
      <c r="J38" s="29" t="s">
        <v>100</v>
      </c>
      <c r="K38" s="29" t="s">
        <v>105</v>
      </c>
      <c r="L38" s="29" t="s">
        <v>80</v>
      </c>
      <c r="M38" s="29" t="s">
        <v>105</v>
      </c>
      <c r="N38" s="30">
        <v>700</v>
      </c>
      <c r="O38" s="30">
        <v>9.1</v>
      </c>
      <c r="P38" s="30">
        <v>16.100000000000001</v>
      </c>
      <c r="Q38" s="31">
        <v>18.5</v>
      </c>
      <c r="R38" s="30">
        <v>146.51</v>
      </c>
      <c r="S38" s="30">
        <v>1.78</v>
      </c>
      <c r="T38" s="30">
        <v>768</v>
      </c>
      <c r="U38" s="30">
        <v>1366</v>
      </c>
      <c r="V38" s="32">
        <f t="shared" si="8"/>
        <v>1.049088</v>
      </c>
      <c r="W38" s="30">
        <v>7160</v>
      </c>
      <c r="X38" s="30">
        <v>60</v>
      </c>
      <c r="Y38" s="30">
        <v>29.7</v>
      </c>
      <c r="Z38" s="29" t="s">
        <v>150</v>
      </c>
      <c r="AA38" s="29" t="s">
        <v>86</v>
      </c>
      <c r="AB38" s="29"/>
      <c r="AC38" s="29"/>
      <c r="AD38" s="29" t="s">
        <v>84</v>
      </c>
      <c r="AE38" s="29" t="s">
        <v>83</v>
      </c>
      <c r="AF38" s="29" t="s">
        <v>306</v>
      </c>
      <c r="AG38" s="29" t="s">
        <v>105</v>
      </c>
      <c r="AH38" s="29" t="s">
        <v>86</v>
      </c>
      <c r="AI38" s="29" t="s">
        <v>105</v>
      </c>
      <c r="AJ38" s="29" t="s">
        <v>86</v>
      </c>
      <c r="AK38" s="29" t="s">
        <v>86</v>
      </c>
      <c r="AL38" s="29" t="s">
        <v>306</v>
      </c>
      <c r="AM38" s="29" t="s">
        <v>105</v>
      </c>
      <c r="AN38" s="29" t="s">
        <v>86</v>
      </c>
      <c r="AO38" s="29" t="s">
        <v>86</v>
      </c>
      <c r="AP38" s="29" t="s">
        <v>86</v>
      </c>
      <c r="AQ38" s="29" t="s">
        <v>96</v>
      </c>
      <c r="AR38" s="29" t="s">
        <v>105</v>
      </c>
      <c r="AS38" s="29" t="s">
        <v>84</v>
      </c>
      <c r="AT38" s="29" t="s">
        <v>89</v>
      </c>
      <c r="AU38" s="29" t="s">
        <v>105</v>
      </c>
      <c r="AV38" s="30">
        <v>5</v>
      </c>
      <c r="AW38" s="29" t="s">
        <v>84</v>
      </c>
      <c r="AX38" s="29" t="s">
        <v>83</v>
      </c>
      <c r="AY38" s="30">
        <v>250</v>
      </c>
      <c r="AZ38" s="30">
        <v>250</v>
      </c>
      <c r="BA38" s="30">
        <v>201</v>
      </c>
      <c r="BB38" s="30">
        <v>200</v>
      </c>
      <c r="BC38" s="29"/>
      <c r="BD38" s="29"/>
      <c r="BE38" s="30">
        <v>10.49</v>
      </c>
      <c r="BF38" s="29"/>
      <c r="BG38" s="30">
        <v>0.32</v>
      </c>
      <c r="BH38" s="29"/>
      <c r="BI38" s="29"/>
      <c r="BJ38" s="30">
        <v>0.24</v>
      </c>
      <c r="BK38" s="30">
        <v>33.979999999999997</v>
      </c>
      <c r="BL38" s="30">
        <v>33.979999999999997</v>
      </c>
      <c r="BM38" s="30">
        <v>35.1</v>
      </c>
      <c r="BN38" s="29"/>
      <c r="BO38" s="29"/>
      <c r="BP38" s="30">
        <v>0.24</v>
      </c>
      <c r="BQ38" s="30">
        <v>0.33</v>
      </c>
      <c r="BR38" s="29"/>
      <c r="BS38" s="30">
        <v>10.74</v>
      </c>
      <c r="BT38" s="30">
        <v>34.799999999999997</v>
      </c>
      <c r="BU38" s="29"/>
      <c r="BV38" s="30">
        <v>0</v>
      </c>
      <c r="BW38" s="28">
        <v>997</v>
      </c>
      <c r="BX38" s="33">
        <f t="shared" si="0"/>
        <v>33.98442</v>
      </c>
      <c r="BY38" s="34">
        <f>IF(COUNTIF($G$2:G38,G38)=1,1,0)</f>
        <v>0</v>
      </c>
      <c r="BZ38" s="34">
        <f t="shared" si="1"/>
        <v>1</v>
      </c>
      <c r="CA38" s="28" t="s">
        <v>3405</v>
      </c>
      <c r="CB38" s="34" t="b">
        <f t="shared" si="7"/>
        <v>0</v>
      </c>
      <c r="CC38" s="34" t="b">
        <f t="shared" si="2"/>
        <v>0</v>
      </c>
      <c r="CD38" s="34" t="b">
        <f t="array" ref="CD38">ISNUMBER(SEARCH("Touch Screen",$AJ38))</f>
        <v>0</v>
      </c>
      <c r="CE38" s="34"/>
      <c r="CF38" s="34"/>
      <c r="CG38" s="32">
        <v>29.7</v>
      </c>
      <c r="CH38" s="28">
        <v>0</v>
      </c>
      <c r="CI38" s="33">
        <f>('2. AC Monitors'!$A$8*'1. Version 7 Dataset'!$R38)+('1. Version 7 Dataset'!$V38*'2. AC Monitors'!$B$8)+'2. AC Monitors'!$C$8</f>
        <v>30.280389599999999</v>
      </c>
      <c r="CJ38" s="35">
        <f>BX38-('2. AC Monitors'!$B$8*V38)</f>
        <v>29.578250400000002</v>
      </c>
      <c r="CK38" s="33">
        <f>IF($CH38=0,CJ38,CJ38-('2. AC Monitors'!$A$15*'1. Version 7 Dataset'!$CG38))</f>
        <v>29.578250400000002</v>
      </c>
      <c r="CL38" s="33">
        <f>IF($CC38=TRUE,'1. Version 7 Dataset'!CK38-($CI38*'2. AC Monitors'!$B$15),'1. Version 7 Dataset'!CK38)</f>
        <v>29.578250400000002</v>
      </c>
      <c r="CM38" s="33">
        <f>IF($CD38=TRUE,CL38-($CI38*'2. AC Monitors'!$D$15),CL38)</f>
        <v>29.578250400000002</v>
      </c>
      <c r="CN38" s="33">
        <f>IF($CB38=TRUE,CM38-($CI38*'2. AC Monitors'!$E$15),CM38)</f>
        <v>29.578250400000002</v>
      </c>
      <c r="CO38" s="33">
        <f>IF($CA38="DC",CN38+(CI38*(1-'2. AC Monitors'!$D$21)),CN38)</f>
        <v>29.578250400000002</v>
      </c>
      <c r="CP38" s="35">
        <f>('2. AC Monitors'!$A$8*'1. Version 7 Dataset'!$R38)+'2. AC Monitors'!$C$8</f>
        <v>25.874219999999998</v>
      </c>
      <c r="CQ38" s="35">
        <f t="shared" si="3"/>
        <v>0</v>
      </c>
      <c r="CR38" s="33">
        <f>(IF(CD38=TRUE,CI38+(CI38*'2. AC Monitors'!$D$15),'1. Version 7 Dataset'!CI38))*0.85</f>
        <v>25.738331159999998</v>
      </c>
      <c r="CS38" s="35">
        <f t="shared" si="4"/>
        <v>0</v>
      </c>
      <c r="CT38" s="35">
        <f>($AZ38*$R38*'3. Signage Displays'!$A$7)+'3. Signage Displays'!$B$7*TANH('3. Signage Displays'!$C$7*('1. Version 7 Dataset'!$R38+'3. Signage Displays'!$D$7)+'3. Signage Displays'!$E$7)+'3. Signage Displays'!$F$7</f>
        <v>25.454229588882455</v>
      </c>
      <c r="CU38" s="36">
        <f>($AZ38*$R38*'3. Signage Displays'!$A$7)</f>
        <v>1.4651000000000001</v>
      </c>
      <c r="CV38" s="37">
        <f>BE38-(AZ38*R38*'3. Signage Displays'!$A$7)</f>
        <v>9.0249000000000006</v>
      </c>
      <c r="CW38" s="37">
        <f>IF(CC38=TRUE,CV38-(CT38*'3. Signage Displays'!$A$12),CV38)</f>
        <v>9.0249000000000006</v>
      </c>
      <c r="CX38" s="38">
        <f>'3. Signage Displays'!$B$7*TANH('3. Signage Displays'!$C$7*('1. Version 7 Dataset'!R38+'3. Signage Displays'!$D$7)+'3. Signage Displays'!$E$7)+'3. Signage Displays'!$F$7</f>
        <v>23.989129588882456</v>
      </c>
      <c r="CY38" s="28">
        <f t="shared" si="5"/>
        <v>1</v>
      </c>
    </row>
    <row r="39" spans="1:103" s="17" customFormat="1" ht="19.5" customHeight="1">
      <c r="A39" s="28">
        <v>1052</v>
      </c>
      <c r="B39" s="29" t="s">
        <v>72</v>
      </c>
      <c r="C39" s="29" t="s">
        <v>400</v>
      </c>
      <c r="D39" s="29" t="s">
        <v>394</v>
      </c>
      <c r="E39" s="29" t="s">
        <v>75</v>
      </c>
      <c r="F39" s="29" t="s">
        <v>401</v>
      </c>
      <c r="G39" s="29" t="s">
        <v>402</v>
      </c>
      <c r="H39" s="29" t="s">
        <v>403</v>
      </c>
      <c r="I39" s="29" t="s">
        <v>78</v>
      </c>
      <c r="J39" s="29" t="s">
        <v>100</v>
      </c>
      <c r="K39" s="29"/>
      <c r="L39" s="29" t="s">
        <v>80</v>
      </c>
      <c r="M39" s="29"/>
      <c r="N39" s="30">
        <v>1000</v>
      </c>
      <c r="O39" s="30">
        <v>9.1</v>
      </c>
      <c r="P39" s="30">
        <v>16.100000000000001</v>
      </c>
      <c r="Q39" s="31">
        <v>18.5</v>
      </c>
      <c r="R39" s="30">
        <v>146.35</v>
      </c>
      <c r="S39" s="30">
        <v>1.78</v>
      </c>
      <c r="T39" s="30">
        <v>768</v>
      </c>
      <c r="U39" s="30">
        <v>1366</v>
      </c>
      <c r="V39" s="32">
        <f t="shared" si="8"/>
        <v>1.049088</v>
      </c>
      <c r="W39" s="30">
        <v>7168</v>
      </c>
      <c r="X39" s="30">
        <v>60</v>
      </c>
      <c r="Y39" s="30">
        <v>33.4</v>
      </c>
      <c r="Z39" s="29" t="s">
        <v>81</v>
      </c>
      <c r="AA39" s="29" t="s">
        <v>86</v>
      </c>
      <c r="AB39" s="29"/>
      <c r="AC39" s="29"/>
      <c r="AD39" s="29" t="s">
        <v>84</v>
      </c>
      <c r="AE39" s="29" t="s">
        <v>84</v>
      </c>
      <c r="AF39" s="29" t="s">
        <v>285</v>
      </c>
      <c r="AG39" s="29"/>
      <c r="AH39" s="29" t="s">
        <v>86</v>
      </c>
      <c r="AI39" s="29"/>
      <c r="AJ39" s="29" t="s">
        <v>86</v>
      </c>
      <c r="AK39" s="29" t="s">
        <v>86</v>
      </c>
      <c r="AL39" s="29" t="s">
        <v>107</v>
      </c>
      <c r="AM39" s="29"/>
      <c r="AN39" s="29" t="s">
        <v>86</v>
      </c>
      <c r="AO39" s="29" t="s">
        <v>86</v>
      </c>
      <c r="AP39" s="29" t="s">
        <v>86</v>
      </c>
      <c r="AQ39" s="29" t="s">
        <v>96</v>
      </c>
      <c r="AR39" s="29"/>
      <c r="AS39" s="29" t="s">
        <v>84</v>
      </c>
      <c r="AT39" s="29" t="s">
        <v>89</v>
      </c>
      <c r="AU39" s="29"/>
      <c r="AV39" s="30">
        <v>1</v>
      </c>
      <c r="AW39" s="29" t="s">
        <v>84</v>
      </c>
      <c r="AX39" s="29" t="s">
        <v>83</v>
      </c>
      <c r="AY39" s="30">
        <v>250</v>
      </c>
      <c r="AZ39" s="30">
        <v>238.8</v>
      </c>
      <c r="BA39" s="30">
        <v>230.4</v>
      </c>
      <c r="BB39" s="30">
        <v>200</v>
      </c>
      <c r="BC39" s="29"/>
      <c r="BD39" s="29"/>
      <c r="BE39" s="30">
        <v>9.81</v>
      </c>
      <c r="BF39" s="29"/>
      <c r="BG39" s="30">
        <v>0.31</v>
      </c>
      <c r="BH39" s="29"/>
      <c r="BI39" s="29"/>
      <c r="BJ39" s="30">
        <v>0.15</v>
      </c>
      <c r="BK39" s="30">
        <v>31.82</v>
      </c>
      <c r="BL39" s="30">
        <v>31.82</v>
      </c>
      <c r="BM39" s="30">
        <v>35</v>
      </c>
      <c r="BN39" s="29"/>
      <c r="BO39" s="29"/>
      <c r="BP39" s="30">
        <v>0.18</v>
      </c>
      <c r="BQ39" s="30">
        <v>0.34</v>
      </c>
      <c r="BR39" s="29"/>
      <c r="BS39" s="30">
        <v>9.7200000000000006</v>
      </c>
      <c r="BT39" s="30">
        <v>31.73</v>
      </c>
      <c r="BU39" s="29"/>
      <c r="BV39" s="30">
        <v>0</v>
      </c>
      <c r="BW39" s="28">
        <v>1052</v>
      </c>
      <c r="BX39" s="33">
        <f t="shared" si="0"/>
        <v>31.842599999999997</v>
      </c>
      <c r="BY39" s="34">
        <f>IF(COUNTIF($G$2:G39,G39)=1,1,0)</f>
        <v>1</v>
      </c>
      <c r="BZ39" s="34">
        <f t="shared" si="1"/>
        <v>1</v>
      </c>
      <c r="CA39" s="28" t="s">
        <v>3405</v>
      </c>
      <c r="CB39" s="34" t="b">
        <f t="shared" si="7"/>
        <v>0</v>
      </c>
      <c r="CC39" s="34" t="b">
        <f t="shared" si="2"/>
        <v>0</v>
      </c>
      <c r="CD39" s="34" t="b">
        <f t="array" ref="CD39">ISNUMBER(SEARCH("Touch Screen",$AJ39))</f>
        <v>0</v>
      </c>
      <c r="CE39" s="34"/>
      <c r="CF39" s="34"/>
      <c r="CG39" s="32">
        <v>33.4</v>
      </c>
      <c r="CH39" s="28">
        <v>0</v>
      </c>
      <c r="CI39" s="33">
        <f>('2. AC Monitors'!$A$8*'1. Version 7 Dataset'!$R39)+('1. Version 7 Dataset'!$V39*'2. AC Monitors'!$B$8)+'2. AC Monitors'!$C$8</f>
        <v>30.260869599999999</v>
      </c>
      <c r="CJ39" s="35">
        <f>BX39-('2. AC Monitors'!$B$8*V39)</f>
        <v>27.436430399999999</v>
      </c>
      <c r="CK39" s="33">
        <f>IF($CH39=0,CJ39,CJ39-('2. AC Monitors'!$A$15*'1. Version 7 Dataset'!$CG39))</f>
        <v>27.436430399999999</v>
      </c>
      <c r="CL39" s="33">
        <f>IF($CC39=TRUE,'1. Version 7 Dataset'!CK39-($CI39*'2. AC Monitors'!$B$15),'1. Version 7 Dataset'!CK39)</f>
        <v>27.436430399999999</v>
      </c>
      <c r="CM39" s="33">
        <f>IF($CD39=TRUE,CL39-($CI39*'2. AC Monitors'!$D$15),CL39)</f>
        <v>27.436430399999999</v>
      </c>
      <c r="CN39" s="33">
        <f>IF($CB39=TRUE,CM39-($CI39*'2. AC Monitors'!$E$15),CM39)</f>
        <v>27.436430399999999</v>
      </c>
      <c r="CO39" s="33">
        <f>IF($CA39="DC",CN39+(CI39*(1-'2. AC Monitors'!$D$21)),CN39)</f>
        <v>27.436430399999999</v>
      </c>
      <c r="CP39" s="35">
        <f>('2. AC Monitors'!$A$8*'1. Version 7 Dataset'!$R39)+'2. AC Monitors'!$C$8</f>
        <v>25.854699999999998</v>
      </c>
      <c r="CQ39" s="35">
        <f t="shared" si="3"/>
        <v>0</v>
      </c>
      <c r="CR39" s="33">
        <f>(IF(CD39=TRUE,CI39+(CI39*'2. AC Monitors'!$D$15),'1. Version 7 Dataset'!CI39))*0.85</f>
        <v>25.721739159999998</v>
      </c>
      <c r="CS39" s="35">
        <f t="shared" si="4"/>
        <v>0</v>
      </c>
      <c r="CT39" s="35">
        <f>($AZ39*$R39*'3. Signage Displays'!$A$7)+'3. Signage Displays'!$B$7*TANH('3. Signage Displays'!$C$7*('1. Version 7 Dataset'!$R39+'3. Signage Displays'!$D$7)+'3. Signage Displays'!$E$7)+'3. Signage Displays'!$F$7</f>
        <v>25.377475372170547</v>
      </c>
      <c r="CU39" s="36">
        <f>($AZ39*$R39*'3. Signage Displays'!$A$7)</f>
        <v>1.3979352</v>
      </c>
      <c r="CV39" s="37">
        <f>BE39-(AZ39*R39*'3. Signage Displays'!$A$7)</f>
        <v>8.4120647999999996</v>
      </c>
      <c r="CW39" s="37">
        <f>IF(CC39=TRUE,CV39-(CT39*'3. Signage Displays'!$A$12),CV39)</f>
        <v>8.4120647999999996</v>
      </c>
      <c r="CX39" s="38">
        <f>'3. Signage Displays'!$B$7*TANH('3. Signage Displays'!$C$7*('1. Version 7 Dataset'!R39+'3. Signage Displays'!$D$7)+'3. Signage Displays'!$E$7)+'3. Signage Displays'!$F$7</f>
        <v>23.979540172170545</v>
      </c>
      <c r="CY39" s="28">
        <f t="shared" si="5"/>
        <v>1</v>
      </c>
    </row>
    <row r="40" spans="1:103" s="17" customFormat="1" ht="19.5" customHeight="1">
      <c r="A40" s="28">
        <v>1091</v>
      </c>
      <c r="B40" s="29" t="s">
        <v>808</v>
      </c>
      <c r="C40" s="29" t="s">
        <v>831</v>
      </c>
      <c r="D40" s="29" t="s">
        <v>832</v>
      </c>
      <c r="E40" s="29" t="s">
        <v>814</v>
      </c>
      <c r="F40" s="29" t="s">
        <v>831</v>
      </c>
      <c r="G40" s="29" t="s">
        <v>832</v>
      </c>
      <c r="H40" s="29" t="s">
        <v>833</v>
      </c>
      <c r="I40" s="29" t="s">
        <v>78</v>
      </c>
      <c r="J40" s="29" t="s">
        <v>100</v>
      </c>
      <c r="K40" s="29" t="s">
        <v>105</v>
      </c>
      <c r="L40" s="29" t="s">
        <v>80</v>
      </c>
      <c r="M40" s="29" t="s">
        <v>105</v>
      </c>
      <c r="N40" s="30">
        <v>600</v>
      </c>
      <c r="O40" s="30">
        <v>9.1</v>
      </c>
      <c r="P40" s="30">
        <v>16.100000000000001</v>
      </c>
      <c r="Q40" s="31">
        <v>18.5</v>
      </c>
      <c r="R40" s="30">
        <v>146.30000000000001</v>
      </c>
      <c r="S40" s="30">
        <v>1.78</v>
      </c>
      <c r="T40" s="30">
        <v>768</v>
      </c>
      <c r="U40" s="30">
        <v>1366</v>
      </c>
      <c r="V40" s="32">
        <f t="shared" si="8"/>
        <v>1.049088</v>
      </c>
      <c r="W40" s="30">
        <v>7171</v>
      </c>
      <c r="X40" s="30">
        <v>60</v>
      </c>
      <c r="Y40" s="30">
        <v>29.1</v>
      </c>
      <c r="Z40" s="29" t="s">
        <v>86</v>
      </c>
      <c r="AA40" s="29" t="s">
        <v>86</v>
      </c>
      <c r="AB40" s="29"/>
      <c r="AC40" s="29"/>
      <c r="AD40" s="29" t="s">
        <v>84</v>
      </c>
      <c r="AE40" s="29" t="s">
        <v>83</v>
      </c>
      <c r="AF40" s="29" t="s">
        <v>830</v>
      </c>
      <c r="AG40" s="29" t="s">
        <v>105</v>
      </c>
      <c r="AH40" s="29" t="s">
        <v>86</v>
      </c>
      <c r="AI40" s="29" t="s">
        <v>105</v>
      </c>
      <c r="AJ40" s="29" t="s">
        <v>86</v>
      </c>
      <c r="AK40" s="29" t="s">
        <v>86</v>
      </c>
      <c r="AL40" s="29" t="s">
        <v>87</v>
      </c>
      <c r="AM40" s="29" t="s">
        <v>105</v>
      </c>
      <c r="AN40" s="29" t="s">
        <v>86</v>
      </c>
      <c r="AO40" s="29" t="s">
        <v>86</v>
      </c>
      <c r="AP40" s="29" t="s">
        <v>86</v>
      </c>
      <c r="AQ40" s="29" t="s">
        <v>96</v>
      </c>
      <c r="AR40" s="29" t="s">
        <v>105</v>
      </c>
      <c r="AS40" s="29" t="s">
        <v>84</v>
      </c>
      <c r="AT40" s="29" t="s">
        <v>89</v>
      </c>
      <c r="AU40" s="29" t="s">
        <v>105</v>
      </c>
      <c r="AV40" s="30">
        <v>0</v>
      </c>
      <c r="AW40" s="29" t="s">
        <v>84</v>
      </c>
      <c r="AX40" s="29" t="s">
        <v>83</v>
      </c>
      <c r="AY40" s="30">
        <v>200</v>
      </c>
      <c r="AZ40" s="30">
        <v>221.8</v>
      </c>
      <c r="BA40" s="30">
        <v>175.8</v>
      </c>
      <c r="BB40" s="30">
        <v>200</v>
      </c>
      <c r="BC40" s="29"/>
      <c r="BD40" s="29"/>
      <c r="BE40" s="30">
        <v>9.81</v>
      </c>
      <c r="BF40" s="29"/>
      <c r="BG40" s="30">
        <v>0.22</v>
      </c>
      <c r="BH40" s="29"/>
      <c r="BI40" s="29"/>
      <c r="BJ40" s="30">
        <v>0.18</v>
      </c>
      <c r="BK40" s="30">
        <v>31.33</v>
      </c>
      <c r="BL40" s="30">
        <v>31.33</v>
      </c>
      <c r="BM40" s="30">
        <v>35</v>
      </c>
      <c r="BN40" s="29"/>
      <c r="BO40" s="29"/>
      <c r="BP40" s="30">
        <v>0.17</v>
      </c>
      <c r="BQ40" s="30">
        <v>0.22</v>
      </c>
      <c r="BR40" s="29"/>
      <c r="BS40" s="30">
        <v>9.82</v>
      </c>
      <c r="BT40" s="30">
        <v>31.36</v>
      </c>
      <c r="BU40" s="29"/>
      <c r="BV40" s="30">
        <v>0</v>
      </c>
      <c r="BW40" s="28">
        <v>1091</v>
      </c>
      <c r="BX40" s="33">
        <f t="shared" si="0"/>
        <v>31.33014</v>
      </c>
      <c r="BY40" s="34">
        <f>IF(COUNTIF($G$2:G40,G40)=1,1,0)</f>
        <v>1</v>
      </c>
      <c r="BZ40" s="34">
        <f t="shared" si="1"/>
        <v>1</v>
      </c>
      <c r="CA40" s="28" t="s">
        <v>3405</v>
      </c>
      <c r="CB40" s="34" t="b">
        <f t="shared" si="7"/>
        <v>0</v>
      </c>
      <c r="CC40" s="34" t="b">
        <f t="shared" si="2"/>
        <v>0</v>
      </c>
      <c r="CD40" s="34" t="b">
        <f t="array" ref="CD40">ISNUMBER(SEARCH("Touch Screen",$AJ40))</f>
        <v>0</v>
      </c>
      <c r="CE40" s="34"/>
      <c r="CF40" s="34"/>
      <c r="CG40" s="32">
        <v>29.1</v>
      </c>
      <c r="CH40" s="28">
        <v>0</v>
      </c>
      <c r="CI40" s="33">
        <f>('2. AC Monitors'!$A$8*'1. Version 7 Dataset'!$R40)+('1. Version 7 Dataset'!$V40*'2. AC Monitors'!$B$8)+'2. AC Monitors'!$C$8</f>
        <v>30.254769600000003</v>
      </c>
      <c r="CJ40" s="35">
        <f>BX40-('2. AC Monitors'!$B$8*V40)</f>
        <v>26.923970400000002</v>
      </c>
      <c r="CK40" s="33">
        <f>IF($CH40=0,CJ40,CJ40-('2. AC Monitors'!$A$15*'1. Version 7 Dataset'!$CG40))</f>
        <v>26.923970400000002</v>
      </c>
      <c r="CL40" s="33">
        <f>IF($CC40=TRUE,'1. Version 7 Dataset'!CK40-($CI40*'2. AC Monitors'!$B$15),'1. Version 7 Dataset'!CK40)</f>
        <v>26.923970400000002</v>
      </c>
      <c r="CM40" s="33">
        <f>IF($CD40=TRUE,CL40-($CI40*'2. AC Monitors'!$D$15),CL40)</f>
        <v>26.923970400000002</v>
      </c>
      <c r="CN40" s="33">
        <f>IF($CB40=TRUE,CM40-($CI40*'2. AC Monitors'!$E$15),CM40)</f>
        <v>26.923970400000002</v>
      </c>
      <c r="CO40" s="33">
        <f>IF($CA40="DC",CN40+(CI40*(1-'2. AC Monitors'!$D$21)),CN40)</f>
        <v>26.923970400000002</v>
      </c>
      <c r="CP40" s="35">
        <f>('2. AC Monitors'!$A$8*'1. Version 7 Dataset'!$R40)+'2. AC Monitors'!$C$8</f>
        <v>25.848600000000001</v>
      </c>
      <c r="CQ40" s="35">
        <f t="shared" si="3"/>
        <v>0</v>
      </c>
      <c r="CR40" s="33">
        <f>(IF(CD40=TRUE,CI40+(CI40*'2. AC Monitors'!$D$15),'1. Version 7 Dataset'!CI40))*0.85</f>
        <v>25.716554160000001</v>
      </c>
      <c r="CS40" s="35">
        <f t="shared" si="4"/>
        <v>0</v>
      </c>
      <c r="CT40" s="35">
        <f>($AZ40*$R40*'3. Signage Displays'!$A$7)+'3. Signage Displays'!$B$7*TANH('3. Signage Displays'!$C$7*('1. Version 7 Dataset'!$R40+'3. Signage Displays'!$D$7)+'3. Signage Displays'!$E$7)+'3. Signage Displays'!$F$7</f>
        <v>25.274517069007523</v>
      </c>
      <c r="CU40" s="36">
        <f>($AZ40*$R40*'3. Signage Displays'!$A$7)</f>
        <v>1.2979736000000002</v>
      </c>
      <c r="CV40" s="37">
        <f>BE40-(AZ40*R40*'3. Signage Displays'!$A$7)</f>
        <v>8.5120263999999999</v>
      </c>
      <c r="CW40" s="37">
        <f>IF(CC40=TRUE,CV40-(CT40*'3. Signage Displays'!$A$12),CV40)</f>
        <v>8.5120263999999999</v>
      </c>
      <c r="CX40" s="38">
        <f>'3. Signage Displays'!$B$7*TANH('3. Signage Displays'!$C$7*('1. Version 7 Dataset'!R40+'3. Signage Displays'!$D$7)+'3. Signage Displays'!$E$7)+'3. Signage Displays'!$F$7</f>
        <v>23.976543469007524</v>
      </c>
      <c r="CY40" s="28">
        <f t="shared" si="5"/>
        <v>1</v>
      </c>
    </row>
    <row r="41" spans="1:103" s="17" customFormat="1" ht="19.5" customHeight="1">
      <c r="A41" s="28">
        <v>1126</v>
      </c>
      <c r="B41" s="29" t="s">
        <v>1268</v>
      </c>
      <c r="C41" s="29" t="s">
        <v>1465</v>
      </c>
      <c r="D41" s="29" t="s">
        <v>1466</v>
      </c>
      <c r="E41" s="29" t="s">
        <v>1271</v>
      </c>
      <c r="F41" s="29" t="s">
        <v>1465</v>
      </c>
      <c r="G41" s="29" t="s">
        <v>1466</v>
      </c>
      <c r="H41" s="29"/>
      <c r="I41" s="29" t="s">
        <v>78</v>
      </c>
      <c r="J41" s="29" t="s">
        <v>88</v>
      </c>
      <c r="K41" s="29" t="s">
        <v>158</v>
      </c>
      <c r="L41" s="29" t="s">
        <v>80</v>
      </c>
      <c r="M41" s="29" t="s">
        <v>105</v>
      </c>
      <c r="N41" s="30">
        <v>800</v>
      </c>
      <c r="O41" s="30">
        <v>5.3</v>
      </c>
      <c r="P41" s="30">
        <v>8.5</v>
      </c>
      <c r="Q41" s="31">
        <v>10.1</v>
      </c>
      <c r="R41" s="30">
        <v>45.6</v>
      </c>
      <c r="S41" s="30">
        <v>1.6</v>
      </c>
      <c r="T41" s="30">
        <v>800</v>
      </c>
      <c r="U41" s="30">
        <v>1280</v>
      </c>
      <c r="V41" s="32">
        <f t="shared" si="8"/>
        <v>1.024</v>
      </c>
      <c r="W41" s="30">
        <v>22456</v>
      </c>
      <c r="X41" s="30">
        <v>60</v>
      </c>
      <c r="Y41" s="30">
        <v>34</v>
      </c>
      <c r="Z41" s="29" t="s">
        <v>81</v>
      </c>
      <c r="AA41" s="29" t="s">
        <v>86</v>
      </c>
      <c r="AB41" s="29"/>
      <c r="AC41" s="29"/>
      <c r="AD41" s="29" t="s">
        <v>83</v>
      </c>
      <c r="AE41" s="29" t="s">
        <v>83</v>
      </c>
      <c r="AF41" s="29" t="s">
        <v>1467</v>
      </c>
      <c r="AG41" s="29" t="s">
        <v>105</v>
      </c>
      <c r="AH41" s="29" t="s">
        <v>318</v>
      </c>
      <c r="AI41" s="29" t="s">
        <v>105</v>
      </c>
      <c r="AJ41" s="29" t="s">
        <v>318</v>
      </c>
      <c r="AK41" s="29" t="s">
        <v>86</v>
      </c>
      <c r="AL41" s="29" t="s">
        <v>87</v>
      </c>
      <c r="AM41" s="29" t="s">
        <v>105</v>
      </c>
      <c r="AN41" s="29" t="s">
        <v>86</v>
      </c>
      <c r="AO41" s="29" t="s">
        <v>86</v>
      </c>
      <c r="AP41" s="29" t="s">
        <v>86</v>
      </c>
      <c r="AQ41" s="29" t="s">
        <v>96</v>
      </c>
      <c r="AR41" s="29" t="s">
        <v>105</v>
      </c>
      <c r="AS41" s="29" t="s">
        <v>84</v>
      </c>
      <c r="AT41" s="29" t="s">
        <v>89</v>
      </c>
      <c r="AU41" s="29" t="s">
        <v>105</v>
      </c>
      <c r="AV41" s="30">
        <v>0</v>
      </c>
      <c r="AW41" s="29" t="s">
        <v>84</v>
      </c>
      <c r="AX41" s="29" t="s">
        <v>83</v>
      </c>
      <c r="AY41" s="30">
        <v>250</v>
      </c>
      <c r="AZ41" s="30">
        <v>250</v>
      </c>
      <c r="BA41" s="30">
        <v>220</v>
      </c>
      <c r="BB41" s="30">
        <v>200</v>
      </c>
      <c r="BC41" s="29"/>
      <c r="BD41" s="29"/>
      <c r="BE41" s="30">
        <v>5.99</v>
      </c>
      <c r="BF41" s="29"/>
      <c r="BG41" s="30">
        <v>0.4</v>
      </c>
      <c r="BH41" s="29"/>
      <c r="BI41" s="29"/>
      <c r="BJ41" s="30">
        <v>0.22</v>
      </c>
      <c r="BK41" s="30">
        <v>20.65</v>
      </c>
      <c r="BL41" s="30">
        <v>20.65</v>
      </c>
      <c r="BM41" s="30">
        <v>20.7</v>
      </c>
      <c r="BN41" s="29"/>
      <c r="BO41" s="29"/>
      <c r="BP41" s="30">
        <v>0.24</v>
      </c>
      <c r="BQ41" s="30">
        <v>0.4</v>
      </c>
      <c r="BR41" s="29"/>
      <c r="BS41" s="30">
        <v>5.99</v>
      </c>
      <c r="BT41" s="30">
        <v>20.65</v>
      </c>
      <c r="BU41" s="29"/>
      <c r="BV41" s="30">
        <v>0</v>
      </c>
      <c r="BW41" s="28">
        <v>1126</v>
      </c>
      <c r="BX41" s="33">
        <f t="shared" si="0"/>
        <v>20.642939999999996</v>
      </c>
      <c r="BY41" s="34">
        <f>IF(COUNTIF($G$2:G41,G41)=1,1,0)</f>
        <v>1</v>
      </c>
      <c r="BZ41" s="34">
        <f t="shared" si="1"/>
        <v>1</v>
      </c>
      <c r="CA41" s="28" t="s">
        <v>3405</v>
      </c>
      <c r="CB41" s="34" t="b">
        <f t="shared" si="7"/>
        <v>0</v>
      </c>
      <c r="CC41" s="34" t="b">
        <f t="shared" si="2"/>
        <v>0</v>
      </c>
      <c r="CD41" s="34" t="b">
        <f t="array" ref="CD41">ISNUMBER(SEARCH("Touch Screen",$AJ41))</f>
        <v>1</v>
      </c>
      <c r="CE41" s="34"/>
      <c r="CF41" s="34"/>
      <c r="CG41" s="32">
        <v>34</v>
      </c>
      <c r="CH41" s="28">
        <v>0</v>
      </c>
      <c r="CI41" s="33">
        <f>('2. AC Monitors'!$A$8*'1. Version 7 Dataset'!$R41)+('1. Version 7 Dataset'!$V41*'2. AC Monitors'!$B$8)+'2. AC Monitors'!$C$8</f>
        <v>17.864000000000001</v>
      </c>
      <c r="CJ41" s="35">
        <f>BX41-('2. AC Monitors'!$B$8*V41)</f>
        <v>16.342139999999993</v>
      </c>
      <c r="CK41" s="33">
        <f>IF($CH41=0,CJ41,CJ41-('2. AC Monitors'!$A$15*'1. Version 7 Dataset'!$CG41))</f>
        <v>16.342139999999993</v>
      </c>
      <c r="CL41" s="33">
        <f>IF($CC41=TRUE,'1. Version 7 Dataset'!CK41-($CI41*'2. AC Monitors'!$B$15),'1. Version 7 Dataset'!CK41)</f>
        <v>16.342139999999993</v>
      </c>
      <c r="CM41" s="33">
        <f>IF($CD41=TRUE,CL41-($CI41*'2. AC Monitors'!$D$15),CL41)</f>
        <v>13.662539999999993</v>
      </c>
      <c r="CN41" s="33">
        <f>IF($CB41=TRUE,CM41-($CI41*'2. AC Monitors'!$E$15),CM41)</f>
        <v>13.662539999999993</v>
      </c>
      <c r="CO41" s="33">
        <f>IF($CA41="DC",CN41+(CI41*(1-'2. AC Monitors'!$D$21)),CN41)</f>
        <v>13.662539999999993</v>
      </c>
      <c r="CP41" s="35">
        <f>('2. AC Monitors'!$A$8*'1. Version 7 Dataset'!$R41)+'2. AC Monitors'!$C$8</f>
        <v>13.5632</v>
      </c>
      <c r="CQ41" s="35">
        <f t="shared" si="3"/>
        <v>0</v>
      </c>
      <c r="CR41" s="33">
        <f>(IF(CD41=TRUE,CI41+(CI41*'2. AC Monitors'!$D$15),'1. Version 7 Dataset'!CI41))*0.85</f>
        <v>17.462060000000001</v>
      </c>
      <c r="CS41" s="35">
        <f t="shared" si="4"/>
        <v>0</v>
      </c>
      <c r="CT41" s="35">
        <f>($AZ41*$R41*'3. Signage Displays'!$A$7)+'3. Signage Displays'!$B$7*TANH('3. Signage Displays'!$C$7*('1. Version 7 Dataset'!$R41+'3. Signage Displays'!$D$7)+'3. Signage Displays'!$E$7)+'3. Signage Displays'!$F$7</f>
        <v>18.392203513837021</v>
      </c>
      <c r="CU41" s="36">
        <f>($AZ41*$R41*'3. Signage Displays'!$A$7)</f>
        <v>0.45600000000000002</v>
      </c>
      <c r="CV41" s="37">
        <f>BE41-(AZ41*R41*'3. Signage Displays'!$A$7)</f>
        <v>5.5339999999999998</v>
      </c>
      <c r="CW41" s="37">
        <f>IF(CC41=TRUE,CV41-(CT41*'3. Signage Displays'!$A$12),CV41)</f>
        <v>5.5339999999999998</v>
      </c>
      <c r="CX41" s="38">
        <f>'3. Signage Displays'!$B$7*TANH('3. Signage Displays'!$C$7*('1. Version 7 Dataset'!R41+'3. Signage Displays'!$D$7)+'3. Signage Displays'!$E$7)+'3. Signage Displays'!$F$7</f>
        <v>17.936203513837022</v>
      </c>
      <c r="CY41" s="28">
        <f t="shared" si="5"/>
        <v>1</v>
      </c>
    </row>
    <row r="42" spans="1:103" s="17" customFormat="1" ht="19.5" customHeight="1">
      <c r="A42" s="28">
        <v>1127</v>
      </c>
      <c r="B42" s="29" t="s">
        <v>1268</v>
      </c>
      <c r="C42" s="29" t="s">
        <v>1468</v>
      </c>
      <c r="D42" s="29" t="s">
        <v>1469</v>
      </c>
      <c r="E42" s="29" t="s">
        <v>1271</v>
      </c>
      <c r="F42" s="29" t="s">
        <v>1468</v>
      </c>
      <c r="G42" s="29" t="s">
        <v>1469</v>
      </c>
      <c r="H42" s="29" t="s">
        <v>1470</v>
      </c>
      <c r="I42" s="29" t="s">
        <v>78</v>
      </c>
      <c r="J42" s="29" t="s">
        <v>88</v>
      </c>
      <c r="K42" s="29" t="s">
        <v>158</v>
      </c>
      <c r="L42" s="29" t="s">
        <v>80</v>
      </c>
      <c r="M42" s="29" t="s">
        <v>105</v>
      </c>
      <c r="N42" s="30">
        <v>350</v>
      </c>
      <c r="O42" s="30">
        <v>6.8</v>
      </c>
      <c r="P42" s="30">
        <v>12.2</v>
      </c>
      <c r="Q42" s="31">
        <v>14</v>
      </c>
      <c r="R42" s="30">
        <v>83.42</v>
      </c>
      <c r="S42" s="30">
        <v>1.78</v>
      </c>
      <c r="T42" s="30">
        <v>768</v>
      </c>
      <c r="U42" s="30">
        <v>1366</v>
      </c>
      <c r="V42" s="32">
        <f t="shared" si="8"/>
        <v>1.049088</v>
      </c>
      <c r="W42" s="30">
        <v>12576</v>
      </c>
      <c r="X42" s="30">
        <v>60</v>
      </c>
      <c r="Y42" s="30">
        <v>18.399999999999999</v>
      </c>
      <c r="Z42" s="29" t="s">
        <v>81</v>
      </c>
      <c r="AA42" s="29" t="s">
        <v>86</v>
      </c>
      <c r="AB42" s="29"/>
      <c r="AC42" s="29"/>
      <c r="AD42" s="29" t="s">
        <v>83</v>
      </c>
      <c r="AE42" s="29" t="s">
        <v>83</v>
      </c>
      <c r="AF42" s="29" t="s">
        <v>1467</v>
      </c>
      <c r="AG42" s="29" t="s">
        <v>105</v>
      </c>
      <c r="AH42" s="29" t="s">
        <v>318</v>
      </c>
      <c r="AI42" s="29" t="s">
        <v>105</v>
      </c>
      <c r="AJ42" s="29" t="s">
        <v>318</v>
      </c>
      <c r="AK42" s="29" t="s">
        <v>86</v>
      </c>
      <c r="AL42" s="29" t="s">
        <v>87</v>
      </c>
      <c r="AM42" s="29" t="s">
        <v>105</v>
      </c>
      <c r="AN42" s="29" t="s">
        <v>86</v>
      </c>
      <c r="AO42" s="29" t="s">
        <v>86</v>
      </c>
      <c r="AP42" s="29" t="s">
        <v>86</v>
      </c>
      <c r="AQ42" s="29" t="s">
        <v>96</v>
      </c>
      <c r="AR42" s="29" t="s">
        <v>105</v>
      </c>
      <c r="AS42" s="29" t="s">
        <v>84</v>
      </c>
      <c r="AT42" s="29" t="s">
        <v>89</v>
      </c>
      <c r="AU42" s="29" t="s">
        <v>105</v>
      </c>
      <c r="AV42" s="30">
        <v>0</v>
      </c>
      <c r="AW42" s="29" t="s">
        <v>84</v>
      </c>
      <c r="AX42" s="29" t="s">
        <v>83</v>
      </c>
      <c r="AY42" s="30">
        <v>205</v>
      </c>
      <c r="AZ42" s="30">
        <v>205</v>
      </c>
      <c r="BA42" s="30">
        <v>190</v>
      </c>
      <c r="BB42" s="30">
        <v>200</v>
      </c>
      <c r="BC42" s="29"/>
      <c r="BD42" s="29"/>
      <c r="BE42" s="30">
        <v>6.66</v>
      </c>
      <c r="BF42" s="29"/>
      <c r="BG42" s="30">
        <v>0.45</v>
      </c>
      <c r="BH42" s="29"/>
      <c r="BI42" s="29"/>
      <c r="BJ42" s="30">
        <v>0.21</v>
      </c>
      <c r="BK42" s="30">
        <v>22.97</v>
      </c>
      <c r="BL42" s="30">
        <v>22.97</v>
      </c>
      <c r="BM42" s="30">
        <v>23.5</v>
      </c>
      <c r="BN42" s="29"/>
      <c r="BO42" s="29"/>
      <c r="BP42" s="30">
        <v>0.24</v>
      </c>
      <c r="BQ42" s="30">
        <v>0.45</v>
      </c>
      <c r="BR42" s="29"/>
      <c r="BS42" s="30">
        <v>6.8</v>
      </c>
      <c r="BT42" s="30">
        <v>23.42</v>
      </c>
      <c r="BU42" s="29"/>
      <c r="BV42" s="30">
        <v>0</v>
      </c>
      <c r="BW42" s="28">
        <v>1127</v>
      </c>
      <c r="BX42" s="33">
        <f t="shared" si="0"/>
        <v>22.981859999999998</v>
      </c>
      <c r="BY42" s="34">
        <f>IF(COUNTIF($G$2:G42,G42)=1,1,0)</f>
        <v>1</v>
      </c>
      <c r="BZ42" s="34">
        <f t="shared" si="1"/>
        <v>1</v>
      </c>
      <c r="CA42" s="28" t="s">
        <v>3405</v>
      </c>
      <c r="CB42" s="34" t="b">
        <f t="shared" si="7"/>
        <v>0</v>
      </c>
      <c r="CC42" s="34" t="b">
        <f t="shared" si="2"/>
        <v>0</v>
      </c>
      <c r="CD42" s="34" t="b">
        <f t="array" ref="CD42">ISNUMBER(SEARCH("Touch Screen",$AJ42))</f>
        <v>1</v>
      </c>
      <c r="CE42" s="34"/>
      <c r="CF42" s="34"/>
      <c r="CG42" s="32">
        <v>18.399999999999999</v>
      </c>
      <c r="CH42" s="28">
        <v>0</v>
      </c>
      <c r="CI42" s="33">
        <f>('2. AC Monitors'!$A$8*'1. Version 7 Dataset'!$R42)+('1. Version 7 Dataset'!$V42*'2. AC Monitors'!$B$8)+'2. AC Monitors'!$C$8</f>
        <v>22.5834096</v>
      </c>
      <c r="CJ42" s="35">
        <f>BX42-('2. AC Monitors'!$B$8*V42)</f>
        <v>18.575690399999999</v>
      </c>
      <c r="CK42" s="33">
        <f>IF($CH42=0,CJ42,CJ42-('2. AC Monitors'!$A$15*'1. Version 7 Dataset'!$CG42))</f>
        <v>18.575690399999999</v>
      </c>
      <c r="CL42" s="33">
        <f>IF($CC42=TRUE,'1. Version 7 Dataset'!CK42-($CI42*'2. AC Monitors'!$B$15),'1. Version 7 Dataset'!CK42)</f>
        <v>18.575690399999999</v>
      </c>
      <c r="CM42" s="33">
        <f>IF($CD42=TRUE,CL42-($CI42*'2. AC Monitors'!$D$15),CL42)</f>
        <v>15.188178959999998</v>
      </c>
      <c r="CN42" s="33">
        <f>IF($CB42=TRUE,CM42-($CI42*'2. AC Monitors'!$E$15),CM42)</f>
        <v>15.188178959999998</v>
      </c>
      <c r="CO42" s="33">
        <f>IF($CA42="DC",CN42+(CI42*(1-'2. AC Monitors'!$D$21)),CN42)</f>
        <v>15.188178959999998</v>
      </c>
      <c r="CP42" s="35">
        <f>('2. AC Monitors'!$A$8*'1. Version 7 Dataset'!$R42)+'2. AC Monitors'!$C$8</f>
        <v>18.177239999999998</v>
      </c>
      <c r="CQ42" s="35">
        <f t="shared" si="3"/>
        <v>1</v>
      </c>
      <c r="CR42" s="33">
        <f>(IF(CD42=TRUE,CI42+(CI42*'2. AC Monitors'!$D$15),'1. Version 7 Dataset'!CI42))*0.85</f>
        <v>22.075282884</v>
      </c>
      <c r="CS42" s="35">
        <f t="shared" si="4"/>
        <v>0</v>
      </c>
      <c r="CT42" s="35">
        <f>($AZ42*$R42*'3. Signage Displays'!$A$7)+'3. Signage Displays'!$B$7*TANH('3. Signage Displays'!$C$7*('1. Version 7 Dataset'!$R42+'3. Signage Displays'!$D$7)+'3. Signage Displays'!$E$7)+'3. Signage Displays'!$F$7</f>
        <v>20.889243799991792</v>
      </c>
      <c r="CU42" s="36">
        <f>($AZ42*$R42*'3. Signage Displays'!$A$7)</f>
        <v>0.68404399999999999</v>
      </c>
      <c r="CV42" s="37">
        <f>BE42-(AZ42*R42*'3. Signage Displays'!$A$7)</f>
        <v>5.975956</v>
      </c>
      <c r="CW42" s="37">
        <f>IF(CC42=TRUE,CV42-(CT42*'3. Signage Displays'!$A$12),CV42)</f>
        <v>5.975956</v>
      </c>
      <c r="CX42" s="38">
        <f>'3. Signage Displays'!$B$7*TANH('3. Signage Displays'!$C$7*('1. Version 7 Dataset'!R42+'3. Signage Displays'!$D$7)+'3. Signage Displays'!$E$7)+'3. Signage Displays'!$F$7</f>
        <v>20.205199799991792</v>
      </c>
      <c r="CY42" s="28">
        <f t="shared" si="5"/>
        <v>1</v>
      </c>
    </row>
    <row r="43" spans="1:103" s="17" customFormat="1" ht="19.5" customHeight="1">
      <c r="A43" s="28">
        <v>411</v>
      </c>
      <c r="B43" s="29" t="s">
        <v>2857</v>
      </c>
      <c r="C43" s="29" t="s">
        <v>2877</v>
      </c>
      <c r="D43" s="29" t="s">
        <v>2878</v>
      </c>
      <c r="E43" s="29" t="s">
        <v>2860</v>
      </c>
      <c r="F43" s="29" t="s">
        <v>2879</v>
      </c>
      <c r="G43" s="29" t="s">
        <v>2880</v>
      </c>
      <c r="H43" s="29"/>
      <c r="I43" s="29" t="s">
        <v>78</v>
      </c>
      <c r="J43" s="29" t="s">
        <v>100</v>
      </c>
      <c r="K43" s="29"/>
      <c r="L43" s="29" t="s">
        <v>80</v>
      </c>
      <c r="M43" s="29"/>
      <c r="N43" s="30">
        <v>1000</v>
      </c>
      <c r="O43" s="30">
        <v>9.1</v>
      </c>
      <c r="P43" s="30">
        <v>16.100000000000001</v>
      </c>
      <c r="Q43" s="31">
        <v>18.5</v>
      </c>
      <c r="R43" s="30">
        <v>146.35</v>
      </c>
      <c r="S43" s="30">
        <v>1.78</v>
      </c>
      <c r="T43" s="30">
        <v>768</v>
      </c>
      <c r="U43" s="30">
        <v>1366</v>
      </c>
      <c r="V43" s="32">
        <f t="shared" si="8"/>
        <v>1.049088</v>
      </c>
      <c r="W43" s="30">
        <v>7168</v>
      </c>
      <c r="X43" s="30">
        <v>60</v>
      </c>
      <c r="Y43" s="30">
        <v>35.4</v>
      </c>
      <c r="Z43" s="29" t="s">
        <v>81</v>
      </c>
      <c r="AA43" s="29" t="s">
        <v>82</v>
      </c>
      <c r="AB43" s="29"/>
      <c r="AC43" s="29"/>
      <c r="AD43" s="29" t="s">
        <v>84</v>
      </c>
      <c r="AE43" s="29" t="s">
        <v>84</v>
      </c>
      <c r="AF43" s="29" t="s">
        <v>285</v>
      </c>
      <c r="AG43" s="29"/>
      <c r="AH43" s="29" t="s">
        <v>86</v>
      </c>
      <c r="AI43" s="29"/>
      <c r="AJ43" s="29" t="s">
        <v>86</v>
      </c>
      <c r="AK43" s="29" t="s">
        <v>86</v>
      </c>
      <c r="AL43" s="29" t="s">
        <v>107</v>
      </c>
      <c r="AM43" s="29"/>
      <c r="AN43" s="29" t="s">
        <v>86</v>
      </c>
      <c r="AO43" s="29" t="s">
        <v>86</v>
      </c>
      <c r="AP43" s="29" t="s">
        <v>86</v>
      </c>
      <c r="AQ43" s="29" t="s">
        <v>96</v>
      </c>
      <c r="AR43" s="29"/>
      <c r="AS43" s="29" t="s">
        <v>84</v>
      </c>
      <c r="AT43" s="29" t="s">
        <v>89</v>
      </c>
      <c r="AU43" s="29"/>
      <c r="AV43" s="29"/>
      <c r="AW43" s="29" t="s">
        <v>84</v>
      </c>
      <c r="AX43" s="29" t="s">
        <v>83</v>
      </c>
      <c r="AY43" s="30">
        <v>250</v>
      </c>
      <c r="AZ43" s="30">
        <v>373.8</v>
      </c>
      <c r="BA43" s="30">
        <v>307.8</v>
      </c>
      <c r="BB43" s="30">
        <v>201.6</v>
      </c>
      <c r="BC43" s="29"/>
      <c r="BD43" s="29"/>
      <c r="BE43" s="30">
        <v>9.1</v>
      </c>
      <c r="BF43" s="29"/>
      <c r="BG43" s="30">
        <v>0.26</v>
      </c>
      <c r="BH43" s="29"/>
      <c r="BI43" s="29"/>
      <c r="BJ43" s="30">
        <v>0.14000000000000001</v>
      </c>
      <c r="BK43" s="30">
        <v>29.39</v>
      </c>
      <c r="BL43" s="29"/>
      <c r="BM43" s="30">
        <v>35</v>
      </c>
      <c r="BN43" s="29"/>
      <c r="BO43" s="29"/>
      <c r="BP43" s="30">
        <v>0.18</v>
      </c>
      <c r="BQ43" s="30">
        <v>0.31</v>
      </c>
      <c r="BR43" s="29"/>
      <c r="BS43" s="30">
        <v>9.11</v>
      </c>
      <c r="BT43" s="30">
        <v>29.7</v>
      </c>
      <c r="BU43" s="29"/>
      <c r="BV43" s="30">
        <v>0</v>
      </c>
      <c r="BW43" s="28">
        <v>411</v>
      </c>
      <c r="BX43" s="33">
        <f t="shared" si="0"/>
        <v>29.381039999999995</v>
      </c>
      <c r="BY43" s="34">
        <f>IF(COUNTIF($G$2:G43,G43)=1,1,0)</f>
        <v>1</v>
      </c>
      <c r="BZ43" s="34">
        <f t="shared" si="1"/>
        <v>1</v>
      </c>
      <c r="CA43" s="28" t="s">
        <v>3405</v>
      </c>
      <c r="CB43" s="34" t="b">
        <f t="shared" si="7"/>
        <v>0</v>
      </c>
      <c r="CC43" s="34" t="b">
        <f t="shared" si="2"/>
        <v>0</v>
      </c>
      <c r="CD43" s="34" t="b">
        <f t="array" ref="CD43">ISNUMBER(SEARCH("Touch Screen",$AJ43))</f>
        <v>0</v>
      </c>
      <c r="CE43" s="34"/>
      <c r="CF43" s="34"/>
      <c r="CG43" s="32">
        <v>35.4</v>
      </c>
      <c r="CH43" s="28">
        <v>0</v>
      </c>
      <c r="CI43" s="33">
        <f>('2. AC Monitors'!$A$8*'1. Version 7 Dataset'!$R43)+('1. Version 7 Dataset'!$V43*'2. AC Monitors'!$B$8)+'2. AC Monitors'!$C$8</f>
        <v>30.260869599999999</v>
      </c>
      <c r="CJ43" s="35">
        <f>BX43-('2. AC Monitors'!$B$8*V43)</f>
        <v>24.974870399999993</v>
      </c>
      <c r="CK43" s="33">
        <f>IF($CH43=0,CJ43,CJ43-('2. AC Monitors'!$A$15*'1. Version 7 Dataset'!$CG43))</f>
        <v>24.974870399999993</v>
      </c>
      <c r="CL43" s="33">
        <f>IF($CC43=TRUE,'1. Version 7 Dataset'!CK43-($CI43*'2. AC Monitors'!$B$15),'1. Version 7 Dataset'!CK43)</f>
        <v>24.974870399999993</v>
      </c>
      <c r="CM43" s="33">
        <f>IF($CD43=TRUE,CL43-($CI43*'2. AC Monitors'!$D$15),CL43)</f>
        <v>24.974870399999993</v>
      </c>
      <c r="CN43" s="33">
        <f>IF($CB43=TRUE,CM43-($CI43*'2. AC Monitors'!$E$15),CM43)</f>
        <v>24.974870399999993</v>
      </c>
      <c r="CO43" s="33">
        <f>IF($CA43="DC",CN43+(CI43*(1-'2. AC Monitors'!$D$21)),CN43)</f>
        <v>24.974870399999993</v>
      </c>
      <c r="CP43" s="35">
        <f>('2. AC Monitors'!$A$8*'1. Version 7 Dataset'!$R43)+'2. AC Monitors'!$C$8</f>
        <v>25.854699999999998</v>
      </c>
      <c r="CQ43" s="35">
        <f t="shared" si="3"/>
        <v>1</v>
      </c>
      <c r="CR43" s="33">
        <f>(IF(CD43=TRUE,CI43+(CI43*'2. AC Monitors'!$D$15),'1. Version 7 Dataset'!CI43))*0.85</f>
        <v>25.721739159999998</v>
      </c>
      <c r="CS43" s="35">
        <f t="shared" si="4"/>
        <v>0</v>
      </c>
      <c r="CT43" s="35">
        <f>($AZ43*$R43*'3. Signage Displays'!$A$7)+'3. Signage Displays'!$B$7*TANH('3. Signage Displays'!$C$7*('1. Version 7 Dataset'!$R43+'3. Signage Displays'!$D$7)+'3. Signage Displays'!$E$7)+'3. Signage Displays'!$F$7</f>
        <v>26.167765372170546</v>
      </c>
      <c r="CU43" s="36">
        <f>($AZ43*$R43*'3. Signage Displays'!$A$7)</f>
        <v>2.1882252000000002</v>
      </c>
      <c r="CV43" s="37">
        <f>BE43-(AZ43*R43*'3. Signage Displays'!$A$7)</f>
        <v>6.9117747999999999</v>
      </c>
      <c r="CW43" s="37">
        <f>IF(CC43=TRUE,CV43-(CT43*'3. Signage Displays'!$A$12),CV43)</f>
        <v>6.9117747999999999</v>
      </c>
      <c r="CX43" s="38">
        <f>'3. Signage Displays'!$B$7*TANH('3. Signage Displays'!$C$7*('1. Version 7 Dataset'!R43+'3. Signage Displays'!$D$7)+'3. Signage Displays'!$E$7)+'3. Signage Displays'!$F$7</f>
        <v>23.979540172170545</v>
      </c>
      <c r="CY43" s="28">
        <f t="shared" si="5"/>
        <v>1</v>
      </c>
    </row>
    <row r="44" spans="1:103" s="17" customFormat="1" ht="19.5" customHeight="1">
      <c r="A44" s="28">
        <v>1136</v>
      </c>
      <c r="B44" s="29" t="s">
        <v>1268</v>
      </c>
      <c r="C44" s="29" t="s">
        <v>1276</v>
      </c>
      <c r="D44" s="29" t="s">
        <v>1277</v>
      </c>
      <c r="E44" s="29" t="s">
        <v>1271</v>
      </c>
      <c r="F44" s="29" t="s">
        <v>1276</v>
      </c>
      <c r="G44" s="29" t="s">
        <v>1277</v>
      </c>
      <c r="H44" s="29" t="s">
        <v>1278</v>
      </c>
      <c r="I44" s="29" t="s">
        <v>78</v>
      </c>
      <c r="J44" s="29" t="s">
        <v>88</v>
      </c>
      <c r="K44" s="29" t="s">
        <v>158</v>
      </c>
      <c r="L44" s="29" t="s">
        <v>80</v>
      </c>
      <c r="M44" s="29" t="s">
        <v>105</v>
      </c>
      <c r="N44" s="30">
        <v>1000</v>
      </c>
      <c r="O44" s="30">
        <v>10.3</v>
      </c>
      <c r="P44" s="30">
        <v>16.399999999999999</v>
      </c>
      <c r="Q44" s="31">
        <v>19.5</v>
      </c>
      <c r="R44" s="30">
        <v>170.2</v>
      </c>
      <c r="S44" s="30">
        <v>1.6</v>
      </c>
      <c r="T44" s="30">
        <v>900</v>
      </c>
      <c r="U44" s="30">
        <v>1440</v>
      </c>
      <c r="V44" s="32">
        <v>1.2</v>
      </c>
      <c r="W44" s="30">
        <v>7620</v>
      </c>
      <c r="X44" s="30">
        <v>60</v>
      </c>
      <c r="Y44" s="30">
        <v>34.4</v>
      </c>
      <c r="Z44" s="29" t="s">
        <v>81</v>
      </c>
      <c r="AA44" s="29" t="s">
        <v>86</v>
      </c>
      <c r="AB44" s="29"/>
      <c r="AC44" s="29"/>
      <c r="AD44" s="29" t="s">
        <v>84</v>
      </c>
      <c r="AE44" s="29" t="s">
        <v>84</v>
      </c>
      <c r="AF44" s="29" t="s">
        <v>405</v>
      </c>
      <c r="AG44" s="29" t="s">
        <v>105</v>
      </c>
      <c r="AH44" s="29" t="s">
        <v>86</v>
      </c>
      <c r="AI44" s="29" t="s">
        <v>105</v>
      </c>
      <c r="AJ44" s="29" t="s">
        <v>86</v>
      </c>
      <c r="AK44" s="29" t="s">
        <v>86</v>
      </c>
      <c r="AL44" s="29" t="s">
        <v>107</v>
      </c>
      <c r="AM44" s="29" t="s">
        <v>105</v>
      </c>
      <c r="AN44" s="29" t="s">
        <v>86</v>
      </c>
      <c r="AO44" s="29" t="s">
        <v>86</v>
      </c>
      <c r="AP44" s="29" t="s">
        <v>86</v>
      </c>
      <c r="AQ44" s="29" t="s">
        <v>96</v>
      </c>
      <c r="AR44" s="29" t="s">
        <v>105</v>
      </c>
      <c r="AS44" s="29" t="s">
        <v>84</v>
      </c>
      <c r="AT44" s="29" t="s">
        <v>89</v>
      </c>
      <c r="AU44" s="29" t="s">
        <v>105</v>
      </c>
      <c r="AV44" s="30">
        <v>0</v>
      </c>
      <c r="AW44" s="29" t="s">
        <v>84</v>
      </c>
      <c r="AX44" s="29" t="s">
        <v>83</v>
      </c>
      <c r="AY44" s="30">
        <v>250</v>
      </c>
      <c r="AZ44" s="30">
        <v>239.5</v>
      </c>
      <c r="BA44" s="30">
        <v>201.1</v>
      </c>
      <c r="BB44" s="30">
        <v>200</v>
      </c>
      <c r="BC44" s="29"/>
      <c r="BD44" s="29"/>
      <c r="BE44" s="30">
        <v>13.35</v>
      </c>
      <c r="BF44" s="29"/>
      <c r="BG44" s="30">
        <v>0.31</v>
      </c>
      <c r="BH44" s="29"/>
      <c r="BI44" s="29"/>
      <c r="BJ44" s="30">
        <v>0.16</v>
      </c>
      <c r="BK44" s="30">
        <v>42.69</v>
      </c>
      <c r="BL44" s="30">
        <v>42.69</v>
      </c>
      <c r="BM44" s="30">
        <v>43.2</v>
      </c>
      <c r="BN44" s="29"/>
      <c r="BO44" s="29"/>
      <c r="BP44" s="30">
        <v>0.45</v>
      </c>
      <c r="BQ44" s="30">
        <v>0.45</v>
      </c>
      <c r="BR44" s="29"/>
      <c r="BS44" s="30">
        <v>13.25</v>
      </c>
      <c r="BT44" s="30">
        <v>43.19</v>
      </c>
      <c r="BU44" s="29"/>
      <c r="BV44" s="30">
        <v>0</v>
      </c>
      <c r="BW44" s="28">
        <v>1136</v>
      </c>
      <c r="BX44" s="33">
        <f t="shared" si="0"/>
        <v>42.696239999999996</v>
      </c>
      <c r="BY44" s="34">
        <f>IF(COUNTIF($G$2:G44,G44)=1,1,0)</f>
        <v>1</v>
      </c>
      <c r="BZ44" s="34">
        <f t="shared" si="1"/>
        <v>1</v>
      </c>
      <c r="CA44" s="28" t="s">
        <v>3405</v>
      </c>
      <c r="CB44" s="34" t="b">
        <f t="shared" si="7"/>
        <v>0</v>
      </c>
      <c r="CC44" s="34" t="b">
        <f t="shared" si="2"/>
        <v>0</v>
      </c>
      <c r="CD44" s="34" t="b">
        <f t="array" ref="CD44">ISNUMBER(SEARCH("Touch Screen",$AJ44))</f>
        <v>0</v>
      </c>
      <c r="CE44" s="34"/>
      <c r="CF44" s="34"/>
      <c r="CG44" s="32">
        <v>34.4</v>
      </c>
      <c r="CH44" s="28">
        <v>0</v>
      </c>
      <c r="CI44" s="33">
        <f>('2. AC Monitors'!$A$8*'1. Version 7 Dataset'!$R44)+('1. Version 7 Dataset'!$V44*'2. AC Monitors'!$B$8)+'2. AC Monitors'!$C$8</f>
        <v>33.804400000000001</v>
      </c>
      <c r="CJ44" s="35">
        <f>BX44-('2. AC Monitors'!$B$8*V44)</f>
        <v>37.656239999999997</v>
      </c>
      <c r="CK44" s="33">
        <f>IF($CH44=0,CJ44,CJ44-('2. AC Monitors'!$A$15*'1. Version 7 Dataset'!$CG44))</f>
        <v>37.656239999999997</v>
      </c>
      <c r="CL44" s="33">
        <f>IF($CC44=TRUE,'1. Version 7 Dataset'!CK44-($CI44*'2. AC Monitors'!$B$15),'1. Version 7 Dataset'!CK44)</f>
        <v>37.656239999999997</v>
      </c>
      <c r="CM44" s="33">
        <f>IF($CD44=TRUE,CL44-($CI44*'2. AC Monitors'!$D$15),CL44)</f>
        <v>37.656239999999997</v>
      </c>
      <c r="CN44" s="33">
        <f>IF($CB44=TRUE,CM44-($CI44*'2. AC Monitors'!$E$15),CM44)</f>
        <v>37.656239999999997</v>
      </c>
      <c r="CO44" s="33">
        <f>IF($CA44="DC",CN44+(CI44*(1-'2. AC Monitors'!$D$21)),CN44)</f>
        <v>37.656239999999997</v>
      </c>
      <c r="CP44" s="35">
        <f>('2. AC Monitors'!$A$8*'1. Version 7 Dataset'!$R44)+'2. AC Monitors'!$C$8</f>
        <v>28.764399999999998</v>
      </c>
      <c r="CQ44" s="35">
        <f t="shared" si="3"/>
        <v>0</v>
      </c>
      <c r="CR44" s="33">
        <f>(IF(CD44=TRUE,CI44+(CI44*'2. AC Monitors'!$D$15),'1. Version 7 Dataset'!CI44))*0.85</f>
        <v>28.733740000000001</v>
      </c>
      <c r="CS44" s="35">
        <f t="shared" si="4"/>
        <v>0</v>
      </c>
      <c r="CT44" s="35">
        <f>($AZ44*$R44*'3. Signage Displays'!$A$7)+'3. Signage Displays'!$B$7*TANH('3. Signage Displays'!$C$7*('1. Version 7 Dataset'!$R44+'3. Signage Displays'!$D$7)+'3. Signage Displays'!$E$7)+'3. Signage Displays'!$F$7</f>
        <v>27.038849628905297</v>
      </c>
      <c r="CU44" s="36">
        <f>($AZ44*$R44*'3. Signage Displays'!$A$7)</f>
        <v>1.6305159999999999</v>
      </c>
      <c r="CV44" s="37">
        <f>BE44-(AZ44*R44*'3. Signage Displays'!$A$7)</f>
        <v>11.719484</v>
      </c>
      <c r="CW44" s="37">
        <f>IF(CC44=TRUE,CV44-(CT44*'3. Signage Displays'!$A$12),CV44)</f>
        <v>11.719484</v>
      </c>
      <c r="CX44" s="38">
        <f>'3. Signage Displays'!$B$7*TANH('3. Signage Displays'!$C$7*('1. Version 7 Dataset'!R44+'3. Signage Displays'!$D$7)+'3. Signage Displays'!$E$7)+'3. Signage Displays'!$F$7</f>
        <v>25.408333628905297</v>
      </c>
      <c r="CY44" s="28">
        <f t="shared" si="5"/>
        <v>1</v>
      </c>
    </row>
    <row r="45" spans="1:103" s="17" customFormat="1" ht="19.5" customHeight="1">
      <c r="A45" s="28">
        <v>181</v>
      </c>
      <c r="B45" s="29" t="s">
        <v>2857</v>
      </c>
      <c r="C45" s="29" t="s">
        <v>2907</v>
      </c>
      <c r="D45" s="29" t="s">
        <v>2908</v>
      </c>
      <c r="E45" s="29" t="s">
        <v>2860</v>
      </c>
      <c r="F45" s="29" t="s">
        <v>2907</v>
      </c>
      <c r="G45" s="29" t="s">
        <v>2908</v>
      </c>
      <c r="H45" s="29"/>
      <c r="I45" s="29" t="s">
        <v>78</v>
      </c>
      <c r="J45" s="29" t="s">
        <v>88</v>
      </c>
      <c r="K45" s="29" t="s">
        <v>158</v>
      </c>
      <c r="L45" s="29" t="s">
        <v>80</v>
      </c>
      <c r="M45" s="29" t="s">
        <v>105</v>
      </c>
      <c r="N45" s="30">
        <v>1000</v>
      </c>
      <c r="O45" s="30">
        <v>10.3</v>
      </c>
      <c r="P45" s="30">
        <v>16.5</v>
      </c>
      <c r="Q45" s="31">
        <v>19.5</v>
      </c>
      <c r="R45" s="30">
        <v>170.22</v>
      </c>
      <c r="S45" s="30">
        <v>1.6</v>
      </c>
      <c r="T45" s="30">
        <v>900</v>
      </c>
      <c r="U45" s="30">
        <v>1440</v>
      </c>
      <c r="V45" s="32">
        <v>1.3</v>
      </c>
      <c r="W45" s="30">
        <v>7613</v>
      </c>
      <c r="X45" s="30">
        <v>60</v>
      </c>
      <c r="Y45" s="30">
        <v>32.700000000000003</v>
      </c>
      <c r="Z45" s="29" t="s">
        <v>81</v>
      </c>
      <c r="AA45" s="29" t="s">
        <v>86</v>
      </c>
      <c r="AB45" s="29"/>
      <c r="AC45" s="29"/>
      <c r="AD45" s="29" t="s">
        <v>83</v>
      </c>
      <c r="AE45" s="29" t="s">
        <v>83</v>
      </c>
      <c r="AF45" s="29" t="s">
        <v>306</v>
      </c>
      <c r="AG45" s="29" t="s">
        <v>105</v>
      </c>
      <c r="AH45" s="29" t="s">
        <v>86</v>
      </c>
      <c r="AI45" s="29" t="s">
        <v>105</v>
      </c>
      <c r="AJ45" s="29" t="s">
        <v>86</v>
      </c>
      <c r="AK45" s="29" t="s">
        <v>86</v>
      </c>
      <c r="AL45" s="29" t="s">
        <v>306</v>
      </c>
      <c r="AM45" s="29" t="s">
        <v>105</v>
      </c>
      <c r="AN45" s="29" t="s">
        <v>86</v>
      </c>
      <c r="AO45" s="29" t="s">
        <v>86</v>
      </c>
      <c r="AP45" s="29" t="s">
        <v>86</v>
      </c>
      <c r="AQ45" s="29" t="s">
        <v>96</v>
      </c>
      <c r="AR45" s="29" t="s">
        <v>105</v>
      </c>
      <c r="AS45" s="29" t="s">
        <v>84</v>
      </c>
      <c r="AT45" s="29" t="s">
        <v>89</v>
      </c>
      <c r="AU45" s="29" t="s">
        <v>105</v>
      </c>
      <c r="AV45" s="30">
        <v>5</v>
      </c>
      <c r="AW45" s="29" t="s">
        <v>84</v>
      </c>
      <c r="AX45" s="29" t="s">
        <v>84</v>
      </c>
      <c r="AY45" s="30">
        <v>250</v>
      </c>
      <c r="AZ45" s="30">
        <v>231.3</v>
      </c>
      <c r="BA45" s="30">
        <v>202.9</v>
      </c>
      <c r="BB45" s="30">
        <v>200</v>
      </c>
      <c r="BC45" s="29"/>
      <c r="BD45" s="29"/>
      <c r="BE45" s="30">
        <v>12.66</v>
      </c>
      <c r="BF45" s="29"/>
      <c r="BG45" s="30">
        <v>0.22</v>
      </c>
      <c r="BH45" s="29"/>
      <c r="BI45" s="29"/>
      <c r="BJ45" s="30">
        <v>0.13</v>
      </c>
      <c r="BK45" s="30">
        <v>40.08</v>
      </c>
      <c r="BL45" s="30">
        <v>40.08</v>
      </c>
      <c r="BM45" s="30">
        <v>43.2</v>
      </c>
      <c r="BN45" s="29"/>
      <c r="BO45" s="29"/>
      <c r="BP45" s="30">
        <v>0.18</v>
      </c>
      <c r="BQ45" s="30">
        <v>0.27</v>
      </c>
      <c r="BR45" s="29"/>
      <c r="BS45" s="30">
        <v>12.89</v>
      </c>
      <c r="BT45" s="30">
        <v>41.04</v>
      </c>
      <c r="BU45" s="29"/>
      <c r="BV45" s="30">
        <v>0</v>
      </c>
      <c r="BW45" s="28">
        <v>181</v>
      </c>
      <c r="BX45" s="33">
        <f t="shared" si="0"/>
        <v>40.068239999999996</v>
      </c>
      <c r="BY45" s="34">
        <f>IF(COUNTIF($G$2:G45,G45)=1,1,0)</f>
        <v>1</v>
      </c>
      <c r="BZ45" s="34">
        <f t="shared" si="1"/>
        <v>1</v>
      </c>
      <c r="CA45" s="28" t="s">
        <v>3405</v>
      </c>
      <c r="CB45" s="34" t="b">
        <f t="shared" si="7"/>
        <v>0</v>
      </c>
      <c r="CC45" s="34" t="b">
        <f t="shared" si="2"/>
        <v>0</v>
      </c>
      <c r="CD45" s="34" t="b">
        <f t="array" ref="CD45">ISNUMBER(SEARCH("Touch Screen",$AJ45))</f>
        <v>0</v>
      </c>
      <c r="CE45" s="34"/>
      <c r="CF45" s="34"/>
      <c r="CG45" s="32">
        <v>32.700000000000003</v>
      </c>
      <c r="CH45" s="28">
        <v>0</v>
      </c>
      <c r="CI45" s="33">
        <f>('2. AC Monitors'!$A$8*'1. Version 7 Dataset'!$R45)+('1. Version 7 Dataset'!$V45*'2. AC Monitors'!$B$8)+'2. AC Monitors'!$C$8</f>
        <v>34.226839999999996</v>
      </c>
      <c r="CJ45" s="35">
        <f>BX45-('2. AC Monitors'!$B$8*V45)</f>
        <v>34.608239999999995</v>
      </c>
      <c r="CK45" s="33">
        <f>IF($CH45=0,CJ45,CJ45-('2. AC Monitors'!$A$15*'1. Version 7 Dataset'!$CG45))</f>
        <v>34.608239999999995</v>
      </c>
      <c r="CL45" s="33">
        <f>IF($CC45=TRUE,'1. Version 7 Dataset'!CK45-($CI45*'2. AC Monitors'!$B$15),'1. Version 7 Dataset'!CK45)</f>
        <v>34.608239999999995</v>
      </c>
      <c r="CM45" s="33">
        <f>IF($CD45=TRUE,CL45-($CI45*'2. AC Monitors'!$D$15),CL45)</f>
        <v>34.608239999999995</v>
      </c>
      <c r="CN45" s="33">
        <f>IF($CB45=TRUE,CM45-($CI45*'2. AC Monitors'!$E$15),CM45)</f>
        <v>34.608239999999995</v>
      </c>
      <c r="CO45" s="33">
        <f>IF($CA45="DC",CN45+(CI45*(1-'2. AC Monitors'!$D$21)),CN45)</f>
        <v>34.608239999999995</v>
      </c>
      <c r="CP45" s="35">
        <f>('2. AC Monitors'!$A$8*'1. Version 7 Dataset'!$R45)+'2. AC Monitors'!$C$8</f>
        <v>28.766839999999998</v>
      </c>
      <c r="CQ45" s="35">
        <f t="shared" si="3"/>
        <v>0</v>
      </c>
      <c r="CR45" s="33">
        <f>(IF(CD45=TRUE,CI45+(CI45*'2. AC Monitors'!$D$15),'1. Version 7 Dataset'!CI45))*0.85</f>
        <v>29.092813999999997</v>
      </c>
      <c r="CS45" s="35">
        <f t="shared" si="4"/>
        <v>0</v>
      </c>
      <c r="CT45" s="35">
        <f>($AZ45*$R45*'3. Signage Displays'!$A$7)+'3. Signage Displays'!$B$7*TANH('3. Signage Displays'!$C$7*('1. Version 7 Dataset'!$R45+'3. Signage Displays'!$D$7)+'3. Signage Displays'!$E$7)+'3. Signage Displays'!$F$7</f>
        <v>26.984406630859471</v>
      </c>
      <c r="CU45" s="36">
        <f>($AZ45*$R45*'3. Signage Displays'!$A$7)</f>
        <v>1.57487544</v>
      </c>
      <c r="CV45" s="37">
        <f>BE45-(AZ45*R45*'3. Signage Displays'!$A$7)</f>
        <v>11.085124560000001</v>
      </c>
      <c r="CW45" s="37">
        <f>IF(CC45=TRUE,CV45-(CT45*'3. Signage Displays'!$A$12),CV45)</f>
        <v>11.085124560000001</v>
      </c>
      <c r="CX45" s="38">
        <f>'3. Signage Displays'!$B$7*TANH('3. Signage Displays'!$C$7*('1. Version 7 Dataset'!R45+'3. Signage Displays'!$D$7)+'3. Signage Displays'!$E$7)+'3. Signage Displays'!$F$7</f>
        <v>25.409531190859472</v>
      </c>
      <c r="CY45" s="28">
        <f t="shared" si="5"/>
        <v>1</v>
      </c>
    </row>
    <row r="46" spans="1:103" s="17" customFormat="1" ht="19.5" customHeight="1">
      <c r="A46" s="28">
        <v>300</v>
      </c>
      <c r="B46" s="29" t="s">
        <v>446</v>
      </c>
      <c r="C46" s="29" t="s">
        <v>564</v>
      </c>
      <c r="D46" s="29" t="s">
        <v>565</v>
      </c>
      <c r="E46" s="29" t="s">
        <v>449</v>
      </c>
      <c r="F46" s="29" t="s">
        <v>564</v>
      </c>
      <c r="G46" s="29" t="s">
        <v>565</v>
      </c>
      <c r="H46" s="29"/>
      <c r="I46" s="29" t="s">
        <v>78</v>
      </c>
      <c r="J46" s="29" t="s">
        <v>88</v>
      </c>
      <c r="K46" s="29" t="s">
        <v>158</v>
      </c>
      <c r="L46" s="29" t="s">
        <v>80</v>
      </c>
      <c r="M46" s="29" t="s">
        <v>105</v>
      </c>
      <c r="N46" s="30">
        <v>1000</v>
      </c>
      <c r="O46" s="30">
        <v>10.6</v>
      </c>
      <c r="P46" s="30">
        <v>13.3</v>
      </c>
      <c r="Q46" s="31">
        <v>17</v>
      </c>
      <c r="R46" s="30">
        <v>141.6</v>
      </c>
      <c r="S46" s="30">
        <v>1.25</v>
      </c>
      <c r="T46" s="30">
        <v>1024</v>
      </c>
      <c r="U46" s="30">
        <v>1280</v>
      </c>
      <c r="V46" s="32">
        <v>1.3</v>
      </c>
      <c r="W46" s="30">
        <v>9257</v>
      </c>
      <c r="X46" s="30">
        <v>60</v>
      </c>
      <c r="Y46" s="30">
        <v>33.200000000000003</v>
      </c>
      <c r="Z46" s="29" t="s">
        <v>81</v>
      </c>
      <c r="AA46" s="29" t="s">
        <v>86</v>
      </c>
      <c r="AB46" s="29"/>
      <c r="AC46" s="29"/>
      <c r="AD46" s="29" t="s">
        <v>84</v>
      </c>
      <c r="AE46" s="29" t="s">
        <v>84</v>
      </c>
      <c r="AF46" s="29" t="s">
        <v>405</v>
      </c>
      <c r="AG46" s="29" t="s">
        <v>105</v>
      </c>
      <c r="AH46" s="29" t="s">
        <v>86</v>
      </c>
      <c r="AI46" s="29" t="s">
        <v>105</v>
      </c>
      <c r="AJ46" s="29" t="s">
        <v>86</v>
      </c>
      <c r="AK46" s="29" t="s">
        <v>86</v>
      </c>
      <c r="AL46" s="29" t="s">
        <v>107</v>
      </c>
      <c r="AM46" s="29" t="s">
        <v>105</v>
      </c>
      <c r="AN46" s="29" t="s">
        <v>86</v>
      </c>
      <c r="AO46" s="29" t="s">
        <v>86</v>
      </c>
      <c r="AP46" s="29" t="s">
        <v>86</v>
      </c>
      <c r="AQ46" s="29" t="s">
        <v>96</v>
      </c>
      <c r="AR46" s="29" t="s">
        <v>105</v>
      </c>
      <c r="AS46" s="29" t="s">
        <v>84</v>
      </c>
      <c r="AT46" s="29" t="s">
        <v>89</v>
      </c>
      <c r="AU46" s="29" t="s">
        <v>105</v>
      </c>
      <c r="AV46" s="30">
        <v>0</v>
      </c>
      <c r="AW46" s="29" t="s">
        <v>84</v>
      </c>
      <c r="AX46" s="29" t="s">
        <v>84</v>
      </c>
      <c r="AY46" s="30">
        <v>300</v>
      </c>
      <c r="AZ46" s="30">
        <v>302.3</v>
      </c>
      <c r="BA46" s="30">
        <v>302.3</v>
      </c>
      <c r="BB46" s="30">
        <v>200</v>
      </c>
      <c r="BC46" s="29"/>
      <c r="BD46" s="29"/>
      <c r="BE46" s="30">
        <v>10.130000000000001</v>
      </c>
      <c r="BF46" s="29"/>
      <c r="BG46" s="30">
        <v>0.16</v>
      </c>
      <c r="BH46" s="29"/>
      <c r="BI46" s="29"/>
      <c r="BJ46" s="30">
        <v>0.13</v>
      </c>
      <c r="BK46" s="30">
        <v>31.97</v>
      </c>
      <c r="BL46" s="30">
        <v>31.97</v>
      </c>
      <c r="BM46" s="30">
        <v>33.4</v>
      </c>
      <c r="BN46" s="29"/>
      <c r="BO46" s="29"/>
      <c r="BP46" s="30">
        <v>0.17</v>
      </c>
      <c r="BQ46" s="30">
        <v>0.19</v>
      </c>
      <c r="BR46" s="29"/>
      <c r="BS46" s="30">
        <v>10.42</v>
      </c>
      <c r="BT46" s="30">
        <v>33.03</v>
      </c>
      <c r="BU46" s="29"/>
      <c r="BV46" s="30">
        <v>0</v>
      </c>
      <c r="BW46" s="28">
        <v>300</v>
      </c>
      <c r="BX46" s="33">
        <f t="shared" si="0"/>
        <v>31.969620000000003</v>
      </c>
      <c r="BY46" s="34">
        <f>IF(COUNTIF($G$2:G46,G46)=1,1,0)</f>
        <v>1</v>
      </c>
      <c r="BZ46" s="34">
        <f t="shared" si="1"/>
        <v>1</v>
      </c>
      <c r="CA46" s="28" t="s">
        <v>3405</v>
      </c>
      <c r="CB46" s="34" t="b">
        <f t="shared" si="7"/>
        <v>0</v>
      </c>
      <c r="CC46" s="34" t="b">
        <f t="shared" si="2"/>
        <v>0</v>
      </c>
      <c r="CD46" s="34" t="b">
        <f t="array" ref="CD46">ISNUMBER(SEARCH("Touch Screen",$AJ46))</f>
        <v>0</v>
      </c>
      <c r="CE46" s="34"/>
      <c r="CF46" s="34"/>
      <c r="CG46" s="32">
        <v>33.200000000000003</v>
      </c>
      <c r="CH46" s="28">
        <v>0</v>
      </c>
      <c r="CI46" s="33">
        <f>('2. AC Monitors'!$A$8*'1. Version 7 Dataset'!$R46)+('1. Version 7 Dataset'!$V46*'2. AC Monitors'!$B$8)+'2. AC Monitors'!$C$8</f>
        <v>30.735199999999999</v>
      </c>
      <c r="CJ46" s="35">
        <f>BX46-('2. AC Monitors'!$B$8*V46)</f>
        <v>26.509620000000002</v>
      </c>
      <c r="CK46" s="33">
        <f>IF($CH46=0,CJ46,CJ46-('2. AC Monitors'!$A$15*'1. Version 7 Dataset'!$CG46))</f>
        <v>26.509620000000002</v>
      </c>
      <c r="CL46" s="33">
        <f>IF($CC46=TRUE,'1. Version 7 Dataset'!CK46-($CI46*'2. AC Monitors'!$B$15),'1. Version 7 Dataset'!CK46)</f>
        <v>26.509620000000002</v>
      </c>
      <c r="CM46" s="33">
        <f>IF($CD46=TRUE,CL46-($CI46*'2. AC Monitors'!$D$15),CL46)</f>
        <v>26.509620000000002</v>
      </c>
      <c r="CN46" s="33">
        <f>IF($CB46=TRUE,CM46-($CI46*'2. AC Monitors'!$E$15),CM46)</f>
        <v>26.509620000000002</v>
      </c>
      <c r="CO46" s="33">
        <f>IF($CA46="DC",CN46+(CI46*(1-'2. AC Monitors'!$D$21)),CN46)</f>
        <v>26.509620000000002</v>
      </c>
      <c r="CP46" s="35">
        <f>('2. AC Monitors'!$A$8*'1. Version 7 Dataset'!$R46)+'2. AC Monitors'!$C$8</f>
        <v>25.275199999999998</v>
      </c>
      <c r="CQ46" s="35">
        <f t="shared" si="3"/>
        <v>0</v>
      </c>
      <c r="CR46" s="33">
        <f>(IF(CD46=TRUE,CI46+(CI46*'2. AC Monitors'!$D$15),'1. Version 7 Dataset'!CI46))*0.85</f>
        <v>26.124919999999999</v>
      </c>
      <c r="CS46" s="35">
        <f t="shared" si="4"/>
        <v>0</v>
      </c>
      <c r="CT46" s="35">
        <f>($AZ46*$R46*'3. Signage Displays'!$A$7)+'3. Signage Displays'!$B$7*TANH('3. Signage Displays'!$C$7*('1. Version 7 Dataset'!$R46+'3. Signage Displays'!$D$7)+'3. Signage Displays'!$E$7)+'3. Signage Displays'!$F$7</f>
        <v>25.4070589188293</v>
      </c>
      <c r="CU46" s="36">
        <f>($AZ46*$R46*'3. Signage Displays'!$A$7)</f>
        <v>1.7122272000000001</v>
      </c>
      <c r="CV46" s="37">
        <f>BE46-(AZ46*R46*'3. Signage Displays'!$A$7)</f>
        <v>8.4177728000000016</v>
      </c>
      <c r="CW46" s="37">
        <f>IF(CC46=TRUE,CV46-(CT46*'3. Signage Displays'!$A$12),CV46)</f>
        <v>8.4177728000000016</v>
      </c>
      <c r="CX46" s="38">
        <f>'3. Signage Displays'!$B$7*TANH('3. Signage Displays'!$C$7*('1. Version 7 Dataset'!R46+'3. Signage Displays'!$D$7)+'3. Signage Displays'!$E$7)+'3. Signage Displays'!$F$7</f>
        <v>23.694831718829299</v>
      </c>
      <c r="CY46" s="28">
        <f t="shared" si="5"/>
        <v>1</v>
      </c>
    </row>
    <row r="47" spans="1:103" s="17" customFormat="1" ht="19.5" customHeight="1">
      <c r="A47" s="28">
        <v>325</v>
      </c>
      <c r="B47" s="29" t="s">
        <v>72</v>
      </c>
      <c r="C47" s="29" t="s">
        <v>387</v>
      </c>
      <c r="D47" s="29" t="s">
        <v>388</v>
      </c>
      <c r="E47" s="29" t="s">
        <v>75</v>
      </c>
      <c r="F47" s="29" t="s">
        <v>389</v>
      </c>
      <c r="G47" s="29" t="s">
        <v>390</v>
      </c>
      <c r="H47" s="29" t="s">
        <v>391</v>
      </c>
      <c r="I47" s="29" t="s">
        <v>78</v>
      </c>
      <c r="J47" s="29" t="s">
        <v>100</v>
      </c>
      <c r="K47" s="29"/>
      <c r="L47" s="29" t="s">
        <v>80</v>
      </c>
      <c r="M47" s="29"/>
      <c r="N47" s="30">
        <v>500</v>
      </c>
      <c r="O47" s="30">
        <v>13.3</v>
      </c>
      <c r="P47" s="30">
        <v>10.6</v>
      </c>
      <c r="Q47" s="31">
        <v>17</v>
      </c>
      <c r="R47" s="30">
        <v>141.6</v>
      </c>
      <c r="S47" s="30">
        <v>1.25</v>
      </c>
      <c r="T47" s="30">
        <v>1280</v>
      </c>
      <c r="U47" s="30">
        <v>1024</v>
      </c>
      <c r="V47" s="32">
        <v>1.3</v>
      </c>
      <c r="W47" s="30">
        <v>9257</v>
      </c>
      <c r="X47" s="30">
        <v>60</v>
      </c>
      <c r="Y47" s="30">
        <v>0</v>
      </c>
      <c r="Z47" s="29" t="s">
        <v>81</v>
      </c>
      <c r="AA47" s="29" t="s">
        <v>86</v>
      </c>
      <c r="AB47" s="30">
        <v>176</v>
      </c>
      <c r="AC47" s="30">
        <v>176</v>
      </c>
      <c r="AD47" s="29" t="s">
        <v>84</v>
      </c>
      <c r="AE47" s="29" t="s">
        <v>83</v>
      </c>
      <c r="AF47" s="29" t="s">
        <v>392</v>
      </c>
      <c r="AG47" s="29"/>
      <c r="AH47" s="29" t="s">
        <v>86</v>
      </c>
      <c r="AI47" s="29"/>
      <c r="AJ47" s="29" t="s">
        <v>86</v>
      </c>
      <c r="AK47" s="29" t="s">
        <v>86</v>
      </c>
      <c r="AL47" s="29" t="s">
        <v>107</v>
      </c>
      <c r="AM47" s="29"/>
      <c r="AN47" s="29" t="s">
        <v>86</v>
      </c>
      <c r="AO47" s="29" t="s">
        <v>86</v>
      </c>
      <c r="AP47" s="29" t="s">
        <v>86</v>
      </c>
      <c r="AQ47" s="29" t="s">
        <v>96</v>
      </c>
      <c r="AR47" s="29"/>
      <c r="AS47" s="29" t="s">
        <v>84</v>
      </c>
      <c r="AT47" s="29" t="s">
        <v>89</v>
      </c>
      <c r="AU47" s="29"/>
      <c r="AV47" s="30">
        <v>1</v>
      </c>
      <c r="AW47" s="29" t="s">
        <v>84</v>
      </c>
      <c r="AX47" s="29" t="s">
        <v>83</v>
      </c>
      <c r="AY47" s="30">
        <v>250</v>
      </c>
      <c r="AZ47" s="30">
        <v>319.10000000000002</v>
      </c>
      <c r="BA47" s="30">
        <v>303.89999999999998</v>
      </c>
      <c r="BB47" s="30">
        <v>200</v>
      </c>
      <c r="BC47" s="29"/>
      <c r="BD47" s="29"/>
      <c r="BE47" s="30">
        <v>8.81</v>
      </c>
      <c r="BF47" s="29"/>
      <c r="BG47" s="30">
        <v>0.23</v>
      </c>
      <c r="BH47" s="29"/>
      <c r="BI47" s="29"/>
      <c r="BJ47" s="30">
        <v>0.13</v>
      </c>
      <c r="BK47" s="30">
        <v>28.35</v>
      </c>
      <c r="BL47" s="29"/>
      <c r="BM47" s="32" t="e">
        <f>(#REF!*'1. Version 7 Dataset'!V319)+('1. Version 7 Dataset'!R319*#REF!)+#REF!</f>
        <v>#REF!</v>
      </c>
      <c r="BN47" s="29"/>
      <c r="BO47" s="29"/>
      <c r="BP47" s="30">
        <v>0.16</v>
      </c>
      <c r="BQ47" s="30">
        <v>0.27</v>
      </c>
      <c r="BR47" s="29"/>
      <c r="BS47" s="30">
        <v>8.81</v>
      </c>
      <c r="BT47" s="30">
        <v>28.51</v>
      </c>
      <c r="BU47" s="29"/>
      <c r="BV47" s="30">
        <v>0</v>
      </c>
      <c r="BW47" s="28">
        <v>325</v>
      </c>
      <c r="BX47" s="33">
        <f t="shared" si="0"/>
        <v>28.321079999999998</v>
      </c>
      <c r="BY47" s="34">
        <f>IF(COUNTIF($G$2:G47,G47)=1,1,0)</f>
        <v>1</v>
      </c>
      <c r="BZ47" s="34">
        <f t="shared" si="1"/>
        <v>1</v>
      </c>
      <c r="CA47" s="28" t="s">
        <v>3405</v>
      </c>
      <c r="CB47" s="34" t="b">
        <f t="shared" si="7"/>
        <v>0</v>
      </c>
      <c r="CC47" s="34" t="b">
        <f t="shared" si="2"/>
        <v>0</v>
      </c>
      <c r="CD47" s="34" t="b">
        <f t="array" ref="CD47">ISNUMBER(SEARCH("Touch Screen",$AJ47))</f>
        <v>0</v>
      </c>
      <c r="CE47" s="34"/>
      <c r="CF47" s="34"/>
      <c r="CG47" s="32">
        <v>0</v>
      </c>
      <c r="CH47" s="28">
        <v>0</v>
      </c>
      <c r="CI47" s="33">
        <f>('2. AC Monitors'!$A$8*'1. Version 7 Dataset'!$R47)+('1. Version 7 Dataset'!$V47*'2. AC Monitors'!$B$8)+'2. AC Monitors'!$C$8</f>
        <v>30.735199999999999</v>
      </c>
      <c r="CJ47" s="35">
        <f>BX47-('2. AC Monitors'!$B$8*V47)</f>
        <v>22.861079999999998</v>
      </c>
      <c r="CK47" s="33">
        <f>IF($CH47=0,CJ47,CJ47-('2. AC Monitors'!$A$15*'1. Version 7 Dataset'!$CG47))</f>
        <v>22.861079999999998</v>
      </c>
      <c r="CL47" s="33">
        <f>IF($CC47=TRUE,'1. Version 7 Dataset'!CK47-($CI47*'2. AC Monitors'!$B$15),'1. Version 7 Dataset'!CK47)</f>
        <v>22.861079999999998</v>
      </c>
      <c r="CM47" s="33">
        <f>IF($CD47=TRUE,CL47-($CI47*'2. AC Monitors'!$D$15),CL47)</f>
        <v>22.861079999999998</v>
      </c>
      <c r="CN47" s="33">
        <f>IF($CB47=TRUE,CM47-($CI47*'2. AC Monitors'!$E$15),CM47)</f>
        <v>22.861079999999998</v>
      </c>
      <c r="CO47" s="33">
        <f>IF($CA47="DC",CN47+(CI47*(1-'2. AC Monitors'!$D$21)),CN47)</f>
        <v>22.861079999999998</v>
      </c>
      <c r="CP47" s="35">
        <f>('2. AC Monitors'!$A$8*'1. Version 7 Dataset'!$R47)+'2. AC Monitors'!$C$8</f>
        <v>25.275199999999998</v>
      </c>
      <c r="CQ47" s="35">
        <f t="shared" si="3"/>
        <v>1</v>
      </c>
      <c r="CR47" s="33">
        <f>(IF(CD47=TRUE,CI47+(CI47*'2. AC Monitors'!$D$15),'1. Version 7 Dataset'!CI47))*0.85</f>
        <v>26.124919999999999</v>
      </c>
      <c r="CS47" s="35">
        <f t="shared" si="4"/>
        <v>0</v>
      </c>
      <c r="CT47" s="35">
        <f>($AZ47*$R47*'3. Signage Displays'!$A$7)+'3. Signage Displays'!$B$7*TANH('3. Signage Displays'!$C$7*('1. Version 7 Dataset'!$R47+'3. Signage Displays'!$D$7)+'3. Signage Displays'!$E$7)+'3. Signage Displays'!$F$7</f>
        <v>25.502214118829297</v>
      </c>
      <c r="CU47" s="36">
        <f>($AZ47*$R47*'3. Signage Displays'!$A$7)</f>
        <v>1.8073824000000003</v>
      </c>
      <c r="CV47" s="37">
        <f>BE47-(AZ47*R47*'3. Signage Displays'!$A$7)</f>
        <v>7.0026176000000007</v>
      </c>
      <c r="CW47" s="37">
        <f>IF(CC47=TRUE,CV47-(CT47*'3. Signage Displays'!$A$12),CV47)</f>
        <v>7.0026176000000007</v>
      </c>
      <c r="CX47" s="38">
        <f>'3. Signage Displays'!$B$7*TANH('3. Signage Displays'!$C$7*('1. Version 7 Dataset'!R47+'3. Signage Displays'!$D$7)+'3. Signage Displays'!$E$7)+'3. Signage Displays'!$F$7</f>
        <v>23.694831718829299</v>
      </c>
      <c r="CY47" s="28">
        <f t="shared" si="5"/>
        <v>1</v>
      </c>
    </row>
    <row r="48" spans="1:103" s="17" customFormat="1" ht="19.5" customHeight="1">
      <c r="A48" s="28">
        <v>375</v>
      </c>
      <c r="B48" s="29" t="s">
        <v>2857</v>
      </c>
      <c r="C48" s="29" t="s">
        <v>2885</v>
      </c>
      <c r="D48" s="29" t="s">
        <v>2886</v>
      </c>
      <c r="E48" s="29" t="s">
        <v>2860</v>
      </c>
      <c r="F48" s="29" t="s">
        <v>2885</v>
      </c>
      <c r="G48" s="29" t="s">
        <v>2886</v>
      </c>
      <c r="H48" s="29" t="s">
        <v>2887</v>
      </c>
      <c r="I48" s="29" t="s">
        <v>78</v>
      </c>
      <c r="J48" s="29" t="s">
        <v>100</v>
      </c>
      <c r="K48" s="29"/>
      <c r="L48" s="29" t="s">
        <v>80</v>
      </c>
      <c r="M48" s="29"/>
      <c r="N48" s="30">
        <v>1000</v>
      </c>
      <c r="O48" s="30">
        <v>11.9</v>
      </c>
      <c r="P48" s="30">
        <v>14.8</v>
      </c>
      <c r="Q48" s="31">
        <v>19</v>
      </c>
      <c r="R48" s="30">
        <v>176.1</v>
      </c>
      <c r="S48" s="30">
        <v>1.25</v>
      </c>
      <c r="T48" s="30">
        <v>1024</v>
      </c>
      <c r="U48" s="30">
        <v>1280</v>
      </c>
      <c r="V48" s="32">
        <v>1.3</v>
      </c>
      <c r="W48" s="30">
        <v>7443</v>
      </c>
      <c r="X48" s="30">
        <v>60</v>
      </c>
      <c r="Y48" s="30">
        <v>0.3</v>
      </c>
      <c r="Z48" s="29" t="s">
        <v>86</v>
      </c>
      <c r="AA48" s="29" t="s">
        <v>86</v>
      </c>
      <c r="AB48" s="29"/>
      <c r="AC48" s="29"/>
      <c r="AD48" s="29" t="s">
        <v>84</v>
      </c>
      <c r="AE48" s="29" t="s">
        <v>83</v>
      </c>
      <c r="AF48" s="29" t="s">
        <v>295</v>
      </c>
      <c r="AG48" s="29" t="s">
        <v>118</v>
      </c>
      <c r="AH48" s="29" t="s">
        <v>120</v>
      </c>
      <c r="AI48" s="29"/>
      <c r="AJ48" s="29" t="s">
        <v>120</v>
      </c>
      <c r="AK48" s="29" t="s">
        <v>86</v>
      </c>
      <c r="AL48" s="29" t="s">
        <v>107</v>
      </c>
      <c r="AM48" s="29" t="s">
        <v>118</v>
      </c>
      <c r="AN48" s="29" t="s">
        <v>86</v>
      </c>
      <c r="AO48" s="29" t="s">
        <v>86</v>
      </c>
      <c r="AP48" s="29" t="s">
        <v>86</v>
      </c>
      <c r="AQ48" s="29" t="s">
        <v>96</v>
      </c>
      <c r="AR48" s="29"/>
      <c r="AS48" s="29" t="s">
        <v>84</v>
      </c>
      <c r="AT48" s="29" t="s">
        <v>89</v>
      </c>
      <c r="AU48" s="29"/>
      <c r="AV48" s="30">
        <v>5</v>
      </c>
      <c r="AW48" s="29" t="s">
        <v>84</v>
      </c>
      <c r="AX48" s="29" t="s">
        <v>84</v>
      </c>
      <c r="AY48" s="30">
        <v>230</v>
      </c>
      <c r="AZ48" s="30">
        <v>222</v>
      </c>
      <c r="BA48" s="30">
        <v>205</v>
      </c>
      <c r="BB48" s="30">
        <v>200</v>
      </c>
      <c r="BC48" s="29"/>
      <c r="BD48" s="29"/>
      <c r="BE48" s="30">
        <v>12.1</v>
      </c>
      <c r="BF48" s="29"/>
      <c r="BG48" s="30">
        <v>0.34</v>
      </c>
      <c r="BH48" s="29"/>
      <c r="BI48" s="29"/>
      <c r="BJ48" s="30">
        <v>0.12</v>
      </c>
      <c r="BK48" s="30">
        <v>39.03</v>
      </c>
      <c r="BL48" s="30">
        <v>39.03</v>
      </c>
      <c r="BM48" s="30">
        <v>44.5</v>
      </c>
      <c r="BN48" s="29"/>
      <c r="BO48" s="29"/>
      <c r="BP48" s="30">
        <v>0.13</v>
      </c>
      <c r="BQ48" s="30">
        <v>0.34</v>
      </c>
      <c r="BR48" s="29"/>
      <c r="BS48" s="30">
        <v>12.21</v>
      </c>
      <c r="BT48" s="30">
        <v>39.369999999999997</v>
      </c>
      <c r="BU48" s="29"/>
      <c r="BV48" s="30">
        <v>0</v>
      </c>
      <c r="BW48" s="28">
        <v>375</v>
      </c>
      <c r="BX48" s="33">
        <f t="shared" si="0"/>
        <v>39.034559999999992</v>
      </c>
      <c r="BY48" s="34">
        <f>IF(COUNTIF($G$2:G48,G48)=1,1,0)</f>
        <v>1</v>
      </c>
      <c r="BZ48" s="34">
        <f t="shared" si="1"/>
        <v>1</v>
      </c>
      <c r="CA48" s="28" t="s">
        <v>3405</v>
      </c>
      <c r="CB48" s="34" t="b">
        <f t="shared" si="7"/>
        <v>0</v>
      </c>
      <c r="CC48" s="34" t="b">
        <f t="shared" si="2"/>
        <v>0</v>
      </c>
      <c r="CD48" s="34" t="b">
        <f t="array" ref="CD48">ISNUMBER(SEARCH("Touch Screen",$AJ48))</f>
        <v>0</v>
      </c>
      <c r="CE48" s="34"/>
      <c r="CF48" s="34"/>
      <c r="CG48" s="32">
        <v>0.3</v>
      </c>
      <c r="CH48" s="28">
        <v>0</v>
      </c>
      <c r="CI48" s="33">
        <f>('2. AC Monitors'!$A$8*'1. Version 7 Dataset'!$R48)+('1. Version 7 Dataset'!$V48*'2. AC Monitors'!$B$8)+'2. AC Monitors'!$C$8</f>
        <v>34.944199999999995</v>
      </c>
      <c r="CJ48" s="35">
        <f>BX48-('2. AC Monitors'!$B$8*V48)</f>
        <v>33.574559999999991</v>
      </c>
      <c r="CK48" s="33">
        <f>IF($CH48=0,CJ48,CJ48-('2. AC Monitors'!$A$15*'1. Version 7 Dataset'!$CG48))</f>
        <v>33.574559999999991</v>
      </c>
      <c r="CL48" s="33">
        <f>IF($CC48=TRUE,'1. Version 7 Dataset'!CK48-($CI48*'2. AC Monitors'!$B$15),'1. Version 7 Dataset'!CK48)</f>
        <v>33.574559999999991</v>
      </c>
      <c r="CM48" s="33">
        <f>IF($CD48=TRUE,CL48-($CI48*'2. AC Monitors'!$D$15),CL48)</f>
        <v>33.574559999999991</v>
      </c>
      <c r="CN48" s="33">
        <f>IF($CB48=TRUE,CM48-($CI48*'2. AC Monitors'!$E$15),CM48)</f>
        <v>33.574559999999991</v>
      </c>
      <c r="CO48" s="33">
        <f>IF($CA48="DC",CN48+(CI48*(1-'2. AC Monitors'!$D$21)),CN48)</f>
        <v>33.574559999999991</v>
      </c>
      <c r="CP48" s="35">
        <f>('2. AC Monitors'!$A$8*'1. Version 7 Dataset'!$R48)+'2. AC Monitors'!$C$8</f>
        <v>29.484199999999998</v>
      </c>
      <c r="CQ48" s="35">
        <f t="shared" si="3"/>
        <v>0</v>
      </c>
      <c r="CR48" s="33">
        <f>(IF(CD48=TRUE,CI48+(CI48*'2. AC Monitors'!$D$15),'1. Version 7 Dataset'!CI48))*0.85</f>
        <v>29.702569999999994</v>
      </c>
      <c r="CS48" s="35">
        <f t="shared" si="4"/>
        <v>0</v>
      </c>
      <c r="CT48" s="35">
        <f>($AZ48*$R48*'3. Signage Displays'!$A$7)+'3. Signage Displays'!$B$7*TANH('3. Signage Displays'!$C$7*('1. Version 7 Dataset'!$R48+'3. Signage Displays'!$D$7)+'3. Signage Displays'!$E$7)+'3. Signage Displays'!$F$7</f>
        <v>27.32533457591024</v>
      </c>
      <c r="CU48" s="36">
        <f>($AZ48*$R48*'3. Signage Displays'!$A$7)</f>
        <v>1.563768</v>
      </c>
      <c r="CV48" s="37">
        <f>BE48-(AZ48*R48*'3. Signage Displays'!$A$7)</f>
        <v>10.536232</v>
      </c>
      <c r="CW48" s="37">
        <f>IF(CC48=TRUE,CV48-(CT48*'3. Signage Displays'!$A$12),CV48)</f>
        <v>10.536232</v>
      </c>
      <c r="CX48" s="38">
        <f>'3. Signage Displays'!$B$7*TANH('3. Signage Displays'!$C$7*('1. Version 7 Dataset'!R48+'3. Signage Displays'!$D$7)+'3. Signage Displays'!$E$7)+'3. Signage Displays'!$F$7</f>
        <v>25.761566575910237</v>
      </c>
      <c r="CY48" s="28">
        <f t="shared" si="5"/>
        <v>1</v>
      </c>
    </row>
    <row r="49" spans="1:103" s="17" customFormat="1" ht="19.5" customHeight="1">
      <c r="A49" s="28">
        <v>385</v>
      </c>
      <c r="B49" s="29" t="s">
        <v>72</v>
      </c>
      <c r="C49" s="29" t="s">
        <v>236</v>
      </c>
      <c r="D49" s="29" t="s">
        <v>237</v>
      </c>
      <c r="E49" s="29" t="s">
        <v>238</v>
      </c>
      <c r="F49" s="29" t="s">
        <v>114</v>
      </c>
      <c r="G49" s="29" t="s">
        <v>115</v>
      </c>
      <c r="H49" s="29"/>
      <c r="I49" s="29" t="s">
        <v>78</v>
      </c>
      <c r="J49" s="29" t="s">
        <v>79</v>
      </c>
      <c r="K49" s="29"/>
      <c r="L49" s="29" t="s">
        <v>80</v>
      </c>
      <c r="M49" s="29"/>
      <c r="N49" s="30">
        <v>1000</v>
      </c>
      <c r="O49" s="30">
        <v>10.3</v>
      </c>
      <c r="P49" s="30">
        <v>16.5</v>
      </c>
      <c r="Q49" s="31">
        <v>19.399999999999999</v>
      </c>
      <c r="R49" s="30">
        <v>170.22</v>
      </c>
      <c r="S49" s="30">
        <v>1.6</v>
      </c>
      <c r="T49" s="30">
        <v>900</v>
      </c>
      <c r="U49" s="30">
        <v>1440</v>
      </c>
      <c r="V49" s="32">
        <v>1.3</v>
      </c>
      <c r="W49" s="30">
        <v>7613</v>
      </c>
      <c r="X49" s="30">
        <v>60</v>
      </c>
      <c r="Y49" s="30">
        <v>84</v>
      </c>
      <c r="Z49" s="29" t="s">
        <v>81</v>
      </c>
      <c r="AA49" s="29" t="s">
        <v>86</v>
      </c>
      <c r="AB49" s="29"/>
      <c r="AC49" s="29"/>
      <c r="AD49" s="29" t="s">
        <v>84</v>
      </c>
      <c r="AE49" s="29" t="s">
        <v>84</v>
      </c>
      <c r="AF49" s="29" t="s">
        <v>117</v>
      </c>
      <c r="AG49" s="29" t="s">
        <v>118</v>
      </c>
      <c r="AH49" s="29" t="s">
        <v>119</v>
      </c>
      <c r="AI49" s="29"/>
      <c r="AJ49" s="29" t="s">
        <v>120</v>
      </c>
      <c r="AK49" s="29" t="s">
        <v>86</v>
      </c>
      <c r="AL49" s="29" t="s">
        <v>107</v>
      </c>
      <c r="AM49" s="29" t="s">
        <v>118</v>
      </c>
      <c r="AN49" s="29" t="s">
        <v>86</v>
      </c>
      <c r="AO49" s="29" t="s">
        <v>86</v>
      </c>
      <c r="AP49" s="29" t="s">
        <v>86</v>
      </c>
      <c r="AQ49" s="29" t="s">
        <v>96</v>
      </c>
      <c r="AR49" s="29"/>
      <c r="AS49" s="29" t="s">
        <v>84</v>
      </c>
      <c r="AT49" s="29" t="s">
        <v>121</v>
      </c>
      <c r="AU49" s="29"/>
      <c r="AV49" s="30">
        <v>1</v>
      </c>
      <c r="AW49" s="29" t="s">
        <v>84</v>
      </c>
      <c r="AX49" s="29" t="s">
        <v>84</v>
      </c>
      <c r="AY49" s="30">
        <v>300</v>
      </c>
      <c r="AZ49" s="30">
        <v>309.39999999999998</v>
      </c>
      <c r="BA49" s="30">
        <v>309.39999999999998</v>
      </c>
      <c r="BB49" s="30">
        <v>200.4</v>
      </c>
      <c r="BC49" s="29"/>
      <c r="BD49" s="29"/>
      <c r="BE49" s="30">
        <v>9.9499999999999993</v>
      </c>
      <c r="BF49" s="29"/>
      <c r="BG49" s="30">
        <v>0.24</v>
      </c>
      <c r="BH49" s="29"/>
      <c r="BI49" s="29"/>
      <c r="BJ49" s="30">
        <v>0.16</v>
      </c>
      <c r="BK49" s="30">
        <v>31.9</v>
      </c>
      <c r="BL49" s="30">
        <v>31.9</v>
      </c>
      <c r="BM49" s="30">
        <v>43.2</v>
      </c>
      <c r="BN49" s="29"/>
      <c r="BO49" s="29"/>
      <c r="BP49" s="30">
        <v>0.2</v>
      </c>
      <c r="BQ49" s="30">
        <v>0.28000000000000003</v>
      </c>
      <c r="BR49" s="29"/>
      <c r="BS49" s="30">
        <v>10.11</v>
      </c>
      <c r="BT49" s="30">
        <v>32.58</v>
      </c>
      <c r="BU49" s="29"/>
      <c r="BV49" s="30">
        <v>0</v>
      </c>
      <c r="BW49" s="28">
        <v>385</v>
      </c>
      <c r="BX49" s="33">
        <f t="shared" si="0"/>
        <v>31.873259999999995</v>
      </c>
      <c r="BY49" s="34">
        <f>IF(COUNTIF($G$2:G49,G49)=1,1,0)</f>
        <v>1</v>
      </c>
      <c r="BZ49" s="34">
        <f t="shared" si="1"/>
        <v>1</v>
      </c>
      <c r="CA49" s="28" t="s">
        <v>3405</v>
      </c>
      <c r="CB49" s="34" t="b">
        <f t="shared" si="7"/>
        <v>0</v>
      </c>
      <c r="CC49" s="34" t="b">
        <f t="shared" si="2"/>
        <v>0</v>
      </c>
      <c r="CD49" s="34" t="b">
        <f t="array" ref="CD49">ISNUMBER(SEARCH("Touch Screen",$AJ49))</f>
        <v>0</v>
      </c>
      <c r="CE49" s="34"/>
      <c r="CF49" s="34"/>
      <c r="CG49" s="32">
        <v>84</v>
      </c>
      <c r="CH49" s="28">
        <v>0</v>
      </c>
      <c r="CI49" s="33">
        <f>('2. AC Monitors'!$A$8*'1. Version 7 Dataset'!$R49)+('1. Version 7 Dataset'!$V49*'2. AC Monitors'!$B$8)+'2. AC Monitors'!$C$8</f>
        <v>34.226839999999996</v>
      </c>
      <c r="CJ49" s="35">
        <f>BX49-('2. AC Monitors'!$B$8*V49)</f>
        <v>26.413259999999994</v>
      </c>
      <c r="CK49" s="33">
        <f>IF($CH49=0,CJ49,CJ49-('2. AC Monitors'!$A$15*'1. Version 7 Dataset'!$CG49))</f>
        <v>26.413259999999994</v>
      </c>
      <c r="CL49" s="33">
        <f>IF($CC49=TRUE,'1. Version 7 Dataset'!CK49-($CI49*'2. AC Monitors'!$B$15),'1. Version 7 Dataset'!CK49)</f>
        <v>26.413259999999994</v>
      </c>
      <c r="CM49" s="33">
        <f>IF($CD49=TRUE,CL49-($CI49*'2. AC Monitors'!$D$15),CL49)</f>
        <v>26.413259999999994</v>
      </c>
      <c r="CN49" s="33">
        <f>IF($CB49=TRUE,CM49-($CI49*'2. AC Monitors'!$E$15),CM49)</f>
        <v>26.413259999999994</v>
      </c>
      <c r="CO49" s="33">
        <f>IF($CA49="DC",CN49+(CI49*(1-'2. AC Monitors'!$D$21)),CN49)</f>
        <v>26.413259999999994</v>
      </c>
      <c r="CP49" s="35">
        <f>('2. AC Monitors'!$A$8*'1. Version 7 Dataset'!$R49)+'2. AC Monitors'!$C$8</f>
        <v>28.766839999999998</v>
      </c>
      <c r="CQ49" s="35">
        <f t="shared" si="3"/>
        <v>1</v>
      </c>
      <c r="CR49" s="33">
        <f>(IF(CD49=TRUE,CI49+(CI49*'2. AC Monitors'!$D$15),'1. Version 7 Dataset'!CI49))*0.85</f>
        <v>29.092813999999997</v>
      </c>
      <c r="CS49" s="35">
        <f t="shared" si="4"/>
        <v>0</v>
      </c>
      <c r="CT49" s="35">
        <f>($AZ49*$R49*'3. Signage Displays'!$A$7)+'3. Signage Displays'!$B$7*TANH('3. Signage Displays'!$C$7*('1. Version 7 Dataset'!$R49+'3. Signage Displays'!$D$7)+'3. Signage Displays'!$E$7)+'3. Signage Displays'!$F$7</f>
        <v>27.516173910859472</v>
      </c>
      <c r="CU49" s="36">
        <f>($AZ49*$R49*'3. Signage Displays'!$A$7)</f>
        <v>2.10664272</v>
      </c>
      <c r="CV49" s="37">
        <f>BE49-(AZ49*R49*'3. Signage Displays'!$A$7)</f>
        <v>7.8433572799999993</v>
      </c>
      <c r="CW49" s="37">
        <f>IF(CC49=TRUE,CV49-(CT49*'3. Signage Displays'!$A$12),CV49)</f>
        <v>7.8433572799999993</v>
      </c>
      <c r="CX49" s="38">
        <f>'3. Signage Displays'!$B$7*TANH('3. Signage Displays'!$C$7*('1. Version 7 Dataset'!R49+'3. Signage Displays'!$D$7)+'3. Signage Displays'!$E$7)+'3. Signage Displays'!$F$7</f>
        <v>25.409531190859472</v>
      </c>
      <c r="CY49" s="28">
        <f t="shared" si="5"/>
        <v>1</v>
      </c>
    </row>
    <row r="50" spans="1:103" s="17" customFormat="1" ht="19.5" customHeight="1">
      <c r="A50" s="28">
        <v>489</v>
      </c>
      <c r="B50" s="29" t="s">
        <v>1196</v>
      </c>
      <c r="C50" s="29" t="s">
        <v>1208</v>
      </c>
      <c r="D50" s="29" t="s">
        <v>1209</v>
      </c>
      <c r="E50" s="29" t="s">
        <v>1199</v>
      </c>
      <c r="F50" s="29" t="s">
        <v>1210</v>
      </c>
      <c r="G50" s="29" t="s">
        <v>1209</v>
      </c>
      <c r="H50" s="29"/>
      <c r="I50" s="29" t="s">
        <v>78</v>
      </c>
      <c r="J50" s="29" t="s">
        <v>100</v>
      </c>
      <c r="K50" s="29"/>
      <c r="L50" s="29" t="s">
        <v>80</v>
      </c>
      <c r="M50" s="29"/>
      <c r="N50" s="30">
        <v>1000</v>
      </c>
      <c r="O50" s="30">
        <v>11.9</v>
      </c>
      <c r="P50" s="30">
        <v>14.8</v>
      </c>
      <c r="Q50" s="31">
        <v>19</v>
      </c>
      <c r="R50" s="30">
        <v>175.61</v>
      </c>
      <c r="S50" s="30">
        <v>1.25</v>
      </c>
      <c r="T50" s="30">
        <v>1024</v>
      </c>
      <c r="U50" s="30">
        <v>1280</v>
      </c>
      <c r="V50" s="32">
        <v>1.3</v>
      </c>
      <c r="W50" s="30">
        <v>7464</v>
      </c>
      <c r="X50" s="30">
        <v>60</v>
      </c>
      <c r="Y50" s="30">
        <v>35.1</v>
      </c>
      <c r="Z50" s="29" t="s">
        <v>81</v>
      </c>
      <c r="AA50" s="29" t="s">
        <v>86</v>
      </c>
      <c r="AB50" s="29"/>
      <c r="AC50" s="29"/>
      <c r="AD50" s="29" t="s">
        <v>84</v>
      </c>
      <c r="AE50" s="29" t="s">
        <v>84</v>
      </c>
      <c r="AF50" s="29" t="s">
        <v>106</v>
      </c>
      <c r="AG50" s="29"/>
      <c r="AH50" s="29" t="s">
        <v>120</v>
      </c>
      <c r="AI50" s="29"/>
      <c r="AJ50" s="29" t="s">
        <v>120</v>
      </c>
      <c r="AK50" s="29" t="s">
        <v>86</v>
      </c>
      <c r="AL50" s="29" t="s">
        <v>107</v>
      </c>
      <c r="AM50" s="29"/>
      <c r="AN50" s="29" t="s">
        <v>86</v>
      </c>
      <c r="AO50" s="29" t="s">
        <v>86</v>
      </c>
      <c r="AP50" s="29" t="s">
        <v>86</v>
      </c>
      <c r="AQ50" s="29" t="s">
        <v>96</v>
      </c>
      <c r="AR50" s="29"/>
      <c r="AS50" s="29" t="s">
        <v>84</v>
      </c>
      <c r="AT50" s="29" t="s">
        <v>89</v>
      </c>
      <c r="AU50" s="29"/>
      <c r="AV50" s="30">
        <v>1</v>
      </c>
      <c r="AW50" s="29" t="s">
        <v>84</v>
      </c>
      <c r="AX50" s="29" t="s">
        <v>83</v>
      </c>
      <c r="AY50" s="30">
        <v>250</v>
      </c>
      <c r="AZ50" s="30">
        <v>348.7</v>
      </c>
      <c r="BA50" s="30">
        <v>363.8</v>
      </c>
      <c r="BB50" s="30">
        <v>200.9</v>
      </c>
      <c r="BC50" s="29"/>
      <c r="BD50" s="29"/>
      <c r="BE50" s="30">
        <v>12.03</v>
      </c>
      <c r="BF50" s="29"/>
      <c r="BG50" s="30">
        <v>0.28999999999999998</v>
      </c>
      <c r="BH50" s="29"/>
      <c r="BI50" s="29"/>
      <c r="BJ50" s="30">
        <v>0.15</v>
      </c>
      <c r="BK50" s="30">
        <v>38.54</v>
      </c>
      <c r="BL50" s="30">
        <v>38.54</v>
      </c>
      <c r="BM50" s="30">
        <v>44.4</v>
      </c>
      <c r="BN50" s="29"/>
      <c r="BO50" s="29"/>
      <c r="BP50" s="30">
        <v>0.19</v>
      </c>
      <c r="BQ50" s="30">
        <v>0.35</v>
      </c>
      <c r="BR50" s="29"/>
      <c r="BS50" s="30">
        <v>12.12</v>
      </c>
      <c r="BT50" s="30">
        <v>39.15</v>
      </c>
      <c r="BU50" s="29"/>
      <c r="BV50" s="30">
        <v>0</v>
      </c>
      <c r="BW50" s="28">
        <v>489</v>
      </c>
      <c r="BX50" s="33">
        <f t="shared" si="0"/>
        <v>38.535240000000002</v>
      </c>
      <c r="BY50" s="34">
        <f>IF(COUNTIF($G$2:G50,G50)=1,1,0)</f>
        <v>1</v>
      </c>
      <c r="BZ50" s="34">
        <f t="shared" si="1"/>
        <v>1</v>
      </c>
      <c r="CA50" s="28" t="s">
        <v>3405</v>
      </c>
      <c r="CB50" s="34" t="b">
        <f t="shared" si="7"/>
        <v>0</v>
      </c>
      <c r="CC50" s="34" t="b">
        <f t="shared" si="2"/>
        <v>0</v>
      </c>
      <c r="CD50" s="34" t="b">
        <f t="array" ref="CD50">ISNUMBER(SEARCH("Touch Screen",$AJ50))</f>
        <v>0</v>
      </c>
      <c r="CE50" s="34"/>
      <c r="CF50" s="34"/>
      <c r="CG50" s="32">
        <v>35.1</v>
      </c>
      <c r="CH50" s="28">
        <v>0</v>
      </c>
      <c r="CI50" s="33">
        <f>('2. AC Monitors'!$A$8*'1. Version 7 Dataset'!$R50)+('1. Version 7 Dataset'!$V50*'2. AC Monitors'!$B$8)+'2. AC Monitors'!$C$8</f>
        <v>34.884420000000006</v>
      </c>
      <c r="CJ50" s="35">
        <f>BX50-('2. AC Monitors'!$B$8*V50)</f>
        <v>33.075240000000001</v>
      </c>
      <c r="CK50" s="33">
        <f>IF($CH50=0,CJ50,CJ50-('2. AC Monitors'!$A$15*'1. Version 7 Dataset'!$CG50))</f>
        <v>33.075240000000001</v>
      </c>
      <c r="CL50" s="33">
        <f>IF($CC50=TRUE,'1. Version 7 Dataset'!CK50-($CI50*'2. AC Monitors'!$B$15),'1. Version 7 Dataset'!CK50)</f>
        <v>33.075240000000001</v>
      </c>
      <c r="CM50" s="33">
        <f>IF($CD50=TRUE,CL50-($CI50*'2. AC Monitors'!$D$15),CL50)</f>
        <v>33.075240000000001</v>
      </c>
      <c r="CN50" s="33">
        <f>IF($CB50=TRUE,CM50-($CI50*'2. AC Monitors'!$E$15),CM50)</f>
        <v>33.075240000000001</v>
      </c>
      <c r="CO50" s="33">
        <f>IF($CA50="DC",CN50+(CI50*(1-'2. AC Monitors'!$D$21)),CN50)</f>
        <v>33.075240000000001</v>
      </c>
      <c r="CP50" s="35">
        <f>('2. AC Monitors'!$A$8*'1. Version 7 Dataset'!$R50)+'2. AC Monitors'!$C$8</f>
        <v>29.424420000000001</v>
      </c>
      <c r="CQ50" s="35">
        <f t="shared" si="3"/>
        <v>0</v>
      </c>
      <c r="CR50" s="33">
        <f>(IF(CD50=TRUE,CI50+(CI50*'2. AC Monitors'!$D$15),'1. Version 7 Dataset'!CI50))*0.85</f>
        <v>29.651757000000003</v>
      </c>
      <c r="CS50" s="35">
        <f t="shared" si="4"/>
        <v>0</v>
      </c>
      <c r="CT50" s="35">
        <f>($AZ50*$R50*'3. Signage Displays'!$A$7)+'3. Signage Displays'!$B$7*TANH('3. Signage Displays'!$C$7*('1. Version 7 Dataset'!$R50+'3. Signage Displays'!$D$7)+'3. Signage Displays'!$E$7)+'3. Signage Displays'!$F$7</f>
        <v>28.18164228590317</v>
      </c>
      <c r="CU50" s="36">
        <f>($AZ50*$R50*'3. Signage Displays'!$A$7)</f>
        <v>2.4494082800000001</v>
      </c>
      <c r="CV50" s="37">
        <f>BE50-(AZ50*R50*'3. Signage Displays'!$A$7)</f>
        <v>9.5805917199999993</v>
      </c>
      <c r="CW50" s="37">
        <f>IF(CC50=TRUE,CV50-(CT50*'3. Signage Displays'!$A$12),CV50)</f>
        <v>9.5805917199999993</v>
      </c>
      <c r="CX50" s="38">
        <f>'3. Signage Displays'!$B$7*TANH('3. Signage Displays'!$C$7*('1. Version 7 Dataset'!R50+'3. Signage Displays'!$D$7)+'3. Signage Displays'!$E$7)+'3. Signage Displays'!$F$7</f>
        <v>25.73223400590317</v>
      </c>
      <c r="CY50" s="28">
        <f t="shared" si="5"/>
        <v>1</v>
      </c>
    </row>
    <row r="51" spans="1:103" s="17" customFormat="1" ht="19.5" customHeight="1">
      <c r="A51" s="28">
        <v>530</v>
      </c>
      <c r="B51" s="29" t="s">
        <v>2857</v>
      </c>
      <c r="C51" s="29" t="s">
        <v>3079</v>
      </c>
      <c r="D51" s="29" t="s">
        <v>3080</v>
      </c>
      <c r="E51" s="29" t="s">
        <v>2860</v>
      </c>
      <c r="F51" s="29" t="s">
        <v>3079</v>
      </c>
      <c r="G51" s="29" t="s">
        <v>3080</v>
      </c>
      <c r="H51" s="29" t="s">
        <v>3081</v>
      </c>
      <c r="I51" s="29" t="s">
        <v>78</v>
      </c>
      <c r="J51" s="29" t="s">
        <v>100</v>
      </c>
      <c r="K51" s="29" t="s">
        <v>105</v>
      </c>
      <c r="L51" s="29" t="s">
        <v>80</v>
      </c>
      <c r="M51" s="29" t="s">
        <v>105</v>
      </c>
      <c r="N51" s="30">
        <v>1000</v>
      </c>
      <c r="O51" s="30">
        <v>10.6</v>
      </c>
      <c r="P51" s="30">
        <v>13.3</v>
      </c>
      <c r="Q51" s="31">
        <v>17</v>
      </c>
      <c r="R51" s="30">
        <v>141.6</v>
      </c>
      <c r="S51" s="30">
        <v>1.25</v>
      </c>
      <c r="T51" s="30">
        <v>1024</v>
      </c>
      <c r="U51" s="30">
        <v>1280</v>
      </c>
      <c r="V51" s="32">
        <v>1.3</v>
      </c>
      <c r="W51" s="30">
        <v>9257</v>
      </c>
      <c r="X51" s="30">
        <v>60</v>
      </c>
      <c r="Y51" s="30">
        <v>33.200000000000003</v>
      </c>
      <c r="Z51" s="29" t="s">
        <v>81</v>
      </c>
      <c r="AA51" s="29" t="s">
        <v>86</v>
      </c>
      <c r="AB51" s="29"/>
      <c r="AC51" s="29"/>
      <c r="AD51" s="29" t="s">
        <v>84</v>
      </c>
      <c r="AE51" s="29" t="s">
        <v>83</v>
      </c>
      <c r="AF51" s="29" t="s">
        <v>106</v>
      </c>
      <c r="AG51" s="29" t="s">
        <v>105</v>
      </c>
      <c r="AH51" s="29" t="s">
        <v>86</v>
      </c>
      <c r="AI51" s="29" t="s">
        <v>105</v>
      </c>
      <c r="AJ51" s="29" t="s">
        <v>86</v>
      </c>
      <c r="AK51" s="29" t="s">
        <v>86</v>
      </c>
      <c r="AL51" s="29" t="s">
        <v>107</v>
      </c>
      <c r="AM51" s="29" t="s">
        <v>105</v>
      </c>
      <c r="AN51" s="29" t="s">
        <v>86</v>
      </c>
      <c r="AO51" s="29" t="s">
        <v>86</v>
      </c>
      <c r="AP51" s="29" t="s">
        <v>86</v>
      </c>
      <c r="AQ51" s="29" t="s">
        <v>96</v>
      </c>
      <c r="AR51" s="29" t="s">
        <v>105</v>
      </c>
      <c r="AS51" s="29" t="s">
        <v>84</v>
      </c>
      <c r="AT51" s="29" t="s">
        <v>89</v>
      </c>
      <c r="AU51" s="29" t="s">
        <v>105</v>
      </c>
      <c r="AV51" s="30">
        <v>5</v>
      </c>
      <c r="AW51" s="29" t="s">
        <v>84</v>
      </c>
      <c r="AX51" s="29" t="s">
        <v>84</v>
      </c>
      <c r="AY51" s="30">
        <v>250</v>
      </c>
      <c r="AZ51" s="30">
        <v>303.3</v>
      </c>
      <c r="BA51" s="30">
        <v>243.7</v>
      </c>
      <c r="BB51" s="30">
        <v>200</v>
      </c>
      <c r="BC51" s="29"/>
      <c r="BD51" s="29"/>
      <c r="BE51" s="30">
        <v>10.039999999999999</v>
      </c>
      <c r="BF51" s="29"/>
      <c r="BG51" s="30">
        <v>0.13</v>
      </c>
      <c r="BH51" s="29"/>
      <c r="BI51" s="29"/>
      <c r="BJ51" s="30">
        <v>0.1</v>
      </c>
      <c r="BK51" s="30">
        <v>31.51</v>
      </c>
      <c r="BL51" s="30">
        <v>31.51</v>
      </c>
      <c r="BM51" s="30">
        <v>33.4</v>
      </c>
      <c r="BN51" s="29"/>
      <c r="BO51" s="29"/>
      <c r="BP51" s="30">
        <v>0.14000000000000001</v>
      </c>
      <c r="BQ51" s="30">
        <v>0.17</v>
      </c>
      <c r="BR51" s="29"/>
      <c r="BS51" s="30">
        <v>10.31</v>
      </c>
      <c r="BT51" s="30">
        <v>32.590000000000003</v>
      </c>
      <c r="BU51" s="29"/>
      <c r="BV51" s="30">
        <v>0</v>
      </c>
      <c r="BW51" s="28">
        <v>530</v>
      </c>
      <c r="BX51" s="33">
        <f t="shared" si="0"/>
        <v>31.522859999999991</v>
      </c>
      <c r="BY51" s="34">
        <f>IF(COUNTIF($G$2:G51,G51)=1,1,0)</f>
        <v>1</v>
      </c>
      <c r="BZ51" s="34">
        <f t="shared" si="1"/>
        <v>1</v>
      </c>
      <c r="CA51" s="28" t="s">
        <v>3405</v>
      </c>
      <c r="CB51" s="34" t="b">
        <f t="shared" si="7"/>
        <v>0</v>
      </c>
      <c r="CC51" s="34" t="b">
        <f t="shared" si="2"/>
        <v>0</v>
      </c>
      <c r="CD51" s="34" t="b">
        <f t="array" ref="CD51">ISNUMBER(SEARCH("Touch Screen",$AJ51))</f>
        <v>0</v>
      </c>
      <c r="CE51" s="34"/>
      <c r="CF51" s="34"/>
      <c r="CG51" s="32">
        <v>33.200000000000003</v>
      </c>
      <c r="CH51" s="28">
        <v>0</v>
      </c>
      <c r="CI51" s="33">
        <f>('2. AC Monitors'!$A$8*'1. Version 7 Dataset'!$R51)+('1. Version 7 Dataset'!$V51*'2. AC Monitors'!$B$8)+'2. AC Monitors'!$C$8</f>
        <v>30.735199999999999</v>
      </c>
      <c r="CJ51" s="35">
        <f>BX51-('2. AC Monitors'!$B$8*V51)</f>
        <v>26.06285999999999</v>
      </c>
      <c r="CK51" s="33">
        <f>IF($CH51=0,CJ51,CJ51-('2. AC Monitors'!$A$15*'1. Version 7 Dataset'!$CG51))</f>
        <v>26.06285999999999</v>
      </c>
      <c r="CL51" s="33">
        <f>IF($CC51=TRUE,'1. Version 7 Dataset'!CK51-($CI51*'2. AC Monitors'!$B$15),'1. Version 7 Dataset'!CK51)</f>
        <v>26.06285999999999</v>
      </c>
      <c r="CM51" s="33">
        <f>IF($CD51=TRUE,CL51-($CI51*'2. AC Monitors'!$D$15),CL51)</f>
        <v>26.06285999999999</v>
      </c>
      <c r="CN51" s="33">
        <f>IF($CB51=TRUE,CM51-($CI51*'2. AC Monitors'!$E$15),CM51)</f>
        <v>26.06285999999999</v>
      </c>
      <c r="CO51" s="33">
        <f>IF($CA51="DC",CN51+(CI51*(1-'2. AC Monitors'!$D$21)),CN51)</f>
        <v>26.06285999999999</v>
      </c>
      <c r="CP51" s="35">
        <f>('2. AC Monitors'!$A$8*'1. Version 7 Dataset'!$R51)+'2. AC Monitors'!$C$8</f>
        <v>25.275199999999998</v>
      </c>
      <c r="CQ51" s="35">
        <f t="shared" si="3"/>
        <v>0</v>
      </c>
      <c r="CR51" s="33">
        <f>(IF(CD51=TRUE,CI51+(CI51*'2. AC Monitors'!$D$15),'1. Version 7 Dataset'!CI51))*0.85</f>
        <v>26.124919999999999</v>
      </c>
      <c r="CS51" s="35">
        <f t="shared" si="4"/>
        <v>0</v>
      </c>
      <c r="CT51" s="35">
        <f>($AZ51*$R51*'3. Signage Displays'!$A$7)+'3. Signage Displays'!$B$7*TANH('3. Signage Displays'!$C$7*('1. Version 7 Dataset'!$R51+'3. Signage Displays'!$D$7)+'3. Signage Displays'!$E$7)+'3. Signage Displays'!$F$7</f>
        <v>25.412722918829296</v>
      </c>
      <c r="CU51" s="36">
        <f>($AZ51*$R51*'3. Signage Displays'!$A$7)</f>
        <v>1.7178912000000002</v>
      </c>
      <c r="CV51" s="37">
        <f>BE51-(AZ51*R51*'3. Signage Displays'!$A$7)</f>
        <v>8.3221087999999988</v>
      </c>
      <c r="CW51" s="37">
        <f>IF(CC51=TRUE,CV51-(CT51*'3. Signage Displays'!$A$12),CV51)</f>
        <v>8.3221087999999988</v>
      </c>
      <c r="CX51" s="38">
        <f>'3. Signage Displays'!$B$7*TANH('3. Signage Displays'!$C$7*('1. Version 7 Dataset'!R51+'3. Signage Displays'!$D$7)+'3. Signage Displays'!$E$7)+'3. Signage Displays'!$F$7</f>
        <v>23.694831718829299</v>
      </c>
      <c r="CY51" s="28">
        <f t="shared" si="5"/>
        <v>1</v>
      </c>
    </row>
    <row r="52" spans="1:103" s="17" customFormat="1" ht="19.5" customHeight="1">
      <c r="A52" s="28">
        <v>551</v>
      </c>
      <c r="B52" s="29" t="s">
        <v>788</v>
      </c>
      <c r="C52" s="29" t="s">
        <v>792</v>
      </c>
      <c r="D52" s="29" t="s">
        <v>794</v>
      </c>
      <c r="E52" s="29" t="s">
        <v>791</v>
      </c>
      <c r="F52" s="29" t="s">
        <v>794</v>
      </c>
      <c r="G52" s="29" t="s">
        <v>794</v>
      </c>
      <c r="H52" s="29"/>
      <c r="I52" s="29" t="s">
        <v>78</v>
      </c>
      <c r="J52" s="29" t="s">
        <v>100</v>
      </c>
      <c r="K52" s="29"/>
      <c r="L52" s="29" t="s">
        <v>80</v>
      </c>
      <c r="M52" s="29"/>
      <c r="N52" s="30">
        <v>1000</v>
      </c>
      <c r="O52" s="30">
        <v>10.4</v>
      </c>
      <c r="P52" s="30">
        <v>17.8</v>
      </c>
      <c r="Q52" s="31">
        <v>19.5</v>
      </c>
      <c r="R52" s="30">
        <v>184.2</v>
      </c>
      <c r="S52" s="30">
        <v>0.67</v>
      </c>
      <c r="T52" s="30">
        <v>1440</v>
      </c>
      <c r="U52" s="30">
        <v>900</v>
      </c>
      <c r="V52" s="32">
        <v>1.3</v>
      </c>
      <c r="W52" s="30">
        <v>89</v>
      </c>
      <c r="X52" s="30">
        <v>60</v>
      </c>
      <c r="Y52" s="30">
        <v>2.2000000000000002</v>
      </c>
      <c r="Z52" s="29" t="s">
        <v>150</v>
      </c>
      <c r="AA52" s="29" t="s">
        <v>86</v>
      </c>
      <c r="AB52" s="29"/>
      <c r="AC52" s="29"/>
      <c r="AD52" s="29" t="s">
        <v>84</v>
      </c>
      <c r="AE52" s="29" t="s">
        <v>84</v>
      </c>
      <c r="AF52" s="29" t="s">
        <v>107</v>
      </c>
      <c r="AG52" s="29" t="s">
        <v>306</v>
      </c>
      <c r="AH52" s="29" t="s">
        <v>120</v>
      </c>
      <c r="AI52" s="29" t="s">
        <v>795</v>
      </c>
      <c r="AJ52" s="29" t="s">
        <v>86</v>
      </c>
      <c r="AK52" s="29" t="s">
        <v>86</v>
      </c>
      <c r="AL52" s="29" t="s">
        <v>107</v>
      </c>
      <c r="AM52" s="29" t="s">
        <v>306</v>
      </c>
      <c r="AN52" s="29" t="s">
        <v>86</v>
      </c>
      <c r="AO52" s="29" t="s">
        <v>86</v>
      </c>
      <c r="AP52" s="29" t="s">
        <v>86</v>
      </c>
      <c r="AQ52" s="29" t="s">
        <v>96</v>
      </c>
      <c r="AR52" s="29"/>
      <c r="AS52" s="29" t="s">
        <v>84</v>
      </c>
      <c r="AT52" s="29" t="s">
        <v>89</v>
      </c>
      <c r="AU52" s="29"/>
      <c r="AV52" s="30">
        <v>1</v>
      </c>
      <c r="AW52" s="29" t="s">
        <v>84</v>
      </c>
      <c r="AX52" s="29" t="s">
        <v>84</v>
      </c>
      <c r="AY52" s="30">
        <v>250</v>
      </c>
      <c r="AZ52" s="30">
        <v>179.1</v>
      </c>
      <c r="BA52" s="30">
        <v>118.8</v>
      </c>
      <c r="BB52" s="30">
        <v>179.1</v>
      </c>
      <c r="BC52" s="29"/>
      <c r="BD52" s="29"/>
      <c r="BE52" s="30">
        <v>12.4</v>
      </c>
      <c r="BF52" s="29"/>
      <c r="BG52" s="30">
        <v>0.2</v>
      </c>
      <c r="BH52" s="29"/>
      <c r="BI52" s="29"/>
      <c r="BJ52" s="30">
        <v>0.17</v>
      </c>
      <c r="BK52" s="30">
        <v>39.200000000000003</v>
      </c>
      <c r="BL52" s="30">
        <v>39.200000000000003</v>
      </c>
      <c r="BM52" s="30">
        <v>46.03</v>
      </c>
      <c r="BN52" s="29"/>
      <c r="BO52" s="29"/>
      <c r="BP52" s="30">
        <v>0.27</v>
      </c>
      <c r="BQ52" s="30">
        <v>12.6</v>
      </c>
      <c r="BR52" s="30">
        <v>12.6</v>
      </c>
      <c r="BS52" s="29"/>
      <c r="BT52" s="30">
        <v>40.5</v>
      </c>
      <c r="BU52" s="29"/>
      <c r="BV52" s="30">
        <v>1</v>
      </c>
      <c r="BW52" s="28">
        <v>551</v>
      </c>
      <c r="BX52" s="33">
        <f t="shared" si="0"/>
        <v>39.157199999999996</v>
      </c>
      <c r="BY52" s="34">
        <f>IF(COUNTIF($G$2:G52,G52)=1,1,0)</f>
        <v>1</v>
      </c>
      <c r="BZ52" s="34">
        <f t="shared" si="1"/>
        <v>1</v>
      </c>
      <c r="CA52" s="28" t="s">
        <v>3405</v>
      </c>
      <c r="CB52" s="34" t="b">
        <f t="shared" si="7"/>
        <v>0</v>
      </c>
      <c r="CC52" s="34" t="b">
        <f t="shared" si="2"/>
        <v>0</v>
      </c>
      <c r="CD52" s="34" t="b">
        <f t="array" ref="CD52">ISNUMBER(SEARCH("Touch Screen",$AJ52))</f>
        <v>0</v>
      </c>
      <c r="CE52" s="34"/>
      <c r="CF52" s="34"/>
      <c r="CG52" s="32">
        <v>2.2000000000000002</v>
      </c>
      <c r="CH52" s="28">
        <v>0</v>
      </c>
      <c r="CI52" s="33">
        <f>('2. AC Monitors'!$A$8*'1. Version 7 Dataset'!$R52)+('1. Version 7 Dataset'!$V52*'2. AC Monitors'!$B$8)+'2. AC Monitors'!$C$8</f>
        <v>35.932400000000001</v>
      </c>
      <c r="CJ52" s="35">
        <f>BX52-('2. AC Monitors'!$B$8*V52)</f>
        <v>33.697199999999995</v>
      </c>
      <c r="CK52" s="33">
        <f>IF($CH52=0,CJ52,CJ52-('2. AC Monitors'!$A$15*'1. Version 7 Dataset'!$CG52))</f>
        <v>33.697199999999995</v>
      </c>
      <c r="CL52" s="33">
        <f>IF($CC52=TRUE,'1. Version 7 Dataset'!CK52-($CI52*'2. AC Monitors'!$B$15),'1. Version 7 Dataset'!CK52)</f>
        <v>33.697199999999995</v>
      </c>
      <c r="CM52" s="33">
        <f>IF($CD52=TRUE,CL52-($CI52*'2. AC Monitors'!$D$15),CL52)</f>
        <v>33.697199999999995</v>
      </c>
      <c r="CN52" s="33">
        <f>IF($CB52=TRUE,CM52-($CI52*'2. AC Monitors'!$E$15),CM52)</f>
        <v>33.697199999999995</v>
      </c>
      <c r="CO52" s="33">
        <f>IF($CA52="DC",CN52+(CI52*(1-'2. AC Monitors'!$D$21)),CN52)</f>
        <v>33.697199999999995</v>
      </c>
      <c r="CP52" s="35">
        <f>('2. AC Monitors'!$A$8*'1. Version 7 Dataset'!$R52)+'2. AC Monitors'!$C$8</f>
        <v>30.472399999999997</v>
      </c>
      <c r="CQ52" s="35">
        <f t="shared" si="3"/>
        <v>0</v>
      </c>
      <c r="CR52" s="33">
        <f>(IF(CD52=TRUE,CI52+(CI52*'2. AC Monitors'!$D$15),'1. Version 7 Dataset'!CI52))*0.85</f>
        <v>30.542539999999999</v>
      </c>
      <c r="CS52" s="35">
        <f t="shared" si="4"/>
        <v>0</v>
      </c>
      <c r="CT52" s="35">
        <f>($AZ52*$R52*'3. Signage Displays'!$A$7)+'3. Signage Displays'!$B$7*TANH('3. Signage Displays'!$C$7*('1. Version 7 Dataset'!$R52+'3. Signage Displays'!$D$7)+'3. Signage Displays'!$E$7)+'3. Signage Displays'!$F$7</f>
        <v>27.565958104802128</v>
      </c>
      <c r="CU52" s="36">
        <f>($AZ52*$R52*'3. Signage Displays'!$A$7)</f>
        <v>1.3196087999999999</v>
      </c>
      <c r="CV52" s="37">
        <f>BE52-(AZ52*R52*'3. Signage Displays'!$A$7)</f>
        <v>11.080391200000001</v>
      </c>
      <c r="CW52" s="37">
        <f>IF(CC52=TRUE,CV52-(CT52*'3. Signage Displays'!$A$12),CV52)</f>
        <v>11.080391200000001</v>
      </c>
      <c r="CX52" s="38">
        <f>'3. Signage Displays'!$B$7*TANH('3. Signage Displays'!$C$7*('1. Version 7 Dataset'!R52+'3. Signage Displays'!$D$7)+'3. Signage Displays'!$E$7)+'3. Signage Displays'!$F$7</f>
        <v>26.246349304802127</v>
      </c>
      <c r="CY52" s="28">
        <f t="shared" si="5"/>
        <v>1</v>
      </c>
    </row>
    <row r="53" spans="1:103" s="17" customFormat="1" ht="19.5" customHeight="1">
      <c r="A53" s="28">
        <v>561</v>
      </c>
      <c r="B53" s="29" t="s">
        <v>72</v>
      </c>
      <c r="C53" s="29" t="s">
        <v>438</v>
      </c>
      <c r="D53" s="29" t="s">
        <v>439</v>
      </c>
      <c r="E53" s="29" t="s">
        <v>75</v>
      </c>
      <c r="F53" s="29" t="s">
        <v>438</v>
      </c>
      <c r="G53" s="29" t="s">
        <v>439</v>
      </c>
      <c r="H53" s="29"/>
      <c r="I53" s="29" t="s">
        <v>78</v>
      </c>
      <c r="J53" s="29" t="s">
        <v>100</v>
      </c>
      <c r="K53" s="29"/>
      <c r="L53" s="29" t="s">
        <v>80</v>
      </c>
      <c r="M53" s="29"/>
      <c r="N53" s="30">
        <v>1000</v>
      </c>
      <c r="O53" s="30">
        <v>10.3</v>
      </c>
      <c r="P53" s="30">
        <v>16.5</v>
      </c>
      <c r="Q53" s="31">
        <v>19.5</v>
      </c>
      <c r="R53" s="30">
        <v>170.9</v>
      </c>
      <c r="S53" s="30">
        <v>1.6</v>
      </c>
      <c r="T53" s="30">
        <v>900</v>
      </c>
      <c r="U53" s="30">
        <v>1440</v>
      </c>
      <c r="V53" s="32">
        <v>1.3</v>
      </c>
      <c r="W53" s="30">
        <v>7583</v>
      </c>
      <c r="X53" s="30">
        <v>60</v>
      </c>
      <c r="Y53" s="30">
        <v>0.3</v>
      </c>
      <c r="Z53" s="29" t="s">
        <v>86</v>
      </c>
      <c r="AA53" s="29" t="s">
        <v>86</v>
      </c>
      <c r="AB53" s="29"/>
      <c r="AC53" s="29"/>
      <c r="AD53" s="29" t="s">
        <v>84</v>
      </c>
      <c r="AE53" s="29" t="s">
        <v>84</v>
      </c>
      <c r="AF53" s="29" t="s">
        <v>106</v>
      </c>
      <c r="AG53" s="29"/>
      <c r="AH53" s="29" t="s">
        <v>120</v>
      </c>
      <c r="AI53" s="29"/>
      <c r="AJ53" s="29" t="s">
        <v>86</v>
      </c>
      <c r="AK53" s="29" t="s">
        <v>86</v>
      </c>
      <c r="AL53" s="29" t="s">
        <v>107</v>
      </c>
      <c r="AM53" s="29"/>
      <c r="AN53" s="29" t="s">
        <v>86</v>
      </c>
      <c r="AO53" s="29" t="s">
        <v>86</v>
      </c>
      <c r="AP53" s="29" t="s">
        <v>86</v>
      </c>
      <c r="AQ53" s="29" t="s">
        <v>96</v>
      </c>
      <c r="AR53" s="29"/>
      <c r="AS53" s="29" t="s">
        <v>84</v>
      </c>
      <c r="AT53" s="29" t="s">
        <v>89</v>
      </c>
      <c r="AU53" s="29"/>
      <c r="AV53" s="30">
        <v>2</v>
      </c>
      <c r="AW53" s="29" t="s">
        <v>84</v>
      </c>
      <c r="AX53" s="29" t="s">
        <v>84</v>
      </c>
      <c r="AY53" s="30">
        <v>250</v>
      </c>
      <c r="AZ53" s="30">
        <v>240.3</v>
      </c>
      <c r="BA53" s="30">
        <v>201.7</v>
      </c>
      <c r="BB53" s="30">
        <v>200</v>
      </c>
      <c r="BC53" s="29"/>
      <c r="BD53" s="29"/>
      <c r="BE53" s="30">
        <v>13.53</v>
      </c>
      <c r="BF53" s="29"/>
      <c r="BG53" s="30">
        <v>0.26</v>
      </c>
      <c r="BH53" s="29"/>
      <c r="BI53" s="29"/>
      <c r="BJ53" s="30">
        <v>0.2</v>
      </c>
      <c r="BK53" s="30">
        <v>42.96</v>
      </c>
      <c r="BL53" s="30">
        <v>42.96</v>
      </c>
      <c r="BM53" s="30">
        <v>43.3</v>
      </c>
      <c r="BN53" s="29"/>
      <c r="BO53" s="29"/>
      <c r="BP53" s="30">
        <v>0.2</v>
      </c>
      <c r="BQ53" s="30">
        <v>0.25</v>
      </c>
      <c r="BR53" s="29"/>
      <c r="BS53" s="30">
        <v>13.52</v>
      </c>
      <c r="BT53" s="30">
        <v>42.88</v>
      </c>
      <c r="BU53" s="29"/>
      <c r="BV53" s="30">
        <v>0</v>
      </c>
      <c r="BW53" s="28">
        <v>561</v>
      </c>
      <c r="BX53" s="33">
        <f t="shared" si="0"/>
        <v>42.963419999999985</v>
      </c>
      <c r="BY53" s="34">
        <f>IF(COUNTIF($G$2:G53,G53)=1,1,0)</f>
        <v>1</v>
      </c>
      <c r="BZ53" s="34">
        <f t="shared" si="1"/>
        <v>1</v>
      </c>
      <c r="CA53" s="28" t="s">
        <v>3405</v>
      </c>
      <c r="CB53" s="34" t="b">
        <f t="shared" si="7"/>
        <v>0</v>
      </c>
      <c r="CC53" s="34" t="b">
        <f t="shared" si="2"/>
        <v>0</v>
      </c>
      <c r="CD53" s="34" t="b">
        <f t="array" ref="CD53">ISNUMBER(SEARCH("Touch Screen",$AJ53))</f>
        <v>0</v>
      </c>
      <c r="CE53" s="34"/>
      <c r="CF53" s="34"/>
      <c r="CG53" s="32">
        <v>0.3</v>
      </c>
      <c r="CH53" s="28">
        <v>0</v>
      </c>
      <c r="CI53" s="33">
        <f>('2. AC Monitors'!$A$8*'1. Version 7 Dataset'!$R53)+('1. Version 7 Dataset'!$V53*'2. AC Monitors'!$B$8)+'2. AC Monitors'!$C$8</f>
        <v>34.309800000000003</v>
      </c>
      <c r="CJ53" s="35">
        <f>BX53-('2. AC Monitors'!$B$8*V53)</f>
        <v>37.503419999999984</v>
      </c>
      <c r="CK53" s="33">
        <f>IF($CH53=0,CJ53,CJ53-('2. AC Monitors'!$A$15*'1. Version 7 Dataset'!$CG53))</f>
        <v>37.503419999999984</v>
      </c>
      <c r="CL53" s="33">
        <f>IF($CC53=TRUE,'1. Version 7 Dataset'!CK53-($CI53*'2. AC Monitors'!$B$15),'1. Version 7 Dataset'!CK53)</f>
        <v>37.503419999999984</v>
      </c>
      <c r="CM53" s="33">
        <f>IF($CD53=TRUE,CL53-($CI53*'2. AC Monitors'!$D$15),CL53)</f>
        <v>37.503419999999984</v>
      </c>
      <c r="CN53" s="33">
        <f>IF($CB53=TRUE,CM53-($CI53*'2. AC Monitors'!$E$15),CM53)</f>
        <v>37.503419999999984</v>
      </c>
      <c r="CO53" s="33">
        <f>IF($CA53="DC",CN53+(CI53*(1-'2. AC Monitors'!$D$21)),CN53)</f>
        <v>37.503419999999984</v>
      </c>
      <c r="CP53" s="35">
        <f>('2. AC Monitors'!$A$8*'1. Version 7 Dataset'!$R53)+'2. AC Monitors'!$C$8</f>
        <v>28.849800000000002</v>
      </c>
      <c r="CQ53" s="35">
        <f t="shared" si="3"/>
        <v>0</v>
      </c>
      <c r="CR53" s="33">
        <f>(IF(CD53=TRUE,CI53+(CI53*'2. AC Monitors'!$D$15),'1. Version 7 Dataset'!CI53))*0.85</f>
        <v>29.163330000000002</v>
      </c>
      <c r="CS53" s="35">
        <f t="shared" si="4"/>
        <v>0</v>
      </c>
      <c r="CT53" s="35">
        <f>($AZ53*$R53*'3. Signage Displays'!$A$7)+'3. Signage Displays'!$B$7*TANH('3. Signage Displays'!$C$7*('1. Version 7 Dataset'!$R53+'3. Signage Displays'!$D$7)+'3. Signage Displays'!$E$7)+'3. Signage Displays'!$F$7</f>
        <v>27.092938453317274</v>
      </c>
      <c r="CU53" s="36">
        <f>($AZ53*$R53*'3. Signage Displays'!$A$7)</f>
        <v>1.6426908000000002</v>
      </c>
      <c r="CV53" s="37">
        <f>BE53-(AZ53*R53*'3. Signage Displays'!$A$7)</f>
        <v>11.887309199999999</v>
      </c>
      <c r="CW53" s="37">
        <f>IF(CC53=TRUE,CV53-(CT53*'3. Signage Displays'!$A$12),CV53)</f>
        <v>11.887309199999999</v>
      </c>
      <c r="CX53" s="38">
        <f>'3. Signage Displays'!$B$7*TANH('3. Signage Displays'!$C$7*('1. Version 7 Dataset'!R53+'3. Signage Displays'!$D$7)+'3. Signage Displays'!$E$7)+'3. Signage Displays'!$F$7</f>
        <v>25.450247653317273</v>
      </c>
      <c r="CY53" s="28">
        <f t="shared" si="5"/>
        <v>1</v>
      </c>
    </row>
    <row r="54" spans="1:103" s="17" customFormat="1" ht="19.5" customHeight="1">
      <c r="A54" s="28">
        <v>575</v>
      </c>
      <c r="B54" s="29" t="s">
        <v>3083</v>
      </c>
      <c r="C54" s="29" t="s">
        <v>3162</v>
      </c>
      <c r="D54" s="29" t="s">
        <v>3163</v>
      </c>
      <c r="E54" s="29" t="s">
        <v>3086</v>
      </c>
      <c r="F54" s="29" t="s">
        <v>3164</v>
      </c>
      <c r="G54" s="29" t="s">
        <v>3163</v>
      </c>
      <c r="H54" s="29" t="s">
        <v>3165</v>
      </c>
      <c r="I54" s="29" t="s">
        <v>78</v>
      </c>
      <c r="J54" s="29" t="s">
        <v>88</v>
      </c>
      <c r="K54" s="29" t="s">
        <v>158</v>
      </c>
      <c r="L54" s="29" t="s">
        <v>80</v>
      </c>
      <c r="M54" s="29" t="s">
        <v>105</v>
      </c>
      <c r="N54" s="30">
        <v>1000</v>
      </c>
      <c r="O54" s="30">
        <v>11.8</v>
      </c>
      <c r="P54" s="30">
        <v>14.8</v>
      </c>
      <c r="Q54" s="31">
        <v>19</v>
      </c>
      <c r="R54" s="30">
        <v>174.17</v>
      </c>
      <c r="S54" s="30">
        <v>1.25</v>
      </c>
      <c r="T54" s="30">
        <v>1024</v>
      </c>
      <c r="U54" s="30">
        <v>1280</v>
      </c>
      <c r="V54" s="32">
        <v>1.3</v>
      </c>
      <c r="W54" s="30">
        <v>7525</v>
      </c>
      <c r="X54" s="30">
        <v>60</v>
      </c>
      <c r="Y54" s="30">
        <v>33.200000000000003</v>
      </c>
      <c r="Z54" s="29" t="s">
        <v>86</v>
      </c>
      <c r="AA54" s="29" t="s">
        <v>86</v>
      </c>
      <c r="AB54" s="29"/>
      <c r="AC54" s="29"/>
      <c r="AD54" s="29" t="s">
        <v>84</v>
      </c>
      <c r="AE54" s="29" t="s">
        <v>83</v>
      </c>
      <c r="AF54" s="29" t="s">
        <v>106</v>
      </c>
      <c r="AG54" s="29" t="s">
        <v>105</v>
      </c>
      <c r="AH54" s="29" t="s">
        <v>86</v>
      </c>
      <c r="AI54" s="29" t="s">
        <v>105</v>
      </c>
      <c r="AJ54" s="29" t="s">
        <v>86</v>
      </c>
      <c r="AK54" s="29" t="s">
        <v>86</v>
      </c>
      <c r="AL54" s="29" t="s">
        <v>107</v>
      </c>
      <c r="AM54" s="29" t="s">
        <v>105</v>
      </c>
      <c r="AN54" s="29" t="s">
        <v>86</v>
      </c>
      <c r="AO54" s="29" t="s">
        <v>86</v>
      </c>
      <c r="AP54" s="29" t="s">
        <v>86</v>
      </c>
      <c r="AQ54" s="29" t="s">
        <v>96</v>
      </c>
      <c r="AR54" s="29" t="s">
        <v>105</v>
      </c>
      <c r="AS54" s="29" t="s">
        <v>84</v>
      </c>
      <c r="AT54" s="29" t="s">
        <v>89</v>
      </c>
      <c r="AU54" s="29" t="s">
        <v>105</v>
      </c>
      <c r="AV54" s="30">
        <v>0</v>
      </c>
      <c r="AW54" s="29" t="s">
        <v>84</v>
      </c>
      <c r="AX54" s="29" t="s">
        <v>83</v>
      </c>
      <c r="AY54" s="30">
        <v>241</v>
      </c>
      <c r="AZ54" s="30">
        <v>253.9</v>
      </c>
      <c r="BA54" s="30">
        <v>250</v>
      </c>
      <c r="BB54" s="30">
        <v>200</v>
      </c>
      <c r="BC54" s="29"/>
      <c r="BD54" s="29"/>
      <c r="BE54" s="30">
        <v>12.68</v>
      </c>
      <c r="BF54" s="29"/>
      <c r="BG54" s="30">
        <v>0.2</v>
      </c>
      <c r="BH54" s="29"/>
      <c r="BI54" s="29"/>
      <c r="BJ54" s="30">
        <v>0.1</v>
      </c>
      <c r="BK54" s="30">
        <v>40.01</v>
      </c>
      <c r="BL54" s="30">
        <v>40.01</v>
      </c>
      <c r="BM54" s="30">
        <v>44.1</v>
      </c>
      <c r="BN54" s="29"/>
      <c r="BO54" s="29"/>
      <c r="BP54" s="30">
        <v>0.12</v>
      </c>
      <c r="BQ54" s="30">
        <v>0.22</v>
      </c>
      <c r="BR54" s="29"/>
      <c r="BS54" s="30">
        <v>12.96</v>
      </c>
      <c r="BT54" s="30">
        <v>40.98</v>
      </c>
      <c r="BU54" s="29"/>
      <c r="BV54" s="30">
        <v>0</v>
      </c>
      <c r="BW54" s="28">
        <v>575</v>
      </c>
      <c r="BX54" s="33">
        <f t="shared" si="0"/>
        <v>40.015679999999996</v>
      </c>
      <c r="BY54" s="34">
        <f>IF(COUNTIF($G$2:G54,G54)=1,1,0)</f>
        <v>1</v>
      </c>
      <c r="BZ54" s="34">
        <f t="shared" si="1"/>
        <v>1</v>
      </c>
      <c r="CA54" s="28" t="s">
        <v>3405</v>
      </c>
      <c r="CB54" s="34" t="b">
        <f t="shared" si="7"/>
        <v>0</v>
      </c>
      <c r="CC54" s="34" t="b">
        <f t="shared" si="2"/>
        <v>0</v>
      </c>
      <c r="CD54" s="34" t="b">
        <f t="array" ref="CD54">ISNUMBER(SEARCH("Touch Screen",$AJ54))</f>
        <v>0</v>
      </c>
      <c r="CE54" s="34"/>
      <c r="CF54" s="34"/>
      <c r="CG54" s="32">
        <v>33.200000000000003</v>
      </c>
      <c r="CH54" s="28">
        <v>0</v>
      </c>
      <c r="CI54" s="33">
        <f>('2. AC Monitors'!$A$8*'1. Version 7 Dataset'!$R54)+('1. Version 7 Dataset'!$V54*'2. AC Monitors'!$B$8)+'2. AC Monitors'!$C$8</f>
        <v>34.708739999999999</v>
      </c>
      <c r="CJ54" s="35">
        <f>BX54-('2. AC Monitors'!$B$8*V54)</f>
        <v>34.555679999999995</v>
      </c>
      <c r="CK54" s="33">
        <f>IF($CH54=0,CJ54,CJ54-('2. AC Monitors'!$A$15*'1. Version 7 Dataset'!$CG54))</f>
        <v>34.555679999999995</v>
      </c>
      <c r="CL54" s="33">
        <f>IF($CC54=TRUE,'1. Version 7 Dataset'!CK54-($CI54*'2. AC Monitors'!$B$15),'1. Version 7 Dataset'!CK54)</f>
        <v>34.555679999999995</v>
      </c>
      <c r="CM54" s="33">
        <f>IF($CD54=TRUE,CL54-($CI54*'2. AC Monitors'!$D$15),CL54)</f>
        <v>34.555679999999995</v>
      </c>
      <c r="CN54" s="33">
        <f>IF($CB54=TRUE,CM54-($CI54*'2. AC Monitors'!$E$15),CM54)</f>
        <v>34.555679999999995</v>
      </c>
      <c r="CO54" s="33">
        <f>IF($CA54="DC",CN54+(CI54*(1-'2. AC Monitors'!$D$21)),CN54)</f>
        <v>34.555679999999995</v>
      </c>
      <c r="CP54" s="35">
        <f>('2. AC Monitors'!$A$8*'1. Version 7 Dataset'!$R54)+'2. AC Monitors'!$C$8</f>
        <v>29.248739999999998</v>
      </c>
      <c r="CQ54" s="35">
        <f t="shared" si="3"/>
        <v>0</v>
      </c>
      <c r="CR54" s="33">
        <f>(IF(CD54=TRUE,CI54+(CI54*'2. AC Monitors'!$D$15),'1. Version 7 Dataset'!CI54))*0.85</f>
        <v>29.502428999999999</v>
      </c>
      <c r="CS54" s="35">
        <f t="shared" si="4"/>
        <v>0</v>
      </c>
      <c r="CT54" s="35">
        <f>($AZ54*$R54*'3. Signage Displays'!$A$7)+'3. Signage Displays'!$B$7*TANH('3. Signage Displays'!$C$7*('1. Version 7 Dataset'!$R54+'3. Signage Displays'!$D$7)+'3. Signage Displays'!$E$7)+'3. Signage Displays'!$F$7</f>
        <v>27.414898726928847</v>
      </c>
      <c r="CU54" s="36">
        <f>($AZ54*$R54*'3. Signage Displays'!$A$7)</f>
        <v>1.7688705200000001</v>
      </c>
      <c r="CV54" s="37">
        <f>BE54-(AZ54*R54*'3. Signage Displays'!$A$7)</f>
        <v>10.91112948</v>
      </c>
      <c r="CW54" s="37">
        <f>IF(CC54=TRUE,CV54-(CT54*'3. Signage Displays'!$A$12),CV54)</f>
        <v>10.91112948</v>
      </c>
      <c r="CX54" s="38">
        <f>'3. Signage Displays'!$B$7*TANH('3. Signage Displays'!$C$7*('1. Version 7 Dataset'!R54+'3. Signage Displays'!$D$7)+'3. Signage Displays'!$E$7)+'3. Signage Displays'!$F$7</f>
        <v>25.646028206928847</v>
      </c>
      <c r="CY54" s="28">
        <f t="shared" si="5"/>
        <v>1</v>
      </c>
    </row>
    <row r="55" spans="1:103" s="17" customFormat="1" ht="19.5" customHeight="1">
      <c r="A55" s="28">
        <v>617</v>
      </c>
      <c r="B55" s="29" t="s">
        <v>446</v>
      </c>
      <c r="C55" s="29" t="s">
        <v>458</v>
      </c>
      <c r="D55" s="29" t="s">
        <v>459</v>
      </c>
      <c r="E55" s="29" t="s">
        <v>449</v>
      </c>
      <c r="F55" s="29" t="s">
        <v>460</v>
      </c>
      <c r="G55" s="29" t="s">
        <v>461</v>
      </c>
      <c r="H55" s="29" t="s">
        <v>462</v>
      </c>
      <c r="I55" s="29" t="s">
        <v>78</v>
      </c>
      <c r="J55" s="29" t="s">
        <v>79</v>
      </c>
      <c r="K55" s="29"/>
      <c r="L55" s="29" t="s">
        <v>80</v>
      </c>
      <c r="M55" s="29"/>
      <c r="N55" s="30">
        <v>500</v>
      </c>
      <c r="O55" s="30">
        <v>10.3</v>
      </c>
      <c r="P55" s="30">
        <v>16.5</v>
      </c>
      <c r="Q55" s="31">
        <v>19.5</v>
      </c>
      <c r="R55" s="30">
        <v>170.69</v>
      </c>
      <c r="S55" s="30">
        <v>1.6</v>
      </c>
      <c r="T55" s="30">
        <v>900</v>
      </c>
      <c r="U55" s="30">
        <v>1440</v>
      </c>
      <c r="V55" s="32">
        <v>1.3</v>
      </c>
      <c r="W55" s="30">
        <v>7593</v>
      </c>
      <c r="X55" s="30">
        <v>60</v>
      </c>
      <c r="Y55" s="30">
        <v>32.700000000000003</v>
      </c>
      <c r="Z55" s="29" t="s">
        <v>81</v>
      </c>
      <c r="AA55" s="29" t="s">
        <v>86</v>
      </c>
      <c r="AB55" s="29"/>
      <c r="AC55" s="29"/>
      <c r="AD55" s="29" t="s">
        <v>84</v>
      </c>
      <c r="AE55" s="29" t="s">
        <v>84</v>
      </c>
      <c r="AF55" s="29" t="s">
        <v>463</v>
      </c>
      <c r="AG55" s="29"/>
      <c r="AH55" s="29" t="s">
        <v>86</v>
      </c>
      <c r="AI55" s="29"/>
      <c r="AJ55" s="29" t="s">
        <v>86</v>
      </c>
      <c r="AK55" s="29" t="s">
        <v>86</v>
      </c>
      <c r="AL55" s="29" t="s">
        <v>87</v>
      </c>
      <c r="AM55" s="29"/>
      <c r="AN55" s="29" t="s">
        <v>86</v>
      </c>
      <c r="AO55" s="29" t="s">
        <v>86</v>
      </c>
      <c r="AP55" s="29" t="s">
        <v>86</v>
      </c>
      <c r="AQ55" s="29" t="s">
        <v>96</v>
      </c>
      <c r="AR55" s="29"/>
      <c r="AS55" s="29" t="s">
        <v>84</v>
      </c>
      <c r="AT55" s="29" t="s">
        <v>89</v>
      </c>
      <c r="AU55" s="29"/>
      <c r="AV55" s="29"/>
      <c r="AW55" s="29" t="s">
        <v>84</v>
      </c>
      <c r="AX55" s="29" t="s">
        <v>83</v>
      </c>
      <c r="AY55" s="30">
        <v>250</v>
      </c>
      <c r="AZ55" s="30">
        <v>238.1</v>
      </c>
      <c r="BA55" s="30">
        <v>213.9</v>
      </c>
      <c r="BB55" s="30">
        <v>201.1</v>
      </c>
      <c r="BC55" s="29"/>
      <c r="BD55" s="29"/>
      <c r="BE55" s="30">
        <v>11.08</v>
      </c>
      <c r="BF55" s="29"/>
      <c r="BG55" s="30">
        <v>0.14000000000000001</v>
      </c>
      <c r="BH55" s="29"/>
      <c r="BI55" s="29"/>
      <c r="BJ55" s="30">
        <v>0.1</v>
      </c>
      <c r="BK55" s="30">
        <v>34.76</v>
      </c>
      <c r="BL55" s="30">
        <v>34.76</v>
      </c>
      <c r="BM55" s="30">
        <v>43.29</v>
      </c>
      <c r="BN55" s="29"/>
      <c r="BO55" s="29"/>
      <c r="BP55" s="30">
        <v>0.16</v>
      </c>
      <c r="BQ55" s="30">
        <v>0.21</v>
      </c>
      <c r="BR55" s="29"/>
      <c r="BS55" s="30">
        <v>11.18</v>
      </c>
      <c r="BT55" s="30">
        <v>35.47</v>
      </c>
      <c r="BU55" s="29"/>
      <c r="BV55" s="30">
        <v>0</v>
      </c>
      <c r="BW55" s="28">
        <v>617</v>
      </c>
      <c r="BX55" s="33">
        <f t="shared" si="0"/>
        <v>34.768439999999998</v>
      </c>
      <c r="BY55" s="34">
        <f>IF(COUNTIF($G$2:G55,G55)=1,1,0)</f>
        <v>1</v>
      </c>
      <c r="BZ55" s="34">
        <f t="shared" si="1"/>
        <v>1</v>
      </c>
      <c r="CA55" s="28" t="s">
        <v>3405</v>
      </c>
      <c r="CB55" s="34" t="b">
        <f t="shared" si="7"/>
        <v>0</v>
      </c>
      <c r="CC55" s="34" t="b">
        <f t="shared" si="2"/>
        <v>0</v>
      </c>
      <c r="CD55" s="34" t="b">
        <f t="array" ref="CD55">ISNUMBER(SEARCH("Touch Screen",$AJ55))</f>
        <v>0</v>
      </c>
      <c r="CE55" s="34"/>
      <c r="CF55" s="34"/>
      <c r="CG55" s="32">
        <v>32.700000000000003</v>
      </c>
      <c r="CH55" s="28">
        <v>0</v>
      </c>
      <c r="CI55" s="33">
        <f>('2. AC Monitors'!$A$8*'1. Version 7 Dataset'!$R55)+('1. Version 7 Dataset'!$V55*'2. AC Monitors'!$B$8)+'2. AC Monitors'!$C$8</f>
        <v>34.284179999999999</v>
      </c>
      <c r="CJ55" s="35">
        <f>BX55-('2. AC Monitors'!$B$8*V55)</f>
        <v>29.308439999999997</v>
      </c>
      <c r="CK55" s="33">
        <f>IF($CH55=0,CJ55,CJ55-('2. AC Monitors'!$A$15*'1. Version 7 Dataset'!$CG55))</f>
        <v>29.308439999999997</v>
      </c>
      <c r="CL55" s="33">
        <f>IF($CC55=TRUE,'1. Version 7 Dataset'!CK55-($CI55*'2. AC Monitors'!$B$15),'1. Version 7 Dataset'!CK55)</f>
        <v>29.308439999999997</v>
      </c>
      <c r="CM55" s="33">
        <f>IF($CD55=TRUE,CL55-($CI55*'2. AC Monitors'!$D$15),CL55)</f>
        <v>29.308439999999997</v>
      </c>
      <c r="CN55" s="33">
        <f>IF($CB55=TRUE,CM55-($CI55*'2. AC Monitors'!$E$15),CM55)</f>
        <v>29.308439999999997</v>
      </c>
      <c r="CO55" s="33">
        <f>IF($CA55="DC",CN55+(CI55*(1-'2. AC Monitors'!$D$21)),CN55)</f>
        <v>29.308439999999997</v>
      </c>
      <c r="CP55" s="35">
        <f>('2. AC Monitors'!$A$8*'1. Version 7 Dataset'!$R55)+'2. AC Monitors'!$C$8</f>
        <v>28.824179999999998</v>
      </c>
      <c r="CQ55" s="35">
        <f t="shared" si="3"/>
        <v>0</v>
      </c>
      <c r="CR55" s="33">
        <f>(IF(CD55=TRUE,CI55+(CI55*'2. AC Monitors'!$D$15),'1. Version 7 Dataset'!CI55))*0.85</f>
        <v>29.141552999999998</v>
      </c>
      <c r="CS55" s="35">
        <f t="shared" si="4"/>
        <v>0</v>
      </c>
      <c r="CT55" s="35">
        <f>($AZ55*$R55*'3. Signage Displays'!$A$7)+'3. Signage Displays'!$B$7*TANH('3. Signage Displays'!$C$7*('1. Version 7 Dataset'!$R55+'3. Signage Displays'!$D$7)+'3. Signage Displays'!$E$7)+'3. Signage Displays'!$F$7</f>
        <v>27.06332514544772</v>
      </c>
      <c r="CU55" s="36">
        <f>($AZ55*$R55*'3. Signage Displays'!$A$7)</f>
        <v>1.6256515600000001</v>
      </c>
      <c r="CV55" s="37">
        <f>BE55-(AZ55*R55*'3. Signage Displays'!$A$7)</f>
        <v>9.4543484400000004</v>
      </c>
      <c r="CW55" s="37">
        <f>IF(CC55=TRUE,CV55-(CT55*'3. Signage Displays'!$A$12),CV55)</f>
        <v>9.4543484400000004</v>
      </c>
      <c r="CX55" s="38">
        <f>'3. Signage Displays'!$B$7*TANH('3. Signage Displays'!$C$7*('1. Version 7 Dataset'!R55+'3. Signage Displays'!$D$7)+'3. Signage Displays'!$E$7)+'3. Signage Displays'!$F$7</f>
        <v>25.437673585447719</v>
      </c>
      <c r="CY55" s="28">
        <f t="shared" si="5"/>
        <v>1</v>
      </c>
    </row>
    <row r="56" spans="1:103" s="17" customFormat="1" ht="19.5" customHeight="1">
      <c r="A56" s="28">
        <v>621</v>
      </c>
      <c r="B56" s="29" t="s">
        <v>72</v>
      </c>
      <c r="C56" s="29" t="s">
        <v>112</v>
      </c>
      <c r="D56" s="29" t="s">
        <v>109</v>
      </c>
      <c r="E56" s="29" t="s">
        <v>75</v>
      </c>
      <c r="F56" s="29" t="s">
        <v>113</v>
      </c>
      <c r="G56" s="29" t="s">
        <v>111</v>
      </c>
      <c r="H56" s="29"/>
      <c r="I56" s="29" t="s">
        <v>78</v>
      </c>
      <c r="J56" s="29" t="s">
        <v>79</v>
      </c>
      <c r="K56" s="29"/>
      <c r="L56" s="29" t="s">
        <v>80</v>
      </c>
      <c r="M56" s="29"/>
      <c r="N56" s="30">
        <v>500</v>
      </c>
      <c r="O56" s="30">
        <v>11.9</v>
      </c>
      <c r="P56" s="30">
        <v>14.8</v>
      </c>
      <c r="Q56" s="31">
        <v>19</v>
      </c>
      <c r="R56" s="30">
        <v>175.61</v>
      </c>
      <c r="S56" s="30">
        <v>1.25</v>
      </c>
      <c r="T56" s="30">
        <v>1024</v>
      </c>
      <c r="U56" s="30">
        <v>1280</v>
      </c>
      <c r="V56" s="32">
        <v>1.3</v>
      </c>
      <c r="W56" s="30">
        <v>7464</v>
      </c>
      <c r="X56" s="30">
        <v>60</v>
      </c>
      <c r="Y56" s="30">
        <v>32.4</v>
      </c>
      <c r="Z56" s="29" t="s">
        <v>81</v>
      </c>
      <c r="AA56" s="29" t="s">
        <v>86</v>
      </c>
      <c r="AB56" s="29"/>
      <c r="AC56" s="29"/>
      <c r="AD56" s="29" t="s">
        <v>84</v>
      </c>
      <c r="AE56" s="29" t="s">
        <v>84</v>
      </c>
      <c r="AF56" s="29" t="s">
        <v>106</v>
      </c>
      <c r="AG56" s="29"/>
      <c r="AH56" s="29" t="s">
        <v>86</v>
      </c>
      <c r="AI56" s="29"/>
      <c r="AJ56" s="29" t="s">
        <v>86</v>
      </c>
      <c r="AK56" s="29" t="s">
        <v>86</v>
      </c>
      <c r="AL56" s="29" t="s">
        <v>107</v>
      </c>
      <c r="AM56" s="29"/>
      <c r="AN56" s="29" t="s">
        <v>86</v>
      </c>
      <c r="AO56" s="29" t="s">
        <v>86</v>
      </c>
      <c r="AP56" s="29" t="s">
        <v>86</v>
      </c>
      <c r="AQ56" s="29" t="s">
        <v>96</v>
      </c>
      <c r="AR56" s="29"/>
      <c r="AS56" s="29" t="s">
        <v>84</v>
      </c>
      <c r="AT56" s="29" t="s">
        <v>89</v>
      </c>
      <c r="AU56" s="29"/>
      <c r="AV56" s="30">
        <v>1</v>
      </c>
      <c r="AW56" s="29" t="s">
        <v>84</v>
      </c>
      <c r="AX56" s="29" t="s">
        <v>83</v>
      </c>
      <c r="AY56" s="30">
        <v>250</v>
      </c>
      <c r="AZ56" s="30">
        <v>254.5</v>
      </c>
      <c r="BA56" s="30">
        <v>224.5</v>
      </c>
      <c r="BB56" s="30">
        <v>202.7</v>
      </c>
      <c r="BC56" s="29"/>
      <c r="BD56" s="29"/>
      <c r="BE56" s="30">
        <v>13.17</v>
      </c>
      <c r="BF56" s="29"/>
      <c r="BG56" s="30">
        <v>0.34</v>
      </c>
      <c r="BH56" s="29"/>
      <c r="BI56" s="29"/>
      <c r="BJ56" s="30">
        <v>0.15</v>
      </c>
      <c r="BK56" s="30">
        <v>42.29</v>
      </c>
      <c r="BL56" s="30">
        <v>42.29</v>
      </c>
      <c r="BM56" s="30">
        <v>44.41</v>
      </c>
      <c r="BN56" s="29"/>
      <c r="BO56" s="29"/>
      <c r="BP56" s="30">
        <v>0.2</v>
      </c>
      <c r="BQ56" s="30">
        <v>0.37</v>
      </c>
      <c r="BR56" s="29"/>
      <c r="BS56" s="30">
        <v>13.09</v>
      </c>
      <c r="BT56" s="30">
        <v>42.26</v>
      </c>
      <c r="BU56" s="29"/>
      <c r="BV56" s="30">
        <v>0</v>
      </c>
      <c r="BW56" s="28">
        <v>621</v>
      </c>
      <c r="BX56" s="33">
        <f t="shared" si="0"/>
        <v>42.315179999999998</v>
      </c>
      <c r="BY56" s="34">
        <f>IF(COUNTIF($G$2:G56,G56)=1,1,0)</f>
        <v>1</v>
      </c>
      <c r="BZ56" s="34">
        <f t="shared" si="1"/>
        <v>1</v>
      </c>
      <c r="CA56" s="28" t="s">
        <v>3405</v>
      </c>
      <c r="CB56" s="34" t="b">
        <f t="shared" si="7"/>
        <v>0</v>
      </c>
      <c r="CC56" s="34" t="b">
        <f t="shared" si="2"/>
        <v>0</v>
      </c>
      <c r="CD56" s="34" t="b">
        <f t="array" ref="CD56">ISNUMBER(SEARCH("Touch Screen",$AJ56))</f>
        <v>0</v>
      </c>
      <c r="CE56" s="34"/>
      <c r="CF56" s="34"/>
      <c r="CG56" s="32">
        <v>32.4</v>
      </c>
      <c r="CH56" s="28">
        <v>0</v>
      </c>
      <c r="CI56" s="33">
        <f>('2. AC Monitors'!$A$8*'1. Version 7 Dataset'!$R56)+('1. Version 7 Dataset'!$V56*'2. AC Monitors'!$B$8)+'2. AC Monitors'!$C$8</f>
        <v>34.884420000000006</v>
      </c>
      <c r="CJ56" s="35">
        <f>BX56-('2. AC Monitors'!$B$8*V56)</f>
        <v>36.855179999999997</v>
      </c>
      <c r="CK56" s="33">
        <f>IF($CH56=0,CJ56,CJ56-('2. AC Monitors'!$A$15*'1. Version 7 Dataset'!$CG56))</f>
        <v>36.855179999999997</v>
      </c>
      <c r="CL56" s="33">
        <f>IF($CC56=TRUE,'1. Version 7 Dataset'!CK56-($CI56*'2. AC Monitors'!$B$15),'1. Version 7 Dataset'!CK56)</f>
        <v>36.855179999999997</v>
      </c>
      <c r="CM56" s="33">
        <f>IF($CD56=TRUE,CL56-($CI56*'2. AC Monitors'!$D$15),CL56)</f>
        <v>36.855179999999997</v>
      </c>
      <c r="CN56" s="33">
        <f>IF($CB56=TRUE,CM56-($CI56*'2. AC Monitors'!$E$15),CM56)</f>
        <v>36.855179999999997</v>
      </c>
      <c r="CO56" s="33">
        <f>IF($CA56="DC",CN56+(CI56*(1-'2. AC Monitors'!$D$21)),CN56)</f>
        <v>36.855179999999997</v>
      </c>
      <c r="CP56" s="35">
        <f>('2. AC Monitors'!$A$8*'1. Version 7 Dataset'!$R56)+'2. AC Monitors'!$C$8</f>
        <v>29.424420000000001</v>
      </c>
      <c r="CQ56" s="35">
        <f t="shared" si="3"/>
        <v>0</v>
      </c>
      <c r="CR56" s="33">
        <f>(IF(CD56=TRUE,CI56+(CI56*'2. AC Monitors'!$D$15),'1. Version 7 Dataset'!CI56))*0.85</f>
        <v>29.651757000000003</v>
      </c>
      <c r="CS56" s="35">
        <f t="shared" si="4"/>
        <v>0</v>
      </c>
      <c r="CT56" s="35">
        <f>($AZ56*$R56*'3. Signage Displays'!$A$7)+'3. Signage Displays'!$B$7*TANH('3. Signage Displays'!$C$7*('1. Version 7 Dataset'!$R56+'3. Signage Displays'!$D$7)+'3. Signage Displays'!$E$7)+'3. Signage Displays'!$F$7</f>
        <v>27.519943805903171</v>
      </c>
      <c r="CU56" s="36">
        <f>($AZ56*$R56*'3. Signage Displays'!$A$7)</f>
        <v>1.7877098000000002</v>
      </c>
      <c r="CV56" s="37">
        <f>BE56-(AZ56*R56*'3. Signage Displays'!$A$7)</f>
        <v>11.3822902</v>
      </c>
      <c r="CW56" s="37">
        <f>IF(CC56=TRUE,CV56-(CT56*'3. Signage Displays'!$A$12),CV56)</f>
        <v>11.3822902</v>
      </c>
      <c r="CX56" s="38">
        <f>'3. Signage Displays'!$B$7*TANH('3. Signage Displays'!$C$7*('1. Version 7 Dataset'!R56+'3. Signage Displays'!$D$7)+'3. Signage Displays'!$E$7)+'3. Signage Displays'!$F$7</f>
        <v>25.73223400590317</v>
      </c>
      <c r="CY56" s="28">
        <f t="shared" si="5"/>
        <v>1</v>
      </c>
    </row>
    <row r="57" spans="1:103" s="17" customFormat="1" ht="19.5" customHeight="1">
      <c r="A57" s="28">
        <v>665</v>
      </c>
      <c r="B57" s="29" t="s">
        <v>446</v>
      </c>
      <c r="C57" s="29" t="s">
        <v>566</v>
      </c>
      <c r="D57" s="29" t="s">
        <v>567</v>
      </c>
      <c r="E57" s="29" t="s">
        <v>449</v>
      </c>
      <c r="F57" s="29" t="s">
        <v>566</v>
      </c>
      <c r="G57" s="29" t="s">
        <v>567</v>
      </c>
      <c r="H57" s="29"/>
      <c r="I57" s="29" t="s">
        <v>78</v>
      </c>
      <c r="J57" s="29" t="s">
        <v>100</v>
      </c>
      <c r="K57" s="29" t="s">
        <v>105</v>
      </c>
      <c r="L57" s="29" t="s">
        <v>80</v>
      </c>
      <c r="M57" s="29" t="s">
        <v>105</v>
      </c>
      <c r="N57" s="30">
        <v>1000</v>
      </c>
      <c r="O57" s="30">
        <v>11.9</v>
      </c>
      <c r="P57" s="30">
        <v>14.8</v>
      </c>
      <c r="Q57" s="31">
        <v>19</v>
      </c>
      <c r="R57" s="30">
        <v>176.12</v>
      </c>
      <c r="S57" s="30">
        <v>1.25</v>
      </c>
      <c r="T57" s="30">
        <v>1024</v>
      </c>
      <c r="U57" s="30">
        <v>1280</v>
      </c>
      <c r="V57" s="32">
        <v>1.3</v>
      </c>
      <c r="W57" s="30">
        <v>7444</v>
      </c>
      <c r="X57" s="30">
        <v>60</v>
      </c>
      <c r="Y57" s="30">
        <v>33.4</v>
      </c>
      <c r="Z57" s="29" t="s">
        <v>86</v>
      </c>
      <c r="AA57" s="29" t="s">
        <v>86</v>
      </c>
      <c r="AB57" s="30">
        <v>89</v>
      </c>
      <c r="AC57" s="30">
        <v>89</v>
      </c>
      <c r="AD57" s="29" t="s">
        <v>84</v>
      </c>
      <c r="AE57" s="29" t="s">
        <v>83</v>
      </c>
      <c r="AF57" s="29" t="s">
        <v>106</v>
      </c>
      <c r="AG57" s="29" t="s">
        <v>105</v>
      </c>
      <c r="AH57" s="29" t="s">
        <v>86</v>
      </c>
      <c r="AI57" s="29" t="s">
        <v>105</v>
      </c>
      <c r="AJ57" s="29" t="s">
        <v>86</v>
      </c>
      <c r="AK57" s="29" t="s">
        <v>86</v>
      </c>
      <c r="AL57" s="29" t="s">
        <v>107</v>
      </c>
      <c r="AM57" s="29" t="s">
        <v>105</v>
      </c>
      <c r="AN57" s="29" t="s">
        <v>86</v>
      </c>
      <c r="AO57" s="29" t="s">
        <v>86</v>
      </c>
      <c r="AP57" s="29" t="s">
        <v>86</v>
      </c>
      <c r="AQ57" s="29" t="s">
        <v>96</v>
      </c>
      <c r="AR57" s="29" t="s">
        <v>105</v>
      </c>
      <c r="AS57" s="29" t="s">
        <v>84</v>
      </c>
      <c r="AT57" s="29" t="s">
        <v>89</v>
      </c>
      <c r="AU57" s="29" t="s">
        <v>105</v>
      </c>
      <c r="AV57" s="30">
        <v>4</v>
      </c>
      <c r="AW57" s="29" t="s">
        <v>84</v>
      </c>
      <c r="AX57" s="29" t="s">
        <v>83</v>
      </c>
      <c r="AY57" s="30">
        <v>266</v>
      </c>
      <c r="AZ57" s="30">
        <v>266</v>
      </c>
      <c r="BA57" s="30">
        <v>230</v>
      </c>
      <c r="BB57" s="30">
        <v>200</v>
      </c>
      <c r="BC57" s="29"/>
      <c r="BD57" s="29"/>
      <c r="BE57" s="30">
        <v>13.59</v>
      </c>
      <c r="BF57" s="29"/>
      <c r="BG57" s="30">
        <v>0.23</v>
      </c>
      <c r="BH57" s="30">
        <v>0.23</v>
      </c>
      <c r="BI57" s="29"/>
      <c r="BJ57" s="30">
        <v>0.23</v>
      </c>
      <c r="BK57" s="30">
        <v>42.98</v>
      </c>
      <c r="BL57" s="30">
        <v>42.98</v>
      </c>
      <c r="BM57" s="30">
        <v>44.1</v>
      </c>
      <c r="BN57" s="29"/>
      <c r="BO57" s="29"/>
      <c r="BP57" s="30">
        <v>0.23</v>
      </c>
      <c r="BQ57" s="30">
        <v>0.23</v>
      </c>
      <c r="BR57" s="30">
        <v>0.23</v>
      </c>
      <c r="BS57" s="30">
        <v>13.66</v>
      </c>
      <c r="BT57" s="30">
        <v>43.48</v>
      </c>
      <c r="BU57" s="29"/>
      <c r="BV57" s="30">
        <v>0</v>
      </c>
      <c r="BW57" s="28">
        <v>665</v>
      </c>
      <c r="BX57" s="33">
        <f t="shared" si="0"/>
        <v>42.976559999999999</v>
      </c>
      <c r="BY57" s="34">
        <f>IF(COUNTIF($G$2:G57,G57)=1,1,0)</f>
        <v>1</v>
      </c>
      <c r="BZ57" s="34">
        <f t="shared" si="1"/>
        <v>1</v>
      </c>
      <c r="CA57" s="28" t="s">
        <v>3405</v>
      </c>
      <c r="CB57" s="34" t="b">
        <f t="shared" si="7"/>
        <v>0</v>
      </c>
      <c r="CC57" s="34" t="b">
        <f t="shared" si="2"/>
        <v>0</v>
      </c>
      <c r="CD57" s="34" t="b">
        <f t="array" ref="CD57">ISNUMBER(SEARCH("Touch Screen",$AJ57))</f>
        <v>0</v>
      </c>
      <c r="CE57" s="34"/>
      <c r="CF57" s="34"/>
      <c r="CG57" s="32">
        <v>33.4</v>
      </c>
      <c r="CH57" s="28">
        <v>0</v>
      </c>
      <c r="CI57" s="33">
        <f>('2. AC Monitors'!$A$8*'1. Version 7 Dataset'!$R57)+('1. Version 7 Dataset'!$V57*'2. AC Monitors'!$B$8)+'2. AC Monitors'!$C$8</f>
        <v>34.946640000000002</v>
      </c>
      <c r="CJ57" s="35">
        <f>BX57-('2. AC Monitors'!$B$8*V57)</f>
        <v>37.516559999999998</v>
      </c>
      <c r="CK57" s="33">
        <f>IF($CH57=0,CJ57,CJ57-('2. AC Monitors'!$A$15*'1. Version 7 Dataset'!$CG57))</f>
        <v>37.516559999999998</v>
      </c>
      <c r="CL57" s="33">
        <f>IF($CC57=TRUE,'1. Version 7 Dataset'!CK57-($CI57*'2. AC Monitors'!$B$15),'1. Version 7 Dataset'!CK57)</f>
        <v>37.516559999999998</v>
      </c>
      <c r="CM57" s="33">
        <f>IF($CD57=TRUE,CL57-($CI57*'2. AC Monitors'!$D$15),CL57)</f>
        <v>37.516559999999998</v>
      </c>
      <c r="CN57" s="33">
        <f>IF($CB57=TRUE,CM57-($CI57*'2. AC Monitors'!$E$15),CM57)</f>
        <v>37.516559999999998</v>
      </c>
      <c r="CO57" s="33">
        <f>IF($CA57="DC",CN57+(CI57*(1-'2. AC Monitors'!$D$21)),CN57)</f>
        <v>37.516559999999998</v>
      </c>
      <c r="CP57" s="35">
        <f>('2. AC Monitors'!$A$8*'1. Version 7 Dataset'!$R57)+'2. AC Monitors'!$C$8</f>
        <v>29.486640000000001</v>
      </c>
      <c r="CQ57" s="35">
        <f t="shared" si="3"/>
        <v>0</v>
      </c>
      <c r="CR57" s="33">
        <f>(IF(CD57=TRUE,CI57+(CI57*'2. AC Monitors'!$D$15),'1. Version 7 Dataset'!CI57))*0.85</f>
        <v>29.704644000000002</v>
      </c>
      <c r="CS57" s="35">
        <f t="shared" si="4"/>
        <v>0</v>
      </c>
      <c r="CT57" s="35">
        <f>($AZ57*$R57*'3. Signage Displays'!$A$7)+'3. Signage Displays'!$B$7*TANH('3. Signage Displays'!$C$7*('1. Version 7 Dataset'!$R57+'3. Signage Displays'!$D$7)+'3. Signage Displays'!$E$7)+'3. Signage Displays'!$F$7</f>
        <v>27.636680609031252</v>
      </c>
      <c r="CU57" s="36">
        <f>($AZ57*$R57*'3. Signage Displays'!$A$7)</f>
        <v>1.8739168000000002</v>
      </c>
      <c r="CV57" s="37">
        <f>BE57-(AZ57*R57*'3. Signage Displays'!$A$7)</f>
        <v>11.7160832</v>
      </c>
      <c r="CW57" s="37">
        <f>IF(CC57=TRUE,CV57-(CT57*'3. Signage Displays'!$A$12),CV57)</f>
        <v>11.7160832</v>
      </c>
      <c r="CX57" s="38">
        <f>'3. Signage Displays'!$B$7*TANH('3. Signage Displays'!$C$7*('1. Version 7 Dataset'!R57+'3. Signage Displays'!$D$7)+'3. Signage Displays'!$E$7)+'3. Signage Displays'!$F$7</f>
        <v>25.762763809031256</v>
      </c>
      <c r="CY57" s="28">
        <f t="shared" si="5"/>
        <v>1</v>
      </c>
    </row>
    <row r="58" spans="1:103" s="17" customFormat="1" ht="19.5" customHeight="1">
      <c r="A58" s="28">
        <v>672</v>
      </c>
      <c r="B58" s="29" t="s">
        <v>446</v>
      </c>
      <c r="C58" s="29" t="s">
        <v>659</v>
      </c>
      <c r="D58" s="29" t="s">
        <v>660</v>
      </c>
      <c r="E58" s="29" t="s">
        <v>449</v>
      </c>
      <c r="F58" s="29" t="s">
        <v>659</v>
      </c>
      <c r="G58" s="29" t="s">
        <v>660</v>
      </c>
      <c r="H58" s="29"/>
      <c r="I58" s="29" t="s">
        <v>78</v>
      </c>
      <c r="J58" s="29" t="s">
        <v>88</v>
      </c>
      <c r="K58" s="29" t="s">
        <v>158</v>
      </c>
      <c r="L58" s="29" t="s">
        <v>80</v>
      </c>
      <c r="M58" s="29" t="s">
        <v>105</v>
      </c>
      <c r="N58" s="30">
        <v>1000</v>
      </c>
      <c r="O58" s="30">
        <v>10.1</v>
      </c>
      <c r="P58" s="30">
        <v>16.100000000000001</v>
      </c>
      <c r="Q58" s="31">
        <v>19</v>
      </c>
      <c r="R58" s="30">
        <v>162.61000000000001</v>
      </c>
      <c r="S58" s="30">
        <v>1.6</v>
      </c>
      <c r="T58" s="30">
        <v>900</v>
      </c>
      <c r="U58" s="30">
        <v>1440</v>
      </c>
      <c r="V58" s="32">
        <v>1.3</v>
      </c>
      <c r="W58" s="30">
        <v>7970</v>
      </c>
      <c r="X58" s="30">
        <v>60</v>
      </c>
      <c r="Y58" s="30">
        <v>33</v>
      </c>
      <c r="Z58" s="29" t="s">
        <v>86</v>
      </c>
      <c r="AA58" s="29" t="s">
        <v>86</v>
      </c>
      <c r="AB58" s="30">
        <v>89</v>
      </c>
      <c r="AC58" s="30">
        <v>89</v>
      </c>
      <c r="AD58" s="29" t="s">
        <v>84</v>
      </c>
      <c r="AE58" s="29" t="s">
        <v>83</v>
      </c>
      <c r="AF58" s="29" t="s">
        <v>106</v>
      </c>
      <c r="AG58" s="29" t="s">
        <v>105</v>
      </c>
      <c r="AH58" s="29" t="s">
        <v>86</v>
      </c>
      <c r="AI58" s="29" t="s">
        <v>105</v>
      </c>
      <c r="AJ58" s="29" t="s">
        <v>86</v>
      </c>
      <c r="AK58" s="29" t="s">
        <v>86</v>
      </c>
      <c r="AL58" s="29" t="s">
        <v>107</v>
      </c>
      <c r="AM58" s="29" t="s">
        <v>105</v>
      </c>
      <c r="AN58" s="29" t="s">
        <v>86</v>
      </c>
      <c r="AO58" s="29" t="s">
        <v>86</v>
      </c>
      <c r="AP58" s="29" t="s">
        <v>86</v>
      </c>
      <c r="AQ58" s="29" t="s">
        <v>96</v>
      </c>
      <c r="AR58" s="29" t="s">
        <v>105</v>
      </c>
      <c r="AS58" s="29" t="s">
        <v>84</v>
      </c>
      <c r="AT58" s="29" t="s">
        <v>89</v>
      </c>
      <c r="AU58" s="29" t="s">
        <v>105</v>
      </c>
      <c r="AV58" s="30">
        <v>4</v>
      </c>
      <c r="AW58" s="29" t="s">
        <v>84</v>
      </c>
      <c r="AX58" s="29" t="s">
        <v>83</v>
      </c>
      <c r="AY58" s="30">
        <v>259</v>
      </c>
      <c r="AZ58" s="30">
        <v>278</v>
      </c>
      <c r="BA58" s="30">
        <v>246</v>
      </c>
      <c r="BB58" s="30">
        <v>200</v>
      </c>
      <c r="BC58" s="29"/>
      <c r="BD58" s="29"/>
      <c r="BE58" s="30">
        <v>9.77</v>
      </c>
      <c r="BF58" s="29"/>
      <c r="BG58" s="30">
        <v>0.15</v>
      </c>
      <c r="BH58" s="30">
        <v>0.15</v>
      </c>
      <c r="BI58" s="29"/>
      <c r="BJ58" s="30">
        <v>0.14000000000000001</v>
      </c>
      <c r="BK58" s="30">
        <v>30.81</v>
      </c>
      <c r="BL58" s="30">
        <v>30.81</v>
      </c>
      <c r="BM58" s="30">
        <v>41.3</v>
      </c>
      <c r="BN58" s="29"/>
      <c r="BO58" s="29"/>
      <c r="BP58" s="30">
        <v>0.16</v>
      </c>
      <c r="BQ58" s="30">
        <v>0.19</v>
      </c>
      <c r="BR58" s="30">
        <v>0.19</v>
      </c>
      <c r="BS58" s="30">
        <v>9.85</v>
      </c>
      <c r="BT58" s="30">
        <v>30.81</v>
      </c>
      <c r="BU58" s="29"/>
      <c r="BV58" s="30">
        <v>0</v>
      </c>
      <c r="BW58" s="28">
        <v>672</v>
      </c>
      <c r="BX58" s="33">
        <f t="shared" si="0"/>
        <v>30.808919999999997</v>
      </c>
      <c r="BY58" s="34">
        <f>IF(COUNTIF($G$2:G58,G58)=1,1,0)</f>
        <v>1</v>
      </c>
      <c r="BZ58" s="34">
        <f t="shared" si="1"/>
        <v>1</v>
      </c>
      <c r="CA58" s="28" t="s">
        <v>3405</v>
      </c>
      <c r="CB58" s="34" t="b">
        <f t="shared" si="7"/>
        <v>0</v>
      </c>
      <c r="CC58" s="34" t="b">
        <f t="shared" si="2"/>
        <v>0</v>
      </c>
      <c r="CD58" s="34" t="b">
        <f t="array" ref="CD58">ISNUMBER(SEARCH("Touch Screen",$AJ58))</f>
        <v>0</v>
      </c>
      <c r="CE58" s="34"/>
      <c r="CF58" s="34"/>
      <c r="CG58" s="32">
        <v>33</v>
      </c>
      <c r="CH58" s="28">
        <v>0</v>
      </c>
      <c r="CI58" s="33">
        <f>('2. AC Monitors'!$A$8*'1. Version 7 Dataset'!$R58)+('1. Version 7 Dataset'!$V58*'2. AC Monitors'!$B$8)+'2. AC Monitors'!$C$8</f>
        <v>33.298420000000007</v>
      </c>
      <c r="CJ58" s="35">
        <f>BX58-('2. AC Monitors'!$B$8*V58)</f>
        <v>25.348919999999996</v>
      </c>
      <c r="CK58" s="33">
        <f>IF($CH58=0,CJ58,CJ58-('2. AC Monitors'!$A$15*'1. Version 7 Dataset'!$CG58))</f>
        <v>25.348919999999996</v>
      </c>
      <c r="CL58" s="33">
        <f>IF($CC58=TRUE,'1. Version 7 Dataset'!CK58-($CI58*'2. AC Monitors'!$B$15),'1. Version 7 Dataset'!CK58)</f>
        <v>25.348919999999996</v>
      </c>
      <c r="CM58" s="33">
        <f>IF($CD58=TRUE,CL58-($CI58*'2. AC Monitors'!$D$15),CL58)</f>
        <v>25.348919999999996</v>
      </c>
      <c r="CN58" s="33">
        <f>IF($CB58=TRUE,CM58-($CI58*'2. AC Monitors'!$E$15),CM58)</f>
        <v>25.348919999999996</v>
      </c>
      <c r="CO58" s="33">
        <f>IF($CA58="DC",CN58+(CI58*(1-'2. AC Monitors'!$D$21)),CN58)</f>
        <v>25.348919999999996</v>
      </c>
      <c r="CP58" s="35">
        <f>('2. AC Monitors'!$A$8*'1. Version 7 Dataset'!$R58)+'2. AC Monitors'!$C$8</f>
        <v>27.838420000000003</v>
      </c>
      <c r="CQ58" s="35">
        <f t="shared" si="3"/>
        <v>1</v>
      </c>
      <c r="CR58" s="33">
        <f>(IF(CD58=TRUE,CI58+(CI58*'2. AC Monitors'!$D$15),'1. Version 7 Dataset'!CI58))*0.85</f>
        <v>28.303657000000005</v>
      </c>
      <c r="CS58" s="35">
        <f t="shared" si="4"/>
        <v>0</v>
      </c>
      <c r="CT58" s="35">
        <f>($AZ58*$R58*'3. Signage Displays'!$A$7)+'3. Signage Displays'!$B$7*TANH('3. Signage Displays'!$C$7*('1. Version 7 Dataset'!$R58+'3. Signage Displays'!$D$7)+'3. Signage Displays'!$E$7)+'3. Signage Displays'!$F$7</f>
        <v>26.762006298935852</v>
      </c>
      <c r="CU58" s="36">
        <f>($AZ58*$R58*'3. Signage Displays'!$A$7)</f>
        <v>1.8082232000000003</v>
      </c>
      <c r="CV58" s="37">
        <f>BE58-(AZ58*R58*'3. Signage Displays'!$A$7)</f>
        <v>7.9617767999999991</v>
      </c>
      <c r="CW58" s="37">
        <f>IF(CC58=TRUE,CV58-(CT58*'3. Signage Displays'!$A$12),CV58)</f>
        <v>7.9617767999999991</v>
      </c>
      <c r="CX58" s="38">
        <f>'3. Signage Displays'!$B$7*TANH('3. Signage Displays'!$C$7*('1. Version 7 Dataset'!R58+'3. Signage Displays'!$D$7)+'3. Signage Displays'!$E$7)+'3. Signage Displays'!$F$7</f>
        <v>24.953783098935851</v>
      </c>
      <c r="CY58" s="28">
        <f t="shared" si="5"/>
        <v>1</v>
      </c>
    </row>
    <row r="59" spans="1:103" s="17" customFormat="1" ht="19.5" customHeight="1">
      <c r="A59" s="28">
        <v>701</v>
      </c>
      <c r="B59" s="29" t="s">
        <v>2695</v>
      </c>
      <c r="C59" s="29" t="s">
        <v>2732</v>
      </c>
      <c r="D59" s="29" t="s">
        <v>2732</v>
      </c>
      <c r="E59" s="29" t="s">
        <v>2697</v>
      </c>
      <c r="F59" s="29" t="s">
        <v>2732</v>
      </c>
      <c r="G59" s="29" t="s">
        <v>2732</v>
      </c>
      <c r="H59" s="29" t="s">
        <v>2733</v>
      </c>
      <c r="I59" s="29" t="s">
        <v>78</v>
      </c>
      <c r="J59" s="29" t="s">
        <v>100</v>
      </c>
      <c r="K59" s="29"/>
      <c r="L59" s="29" t="s">
        <v>80</v>
      </c>
      <c r="M59" s="29"/>
      <c r="N59" s="30">
        <v>1000</v>
      </c>
      <c r="O59" s="30">
        <v>11.9</v>
      </c>
      <c r="P59" s="30">
        <v>14.8</v>
      </c>
      <c r="Q59" s="31">
        <v>19</v>
      </c>
      <c r="R59" s="30">
        <v>176.1</v>
      </c>
      <c r="S59" s="30">
        <v>1.25</v>
      </c>
      <c r="T59" s="30">
        <v>1024</v>
      </c>
      <c r="U59" s="30">
        <v>1280</v>
      </c>
      <c r="V59" s="32">
        <v>1.3</v>
      </c>
      <c r="W59" s="30">
        <v>7443</v>
      </c>
      <c r="X59" s="30">
        <v>60</v>
      </c>
      <c r="Y59" s="30">
        <v>0.3</v>
      </c>
      <c r="Z59" s="29" t="s">
        <v>81</v>
      </c>
      <c r="AA59" s="29" t="s">
        <v>86</v>
      </c>
      <c r="AB59" s="29"/>
      <c r="AC59" s="29"/>
      <c r="AD59" s="29" t="s">
        <v>84</v>
      </c>
      <c r="AE59" s="29" t="s">
        <v>83</v>
      </c>
      <c r="AF59" s="29" t="s">
        <v>1206</v>
      </c>
      <c r="AG59" s="29" t="s">
        <v>2734</v>
      </c>
      <c r="AH59" s="29" t="s">
        <v>120</v>
      </c>
      <c r="AI59" s="29"/>
      <c r="AJ59" s="29" t="s">
        <v>120</v>
      </c>
      <c r="AK59" s="29" t="s">
        <v>86</v>
      </c>
      <c r="AL59" s="29" t="s">
        <v>107</v>
      </c>
      <c r="AM59" s="29" t="s">
        <v>2734</v>
      </c>
      <c r="AN59" s="29" t="s">
        <v>86</v>
      </c>
      <c r="AO59" s="29" t="s">
        <v>86</v>
      </c>
      <c r="AP59" s="29" t="s">
        <v>86</v>
      </c>
      <c r="AQ59" s="29" t="s">
        <v>96</v>
      </c>
      <c r="AR59" s="29"/>
      <c r="AS59" s="29" t="s">
        <v>84</v>
      </c>
      <c r="AT59" s="29" t="s">
        <v>89</v>
      </c>
      <c r="AU59" s="29"/>
      <c r="AV59" s="30">
        <v>5</v>
      </c>
      <c r="AW59" s="29" t="s">
        <v>84</v>
      </c>
      <c r="AX59" s="29" t="s">
        <v>84</v>
      </c>
      <c r="AY59" s="30">
        <v>250</v>
      </c>
      <c r="AZ59" s="30">
        <v>281</v>
      </c>
      <c r="BA59" s="30">
        <v>280</v>
      </c>
      <c r="BB59" s="30">
        <v>201</v>
      </c>
      <c r="BC59" s="29"/>
      <c r="BD59" s="29"/>
      <c r="BE59" s="30">
        <v>13.58</v>
      </c>
      <c r="BF59" s="29"/>
      <c r="BG59" s="30">
        <v>0.13</v>
      </c>
      <c r="BH59" s="30">
        <v>0</v>
      </c>
      <c r="BI59" s="29"/>
      <c r="BJ59" s="30">
        <v>0</v>
      </c>
      <c r="BK59" s="30">
        <v>42.38</v>
      </c>
      <c r="BL59" s="30">
        <v>42.38</v>
      </c>
      <c r="BM59" s="30">
        <v>44.5</v>
      </c>
      <c r="BN59" s="29"/>
      <c r="BO59" s="29"/>
      <c r="BP59" s="30">
        <v>0</v>
      </c>
      <c r="BQ59" s="30">
        <v>0.14000000000000001</v>
      </c>
      <c r="BR59" s="30">
        <v>0</v>
      </c>
      <c r="BS59" s="30">
        <v>13.63</v>
      </c>
      <c r="BT59" s="30">
        <v>42.59</v>
      </c>
      <c r="BU59" s="29"/>
      <c r="BV59" s="30">
        <v>0</v>
      </c>
      <c r="BW59" s="28">
        <v>701</v>
      </c>
      <c r="BX59" s="33">
        <f t="shared" si="0"/>
        <v>42.3765</v>
      </c>
      <c r="BY59" s="34">
        <f>IF(COUNTIF($G$2:G59,G59)=1,1,0)</f>
        <v>1</v>
      </c>
      <c r="BZ59" s="34">
        <f t="shared" si="1"/>
        <v>1</v>
      </c>
      <c r="CA59" s="28" t="s">
        <v>3405</v>
      </c>
      <c r="CB59" s="34" t="b">
        <f t="shared" si="7"/>
        <v>0</v>
      </c>
      <c r="CC59" s="34" t="b">
        <f t="shared" si="2"/>
        <v>0</v>
      </c>
      <c r="CD59" s="34" t="b">
        <f t="array" ref="CD59">ISNUMBER(SEARCH("Touch Screen",$AJ59))</f>
        <v>0</v>
      </c>
      <c r="CE59" s="34"/>
      <c r="CF59" s="34"/>
      <c r="CG59" s="32">
        <v>0.3</v>
      </c>
      <c r="CH59" s="28">
        <v>0</v>
      </c>
      <c r="CI59" s="33">
        <f>('2. AC Monitors'!$A$8*'1. Version 7 Dataset'!$R59)+('1. Version 7 Dataset'!$V59*'2. AC Monitors'!$B$8)+'2. AC Monitors'!$C$8</f>
        <v>34.944199999999995</v>
      </c>
      <c r="CJ59" s="35">
        <f>BX59-('2. AC Monitors'!$B$8*V59)</f>
        <v>36.916499999999999</v>
      </c>
      <c r="CK59" s="33">
        <f>IF($CH59=0,CJ59,CJ59-('2. AC Monitors'!$A$15*'1. Version 7 Dataset'!$CG59))</f>
        <v>36.916499999999999</v>
      </c>
      <c r="CL59" s="33">
        <f>IF($CC59=TRUE,'1. Version 7 Dataset'!CK59-($CI59*'2. AC Monitors'!$B$15),'1. Version 7 Dataset'!CK59)</f>
        <v>36.916499999999999</v>
      </c>
      <c r="CM59" s="33">
        <f>IF($CD59=TRUE,CL59-($CI59*'2. AC Monitors'!$D$15),CL59)</f>
        <v>36.916499999999999</v>
      </c>
      <c r="CN59" s="33">
        <f>IF($CB59=TRUE,CM59-($CI59*'2. AC Monitors'!$E$15),CM59)</f>
        <v>36.916499999999999</v>
      </c>
      <c r="CO59" s="33">
        <f>IF($CA59="DC",CN59+(CI59*(1-'2. AC Monitors'!$D$21)),CN59)</f>
        <v>36.916499999999999</v>
      </c>
      <c r="CP59" s="35">
        <f>('2. AC Monitors'!$A$8*'1. Version 7 Dataset'!$R59)+'2. AC Monitors'!$C$8</f>
        <v>29.484199999999998</v>
      </c>
      <c r="CQ59" s="35">
        <f t="shared" si="3"/>
        <v>0</v>
      </c>
      <c r="CR59" s="33">
        <f>(IF(CD59=TRUE,CI59+(CI59*'2. AC Monitors'!$D$15),'1. Version 7 Dataset'!CI59))*0.85</f>
        <v>29.702569999999994</v>
      </c>
      <c r="CS59" s="35">
        <f t="shared" si="4"/>
        <v>0</v>
      </c>
      <c r="CT59" s="35">
        <f>($AZ59*$R59*'3. Signage Displays'!$A$7)+'3. Signage Displays'!$B$7*TANH('3. Signage Displays'!$C$7*('1. Version 7 Dataset'!$R59+'3. Signage Displays'!$D$7)+'3. Signage Displays'!$E$7)+'3. Signage Displays'!$F$7</f>
        <v>27.740930575910237</v>
      </c>
      <c r="CU59" s="36">
        <f>($AZ59*$R59*'3. Signage Displays'!$A$7)</f>
        <v>1.9793640000000001</v>
      </c>
      <c r="CV59" s="37">
        <f>BE59-(AZ59*R59*'3. Signage Displays'!$A$7)</f>
        <v>11.600636</v>
      </c>
      <c r="CW59" s="37">
        <f>IF(CC59=TRUE,CV59-(CT59*'3. Signage Displays'!$A$12),CV59)</f>
        <v>11.600636</v>
      </c>
      <c r="CX59" s="38">
        <f>'3. Signage Displays'!$B$7*TANH('3. Signage Displays'!$C$7*('1. Version 7 Dataset'!R59+'3. Signage Displays'!$D$7)+'3. Signage Displays'!$E$7)+'3. Signage Displays'!$F$7</f>
        <v>25.761566575910237</v>
      </c>
      <c r="CY59" s="28">
        <f t="shared" si="5"/>
        <v>1</v>
      </c>
    </row>
    <row r="60" spans="1:103" s="17" customFormat="1" ht="19.5" customHeight="1">
      <c r="A60" s="28">
        <v>719</v>
      </c>
      <c r="B60" s="29" t="s">
        <v>2695</v>
      </c>
      <c r="C60" s="29" t="s">
        <v>2701</v>
      </c>
      <c r="D60" s="29" t="s">
        <v>2701</v>
      </c>
      <c r="E60" s="29" t="s">
        <v>2697</v>
      </c>
      <c r="F60" s="29" t="s">
        <v>2701</v>
      </c>
      <c r="G60" s="29" t="s">
        <v>2701</v>
      </c>
      <c r="H60" s="29"/>
      <c r="I60" s="29" t="s">
        <v>78</v>
      </c>
      <c r="J60" s="29" t="s">
        <v>100</v>
      </c>
      <c r="K60" s="29"/>
      <c r="L60" s="29" t="s">
        <v>80</v>
      </c>
      <c r="M60" s="29"/>
      <c r="N60" s="30">
        <v>1000</v>
      </c>
      <c r="O60" s="30">
        <v>11.9</v>
      </c>
      <c r="P60" s="30">
        <v>14.8</v>
      </c>
      <c r="Q60" s="31">
        <v>19</v>
      </c>
      <c r="R60" s="30">
        <v>176.1</v>
      </c>
      <c r="S60" s="30">
        <v>1.25</v>
      </c>
      <c r="T60" s="30">
        <v>1024</v>
      </c>
      <c r="U60" s="30">
        <v>1280</v>
      </c>
      <c r="V60" s="32">
        <v>1.3</v>
      </c>
      <c r="W60" s="30">
        <v>7443</v>
      </c>
      <c r="X60" s="30">
        <v>60</v>
      </c>
      <c r="Y60" s="30">
        <v>0.3</v>
      </c>
      <c r="Z60" s="29" t="s">
        <v>81</v>
      </c>
      <c r="AA60" s="29" t="s">
        <v>86</v>
      </c>
      <c r="AB60" s="29"/>
      <c r="AC60" s="29"/>
      <c r="AD60" s="29" t="s">
        <v>84</v>
      </c>
      <c r="AE60" s="29" t="s">
        <v>83</v>
      </c>
      <c r="AF60" s="29" t="s">
        <v>106</v>
      </c>
      <c r="AG60" s="29"/>
      <c r="AH60" s="29" t="s">
        <v>86</v>
      </c>
      <c r="AI60" s="29"/>
      <c r="AJ60" s="29" t="s">
        <v>86</v>
      </c>
      <c r="AK60" s="29" t="s">
        <v>86</v>
      </c>
      <c r="AL60" s="29" t="s">
        <v>306</v>
      </c>
      <c r="AM60" s="29"/>
      <c r="AN60" s="29" t="s">
        <v>86</v>
      </c>
      <c r="AO60" s="29" t="s">
        <v>86</v>
      </c>
      <c r="AP60" s="29" t="s">
        <v>86</v>
      </c>
      <c r="AQ60" s="29" t="s">
        <v>96</v>
      </c>
      <c r="AR60" s="29"/>
      <c r="AS60" s="29" t="s">
        <v>84</v>
      </c>
      <c r="AT60" s="29" t="s">
        <v>89</v>
      </c>
      <c r="AU60" s="29"/>
      <c r="AV60" s="30">
        <v>5</v>
      </c>
      <c r="AW60" s="29" t="s">
        <v>84</v>
      </c>
      <c r="AX60" s="29" t="s">
        <v>84</v>
      </c>
      <c r="AY60" s="30">
        <v>250</v>
      </c>
      <c r="AZ60" s="30">
        <v>217</v>
      </c>
      <c r="BA60" s="30">
        <v>193.6</v>
      </c>
      <c r="BB60" s="30">
        <v>200</v>
      </c>
      <c r="BC60" s="29"/>
      <c r="BD60" s="29"/>
      <c r="BE60" s="30">
        <v>11.92</v>
      </c>
      <c r="BF60" s="29"/>
      <c r="BG60" s="30">
        <v>7.0000000000000007E-2</v>
      </c>
      <c r="BH60" s="30">
        <v>0</v>
      </c>
      <c r="BI60" s="29"/>
      <c r="BJ60" s="30">
        <v>0.06</v>
      </c>
      <c r="BK60" s="30">
        <v>36.96</v>
      </c>
      <c r="BL60" s="30">
        <v>36.96</v>
      </c>
      <c r="BM60" s="30">
        <v>44.5</v>
      </c>
      <c r="BN60" s="29"/>
      <c r="BO60" s="29"/>
      <c r="BP60" s="30">
        <v>0.08</v>
      </c>
      <c r="BQ60" s="30">
        <v>0.08</v>
      </c>
      <c r="BR60" s="30">
        <v>0</v>
      </c>
      <c r="BS60" s="30">
        <v>12.02</v>
      </c>
      <c r="BT60" s="30">
        <v>37.33</v>
      </c>
      <c r="BU60" s="29"/>
      <c r="BV60" s="30">
        <v>0</v>
      </c>
      <c r="BW60" s="28">
        <v>719</v>
      </c>
      <c r="BX60" s="33">
        <f t="shared" si="0"/>
        <v>36.945299999999996</v>
      </c>
      <c r="BY60" s="34">
        <f>IF(COUNTIF($G$2:G60,G60)=1,1,0)</f>
        <v>1</v>
      </c>
      <c r="BZ60" s="34">
        <f t="shared" si="1"/>
        <v>1</v>
      </c>
      <c r="CA60" s="28" t="s">
        <v>3405</v>
      </c>
      <c r="CB60" s="34" t="b">
        <f t="shared" si="7"/>
        <v>0</v>
      </c>
      <c r="CC60" s="34" t="b">
        <f t="shared" si="2"/>
        <v>0</v>
      </c>
      <c r="CD60" s="34" t="b">
        <f t="array" ref="CD60">ISNUMBER(SEARCH("Touch Screen",$AJ60))</f>
        <v>0</v>
      </c>
      <c r="CE60" s="34"/>
      <c r="CF60" s="34"/>
      <c r="CG60" s="32">
        <v>0.3</v>
      </c>
      <c r="CH60" s="28">
        <v>0</v>
      </c>
      <c r="CI60" s="33">
        <f>('2. AC Monitors'!$A$8*'1. Version 7 Dataset'!$R60)+('1. Version 7 Dataset'!$V60*'2. AC Monitors'!$B$8)+'2. AC Monitors'!$C$8</f>
        <v>34.944199999999995</v>
      </c>
      <c r="CJ60" s="35">
        <f>BX60-('2. AC Monitors'!$B$8*V60)</f>
        <v>31.485299999999995</v>
      </c>
      <c r="CK60" s="33">
        <f>IF($CH60=0,CJ60,CJ60-('2. AC Monitors'!$A$15*'1. Version 7 Dataset'!$CG60))</f>
        <v>31.485299999999995</v>
      </c>
      <c r="CL60" s="33">
        <f>IF($CC60=TRUE,'1. Version 7 Dataset'!CK60-($CI60*'2. AC Monitors'!$B$15),'1. Version 7 Dataset'!CK60)</f>
        <v>31.485299999999995</v>
      </c>
      <c r="CM60" s="33">
        <f>IF($CD60=TRUE,CL60-($CI60*'2. AC Monitors'!$D$15),CL60)</f>
        <v>31.485299999999995</v>
      </c>
      <c r="CN60" s="33">
        <f>IF($CB60=TRUE,CM60-($CI60*'2. AC Monitors'!$E$15),CM60)</f>
        <v>31.485299999999995</v>
      </c>
      <c r="CO60" s="33">
        <f>IF($CA60="DC",CN60+(CI60*(1-'2. AC Monitors'!$D$21)),CN60)</f>
        <v>31.485299999999995</v>
      </c>
      <c r="CP60" s="35">
        <f>('2. AC Monitors'!$A$8*'1. Version 7 Dataset'!$R60)+'2. AC Monitors'!$C$8</f>
        <v>29.484199999999998</v>
      </c>
      <c r="CQ60" s="35">
        <f t="shared" si="3"/>
        <v>0</v>
      </c>
      <c r="CR60" s="33">
        <f>(IF(CD60=TRUE,CI60+(CI60*'2. AC Monitors'!$D$15),'1. Version 7 Dataset'!CI60))*0.85</f>
        <v>29.702569999999994</v>
      </c>
      <c r="CS60" s="35">
        <f t="shared" si="4"/>
        <v>0</v>
      </c>
      <c r="CT60" s="35">
        <f>($AZ60*$R60*'3. Signage Displays'!$A$7)+'3. Signage Displays'!$B$7*TANH('3. Signage Displays'!$C$7*('1. Version 7 Dataset'!$R60+'3. Signage Displays'!$D$7)+'3. Signage Displays'!$E$7)+'3. Signage Displays'!$F$7</f>
        <v>27.290114575910238</v>
      </c>
      <c r="CU60" s="36">
        <f>($AZ60*$R60*'3. Signage Displays'!$A$7)</f>
        <v>1.528548</v>
      </c>
      <c r="CV60" s="37">
        <f>BE60-(AZ60*R60*'3. Signage Displays'!$A$7)</f>
        <v>10.391451999999999</v>
      </c>
      <c r="CW60" s="37">
        <f>IF(CC60=TRUE,CV60-(CT60*'3. Signage Displays'!$A$12),CV60)</f>
        <v>10.391451999999999</v>
      </c>
      <c r="CX60" s="38">
        <f>'3. Signage Displays'!$B$7*TANH('3. Signage Displays'!$C$7*('1. Version 7 Dataset'!R60+'3. Signage Displays'!$D$7)+'3. Signage Displays'!$E$7)+'3. Signage Displays'!$F$7</f>
        <v>25.761566575910237</v>
      </c>
      <c r="CY60" s="28">
        <f t="shared" si="5"/>
        <v>1</v>
      </c>
    </row>
    <row r="61" spans="1:103" s="17" customFormat="1" ht="19.5" customHeight="1">
      <c r="A61" s="28">
        <v>753</v>
      </c>
      <c r="B61" s="29" t="s">
        <v>2695</v>
      </c>
      <c r="C61" s="29" t="s">
        <v>2732</v>
      </c>
      <c r="D61" s="29" t="s">
        <v>2732</v>
      </c>
      <c r="E61" s="29" t="s">
        <v>2697</v>
      </c>
      <c r="F61" s="29" t="s">
        <v>2732</v>
      </c>
      <c r="G61" s="29" t="s">
        <v>2732</v>
      </c>
      <c r="H61" s="29" t="s">
        <v>2733</v>
      </c>
      <c r="I61" s="29" t="s">
        <v>78</v>
      </c>
      <c r="J61" s="29" t="s">
        <v>100</v>
      </c>
      <c r="K61" s="29"/>
      <c r="L61" s="29" t="s">
        <v>80</v>
      </c>
      <c r="M61" s="29"/>
      <c r="N61" s="30">
        <v>1000</v>
      </c>
      <c r="O61" s="30">
        <v>11.9</v>
      </c>
      <c r="P61" s="30">
        <v>14.8</v>
      </c>
      <c r="Q61" s="31">
        <v>19</v>
      </c>
      <c r="R61" s="30">
        <v>176.1</v>
      </c>
      <c r="S61" s="30">
        <v>1.25</v>
      </c>
      <c r="T61" s="30">
        <v>1024</v>
      </c>
      <c r="U61" s="30">
        <v>1280</v>
      </c>
      <c r="V61" s="32">
        <v>1.3</v>
      </c>
      <c r="W61" s="30">
        <v>7443</v>
      </c>
      <c r="X61" s="30">
        <v>60</v>
      </c>
      <c r="Y61" s="30">
        <v>0.3</v>
      </c>
      <c r="Z61" s="29" t="s">
        <v>81</v>
      </c>
      <c r="AA61" s="29" t="s">
        <v>86</v>
      </c>
      <c r="AB61" s="29"/>
      <c r="AC61" s="29"/>
      <c r="AD61" s="29" t="s">
        <v>84</v>
      </c>
      <c r="AE61" s="29" t="s">
        <v>83</v>
      </c>
      <c r="AF61" s="29" t="s">
        <v>1206</v>
      </c>
      <c r="AG61" s="29" t="s">
        <v>2734</v>
      </c>
      <c r="AH61" s="29" t="s">
        <v>120</v>
      </c>
      <c r="AI61" s="29"/>
      <c r="AJ61" s="29" t="s">
        <v>120</v>
      </c>
      <c r="AK61" s="29" t="s">
        <v>86</v>
      </c>
      <c r="AL61" s="29" t="s">
        <v>107</v>
      </c>
      <c r="AM61" s="29" t="s">
        <v>2734</v>
      </c>
      <c r="AN61" s="29" t="s">
        <v>86</v>
      </c>
      <c r="AO61" s="29" t="s">
        <v>86</v>
      </c>
      <c r="AP61" s="29" t="s">
        <v>86</v>
      </c>
      <c r="AQ61" s="29" t="s">
        <v>96</v>
      </c>
      <c r="AR61" s="29"/>
      <c r="AS61" s="29" t="s">
        <v>84</v>
      </c>
      <c r="AT61" s="29" t="s">
        <v>89</v>
      </c>
      <c r="AU61" s="29"/>
      <c r="AV61" s="30">
        <v>5</v>
      </c>
      <c r="AW61" s="29" t="s">
        <v>84</v>
      </c>
      <c r="AX61" s="29" t="s">
        <v>84</v>
      </c>
      <c r="AY61" s="30">
        <v>250</v>
      </c>
      <c r="AZ61" s="30">
        <v>281</v>
      </c>
      <c r="BA61" s="30">
        <v>280</v>
      </c>
      <c r="BB61" s="30">
        <v>201</v>
      </c>
      <c r="BC61" s="29"/>
      <c r="BD61" s="29"/>
      <c r="BE61" s="30">
        <v>15.93</v>
      </c>
      <c r="BF61" s="29"/>
      <c r="BG61" s="30">
        <v>0.13</v>
      </c>
      <c r="BH61" s="30">
        <v>0</v>
      </c>
      <c r="BI61" s="29"/>
      <c r="BJ61" s="30">
        <v>0</v>
      </c>
      <c r="BK61" s="30">
        <v>49.58</v>
      </c>
      <c r="BL61" s="30">
        <v>49.58</v>
      </c>
      <c r="BM61" s="30">
        <v>44.5</v>
      </c>
      <c r="BN61" s="29"/>
      <c r="BO61" s="29"/>
      <c r="BP61" s="30">
        <v>0</v>
      </c>
      <c r="BQ61" s="30">
        <v>0.14000000000000001</v>
      </c>
      <c r="BR61" s="30">
        <v>0</v>
      </c>
      <c r="BS61" s="30">
        <v>15.99</v>
      </c>
      <c r="BT61" s="30">
        <v>49.82</v>
      </c>
      <c r="BU61" s="29"/>
      <c r="BV61" s="30">
        <v>0</v>
      </c>
      <c r="BW61" s="28">
        <v>753</v>
      </c>
      <c r="BX61" s="33">
        <f t="shared" si="0"/>
        <v>49.581600000000002</v>
      </c>
      <c r="BY61" s="34">
        <f>IF(COUNTIF($G$2:G61,G61)=1,1,0)</f>
        <v>0</v>
      </c>
      <c r="BZ61" s="34">
        <f t="shared" si="1"/>
        <v>1</v>
      </c>
      <c r="CA61" s="28" t="s">
        <v>3405</v>
      </c>
      <c r="CB61" s="34" t="b">
        <f t="shared" si="7"/>
        <v>0</v>
      </c>
      <c r="CC61" s="34" t="b">
        <f t="shared" si="2"/>
        <v>0</v>
      </c>
      <c r="CD61" s="34" t="b">
        <f t="array" ref="CD61">ISNUMBER(SEARCH("Touch Screen",$AJ61))</f>
        <v>0</v>
      </c>
      <c r="CE61" s="34"/>
      <c r="CF61" s="34"/>
      <c r="CG61" s="32">
        <v>0.3</v>
      </c>
      <c r="CH61" s="28">
        <v>0</v>
      </c>
      <c r="CI61" s="33">
        <f>('2. AC Monitors'!$A$8*'1. Version 7 Dataset'!$R61)+('1. Version 7 Dataset'!$V61*'2. AC Monitors'!$B$8)+'2. AC Monitors'!$C$8</f>
        <v>34.944199999999995</v>
      </c>
      <c r="CJ61" s="35">
        <f>BX61-('2. AC Monitors'!$B$8*V61)</f>
        <v>44.121600000000001</v>
      </c>
      <c r="CK61" s="33">
        <f>IF($CH61=0,CJ61,CJ61-('2. AC Monitors'!$A$15*'1. Version 7 Dataset'!$CG61))</f>
        <v>44.121600000000001</v>
      </c>
      <c r="CL61" s="33">
        <f>IF($CC61=TRUE,'1. Version 7 Dataset'!CK61-($CI61*'2. AC Monitors'!$B$15),'1. Version 7 Dataset'!CK61)</f>
        <v>44.121600000000001</v>
      </c>
      <c r="CM61" s="33">
        <f>IF($CD61=TRUE,CL61-($CI61*'2. AC Monitors'!$D$15),CL61)</f>
        <v>44.121600000000001</v>
      </c>
      <c r="CN61" s="33">
        <f>IF($CB61=TRUE,CM61-($CI61*'2. AC Monitors'!$E$15),CM61)</f>
        <v>44.121600000000001</v>
      </c>
      <c r="CO61" s="33">
        <f>IF($CA61="DC",CN61+(CI61*(1-'2. AC Monitors'!$D$21)),CN61)</f>
        <v>44.121600000000001</v>
      </c>
      <c r="CP61" s="35">
        <f>('2. AC Monitors'!$A$8*'1. Version 7 Dataset'!$R61)+'2. AC Monitors'!$C$8</f>
        <v>29.484199999999998</v>
      </c>
      <c r="CQ61" s="35">
        <f t="shared" si="3"/>
        <v>0</v>
      </c>
      <c r="CR61" s="33">
        <f>(IF(CD61=TRUE,CI61+(CI61*'2. AC Monitors'!$D$15),'1. Version 7 Dataset'!CI61))*0.85</f>
        <v>29.702569999999994</v>
      </c>
      <c r="CS61" s="35">
        <f t="shared" si="4"/>
        <v>0</v>
      </c>
      <c r="CT61" s="35">
        <f>($AZ61*$R61*'3. Signage Displays'!$A$7)+'3. Signage Displays'!$B$7*TANH('3. Signage Displays'!$C$7*('1. Version 7 Dataset'!$R61+'3. Signage Displays'!$D$7)+'3. Signage Displays'!$E$7)+'3. Signage Displays'!$F$7</f>
        <v>27.740930575910237</v>
      </c>
      <c r="CU61" s="36">
        <f>($AZ61*$R61*'3. Signage Displays'!$A$7)</f>
        <v>1.9793640000000001</v>
      </c>
      <c r="CV61" s="37">
        <f>BE61-(AZ61*R61*'3. Signage Displays'!$A$7)</f>
        <v>13.950635999999999</v>
      </c>
      <c r="CW61" s="37">
        <f>IF(CC61=TRUE,CV61-(CT61*'3. Signage Displays'!$A$12),CV61)</f>
        <v>13.950635999999999</v>
      </c>
      <c r="CX61" s="38">
        <f>'3. Signage Displays'!$B$7*TANH('3. Signage Displays'!$C$7*('1. Version 7 Dataset'!R61+'3. Signage Displays'!$D$7)+'3. Signage Displays'!$E$7)+'3. Signage Displays'!$F$7</f>
        <v>25.761566575910237</v>
      </c>
      <c r="CY61" s="28">
        <f t="shared" si="5"/>
        <v>1</v>
      </c>
    </row>
    <row r="62" spans="1:103" s="17" customFormat="1" ht="19.5" customHeight="1">
      <c r="A62" s="28">
        <v>767</v>
      </c>
      <c r="B62" s="29" t="s">
        <v>1092</v>
      </c>
      <c r="C62" s="29" t="s">
        <v>1121</v>
      </c>
      <c r="D62" s="29" t="s">
        <v>1121</v>
      </c>
      <c r="E62" s="29" t="s">
        <v>1094</v>
      </c>
      <c r="F62" s="29" t="s">
        <v>1121</v>
      </c>
      <c r="G62" s="29" t="s">
        <v>1121</v>
      </c>
      <c r="H62" s="29"/>
      <c r="I62" s="29" t="s">
        <v>78</v>
      </c>
      <c r="J62" s="29" t="s">
        <v>100</v>
      </c>
      <c r="K62" s="29"/>
      <c r="L62" s="29" t="s">
        <v>80</v>
      </c>
      <c r="M62" s="29"/>
      <c r="N62" s="30">
        <v>1000</v>
      </c>
      <c r="O62" s="30">
        <v>14.8</v>
      </c>
      <c r="P62" s="30">
        <v>11.9</v>
      </c>
      <c r="Q62" s="31">
        <v>19</v>
      </c>
      <c r="R62" s="30">
        <v>227.1</v>
      </c>
      <c r="S62" s="30">
        <v>1.25</v>
      </c>
      <c r="T62" s="30">
        <v>1024</v>
      </c>
      <c r="U62" s="30">
        <v>1280</v>
      </c>
      <c r="V62" s="32">
        <v>1.3</v>
      </c>
      <c r="W62" s="30">
        <v>5768</v>
      </c>
      <c r="X62" s="30">
        <v>60</v>
      </c>
      <c r="Y62" s="30">
        <v>0.3</v>
      </c>
      <c r="Z62" s="29" t="s">
        <v>86</v>
      </c>
      <c r="AA62" s="29" t="s">
        <v>86</v>
      </c>
      <c r="AB62" s="29"/>
      <c r="AC62" s="29"/>
      <c r="AD62" s="29" t="s">
        <v>84</v>
      </c>
      <c r="AE62" s="29" t="s">
        <v>83</v>
      </c>
      <c r="AF62" s="29" t="s">
        <v>106</v>
      </c>
      <c r="AG62" s="29"/>
      <c r="AH62" s="29" t="s">
        <v>1118</v>
      </c>
      <c r="AI62" s="29" t="s">
        <v>1119</v>
      </c>
      <c r="AJ62" s="29" t="s">
        <v>1098</v>
      </c>
      <c r="AK62" s="29" t="s">
        <v>86</v>
      </c>
      <c r="AL62" s="29" t="s">
        <v>107</v>
      </c>
      <c r="AM62" s="29"/>
      <c r="AN62" s="29" t="s">
        <v>86</v>
      </c>
      <c r="AO62" s="29" t="s">
        <v>86</v>
      </c>
      <c r="AP62" s="29" t="s">
        <v>86</v>
      </c>
      <c r="AQ62" s="29" t="s">
        <v>96</v>
      </c>
      <c r="AR62" s="29"/>
      <c r="AS62" s="29" t="s">
        <v>84</v>
      </c>
      <c r="AT62" s="29" t="s">
        <v>89</v>
      </c>
      <c r="AU62" s="29"/>
      <c r="AV62" s="29"/>
      <c r="AW62" s="29" t="s">
        <v>83</v>
      </c>
      <c r="AX62" s="29" t="s">
        <v>84</v>
      </c>
      <c r="AY62" s="30">
        <v>250</v>
      </c>
      <c r="AZ62" s="30">
        <v>255.7</v>
      </c>
      <c r="BA62" s="30">
        <v>217.6</v>
      </c>
      <c r="BB62" s="30">
        <v>200.3</v>
      </c>
      <c r="BC62" s="30">
        <v>8.6999999999999993</v>
      </c>
      <c r="BD62" s="30">
        <v>13.93</v>
      </c>
      <c r="BE62" s="30">
        <v>12.22</v>
      </c>
      <c r="BF62" s="29"/>
      <c r="BG62" s="30">
        <v>0.32</v>
      </c>
      <c r="BH62" s="29"/>
      <c r="BI62" s="29"/>
      <c r="BJ62" s="30">
        <v>0.21</v>
      </c>
      <c r="BK62" s="30">
        <v>39.29</v>
      </c>
      <c r="BL62" s="29"/>
      <c r="BM62" s="30">
        <v>48.5</v>
      </c>
      <c r="BN62" s="30">
        <v>9.18</v>
      </c>
      <c r="BO62" s="30">
        <v>14.42</v>
      </c>
      <c r="BP62" s="30">
        <v>0.24</v>
      </c>
      <c r="BQ62" s="30">
        <v>0.36</v>
      </c>
      <c r="BR62" s="29"/>
      <c r="BS62" s="30">
        <v>12.62</v>
      </c>
      <c r="BT62" s="30">
        <v>40.71</v>
      </c>
      <c r="BU62" s="29"/>
      <c r="BV62" s="30">
        <v>0</v>
      </c>
      <c r="BW62" s="28">
        <v>767</v>
      </c>
      <c r="BX62" s="33">
        <f t="shared" si="0"/>
        <v>39.288600000000002</v>
      </c>
      <c r="BY62" s="34">
        <f>IF(COUNTIF($G$2:G62,G62)=1,1,0)</f>
        <v>1</v>
      </c>
      <c r="BZ62" s="34">
        <f t="shared" si="1"/>
        <v>1</v>
      </c>
      <c r="CA62" s="28" t="s">
        <v>3405</v>
      </c>
      <c r="CB62" s="34" t="b">
        <f t="shared" si="7"/>
        <v>0</v>
      </c>
      <c r="CC62" s="34" t="b">
        <f t="shared" si="2"/>
        <v>1</v>
      </c>
      <c r="CD62" s="34" t="b">
        <f t="array" ref="CD62">ISNUMBER(SEARCH("Touch Screen",$AJ62))</f>
        <v>0</v>
      </c>
      <c r="CE62" s="34"/>
      <c r="CF62" s="34"/>
      <c r="CG62" s="32">
        <v>0.3</v>
      </c>
      <c r="CH62" s="28">
        <v>0</v>
      </c>
      <c r="CI62" s="33">
        <f>('2. AC Monitors'!$A$8*'1. Version 7 Dataset'!$R62)+('1. Version 7 Dataset'!$V62*'2. AC Monitors'!$B$8)+'2. AC Monitors'!$C$8</f>
        <v>41.166200000000003</v>
      </c>
      <c r="CJ62" s="35">
        <f>BX62-('2. AC Monitors'!$B$8*V62)</f>
        <v>33.828600000000002</v>
      </c>
      <c r="CK62" s="33">
        <f>IF($CH62=0,CJ62,CJ62-('2. AC Monitors'!$A$15*'1. Version 7 Dataset'!$CG62))</f>
        <v>33.828600000000002</v>
      </c>
      <c r="CL62" s="33">
        <f>IF($CC62=TRUE,'1. Version 7 Dataset'!CK62-($CI62*'2. AC Monitors'!$B$15),'1. Version 7 Dataset'!CK62)</f>
        <v>31.770290000000003</v>
      </c>
      <c r="CM62" s="33">
        <f>IF($CD62=TRUE,CL62-($CI62*'2. AC Monitors'!$D$15),CL62)</f>
        <v>31.770290000000003</v>
      </c>
      <c r="CN62" s="33">
        <f>IF($CB62=TRUE,CM62-($CI62*'2. AC Monitors'!$E$15),CM62)</f>
        <v>31.770290000000003</v>
      </c>
      <c r="CO62" s="33">
        <f>IF($CA62="DC",CN62+(CI62*(1-'2. AC Monitors'!$D$21)),CN62)</f>
        <v>31.770290000000003</v>
      </c>
      <c r="CP62" s="35">
        <f>('2. AC Monitors'!$A$8*'1. Version 7 Dataset'!$R62)+'2. AC Monitors'!$C$8</f>
        <v>35.706199999999995</v>
      </c>
      <c r="CQ62" s="35">
        <f t="shared" si="3"/>
        <v>1</v>
      </c>
      <c r="CR62" s="33">
        <f>(IF(CD62=TRUE,CI62+(CI62*'2. AC Monitors'!$D$15),'1. Version 7 Dataset'!CI62))*0.85</f>
        <v>34.99127</v>
      </c>
      <c r="CS62" s="35">
        <f t="shared" si="4"/>
        <v>0</v>
      </c>
      <c r="CT62" s="35">
        <f>($AZ62*$R62*'3. Signage Displays'!$A$7)+'3. Signage Displays'!$B$7*TANH('3. Signage Displays'!$C$7*('1. Version 7 Dataset'!$R62+'3. Signage Displays'!$D$7)+'3. Signage Displays'!$E$7)+'3. Signage Displays'!$F$7</f>
        <v>31.132898111844156</v>
      </c>
      <c r="CU62" s="36">
        <f>($AZ62*$R62*'3. Signage Displays'!$A$7)</f>
        <v>2.3227788</v>
      </c>
      <c r="CV62" s="37">
        <f>BE62-(AZ62*R62*'3. Signage Displays'!$A$7)</f>
        <v>9.8972212000000006</v>
      </c>
      <c r="CW62" s="37">
        <f>IF(CC62=TRUE,CV62-(CT62*'3. Signage Displays'!$A$12),CV62)</f>
        <v>8.3405762944077928</v>
      </c>
      <c r="CX62" s="38">
        <f>'3. Signage Displays'!$B$7*TANH('3. Signage Displays'!$C$7*('1. Version 7 Dataset'!R62+'3. Signage Displays'!$D$7)+'3. Signage Displays'!$E$7)+'3. Signage Displays'!$F$7</f>
        <v>28.810119311844154</v>
      </c>
      <c r="CY62" s="28">
        <f t="shared" si="5"/>
        <v>1</v>
      </c>
    </row>
    <row r="63" spans="1:103" s="17" customFormat="1" ht="19.5" customHeight="1">
      <c r="A63" s="28">
        <v>801</v>
      </c>
      <c r="B63" s="29" t="s">
        <v>1092</v>
      </c>
      <c r="C63" s="29" t="s">
        <v>1122</v>
      </c>
      <c r="D63" s="29" t="s">
        <v>1122</v>
      </c>
      <c r="E63" s="29" t="s">
        <v>1094</v>
      </c>
      <c r="F63" s="29" t="s">
        <v>1122</v>
      </c>
      <c r="G63" s="29" t="s">
        <v>1122</v>
      </c>
      <c r="H63" s="29"/>
      <c r="I63" s="29" t="s">
        <v>78</v>
      </c>
      <c r="J63" s="29" t="s">
        <v>79</v>
      </c>
      <c r="K63" s="29"/>
      <c r="L63" s="29" t="s">
        <v>80</v>
      </c>
      <c r="M63" s="29"/>
      <c r="N63" s="30">
        <v>1000</v>
      </c>
      <c r="O63" s="30">
        <v>14.8</v>
      </c>
      <c r="P63" s="30">
        <v>11.9</v>
      </c>
      <c r="Q63" s="31">
        <v>19</v>
      </c>
      <c r="R63" s="30">
        <v>227.1</v>
      </c>
      <c r="S63" s="30">
        <v>1.25</v>
      </c>
      <c r="T63" s="30">
        <v>1024</v>
      </c>
      <c r="U63" s="30">
        <v>1280</v>
      </c>
      <c r="V63" s="32">
        <v>1.3</v>
      </c>
      <c r="W63" s="30">
        <v>5768</v>
      </c>
      <c r="X63" s="30">
        <v>60</v>
      </c>
      <c r="Y63" s="30">
        <v>40.299999999999997</v>
      </c>
      <c r="Z63" s="29" t="s">
        <v>86</v>
      </c>
      <c r="AA63" s="29" t="s">
        <v>86</v>
      </c>
      <c r="AB63" s="29"/>
      <c r="AC63" s="29"/>
      <c r="AD63" s="29" t="s">
        <v>84</v>
      </c>
      <c r="AE63" s="29" t="s">
        <v>83</v>
      </c>
      <c r="AF63" s="29" t="s">
        <v>432</v>
      </c>
      <c r="AG63" s="29" t="s">
        <v>192</v>
      </c>
      <c r="AH63" s="29" t="s">
        <v>1097</v>
      </c>
      <c r="AI63" s="29"/>
      <c r="AJ63" s="29" t="s">
        <v>1098</v>
      </c>
      <c r="AK63" s="29" t="s">
        <v>86</v>
      </c>
      <c r="AL63" s="29" t="s">
        <v>107</v>
      </c>
      <c r="AM63" s="29" t="s">
        <v>192</v>
      </c>
      <c r="AN63" s="29" t="s">
        <v>86</v>
      </c>
      <c r="AO63" s="29" t="s">
        <v>86</v>
      </c>
      <c r="AP63" s="29" t="s">
        <v>86</v>
      </c>
      <c r="AQ63" s="29" t="s">
        <v>96</v>
      </c>
      <c r="AR63" s="29"/>
      <c r="AS63" s="29" t="s">
        <v>84</v>
      </c>
      <c r="AT63" s="29" t="s">
        <v>89</v>
      </c>
      <c r="AU63" s="29"/>
      <c r="AV63" s="29"/>
      <c r="AW63" s="29" t="s">
        <v>83</v>
      </c>
      <c r="AX63" s="29" t="s">
        <v>84</v>
      </c>
      <c r="AY63" s="30">
        <v>250</v>
      </c>
      <c r="AZ63" s="30">
        <v>303.7</v>
      </c>
      <c r="BA63" s="30">
        <v>251.7</v>
      </c>
      <c r="BB63" s="30">
        <v>200.6</v>
      </c>
      <c r="BC63" s="30">
        <v>7.54</v>
      </c>
      <c r="BD63" s="30">
        <v>14.18</v>
      </c>
      <c r="BE63" s="30">
        <v>11.02</v>
      </c>
      <c r="BF63" s="29"/>
      <c r="BG63" s="30">
        <v>0.32</v>
      </c>
      <c r="BH63" s="29"/>
      <c r="BI63" s="29"/>
      <c r="BJ63" s="30">
        <v>0.22</v>
      </c>
      <c r="BK63" s="30">
        <v>35.630000000000003</v>
      </c>
      <c r="BL63" s="29"/>
      <c r="BM63" s="30">
        <v>48.5</v>
      </c>
      <c r="BN63" s="30">
        <v>7.96</v>
      </c>
      <c r="BO63" s="30">
        <v>15.03</v>
      </c>
      <c r="BP63" s="30">
        <v>0.25</v>
      </c>
      <c r="BQ63" s="30">
        <v>0.36</v>
      </c>
      <c r="BR63" s="29"/>
      <c r="BS63" s="30">
        <v>11.55</v>
      </c>
      <c r="BT63" s="30">
        <v>37.44</v>
      </c>
      <c r="BU63" s="29"/>
      <c r="BV63" s="30">
        <v>0</v>
      </c>
      <c r="BW63" s="28">
        <v>801</v>
      </c>
      <c r="BX63" s="33">
        <f t="shared" si="0"/>
        <v>35.609399999999994</v>
      </c>
      <c r="BY63" s="34">
        <f>IF(COUNTIF($G$2:G63,G63)=1,1,0)</f>
        <v>1</v>
      </c>
      <c r="BZ63" s="34">
        <f t="shared" si="1"/>
        <v>1</v>
      </c>
      <c r="CA63" s="28" t="s">
        <v>3405</v>
      </c>
      <c r="CB63" s="34" t="b">
        <f t="shared" si="7"/>
        <v>0</v>
      </c>
      <c r="CC63" s="34" t="b">
        <f t="shared" si="2"/>
        <v>1</v>
      </c>
      <c r="CD63" s="34" t="b">
        <f t="array" ref="CD63">ISNUMBER(SEARCH("Touch Screen",$AJ63))</f>
        <v>0</v>
      </c>
      <c r="CE63" s="34"/>
      <c r="CF63" s="34"/>
      <c r="CG63" s="32">
        <v>40.299999999999997</v>
      </c>
      <c r="CH63" s="28">
        <v>0</v>
      </c>
      <c r="CI63" s="33">
        <f>('2. AC Monitors'!$A$8*'1. Version 7 Dataset'!$R63)+('1. Version 7 Dataset'!$V63*'2. AC Monitors'!$B$8)+'2. AC Monitors'!$C$8</f>
        <v>41.166200000000003</v>
      </c>
      <c r="CJ63" s="35">
        <f>BX63-('2. AC Monitors'!$B$8*V63)</f>
        <v>30.149399999999993</v>
      </c>
      <c r="CK63" s="33">
        <f>IF($CH63=0,CJ63,CJ63-('2. AC Monitors'!$A$15*'1. Version 7 Dataset'!$CG63))</f>
        <v>30.149399999999993</v>
      </c>
      <c r="CL63" s="33">
        <f>IF($CC63=TRUE,'1. Version 7 Dataset'!CK63-($CI63*'2. AC Monitors'!$B$15),'1. Version 7 Dataset'!CK63)</f>
        <v>28.091089999999994</v>
      </c>
      <c r="CM63" s="33">
        <f>IF($CD63=TRUE,CL63-($CI63*'2. AC Monitors'!$D$15),CL63)</f>
        <v>28.091089999999994</v>
      </c>
      <c r="CN63" s="33">
        <f>IF($CB63=TRUE,CM63-($CI63*'2. AC Monitors'!$E$15),CM63)</f>
        <v>28.091089999999994</v>
      </c>
      <c r="CO63" s="33">
        <f>IF($CA63="DC",CN63+(CI63*(1-'2. AC Monitors'!$D$21)),CN63)</f>
        <v>28.091089999999994</v>
      </c>
      <c r="CP63" s="35">
        <f>('2. AC Monitors'!$A$8*'1. Version 7 Dataset'!$R63)+'2. AC Monitors'!$C$8</f>
        <v>35.706199999999995</v>
      </c>
      <c r="CQ63" s="35">
        <f t="shared" si="3"/>
        <v>1</v>
      </c>
      <c r="CR63" s="33">
        <f>(IF(CD63=TRUE,CI63+(CI63*'2. AC Monitors'!$D$15),'1. Version 7 Dataset'!CI63))*0.85</f>
        <v>34.99127</v>
      </c>
      <c r="CS63" s="35">
        <f t="shared" si="4"/>
        <v>0</v>
      </c>
      <c r="CT63" s="35">
        <f>($AZ63*$R63*'3. Signage Displays'!$A$7)+'3. Signage Displays'!$B$7*TANH('3. Signage Displays'!$C$7*('1. Version 7 Dataset'!$R63+'3. Signage Displays'!$D$7)+'3. Signage Displays'!$E$7)+'3. Signage Displays'!$F$7</f>
        <v>31.568930111844157</v>
      </c>
      <c r="CU63" s="36">
        <f>($AZ63*$R63*'3. Signage Displays'!$A$7)</f>
        <v>2.7588108</v>
      </c>
      <c r="CV63" s="37">
        <f>BE63-(AZ63*R63*'3. Signage Displays'!$A$7)</f>
        <v>8.2611892000000005</v>
      </c>
      <c r="CW63" s="37">
        <f>IF(CC63=TRUE,CV63-(CT63*'3. Signage Displays'!$A$12),CV63)</f>
        <v>6.6827426944077928</v>
      </c>
      <c r="CX63" s="38">
        <f>'3. Signage Displays'!$B$7*TANH('3. Signage Displays'!$C$7*('1. Version 7 Dataset'!R63+'3. Signage Displays'!$D$7)+'3. Signage Displays'!$E$7)+'3. Signage Displays'!$F$7</f>
        <v>28.810119311844154</v>
      </c>
      <c r="CY63" s="28">
        <f t="shared" si="5"/>
        <v>1</v>
      </c>
    </row>
    <row r="64" spans="1:103" s="17" customFormat="1" ht="19.5" customHeight="1">
      <c r="A64" s="28">
        <v>805</v>
      </c>
      <c r="B64" s="29" t="s">
        <v>1674</v>
      </c>
      <c r="C64" s="29" t="s">
        <v>1800</v>
      </c>
      <c r="D64" s="29" t="s">
        <v>1801</v>
      </c>
      <c r="E64" s="29" t="s">
        <v>1677</v>
      </c>
      <c r="F64" s="29" t="s">
        <v>1800</v>
      </c>
      <c r="G64" s="29" t="s">
        <v>1801</v>
      </c>
      <c r="H64" s="29"/>
      <c r="I64" s="29" t="s">
        <v>78</v>
      </c>
      <c r="J64" s="29" t="s">
        <v>100</v>
      </c>
      <c r="K64" s="29"/>
      <c r="L64" s="29" t="s">
        <v>80</v>
      </c>
      <c r="M64" s="29"/>
      <c r="N64" s="30">
        <v>1000</v>
      </c>
      <c r="O64" s="30">
        <v>11.8</v>
      </c>
      <c r="P64" s="30">
        <v>14.8</v>
      </c>
      <c r="Q64" s="31">
        <v>18.899999999999999</v>
      </c>
      <c r="R64" s="30">
        <v>176.1</v>
      </c>
      <c r="S64" s="30">
        <v>1.25</v>
      </c>
      <c r="T64" s="30">
        <v>1024</v>
      </c>
      <c r="U64" s="30">
        <v>1280</v>
      </c>
      <c r="V64" s="32">
        <v>1.3</v>
      </c>
      <c r="W64" s="30">
        <v>7443</v>
      </c>
      <c r="X64" s="30">
        <v>60</v>
      </c>
      <c r="Y64" s="30">
        <v>0.3</v>
      </c>
      <c r="Z64" s="29" t="s">
        <v>86</v>
      </c>
      <c r="AA64" s="29" t="s">
        <v>86</v>
      </c>
      <c r="AB64" s="29"/>
      <c r="AC64" s="29"/>
      <c r="AD64" s="29" t="s">
        <v>84</v>
      </c>
      <c r="AE64" s="29" t="s">
        <v>84</v>
      </c>
      <c r="AF64" s="29" t="s">
        <v>405</v>
      </c>
      <c r="AG64" s="29" t="s">
        <v>86</v>
      </c>
      <c r="AH64" s="29" t="s">
        <v>86</v>
      </c>
      <c r="AI64" s="29"/>
      <c r="AJ64" s="29" t="s">
        <v>86</v>
      </c>
      <c r="AK64" s="29" t="s">
        <v>86</v>
      </c>
      <c r="AL64" s="29" t="s">
        <v>107</v>
      </c>
      <c r="AM64" s="29" t="s">
        <v>86</v>
      </c>
      <c r="AN64" s="29" t="s">
        <v>86</v>
      </c>
      <c r="AO64" s="29" t="s">
        <v>86</v>
      </c>
      <c r="AP64" s="29" t="s">
        <v>86</v>
      </c>
      <c r="AQ64" s="29" t="s">
        <v>96</v>
      </c>
      <c r="AR64" s="29"/>
      <c r="AS64" s="29" t="s">
        <v>84</v>
      </c>
      <c r="AT64" s="29" t="s">
        <v>89</v>
      </c>
      <c r="AU64" s="29"/>
      <c r="AV64" s="30">
        <v>5</v>
      </c>
      <c r="AW64" s="29" t="s">
        <v>84</v>
      </c>
      <c r="AX64" s="29" t="s">
        <v>84</v>
      </c>
      <c r="AY64" s="30">
        <v>250</v>
      </c>
      <c r="AZ64" s="30">
        <v>256.7</v>
      </c>
      <c r="BA64" s="30">
        <v>194.7</v>
      </c>
      <c r="BB64" s="30">
        <v>200</v>
      </c>
      <c r="BC64" s="29"/>
      <c r="BD64" s="29"/>
      <c r="BE64" s="30">
        <v>12.84</v>
      </c>
      <c r="BF64" s="29"/>
      <c r="BG64" s="30">
        <v>0.13</v>
      </c>
      <c r="BH64" s="30">
        <v>0</v>
      </c>
      <c r="BI64" s="29"/>
      <c r="BJ64" s="30">
        <v>0.08</v>
      </c>
      <c r="BK64" s="30">
        <v>40.11</v>
      </c>
      <c r="BL64" s="30">
        <v>40.11</v>
      </c>
      <c r="BM64" s="30">
        <v>44.52</v>
      </c>
      <c r="BN64" s="29"/>
      <c r="BO64" s="29"/>
      <c r="BP64" s="30">
        <v>0.1</v>
      </c>
      <c r="BQ64" s="30">
        <v>0.15</v>
      </c>
      <c r="BR64" s="30">
        <v>0</v>
      </c>
      <c r="BS64" s="30">
        <v>12.08</v>
      </c>
      <c r="BT64" s="30">
        <v>37.89</v>
      </c>
      <c r="BU64" s="29"/>
      <c r="BV64" s="30">
        <v>0</v>
      </c>
      <c r="BW64" s="28">
        <v>805</v>
      </c>
      <c r="BX64" s="33">
        <f t="shared" si="0"/>
        <v>40.107659999999996</v>
      </c>
      <c r="BY64" s="34">
        <f>IF(COUNTIF($G$2:G64,G64)=1,1,0)</f>
        <v>1</v>
      </c>
      <c r="BZ64" s="34">
        <f t="shared" si="1"/>
        <v>1</v>
      </c>
      <c r="CA64" s="28" t="s">
        <v>3405</v>
      </c>
      <c r="CB64" s="34" t="b">
        <f t="shared" si="7"/>
        <v>0</v>
      </c>
      <c r="CC64" s="34" t="b">
        <f t="shared" si="2"/>
        <v>0</v>
      </c>
      <c r="CD64" s="34" t="b">
        <f t="array" ref="CD64">ISNUMBER(SEARCH("Touch Screen",$AJ64))</f>
        <v>0</v>
      </c>
      <c r="CE64" s="34"/>
      <c r="CF64" s="34"/>
      <c r="CG64" s="32">
        <v>0.3</v>
      </c>
      <c r="CH64" s="28">
        <v>0</v>
      </c>
      <c r="CI64" s="33">
        <f>('2. AC Monitors'!$A$8*'1. Version 7 Dataset'!$R64)+('1. Version 7 Dataset'!$V64*'2. AC Monitors'!$B$8)+'2. AC Monitors'!$C$8</f>
        <v>34.944199999999995</v>
      </c>
      <c r="CJ64" s="35">
        <f>BX64-('2. AC Monitors'!$B$8*V64)</f>
        <v>34.647659999999995</v>
      </c>
      <c r="CK64" s="33">
        <f>IF($CH64=0,CJ64,CJ64-('2. AC Monitors'!$A$15*'1. Version 7 Dataset'!$CG64))</f>
        <v>34.647659999999995</v>
      </c>
      <c r="CL64" s="33">
        <f>IF($CC64=TRUE,'1. Version 7 Dataset'!CK64-($CI64*'2. AC Monitors'!$B$15),'1. Version 7 Dataset'!CK64)</f>
        <v>34.647659999999995</v>
      </c>
      <c r="CM64" s="33">
        <f>IF($CD64=TRUE,CL64-($CI64*'2. AC Monitors'!$D$15),CL64)</f>
        <v>34.647659999999995</v>
      </c>
      <c r="CN64" s="33">
        <f>IF($CB64=TRUE,CM64-($CI64*'2. AC Monitors'!$E$15),CM64)</f>
        <v>34.647659999999995</v>
      </c>
      <c r="CO64" s="33">
        <f>IF($CA64="DC",CN64+(CI64*(1-'2. AC Monitors'!$D$21)),CN64)</f>
        <v>34.647659999999995</v>
      </c>
      <c r="CP64" s="35">
        <f>('2. AC Monitors'!$A$8*'1. Version 7 Dataset'!$R64)+'2. AC Monitors'!$C$8</f>
        <v>29.484199999999998</v>
      </c>
      <c r="CQ64" s="35">
        <f t="shared" si="3"/>
        <v>0</v>
      </c>
      <c r="CR64" s="33">
        <f>(IF(CD64=TRUE,CI64+(CI64*'2. AC Monitors'!$D$15),'1. Version 7 Dataset'!CI64))*0.85</f>
        <v>29.702569999999994</v>
      </c>
      <c r="CS64" s="35">
        <f t="shared" si="4"/>
        <v>0</v>
      </c>
      <c r="CT64" s="35">
        <f>($AZ64*$R64*'3. Signage Displays'!$A$7)+'3. Signage Displays'!$B$7*TANH('3. Signage Displays'!$C$7*('1. Version 7 Dataset'!$R64+'3. Signage Displays'!$D$7)+'3. Signage Displays'!$E$7)+'3. Signage Displays'!$F$7</f>
        <v>27.56976137591024</v>
      </c>
      <c r="CU64" s="36">
        <f>($AZ64*$R64*'3. Signage Displays'!$A$7)</f>
        <v>1.8081947999999999</v>
      </c>
      <c r="CV64" s="37">
        <f>BE64-(AZ64*R64*'3. Signage Displays'!$A$7)</f>
        <v>11.031805200000001</v>
      </c>
      <c r="CW64" s="37">
        <f>IF(CC64=TRUE,CV64-(CT64*'3. Signage Displays'!$A$12),CV64)</f>
        <v>11.031805200000001</v>
      </c>
      <c r="CX64" s="38">
        <f>'3. Signage Displays'!$B$7*TANH('3. Signage Displays'!$C$7*('1. Version 7 Dataset'!R64+'3. Signage Displays'!$D$7)+'3. Signage Displays'!$E$7)+'3. Signage Displays'!$F$7</f>
        <v>25.761566575910237</v>
      </c>
      <c r="CY64" s="28">
        <f t="shared" si="5"/>
        <v>1</v>
      </c>
    </row>
    <row r="65" spans="1:103" s="17" customFormat="1" ht="19.5" customHeight="1">
      <c r="A65" s="28">
        <v>841</v>
      </c>
      <c r="B65" s="29" t="s">
        <v>1268</v>
      </c>
      <c r="C65" s="29" t="s">
        <v>1484</v>
      </c>
      <c r="D65" s="29" t="s">
        <v>1485</v>
      </c>
      <c r="E65" s="29" t="s">
        <v>1271</v>
      </c>
      <c r="F65" s="29" t="s">
        <v>1485</v>
      </c>
      <c r="G65" s="29" t="s">
        <v>1486</v>
      </c>
      <c r="H65" s="29"/>
      <c r="I65" s="29" t="s">
        <v>78</v>
      </c>
      <c r="J65" s="29" t="s">
        <v>100</v>
      </c>
      <c r="K65" s="29"/>
      <c r="L65" s="29" t="s">
        <v>80</v>
      </c>
      <c r="M65" s="29"/>
      <c r="N65" s="30">
        <v>500</v>
      </c>
      <c r="O65" s="30">
        <v>11.9</v>
      </c>
      <c r="P65" s="30">
        <v>14.8</v>
      </c>
      <c r="Q65" s="31">
        <v>19</v>
      </c>
      <c r="R65" s="30">
        <v>175.61</v>
      </c>
      <c r="S65" s="30">
        <v>1.25</v>
      </c>
      <c r="T65" s="30">
        <v>1024</v>
      </c>
      <c r="U65" s="30">
        <v>1280</v>
      </c>
      <c r="V65" s="32">
        <v>1.3</v>
      </c>
      <c r="W65" s="30">
        <v>7464</v>
      </c>
      <c r="X65" s="30">
        <v>60</v>
      </c>
      <c r="Y65" s="30">
        <v>0</v>
      </c>
      <c r="Z65" s="29" t="s">
        <v>81</v>
      </c>
      <c r="AA65" s="29" t="s">
        <v>86</v>
      </c>
      <c r="AB65" s="29"/>
      <c r="AC65" s="29"/>
      <c r="AD65" s="29" t="s">
        <v>84</v>
      </c>
      <c r="AE65" s="29" t="s">
        <v>84</v>
      </c>
      <c r="AF65" s="29" t="s">
        <v>1487</v>
      </c>
      <c r="AG65" s="29"/>
      <c r="AH65" s="29" t="s">
        <v>86</v>
      </c>
      <c r="AI65" s="29"/>
      <c r="AJ65" s="29" t="s">
        <v>86</v>
      </c>
      <c r="AK65" s="29" t="s">
        <v>86</v>
      </c>
      <c r="AL65" s="29" t="s">
        <v>1487</v>
      </c>
      <c r="AM65" s="29"/>
      <c r="AN65" s="29" t="s">
        <v>86</v>
      </c>
      <c r="AO65" s="29" t="s">
        <v>86</v>
      </c>
      <c r="AP65" s="29" t="s">
        <v>86</v>
      </c>
      <c r="AQ65" s="29" t="s">
        <v>96</v>
      </c>
      <c r="AR65" s="29"/>
      <c r="AS65" s="29" t="s">
        <v>84</v>
      </c>
      <c r="AT65" s="29" t="s">
        <v>89</v>
      </c>
      <c r="AU65" s="29"/>
      <c r="AV65" s="30">
        <v>60</v>
      </c>
      <c r="AW65" s="29" t="s">
        <v>84</v>
      </c>
      <c r="AX65" s="29" t="s">
        <v>83</v>
      </c>
      <c r="AY65" s="30">
        <v>250</v>
      </c>
      <c r="AZ65" s="30">
        <v>212.4</v>
      </c>
      <c r="BA65" s="30">
        <v>166.1</v>
      </c>
      <c r="BB65" s="30">
        <v>200</v>
      </c>
      <c r="BC65" s="29"/>
      <c r="BD65" s="29"/>
      <c r="BE65" s="30">
        <v>12.11</v>
      </c>
      <c r="BF65" s="29"/>
      <c r="BG65" s="30">
        <v>0.2</v>
      </c>
      <c r="BH65" s="29"/>
      <c r="BI65" s="29"/>
      <c r="BJ65" s="30">
        <v>0.1</v>
      </c>
      <c r="BK65" s="30">
        <v>38.29</v>
      </c>
      <c r="BL65" s="30">
        <v>38.29</v>
      </c>
      <c r="BM65" s="30">
        <v>44.41</v>
      </c>
      <c r="BN65" s="29"/>
      <c r="BO65" s="29"/>
      <c r="BP65" s="30">
        <v>0.14000000000000001</v>
      </c>
      <c r="BQ65" s="30">
        <v>0.25</v>
      </c>
      <c r="BR65" s="29"/>
      <c r="BS65" s="30">
        <v>12.01</v>
      </c>
      <c r="BT65" s="30">
        <v>38.26</v>
      </c>
      <c r="BU65" s="29"/>
      <c r="BV65" s="30">
        <v>0</v>
      </c>
      <c r="BW65" s="28">
        <v>841</v>
      </c>
      <c r="BX65" s="33">
        <f t="shared" si="0"/>
        <v>38.268059999999991</v>
      </c>
      <c r="BY65" s="34">
        <f>IF(COUNTIF($G$2:G65,G65)=1,1,0)</f>
        <v>1</v>
      </c>
      <c r="BZ65" s="34">
        <f t="shared" si="1"/>
        <v>1</v>
      </c>
      <c r="CA65" s="28" t="s">
        <v>3405</v>
      </c>
      <c r="CB65" s="34" t="b">
        <f t="shared" si="7"/>
        <v>0</v>
      </c>
      <c r="CC65" s="34" t="b">
        <f t="shared" si="2"/>
        <v>0</v>
      </c>
      <c r="CD65" s="34" t="b">
        <f t="array" ref="CD65">ISNUMBER(SEARCH("Touch Screen",$AJ65))</f>
        <v>0</v>
      </c>
      <c r="CE65" s="34"/>
      <c r="CF65" s="34"/>
      <c r="CG65" s="32">
        <v>0</v>
      </c>
      <c r="CH65" s="28">
        <v>0</v>
      </c>
      <c r="CI65" s="33">
        <f>('2. AC Monitors'!$A$8*'1. Version 7 Dataset'!$R65)+('1. Version 7 Dataset'!$V65*'2. AC Monitors'!$B$8)+'2. AC Monitors'!$C$8</f>
        <v>34.884420000000006</v>
      </c>
      <c r="CJ65" s="35">
        <f>BX65-('2. AC Monitors'!$B$8*V65)</f>
        <v>32.80805999999999</v>
      </c>
      <c r="CK65" s="33">
        <f>IF($CH65=0,CJ65,CJ65-('2. AC Monitors'!$A$15*'1. Version 7 Dataset'!$CG65))</f>
        <v>32.80805999999999</v>
      </c>
      <c r="CL65" s="33">
        <f>IF($CC65=TRUE,'1. Version 7 Dataset'!CK65-($CI65*'2. AC Monitors'!$B$15),'1. Version 7 Dataset'!CK65)</f>
        <v>32.80805999999999</v>
      </c>
      <c r="CM65" s="33">
        <f>IF($CD65=TRUE,CL65-($CI65*'2. AC Monitors'!$D$15),CL65)</f>
        <v>32.80805999999999</v>
      </c>
      <c r="CN65" s="33">
        <f>IF($CB65=TRUE,CM65-($CI65*'2. AC Monitors'!$E$15),CM65)</f>
        <v>32.80805999999999</v>
      </c>
      <c r="CO65" s="33">
        <f>IF($CA65="DC",CN65+(CI65*(1-'2. AC Monitors'!$D$21)),CN65)</f>
        <v>32.80805999999999</v>
      </c>
      <c r="CP65" s="35">
        <f>('2. AC Monitors'!$A$8*'1. Version 7 Dataset'!$R65)+'2. AC Monitors'!$C$8</f>
        <v>29.424420000000001</v>
      </c>
      <c r="CQ65" s="35">
        <f t="shared" si="3"/>
        <v>0</v>
      </c>
      <c r="CR65" s="33">
        <f>(IF(CD65=TRUE,CI65+(CI65*'2. AC Monitors'!$D$15),'1. Version 7 Dataset'!CI65))*0.85</f>
        <v>29.651757000000003</v>
      </c>
      <c r="CS65" s="35">
        <f t="shared" si="4"/>
        <v>0</v>
      </c>
      <c r="CT65" s="35">
        <f>($AZ65*$R65*'3. Signage Displays'!$A$7)+'3. Signage Displays'!$B$7*TANH('3. Signage Displays'!$C$7*('1. Version 7 Dataset'!$R65+'3. Signage Displays'!$D$7)+'3. Signage Displays'!$E$7)+'3. Signage Displays'!$F$7</f>
        <v>27.22421656590317</v>
      </c>
      <c r="CU65" s="36">
        <f>($AZ65*$R65*'3. Signage Displays'!$A$7)</f>
        <v>1.4919825600000003</v>
      </c>
      <c r="CV65" s="37">
        <f>BE65-(AZ65*R65*'3. Signage Displays'!$A$7)</f>
        <v>10.618017439999999</v>
      </c>
      <c r="CW65" s="37">
        <f>IF(CC65=TRUE,CV65-(CT65*'3. Signage Displays'!$A$12),CV65)</f>
        <v>10.618017439999999</v>
      </c>
      <c r="CX65" s="38">
        <f>'3. Signage Displays'!$B$7*TANH('3. Signage Displays'!$C$7*('1. Version 7 Dataset'!R65+'3. Signage Displays'!$D$7)+'3. Signage Displays'!$E$7)+'3. Signage Displays'!$F$7</f>
        <v>25.73223400590317</v>
      </c>
      <c r="CY65" s="28">
        <f t="shared" si="5"/>
        <v>1</v>
      </c>
    </row>
    <row r="66" spans="1:103" s="17" customFormat="1" ht="19.5" customHeight="1">
      <c r="A66" s="28">
        <v>857</v>
      </c>
      <c r="B66" s="29" t="s">
        <v>2545</v>
      </c>
      <c r="C66" s="29" t="s">
        <v>2580</v>
      </c>
      <c r="D66" s="29" t="s">
        <v>2581</v>
      </c>
      <c r="E66" s="29" t="s">
        <v>2547</v>
      </c>
      <c r="F66" s="29" t="s">
        <v>2582</v>
      </c>
      <c r="G66" s="29" t="s">
        <v>2581</v>
      </c>
      <c r="H66" s="29" t="s">
        <v>2583</v>
      </c>
      <c r="I66" s="29" t="s">
        <v>78</v>
      </c>
      <c r="J66" s="29" t="s">
        <v>88</v>
      </c>
      <c r="K66" s="29" t="s">
        <v>158</v>
      </c>
      <c r="L66" s="29" t="s">
        <v>80</v>
      </c>
      <c r="M66" s="29" t="s">
        <v>105</v>
      </c>
      <c r="N66" s="30">
        <v>1000</v>
      </c>
      <c r="O66" s="30">
        <v>11.8</v>
      </c>
      <c r="P66" s="30">
        <v>14.8</v>
      </c>
      <c r="Q66" s="31">
        <v>19</v>
      </c>
      <c r="R66" s="30">
        <v>174.17</v>
      </c>
      <c r="S66" s="30">
        <v>1.25</v>
      </c>
      <c r="T66" s="30">
        <v>1024</v>
      </c>
      <c r="U66" s="30">
        <v>1280</v>
      </c>
      <c r="V66" s="32">
        <v>1.3</v>
      </c>
      <c r="W66" s="30">
        <v>7525</v>
      </c>
      <c r="X66" s="30">
        <v>60</v>
      </c>
      <c r="Y66" s="30">
        <v>33.4</v>
      </c>
      <c r="Z66" s="29" t="s">
        <v>86</v>
      </c>
      <c r="AA66" s="29" t="s">
        <v>86</v>
      </c>
      <c r="AB66" s="29"/>
      <c r="AC66" s="29"/>
      <c r="AD66" s="29" t="s">
        <v>84</v>
      </c>
      <c r="AE66" s="29" t="s">
        <v>83</v>
      </c>
      <c r="AF66" s="29" t="s">
        <v>106</v>
      </c>
      <c r="AG66" s="29" t="s">
        <v>105</v>
      </c>
      <c r="AH66" s="29" t="s">
        <v>86</v>
      </c>
      <c r="AI66" s="29" t="s">
        <v>105</v>
      </c>
      <c r="AJ66" s="29" t="s">
        <v>86</v>
      </c>
      <c r="AK66" s="29" t="s">
        <v>86</v>
      </c>
      <c r="AL66" s="29" t="s">
        <v>107</v>
      </c>
      <c r="AM66" s="29" t="s">
        <v>105</v>
      </c>
      <c r="AN66" s="29" t="s">
        <v>86</v>
      </c>
      <c r="AO66" s="29" t="s">
        <v>86</v>
      </c>
      <c r="AP66" s="29" t="s">
        <v>86</v>
      </c>
      <c r="AQ66" s="29" t="s">
        <v>96</v>
      </c>
      <c r="AR66" s="29" t="s">
        <v>105</v>
      </c>
      <c r="AS66" s="29" t="s">
        <v>84</v>
      </c>
      <c r="AT66" s="29" t="s">
        <v>89</v>
      </c>
      <c r="AU66" s="29" t="s">
        <v>105</v>
      </c>
      <c r="AV66" s="30">
        <v>1</v>
      </c>
      <c r="AW66" s="29" t="s">
        <v>84</v>
      </c>
      <c r="AX66" s="29" t="s">
        <v>84</v>
      </c>
      <c r="AY66" s="30">
        <v>250</v>
      </c>
      <c r="AZ66" s="30">
        <v>250</v>
      </c>
      <c r="BA66" s="30">
        <v>200</v>
      </c>
      <c r="BB66" s="30">
        <v>200</v>
      </c>
      <c r="BC66" s="29"/>
      <c r="BD66" s="29"/>
      <c r="BE66" s="30">
        <v>13.85</v>
      </c>
      <c r="BF66" s="29"/>
      <c r="BG66" s="30">
        <v>7.0000000000000007E-2</v>
      </c>
      <c r="BH66" s="29"/>
      <c r="BI66" s="29"/>
      <c r="BJ66" s="30">
        <v>0.06</v>
      </c>
      <c r="BK66" s="30">
        <v>42.85</v>
      </c>
      <c r="BL66" s="30">
        <v>42.85</v>
      </c>
      <c r="BM66" s="30">
        <v>44.1</v>
      </c>
      <c r="BN66" s="29"/>
      <c r="BO66" s="29"/>
      <c r="BP66" s="30">
        <v>7.0000000000000007E-2</v>
      </c>
      <c r="BQ66" s="30">
        <v>0.08</v>
      </c>
      <c r="BR66" s="29"/>
      <c r="BS66" s="30">
        <v>13.85</v>
      </c>
      <c r="BT66" s="30">
        <v>42.91</v>
      </c>
      <c r="BU66" s="29"/>
      <c r="BV66" s="30">
        <v>0</v>
      </c>
      <c r="BW66" s="28">
        <v>857</v>
      </c>
      <c r="BX66" s="33">
        <f t="shared" ref="BX66:BX129" si="9">8.76*((0.65*BG66)+(0.35*BE66))</f>
        <v>42.86267999999999</v>
      </c>
      <c r="BY66" s="34">
        <f>IF(COUNTIF($G$2:G66,G66)=1,1,0)</f>
        <v>1</v>
      </c>
      <c r="BZ66" s="34">
        <f t="shared" ref="BZ66:BZ129" si="10">IF(V66&lt;3.6,1,2)</f>
        <v>1</v>
      </c>
      <c r="CA66" s="28" t="s">
        <v>3405</v>
      </c>
      <c r="CB66" s="34" t="b">
        <f t="shared" si="7"/>
        <v>0</v>
      </c>
      <c r="CC66" s="34" t="b">
        <f t="shared" ref="CC66:CC129" si="11">ISNUMBER(SEARCH("Automatic Brightness Control",AJ66))</f>
        <v>0</v>
      </c>
      <c r="CD66" s="34" t="b">
        <f t="array" ref="CD66">ISNUMBER(SEARCH("Touch Screen",$AJ66))</f>
        <v>0</v>
      </c>
      <c r="CE66" s="34"/>
      <c r="CF66" s="34"/>
      <c r="CG66" s="32">
        <v>33.4</v>
      </c>
      <c r="CH66" s="28">
        <v>0</v>
      </c>
      <c r="CI66" s="33">
        <f>('2. AC Monitors'!$A$8*'1. Version 7 Dataset'!$R66)+('1. Version 7 Dataset'!$V66*'2. AC Monitors'!$B$8)+'2. AC Monitors'!$C$8</f>
        <v>34.708739999999999</v>
      </c>
      <c r="CJ66" s="35">
        <f>BX66-('2. AC Monitors'!$B$8*V66)</f>
        <v>37.402679999999989</v>
      </c>
      <c r="CK66" s="33">
        <f>IF($CH66=0,CJ66,CJ66-('2. AC Monitors'!$A$15*'1. Version 7 Dataset'!$CG66))</f>
        <v>37.402679999999989</v>
      </c>
      <c r="CL66" s="33">
        <f>IF($CC66=TRUE,'1. Version 7 Dataset'!CK66-($CI66*'2. AC Monitors'!$B$15),'1. Version 7 Dataset'!CK66)</f>
        <v>37.402679999999989</v>
      </c>
      <c r="CM66" s="33">
        <f>IF($CD66=TRUE,CL66-($CI66*'2. AC Monitors'!$D$15),CL66)</f>
        <v>37.402679999999989</v>
      </c>
      <c r="CN66" s="33">
        <f>IF($CB66=TRUE,CM66-($CI66*'2. AC Monitors'!$E$15),CM66)</f>
        <v>37.402679999999989</v>
      </c>
      <c r="CO66" s="33">
        <f>IF($CA66="DC",CN66+(CI66*(1-'2. AC Monitors'!$D$21)),CN66)</f>
        <v>37.402679999999989</v>
      </c>
      <c r="CP66" s="35">
        <f>('2. AC Monitors'!$A$8*'1. Version 7 Dataset'!$R66)+'2. AC Monitors'!$C$8</f>
        <v>29.248739999999998</v>
      </c>
      <c r="CQ66" s="35">
        <f t="shared" ref="CQ66:CQ129" si="12">IF(CN66&lt;=CP66,1,0)</f>
        <v>0</v>
      </c>
      <c r="CR66" s="33">
        <f>(IF(CD66=TRUE,CI66+(CI66*'2. AC Monitors'!$D$15),'1. Version 7 Dataset'!CI66))*0.85</f>
        <v>29.502428999999999</v>
      </c>
      <c r="CS66" s="35">
        <f t="shared" si="4"/>
        <v>0</v>
      </c>
      <c r="CT66" s="35">
        <f>($AZ66*$R66*'3. Signage Displays'!$A$7)+'3. Signage Displays'!$B$7*TANH('3. Signage Displays'!$C$7*('1. Version 7 Dataset'!$R66+'3. Signage Displays'!$D$7)+'3. Signage Displays'!$E$7)+'3. Signage Displays'!$F$7</f>
        <v>27.387728206928848</v>
      </c>
      <c r="CU66" s="36">
        <f>($AZ66*$R66*'3. Signage Displays'!$A$7)</f>
        <v>1.7417000000000002</v>
      </c>
      <c r="CV66" s="37">
        <f>BE66-(AZ66*R66*'3. Signage Displays'!$A$7)</f>
        <v>12.1083</v>
      </c>
      <c r="CW66" s="37">
        <f>IF(CC66=TRUE,CV66-(CT66*'3. Signage Displays'!$A$12),CV66)</f>
        <v>12.1083</v>
      </c>
      <c r="CX66" s="38">
        <f>'3. Signage Displays'!$B$7*TANH('3. Signage Displays'!$C$7*('1. Version 7 Dataset'!R66+'3. Signage Displays'!$D$7)+'3. Signage Displays'!$E$7)+'3. Signage Displays'!$F$7</f>
        <v>25.646028206928847</v>
      </c>
      <c r="CY66" s="28">
        <f t="shared" si="5"/>
        <v>1</v>
      </c>
    </row>
    <row r="67" spans="1:103" s="17" customFormat="1" ht="19.5" customHeight="1">
      <c r="A67" s="28">
        <v>862</v>
      </c>
      <c r="B67" s="29" t="s">
        <v>1092</v>
      </c>
      <c r="C67" s="29" t="s">
        <v>1123</v>
      </c>
      <c r="D67" s="29" t="s">
        <v>1123</v>
      </c>
      <c r="E67" s="29" t="s">
        <v>1094</v>
      </c>
      <c r="F67" s="29" t="s">
        <v>1123</v>
      </c>
      <c r="G67" s="29" t="s">
        <v>1123</v>
      </c>
      <c r="H67" s="29"/>
      <c r="I67" s="29" t="s">
        <v>78</v>
      </c>
      <c r="J67" s="29" t="s">
        <v>79</v>
      </c>
      <c r="K67" s="29"/>
      <c r="L67" s="29" t="s">
        <v>80</v>
      </c>
      <c r="M67" s="29"/>
      <c r="N67" s="30">
        <v>1000</v>
      </c>
      <c r="O67" s="30">
        <v>14.8</v>
      </c>
      <c r="P67" s="30">
        <v>11.9</v>
      </c>
      <c r="Q67" s="31">
        <v>19</v>
      </c>
      <c r="R67" s="30">
        <v>174.2</v>
      </c>
      <c r="S67" s="30">
        <v>1.25</v>
      </c>
      <c r="T67" s="30">
        <v>1024</v>
      </c>
      <c r="U67" s="30">
        <v>1280</v>
      </c>
      <c r="V67" s="32">
        <v>1.3</v>
      </c>
      <c r="W67" s="30">
        <v>7520</v>
      </c>
      <c r="X67" s="30">
        <v>60</v>
      </c>
      <c r="Y67" s="30">
        <v>72</v>
      </c>
      <c r="Z67" s="29" t="s">
        <v>86</v>
      </c>
      <c r="AA67" s="29" t="s">
        <v>86</v>
      </c>
      <c r="AB67" s="29"/>
      <c r="AC67" s="29"/>
      <c r="AD67" s="29" t="s">
        <v>84</v>
      </c>
      <c r="AE67" s="29" t="s">
        <v>83</v>
      </c>
      <c r="AF67" s="29" t="s">
        <v>432</v>
      </c>
      <c r="AG67" s="29" t="s">
        <v>1101</v>
      </c>
      <c r="AH67" s="29" t="s">
        <v>1097</v>
      </c>
      <c r="AI67" s="29"/>
      <c r="AJ67" s="29" t="s">
        <v>1098</v>
      </c>
      <c r="AK67" s="29" t="s">
        <v>86</v>
      </c>
      <c r="AL67" s="29" t="s">
        <v>107</v>
      </c>
      <c r="AM67" s="29" t="s">
        <v>1101</v>
      </c>
      <c r="AN67" s="29" t="s">
        <v>86</v>
      </c>
      <c r="AO67" s="29" t="s">
        <v>86</v>
      </c>
      <c r="AP67" s="29" t="s">
        <v>86</v>
      </c>
      <c r="AQ67" s="29" t="s">
        <v>96</v>
      </c>
      <c r="AR67" s="29"/>
      <c r="AS67" s="29" t="s">
        <v>84</v>
      </c>
      <c r="AT67" s="29" t="s">
        <v>89</v>
      </c>
      <c r="AU67" s="29"/>
      <c r="AV67" s="29"/>
      <c r="AW67" s="29" t="s">
        <v>83</v>
      </c>
      <c r="AX67" s="29" t="s">
        <v>84</v>
      </c>
      <c r="AY67" s="30">
        <v>250</v>
      </c>
      <c r="AZ67" s="30">
        <v>250</v>
      </c>
      <c r="BA67" s="30">
        <v>209.4</v>
      </c>
      <c r="BB67" s="30">
        <v>200.1</v>
      </c>
      <c r="BC67" s="30">
        <v>5.32</v>
      </c>
      <c r="BD67" s="30">
        <v>8.5299999999999994</v>
      </c>
      <c r="BE67" s="30">
        <v>10.84</v>
      </c>
      <c r="BF67" s="29"/>
      <c r="BG67" s="30">
        <v>1.04</v>
      </c>
      <c r="BH67" s="29"/>
      <c r="BI67" s="29"/>
      <c r="BJ67" s="30">
        <v>0.08</v>
      </c>
      <c r="BK67" s="30">
        <v>39.130000000000003</v>
      </c>
      <c r="BL67" s="29"/>
      <c r="BM67" s="30">
        <v>46.3</v>
      </c>
      <c r="BN67" s="30">
        <v>5.31</v>
      </c>
      <c r="BO67" s="30">
        <v>8.9600000000000009</v>
      </c>
      <c r="BP67" s="30">
        <v>0.12</v>
      </c>
      <c r="BQ67" s="30">
        <v>1.3</v>
      </c>
      <c r="BR67" s="29"/>
      <c r="BS67" s="30">
        <v>11.62</v>
      </c>
      <c r="BT67" s="30">
        <v>43.05</v>
      </c>
      <c r="BU67" s="29"/>
      <c r="BV67" s="30">
        <v>0</v>
      </c>
      <c r="BW67" s="28">
        <v>862</v>
      </c>
      <c r="BX67" s="33">
        <f t="shared" si="9"/>
        <v>39.157199999999996</v>
      </c>
      <c r="BY67" s="34">
        <f>IF(COUNTIF($G$2:G67,G67)=1,1,0)</f>
        <v>1</v>
      </c>
      <c r="BZ67" s="34">
        <f t="shared" si="10"/>
        <v>1</v>
      </c>
      <c r="CA67" s="28" t="s">
        <v>3405</v>
      </c>
      <c r="CB67" s="34" t="b">
        <f t="shared" si="7"/>
        <v>0</v>
      </c>
      <c r="CC67" s="34" t="b">
        <f t="shared" si="11"/>
        <v>1</v>
      </c>
      <c r="CD67" s="34" t="b">
        <f t="array" ref="CD67">ISNUMBER(SEARCH("Touch Screen",$AJ67))</f>
        <v>0</v>
      </c>
      <c r="CE67" s="34"/>
      <c r="CF67" s="34"/>
      <c r="CG67" s="32">
        <v>72</v>
      </c>
      <c r="CH67" s="28">
        <v>0</v>
      </c>
      <c r="CI67" s="33">
        <f>('2. AC Monitors'!$A$8*'1. Version 7 Dataset'!$R67)+('1. Version 7 Dataset'!$V67*'2. AC Monitors'!$B$8)+'2. AC Monitors'!$C$8</f>
        <v>34.712400000000002</v>
      </c>
      <c r="CJ67" s="35">
        <f>BX67-('2. AC Monitors'!$B$8*V67)</f>
        <v>33.697199999999995</v>
      </c>
      <c r="CK67" s="33">
        <f>IF($CH67=0,CJ67,CJ67-('2. AC Monitors'!$A$15*'1. Version 7 Dataset'!$CG67))</f>
        <v>33.697199999999995</v>
      </c>
      <c r="CL67" s="33">
        <f>IF($CC67=TRUE,'1. Version 7 Dataset'!CK67-($CI67*'2. AC Monitors'!$B$15),'1. Version 7 Dataset'!CK67)</f>
        <v>31.961579999999994</v>
      </c>
      <c r="CM67" s="33">
        <f>IF($CD67=TRUE,CL67-($CI67*'2. AC Monitors'!$D$15),CL67)</f>
        <v>31.961579999999994</v>
      </c>
      <c r="CN67" s="33">
        <f>IF($CB67=TRUE,CM67-($CI67*'2. AC Monitors'!$E$15),CM67)</f>
        <v>31.961579999999994</v>
      </c>
      <c r="CO67" s="33">
        <f>IF($CA67="DC",CN67+(CI67*(1-'2. AC Monitors'!$D$21)),CN67)</f>
        <v>31.961579999999994</v>
      </c>
      <c r="CP67" s="35">
        <f>('2. AC Monitors'!$A$8*'1. Version 7 Dataset'!$R67)+'2. AC Monitors'!$C$8</f>
        <v>29.252399999999998</v>
      </c>
      <c r="CQ67" s="35">
        <f t="shared" si="12"/>
        <v>0</v>
      </c>
      <c r="CR67" s="33">
        <f>(IF(CD67=TRUE,CI67+(CI67*'2. AC Monitors'!$D$15),'1. Version 7 Dataset'!CI67))*0.85</f>
        <v>29.50554</v>
      </c>
      <c r="CS67" s="35">
        <f t="shared" ref="CS67:CS130" si="13">IF(BX67&lt;=CR67,1,0)</f>
        <v>0</v>
      </c>
      <c r="CT67" s="35">
        <f>($AZ67*$R67*'3. Signage Displays'!$A$7)+'3. Signage Displays'!$B$7*TANH('3. Signage Displays'!$C$7*('1. Version 7 Dataset'!$R67+'3. Signage Displays'!$D$7)+'3. Signage Displays'!$E$7)+'3. Signage Displays'!$F$7</f>
        <v>27.389824220956854</v>
      </c>
      <c r="CU67" s="36">
        <f>($AZ67*$R67*'3. Signage Displays'!$A$7)</f>
        <v>1.7420000000000002</v>
      </c>
      <c r="CV67" s="37">
        <f>BE67-(AZ67*R67*'3. Signage Displays'!$A$7)</f>
        <v>9.097999999999999</v>
      </c>
      <c r="CW67" s="37">
        <f>IF(CC67=TRUE,CV67-(CT67*'3. Signage Displays'!$A$12),CV67)</f>
        <v>7.7285087889521566</v>
      </c>
      <c r="CX67" s="38">
        <f>'3. Signage Displays'!$B$7*TANH('3. Signage Displays'!$C$7*('1. Version 7 Dataset'!R67+'3. Signage Displays'!$D$7)+'3. Signage Displays'!$E$7)+'3. Signage Displays'!$F$7</f>
        <v>25.647824220956853</v>
      </c>
      <c r="CY67" s="28">
        <f t="shared" ref="CY67:CY130" si="14">IF(CW67&lt;=CX67,1,0)</f>
        <v>1</v>
      </c>
    </row>
    <row r="68" spans="1:103" s="17" customFormat="1" ht="19.5" customHeight="1">
      <c r="A68" s="28">
        <v>873</v>
      </c>
      <c r="B68" s="29" t="s">
        <v>1674</v>
      </c>
      <c r="C68" s="29" t="s">
        <v>1812</v>
      </c>
      <c r="D68" s="29" t="s">
        <v>1813</v>
      </c>
      <c r="E68" s="29" t="s">
        <v>1677</v>
      </c>
      <c r="F68" s="29" t="s">
        <v>1812</v>
      </c>
      <c r="G68" s="29" t="s">
        <v>1813</v>
      </c>
      <c r="H68" s="29"/>
      <c r="I68" s="29" t="s">
        <v>78</v>
      </c>
      <c r="J68" s="29" t="s">
        <v>100</v>
      </c>
      <c r="K68" s="29"/>
      <c r="L68" s="29" t="s">
        <v>80</v>
      </c>
      <c r="M68" s="29"/>
      <c r="N68" s="30">
        <v>1000</v>
      </c>
      <c r="O68" s="30">
        <v>10.6</v>
      </c>
      <c r="P68" s="30">
        <v>13.3</v>
      </c>
      <c r="Q68" s="31">
        <v>17</v>
      </c>
      <c r="R68" s="30">
        <v>140.97999999999999</v>
      </c>
      <c r="S68" s="30">
        <v>1.25</v>
      </c>
      <c r="T68" s="30">
        <v>1024</v>
      </c>
      <c r="U68" s="30">
        <v>1280</v>
      </c>
      <c r="V68" s="32">
        <v>1.3</v>
      </c>
      <c r="W68" s="30">
        <v>9297</v>
      </c>
      <c r="X68" s="30">
        <v>60</v>
      </c>
      <c r="Y68" s="30">
        <v>0.3</v>
      </c>
      <c r="Z68" s="29" t="s">
        <v>86</v>
      </c>
      <c r="AA68" s="29" t="s">
        <v>86</v>
      </c>
      <c r="AB68" s="29"/>
      <c r="AC68" s="29"/>
      <c r="AD68" s="29" t="s">
        <v>84</v>
      </c>
      <c r="AE68" s="29" t="s">
        <v>84</v>
      </c>
      <c r="AF68" s="29" t="s">
        <v>405</v>
      </c>
      <c r="AG68" s="29"/>
      <c r="AH68" s="29" t="s">
        <v>86</v>
      </c>
      <c r="AI68" s="29"/>
      <c r="AJ68" s="29" t="s">
        <v>86</v>
      </c>
      <c r="AK68" s="29" t="s">
        <v>86</v>
      </c>
      <c r="AL68" s="29" t="s">
        <v>107</v>
      </c>
      <c r="AM68" s="29"/>
      <c r="AN68" s="29" t="s">
        <v>86</v>
      </c>
      <c r="AO68" s="29" t="s">
        <v>86</v>
      </c>
      <c r="AP68" s="29" t="s">
        <v>86</v>
      </c>
      <c r="AQ68" s="29" t="s">
        <v>96</v>
      </c>
      <c r="AR68" s="29"/>
      <c r="AS68" s="29" t="s">
        <v>84</v>
      </c>
      <c r="AT68" s="29" t="s">
        <v>89</v>
      </c>
      <c r="AU68" s="29"/>
      <c r="AV68" s="30">
        <v>5</v>
      </c>
      <c r="AW68" s="29" t="s">
        <v>84</v>
      </c>
      <c r="AX68" s="29" t="s">
        <v>84</v>
      </c>
      <c r="AY68" s="30">
        <v>250</v>
      </c>
      <c r="AZ68" s="30">
        <v>286.8</v>
      </c>
      <c r="BA68" s="30">
        <v>173.9</v>
      </c>
      <c r="BB68" s="30">
        <v>200</v>
      </c>
      <c r="BC68" s="29"/>
      <c r="BD68" s="29"/>
      <c r="BE68" s="30">
        <v>9.94</v>
      </c>
      <c r="BF68" s="29"/>
      <c r="BG68" s="30">
        <v>0.24</v>
      </c>
      <c r="BH68" s="30">
        <v>0</v>
      </c>
      <c r="BI68" s="29"/>
      <c r="BJ68" s="30">
        <v>0.12</v>
      </c>
      <c r="BK68" s="30">
        <v>31.84</v>
      </c>
      <c r="BL68" s="30">
        <v>31.84</v>
      </c>
      <c r="BM68" s="30">
        <v>32.9</v>
      </c>
      <c r="BN68" s="29"/>
      <c r="BO68" s="29"/>
      <c r="BP68" s="30">
        <v>0.17</v>
      </c>
      <c r="BQ68" s="30">
        <v>0.27</v>
      </c>
      <c r="BR68" s="30">
        <v>0</v>
      </c>
      <c r="BS68" s="30">
        <v>10.17</v>
      </c>
      <c r="BT68" s="30">
        <v>32.72</v>
      </c>
      <c r="BU68" s="29"/>
      <c r="BV68" s="30">
        <v>0</v>
      </c>
      <c r="BW68" s="28">
        <v>873</v>
      </c>
      <c r="BX68" s="33">
        <f t="shared" si="9"/>
        <v>31.842599999999997</v>
      </c>
      <c r="BY68" s="34">
        <f>IF(COUNTIF($G$2:G68,G68)=1,1,0)</f>
        <v>1</v>
      </c>
      <c r="BZ68" s="34">
        <f t="shared" si="10"/>
        <v>1</v>
      </c>
      <c r="CA68" s="28" t="s">
        <v>3405</v>
      </c>
      <c r="CB68" s="34" t="b">
        <f t="shared" si="7"/>
        <v>0</v>
      </c>
      <c r="CC68" s="34" t="b">
        <f t="shared" si="11"/>
        <v>0</v>
      </c>
      <c r="CD68" s="34" t="b">
        <f t="array" ref="CD68">ISNUMBER(SEARCH("Touch Screen",$AJ68))</f>
        <v>0</v>
      </c>
      <c r="CE68" s="34"/>
      <c r="CF68" s="34"/>
      <c r="CG68" s="32">
        <v>0.3</v>
      </c>
      <c r="CH68" s="28">
        <v>0</v>
      </c>
      <c r="CI68" s="33">
        <f>('2. AC Monitors'!$A$8*'1. Version 7 Dataset'!$R68)+('1. Version 7 Dataset'!$V68*'2. AC Monitors'!$B$8)+'2. AC Monitors'!$C$8</f>
        <v>30.659559999999999</v>
      </c>
      <c r="CJ68" s="35">
        <f>BX68-('2. AC Monitors'!$B$8*V68)</f>
        <v>26.382599999999996</v>
      </c>
      <c r="CK68" s="33">
        <f>IF($CH68=0,CJ68,CJ68-('2. AC Monitors'!$A$15*'1. Version 7 Dataset'!$CG68))</f>
        <v>26.382599999999996</v>
      </c>
      <c r="CL68" s="33">
        <f>IF($CC68=TRUE,'1. Version 7 Dataset'!CK68-($CI68*'2. AC Monitors'!$B$15),'1. Version 7 Dataset'!CK68)</f>
        <v>26.382599999999996</v>
      </c>
      <c r="CM68" s="33">
        <f>IF($CD68=TRUE,CL68-($CI68*'2. AC Monitors'!$D$15),CL68)</f>
        <v>26.382599999999996</v>
      </c>
      <c r="CN68" s="33">
        <f>IF($CB68=TRUE,CM68-($CI68*'2. AC Monitors'!$E$15),CM68)</f>
        <v>26.382599999999996</v>
      </c>
      <c r="CO68" s="33">
        <f>IF($CA68="DC",CN68+(CI68*(1-'2. AC Monitors'!$D$21)),CN68)</f>
        <v>26.382599999999996</v>
      </c>
      <c r="CP68" s="35">
        <f>('2. AC Monitors'!$A$8*'1. Version 7 Dataset'!$R68)+'2. AC Monitors'!$C$8</f>
        <v>25.199559999999998</v>
      </c>
      <c r="CQ68" s="35">
        <f t="shared" si="12"/>
        <v>0</v>
      </c>
      <c r="CR68" s="33">
        <f>(IF(CD68=TRUE,CI68+(CI68*'2. AC Monitors'!$D$15),'1. Version 7 Dataset'!CI68))*0.85</f>
        <v>26.060625999999999</v>
      </c>
      <c r="CS68" s="35">
        <f t="shared" si="13"/>
        <v>0</v>
      </c>
      <c r="CT68" s="35">
        <f>($AZ68*$R68*'3. Signage Displays'!$A$7)+'3. Signage Displays'!$B$7*TANH('3. Signage Displays'!$C$7*('1. Version 7 Dataset'!$R68+'3. Signage Displays'!$D$7)+'3. Signage Displays'!$E$7)+'3. Signage Displays'!$F$7</f>
        <v>25.274989192381767</v>
      </c>
      <c r="CU68" s="36">
        <f>($AZ68*$R68*'3. Signage Displays'!$A$7)</f>
        <v>1.6173225600000001</v>
      </c>
      <c r="CV68" s="37">
        <f>BE68-(AZ68*R68*'3. Signage Displays'!$A$7)</f>
        <v>8.3226774399999996</v>
      </c>
      <c r="CW68" s="37">
        <f>IF(CC68=TRUE,CV68-(CT68*'3. Signage Displays'!$A$12),CV68)</f>
        <v>8.3226774399999996</v>
      </c>
      <c r="CX68" s="38">
        <f>'3. Signage Displays'!$B$7*TANH('3. Signage Displays'!$C$7*('1. Version 7 Dataset'!R68+'3. Signage Displays'!$D$7)+'3. Signage Displays'!$E$7)+'3. Signage Displays'!$F$7</f>
        <v>23.657666632381769</v>
      </c>
      <c r="CY68" s="28">
        <f t="shared" si="14"/>
        <v>1</v>
      </c>
    </row>
    <row r="69" spans="1:103" s="17" customFormat="1" ht="19.5" customHeight="1">
      <c r="A69" s="28">
        <v>874</v>
      </c>
      <c r="B69" s="29" t="s">
        <v>1674</v>
      </c>
      <c r="C69" s="29" t="s">
        <v>1814</v>
      </c>
      <c r="D69" s="29" t="s">
        <v>1815</v>
      </c>
      <c r="E69" s="29" t="s">
        <v>1677</v>
      </c>
      <c r="F69" s="29" t="s">
        <v>1814</v>
      </c>
      <c r="G69" s="29" t="s">
        <v>1815</v>
      </c>
      <c r="H69" s="29"/>
      <c r="I69" s="29" t="s">
        <v>78</v>
      </c>
      <c r="J69" s="29" t="s">
        <v>100</v>
      </c>
      <c r="K69" s="29"/>
      <c r="L69" s="29" t="s">
        <v>80</v>
      </c>
      <c r="M69" s="29"/>
      <c r="N69" s="30">
        <v>1000</v>
      </c>
      <c r="O69" s="30">
        <v>10.6</v>
      </c>
      <c r="P69" s="30">
        <v>13.3</v>
      </c>
      <c r="Q69" s="31">
        <v>17</v>
      </c>
      <c r="R69" s="30">
        <v>140.97999999999999</v>
      </c>
      <c r="S69" s="30">
        <v>1.25</v>
      </c>
      <c r="T69" s="30">
        <v>1024</v>
      </c>
      <c r="U69" s="30">
        <v>1280</v>
      </c>
      <c r="V69" s="32">
        <v>1.3</v>
      </c>
      <c r="W69" s="30">
        <v>9297</v>
      </c>
      <c r="X69" s="30">
        <v>60</v>
      </c>
      <c r="Y69" s="30">
        <v>0.3</v>
      </c>
      <c r="Z69" s="29" t="s">
        <v>86</v>
      </c>
      <c r="AA69" s="29" t="s">
        <v>86</v>
      </c>
      <c r="AB69" s="29"/>
      <c r="AC69" s="29"/>
      <c r="AD69" s="29" t="s">
        <v>84</v>
      </c>
      <c r="AE69" s="29" t="s">
        <v>84</v>
      </c>
      <c r="AF69" s="29" t="s">
        <v>145</v>
      </c>
      <c r="AG69" s="29"/>
      <c r="AH69" s="29" t="s">
        <v>86</v>
      </c>
      <c r="AI69" s="29"/>
      <c r="AJ69" s="29" t="s">
        <v>86</v>
      </c>
      <c r="AK69" s="29" t="s">
        <v>86</v>
      </c>
      <c r="AL69" s="29" t="s">
        <v>87</v>
      </c>
      <c r="AM69" s="29"/>
      <c r="AN69" s="29" t="s">
        <v>86</v>
      </c>
      <c r="AO69" s="29" t="s">
        <v>86</v>
      </c>
      <c r="AP69" s="29" t="s">
        <v>86</v>
      </c>
      <c r="AQ69" s="29" t="s">
        <v>96</v>
      </c>
      <c r="AR69" s="29"/>
      <c r="AS69" s="29" t="s">
        <v>84</v>
      </c>
      <c r="AT69" s="29" t="s">
        <v>89</v>
      </c>
      <c r="AU69" s="29"/>
      <c r="AV69" s="30">
        <v>5</v>
      </c>
      <c r="AW69" s="29" t="s">
        <v>84</v>
      </c>
      <c r="AX69" s="29" t="s">
        <v>84</v>
      </c>
      <c r="AY69" s="30">
        <v>250</v>
      </c>
      <c r="AZ69" s="30">
        <v>275.7</v>
      </c>
      <c r="BA69" s="30">
        <v>184.1</v>
      </c>
      <c r="BB69" s="30">
        <v>200</v>
      </c>
      <c r="BC69" s="29"/>
      <c r="BD69" s="29"/>
      <c r="BE69" s="30">
        <v>10</v>
      </c>
      <c r="BF69" s="29"/>
      <c r="BG69" s="30">
        <v>0.16</v>
      </c>
      <c r="BH69" s="30">
        <v>0</v>
      </c>
      <c r="BI69" s="29"/>
      <c r="BJ69" s="30">
        <v>0.1</v>
      </c>
      <c r="BK69" s="30">
        <v>31.57</v>
      </c>
      <c r="BL69" s="30">
        <v>31.57</v>
      </c>
      <c r="BM69" s="30">
        <v>32.9</v>
      </c>
      <c r="BN69" s="29"/>
      <c r="BO69" s="29"/>
      <c r="BP69" s="30">
        <v>0.15</v>
      </c>
      <c r="BQ69" s="30">
        <v>0.2</v>
      </c>
      <c r="BR69" s="30">
        <v>0</v>
      </c>
      <c r="BS69" s="30">
        <v>9.82</v>
      </c>
      <c r="BT69" s="30">
        <v>31.25</v>
      </c>
      <c r="BU69" s="29"/>
      <c r="BV69" s="30">
        <v>0</v>
      </c>
      <c r="BW69" s="28">
        <v>874</v>
      </c>
      <c r="BX69" s="33">
        <f t="shared" si="9"/>
        <v>31.57104</v>
      </c>
      <c r="BY69" s="34">
        <f>IF(COUNTIF($G$2:G69,G69)=1,1,0)</f>
        <v>1</v>
      </c>
      <c r="BZ69" s="34">
        <f t="shared" si="10"/>
        <v>1</v>
      </c>
      <c r="CA69" s="28" t="s">
        <v>3405</v>
      </c>
      <c r="CB69" s="34" t="b">
        <f t="shared" si="7"/>
        <v>0</v>
      </c>
      <c r="CC69" s="34" t="b">
        <f t="shared" si="11"/>
        <v>0</v>
      </c>
      <c r="CD69" s="34" t="b">
        <f t="array" ref="CD69">ISNUMBER(SEARCH("Touch Screen",$AJ69))</f>
        <v>0</v>
      </c>
      <c r="CE69" s="34"/>
      <c r="CF69" s="34"/>
      <c r="CG69" s="32">
        <v>0.3</v>
      </c>
      <c r="CH69" s="28">
        <v>0</v>
      </c>
      <c r="CI69" s="33">
        <f>('2. AC Monitors'!$A$8*'1. Version 7 Dataset'!$R69)+('1. Version 7 Dataset'!$V69*'2. AC Monitors'!$B$8)+'2. AC Monitors'!$C$8</f>
        <v>30.659559999999999</v>
      </c>
      <c r="CJ69" s="35">
        <f>BX69-('2. AC Monitors'!$B$8*V69)</f>
        <v>26.111039999999999</v>
      </c>
      <c r="CK69" s="33">
        <f>IF($CH69=0,CJ69,CJ69-('2. AC Monitors'!$A$15*'1. Version 7 Dataset'!$CG69))</f>
        <v>26.111039999999999</v>
      </c>
      <c r="CL69" s="33">
        <f>IF($CC69=TRUE,'1. Version 7 Dataset'!CK69-($CI69*'2. AC Monitors'!$B$15),'1. Version 7 Dataset'!CK69)</f>
        <v>26.111039999999999</v>
      </c>
      <c r="CM69" s="33">
        <f>IF($CD69=TRUE,CL69-($CI69*'2. AC Monitors'!$D$15),CL69)</f>
        <v>26.111039999999999</v>
      </c>
      <c r="CN69" s="33">
        <f>IF($CB69=TRUE,CM69-($CI69*'2. AC Monitors'!$E$15),CM69)</f>
        <v>26.111039999999999</v>
      </c>
      <c r="CO69" s="33">
        <f>IF($CA69="DC",CN69+(CI69*(1-'2. AC Monitors'!$D$21)),CN69)</f>
        <v>26.111039999999999</v>
      </c>
      <c r="CP69" s="35">
        <f>('2. AC Monitors'!$A$8*'1. Version 7 Dataset'!$R69)+'2. AC Monitors'!$C$8</f>
        <v>25.199559999999998</v>
      </c>
      <c r="CQ69" s="35">
        <f t="shared" si="12"/>
        <v>0</v>
      </c>
      <c r="CR69" s="33">
        <f>(IF(CD69=TRUE,CI69+(CI69*'2. AC Monitors'!$D$15),'1. Version 7 Dataset'!CI69))*0.85</f>
        <v>26.060625999999999</v>
      </c>
      <c r="CS69" s="35">
        <f t="shared" si="13"/>
        <v>0</v>
      </c>
      <c r="CT69" s="35">
        <f>($AZ69*$R69*'3. Signage Displays'!$A$7)+'3. Signage Displays'!$B$7*TANH('3. Signage Displays'!$C$7*('1. Version 7 Dataset'!$R69+'3. Signage Displays'!$D$7)+'3. Signage Displays'!$E$7)+'3. Signage Displays'!$F$7</f>
        <v>25.21239407238177</v>
      </c>
      <c r="CU69" s="36">
        <f>($AZ69*$R69*'3. Signage Displays'!$A$7)</f>
        <v>1.55472744</v>
      </c>
      <c r="CV69" s="37">
        <f>BE69-(AZ69*R69*'3. Signage Displays'!$A$7)</f>
        <v>8.4452725599999994</v>
      </c>
      <c r="CW69" s="37">
        <f>IF(CC69=TRUE,CV69-(CT69*'3. Signage Displays'!$A$12),CV69)</f>
        <v>8.4452725599999994</v>
      </c>
      <c r="CX69" s="38">
        <f>'3. Signage Displays'!$B$7*TANH('3. Signage Displays'!$C$7*('1. Version 7 Dataset'!R69+'3. Signage Displays'!$D$7)+'3. Signage Displays'!$E$7)+'3. Signage Displays'!$F$7</f>
        <v>23.657666632381769</v>
      </c>
      <c r="CY69" s="28">
        <f t="shared" si="14"/>
        <v>1</v>
      </c>
    </row>
    <row r="70" spans="1:103" s="17" customFormat="1" ht="19.5" customHeight="1">
      <c r="A70" s="28">
        <v>907</v>
      </c>
      <c r="B70" s="29" t="s">
        <v>1132</v>
      </c>
      <c r="C70" s="29" t="s">
        <v>1158</v>
      </c>
      <c r="D70" s="29" t="s">
        <v>1159</v>
      </c>
      <c r="E70" s="29" t="s">
        <v>1135</v>
      </c>
      <c r="F70" s="29" t="s">
        <v>1158</v>
      </c>
      <c r="G70" s="29" t="s">
        <v>1159</v>
      </c>
      <c r="H70" s="29" t="s">
        <v>1160</v>
      </c>
      <c r="I70" s="29" t="s">
        <v>78</v>
      </c>
      <c r="J70" s="29" t="s">
        <v>79</v>
      </c>
      <c r="K70" s="29"/>
      <c r="L70" s="29" t="s">
        <v>80</v>
      </c>
      <c r="M70" s="29"/>
      <c r="N70" s="30">
        <v>1000</v>
      </c>
      <c r="O70" s="30">
        <v>11.8</v>
      </c>
      <c r="P70" s="30">
        <v>14.8</v>
      </c>
      <c r="Q70" s="31">
        <v>18.899999999999999</v>
      </c>
      <c r="R70" s="30">
        <v>174.25</v>
      </c>
      <c r="S70" s="30">
        <v>1.25</v>
      </c>
      <c r="T70" s="30">
        <v>1024</v>
      </c>
      <c r="U70" s="30">
        <v>1280</v>
      </c>
      <c r="V70" s="32">
        <v>1.3</v>
      </c>
      <c r="W70" s="30">
        <v>7522</v>
      </c>
      <c r="X70" s="30">
        <v>60</v>
      </c>
      <c r="Y70" s="30">
        <v>0.3</v>
      </c>
      <c r="Z70" s="29" t="s">
        <v>81</v>
      </c>
      <c r="AA70" s="29" t="s">
        <v>86</v>
      </c>
      <c r="AB70" s="29"/>
      <c r="AC70" s="29"/>
      <c r="AD70" s="29" t="s">
        <v>84</v>
      </c>
      <c r="AE70" s="29" t="s">
        <v>83</v>
      </c>
      <c r="AF70" s="29" t="s">
        <v>405</v>
      </c>
      <c r="AG70" s="29"/>
      <c r="AH70" s="29" t="s">
        <v>86</v>
      </c>
      <c r="AI70" s="29"/>
      <c r="AJ70" s="29" t="s">
        <v>86</v>
      </c>
      <c r="AK70" s="29" t="s">
        <v>86</v>
      </c>
      <c r="AL70" s="29" t="s">
        <v>107</v>
      </c>
      <c r="AM70" s="29"/>
      <c r="AN70" s="29" t="s">
        <v>86</v>
      </c>
      <c r="AO70" s="29" t="s">
        <v>86</v>
      </c>
      <c r="AP70" s="29" t="s">
        <v>86</v>
      </c>
      <c r="AQ70" s="29" t="s">
        <v>96</v>
      </c>
      <c r="AR70" s="29"/>
      <c r="AS70" s="29" t="s">
        <v>84</v>
      </c>
      <c r="AT70" s="29" t="s">
        <v>89</v>
      </c>
      <c r="AU70" s="29"/>
      <c r="AV70" s="30">
        <v>1</v>
      </c>
      <c r="AW70" s="29" t="s">
        <v>84</v>
      </c>
      <c r="AX70" s="29" t="s">
        <v>84</v>
      </c>
      <c r="AY70" s="30">
        <v>250</v>
      </c>
      <c r="AZ70" s="30">
        <v>250.7</v>
      </c>
      <c r="BA70" s="30">
        <v>202.8</v>
      </c>
      <c r="BB70" s="30">
        <v>200.3</v>
      </c>
      <c r="BC70" s="29"/>
      <c r="BD70" s="29"/>
      <c r="BE70" s="30">
        <v>12.65</v>
      </c>
      <c r="BF70" s="29"/>
      <c r="BG70" s="30">
        <v>0.16</v>
      </c>
      <c r="BH70" s="29"/>
      <c r="BI70" s="29"/>
      <c r="BJ70" s="30">
        <v>0.13</v>
      </c>
      <c r="BK70" s="30">
        <v>39.700000000000003</v>
      </c>
      <c r="BL70" s="30">
        <v>39.700000000000003</v>
      </c>
      <c r="BM70" s="30">
        <v>44.1</v>
      </c>
      <c r="BN70" s="29"/>
      <c r="BO70" s="29"/>
      <c r="BP70" s="30">
        <v>0.19</v>
      </c>
      <c r="BQ70" s="30">
        <v>0.22</v>
      </c>
      <c r="BR70" s="29"/>
      <c r="BS70" s="30">
        <v>12.76</v>
      </c>
      <c r="BT70" s="30">
        <v>40.369999999999997</v>
      </c>
      <c r="BU70" s="29"/>
      <c r="BV70" s="30">
        <v>0</v>
      </c>
      <c r="BW70" s="28">
        <v>907</v>
      </c>
      <c r="BX70" s="33">
        <f t="shared" si="9"/>
        <v>39.69594</v>
      </c>
      <c r="BY70" s="34">
        <f>IF(COUNTIF($G$2:G70,G70)=1,1,0)</f>
        <v>1</v>
      </c>
      <c r="BZ70" s="34">
        <f t="shared" si="10"/>
        <v>1</v>
      </c>
      <c r="CA70" s="28" t="s">
        <v>3405</v>
      </c>
      <c r="CB70" s="34" t="b">
        <f t="shared" ref="CB70:CB133" si="15">ISNUMBER(SEARCH("curved screen",AH70))</f>
        <v>0</v>
      </c>
      <c r="CC70" s="34" t="b">
        <f t="shared" si="11"/>
        <v>0</v>
      </c>
      <c r="CD70" s="34" t="b">
        <f t="array" ref="CD70">ISNUMBER(SEARCH("Touch Screen",$AJ70))</f>
        <v>0</v>
      </c>
      <c r="CE70" s="34"/>
      <c r="CF70" s="34"/>
      <c r="CG70" s="32">
        <v>0.3</v>
      </c>
      <c r="CH70" s="28">
        <v>0</v>
      </c>
      <c r="CI70" s="33">
        <f>('2. AC Monitors'!$A$8*'1. Version 7 Dataset'!$R70)+('1. Version 7 Dataset'!$V70*'2. AC Monitors'!$B$8)+'2. AC Monitors'!$C$8</f>
        <v>34.718499999999999</v>
      </c>
      <c r="CJ70" s="35">
        <f>BX70-('2. AC Monitors'!$B$8*V70)</f>
        <v>34.235939999999999</v>
      </c>
      <c r="CK70" s="33">
        <f>IF($CH70=0,CJ70,CJ70-('2. AC Monitors'!$A$15*'1. Version 7 Dataset'!$CG70))</f>
        <v>34.235939999999999</v>
      </c>
      <c r="CL70" s="33">
        <f>IF($CC70=TRUE,'1. Version 7 Dataset'!CK70-($CI70*'2. AC Monitors'!$B$15),'1. Version 7 Dataset'!CK70)</f>
        <v>34.235939999999999</v>
      </c>
      <c r="CM70" s="33">
        <f>IF($CD70=TRUE,CL70-($CI70*'2. AC Monitors'!$D$15),CL70)</f>
        <v>34.235939999999999</v>
      </c>
      <c r="CN70" s="33">
        <f>IF($CB70=TRUE,CM70-($CI70*'2. AC Monitors'!$E$15),CM70)</f>
        <v>34.235939999999999</v>
      </c>
      <c r="CO70" s="33">
        <f>IF($CA70="DC",CN70+(CI70*(1-'2. AC Monitors'!$D$21)),CN70)</f>
        <v>34.235939999999999</v>
      </c>
      <c r="CP70" s="35">
        <f>('2. AC Monitors'!$A$8*'1. Version 7 Dataset'!$R70)+'2. AC Monitors'!$C$8</f>
        <v>29.258499999999998</v>
      </c>
      <c r="CQ70" s="35">
        <f t="shared" si="12"/>
        <v>0</v>
      </c>
      <c r="CR70" s="33">
        <f>(IF(CD70=TRUE,CI70+(CI70*'2. AC Monitors'!$D$15),'1. Version 7 Dataset'!CI70))*0.85</f>
        <v>29.510724999999997</v>
      </c>
      <c r="CS70" s="35">
        <f t="shared" si="13"/>
        <v>0</v>
      </c>
      <c r="CT70" s="35">
        <f>($AZ70*$R70*'3. Signage Displays'!$A$7)+'3. Signage Displays'!$B$7*TANH('3. Signage Displays'!$C$7*('1. Version 7 Dataset'!$R70+'3. Signage Displays'!$D$7)+'3. Signage Displays'!$E$7)+'3. Signage Displays'!$F$7</f>
        <v>27.398196572034493</v>
      </c>
      <c r="CU70" s="36">
        <f>($AZ70*$R70*'3. Signage Displays'!$A$7)</f>
        <v>1.747379</v>
      </c>
      <c r="CV70" s="37">
        <f>BE70-(AZ70*R70*'3. Signage Displays'!$A$7)</f>
        <v>10.902621</v>
      </c>
      <c r="CW70" s="37">
        <f>IF(CC70=TRUE,CV70-(CT70*'3. Signage Displays'!$A$12),CV70)</f>
        <v>10.902621</v>
      </c>
      <c r="CX70" s="38">
        <f>'3. Signage Displays'!$B$7*TANH('3. Signage Displays'!$C$7*('1. Version 7 Dataset'!R70+'3. Signage Displays'!$D$7)+'3. Signage Displays'!$E$7)+'3. Signage Displays'!$F$7</f>
        <v>25.650817572034491</v>
      </c>
      <c r="CY70" s="28">
        <f t="shared" si="14"/>
        <v>1</v>
      </c>
    </row>
    <row r="71" spans="1:103" s="17" customFormat="1" ht="19.5" customHeight="1">
      <c r="A71" s="28">
        <v>922</v>
      </c>
      <c r="B71" s="29" t="s">
        <v>2231</v>
      </c>
      <c r="C71" s="29" t="s">
        <v>2243</v>
      </c>
      <c r="D71" s="29" t="s">
        <v>2244</v>
      </c>
      <c r="E71" s="29" t="s">
        <v>2234</v>
      </c>
      <c r="F71" s="29" t="s">
        <v>2245</v>
      </c>
      <c r="G71" s="29" t="s">
        <v>2244</v>
      </c>
      <c r="H71" s="29" t="s">
        <v>2246</v>
      </c>
      <c r="I71" s="29" t="s">
        <v>78</v>
      </c>
      <c r="J71" s="29" t="s">
        <v>100</v>
      </c>
      <c r="K71" s="29" t="s">
        <v>105</v>
      </c>
      <c r="L71" s="29" t="s">
        <v>80</v>
      </c>
      <c r="M71" s="29" t="s">
        <v>105</v>
      </c>
      <c r="N71" s="30">
        <v>1000</v>
      </c>
      <c r="O71" s="30">
        <v>10.6</v>
      </c>
      <c r="P71" s="30">
        <v>13.3</v>
      </c>
      <c r="Q71" s="31">
        <v>17</v>
      </c>
      <c r="R71" s="30">
        <v>141.59</v>
      </c>
      <c r="S71" s="30">
        <v>1.25</v>
      </c>
      <c r="T71" s="30">
        <v>1024</v>
      </c>
      <c r="U71" s="30">
        <v>1280</v>
      </c>
      <c r="V71" s="32">
        <v>1.3</v>
      </c>
      <c r="W71" s="30">
        <v>9256</v>
      </c>
      <c r="X71" s="30">
        <v>60</v>
      </c>
      <c r="Y71" s="30">
        <v>33.200000000000003</v>
      </c>
      <c r="Z71" s="29" t="s">
        <v>81</v>
      </c>
      <c r="AA71" s="29" t="s">
        <v>86</v>
      </c>
      <c r="AB71" s="29"/>
      <c r="AC71" s="29"/>
      <c r="AD71" s="29" t="s">
        <v>84</v>
      </c>
      <c r="AE71" s="29" t="s">
        <v>83</v>
      </c>
      <c r="AF71" s="29" t="s">
        <v>405</v>
      </c>
      <c r="AG71" s="29" t="s">
        <v>105</v>
      </c>
      <c r="AH71" s="29" t="s">
        <v>86</v>
      </c>
      <c r="AI71" s="29" t="s">
        <v>105</v>
      </c>
      <c r="AJ71" s="29" t="s">
        <v>86</v>
      </c>
      <c r="AK71" s="29" t="s">
        <v>86</v>
      </c>
      <c r="AL71" s="29" t="s">
        <v>107</v>
      </c>
      <c r="AM71" s="29" t="s">
        <v>105</v>
      </c>
      <c r="AN71" s="29" t="s">
        <v>86</v>
      </c>
      <c r="AO71" s="29" t="s">
        <v>86</v>
      </c>
      <c r="AP71" s="29" t="s">
        <v>86</v>
      </c>
      <c r="AQ71" s="29" t="s">
        <v>96</v>
      </c>
      <c r="AR71" s="29" t="s">
        <v>105</v>
      </c>
      <c r="AS71" s="29" t="s">
        <v>84</v>
      </c>
      <c r="AT71" s="29" t="s">
        <v>89</v>
      </c>
      <c r="AU71" s="29" t="s">
        <v>105</v>
      </c>
      <c r="AV71" s="30">
        <v>0</v>
      </c>
      <c r="AW71" s="29" t="s">
        <v>84</v>
      </c>
      <c r="AX71" s="29" t="s">
        <v>83</v>
      </c>
      <c r="AY71" s="30">
        <v>250</v>
      </c>
      <c r="AZ71" s="30">
        <v>288</v>
      </c>
      <c r="BA71" s="30">
        <v>231</v>
      </c>
      <c r="BB71" s="30">
        <v>200</v>
      </c>
      <c r="BC71" s="29"/>
      <c r="BD71" s="29"/>
      <c r="BE71" s="30">
        <v>10.19</v>
      </c>
      <c r="BF71" s="29"/>
      <c r="BG71" s="30">
        <v>0.18</v>
      </c>
      <c r="BH71" s="29"/>
      <c r="BI71" s="29"/>
      <c r="BJ71" s="30">
        <v>0.1</v>
      </c>
      <c r="BK71" s="30">
        <v>32.270000000000003</v>
      </c>
      <c r="BL71" s="30">
        <v>32.270000000000003</v>
      </c>
      <c r="BM71" s="30">
        <v>33.299999999999997</v>
      </c>
      <c r="BN71" s="29"/>
      <c r="BO71" s="29"/>
      <c r="BP71" s="30">
        <v>0.1</v>
      </c>
      <c r="BQ71" s="30">
        <v>0.2</v>
      </c>
      <c r="BR71" s="29"/>
      <c r="BS71" s="30">
        <v>10.23</v>
      </c>
      <c r="BT71" s="30">
        <v>32.5</v>
      </c>
      <c r="BU71" s="29"/>
      <c r="BV71" s="30">
        <v>0</v>
      </c>
      <c r="BW71" s="28">
        <v>922</v>
      </c>
      <c r="BX71" s="33">
        <f t="shared" si="9"/>
        <v>32.267459999999993</v>
      </c>
      <c r="BY71" s="34">
        <f>IF(COUNTIF($G$2:G71,G71)=1,1,0)</f>
        <v>1</v>
      </c>
      <c r="BZ71" s="34">
        <f t="shared" si="10"/>
        <v>1</v>
      </c>
      <c r="CA71" s="28" t="s">
        <v>3405</v>
      </c>
      <c r="CB71" s="34" t="b">
        <f t="shared" si="15"/>
        <v>0</v>
      </c>
      <c r="CC71" s="34" t="b">
        <f t="shared" si="11"/>
        <v>0</v>
      </c>
      <c r="CD71" s="34" t="b">
        <f t="array" ref="CD71">ISNUMBER(SEARCH("Touch Screen",$AJ71))</f>
        <v>0</v>
      </c>
      <c r="CE71" s="34"/>
      <c r="CF71" s="34"/>
      <c r="CG71" s="32">
        <v>33.200000000000003</v>
      </c>
      <c r="CH71" s="28">
        <v>0</v>
      </c>
      <c r="CI71" s="33">
        <f>('2. AC Monitors'!$A$8*'1. Version 7 Dataset'!$R71)+('1. Version 7 Dataset'!$V71*'2. AC Monitors'!$B$8)+'2. AC Monitors'!$C$8</f>
        <v>30.733980000000003</v>
      </c>
      <c r="CJ71" s="35">
        <f>BX71-('2. AC Monitors'!$B$8*V71)</f>
        <v>26.807459999999992</v>
      </c>
      <c r="CK71" s="33">
        <f>IF($CH71=0,CJ71,CJ71-('2. AC Monitors'!$A$15*'1. Version 7 Dataset'!$CG71))</f>
        <v>26.807459999999992</v>
      </c>
      <c r="CL71" s="33">
        <f>IF($CC71=TRUE,'1. Version 7 Dataset'!CK71-($CI71*'2. AC Monitors'!$B$15),'1. Version 7 Dataset'!CK71)</f>
        <v>26.807459999999992</v>
      </c>
      <c r="CM71" s="33">
        <f>IF($CD71=TRUE,CL71-($CI71*'2. AC Monitors'!$D$15),CL71)</f>
        <v>26.807459999999992</v>
      </c>
      <c r="CN71" s="33">
        <f>IF($CB71=TRUE,CM71-($CI71*'2. AC Monitors'!$E$15),CM71)</f>
        <v>26.807459999999992</v>
      </c>
      <c r="CO71" s="33">
        <f>IF($CA71="DC",CN71+(CI71*(1-'2. AC Monitors'!$D$21)),CN71)</f>
        <v>26.807459999999992</v>
      </c>
      <c r="CP71" s="35">
        <f>('2. AC Monitors'!$A$8*'1. Version 7 Dataset'!$R71)+'2. AC Monitors'!$C$8</f>
        <v>25.273980000000002</v>
      </c>
      <c r="CQ71" s="35">
        <f t="shared" si="12"/>
        <v>0</v>
      </c>
      <c r="CR71" s="33">
        <f>(IF(CD71=TRUE,CI71+(CI71*'2. AC Monitors'!$D$15),'1. Version 7 Dataset'!CI71))*0.85</f>
        <v>26.123883000000003</v>
      </c>
      <c r="CS71" s="35">
        <f t="shared" si="13"/>
        <v>0</v>
      </c>
      <c r="CT71" s="35">
        <f>($AZ71*$R71*'3. Signage Displays'!$A$7)+'3. Signage Displays'!$B$7*TANH('3. Signage Displays'!$C$7*('1. Version 7 Dataset'!$R71+'3. Signage Displays'!$D$7)+'3. Signage Displays'!$E$7)+'3. Signage Displays'!$F$7</f>
        <v>25.325349087561246</v>
      </c>
      <c r="CU71" s="36">
        <f>($AZ71*$R71*'3. Signage Displays'!$A$7)</f>
        <v>1.6311168</v>
      </c>
      <c r="CV71" s="37">
        <f>BE71-(AZ71*R71*'3. Signage Displays'!$A$7)</f>
        <v>8.5588832000000004</v>
      </c>
      <c r="CW71" s="37">
        <f>IF(CC71=TRUE,CV71-(CT71*'3. Signage Displays'!$A$12),CV71)</f>
        <v>8.5588832000000004</v>
      </c>
      <c r="CX71" s="38">
        <f>'3. Signage Displays'!$B$7*TANH('3. Signage Displays'!$C$7*('1. Version 7 Dataset'!R71+'3. Signage Displays'!$D$7)+'3. Signage Displays'!$E$7)+'3. Signage Displays'!$F$7</f>
        <v>23.694232287561245</v>
      </c>
      <c r="CY71" s="28">
        <f t="shared" si="14"/>
        <v>1</v>
      </c>
    </row>
    <row r="72" spans="1:103" s="17" customFormat="1" ht="19.5" customHeight="1">
      <c r="A72" s="28">
        <v>962</v>
      </c>
      <c r="B72" s="29" t="s">
        <v>1268</v>
      </c>
      <c r="C72" s="29" t="s">
        <v>1482</v>
      </c>
      <c r="D72" s="29" t="s">
        <v>1483</v>
      </c>
      <c r="E72" s="29" t="s">
        <v>1271</v>
      </c>
      <c r="F72" s="29" t="s">
        <v>1482</v>
      </c>
      <c r="G72" s="29" t="s">
        <v>1483</v>
      </c>
      <c r="H72" s="29"/>
      <c r="I72" s="29" t="s">
        <v>78</v>
      </c>
      <c r="J72" s="29" t="s">
        <v>100</v>
      </c>
      <c r="K72" s="29" t="s">
        <v>105</v>
      </c>
      <c r="L72" s="29" t="s">
        <v>80</v>
      </c>
      <c r="M72" s="29" t="s">
        <v>105</v>
      </c>
      <c r="N72" s="30">
        <v>1000</v>
      </c>
      <c r="O72" s="30">
        <v>10.6</v>
      </c>
      <c r="P72" s="30">
        <v>13.3</v>
      </c>
      <c r="Q72" s="31">
        <v>17</v>
      </c>
      <c r="R72" s="30">
        <v>141.5</v>
      </c>
      <c r="S72" s="30">
        <v>1.25</v>
      </c>
      <c r="T72" s="30">
        <v>1024</v>
      </c>
      <c r="U72" s="30">
        <v>1280</v>
      </c>
      <c r="V72" s="32">
        <v>1.3</v>
      </c>
      <c r="W72" s="30">
        <v>9297</v>
      </c>
      <c r="X72" s="30">
        <v>60</v>
      </c>
      <c r="Y72" s="30">
        <v>33.200000000000003</v>
      </c>
      <c r="Z72" s="29" t="s">
        <v>150</v>
      </c>
      <c r="AA72" s="29" t="s">
        <v>86</v>
      </c>
      <c r="AB72" s="29"/>
      <c r="AC72" s="29"/>
      <c r="AD72" s="29" t="s">
        <v>84</v>
      </c>
      <c r="AE72" s="29" t="s">
        <v>83</v>
      </c>
      <c r="AF72" s="29" t="s">
        <v>306</v>
      </c>
      <c r="AG72" s="29" t="s">
        <v>105</v>
      </c>
      <c r="AH72" s="29" t="s">
        <v>86</v>
      </c>
      <c r="AI72" s="29" t="s">
        <v>105</v>
      </c>
      <c r="AJ72" s="29" t="s">
        <v>86</v>
      </c>
      <c r="AK72" s="29" t="s">
        <v>86</v>
      </c>
      <c r="AL72" s="29" t="s">
        <v>306</v>
      </c>
      <c r="AM72" s="29" t="s">
        <v>105</v>
      </c>
      <c r="AN72" s="29" t="s">
        <v>86</v>
      </c>
      <c r="AO72" s="29" t="s">
        <v>86</v>
      </c>
      <c r="AP72" s="29" t="s">
        <v>86</v>
      </c>
      <c r="AQ72" s="29" t="s">
        <v>96</v>
      </c>
      <c r="AR72" s="29" t="s">
        <v>105</v>
      </c>
      <c r="AS72" s="29" t="s">
        <v>84</v>
      </c>
      <c r="AT72" s="29" t="s">
        <v>89</v>
      </c>
      <c r="AU72" s="29" t="s">
        <v>105</v>
      </c>
      <c r="AV72" s="30">
        <v>0</v>
      </c>
      <c r="AW72" s="29" t="s">
        <v>84</v>
      </c>
      <c r="AX72" s="29" t="s">
        <v>83</v>
      </c>
      <c r="AY72" s="30">
        <v>250</v>
      </c>
      <c r="AZ72" s="30">
        <v>290</v>
      </c>
      <c r="BA72" s="30">
        <v>252</v>
      </c>
      <c r="BB72" s="30">
        <v>200</v>
      </c>
      <c r="BC72" s="29"/>
      <c r="BD72" s="29"/>
      <c r="BE72" s="30">
        <v>9.1300000000000008</v>
      </c>
      <c r="BF72" s="29"/>
      <c r="BG72" s="30">
        <v>0.27</v>
      </c>
      <c r="BH72" s="29"/>
      <c r="BI72" s="29"/>
      <c r="BJ72" s="30">
        <v>0.14000000000000001</v>
      </c>
      <c r="BK72" s="30">
        <v>29.5</v>
      </c>
      <c r="BL72" s="30">
        <v>29.5</v>
      </c>
      <c r="BM72" s="30">
        <v>36.700000000000003</v>
      </c>
      <c r="BN72" s="29"/>
      <c r="BO72" s="29"/>
      <c r="BP72" s="30">
        <v>0.2</v>
      </c>
      <c r="BQ72" s="30">
        <v>0.34</v>
      </c>
      <c r="BR72" s="29"/>
      <c r="BS72" s="30">
        <v>9.39</v>
      </c>
      <c r="BT72" s="30">
        <v>30.73</v>
      </c>
      <c r="BU72" s="29"/>
      <c r="BV72" s="30">
        <v>0</v>
      </c>
      <c r="BW72" s="28">
        <v>962</v>
      </c>
      <c r="BX72" s="33">
        <f t="shared" si="9"/>
        <v>29.529959999999999</v>
      </c>
      <c r="BY72" s="34">
        <f>IF(COUNTIF($G$2:G72,G72)=1,1,0)</f>
        <v>1</v>
      </c>
      <c r="BZ72" s="34">
        <f t="shared" si="10"/>
        <v>1</v>
      </c>
      <c r="CA72" s="28" t="s">
        <v>3405</v>
      </c>
      <c r="CB72" s="34" t="b">
        <f t="shared" si="15"/>
        <v>0</v>
      </c>
      <c r="CC72" s="34" t="b">
        <f t="shared" si="11"/>
        <v>0</v>
      </c>
      <c r="CD72" s="34" t="b">
        <f t="array" ref="CD72">ISNUMBER(SEARCH("Touch Screen",$AJ72))</f>
        <v>0</v>
      </c>
      <c r="CE72" s="34"/>
      <c r="CF72" s="34"/>
      <c r="CG72" s="32">
        <v>33.200000000000003</v>
      </c>
      <c r="CH72" s="28">
        <v>0</v>
      </c>
      <c r="CI72" s="33">
        <f>('2. AC Monitors'!$A$8*'1. Version 7 Dataset'!$R72)+('1. Version 7 Dataset'!$V72*'2. AC Monitors'!$B$8)+'2. AC Monitors'!$C$8</f>
        <v>30.722999999999999</v>
      </c>
      <c r="CJ72" s="35">
        <f>BX72-('2. AC Monitors'!$B$8*V72)</f>
        <v>24.069959999999998</v>
      </c>
      <c r="CK72" s="33">
        <f>IF($CH72=0,CJ72,CJ72-('2. AC Monitors'!$A$15*'1. Version 7 Dataset'!$CG72))</f>
        <v>24.069959999999998</v>
      </c>
      <c r="CL72" s="33">
        <f>IF($CC72=TRUE,'1. Version 7 Dataset'!CK72-($CI72*'2. AC Monitors'!$B$15),'1. Version 7 Dataset'!CK72)</f>
        <v>24.069959999999998</v>
      </c>
      <c r="CM72" s="33">
        <f>IF($CD72=TRUE,CL72-($CI72*'2. AC Monitors'!$D$15),CL72)</f>
        <v>24.069959999999998</v>
      </c>
      <c r="CN72" s="33">
        <f>IF($CB72=TRUE,CM72-($CI72*'2. AC Monitors'!$E$15),CM72)</f>
        <v>24.069959999999998</v>
      </c>
      <c r="CO72" s="33">
        <f>IF($CA72="DC",CN72+(CI72*(1-'2. AC Monitors'!$D$21)),CN72)</f>
        <v>24.069959999999998</v>
      </c>
      <c r="CP72" s="35">
        <f>('2. AC Monitors'!$A$8*'1. Version 7 Dataset'!$R72)+'2. AC Monitors'!$C$8</f>
        <v>25.262999999999998</v>
      </c>
      <c r="CQ72" s="35">
        <f t="shared" si="12"/>
        <v>1</v>
      </c>
      <c r="CR72" s="33">
        <f>(IF(CD72=TRUE,CI72+(CI72*'2. AC Monitors'!$D$15),'1. Version 7 Dataset'!CI72))*0.85</f>
        <v>26.114549999999998</v>
      </c>
      <c r="CS72" s="35">
        <f t="shared" si="13"/>
        <v>0</v>
      </c>
      <c r="CT72" s="35">
        <f>($AZ72*$R72*'3. Signage Displays'!$A$7)+'3. Signage Displays'!$B$7*TANH('3. Signage Displays'!$C$7*('1. Version 7 Dataset'!$R72+'3. Signage Displays'!$D$7)+'3. Signage Displays'!$E$7)+'3. Signage Displays'!$F$7</f>
        <v>25.330237397848219</v>
      </c>
      <c r="CU72" s="36">
        <f>($AZ72*$R72*'3. Signage Displays'!$A$7)</f>
        <v>1.6414000000000002</v>
      </c>
      <c r="CV72" s="37">
        <f>BE72-(AZ72*R72*'3. Signage Displays'!$A$7)</f>
        <v>7.4886000000000008</v>
      </c>
      <c r="CW72" s="37">
        <f>IF(CC72=TRUE,CV72-(CT72*'3. Signage Displays'!$A$12),CV72)</f>
        <v>7.4886000000000008</v>
      </c>
      <c r="CX72" s="38">
        <f>'3. Signage Displays'!$B$7*TANH('3. Signage Displays'!$C$7*('1. Version 7 Dataset'!R72+'3. Signage Displays'!$D$7)+'3. Signage Displays'!$E$7)+'3. Signage Displays'!$F$7</f>
        <v>23.688837397848218</v>
      </c>
      <c r="CY72" s="28">
        <f t="shared" si="14"/>
        <v>1</v>
      </c>
    </row>
    <row r="73" spans="1:103" s="17" customFormat="1" ht="19.5" customHeight="1">
      <c r="A73" s="28">
        <v>965</v>
      </c>
      <c r="B73" s="29" t="s">
        <v>72</v>
      </c>
      <c r="C73" s="29" t="s">
        <v>423</v>
      </c>
      <c r="D73" s="29" t="s">
        <v>424</v>
      </c>
      <c r="E73" s="29" t="s">
        <v>75</v>
      </c>
      <c r="F73" s="29" t="s">
        <v>423</v>
      </c>
      <c r="G73" s="29" t="s">
        <v>424</v>
      </c>
      <c r="H73" s="29" t="s">
        <v>425</v>
      </c>
      <c r="I73" s="29" t="s">
        <v>78</v>
      </c>
      <c r="J73" s="29" t="s">
        <v>88</v>
      </c>
      <c r="K73" s="29" t="s">
        <v>158</v>
      </c>
      <c r="L73" s="29" t="s">
        <v>80</v>
      </c>
      <c r="M73" s="29" t="s">
        <v>105</v>
      </c>
      <c r="N73" s="30">
        <v>1000</v>
      </c>
      <c r="O73" s="30">
        <v>10.3</v>
      </c>
      <c r="P73" s="30">
        <v>16.5</v>
      </c>
      <c r="Q73" s="31">
        <v>19.5</v>
      </c>
      <c r="R73" s="30">
        <v>170.22</v>
      </c>
      <c r="S73" s="30">
        <v>1.6</v>
      </c>
      <c r="T73" s="30">
        <v>900</v>
      </c>
      <c r="U73" s="30">
        <v>1440</v>
      </c>
      <c r="V73" s="32">
        <v>1.3</v>
      </c>
      <c r="W73" s="30">
        <v>7613</v>
      </c>
      <c r="X73" s="30">
        <v>60</v>
      </c>
      <c r="Y73" s="30">
        <v>32.700000000000003</v>
      </c>
      <c r="Z73" s="29" t="s">
        <v>86</v>
      </c>
      <c r="AA73" s="29" t="s">
        <v>86</v>
      </c>
      <c r="AB73" s="29"/>
      <c r="AC73" s="29"/>
      <c r="AD73" s="29" t="s">
        <v>84</v>
      </c>
      <c r="AE73" s="29" t="s">
        <v>83</v>
      </c>
      <c r="AF73" s="29" t="s">
        <v>106</v>
      </c>
      <c r="AG73" s="29" t="s">
        <v>105</v>
      </c>
      <c r="AH73" s="29" t="s">
        <v>86</v>
      </c>
      <c r="AI73" s="29" t="s">
        <v>105</v>
      </c>
      <c r="AJ73" s="29" t="s">
        <v>86</v>
      </c>
      <c r="AK73" s="29" t="s">
        <v>86</v>
      </c>
      <c r="AL73" s="29" t="s">
        <v>107</v>
      </c>
      <c r="AM73" s="29" t="s">
        <v>105</v>
      </c>
      <c r="AN73" s="29" t="s">
        <v>86</v>
      </c>
      <c r="AO73" s="29" t="s">
        <v>86</v>
      </c>
      <c r="AP73" s="29" t="s">
        <v>86</v>
      </c>
      <c r="AQ73" s="29" t="s">
        <v>96</v>
      </c>
      <c r="AR73" s="29" t="s">
        <v>105</v>
      </c>
      <c r="AS73" s="29" t="s">
        <v>84</v>
      </c>
      <c r="AT73" s="29" t="s">
        <v>89</v>
      </c>
      <c r="AU73" s="29" t="s">
        <v>105</v>
      </c>
      <c r="AV73" s="30">
        <v>1</v>
      </c>
      <c r="AW73" s="29" t="s">
        <v>84</v>
      </c>
      <c r="AX73" s="29" t="s">
        <v>84</v>
      </c>
      <c r="AY73" s="30">
        <v>250</v>
      </c>
      <c r="AZ73" s="30">
        <v>240.3</v>
      </c>
      <c r="BA73" s="30">
        <v>201.7</v>
      </c>
      <c r="BB73" s="30">
        <v>200</v>
      </c>
      <c r="BC73" s="29"/>
      <c r="BD73" s="29"/>
      <c r="BE73" s="30">
        <v>13.53</v>
      </c>
      <c r="BF73" s="29"/>
      <c r="BG73" s="30">
        <v>0.15</v>
      </c>
      <c r="BH73" s="29"/>
      <c r="BI73" s="29"/>
      <c r="BJ73" s="30">
        <v>0.1</v>
      </c>
      <c r="BK73" s="30">
        <v>42.3</v>
      </c>
      <c r="BL73" s="30">
        <v>42.3</v>
      </c>
      <c r="BM73" s="30">
        <v>43.2</v>
      </c>
      <c r="BN73" s="29"/>
      <c r="BO73" s="29"/>
      <c r="BP73" s="30">
        <v>0.13</v>
      </c>
      <c r="BQ73" s="30">
        <v>0.18</v>
      </c>
      <c r="BR73" s="29"/>
      <c r="BS73" s="30">
        <v>13.52</v>
      </c>
      <c r="BT73" s="30">
        <v>42.51</v>
      </c>
      <c r="BU73" s="29"/>
      <c r="BV73" s="30">
        <v>0</v>
      </c>
      <c r="BW73" s="28">
        <v>965</v>
      </c>
      <c r="BX73" s="33">
        <f t="shared" si="9"/>
        <v>42.337079999999993</v>
      </c>
      <c r="BY73" s="34">
        <f>IF(COUNTIF($G$2:G73,G73)=1,1,0)</f>
        <v>1</v>
      </c>
      <c r="BZ73" s="34">
        <f t="shared" si="10"/>
        <v>1</v>
      </c>
      <c r="CA73" s="28" t="s">
        <v>3405</v>
      </c>
      <c r="CB73" s="34" t="b">
        <f t="shared" si="15"/>
        <v>0</v>
      </c>
      <c r="CC73" s="34" t="b">
        <f t="shared" si="11"/>
        <v>0</v>
      </c>
      <c r="CD73" s="34" t="b">
        <f t="array" ref="CD73">ISNUMBER(SEARCH("Touch Screen",$AJ73))</f>
        <v>0</v>
      </c>
      <c r="CE73" s="34"/>
      <c r="CF73" s="34"/>
      <c r="CG73" s="32">
        <v>32.700000000000003</v>
      </c>
      <c r="CH73" s="28">
        <v>0</v>
      </c>
      <c r="CI73" s="33">
        <f>('2. AC Monitors'!$A$8*'1. Version 7 Dataset'!$R73)+('1. Version 7 Dataset'!$V73*'2. AC Monitors'!$B$8)+'2. AC Monitors'!$C$8</f>
        <v>34.226839999999996</v>
      </c>
      <c r="CJ73" s="35">
        <f>BX73-('2. AC Monitors'!$B$8*V73)</f>
        <v>36.877079999999992</v>
      </c>
      <c r="CK73" s="33">
        <f>IF($CH73=0,CJ73,CJ73-('2. AC Monitors'!$A$15*'1. Version 7 Dataset'!$CG73))</f>
        <v>36.877079999999992</v>
      </c>
      <c r="CL73" s="33">
        <f>IF($CC73=TRUE,'1. Version 7 Dataset'!CK73-($CI73*'2. AC Monitors'!$B$15),'1. Version 7 Dataset'!CK73)</f>
        <v>36.877079999999992</v>
      </c>
      <c r="CM73" s="33">
        <f>IF($CD73=TRUE,CL73-($CI73*'2. AC Monitors'!$D$15),CL73)</f>
        <v>36.877079999999992</v>
      </c>
      <c r="CN73" s="33">
        <f>IF($CB73=TRUE,CM73-($CI73*'2. AC Monitors'!$E$15),CM73)</f>
        <v>36.877079999999992</v>
      </c>
      <c r="CO73" s="33">
        <f>IF($CA73="DC",CN73+(CI73*(1-'2. AC Monitors'!$D$21)),CN73)</f>
        <v>36.877079999999992</v>
      </c>
      <c r="CP73" s="35">
        <f>('2. AC Monitors'!$A$8*'1. Version 7 Dataset'!$R73)+'2. AC Monitors'!$C$8</f>
        <v>28.766839999999998</v>
      </c>
      <c r="CQ73" s="35">
        <f t="shared" si="12"/>
        <v>0</v>
      </c>
      <c r="CR73" s="33">
        <f>(IF(CD73=TRUE,CI73+(CI73*'2. AC Monitors'!$D$15),'1. Version 7 Dataset'!CI73))*0.85</f>
        <v>29.092813999999997</v>
      </c>
      <c r="CS73" s="35">
        <f t="shared" si="13"/>
        <v>0</v>
      </c>
      <c r="CT73" s="35">
        <f>($AZ73*$R73*'3. Signage Displays'!$A$7)+'3. Signage Displays'!$B$7*TANH('3. Signage Displays'!$C$7*('1. Version 7 Dataset'!$R73+'3. Signage Displays'!$D$7)+'3. Signage Displays'!$E$7)+'3. Signage Displays'!$F$7</f>
        <v>27.045685830859473</v>
      </c>
      <c r="CU73" s="36">
        <f>($AZ73*$R73*'3. Signage Displays'!$A$7)</f>
        <v>1.6361546400000002</v>
      </c>
      <c r="CV73" s="37">
        <f>BE73-(AZ73*R73*'3. Signage Displays'!$A$7)</f>
        <v>11.893845359999998</v>
      </c>
      <c r="CW73" s="37">
        <f>IF(CC73=TRUE,CV73-(CT73*'3. Signage Displays'!$A$12),CV73)</f>
        <v>11.893845359999998</v>
      </c>
      <c r="CX73" s="38">
        <f>'3. Signage Displays'!$B$7*TANH('3. Signage Displays'!$C$7*('1. Version 7 Dataset'!R73+'3. Signage Displays'!$D$7)+'3. Signage Displays'!$E$7)+'3. Signage Displays'!$F$7</f>
        <v>25.409531190859472</v>
      </c>
      <c r="CY73" s="28">
        <f t="shared" si="14"/>
        <v>1</v>
      </c>
    </row>
    <row r="74" spans="1:103" s="17" customFormat="1" ht="19.5" customHeight="1">
      <c r="A74" s="28">
        <v>973</v>
      </c>
      <c r="B74" s="29" t="s">
        <v>2231</v>
      </c>
      <c r="C74" s="29" t="s">
        <v>2255</v>
      </c>
      <c r="D74" s="29" t="s">
        <v>2256</v>
      </c>
      <c r="E74" s="29" t="s">
        <v>2234</v>
      </c>
      <c r="F74" s="29" t="s">
        <v>2255</v>
      </c>
      <c r="G74" s="29" t="s">
        <v>2256</v>
      </c>
      <c r="H74" s="29"/>
      <c r="I74" s="29" t="s">
        <v>78</v>
      </c>
      <c r="J74" s="29" t="s">
        <v>100</v>
      </c>
      <c r="K74" s="29" t="s">
        <v>105</v>
      </c>
      <c r="L74" s="29" t="s">
        <v>80</v>
      </c>
      <c r="M74" s="29" t="s">
        <v>105</v>
      </c>
      <c r="N74" s="30">
        <v>1000</v>
      </c>
      <c r="O74" s="30">
        <v>11.8</v>
      </c>
      <c r="P74" s="30">
        <v>14.7</v>
      </c>
      <c r="Q74" s="31">
        <v>19</v>
      </c>
      <c r="R74" s="30">
        <v>174.17</v>
      </c>
      <c r="S74" s="30">
        <v>1.25</v>
      </c>
      <c r="T74" s="30">
        <v>1024</v>
      </c>
      <c r="U74" s="30">
        <v>1280</v>
      </c>
      <c r="V74" s="32">
        <v>1.3</v>
      </c>
      <c r="W74" s="30">
        <v>7525</v>
      </c>
      <c r="X74" s="30">
        <v>60</v>
      </c>
      <c r="Y74" s="30">
        <v>33.200000000000003</v>
      </c>
      <c r="Z74" s="29" t="s">
        <v>81</v>
      </c>
      <c r="AA74" s="29" t="s">
        <v>86</v>
      </c>
      <c r="AB74" s="29"/>
      <c r="AC74" s="29"/>
      <c r="AD74" s="29" t="s">
        <v>84</v>
      </c>
      <c r="AE74" s="29" t="s">
        <v>83</v>
      </c>
      <c r="AF74" s="29" t="s">
        <v>405</v>
      </c>
      <c r="AG74" s="29" t="s">
        <v>105</v>
      </c>
      <c r="AH74" s="29" t="s">
        <v>86</v>
      </c>
      <c r="AI74" s="29" t="s">
        <v>105</v>
      </c>
      <c r="AJ74" s="29" t="s">
        <v>86</v>
      </c>
      <c r="AK74" s="29" t="s">
        <v>86</v>
      </c>
      <c r="AL74" s="29" t="s">
        <v>107</v>
      </c>
      <c r="AM74" s="29" t="s">
        <v>105</v>
      </c>
      <c r="AN74" s="29" t="s">
        <v>86</v>
      </c>
      <c r="AO74" s="29" t="s">
        <v>86</v>
      </c>
      <c r="AP74" s="29" t="s">
        <v>86</v>
      </c>
      <c r="AQ74" s="29" t="s">
        <v>96</v>
      </c>
      <c r="AR74" s="29" t="s">
        <v>105</v>
      </c>
      <c r="AS74" s="29" t="s">
        <v>84</v>
      </c>
      <c r="AT74" s="29" t="s">
        <v>89</v>
      </c>
      <c r="AU74" s="29" t="s">
        <v>105</v>
      </c>
      <c r="AV74" s="30">
        <v>0</v>
      </c>
      <c r="AW74" s="29" t="s">
        <v>84</v>
      </c>
      <c r="AX74" s="29" t="s">
        <v>83</v>
      </c>
      <c r="AY74" s="30">
        <v>250</v>
      </c>
      <c r="AZ74" s="30">
        <v>251</v>
      </c>
      <c r="BA74" s="30">
        <v>215</v>
      </c>
      <c r="BB74" s="30">
        <v>200</v>
      </c>
      <c r="BC74" s="29"/>
      <c r="BD74" s="29"/>
      <c r="BE74" s="30">
        <v>12.69</v>
      </c>
      <c r="BF74" s="29"/>
      <c r="BG74" s="30">
        <v>0.26</v>
      </c>
      <c r="BH74" s="29"/>
      <c r="BI74" s="29"/>
      <c r="BJ74" s="30">
        <v>0.2</v>
      </c>
      <c r="BK74" s="30">
        <v>40.39</v>
      </c>
      <c r="BL74" s="30">
        <v>40.39</v>
      </c>
      <c r="BM74" s="30">
        <v>44.1</v>
      </c>
      <c r="BN74" s="29"/>
      <c r="BO74" s="29"/>
      <c r="BP74" s="30">
        <v>0.24</v>
      </c>
      <c r="BQ74" s="30">
        <v>0.31</v>
      </c>
      <c r="BR74" s="29"/>
      <c r="BS74" s="30">
        <v>12.8</v>
      </c>
      <c r="BT74" s="30">
        <v>41.01</v>
      </c>
      <c r="BU74" s="29"/>
      <c r="BV74" s="30">
        <v>0</v>
      </c>
      <c r="BW74" s="28">
        <v>973</v>
      </c>
      <c r="BX74" s="33">
        <f t="shared" si="9"/>
        <v>40.387979999999992</v>
      </c>
      <c r="BY74" s="34">
        <f>IF(COUNTIF($G$2:G74,G74)=1,1,0)</f>
        <v>1</v>
      </c>
      <c r="BZ74" s="34">
        <f t="shared" si="10"/>
        <v>1</v>
      </c>
      <c r="CA74" s="28" t="s">
        <v>3405</v>
      </c>
      <c r="CB74" s="34" t="b">
        <f t="shared" si="15"/>
        <v>0</v>
      </c>
      <c r="CC74" s="34" t="b">
        <f t="shared" si="11"/>
        <v>0</v>
      </c>
      <c r="CD74" s="34" t="b">
        <f t="array" ref="CD74">ISNUMBER(SEARCH("Touch Screen",$AJ74))</f>
        <v>0</v>
      </c>
      <c r="CE74" s="34"/>
      <c r="CF74" s="34"/>
      <c r="CG74" s="32">
        <v>33.200000000000003</v>
      </c>
      <c r="CH74" s="28">
        <v>0</v>
      </c>
      <c r="CI74" s="33">
        <f>('2. AC Monitors'!$A$8*'1. Version 7 Dataset'!$R74)+('1. Version 7 Dataset'!$V74*'2. AC Monitors'!$B$8)+'2. AC Monitors'!$C$8</f>
        <v>34.708739999999999</v>
      </c>
      <c r="CJ74" s="35">
        <f>BX74-('2. AC Monitors'!$B$8*V74)</f>
        <v>34.927979999999991</v>
      </c>
      <c r="CK74" s="33">
        <f>IF($CH74=0,CJ74,CJ74-('2. AC Monitors'!$A$15*'1. Version 7 Dataset'!$CG74))</f>
        <v>34.927979999999991</v>
      </c>
      <c r="CL74" s="33">
        <f>IF($CC74=TRUE,'1. Version 7 Dataset'!CK74-($CI74*'2. AC Monitors'!$B$15),'1. Version 7 Dataset'!CK74)</f>
        <v>34.927979999999991</v>
      </c>
      <c r="CM74" s="33">
        <f>IF($CD74=TRUE,CL74-($CI74*'2. AC Monitors'!$D$15),CL74)</f>
        <v>34.927979999999991</v>
      </c>
      <c r="CN74" s="33">
        <f>IF($CB74=TRUE,CM74-($CI74*'2. AC Monitors'!$E$15),CM74)</f>
        <v>34.927979999999991</v>
      </c>
      <c r="CO74" s="33">
        <f>IF($CA74="DC",CN74+(CI74*(1-'2. AC Monitors'!$D$21)),CN74)</f>
        <v>34.927979999999991</v>
      </c>
      <c r="CP74" s="35">
        <f>('2. AC Monitors'!$A$8*'1. Version 7 Dataset'!$R74)+'2. AC Monitors'!$C$8</f>
        <v>29.248739999999998</v>
      </c>
      <c r="CQ74" s="35">
        <f t="shared" si="12"/>
        <v>0</v>
      </c>
      <c r="CR74" s="33">
        <f>(IF(CD74=TRUE,CI74+(CI74*'2. AC Monitors'!$D$15),'1. Version 7 Dataset'!CI74))*0.85</f>
        <v>29.502428999999999</v>
      </c>
      <c r="CS74" s="35">
        <f t="shared" si="13"/>
        <v>0</v>
      </c>
      <c r="CT74" s="35">
        <f>($AZ74*$R74*'3. Signage Displays'!$A$7)+'3. Signage Displays'!$B$7*TANH('3. Signage Displays'!$C$7*('1. Version 7 Dataset'!$R74+'3. Signage Displays'!$D$7)+'3. Signage Displays'!$E$7)+'3. Signage Displays'!$F$7</f>
        <v>27.394695006928846</v>
      </c>
      <c r="CU74" s="36">
        <f>($AZ74*$R74*'3. Signage Displays'!$A$7)</f>
        <v>1.7486668000000001</v>
      </c>
      <c r="CV74" s="37">
        <f>BE74-(AZ74*R74*'3. Signage Displays'!$A$7)</f>
        <v>10.941333199999999</v>
      </c>
      <c r="CW74" s="37">
        <f>IF(CC74=TRUE,CV74-(CT74*'3. Signage Displays'!$A$12),CV74)</f>
        <v>10.941333199999999</v>
      </c>
      <c r="CX74" s="38">
        <f>'3. Signage Displays'!$B$7*TANH('3. Signage Displays'!$C$7*('1. Version 7 Dataset'!R74+'3. Signage Displays'!$D$7)+'3. Signage Displays'!$E$7)+'3. Signage Displays'!$F$7</f>
        <v>25.646028206928847</v>
      </c>
      <c r="CY74" s="28">
        <f t="shared" si="14"/>
        <v>1</v>
      </c>
    </row>
    <row r="75" spans="1:103" s="17" customFormat="1" ht="19.5" customHeight="1">
      <c r="A75" s="28">
        <v>974</v>
      </c>
      <c r="B75" s="29" t="s">
        <v>2231</v>
      </c>
      <c r="C75" s="29" t="s">
        <v>2262</v>
      </c>
      <c r="D75" s="29" t="s">
        <v>2263</v>
      </c>
      <c r="E75" s="29" t="s">
        <v>2234</v>
      </c>
      <c r="F75" s="29" t="s">
        <v>2262</v>
      </c>
      <c r="G75" s="29" t="s">
        <v>2263</v>
      </c>
      <c r="H75" s="29" t="s">
        <v>2264</v>
      </c>
      <c r="I75" s="29" t="s">
        <v>78</v>
      </c>
      <c r="J75" s="29" t="s">
        <v>100</v>
      </c>
      <c r="K75" s="29" t="s">
        <v>105</v>
      </c>
      <c r="L75" s="29" t="s">
        <v>80</v>
      </c>
      <c r="M75" s="29" t="s">
        <v>105</v>
      </c>
      <c r="N75" s="30">
        <v>1000</v>
      </c>
      <c r="O75" s="30">
        <v>11.8</v>
      </c>
      <c r="P75" s="30">
        <v>14.7</v>
      </c>
      <c r="Q75" s="31">
        <v>19</v>
      </c>
      <c r="R75" s="30">
        <v>174.17</v>
      </c>
      <c r="S75" s="30">
        <v>1.25</v>
      </c>
      <c r="T75" s="30">
        <v>1024</v>
      </c>
      <c r="U75" s="30">
        <v>1280</v>
      </c>
      <c r="V75" s="32">
        <v>1.3</v>
      </c>
      <c r="W75" s="30">
        <v>7525</v>
      </c>
      <c r="X75" s="30">
        <v>60</v>
      </c>
      <c r="Y75" s="30">
        <v>33.200000000000003</v>
      </c>
      <c r="Z75" s="29" t="s">
        <v>81</v>
      </c>
      <c r="AA75" s="29" t="s">
        <v>86</v>
      </c>
      <c r="AB75" s="29"/>
      <c r="AC75" s="29"/>
      <c r="AD75" s="29" t="s">
        <v>84</v>
      </c>
      <c r="AE75" s="29" t="s">
        <v>83</v>
      </c>
      <c r="AF75" s="29" t="s">
        <v>405</v>
      </c>
      <c r="AG75" s="29" t="s">
        <v>105</v>
      </c>
      <c r="AH75" s="29" t="s">
        <v>86</v>
      </c>
      <c r="AI75" s="29" t="s">
        <v>105</v>
      </c>
      <c r="AJ75" s="29" t="s">
        <v>86</v>
      </c>
      <c r="AK75" s="29" t="s">
        <v>86</v>
      </c>
      <c r="AL75" s="29" t="s">
        <v>107</v>
      </c>
      <c r="AM75" s="29" t="s">
        <v>105</v>
      </c>
      <c r="AN75" s="29" t="s">
        <v>86</v>
      </c>
      <c r="AO75" s="29" t="s">
        <v>86</v>
      </c>
      <c r="AP75" s="29" t="s">
        <v>86</v>
      </c>
      <c r="AQ75" s="29" t="s">
        <v>96</v>
      </c>
      <c r="AR75" s="29" t="s">
        <v>105</v>
      </c>
      <c r="AS75" s="29" t="s">
        <v>84</v>
      </c>
      <c r="AT75" s="29" t="s">
        <v>89</v>
      </c>
      <c r="AU75" s="29" t="s">
        <v>105</v>
      </c>
      <c r="AV75" s="30">
        <v>0</v>
      </c>
      <c r="AW75" s="29" t="s">
        <v>84</v>
      </c>
      <c r="AX75" s="29" t="s">
        <v>83</v>
      </c>
      <c r="AY75" s="30">
        <v>250</v>
      </c>
      <c r="AZ75" s="30">
        <v>283</v>
      </c>
      <c r="BA75" s="30">
        <v>250</v>
      </c>
      <c r="BB75" s="30">
        <v>200</v>
      </c>
      <c r="BC75" s="29"/>
      <c r="BD75" s="29"/>
      <c r="BE75" s="30">
        <v>11.93</v>
      </c>
      <c r="BF75" s="29"/>
      <c r="BG75" s="30">
        <v>0.2</v>
      </c>
      <c r="BH75" s="29"/>
      <c r="BI75" s="29"/>
      <c r="BJ75" s="30">
        <v>0.14000000000000001</v>
      </c>
      <c r="BK75" s="30">
        <v>37.72</v>
      </c>
      <c r="BL75" s="30">
        <v>37.72</v>
      </c>
      <c r="BM75" s="30">
        <v>44.1</v>
      </c>
      <c r="BN75" s="29"/>
      <c r="BO75" s="29"/>
      <c r="BP75" s="30">
        <v>0.15</v>
      </c>
      <c r="BQ75" s="30">
        <v>0.22</v>
      </c>
      <c r="BR75" s="29"/>
      <c r="BS75" s="30">
        <v>11.94</v>
      </c>
      <c r="BT75" s="30">
        <v>37.86</v>
      </c>
      <c r="BU75" s="29"/>
      <c r="BV75" s="30">
        <v>0</v>
      </c>
      <c r="BW75" s="28">
        <v>974</v>
      </c>
      <c r="BX75" s="33">
        <f t="shared" si="9"/>
        <v>37.716179999999994</v>
      </c>
      <c r="BY75" s="34">
        <f>IF(COUNTIF($G$2:G75,G75)=1,1,0)</f>
        <v>1</v>
      </c>
      <c r="BZ75" s="34">
        <f t="shared" si="10"/>
        <v>1</v>
      </c>
      <c r="CA75" s="28" t="s">
        <v>3405</v>
      </c>
      <c r="CB75" s="34" t="b">
        <f t="shared" si="15"/>
        <v>0</v>
      </c>
      <c r="CC75" s="34" t="b">
        <f t="shared" si="11"/>
        <v>0</v>
      </c>
      <c r="CD75" s="34" t="b">
        <f t="array" ref="CD75">ISNUMBER(SEARCH("Touch Screen",$AJ75))</f>
        <v>0</v>
      </c>
      <c r="CE75" s="34"/>
      <c r="CF75" s="34"/>
      <c r="CG75" s="32">
        <v>33.200000000000003</v>
      </c>
      <c r="CH75" s="28">
        <v>0</v>
      </c>
      <c r="CI75" s="33">
        <f>('2. AC Monitors'!$A$8*'1. Version 7 Dataset'!$R75)+('1. Version 7 Dataset'!$V75*'2. AC Monitors'!$B$8)+'2. AC Monitors'!$C$8</f>
        <v>34.708739999999999</v>
      </c>
      <c r="CJ75" s="35">
        <f>BX75-('2. AC Monitors'!$B$8*V75)</f>
        <v>32.256179999999993</v>
      </c>
      <c r="CK75" s="33">
        <f>IF($CH75=0,CJ75,CJ75-('2. AC Monitors'!$A$15*'1. Version 7 Dataset'!$CG75))</f>
        <v>32.256179999999993</v>
      </c>
      <c r="CL75" s="33">
        <f>IF($CC75=TRUE,'1. Version 7 Dataset'!CK75-($CI75*'2. AC Monitors'!$B$15),'1. Version 7 Dataset'!CK75)</f>
        <v>32.256179999999993</v>
      </c>
      <c r="CM75" s="33">
        <f>IF($CD75=TRUE,CL75-($CI75*'2. AC Monitors'!$D$15),CL75)</f>
        <v>32.256179999999993</v>
      </c>
      <c r="CN75" s="33">
        <f>IF($CB75=TRUE,CM75-($CI75*'2. AC Monitors'!$E$15),CM75)</f>
        <v>32.256179999999993</v>
      </c>
      <c r="CO75" s="33">
        <f>IF($CA75="DC",CN75+(CI75*(1-'2. AC Monitors'!$D$21)),CN75)</f>
        <v>32.256179999999993</v>
      </c>
      <c r="CP75" s="35">
        <f>('2. AC Monitors'!$A$8*'1. Version 7 Dataset'!$R75)+'2. AC Monitors'!$C$8</f>
        <v>29.248739999999998</v>
      </c>
      <c r="CQ75" s="35">
        <f t="shared" si="12"/>
        <v>0</v>
      </c>
      <c r="CR75" s="33">
        <f>(IF(CD75=TRUE,CI75+(CI75*'2. AC Monitors'!$D$15),'1. Version 7 Dataset'!CI75))*0.85</f>
        <v>29.502428999999999</v>
      </c>
      <c r="CS75" s="35">
        <f t="shared" si="13"/>
        <v>0</v>
      </c>
      <c r="CT75" s="35">
        <f>($AZ75*$R75*'3. Signage Displays'!$A$7)+'3. Signage Displays'!$B$7*TANH('3. Signage Displays'!$C$7*('1. Version 7 Dataset'!$R75+'3. Signage Displays'!$D$7)+'3. Signage Displays'!$E$7)+'3. Signage Displays'!$F$7</f>
        <v>27.617632606928844</v>
      </c>
      <c r="CU75" s="36">
        <f>($AZ75*$R75*'3. Signage Displays'!$A$7)</f>
        <v>1.9716043999999999</v>
      </c>
      <c r="CV75" s="37">
        <f>BE75-(AZ75*R75*'3. Signage Displays'!$A$7)</f>
        <v>9.9583955999999993</v>
      </c>
      <c r="CW75" s="37">
        <f>IF(CC75=TRUE,CV75-(CT75*'3. Signage Displays'!$A$12),CV75)</f>
        <v>9.9583955999999993</v>
      </c>
      <c r="CX75" s="38">
        <f>'3. Signage Displays'!$B$7*TANH('3. Signage Displays'!$C$7*('1. Version 7 Dataset'!R75+'3. Signage Displays'!$D$7)+'3. Signage Displays'!$E$7)+'3. Signage Displays'!$F$7</f>
        <v>25.646028206928847</v>
      </c>
      <c r="CY75" s="28">
        <f t="shared" si="14"/>
        <v>1</v>
      </c>
    </row>
    <row r="76" spans="1:103" s="17" customFormat="1" ht="19.5" customHeight="1">
      <c r="A76" s="28">
        <v>1003</v>
      </c>
      <c r="B76" s="29" t="s">
        <v>1674</v>
      </c>
      <c r="C76" s="29" t="s">
        <v>1747</v>
      </c>
      <c r="D76" s="29" t="s">
        <v>1748</v>
      </c>
      <c r="E76" s="29" t="s">
        <v>1677</v>
      </c>
      <c r="F76" s="29" t="s">
        <v>1747</v>
      </c>
      <c r="G76" s="29" t="s">
        <v>1748</v>
      </c>
      <c r="H76" s="29" t="s">
        <v>1749</v>
      </c>
      <c r="I76" s="29" t="s">
        <v>78</v>
      </c>
      <c r="J76" s="29" t="s">
        <v>100</v>
      </c>
      <c r="K76" s="29"/>
      <c r="L76" s="29" t="s">
        <v>80</v>
      </c>
      <c r="M76" s="29"/>
      <c r="N76" s="30">
        <v>1000</v>
      </c>
      <c r="O76" s="30">
        <v>10.3</v>
      </c>
      <c r="P76" s="30">
        <v>16.5</v>
      </c>
      <c r="Q76" s="31">
        <v>19.5</v>
      </c>
      <c r="R76" s="30">
        <v>170.9</v>
      </c>
      <c r="S76" s="30">
        <v>1.6</v>
      </c>
      <c r="T76" s="30">
        <v>900</v>
      </c>
      <c r="U76" s="30">
        <v>1440</v>
      </c>
      <c r="V76" s="32">
        <v>1.3</v>
      </c>
      <c r="W76" s="30">
        <v>7583</v>
      </c>
      <c r="X76" s="30">
        <v>60</v>
      </c>
      <c r="Y76" s="30">
        <v>0.3</v>
      </c>
      <c r="Z76" s="29" t="s">
        <v>86</v>
      </c>
      <c r="AA76" s="29" t="s">
        <v>86</v>
      </c>
      <c r="AB76" s="29"/>
      <c r="AC76" s="29"/>
      <c r="AD76" s="29" t="s">
        <v>84</v>
      </c>
      <c r="AE76" s="29" t="s">
        <v>84</v>
      </c>
      <c r="AF76" s="29" t="s">
        <v>306</v>
      </c>
      <c r="AG76" s="29"/>
      <c r="AH76" s="29" t="s">
        <v>86</v>
      </c>
      <c r="AI76" s="29"/>
      <c r="AJ76" s="29" t="s">
        <v>86</v>
      </c>
      <c r="AK76" s="29" t="s">
        <v>86</v>
      </c>
      <c r="AL76" s="29" t="s">
        <v>306</v>
      </c>
      <c r="AM76" s="29"/>
      <c r="AN76" s="29" t="s">
        <v>86</v>
      </c>
      <c r="AO76" s="29" t="s">
        <v>86</v>
      </c>
      <c r="AP76" s="29" t="s">
        <v>86</v>
      </c>
      <c r="AQ76" s="29" t="s">
        <v>96</v>
      </c>
      <c r="AR76" s="29"/>
      <c r="AS76" s="29" t="s">
        <v>84</v>
      </c>
      <c r="AT76" s="29" t="s">
        <v>89</v>
      </c>
      <c r="AU76" s="29"/>
      <c r="AV76" s="30">
        <v>1</v>
      </c>
      <c r="AW76" s="29" t="s">
        <v>84</v>
      </c>
      <c r="AX76" s="29" t="s">
        <v>84</v>
      </c>
      <c r="AY76" s="30">
        <v>250</v>
      </c>
      <c r="AZ76" s="30">
        <v>250</v>
      </c>
      <c r="BA76" s="30">
        <v>232.8</v>
      </c>
      <c r="BB76" s="30">
        <v>200.1</v>
      </c>
      <c r="BC76" s="29"/>
      <c r="BD76" s="29"/>
      <c r="BE76" s="30">
        <v>12.41</v>
      </c>
      <c r="BF76" s="29"/>
      <c r="BG76" s="30">
        <v>0.21</v>
      </c>
      <c r="BH76" s="29"/>
      <c r="BI76" s="29"/>
      <c r="BJ76" s="30">
        <v>0.16</v>
      </c>
      <c r="BK76" s="30">
        <v>39.22</v>
      </c>
      <c r="BL76" s="30">
        <v>39.22</v>
      </c>
      <c r="BM76" s="30">
        <v>43.3</v>
      </c>
      <c r="BN76" s="29"/>
      <c r="BO76" s="29"/>
      <c r="BP76" s="30">
        <v>0.17</v>
      </c>
      <c r="BQ76" s="30">
        <v>0.22</v>
      </c>
      <c r="BR76" s="29"/>
      <c r="BS76" s="30">
        <v>12.97</v>
      </c>
      <c r="BT76" s="30">
        <v>41.03</v>
      </c>
      <c r="BU76" s="29"/>
      <c r="BV76" s="30">
        <v>0</v>
      </c>
      <c r="BW76" s="28">
        <v>1003</v>
      </c>
      <c r="BX76" s="33">
        <f t="shared" si="9"/>
        <v>39.244799999999998</v>
      </c>
      <c r="BY76" s="34">
        <f>IF(COUNTIF($G$2:G76,G76)=1,1,0)</f>
        <v>1</v>
      </c>
      <c r="BZ76" s="34">
        <f t="shared" si="10"/>
        <v>1</v>
      </c>
      <c r="CA76" s="28" t="s">
        <v>3405</v>
      </c>
      <c r="CB76" s="34" t="b">
        <f t="shared" si="15"/>
        <v>0</v>
      </c>
      <c r="CC76" s="34" t="b">
        <f t="shared" si="11"/>
        <v>0</v>
      </c>
      <c r="CD76" s="34" t="b">
        <f t="array" ref="CD76">ISNUMBER(SEARCH("Touch Screen",$AJ76))</f>
        <v>0</v>
      </c>
      <c r="CE76" s="34"/>
      <c r="CF76" s="34"/>
      <c r="CG76" s="32">
        <v>0.3</v>
      </c>
      <c r="CH76" s="28">
        <v>0</v>
      </c>
      <c r="CI76" s="33">
        <f>('2. AC Monitors'!$A$8*'1. Version 7 Dataset'!$R76)+('1. Version 7 Dataset'!$V76*'2. AC Monitors'!$B$8)+'2. AC Monitors'!$C$8</f>
        <v>34.309800000000003</v>
      </c>
      <c r="CJ76" s="35">
        <f>BX76-('2. AC Monitors'!$B$8*V76)</f>
        <v>33.784799999999997</v>
      </c>
      <c r="CK76" s="33">
        <f>IF($CH76=0,CJ76,CJ76-('2. AC Monitors'!$A$15*'1. Version 7 Dataset'!$CG76))</f>
        <v>33.784799999999997</v>
      </c>
      <c r="CL76" s="33">
        <f>IF($CC76=TRUE,'1. Version 7 Dataset'!CK76-($CI76*'2. AC Monitors'!$B$15),'1. Version 7 Dataset'!CK76)</f>
        <v>33.784799999999997</v>
      </c>
      <c r="CM76" s="33">
        <f>IF($CD76=TRUE,CL76-($CI76*'2. AC Monitors'!$D$15),CL76)</f>
        <v>33.784799999999997</v>
      </c>
      <c r="CN76" s="33">
        <f>IF($CB76=TRUE,CM76-($CI76*'2. AC Monitors'!$E$15),CM76)</f>
        <v>33.784799999999997</v>
      </c>
      <c r="CO76" s="33">
        <f>IF($CA76="DC",CN76+(CI76*(1-'2. AC Monitors'!$D$21)),CN76)</f>
        <v>33.784799999999997</v>
      </c>
      <c r="CP76" s="35">
        <f>('2. AC Monitors'!$A$8*'1. Version 7 Dataset'!$R76)+'2. AC Monitors'!$C$8</f>
        <v>28.849800000000002</v>
      </c>
      <c r="CQ76" s="35">
        <f t="shared" si="12"/>
        <v>0</v>
      </c>
      <c r="CR76" s="33">
        <f>(IF(CD76=TRUE,CI76+(CI76*'2. AC Monitors'!$D$15),'1. Version 7 Dataset'!CI76))*0.85</f>
        <v>29.163330000000002</v>
      </c>
      <c r="CS76" s="35">
        <f t="shared" si="13"/>
        <v>0</v>
      </c>
      <c r="CT76" s="35">
        <f>($AZ76*$R76*'3. Signage Displays'!$A$7)+'3. Signage Displays'!$B$7*TANH('3. Signage Displays'!$C$7*('1. Version 7 Dataset'!$R76+'3. Signage Displays'!$D$7)+'3. Signage Displays'!$E$7)+'3. Signage Displays'!$F$7</f>
        <v>27.159247653317273</v>
      </c>
      <c r="CU76" s="36">
        <f>($AZ76*$R76*'3. Signage Displays'!$A$7)</f>
        <v>1.7090000000000001</v>
      </c>
      <c r="CV76" s="37">
        <f>BE76-(AZ76*R76*'3. Signage Displays'!$A$7)</f>
        <v>10.701000000000001</v>
      </c>
      <c r="CW76" s="37">
        <f>IF(CC76=TRUE,CV76-(CT76*'3. Signage Displays'!$A$12),CV76)</f>
        <v>10.701000000000001</v>
      </c>
      <c r="CX76" s="38">
        <f>'3. Signage Displays'!$B$7*TANH('3. Signage Displays'!$C$7*('1. Version 7 Dataset'!R76+'3. Signage Displays'!$D$7)+'3. Signage Displays'!$E$7)+'3. Signage Displays'!$F$7</f>
        <v>25.450247653317273</v>
      </c>
      <c r="CY76" s="28">
        <f t="shared" si="14"/>
        <v>1</v>
      </c>
    </row>
    <row r="77" spans="1:103" s="17" customFormat="1" ht="19.5" customHeight="1">
      <c r="A77" s="28">
        <v>1013</v>
      </c>
      <c r="B77" s="29" t="s">
        <v>808</v>
      </c>
      <c r="C77" s="29" t="s">
        <v>878</v>
      </c>
      <c r="D77" s="29" t="s">
        <v>881</v>
      </c>
      <c r="E77" s="29" t="s">
        <v>814</v>
      </c>
      <c r="F77" s="29" t="s">
        <v>878</v>
      </c>
      <c r="G77" s="29" t="s">
        <v>881</v>
      </c>
      <c r="H77" s="29"/>
      <c r="I77" s="29" t="s">
        <v>78</v>
      </c>
      <c r="J77" s="29" t="s">
        <v>79</v>
      </c>
      <c r="K77" s="29" t="s">
        <v>105</v>
      </c>
      <c r="L77" s="29" t="s">
        <v>80</v>
      </c>
      <c r="M77" s="29" t="s">
        <v>105</v>
      </c>
      <c r="N77" s="30">
        <v>1000</v>
      </c>
      <c r="O77" s="30">
        <v>11.8</v>
      </c>
      <c r="P77" s="30">
        <v>14.8</v>
      </c>
      <c r="Q77" s="31">
        <v>19</v>
      </c>
      <c r="R77" s="30">
        <v>174.17</v>
      </c>
      <c r="S77" s="30">
        <v>1.25</v>
      </c>
      <c r="T77" s="30">
        <v>1024</v>
      </c>
      <c r="U77" s="30">
        <v>1280</v>
      </c>
      <c r="V77" s="32">
        <v>1.3</v>
      </c>
      <c r="W77" s="30">
        <v>7525</v>
      </c>
      <c r="X77" s="30">
        <v>60</v>
      </c>
      <c r="Y77" s="30">
        <v>33.200000000000003</v>
      </c>
      <c r="Z77" s="29" t="s">
        <v>81</v>
      </c>
      <c r="AA77" s="29" t="s">
        <v>86</v>
      </c>
      <c r="AB77" s="29"/>
      <c r="AC77" s="29"/>
      <c r="AD77" s="29" t="s">
        <v>84</v>
      </c>
      <c r="AE77" s="29" t="s">
        <v>83</v>
      </c>
      <c r="AF77" s="29" t="s">
        <v>133</v>
      </c>
      <c r="AG77" s="29" t="s">
        <v>105</v>
      </c>
      <c r="AH77" s="29" t="s">
        <v>86</v>
      </c>
      <c r="AI77" s="29" t="s">
        <v>105</v>
      </c>
      <c r="AJ77" s="29" t="s">
        <v>86</v>
      </c>
      <c r="AK77" s="29" t="s">
        <v>86</v>
      </c>
      <c r="AL77" s="29" t="s">
        <v>87</v>
      </c>
      <c r="AM77" s="29" t="s">
        <v>105</v>
      </c>
      <c r="AN77" s="29" t="s">
        <v>86</v>
      </c>
      <c r="AO77" s="29" t="s">
        <v>86</v>
      </c>
      <c r="AP77" s="29" t="s">
        <v>86</v>
      </c>
      <c r="AQ77" s="29" t="s">
        <v>96</v>
      </c>
      <c r="AR77" s="29" t="s">
        <v>105</v>
      </c>
      <c r="AS77" s="29" t="s">
        <v>84</v>
      </c>
      <c r="AT77" s="29" t="s">
        <v>89</v>
      </c>
      <c r="AU77" s="29" t="s">
        <v>105</v>
      </c>
      <c r="AV77" s="30">
        <v>0</v>
      </c>
      <c r="AW77" s="29" t="s">
        <v>84</v>
      </c>
      <c r="AX77" s="29" t="s">
        <v>84</v>
      </c>
      <c r="AY77" s="30">
        <v>250</v>
      </c>
      <c r="AZ77" s="30">
        <v>264</v>
      </c>
      <c r="BA77" s="30">
        <v>196</v>
      </c>
      <c r="BB77" s="30">
        <v>200</v>
      </c>
      <c r="BC77" s="29"/>
      <c r="BD77" s="29"/>
      <c r="BE77" s="30">
        <v>12.6</v>
      </c>
      <c r="BF77" s="29"/>
      <c r="BG77" s="30">
        <v>0.18</v>
      </c>
      <c r="BH77" s="30">
        <v>0.18</v>
      </c>
      <c r="BI77" s="29"/>
      <c r="BJ77" s="30">
        <v>0.18</v>
      </c>
      <c r="BK77" s="30">
        <v>39.659999999999997</v>
      </c>
      <c r="BL77" s="30">
        <v>39.659999999999997</v>
      </c>
      <c r="BM77" s="30">
        <v>44.1</v>
      </c>
      <c r="BN77" s="29"/>
      <c r="BO77" s="29"/>
      <c r="BP77" s="30">
        <v>0.23</v>
      </c>
      <c r="BQ77" s="30">
        <v>0.27</v>
      </c>
      <c r="BR77" s="30">
        <v>0.27</v>
      </c>
      <c r="BS77" s="30">
        <v>13.3</v>
      </c>
      <c r="BT77" s="30">
        <v>42.32</v>
      </c>
      <c r="BU77" s="29"/>
      <c r="BV77" s="30">
        <v>0</v>
      </c>
      <c r="BW77" s="28">
        <v>1013</v>
      </c>
      <c r="BX77" s="33">
        <f t="shared" si="9"/>
        <v>39.656519999999993</v>
      </c>
      <c r="BY77" s="34">
        <f>IF(COUNTIF($G$2:G77,G77)=1,1,0)</f>
        <v>1</v>
      </c>
      <c r="BZ77" s="34">
        <f t="shared" si="10"/>
        <v>1</v>
      </c>
      <c r="CA77" s="28" t="s">
        <v>3405</v>
      </c>
      <c r="CB77" s="34" t="b">
        <f t="shared" si="15"/>
        <v>0</v>
      </c>
      <c r="CC77" s="34" t="b">
        <f t="shared" si="11"/>
        <v>0</v>
      </c>
      <c r="CD77" s="34" t="b">
        <f t="array" ref="CD77">ISNUMBER(SEARCH("Touch Screen",$AJ77))</f>
        <v>0</v>
      </c>
      <c r="CE77" s="34"/>
      <c r="CF77" s="34"/>
      <c r="CG77" s="32">
        <v>33.200000000000003</v>
      </c>
      <c r="CH77" s="28">
        <v>0</v>
      </c>
      <c r="CI77" s="33">
        <f>('2. AC Monitors'!$A$8*'1. Version 7 Dataset'!$R77)+('1. Version 7 Dataset'!$V77*'2. AC Monitors'!$B$8)+'2. AC Monitors'!$C$8</f>
        <v>34.708739999999999</v>
      </c>
      <c r="CJ77" s="35">
        <f>BX77-('2. AC Monitors'!$B$8*V77)</f>
        <v>34.196519999999992</v>
      </c>
      <c r="CK77" s="33">
        <f>IF($CH77=0,CJ77,CJ77-('2. AC Monitors'!$A$15*'1. Version 7 Dataset'!$CG77))</f>
        <v>34.196519999999992</v>
      </c>
      <c r="CL77" s="33">
        <f>IF($CC77=TRUE,'1. Version 7 Dataset'!CK77-($CI77*'2. AC Monitors'!$B$15),'1. Version 7 Dataset'!CK77)</f>
        <v>34.196519999999992</v>
      </c>
      <c r="CM77" s="33">
        <f>IF($CD77=TRUE,CL77-($CI77*'2. AC Monitors'!$D$15),CL77)</f>
        <v>34.196519999999992</v>
      </c>
      <c r="CN77" s="33">
        <f>IF($CB77=TRUE,CM77-($CI77*'2. AC Monitors'!$E$15),CM77)</f>
        <v>34.196519999999992</v>
      </c>
      <c r="CO77" s="33">
        <f>IF($CA77="DC",CN77+(CI77*(1-'2. AC Monitors'!$D$21)),CN77)</f>
        <v>34.196519999999992</v>
      </c>
      <c r="CP77" s="35">
        <f>('2. AC Monitors'!$A$8*'1. Version 7 Dataset'!$R77)+'2. AC Monitors'!$C$8</f>
        <v>29.248739999999998</v>
      </c>
      <c r="CQ77" s="35">
        <f t="shared" si="12"/>
        <v>0</v>
      </c>
      <c r="CR77" s="33">
        <f>(IF(CD77=TRUE,CI77+(CI77*'2. AC Monitors'!$D$15),'1. Version 7 Dataset'!CI77))*0.85</f>
        <v>29.502428999999999</v>
      </c>
      <c r="CS77" s="35">
        <f t="shared" si="13"/>
        <v>0</v>
      </c>
      <c r="CT77" s="35">
        <f>($AZ77*$R77*'3. Signage Displays'!$A$7)+'3. Signage Displays'!$B$7*TANH('3. Signage Displays'!$C$7*('1. Version 7 Dataset'!$R77+'3. Signage Displays'!$D$7)+'3. Signage Displays'!$E$7)+'3. Signage Displays'!$F$7</f>
        <v>27.485263406928844</v>
      </c>
      <c r="CU77" s="36">
        <f>($AZ77*$R77*'3. Signage Displays'!$A$7)</f>
        <v>1.8392352000000001</v>
      </c>
      <c r="CV77" s="37">
        <f>BE77-(AZ77*R77*'3. Signage Displays'!$A$7)</f>
        <v>10.7607648</v>
      </c>
      <c r="CW77" s="37">
        <f>IF(CC77=TRUE,CV77-(CT77*'3. Signage Displays'!$A$12),CV77)</f>
        <v>10.7607648</v>
      </c>
      <c r="CX77" s="38">
        <f>'3. Signage Displays'!$B$7*TANH('3. Signage Displays'!$C$7*('1. Version 7 Dataset'!R77+'3. Signage Displays'!$D$7)+'3. Signage Displays'!$E$7)+'3. Signage Displays'!$F$7</f>
        <v>25.646028206928847</v>
      </c>
      <c r="CY77" s="28">
        <f t="shared" si="14"/>
        <v>1</v>
      </c>
    </row>
    <row r="78" spans="1:103" s="17" customFormat="1" ht="19.5" customHeight="1">
      <c r="A78" s="28">
        <v>1015</v>
      </c>
      <c r="B78" s="29" t="s">
        <v>1871</v>
      </c>
      <c r="C78" s="29" t="s">
        <v>1876</v>
      </c>
      <c r="D78" s="29" t="s">
        <v>1877</v>
      </c>
      <c r="E78" s="29" t="s">
        <v>1873</v>
      </c>
      <c r="F78" s="29" t="s">
        <v>1878</v>
      </c>
      <c r="G78" s="29" t="s">
        <v>1879</v>
      </c>
      <c r="H78" s="29" t="s">
        <v>1880</v>
      </c>
      <c r="I78" s="29" t="s">
        <v>78</v>
      </c>
      <c r="J78" s="29" t="s">
        <v>79</v>
      </c>
      <c r="K78" s="29" t="s">
        <v>105</v>
      </c>
      <c r="L78" s="29" t="s">
        <v>80</v>
      </c>
      <c r="M78" s="29" t="s">
        <v>105</v>
      </c>
      <c r="N78" s="30">
        <v>700</v>
      </c>
      <c r="O78" s="30">
        <v>11.8</v>
      </c>
      <c r="P78" s="30">
        <v>14.8</v>
      </c>
      <c r="Q78" s="31">
        <v>19</v>
      </c>
      <c r="R78" s="30">
        <v>174.64</v>
      </c>
      <c r="S78" s="30">
        <v>1.25</v>
      </c>
      <c r="T78" s="30">
        <v>1024</v>
      </c>
      <c r="U78" s="30">
        <v>1280</v>
      </c>
      <c r="V78" s="32">
        <v>1.3</v>
      </c>
      <c r="W78" s="30">
        <v>7505</v>
      </c>
      <c r="X78" s="30">
        <v>60</v>
      </c>
      <c r="Y78" s="30">
        <v>33.200000000000003</v>
      </c>
      <c r="Z78" s="29" t="s">
        <v>150</v>
      </c>
      <c r="AA78" s="29" t="s">
        <v>86</v>
      </c>
      <c r="AB78" s="29"/>
      <c r="AC78" s="29"/>
      <c r="AD78" s="29" t="s">
        <v>84</v>
      </c>
      <c r="AE78" s="29" t="s">
        <v>83</v>
      </c>
      <c r="AF78" s="29" t="s">
        <v>106</v>
      </c>
      <c r="AG78" s="29" t="s">
        <v>105</v>
      </c>
      <c r="AH78" s="29" t="s">
        <v>86</v>
      </c>
      <c r="AI78" s="29" t="s">
        <v>105</v>
      </c>
      <c r="AJ78" s="29" t="s">
        <v>86</v>
      </c>
      <c r="AK78" s="29" t="s">
        <v>86</v>
      </c>
      <c r="AL78" s="29" t="s">
        <v>107</v>
      </c>
      <c r="AM78" s="29" t="s">
        <v>105</v>
      </c>
      <c r="AN78" s="29" t="s">
        <v>86</v>
      </c>
      <c r="AO78" s="29" t="s">
        <v>86</v>
      </c>
      <c r="AP78" s="29" t="s">
        <v>86</v>
      </c>
      <c r="AQ78" s="29" t="s">
        <v>96</v>
      </c>
      <c r="AR78" s="29" t="s">
        <v>105</v>
      </c>
      <c r="AS78" s="29" t="s">
        <v>84</v>
      </c>
      <c r="AT78" s="29" t="s">
        <v>89</v>
      </c>
      <c r="AU78" s="29" t="s">
        <v>105</v>
      </c>
      <c r="AV78" s="30">
        <v>4</v>
      </c>
      <c r="AW78" s="29" t="s">
        <v>84</v>
      </c>
      <c r="AX78" s="29" t="s">
        <v>83</v>
      </c>
      <c r="AY78" s="30">
        <v>220</v>
      </c>
      <c r="AZ78" s="30">
        <v>244</v>
      </c>
      <c r="BA78" s="30">
        <v>227</v>
      </c>
      <c r="BB78" s="30">
        <v>200</v>
      </c>
      <c r="BC78" s="29"/>
      <c r="BD78" s="29"/>
      <c r="BE78" s="30">
        <v>11.48</v>
      </c>
      <c r="BF78" s="29"/>
      <c r="BG78" s="30">
        <v>0.24</v>
      </c>
      <c r="BH78" s="30">
        <v>0.3</v>
      </c>
      <c r="BI78" s="29"/>
      <c r="BJ78" s="30">
        <v>0.22</v>
      </c>
      <c r="BK78" s="30">
        <v>36.56</v>
      </c>
      <c r="BL78" s="30">
        <v>41.2</v>
      </c>
      <c r="BM78" s="30">
        <v>44.2</v>
      </c>
      <c r="BN78" s="29"/>
      <c r="BO78" s="29"/>
      <c r="BP78" s="30">
        <v>0.22</v>
      </c>
      <c r="BQ78" s="30">
        <v>0.24</v>
      </c>
      <c r="BR78" s="30">
        <v>0.3</v>
      </c>
      <c r="BS78" s="30">
        <v>11.48</v>
      </c>
      <c r="BT78" s="30">
        <v>36.56</v>
      </c>
      <c r="BU78" s="29"/>
      <c r="BV78" s="30">
        <v>0</v>
      </c>
      <c r="BW78" s="28">
        <v>1015</v>
      </c>
      <c r="BX78" s="33">
        <f t="shared" si="9"/>
        <v>36.564239999999998</v>
      </c>
      <c r="BY78" s="34">
        <f>IF(COUNTIF($G$2:G78,G78)=1,1,0)</f>
        <v>1</v>
      </c>
      <c r="BZ78" s="34">
        <f t="shared" si="10"/>
        <v>1</v>
      </c>
      <c r="CA78" s="28" t="s">
        <v>3405</v>
      </c>
      <c r="CB78" s="34" t="b">
        <f t="shared" si="15"/>
        <v>0</v>
      </c>
      <c r="CC78" s="34" t="b">
        <f t="shared" si="11"/>
        <v>0</v>
      </c>
      <c r="CD78" s="34" t="b">
        <f t="array" ref="CD78">ISNUMBER(SEARCH("Touch Screen",$AJ78))</f>
        <v>0</v>
      </c>
      <c r="CE78" s="34"/>
      <c r="CF78" s="34"/>
      <c r="CG78" s="32">
        <v>33.200000000000003</v>
      </c>
      <c r="CH78" s="28">
        <v>0</v>
      </c>
      <c r="CI78" s="33">
        <f>('2. AC Monitors'!$A$8*'1. Version 7 Dataset'!$R78)+('1. Version 7 Dataset'!$V78*'2. AC Monitors'!$B$8)+'2. AC Monitors'!$C$8</f>
        <v>34.766080000000002</v>
      </c>
      <c r="CJ78" s="35">
        <f>BX78-('2. AC Monitors'!$B$8*V78)</f>
        <v>31.104239999999997</v>
      </c>
      <c r="CK78" s="33">
        <f>IF($CH78=0,CJ78,CJ78-('2. AC Monitors'!$A$15*'1. Version 7 Dataset'!$CG78))</f>
        <v>31.104239999999997</v>
      </c>
      <c r="CL78" s="33">
        <f>IF($CC78=TRUE,'1. Version 7 Dataset'!CK78-($CI78*'2. AC Monitors'!$B$15),'1. Version 7 Dataset'!CK78)</f>
        <v>31.104239999999997</v>
      </c>
      <c r="CM78" s="33">
        <f>IF($CD78=TRUE,CL78-($CI78*'2. AC Monitors'!$D$15),CL78)</f>
        <v>31.104239999999997</v>
      </c>
      <c r="CN78" s="33">
        <f>IF($CB78=TRUE,CM78-($CI78*'2. AC Monitors'!$E$15),CM78)</f>
        <v>31.104239999999997</v>
      </c>
      <c r="CO78" s="33">
        <f>IF($CA78="DC",CN78+(CI78*(1-'2. AC Monitors'!$D$21)),CN78)</f>
        <v>31.104239999999997</v>
      </c>
      <c r="CP78" s="35">
        <f>('2. AC Monitors'!$A$8*'1. Version 7 Dataset'!$R78)+'2. AC Monitors'!$C$8</f>
        <v>29.306079999999998</v>
      </c>
      <c r="CQ78" s="35">
        <f t="shared" si="12"/>
        <v>0</v>
      </c>
      <c r="CR78" s="33">
        <f>(IF(CD78=TRUE,CI78+(CI78*'2. AC Monitors'!$D$15),'1. Version 7 Dataset'!CI78))*0.85</f>
        <v>29.551168000000001</v>
      </c>
      <c r="CS78" s="35">
        <f t="shared" si="13"/>
        <v>0</v>
      </c>
      <c r="CT78" s="35">
        <f>($AZ78*$R78*'3. Signage Displays'!$A$7)+'3. Signage Displays'!$B$7*TANH('3. Signage Displays'!$C$7*('1. Version 7 Dataset'!$R78+'3. Signage Displays'!$D$7)+'3. Signage Displays'!$E$7)+'3. Signage Displays'!$F$7</f>
        <v>27.378651868268413</v>
      </c>
      <c r="CU78" s="36">
        <f>($AZ78*$R78*'3. Signage Displays'!$A$7)</f>
        <v>1.7044864</v>
      </c>
      <c r="CV78" s="37">
        <f>BE78-(AZ78*R78*'3. Signage Displays'!$A$7)</f>
        <v>9.7755136</v>
      </c>
      <c r="CW78" s="37">
        <f>IF(CC78=TRUE,CV78-(CT78*'3. Signage Displays'!$A$12),CV78)</f>
        <v>9.7755136</v>
      </c>
      <c r="CX78" s="38">
        <f>'3. Signage Displays'!$B$7*TANH('3. Signage Displays'!$C$7*('1. Version 7 Dataset'!R78+'3. Signage Displays'!$D$7)+'3. Signage Displays'!$E$7)+'3. Signage Displays'!$F$7</f>
        <v>25.674165468268413</v>
      </c>
      <c r="CY78" s="28">
        <f t="shared" si="14"/>
        <v>1</v>
      </c>
    </row>
    <row r="79" spans="1:103" s="17" customFormat="1" ht="19.5" customHeight="1">
      <c r="A79" s="28">
        <v>1041</v>
      </c>
      <c r="B79" s="29" t="s">
        <v>808</v>
      </c>
      <c r="C79" s="29" t="s">
        <v>842</v>
      </c>
      <c r="D79" s="29" t="s">
        <v>843</v>
      </c>
      <c r="E79" s="29" t="s">
        <v>814</v>
      </c>
      <c r="F79" s="29" t="s">
        <v>842</v>
      </c>
      <c r="G79" s="29" t="s">
        <v>843</v>
      </c>
      <c r="H79" s="29"/>
      <c r="I79" s="29" t="s">
        <v>78</v>
      </c>
      <c r="J79" s="29" t="s">
        <v>79</v>
      </c>
      <c r="K79" s="29"/>
      <c r="L79" s="29" t="s">
        <v>80</v>
      </c>
      <c r="M79" s="29"/>
      <c r="N79" s="30">
        <v>1000</v>
      </c>
      <c r="O79" s="30">
        <v>10.3</v>
      </c>
      <c r="P79" s="30">
        <v>16.5</v>
      </c>
      <c r="Q79" s="31">
        <v>19.5</v>
      </c>
      <c r="R79" s="30">
        <v>170.9</v>
      </c>
      <c r="S79" s="30">
        <v>1.6</v>
      </c>
      <c r="T79" s="30">
        <v>900</v>
      </c>
      <c r="U79" s="30">
        <v>1440</v>
      </c>
      <c r="V79" s="32">
        <v>1.3</v>
      </c>
      <c r="W79" s="30">
        <v>7583</v>
      </c>
      <c r="X79" s="30">
        <v>60</v>
      </c>
      <c r="Y79" s="30">
        <v>0.3</v>
      </c>
      <c r="Z79" s="29" t="s">
        <v>81</v>
      </c>
      <c r="AA79" s="29" t="s">
        <v>86</v>
      </c>
      <c r="AB79" s="29"/>
      <c r="AC79" s="29"/>
      <c r="AD79" s="29" t="s">
        <v>84</v>
      </c>
      <c r="AE79" s="29" t="s">
        <v>83</v>
      </c>
      <c r="AF79" s="29" t="s">
        <v>306</v>
      </c>
      <c r="AG79" s="29"/>
      <c r="AH79" s="29" t="s">
        <v>86</v>
      </c>
      <c r="AI79" s="29"/>
      <c r="AJ79" s="29" t="s">
        <v>86</v>
      </c>
      <c r="AK79" s="29" t="s">
        <v>86</v>
      </c>
      <c r="AL79" s="29" t="s">
        <v>306</v>
      </c>
      <c r="AM79" s="29"/>
      <c r="AN79" s="29" t="s">
        <v>86</v>
      </c>
      <c r="AO79" s="29" t="s">
        <v>86</v>
      </c>
      <c r="AP79" s="29" t="s">
        <v>86</v>
      </c>
      <c r="AQ79" s="29" t="s">
        <v>96</v>
      </c>
      <c r="AR79" s="29"/>
      <c r="AS79" s="29" t="s">
        <v>84</v>
      </c>
      <c r="AT79" s="29" t="s">
        <v>89</v>
      </c>
      <c r="AU79" s="29"/>
      <c r="AV79" s="30">
        <v>5</v>
      </c>
      <c r="AW79" s="29" t="s">
        <v>84</v>
      </c>
      <c r="AX79" s="29" t="s">
        <v>84</v>
      </c>
      <c r="AY79" s="30">
        <v>250</v>
      </c>
      <c r="AZ79" s="30">
        <v>244.6</v>
      </c>
      <c r="BA79" s="30">
        <v>175.5</v>
      </c>
      <c r="BB79" s="30">
        <v>200.1</v>
      </c>
      <c r="BC79" s="29"/>
      <c r="BD79" s="29"/>
      <c r="BE79" s="30">
        <v>13.37</v>
      </c>
      <c r="BF79" s="29"/>
      <c r="BG79" s="30">
        <v>0.16</v>
      </c>
      <c r="BH79" s="29"/>
      <c r="BI79" s="29"/>
      <c r="BJ79" s="30">
        <v>0.13</v>
      </c>
      <c r="BK79" s="30">
        <v>41.9</v>
      </c>
      <c r="BL79" s="30">
        <v>41.9</v>
      </c>
      <c r="BM79" s="30">
        <v>43.3</v>
      </c>
      <c r="BN79" s="29"/>
      <c r="BO79" s="29"/>
      <c r="BP79" s="30">
        <v>0.18</v>
      </c>
      <c r="BQ79" s="30">
        <v>0.2</v>
      </c>
      <c r="BR79" s="29"/>
      <c r="BS79" s="30">
        <v>12.11</v>
      </c>
      <c r="BT79" s="30">
        <v>38.270000000000003</v>
      </c>
      <c r="BU79" s="29"/>
      <c r="BV79" s="30">
        <v>0</v>
      </c>
      <c r="BW79" s="28">
        <v>1041</v>
      </c>
      <c r="BX79" s="33">
        <f t="shared" si="9"/>
        <v>41.903459999999995</v>
      </c>
      <c r="BY79" s="34">
        <f>IF(COUNTIF($G$2:G79,G79)=1,1,0)</f>
        <v>1</v>
      </c>
      <c r="BZ79" s="34">
        <f t="shared" si="10"/>
        <v>1</v>
      </c>
      <c r="CA79" s="28" t="s">
        <v>3405</v>
      </c>
      <c r="CB79" s="34" t="b">
        <f t="shared" si="15"/>
        <v>0</v>
      </c>
      <c r="CC79" s="34" t="b">
        <f t="shared" si="11"/>
        <v>0</v>
      </c>
      <c r="CD79" s="34" t="b">
        <f t="array" ref="CD79">ISNUMBER(SEARCH("Touch Screen",$AJ79))</f>
        <v>0</v>
      </c>
      <c r="CE79" s="34"/>
      <c r="CF79" s="34"/>
      <c r="CG79" s="32">
        <v>0.3</v>
      </c>
      <c r="CH79" s="28">
        <v>0</v>
      </c>
      <c r="CI79" s="33">
        <f>('2. AC Monitors'!$A$8*'1. Version 7 Dataset'!$R79)+('1. Version 7 Dataset'!$V79*'2. AC Monitors'!$B$8)+'2. AC Monitors'!$C$8</f>
        <v>34.309800000000003</v>
      </c>
      <c r="CJ79" s="35">
        <f>BX79-('2. AC Monitors'!$B$8*V79)</f>
        <v>36.443459999999995</v>
      </c>
      <c r="CK79" s="33">
        <f>IF($CH79=0,CJ79,CJ79-('2. AC Monitors'!$A$15*'1. Version 7 Dataset'!$CG79))</f>
        <v>36.443459999999995</v>
      </c>
      <c r="CL79" s="33">
        <f>IF($CC79=TRUE,'1. Version 7 Dataset'!CK79-($CI79*'2. AC Monitors'!$B$15),'1. Version 7 Dataset'!CK79)</f>
        <v>36.443459999999995</v>
      </c>
      <c r="CM79" s="33">
        <f>IF($CD79=TRUE,CL79-($CI79*'2. AC Monitors'!$D$15),CL79)</f>
        <v>36.443459999999995</v>
      </c>
      <c r="CN79" s="33">
        <f>IF($CB79=TRUE,CM79-($CI79*'2. AC Monitors'!$E$15),CM79)</f>
        <v>36.443459999999995</v>
      </c>
      <c r="CO79" s="33">
        <f>IF($CA79="DC",CN79+(CI79*(1-'2. AC Monitors'!$D$21)),CN79)</f>
        <v>36.443459999999995</v>
      </c>
      <c r="CP79" s="35">
        <f>('2. AC Monitors'!$A$8*'1. Version 7 Dataset'!$R79)+'2. AC Monitors'!$C$8</f>
        <v>28.849800000000002</v>
      </c>
      <c r="CQ79" s="35">
        <f t="shared" si="12"/>
        <v>0</v>
      </c>
      <c r="CR79" s="33">
        <f>(IF(CD79=TRUE,CI79+(CI79*'2. AC Monitors'!$D$15),'1. Version 7 Dataset'!CI79))*0.85</f>
        <v>29.163330000000002</v>
      </c>
      <c r="CS79" s="35">
        <f t="shared" si="13"/>
        <v>0</v>
      </c>
      <c r="CT79" s="35">
        <f>($AZ79*$R79*'3. Signage Displays'!$A$7)+'3. Signage Displays'!$B$7*TANH('3. Signage Displays'!$C$7*('1. Version 7 Dataset'!$R79+'3. Signage Displays'!$D$7)+'3. Signage Displays'!$E$7)+'3. Signage Displays'!$F$7</f>
        <v>27.122333253317272</v>
      </c>
      <c r="CU79" s="36">
        <f>($AZ79*$R79*'3. Signage Displays'!$A$7)</f>
        <v>1.6720856000000002</v>
      </c>
      <c r="CV79" s="37">
        <f>BE79-(AZ79*R79*'3. Signage Displays'!$A$7)</f>
        <v>11.697914399999998</v>
      </c>
      <c r="CW79" s="37">
        <f>IF(CC79=TRUE,CV79-(CT79*'3. Signage Displays'!$A$12),CV79)</f>
        <v>11.697914399999998</v>
      </c>
      <c r="CX79" s="38">
        <f>'3. Signage Displays'!$B$7*TANH('3. Signage Displays'!$C$7*('1. Version 7 Dataset'!R79+'3. Signage Displays'!$D$7)+'3. Signage Displays'!$E$7)+'3. Signage Displays'!$F$7</f>
        <v>25.450247653317273</v>
      </c>
      <c r="CY79" s="28">
        <f t="shared" si="14"/>
        <v>1</v>
      </c>
    </row>
    <row r="80" spans="1:103" s="17" customFormat="1" ht="19.5" customHeight="1">
      <c r="A80" s="28">
        <v>1042</v>
      </c>
      <c r="B80" s="29" t="s">
        <v>808</v>
      </c>
      <c r="C80" s="29" t="s">
        <v>885</v>
      </c>
      <c r="D80" s="29" t="s">
        <v>888</v>
      </c>
      <c r="E80" s="29" t="s">
        <v>814</v>
      </c>
      <c r="F80" s="29" t="s">
        <v>885</v>
      </c>
      <c r="G80" s="29" t="s">
        <v>888</v>
      </c>
      <c r="H80" s="29"/>
      <c r="I80" s="29" t="s">
        <v>78</v>
      </c>
      <c r="J80" s="29" t="s">
        <v>79</v>
      </c>
      <c r="K80" s="29"/>
      <c r="L80" s="29" t="s">
        <v>80</v>
      </c>
      <c r="M80" s="29"/>
      <c r="N80" s="30">
        <v>1000</v>
      </c>
      <c r="O80" s="30">
        <v>10.3</v>
      </c>
      <c r="P80" s="30">
        <v>16.5</v>
      </c>
      <c r="Q80" s="31">
        <v>19.5</v>
      </c>
      <c r="R80" s="30">
        <v>170.9</v>
      </c>
      <c r="S80" s="30">
        <v>1.6</v>
      </c>
      <c r="T80" s="30">
        <v>900</v>
      </c>
      <c r="U80" s="30">
        <v>1440</v>
      </c>
      <c r="V80" s="32">
        <v>1.3</v>
      </c>
      <c r="W80" s="30">
        <v>7583</v>
      </c>
      <c r="X80" s="30">
        <v>60</v>
      </c>
      <c r="Y80" s="30">
        <v>0.3</v>
      </c>
      <c r="Z80" s="29" t="s">
        <v>81</v>
      </c>
      <c r="AA80" s="29" t="s">
        <v>86</v>
      </c>
      <c r="AB80" s="29"/>
      <c r="AC80" s="29"/>
      <c r="AD80" s="29" t="s">
        <v>84</v>
      </c>
      <c r="AE80" s="29" t="s">
        <v>83</v>
      </c>
      <c r="AF80" s="29" t="s">
        <v>889</v>
      </c>
      <c r="AG80" s="29"/>
      <c r="AH80" s="29" t="s">
        <v>86</v>
      </c>
      <c r="AI80" s="29"/>
      <c r="AJ80" s="29" t="s">
        <v>86</v>
      </c>
      <c r="AK80" s="29" t="s">
        <v>86</v>
      </c>
      <c r="AL80" s="29" t="s">
        <v>87</v>
      </c>
      <c r="AM80" s="29"/>
      <c r="AN80" s="29" t="s">
        <v>86</v>
      </c>
      <c r="AO80" s="29" t="s">
        <v>86</v>
      </c>
      <c r="AP80" s="29" t="s">
        <v>86</v>
      </c>
      <c r="AQ80" s="29" t="s">
        <v>96</v>
      </c>
      <c r="AR80" s="29"/>
      <c r="AS80" s="29" t="s">
        <v>84</v>
      </c>
      <c r="AT80" s="29" t="s">
        <v>89</v>
      </c>
      <c r="AU80" s="29"/>
      <c r="AV80" s="30">
        <v>5</v>
      </c>
      <c r="AW80" s="29" t="s">
        <v>84</v>
      </c>
      <c r="AX80" s="29" t="s">
        <v>84</v>
      </c>
      <c r="AY80" s="30">
        <v>250</v>
      </c>
      <c r="AZ80" s="30">
        <v>264.7</v>
      </c>
      <c r="BA80" s="30">
        <v>187.6</v>
      </c>
      <c r="BB80" s="30">
        <v>200.1</v>
      </c>
      <c r="BC80" s="29"/>
      <c r="BD80" s="29"/>
      <c r="BE80" s="30">
        <v>11.2</v>
      </c>
      <c r="BF80" s="29"/>
      <c r="BG80" s="30">
        <v>0.14000000000000001</v>
      </c>
      <c r="BH80" s="30">
        <v>0.11</v>
      </c>
      <c r="BI80" s="29"/>
      <c r="BJ80" s="30">
        <v>0.1</v>
      </c>
      <c r="BK80" s="30">
        <v>35.14</v>
      </c>
      <c r="BL80" s="30">
        <v>35.14</v>
      </c>
      <c r="BM80" s="30">
        <v>43.3</v>
      </c>
      <c r="BN80" s="29"/>
      <c r="BO80" s="29"/>
      <c r="BP80" s="30">
        <v>0.16</v>
      </c>
      <c r="BQ80" s="30">
        <v>0.2</v>
      </c>
      <c r="BR80" s="30">
        <v>0.17</v>
      </c>
      <c r="BS80" s="30">
        <v>11.41</v>
      </c>
      <c r="BT80" s="30">
        <v>36.119999999999997</v>
      </c>
      <c r="BU80" s="29"/>
      <c r="BV80" s="30">
        <v>0</v>
      </c>
      <c r="BW80" s="28">
        <v>1042</v>
      </c>
      <c r="BX80" s="33">
        <f t="shared" si="9"/>
        <v>35.136359999999989</v>
      </c>
      <c r="BY80" s="34">
        <f>IF(COUNTIF($G$2:G80,G80)=1,1,0)</f>
        <v>1</v>
      </c>
      <c r="BZ80" s="34">
        <f t="shared" si="10"/>
        <v>1</v>
      </c>
      <c r="CA80" s="28" t="s">
        <v>3405</v>
      </c>
      <c r="CB80" s="34" t="b">
        <f t="shared" si="15"/>
        <v>0</v>
      </c>
      <c r="CC80" s="34" t="b">
        <f t="shared" si="11"/>
        <v>0</v>
      </c>
      <c r="CD80" s="34" t="b">
        <f t="array" ref="CD80">ISNUMBER(SEARCH("Touch Screen",$AJ80))</f>
        <v>0</v>
      </c>
      <c r="CE80" s="34"/>
      <c r="CF80" s="34"/>
      <c r="CG80" s="32">
        <v>0.3</v>
      </c>
      <c r="CH80" s="28">
        <v>0</v>
      </c>
      <c r="CI80" s="33">
        <f>('2. AC Monitors'!$A$8*'1. Version 7 Dataset'!$R80)+('1. Version 7 Dataset'!$V80*'2. AC Monitors'!$B$8)+'2. AC Monitors'!$C$8</f>
        <v>34.309800000000003</v>
      </c>
      <c r="CJ80" s="35">
        <f>BX80-('2. AC Monitors'!$B$8*V80)</f>
        <v>29.676359999999988</v>
      </c>
      <c r="CK80" s="33">
        <f>IF($CH80=0,CJ80,CJ80-('2. AC Monitors'!$A$15*'1. Version 7 Dataset'!$CG80))</f>
        <v>29.676359999999988</v>
      </c>
      <c r="CL80" s="33">
        <f>IF($CC80=TRUE,'1. Version 7 Dataset'!CK80-($CI80*'2. AC Monitors'!$B$15),'1. Version 7 Dataset'!CK80)</f>
        <v>29.676359999999988</v>
      </c>
      <c r="CM80" s="33">
        <f>IF($CD80=TRUE,CL80-($CI80*'2. AC Monitors'!$D$15),CL80)</f>
        <v>29.676359999999988</v>
      </c>
      <c r="CN80" s="33">
        <f>IF($CB80=TRUE,CM80-($CI80*'2. AC Monitors'!$E$15),CM80)</f>
        <v>29.676359999999988</v>
      </c>
      <c r="CO80" s="33">
        <f>IF($CA80="DC",CN80+(CI80*(1-'2. AC Monitors'!$D$21)),CN80)</f>
        <v>29.676359999999988</v>
      </c>
      <c r="CP80" s="35">
        <f>('2. AC Monitors'!$A$8*'1. Version 7 Dataset'!$R80)+'2. AC Monitors'!$C$8</f>
        <v>28.849800000000002</v>
      </c>
      <c r="CQ80" s="35">
        <f t="shared" si="12"/>
        <v>0</v>
      </c>
      <c r="CR80" s="33">
        <f>(IF(CD80=TRUE,CI80+(CI80*'2. AC Monitors'!$D$15),'1. Version 7 Dataset'!CI80))*0.85</f>
        <v>29.163330000000002</v>
      </c>
      <c r="CS80" s="35">
        <f t="shared" si="13"/>
        <v>0</v>
      </c>
      <c r="CT80" s="35">
        <f>($AZ80*$R80*'3. Signage Displays'!$A$7)+'3. Signage Displays'!$B$7*TANH('3. Signage Displays'!$C$7*('1. Version 7 Dataset'!$R80+'3. Signage Displays'!$D$7)+'3. Signage Displays'!$E$7)+'3. Signage Displays'!$F$7</f>
        <v>27.259736853317271</v>
      </c>
      <c r="CU80" s="36">
        <f>($AZ80*$R80*'3. Signage Displays'!$A$7)</f>
        <v>1.8094892</v>
      </c>
      <c r="CV80" s="37">
        <f>BE80-(AZ80*R80*'3. Signage Displays'!$A$7)</f>
        <v>9.3905107999999995</v>
      </c>
      <c r="CW80" s="37">
        <f>IF(CC80=TRUE,CV80-(CT80*'3. Signage Displays'!$A$12),CV80)</f>
        <v>9.3905107999999995</v>
      </c>
      <c r="CX80" s="38">
        <f>'3. Signage Displays'!$B$7*TANH('3. Signage Displays'!$C$7*('1. Version 7 Dataset'!R80+'3. Signage Displays'!$D$7)+'3. Signage Displays'!$E$7)+'3. Signage Displays'!$F$7</f>
        <v>25.450247653317273</v>
      </c>
      <c r="CY80" s="28">
        <f t="shared" si="14"/>
        <v>1</v>
      </c>
    </row>
    <row r="81" spans="1:103" s="17" customFormat="1" ht="19.5" customHeight="1">
      <c r="A81" s="28">
        <v>1048</v>
      </c>
      <c r="B81" s="29" t="s">
        <v>2231</v>
      </c>
      <c r="C81" s="29" t="s">
        <v>2257</v>
      </c>
      <c r="D81" s="29" t="s">
        <v>2258</v>
      </c>
      <c r="E81" s="29" t="s">
        <v>2234</v>
      </c>
      <c r="F81" s="29" t="s">
        <v>2259</v>
      </c>
      <c r="G81" s="29" t="s">
        <v>2260</v>
      </c>
      <c r="H81" s="29" t="s">
        <v>2261</v>
      </c>
      <c r="I81" s="29" t="s">
        <v>78</v>
      </c>
      <c r="J81" s="29" t="s">
        <v>100</v>
      </c>
      <c r="K81" s="29" t="s">
        <v>105</v>
      </c>
      <c r="L81" s="29" t="s">
        <v>80</v>
      </c>
      <c r="M81" s="29" t="s">
        <v>105</v>
      </c>
      <c r="N81" s="30">
        <v>1000</v>
      </c>
      <c r="O81" s="30">
        <v>11.9</v>
      </c>
      <c r="P81" s="30">
        <v>14.8</v>
      </c>
      <c r="Q81" s="31">
        <v>19</v>
      </c>
      <c r="R81" s="30">
        <v>175.6</v>
      </c>
      <c r="S81" s="30">
        <v>1.25</v>
      </c>
      <c r="T81" s="30">
        <v>1024</v>
      </c>
      <c r="U81" s="30">
        <v>1280</v>
      </c>
      <c r="V81" s="32">
        <v>1.3</v>
      </c>
      <c r="W81" s="30">
        <v>7464</v>
      </c>
      <c r="X81" s="30">
        <v>60</v>
      </c>
      <c r="Y81" s="30">
        <v>33.5</v>
      </c>
      <c r="Z81" s="29" t="s">
        <v>86</v>
      </c>
      <c r="AA81" s="29" t="s">
        <v>86</v>
      </c>
      <c r="AB81" s="29"/>
      <c r="AC81" s="29"/>
      <c r="AD81" s="29" t="s">
        <v>84</v>
      </c>
      <c r="AE81" s="29" t="s">
        <v>83</v>
      </c>
      <c r="AF81" s="29" t="s">
        <v>405</v>
      </c>
      <c r="AG81" s="29" t="s">
        <v>105</v>
      </c>
      <c r="AH81" s="29" t="s">
        <v>120</v>
      </c>
      <c r="AI81" s="29" t="s">
        <v>105</v>
      </c>
      <c r="AJ81" s="29" t="s">
        <v>120</v>
      </c>
      <c r="AK81" s="29" t="s">
        <v>86</v>
      </c>
      <c r="AL81" s="29" t="s">
        <v>107</v>
      </c>
      <c r="AM81" s="29" t="s">
        <v>105</v>
      </c>
      <c r="AN81" s="29" t="s">
        <v>86</v>
      </c>
      <c r="AO81" s="29" t="s">
        <v>86</v>
      </c>
      <c r="AP81" s="29" t="s">
        <v>86</v>
      </c>
      <c r="AQ81" s="29" t="s">
        <v>96</v>
      </c>
      <c r="AR81" s="29" t="s">
        <v>105</v>
      </c>
      <c r="AS81" s="29" t="s">
        <v>84</v>
      </c>
      <c r="AT81" s="29" t="s">
        <v>89</v>
      </c>
      <c r="AU81" s="29" t="s">
        <v>105</v>
      </c>
      <c r="AV81" s="30">
        <v>0</v>
      </c>
      <c r="AW81" s="29" t="s">
        <v>84</v>
      </c>
      <c r="AX81" s="29" t="s">
        <v>84</v>
      </c>
      <c r="AY81" s="30">
        <v>250</v>
      </c>
      <c r="AZ81" s="30">
        <v>235</v>
      </c>
      <c r="BA81" s="30">
        <v>227</v>
      </c>
      <c r="BB81" s="30">
        <v>200</v>
      </c>
      <c r="BC81" s="29"/>
      <c r="BD81" s="29"/>
      <c r="BE81" s="30">
        <v>12.61</v>
      </c>
      <c r="BF81" s="29"/>
      <c r="BG81" s="30">
        <v>0.19</v>
      </c>
      <c r="BH81" s="29"/>
      <c r="BI81" s="29"/>
      <c r="BJ81" s="30">
        <v>0.12</v>
      </c>
      <c r="BK81" s="30">
        <v>39.74</v>
      </c>
      <c r="BL81" s="30">
        <v>39.74</v>
      </c>
      <c r="BM81" s="30">
        <v>44.4</v>
      </c>
      <c r="BN81" s="29"/>
      <c r="BO81" s="29"/>
      <c r="BP81" s="30">
        <v>0.14000000000000001</v>
      </c>
      <c r="BQ81" s="30">
        <v>0.2</v>
      </c>
      <c r="BR81" s="29"/>
      <c r="BS81" s="30">
        <v>12.64</v>
      </c>
      <c r="BT81" s="30">
        <v>39.89</v>
      </c>
      <c r="BU81" s="29"/>
      <c r="BV81" s="30">
        <v>0</v>
      </c>
      <c r="BW81" s="28">
        <v>1048</v>
      </c>
      <c r="BX81" s="33">
        <f t="shared" si="9"/>
        <v>39.744119999999988</v>
      </c>
      <c r="BY81" s="34">
        <f>IF(COUNTIF($G$2:G81,G81)=1,1,0)</f>
        <v>1</v>
      </c>
      <c r="BZ81" s="34">
        <f t="shared" si="10"/>
        <v>1</v>
      </c>
      <c r="CA81" s="28" t="s">
        <v>3405</v>
      </c>
      <c r="CB81" s="34" t="b">
        <f t="shared" si="15"/>
        <v>0</v>
      </c>
      <c r="CC81" s="34" t="b">
        <f t="shared" si="11"/>
        <v>0</v>
      </c>
      <c r="CD81" s="34" t="b">
        <f t="array" ref="CD81">ISNUMBER(SEARCH("Touch Screen",$AJ81))</f>
        <v>0</v>
      </c>
      <c r="CE81" s="34"/>
      <c r="CF81" s="34"/>
      <c r="CG81" s="32">
        <v>33.5</v>
      </c>
      <c r="CH81" s="28">
        <v>0</v>
      </c>
      <c r="CI81" s="33">
        <f>('2. AC Monitors'!$A$8*'1. Version 7 Dataset'!$R81)+('1. Version 7 Dataset'!$V81*'2. AC Monitors'!$B$8)+'2. AC Monitors'!$C$8</f>
        <v>34.883200000000002</v>
      </c>
      <c r="CJ81" s="35">
        <f>BX81-('2. AC Monitors'!$B$8*V81)</f>
        <v>34.284119999999987</v>
      </c>
      <c r="CK81" s="33">
        <f>IF($CH81=0,CJ81,CJ81-('2. AC Monitors'!$A$15*'1. Version 7 Dataset'!$CG81))</f>
        <v>34.284119999999987</v>
      </c>
      <c r="CL81" s="33">
        <f>IF($CC81=TRUE,'1. Version 7 Dataset'!CK81-($CI81*'2. AC Monitors'!$B$15),'1. Version 7 Dataset'!CK81)</f>
        <v>34.284119999999987</v>
      </c>
      <c r="CM81" s="33">
        <f>IF($CD81=TRUE,CL81-($CI81*'2. AC Monitors'!$D$15),CL81)</f>
        <v>34.284119999999987</v>
      </c>
      <c r="CN81" s="33">
        <f>IF($CB81=TRUE,CM81-($CI81*'2. AC Monitors'!$E$15),CM81)</f>
        <v>34.284119999999987</v>
      </c>
      <c r="CO81" s="33">
        <f>IF($CA81="DC",CN81+(CI81*(1-'2. AC Monitors'!$D$21)),CN81)</f>
        <v>34.284119999999987</v>
      </c>
      <c r="CP81" s="35">
        <f>('2. AC Monitors'!$A$8*'1. Version 7 Dataset'!$R81)+'2. AC Monitors'!$C$8</f>
        <v>29.423199999999998</v>
      </c>
      <c r="CQ81" s="35">
        <f t="shared" si="12"/>
        <v>0</v>
      </c>
      <c r="CR81" s="33">
        <f>(IF(CD81=TRUE,CI81+(CI81*'2. AC Monitors'!$D$15),'1. Version 7 Dataset'!CI81))*0.85</f>
        <v>29.65072</v>
      </c>
      <c r="CS81" s="35">
        <f t="shared" si="13"/>
        <v>0</v>
      </c>
      <c r="CT81" s="35">
        <f>($AZ81*$R81*'3. Signage Displays'!$A$7)+'3. Signage Displays'!$B$7*TANH('3. Signage Displays'!$C$7*('1. Version 7 Dataset'!$R81+'3. Signage Displays'!$D$7)+'3. Signage Displays'!$E$7)+'3. Signage Displays'!$F$7</f>
        <v>27.382275374864641</v>
      </c>
      <c r="CU81" s="36">
        <f>($AZ81*$R81*'3. Signage Displays'!$A$7)</f>
        <v>1.6506400000000001</v>
      </c>
      <c r="CV81" s="37">
        <f>BE81-(AZ81*R81*'3. Signage Displays'!$A$7)</f>
        <v>10.95936</v>
      </c>
      <c r="CW81" s="37">
        <f>IF(CC81=TRUE,CV81-(CT81*'3. Signage Displays'!$A$12),CV81)</f>
        <v>10.95936</v>
      </c>
      <c r="CX81" s="38">
        <f>'3. Signage Displays'!$B$7*TANH('3. Signage Displays'!$C$7*('1. Version 7 Dataset'!R81+'3. Signage Displays'!$D$7)+'3. Signage Displays'!$E$7)+'3. Signage Displays'!$F$7</f>
        <v>25.731635374864638</v>
      </c>
      <c r="CY81" s="28">
        <f t="shared" si="14"/>
        <v>1</v>
      </c>
    </row>
    <row r="82" spans="1:103" s="17" customFormat="1" ht="19.5" customHeight="1">
      <c r="A82" s="28">
        <v>1054</v>
      </c>
      <c r="B82" s="29" t="s">
        <v>679</v>
      </c>
      <c r="C82" s="29" t="s">
        <v>699</v>
      </c>
      <c r="D82" s="29" t="s">
        <v>700</v>
      </c>
      <c r="E82" s="29" t="s">
        <v>682</v>
      </c>
      <c r="F82" s="29" t="s">
        <v>701</v>
      </c>
      <c r="G82" s="29" t="s">
        <v>702</v>
      </c>
      <c r="H82" s="29"/>
      <c r="I82" s="29" t="s">
        <v>78</v>
      </c>
      <c r="J82" s="29" t="s">
        <v>100</v>
      </c>
      <c r="K82" s="29"/>
      <c r="L82" s="29" t="s">
        <v>80</v>
      </c>
      <c r="M82" s="29"/>
      <c r="N82" s="30">
        <v>1000</v>
      </c>
      <c r="O82" s="30">
        <v>11.9</v>
      </c>
      <c r="P82" s="30">
        <v>14.8</v>
      </c>
      <c r="Q82" s="31">
        <v>19</v>
      </c>
      <c r="R82" s="30">
        <v>175.61</v>
      </c>
      <c r="S82" s="30">
        <v>1.25</v>
      </c>
      <c r="T82" s="30">
        <v>1024</v>
      </c>
      <c r="U82" s="30">
        <v>1280</v>
      </c>
      <c r="V82" s="32">
        <v>1.3</v>
      </c>
      <c r="W82" s="30">
        <v>7464</v>
      </c>
      <c r="X82" s="30">
        <v>60</v>
      </c>
      <c r="Y82" s="30">
        <v>0</v>
      </c>
      <c r="Z82" s="29" t="s">
        <v>81</v>
      </c>
      <c r="AA82" s="29" t="s">
        <v>86</v>
      </c>
      <c r="AB82" s="29"/>
      <c r="AC82" s="29"/>
      <c r="AD82" s="29" t="s">
        <v>84</v>
      </c>
      <c r="AE82" s="29" t="s">
        <v>84</v>
      </c>
      <c r="AF82" s="29" t="s">
        <v>285</v>
      </c>
      <c r="AG82" s="29"/>
      <c r="AH82" s="29" t="s">
        <v>86</v>
      </c>
      <c r="AI82" s="29"/>
      <c r="AJ82" s="29" t="s">
        <v>86</v>
      </c>
      <c r="AK82" s="29" t="s">
        <v>86</v>
      </c>
      <c r="AL82" s="29" t="s">
        <v>107</v>
      </c>
      <c r="AM82" s="29"/>
      <c r="AN82" s="29" t="s">
        <v>86</v>
      </c>
      <c r="AO82" s="29" t="s">
        <v>86</v>
      </c>
      <c r="AP82" s="29" t="s">
        <v>86</v>
      </c>
      <c r="AQ82" s="29" t="s">
        <v>96</v>
      </c>
      <c r="AR82" s="29"/>
      <c r="AS82" s="29" t="s">
        <v>84</v>
      </c>
      <c r="AT82" s="29" t="s">
        <v>89</v>
      </c>
      <c r="AU82" s="29"/>
      <c r="AV82" s="30">
        <v>1</v>
      </c>
      <c r="AW82" s="29" t="s">
        <v>84</v>
      </c>
      <c r="AX82" s="29" t="s">
        <v>83</v>
      </c>
      <c r="AY82" s="30">
        <v>250</v>
      </c>
      <c r="AZ82" s="30">
        <v>239</v>
      </c>
      <c r="BA82" s="30">
        <v>229.2</v>
      </c>
      <c r="BB82" s="30">
        <v>200</v>
      </c>
      <c r="BC82" s="29"/>
      <c r="BD82" s="29"/>
      <c r="BE82" s="30">
        <v>11.27</v>
      </c>
      <c r="BF82" s="29"/>
      <c r="BG82" s="30">
        <v>0.16</v>
      </c>
      <c r="BH82" s="29"/>
      <c r="BI82" s="29"/>
      <c r="BJ82" s="30">
        <v>0.1</v>
      </c>
      <c r="BK82" s="30">
        <v>35.47</v>
      </c>
      <c r="BL82" s="30">
        <v>35.47</v>
      </c>
      <c r="BM82" s="30">
        <v>44.4</v>
      </c>
      <c r="BN82" s="29"/>
      <c r="BO82" s="29"/>
      <c r="BP82" s="30">
        <v>0.14000000000000001</v>
      </c>
      <c r="BQ82" s="30">
        <v>0.2</v>
      </c>
      <c r="BR82" s="29"/>
      <c r="BS82" s="30">
        <v>11.17</v>
      </c>
      <c r="BT82" s="30">
        <v>35.380000000000003</v>
      </c>
      <c r="BU82" s="29"/>
      <c r="BV82" s="30">
        <v>0</v>
      </c>
      <c r="BW82" s="28">
        <v>1054</v>
      </c>
      <c r="BX82" s="33">
        <f t="shared" si="9"/>
        <v>35.464859999999994</v>
      </c>
      <c r="BY82" s="34">
        <f>IF(COUNTIF($G$2:G82,G82)=1,1,0)</f>
        <v>1</v>
      </c>
      <c r="BZ82" s="34">
        <f t="shared" si="10"/>
        <v>1</v>
      </c>
      <c r="CA82" s="28" t="s">
        <v>3405</v>
      </c>
      <c r="CB82" s="34" t="b">
        <f t="shared" si="15"/>
        <v>0</v>
      </c>
      <c r="CC82" s="34" t="b">
        <f t="shared" si="11"/>
        <v>0</v>
      </c>
      <c r="CD82" s="34" t="b">
        <f t="array" ref="CD82">ISNUMBER(SEARCH("Touch Screen",$AJ82))</f>
        <v>0</v>
      </c>
      <c r="CE82" s="34"/>
      <c r="CF82" s="34"/>
      <c r="CG82" s="32">
        <v>0</v>
      </c>
      <c r="CH82" s="28">
        <v>0</v>
      </c>
      <c r="CI82" s="33">
        <f>('2. AC Monitors'!$A$8*'1. Version 7 Dataset'!$R82)+('1. Version 7 Dataset'!$V82*'2. AC Monitors'!$B$8)+'2. AC Monitors'!$C$8</f>
        <v>34.884420000000006</v>
      </c>
      <c r="CJ82" s="35">
        <f>BX82-('2. AC Monitors'!$B$8*V82)</f>
        <v>30.004859999999994</v>
      </c>
      <c r="CK82" s="33">
        <f>IF($CH82=0,CJ82,CJ82-('2. AC Monitors'!$A$15*'1. Version 7 Dataset'!$CG82))</f>
        <v>30.004859999999994</v>
      </c>
      <c r="CL82" s="33">
        <f>IF($CC82=TRUE,'1. Version 7 Dataset'!CK82-($CI82*'2. AC Monitors'!$B$15),'1. Version 7 Dataset'!CK82)</f>
        <v>30.004859999999994</v>
      </c>
      <c r="CM82" s="33">
        <f>IF($CD82=TRUE,CL82-($CI82*'2. AC Monitors'!$D$15),CL82)</f>
        <v>30.004859999999994</v>
      </c>
      <c r="CN82" s="33">
        <f>IF($CB82=TRUE,CM82-($CI82*'2. AC Monitors'!$E$15),CM82)</f>
        <v>30.004859999999994</v>
      </c>
      <c r="CO82" s="33">
        <f>IF($CA82="DC",CN82+(CI82*(1-'2. AC Monitors'!$D$21)),CN82)</f>
        <v>30.004859999999994</v>
      </c>
      <c r="CP82" s="35">
        <f>('2. AC Monitors'!$A$8*'1. Version 7 Dataset'!$R82)+'2. AC Monitors'!$C$8</f>
        <v>29.424420000000001</v>
      </c>
      <c r="CQ82" s="35">
        <f t="shared" si="12"/>
        <v>0</v>
      </c>
      <c r="CR82" s="33">
        <f>(IF(CD82=TRUE,CI82+(CI82*'2. AC Monitors'!$D$15),'1. Version 7 Dataset'!CI82))*0.85</f>
        <v>29.651757000000003</v>
      </c>
      <c r="CS82" s="35">
        <f t="shared" si="13"/>
        <v>0</v>
      </c>
      <c r="CT82" s="35">
        <f>($AZ82*$R82*'3. Signage Displays'!$A$7)+'3. Signage Displays'!$B$7*TANH('3. Signage Displays'!$C$7*('1. Version 7 Dataset'!$R82+'3. Signage Displays'!$D$7)+'3. Signage Displays'!$E$7)+'3. Signage Displays'!$F$7</f>
        <v>27.411065605903168</v>
      </c>
      <c r="CU82" s="36">
        <f>($AZ82*$R82*'3. Signage Displays'!$A$7)</f>
        <v>1.6788316000000001</v>
      </c>
      <c r="CV82" s="37">
        <f>BE82-(AZ82*R82*'3. Signage Displays'!$A$7)</f>
        <v>9.591168399999999</v>
      </c>
      <c r="CW82" s="37">
        <f>IF(CC82=TRUE,CV82-(CT82*'3. Signage Displays'!$A$12),CV82)</f>
        <v>9.591168399999999</v>
      </c>
      <c r="CX82" s="38">
        <f>'3. Signage Displays'!$B$7*TANH('3. Signage Displays'!$C$7*('1. Version 7 Dataset'!R82+'3. Signage Displays'!$D$7)+'3. Signage Displays'!$E$7)+'3. Signage Displays'!$F$7</f>
        <v>25.73223400590317</v>
      </c>
      <c r="CY82" s="28">
        <f t="shared" si="14"/>
        <v>1</v>
      </c>
    </row>
    <row r="83" spans="1:103" s="17" customFormat="1" ht="19.5" customHeight="1">
      <c r="A83" s="28">
        <v>1064</v>
      </c>
      <c r="B83" s="29" t="s">
        <v>72</v>
      </c>
      <c r="C83" s="29" t="s">
        <v>114</v>
      </c>
      <c r="D83" s="29" t="s">
        <v>115</v>
      </c>
      <c r="E83" s="29" t="s">
        <v>75</v>
      </c>
      <c r="F83" s="29" t="s">
        <v>114</v>
      </c>
      <c r="G83" s="29" t="s">
        <v>115</v>
      </c>
      <c r="H83" s="29" t="s">
        <v>116</v>
      </c>
      <c r="I83" s="29" t="s">
        <v>78</v>
      </c>
      <c r="J83" s="29" t="s">
        <v>79</v>
      </c>
      <c r="K83" s="29"/>
      <c r="L83" s="29" t="s">
        <v>80</v>
      </c>
      <c r="M83" s="29"/>
      <c r="N83" s="30">
        <v>1000</v>
      </c>
      <c r="O83" s="30">
        <v>10.3</v>
      </c>
      <c r="P83" s="30">
        <v>16.5</v>
      </c>
      <c r="Q83" s="31">
        <v>19.399999999999999</v>
      </c>
      <c r="R83" s="30">
        <v>170.22</v>
      </c>
      <c r="S83" s="30">
        <v>1.6</v>
      </c>
      <c r="T83" s="30">
        <v>900</v>
      </c>
      <c r="U83" s="30">
        <v>1440</v>
      </c>
      <c r="V83" s="32">
        <v>1.3</v>
      </c>
      <c r="W83" s="30">
        <v>7613</v>
      </c>
      <c r="X83" s="30">
        <v>60</v>
      </c>
      <c r="Y83" s="30">
        <v>84</v>
      </c>
      <c r="Z83" s="29" t="s">
        <v>81</v>
      </c>
      <c r="AA83" s="29" t="s">
        <v>86</v>
      </c>
      <c r="AB83" s="29"/>
      <c r="AC83" s="29"/>
      <c r="AD83" s="29" t="s">
        <v>84</v>
      </c>
      <c r="AE83" s="29" t="s">
        <v>84</v>
      </c>
      <c r="AF83" s="29" t="s">
        <v>117</v>
      </c>
      <c r="AG83" s="29" t="s">
        <v>118</v>
      </c>
      <c r="AH83" s="29" t="s">
        <v>119</v>
      </c>
      <c r="AI83" s="29"/>
      <c r="AJ83" s="29" t="s">
        <v>120</v>
      </c>
      <c r="AK83" s="29" t="s">
        <v>86</v>
      </c>
      <c r="AL83" s="29" t="s">
        <v>107</v>
      </c>
      <c r="AM83" s="29" t="s">
        <v>118</v>
      </c>
      <c r="AN83" s="29" t="s">
        <v>86</v>
      </c>
      <c r="AO83" s="29" t="s">
        <v>86</v>
      </c>
      <c r="AP83" s="29" t="s">
        <v>86</v>
      </c>
      <c r="AQ83" s="29" t="s">
        <v>96</v>
      </c>
      <c r="AR83" s="29"/>
      <c r="AS83" s="29" t="s">
        <v>84</v>
      </c>
      <c r="AT83" s="29" t="s">
        <v>121</v>
      </c>
      <c r="AU83" s="29"/>
      <c r="AV83" s="30">
        <v>1</v>
      </c>
      <c r="AW83" s="29" t="s">
        <v>84</v>
      </c>
      <c r="AX83" s="29" t="s">
        <v>84</v>
      </c>
      <c r="AY83" s="30">
        <v>300</v>
      </c>
      <c r="AZ83" s="30">
        <v>309.39999999999998</v>
      </c>
      <c r="BA83" s="30">
        <v>309.39999999999998</v>
      </c>
      <c r="BB83" s="30">
        <v>200.4</v>
      </c>
      <c r="BC83" s="29"/>
      <c r="BD83" s="29"/>
      <c r="BE83" s="30">
        <v>9.9499999999999993</v>
      </c>
      <c r="BF83" s="29"/>
      <c r="BG83" s="30">
        <v>0.24</v>
      </c>
      <c r="BH83" s="29"/>
      <c r="BI83" s="29"/>
      <c r="BJ83" s="30">
        <v>0.16</v>
      </c>
      <c r="BK83" s="30">
        <v>31.9</v>
      </c>
      <c r="BL83" s="30">
        <v>31.9</v>
      </c>
      <c r="BM83" s="30">
        <v>43.2</v>
      </c>
      <c r="BN83" s="29"/>
      <c r="BO83" s="29"/>
      <c r="BP83" s="30">
        <v>0.2</v>
      </c>
      <c r="BQ83" s="30">
        <v>0.28000000000000003</v>
      </c>
      <c r="BR83" s="29"/>
      <c r="BS83" s="30">
        <v>10.11</v>
      </c>
      <c r="BT83" s="30">
        <v>32.58</v>
      </c>
      <c r="BU83" s="29"/>
      <c r="BV83" s="30">
        <v>0</v>
      </c>
      <c r="BW83" s="28">
        <v>1064</v>
      </c>
      <c r="BX83" s="33">
        <f t="shared" si="9"/>
        <v>31.873259999999995</v>
      </c>
      <c r="BY83" s="34">
        <f>IF(COUNTIF($G$2:G83,G83)=1,1,0)</f>
        <v>0</v>
      </c>
      <c r="BZ83" s="34">
        <f t="shared" si="10"/>
        <v>1</v>
      </c>
      <c r="CA83" s="28" t="s">
        <v>3405</v>
      </c>
      <c r="CB83" s="34" t="b">
        <f t="shared" si="15"/>
        <v>0</v>
      </c>
      <c r="CC83" s="34" t="b">
        <f t="shared" si="11"/>
        <v>0</v>
      </c>
      <c r="CD83" s="34" t="b">
        <f t="array" ref="CD83">ISNUMBER(SEARCH("Touch Screen",$AJ83))</f>
        <v>0</v>
      </c>
      <c r="CE83" s="34"/>
      <c r="CF83" s="34"/>
      <c r="CG83" s="32">
        <v>84</v>
      </c>
      <c r="CH83" s="28">
        <v>0</v>
      </c>
      <c r="CI83" s="33">
        <f>('2. AC Monitors'!$A$8*'1. Version 7 Dataset'!$R83)+('1. Version 7 Dataset'!$V83*'2. AC Monitors'!$B$8)+'2. AC Monitors'!$C$8</f>
        <v>34.226839999999996</v>
      </c>
      <c r="CJ83" s="35">
        <f>BX83-('2. AC Monitors'!$B$8*V83)</f>
        <v>26.413259999999994</v>
      </c>
      <c r="CK83" s="33">
        <f>IF($CH83=0,CJ83,CJ83-('2. AC Monitors'!$A$15*'1. Version 7 Dataset'!$CG83))</f>
        <v>26.413259999999994</v>
      </c>
      <c r="CL83" s="33">
        <f>IF($CC83=TRUE,'1. Version 7 Dataset'!CK83-($CI83*'2. AC Monitors'!$B$15),'1. Version 7 Dataset'!CK83)</f>
        <v>26.413259999999994</v>
      </c>
      <c r="CM83" s="33">
        <f>IF($CD83=TRUE,CL83-($CI83*'2. AC Monitors'!$D$15),CL83)</f>
        <v>26.413259999999994</v>
      </c>
      <c r="CN83" s="33">
        <f>IF($CB83=TRUE,CM83-($CI83*'2. AC Monitors'!$E$15),CM83)</f>
        <v>26.413259999999994</v>
      </c>
      <c r="CO83" s="33">
        <f>IF($CA83="DC",CN83+(CI83*(1-'2. AC Monitors'!$D$21)),CN83)</f>
        <v>26.413259999999994</v>
      </c>
      <c r="CP83" s="35">
        <f>('2. AC Monitors'!$A$8*'1. Version 7 Dataset'!$R83)+'2. AC Monitors'!$C$8</f>
        <v>28.766839999999998</v>
      </c>
      <c r="CQ83" s="35">
        <f t="shared" si="12"/>
        <v>1</v>
      </c>
      <c r="CR83" s="33">
        <f>(IF(CD83=TRUE,CI83+(CI83*'2. AC Monitors'!$D$15),'1. Version 7 Dataset'!CI83))*0.85</f>
        <v>29.092813999999997</v>
      </c>
      <c r="CS83" s="35">
        <f t="shared" si="13"/>
        <v>0</v>
      </c>
      <c r="CT83" s="35">
        <f>($AZ83*$R83*'3. Signage Displays'!$A$7)+'3. Signage Displays'!$B$7*TANH('3. Signage Displays'!$C$7*('1. Version 7 Dataset'!$R83+'3. Signage Displays'!$D$7)+'3. Signage Displays'!$E$7)+'3. Signage Displays'!$F$7</f>
        <v>27.516173910859472</v>
      </c>
      <c r="CU83" s="36">
        <f>($AZ83*$R83*'3. Signage Displays'!$A$7)</f>
        <v>2.10664272</v>
      </c>
      <c r="CV83" s="37">
        <f>BE83-(AZ83*R83*'3. Signage Displays'!$A$7)</f>
        <v>7.8433572799999993</v>
      </c>
      <c r="CW83" s="37">
        <f>IF(CC83=TRUE,CV83-(CT83*'3. Signage Displays'!$A$12),CV83)</f>
        <v>7.8433572799999993</v>
      </c>
      <c r="CX83" s="38">
        <f>'3. Signage Displays'!$B$7*TANH('3. Signage Displays'!$C$7*('1. Version 7 Dataset'!R83+'3. Signage Displays'!$D$7)+'3. Signage Displays'!$E$7)+'3. Signage Displays'!$F$7</f>
        <v>25.409531190859472</v>
      </c>
      <c r="CY83" s="28">
        <f t="shared" si="14"/>
        <v>1</v>
      </c>
    </row>
    <row r="84" spans="1:103" s="17" customFormat="1" ht="19.5" customHeight="1">
      <c r="A84" s="28">
        <v>1074</v>
      </c>
      <c r="B84" s="29" t="s">
        <v>72</v>
      </c>
      <c r="C84" s="29" t="s">
        <v>409</v>
      </c>
      <c r="D84" s="29" t="s">
        <v>410</v>
      </c>
      <c r="E84" s="29" t="s">
        <v>75</v>
      </c>
      <c r="F84" s="29" t="s">
        <v>411</v>
      </c>
      <c r="G84" s="29" t="s">
        <v>412</v>
      </c>
      <c r="H84" s="29" t="s">
        <v>413</v>
      </c>
      <c r="I84" s="29" t="s">
        <v>78</v>
      </c>
      <c r="J84" s="29" t="s">
        <v>100</v>
      </c>
      <c r="K84" s="29"/>
      <c r="L84" s="29" t="s">
        <v>80</v>
      </c>
      <c r="M84" s="29"/>
      <c r="N84" s="30">
        <v>1000</v>
      </c>
      <c r="O84" s="30">
        <v>10</v>
      </c>
      <c r="P84" s="30">
        <v>16.100000000000001</v>
      </c>
      <c r="Q84" s="31">
        <v>19</v>
      </c>
      <c r="R84" s="30">
        <v>161.44999999999999</v>
      </c>
      <c r="S84" s="30">
        <v>1.6</v>
      </c>
      <c r="T84" s="30">
        <v>900</v>
      </c>
      <c r="U84" s="30">
        <v>1440</v>
      </c>
      <c r="V84" s="32">
        <v>1.3</v>
      </c>
      <c r="W84" s="30">
        <v>8027</v>
      </c>
      <c r="X84" s="30">
        <v>60</v>
      </c>
      <c r="Y84" s="30">
        <v>32.6</v>
      </c>
      <c r="Z84" s="29" t="s">
        <v>81</v>
      </c>
      <c r="AA84" s="29" t="s">
        <v>86</v>
      </c>
      <c r="AB84" s="29"/>
      <c r="AC84" s="29"/>
      <c r="AD84" s="29" t="s">
        <v>84</v>
      </c>
      <c r="AE84" s="29" t="s">
        <v>84</v>
      </c>
      <c r="AF84" s="29" t="s">
        <v>285</v>
      </c>
      <c r="AG84" s="29"/>
      <c r="AH84" s="29" t="s">
        <v>86</v>
      </c>
      <c r="AI84" s="29"/>
      <c r="AJ84" s="29" t="s">
        <v>86</v>
      </c>
      <c r="AK84" s="29" t="s">
        <v>86</v>
      </c>
      <c r="AL84" s="29" t="s">
        <v>107</v>
      </c>
      <c r="AM84" s="29"/>
      <c r="AN84" s="29" t="s">
        <v>86</v>
      </c>
      <c r="AO84" s="29" t="s">
        <v>86</v>
      </c>
      <c r="AP84" s="29" t="s">
        <v>86</v>
      </c>
      <c r="AQ84" s="29" t="s">
        <v>96</v>
      </c>
      <c r="AR84" s="29"/>
      <c r="AS84" s="29" t="s">
        <v>84</v>
      </c>
      <c r="AT84" s="29" t="s">
        <v>89</v>
      </c>
      <c r="AU84" s="29"/>
      <c r="AV84" s="30">
        <v>1</v>
      </c>
      <c r="AW84" s="29" t="s">
        <v>84</v>
      </c>
      <c r="AX84" s="29" t="s">
        <v>83</v>
      </c>
      <c r="AY84" s="30">
        <v>250</v>
      </c>
      <c r="AZ84" s="30">
        <v>282.89999999999998</v>
      </c>
      <c r="BA84" s="30">
        <v>269.60000000000002</v>
      </c>
      <c r="BB84" s="30">
        <v>200</v>
      </c>
      <c r="BC84" s="29"/>
      <c r="BD84" s="29"/>
      <c r="BE84" s="30">
        <v>9.3800000000000008</v>
      </c>
      <c r="BF84" s="29"/>
      <c r="BG84" s="30">
        <v>0.22</v>
      </c>
      <c r="BH84" s="29"/>
      <c r="BI84" s="29"/>
      <c r="BJ84" s="30">
        <v>0.12</v>
      </c>
      <c r="BK84" s="30">
        <v>30.02</v>
      </c>
      <c r="BL84" s="30">
        <v>30.02</v>
      </c>
      <c r="BM84" s="30">
        <v>41.3</v>
      </c>
      <c r="BN84" s="29"/>
      <c r="BO84" s="29"/>
      <c r="BP84" s="30">
        <v>0.16</v>
      </c>
      <c r="BQ84" s="30">
        <v>0.26</v>
      </c>
      <c r="BR84" s="29"/>
      <c r="BS84" s="30">
        <v>9.32</v>
      </c>
      <c r="BT84" s="30">
        <v>30.06</v>
      </c>
      <c r="BU84" s="29"/>
      <c r="BV84" s="30">
        <v>0</v>
      </c>
      <c r="BW84" s="28">
        <v>1074</v>
      </c>
      <c r="BX84" s="33">
        <f t="shared" si="9"/>
        <v>30.011759999999999</v>
      </c>
      <c r="BY84" s="34">
        <f>IF(COUNTIF($G$2:G84,G84)=1,1,0)</f>
        <v>1</v>
      </c>
      <c r="BZ84" s="34">
        <f t="shared" si="10"/>
        <v>1</v>
      </c>
      <c r="CA84" s="28" t="s">
        <v>3405</v>
      </c>
      <c r="CB84" s="34" t="b">
        <f t="shared" si="15"/>
        <v>0</v>
      </c>
      <c r="CC84" s="34" t="b">
        <f t="shared" si="11"/>
        <v>0</v>
      </c>
      <c r="CD84" s="34" t="b">
        <f t="array" ref="CD84">ISNUMBER(SEARCH("Touch Screen",$AJ84))</f>
        <v>0</v>
      </c>
      <c r="CE84" s="34"/>
      <c r="CF84" s="34"/>
      <c r="CG84" s="32">
        <v>32.6</v>
      </c>
      <c r="CH84" s="28">
        <v>0</v>
      </c>
      <c r="CI84" s="33">
        <f>('2. AC Monitors'!$A$8*'1. Version 7 Dataset'!$R84)+('1. Version 7 Dataset'!$V84*'2. AC Monitors'!$B$8)+'2. AC Monitors'!$C$8</f>
        <v>33.1569</v>
      </c>
      <c r="CJ84" s="35">
        <f>BX84-('2. AC Monitors'!$B$8*V84)</f>
        <v>24.551759999999998</v>
      </c>
      <c r="CK84" s="33">
        <f>IF($CH84=0,CJ84,CJ84-('2. AC Monitors'!$A$15*'1. Version 7 Dataset'!$CG84))</f>
        <v>24.551759999999998</v>
      </c>
      <c r="CL84" s="33">
        <f>IF($CC84=TRUE,'1. Version 7 Dataset'!CK84-($CI84*'2. AC Monitors'!$B$15),'1. Version 7 Dataset'!CK84)</f>
        <v>24.551759999999998</v>
      </c>
      <c r="CM84" s="33">
        <f>IF($CD84=TRUE,CL84-($CI84*'2. AC Monitors'!$D$15),CL84)</f>
        <v>24.551759999999998</v>
      </c>
      <c r="CN84" s="33">
        <f>IF($CB84=TRUE,CM84-($CI84*'2. AC Monitors'!$E$15),CM84)</f>
        <v>24.551759999999998</v>
      </c>
      <c r="CO84" s="33">
        <f>IF($CA84="DC",CN84+(CI84*(1-'2. AC Monitors'!$D$21)),CN84)</f>
        <v>24.551759999999998</v>
      </c>
      <c r="CP84" s="35">
        <f>('2. AC Monitors'!$A$8*'1. Version 7 Dataset'!$R84)+'2. AC Monitors'!$C$8</f>
        <v>27.696899999999999</v>
      </c>
      <c r="CQ84" s="35">
        <f t="shared" si="12"/>
        <v>1</v>
      </c>
      <c r="CR84" s="33">
        <f>(IF(CD84=TRUE,CI84+(CI84*'2. AC Monitors'!$D$15),'1. Version 7 Dataset'!CI84))*0.85</f>
        <v>28.183364999999998</v>
      </c>
      <c r="CS84" s="35">
        <f t="shared" si="13"/>
        <v>0</v>
      </c>
      <c r="CT84" s="35">
        <f>($AZ84*$R84*'3. Signage Displays'!$A$7)+'3. Signage Displays'!$B$7*TANH('3. Signage Displays'!$C$7*('1. Version 7 Dataset'!$R84+'3. Signage Displays'!$D$7)+'3. Signage Displays'!$E$7)+'3. Signage Displays'!$F$7</f>
        <v>26.7112682529153</v>
      </c>
      <c r="CU84" s="36">
        <f>($AZ84*$R84*'3. Signage Displays'!$A$7)</f>
        <v>1.8269681999999998</v>
      </c>
      <c r="CV84" s="37">
        <f>BE84-(AZ84*R84*'3. Signage Displays'!$A$7)</f>
        <v>7.5530318000000012</v>
      </c>
      <c r="CW84" s="37">
        <f>IF(CC84=TRUE,CV84-(CT84*'3. Signage Displays'!$A$12),CV84)</f>
        <v>7.5530318000000012</v>
      </c>
      <c r="CX84" s="38">
        <f>'3. Signage Displays'!$B$7*TANH('3. Signage Displays'!$C$7*('1. Version 7 Dataset'!R84+'3. Signage Displays'!$D$7)+'3. Signage Displays'!$E$7)+'3. Signage Displays'!$F$7</f>
        <v>24.8843000529153</v>
      </c>
      <c r="CY84" s="28">
        <f t="shared" si="14"/>
        <v>1</v>
      </c>
    </row>
    <row r="85" spans="1:103" s="17" customFormat="1" ht="19.5" customHeight="1">
      <c r="A85" s="28">
        <v>1079</v>
      </c>
      <c r="B85" s="29" t="s">
        <v>1871</v>
      </c>
      <c r="C85" s="29" t="s">
        <v>1872</v>
      </c>
      <c r="D85" s="29" t="s">
        <v>1872</v>
      </c>
      <c r="E85" s="29" t="s">
        <v>1873</v>
      </c>
      <c r="F85" s="29" t="s">
        <v>1874</v>
      </c>
      <c r="G85" s="29" t="s">
        <v>1874</v>
      </c>
      <c r="H85" s="29" t="s">
        <v>1875</v>
      </c>
      <c r="I85" s="29" t="s">
        <v>78</v>
      </c>
      <c r="J85" s="29" t="s">
        <v>79</v>
      </c>
      <c r="K85" s="29" t="s">
        <v>105</v>
      </c>
      <c r="L85" s="29" t="s">
        <v>80</v>
      </c>
      <c r="M85" s="29" t="s">
        <v>105</v>
      </c>
      <c r="N85" s="30">
        <v>700</v>
      </c>
      <c r="O85" s="30">
        <v>11.8</v>
      </c>
      <c r="P85" s="30">
        <v>14.8</v>
      </c>
      <c r="Q85" s="31">
        <v>19</v>
      </c>
      <c r="R85" s="30">
        <v>174.64</v>
      </c>
      <c r="S85" s="30">
        <v>1.25</v>
      </c>
      <c r="T85" s="30">
        <v>1024</v>
      </c>
      <c r="U85" s="30">
        <v>1280</v>
      </c>
      <c r="V85" s="32">
        <v>1.3</v>
      </c>
      <c r="W85" s="30">
        <v>7505</v>
      </c>
      <c r="X85" s="30">
        <v>60</v>
      </c>
      <c r="Y85" s="30">
        <v>33.200000000000003</v>
      </c>
      <c r="Z85" s="29" t="s">
        <v>150</v>
      </c>
      <c r="AA85" s="29" t="s">
        <v>86</v>
      </c>
      <c r="AB85" s="29"/>
      <c r="AC85" s="29"/>
      <c r="AD85" s="29" t="s">
        <v>84</v>
      </c>
      <c r="AE85" s="29" t="s">
        <v>83</v>
      </c>
      <c r="AF85" s="29" t="s">
        <v>463</v>
      </c>
      <c r="AG85" s="29" t="s">
        <v>105</v>
      </c>
      <c r="AH85" s="29" t="s">
        <v>86</v>
      </c>
      <c r="AI85" s="29" t="s">
        <v>105</v>
      </c>
      <c r="AJ85" s="29" t="s">
        <v>86</v>
      </c>
      <c r="AK85" s="29" t="s">
        <v>86</v>
      </c>
      <c r="AL85" s="29" t="s">
        <v>107</v>
      </c>
      <c r="AM85" s="29" t="s">
        <v>105</v>
      </c>
      <c r="AN85" s="29" t="s">
        <v>86</v>
      </c>
      <c r="AO85" s="29" t="s">
        <v>86</v>
      </c>
      <c r="AP85" s="29" t="s">
        <v>86</v>
      </c>
      <c r="AQ85" s="29" t="s">
        <v>96</v>
      </c>
      <c r="AR85" s="29" t="s">
        <v>105</v>
      </c>
      <c r="AS85" s="29" t="s">
        <v>84</v>
      </c>
      <c r="AT85" s="29" t="s">
        <v>89</v>
      </c>
      <c r="AU85" s="29" t="s">
        <v>105</v>
      </c>
      <c r="AV85" s="30">
        <v>4</v>
      </c>
      <c r="AW85" s="29" t="s">
        <v>84</v>
      </c>
      <c r="AX85" s="29" t="s">
        <v>83</v>
      </c>
      <c r="AY85" s="30">
        <v>220</v>
      </c>
      <c r="AZ85" s="30">
        <v>244</v>
      </c>
      <c r="BA85" s="30">
        <v>227</v>
      </c>
      <c r="BB85" s="30">
        <v>200</v>
      </c>
      <c r="BC85" s="29"/>
      <c r="BD85" s="29"/>
      <c r="BE85" s="30">
        <v>11.48</v>
      </c>
      <c r="BF85" s="29"/>
      <c r="BG85" s="30">
        <v>0.24</v>
      </c>
      <c r="BH85" s="30">
        <v>0.3</v>
      </c>
      <c r="BI85" s="29"/>
      <c r="BJ85" s="30">
        <v>0.22</v>
      </c>
      <c r="BK85" s="30">
        <v>36.56</v>
      </c>
      <c r="BL85" s="30">
        <v>41.2</v>
      </c>
      <c r="BM85" s="30">
        <v>44.2</v>
      </c>
      <c r="BN85" s="29"/>
      <c r="BO85" s="29"/>
      <c r="BP85" s="30">
        <v>0.22</v>
      </c>
      <c r="BQ85" s="30">
        <v>0.24</v>
      </c>
      <c r="BR85" s="30">
        <v>0.3</v>
      </c>
      <c r="BS85" s="30">
        <v>11.48</v>
      </c>
      <c r="BT85" s="30">
        <v>36.56</v>
      </c>
      <c r="BU85" s="29"/>
      <c r="BV85" s="30">
        <v>0</v>
      </c>
      <c r="BW85" s="28">
        <v>1079</v>
      </c>
      <c r="BX85" s="33">
        <f t="shared" si="9"/>
        <v>36.564239999999998</v>
      </c>
      <c r="BY85" s="34">
        <f>IF(COUNTIF($G$2:G85,G85)=1,1,0)</f>
        <v>1</v>
      </c>
      <c r="BZ85" s="34">
        <f t="shared" si="10"/>
        <v>1</v>
      </c>
      <c r="CA85" s="28" t="s">
        <v>3405</v>
      </c>
      <c r="CB85" s="34" t="b">
        <f t="shared" si="15"/>
        <v>0</v>
      </c>
      <c r="CC85" s="34" t="b">
        <f t="shared" si="11"/>
        <v>0</v>
      </c>
      <c r="CD85" s="34" t="b">
        <f t="array" ref="CD85">ISNUMBER(SEARCH("Touch Screen",$AJ85))</f>
        <v>0</v>
      </c>
      <c r="CE85" s="34"/>
      <c r="CF85" s="34"/>
      <c r="CG85" s="32">
        <v>33.200000000000003</v>
      </c>
      <c r="CH85" s="28">
        <v>0</v>
      </c>
      <c r="CI85" s="33">
        <f>('2. AC Monitors'!$A$8*'1. Version 7 Dataset'!$R85)+('1. Version 7 Dataset'!$V85*'2. AC Monitors'!$B$8)+'2. AC Monitors'!$C$8</f>
        <v>34.766080000000002</v>
      </c>
      <c r="CJ85" s="35">
        <f>BX85-('2. AC Monitors'!$B$8*V85)</f>
        <v>31.104239999999997</v>
      </c>
      <c r="CK85" s="33">
        <f>IF($CH85=0,CJ85,CJ85-('2. AC Monitors'!$A$15*'1. Version 7 Dataset'!$CG85))</f>
        <v>31.104239999999997</v>
      </c>
      <c r="CL85" s="33">
        <f>IF($CC85=TRUE,'1. Version 7 Dataset'!CK85-($CI85*'2. AC Monitors'!$B$15),'1. Version 7 Dataset'!CK85)</f>
        <v>31.104239999999997</v>
      </c>
      <c r="CM85" s="33">
        <f>IF($CD85=TRUE,CL85-($CI85*'2. AC Monitors'!$D$15),CL85)</f>
        <v>31.104239999999997</v>
      </c>
      <c r="CN85" s="33">
        <f>IF($CB85=TRUE,CM85-($CI85*'2. AC Monitors'!$E$15),CM85)</f>
        <v>31.104239999999997</v>
      </c>
      <c r="CO85" s="33">
        <f>IF($CA85="DC",CN85+(CI85*(1-'2. AC Monitors'!$D$21)),CN85)</f>
        <v>31.104239999999997</v>
      </c>
      <c r="CP85" s="35">
        <f>('2. AC Monitors'!$A$8*'1. Version 7 Dataset'!$R85)+'2. AC Monitors'!$C$8</f>
        <v>29.306079999999998</v>
      </c>
      <c r="CQ85" s="35">
        <f t="shared" si="12"/>
        <v>0</v>
      </c>
      <c r="CR85" s="33">
        <f>(IF(CD85=TRUE,CI85+(CI85*'2. AC Monitors'!$D$15),'1. Version 7 Dataset'!CI85))*0.85</f>
        <v>29.551168000000001</v>
      </c>
      <c r="CS85" s="35">
        <f t="shared" si="13"/>
        <v>0</v>
      </c>
      <c r="CT85" s="35">
        <f>($AZ85*$R85*'3. Signage Displays'!$A$7)+'3. Signage Displays'!$B$7*TANH('3. Signage Displays'!$C$7*('1. Version 7 Dataset'!$R85+'3. Signage Displays'!$D$7)+'3. Signage Displays'!$E$7)+'3. Signage Displays'!$F$7</f>
        <v>27.378651868268413</v>
      </c>
      <c r="CU85" s="36">
        <f>($AZ85*$R85*'3. Signage Displays'!$A$7)</f>
        <v>1.7044864</v>
      </c>
      <c r="CV85" s="37">
        <f>BE85-(AZ85*R85*'3. Signage Displays'!$A$7)</f>
        <v>9.7755136</v>
      </c>
      <c r="CW85" s="37">
        <f>IF(CC85=TRUE,CV85-(CT85*'3. Signage Displays'!$A$12),CV85)</f>
        <v>9.7755136</v>
      </c>
      <c r="CX85" s="38">
        <f>'3. Signage Displays'!$B$7*TANH('3. Signage Displays'!$C$7*('1. Version 7 Dataset'!R85+'3. Signage Displays'!$D$7)+'3. Signage Displays'!$E$7)+'3. Signage Displays'!$F$7</f>
        <v>25.674165468268413</v>
      </c>
      <c r="CY85" s="28">
        <f t="shared" si="14"/>
        <v>1</v>
      </c>
    </row>
    <row r="86" spans="1:103" s="17" customFormat="1" ht="19.5" customHeight="1">
      <c r="A86" s="28">
        <v>1093</v>
      </c>
      <c r="B86" s="29" t="s">
        <v>1268</v>
      </c>
      <c r="C86" s="29" t="s">
        <v>1335</v>
      </c>
      <c r="D86" s="29" t="s">
        <v>1336</v>
      </c>
      <c r="E86" s="29" t="s">
        <v>1271</v>
      </c>
      <c r="F86" s="29" t="s">
        <v>1335</v>
      </c>
      <c r="G86" s="29" t="s">
        <v>1336</v>
      </c>
      <c r="H86" s="29"/>
      <c r="I86" s="29" t="s">
        <v>78</v>
      </c>
      <c r="J86" s="29" t="s">
        <v>79</v>
      </c>
      <c r="K86" s="29"/>
      <c r="L86" s="29" t="s">
        <v>80</v>
      </c>
      <c r="M86" s="29"/>
      <c r="N86" s="30">
        <v>1000</v>
      </c>
      <c r="O86" s="30">
        <v>11.8</v>
      </c>
      <c r="P86" s="30">
        <v>14.8</v>
      </c>
      <c r="Q86" s="31">
        <v>18.899999999999999</v>
      </c>
      <c r="R86" s="30">
        <v>174.25</v>
      </c>
      <c r="S86" s="30">
        <v>1.25</v>
      </c>
      <c r="T86" s="30">
        <v>1024</v>
      </c>
      <c r="U86" s="30">
        <v>1280</v>
      </c>
      <c r="V86" s="32">
        <v>1.3</v>
      </c>
      <c r="W86" s="30">
        <v>7522</v>
      </c>
      <c r="X86" s="30">
        <v>60</v>
      </c>
      <c r="Y86" s="30">
        <v>0.3</v>
      </c>
      <c r="Z86" s="29" t="s">
        <v>81</v>
      </c>
      <c r="AA86" s="29" t="s">
        <v>86</v>
      </c>
      <c r="AB86" s="29"/>
      <c r="AC86" s="29"/>
      <c r="AD86" s="29" t="s">
        <v>84</v>
      </c>
      <c r="AE86" s="29" t="s">
        <v>83</v>
      </c>
      <c r="AF86" s="29" t="s">
        <v>1337</v>
      </c>
      <c r="AG86" s="29" t="s">
        <v>1031</v>
      </c>
      <c r="AH86" s="29" t="s">
        <v>86</v>
      </c>
      <c r="AI86" s="29"/>
      <c r="AJ86" s="29" t="s">
        <v>86</v>
      </c>
      <c r="AK86" s="29" t="s">
        <v>86</v>
      </c>
      <c r="AL86" s="29" t="s">
        <v>88</v>
      </c>
      <c r="AM86" s="29" t="s">
        <v>1031</v>
      </c>
      <c r="AN86" s="29" t="s">
        <v>86</v>
      </c>
      <c r="AO86" s="29" t="s">
        <v>86</v>
      </c>
      <c r="AP86" s="29" t="s">
        <v>86</v>
      </c>
      <c r="AQ86" s="29" t="s">
        <v>96</v>
      </c>
      <c r="AR86" s="29"/>
      <c r="AS86" s="29" t="s">
        <v>84</v>
      </c>
      <c r="AT86" s="29" t="s">
        <v>89</v>
      </c>
      <c r="AU86" s="29"/>
      <c r="AV86" s="30">
        <v>1</v>
      </c>
      <c r="AW86" s="29" t="s">
        <v>84</v>
      </c>
      <c r="AX86" s="29" t="s">
        <v>84</v>
      </c>
      <c r="AY86" s="30">
        <v>250</v>
      </c>
      <c r="AZ86" s="30">
        <v>257.10000000000002</v>
      </c>
      <c r="BA86" s="30">
        <v>233.4</v>
      </c>
      <c r="BB86" s="30">
        <v>200.3</v>
      </c>
      <c r="BC86" s="29"/>
      <c r="BD86" s="29"/>
      <c r="BE86" s="30">
        <v>12.3</v>
      </c>
      <c r="BF86" s="29"/>
      <c r="BG86" s="30">
        <v>0.18</v>
      </c>
      <c r="BH86" s="30">
        <v>0.18</v>
      </c>
      <c r="BI86" s="29"/>
      <c r="BJ86" s="30">
        <v>0.17</v>
      </c>
      <c r="BK86" s="30">
        <v>38.74</v>
      </c>
      <c r="BL86" s="30">
        <v>38.74</v>
      </c>
      <c r="BM86" s="30">
        <v>44.1</v>
      </c>
      <c r="BN86" s="29"/>
      <c r="BO86" s="29"/>
      <c r="BP86" s="30">
        <v>0.26</v>
      </c>
      <c r="BQ86" s="30">
        <v>0.28000000000000003</v>
      </c>
      <c r="BR86" s="30">
        <v>0.28000000000000003</v>
      </c>
      <c r="BS86" s="30">
        <v>12.61</v>
      </c>
      <c r="BT86" s="30">
        <v>40.26</v>
      </c>
      <c r="BU86" s="29"/>
      <c r="BV86" s="30">
        <v>0</v>
      </c>
      <c r="BW86" s="28">
        <v>1093</v>
      </c>
      <c r="BX86" s="33">
        <f t="shared" si="9"/>
        <v>38.736719999999998</v>
      </c>
      <c r="BY86" s="34">
        <f>IF(COUNTIF($G$2:G86,G86)=1,1,0)</f>
        <v>1</v>
      </c>
      <c r="BZ86" s="34">
        <f t="shared" si="10"/>
        <v>1</v>
      </c>
      <c r="CA86" s="28" t="s">
        <v>3405</v>
      </c>
      <c r="CB86" s="34" t="b">
        <f t="shared" si="15"/>
        <v>0</v>
      </c>
      <c r="CC86" s="34" t="b">
        <f t="shared" si="11"/>
        <v>0</v>
      </c>
      <c r="CD86" s="34" t="b">
        <f t="array" ref="CD86">ISNUMBER(SEARCH("Touch Screen",$AJ86))</f>
        <v>0</v>
      </c>
      <c r="CE86" s="34"/>
      <c r="CF86" s="34"/>
      <c r="CG86" s="32">
        <v>0.3</v>
      </c>
      <c r="CH86" s="28">
        <v>0</v>
      </c>
      <c r="CI86" s="33">
        <f>('2. AC Monitors'!$A$8*'1. Version 7 Dataset'!$R86)+('1. Version 7 Dataset'!$V86*'2. AC Monitors'!$B$8)+'2. AC Monitors'!$C$8</f>
        <v>34.718499999999999</v>
      </c>
      <c r="CJ86" s="35">
        <f>BX86-('2. AC Monitors'!$B$8*V86)</f>
        <v>33.276719999999997</v>
      </c>
      <c r="CK86" s="33">
        <f>IF($CH86=0,CJ86,CJ86-('2. AC Monitors'!$A$15*'1. Version 7 Dataset'!$CG86))</f>
        <v>33.276719999999997</v>
      </c>
      <c r="CL86" s="33">
        <f>IF($CC86=TRUE,'1. Version 7 Dataset'!CK86-($CI86*'2. AC Monitors'!$B$15),'1. Version 7 Dataset'!CK86)</f>
        <v>33.276719999999997</v>
      </c>
      <c r="CM86" s="33">
        <f>IF($CD86=TRUE,CL86-($CI86*'2. AC Monitors'!$D$15),CL86)</f>
        <v>33.276719999999997</v>
      </c>
      <c r="CN86" s="33">
        <f>IF($CB86=TRUE,CM86-($CI86*'2. AC Monitors'!$E$15),CM86)</f>
        <v>33.276719999999997</v>
      </c>
      <c r="CO86" s="33">
        <f>IF($CA86="DC",CN86+(CI86*(1-'2. AC Monitors'!$D$21)),CN86)</f>
        <v>33.276719999999997</v>
      </c>
      <c r="CP86" s="35">
        <f>('2. AC Monitors'!$A$8*'1. Version 7 Dataset'!$R86)+'2. AC Monitors'!$C$8</f>
        <v>29.258499999999998</v>
      </c>
      <c r="CQ86" s="35">
        <f t="shared" si="12"/>
        <v>0</v>
      </c>
      <c r="CR86" s="33">
        <f>(IF(CD86=TRUE,CI86+(CI86*'2. AC Monitors'!$D$15),'1. Version 7 Dataset'!CI86))*0.85</f>
        <v>29.510724999999997</v>
      </c>
      <c r="CS86" s="35">
        <f t="shared" si="13"/>
        <v>0</v>
      </c>
      <c r="CT86" s="35">
        <f>($AZ86*$R86*'3. Signage Displays'!$A$7)+'3. Signage Displays'!$B$7*TANH('3. Signage Displays'!$C$7*('1. Version 7 Dataset'!$R86+'3. Signage Displays'!$D$7)+'3. Signage Displays'!$E$7)+'3. Signage Displays'!$F$7</f>
        <v>27.44280457203449</v>
      </c>
      <c r="CU86" s="36">
        <f>($AZ86*$R86*'3. Signage Displays'!$A$7)</f>
        <v>1.7919870000000002</v>
      </c>
      <c r="CV86" s="37">
        <f>BE86-(AZ86*R86*'3. Signage Displays'!$A$7)</f>
        <v>10.508013</v>
      </c>
      <c r="CW86" s="37">
        <f>IF(CC86=TRUE,CV86-(CT86*'3. Signage Displays'!$A$12),CV86)</f>
        <v>10.508013</v>
      </c>
      <c r="CX86" s="38">
        <f>'3. Signage Displays'!$B$7*TANH('3. Signage Displays'!$C$7*('1. Version 7 Dataset'!R86+'3. Signage Displays'!$D$7)+'3. Signage Displays'!$E$7)+'3. Signage Displays'!$F$7</f>
        <v>25.650817572034491</v>
      </c>
      <c r="CY86" s="28">
        <f t="shared" si="14"/>
        <v>1</v>
      </c>
    </row>
    <row r="87" spans="1:103" s="17" customFormat="1" ht="19.5" customHeight="1">
      <c r="A87" s="28">
        <v>1094</v>
      </c>
      <c r="B87" s="29" t="s">
        <v>808</v>
      </c>
      <c r="C87" s="29" t="s">
        <v>828</v>
      </c>
      <c r="D87" s="29" t="s">
        <v>829</v>
      </c>
      <c r="E87" s="29" t="s">
        <v>814</v>
      </c>
      <c r="F87" s="29" t="s">
        <v>828</v>
      </c>
      <c r="G87" s="29" t="s">
        <v>829</v>
      </c>
      <c r="H87" s="29"/>
      <c r="I87" s="29" t="s">
        <v>78</v>
      </c>
      <c r="J87" s="29" t="s">
        <v>88</v>
      </c>
      <c r="K87" s="29" t="s">
        <v>158</v>
      </c>
      <c r="L87" s="29" t="s">
        <v>80</v>
      </c>
      <c r="M87" s="29" t="s">
        <v>105</v>
      </c>
      <c r="N87" s="30">
        <v>1000</v>
      </c>
      <c r="O87" s="30">
        <v>10.6</v>
      </c>
      <c r="P87" s="30">
        <v>13.3</v>
      </c>
      <c r="Q87" s="31">
        <v>17</v>
      </c>
      <c r="R87" s="30">
        <v>141.57</v>
      </c>
      <c r="S87" s="30">
        <v>1.25</v>
      </c>
      <c r="T87" s="30">
        <v>1024</v>
      </c>
      <c r="U87" s="30">
        <v>1280</v>
      </c>
      <c r="V87" s="32">
        <v>1.3</v>
      </c>
      <c r="W87" s="30">
        <v>8259</v>
      </c>
      <c r="X87" s="30">
        <v>60</v>
      </c>
      <c r="Y87" s="30">
        <v>34</v>
      </c>
      <c r="Z87" s="29" t="s">
        <v>81</v>
      </c>
      <c r="AA87" s="29" t="s">
        <v>86</v>
      </c>
      <c r="AB87" s="29"/>
      <c r="AC87" s="29"/>
      <c r="AD87" s="29" t="s">
        <v>84</v>
      </c>
      <c r="AE87" s="29" t="s">
        <v>83</v>
      </c>
      <c r="AF87" s="29" t="s">
        <v>830</v>
      </c>
      <c r="AG87" s="29" t="s">
        <v>105</v>
      </c>
      <c r="AH87" s="29" t="s">
        <v>86</v>
      </c>
      <c r="AI87" s="29" t="s">
        <v>105</v>
      </c>
      <c r="AJ87" s="29" t="s">
        <v>86</v>
      </c>
      <c r="AK87" s="29" t="s">
        <v>86</v>
      </c>
      <c r="AL87" s="29" t="s">
        <v>87</v>
      </c>
      <c r="AM87" s="29" t="s">
        <v>105</v>
      </c>
      <c r="AN87" s="29" t="s">
        <v>86</v>
      </c>
      <c r="AO87" s="29" t="s">
        <v>86</v>
      </c>
      <c r="AP87" s="29" t="s">
        <v>86</v>
      </c>
      <c r="AQ87" s="29" t="s">
        <v>96</v>
      </c>
      <c r="AR87" s="29" t="s">
        <v>105</v>
      </c>
      <c r="AS87" s="29" t="s">
        <v>84</v>
      </c>
      <c r="AT87" s="29" t="s">
        <v>89</v>
      </c>
      <c r="AU87" s="29" t="s">
        <v>105</v>
      </c>
      <c r="AV87" s="30">
        <v>6</v>
      </c>
      <c r="AW87" s="29" t="s">
        <v>84</v>
      </c>
      <c r="AX87" s="29" t="s">
        <v>83</v>
      </c>
      <c r="AY87" s="30">
        <v>250</v>
      </c>
      <c r="AZ87" s="30">
        <v>308.2</v>
      </c>
      <c r="BA87" s="30">
        <v>178.2</v>
      </c>
      <c r="BB87" s="30">
        <v>200</v>
      </c>
      <c r="BC87" s="29"/>
      <c r="BD87" s="29"/>
      <c r="BE87" s="30">
        <v>8.8000000000000007</v>
      </c>
      <c r="BF87" s="29"/>
      <c r="BG87" s="30">
        <v>0.15</v>
      </c>
      <c r="BH87" s="29"/>
      <c r="BI87" s="29"/>
      <c r="BJ87" s="30">
        <v>0.11</v>
      </c>
      <c r="BK87" s="30">
        <v>27.83</v>
      </c>
      <c r="BL87" s="30">
        <v>27.83</v>
      </c>
      <c r="BM87" s="30">
        <v>33.299999999999997</v>
      </c>
      <c r="BN87" s="29"/>
      <c r="BO87" s="29"/>
      <c r="BP87" s="30">
        <v>0.18</v>
      </c>
      <c r="BQ87" s="30">
        <v>0.21</v>
      </c>
      <c r="BR87" s="29"/>
      <c r="BS87" s="30">
        <v>8.8000000000000007</v>
      </c>
      <c r="BT87" s="30">
        <v>28.18</v>
      </c>
      <c r="BU87" s="29"/>
      <c r="BV87" s="30">
        <v>0</v>
      </c>
      <c r="BW87" s="28">
        <v>1094</v>
      </c>
      <c r="BX87" s="33">
        <f t="shared" si="9"/>
        <v>27.834900000000001</v>
      </c>
      <c r="BY87" s="34">
        <f>IF(COUNTIF($G$2:G87,G87)=1,1,0)</f>
        <v>1</v>
      </c>
      <c r="BZ87" s="34">
        <f t="shared" si="10"/>
        <v>1</v>
      </c>
      <c r="CA87" s="28" t="s">
        <v>3405</v>
      </c>
      <c r="CB87" s="34" t="b">
        <f t="shared" si="15"/>
        <v>0</v>
      </c>
      <c r="CC87" s="34" t="b">
        <f t="shared" si="11"/>
        <v>0</v>
      </c>
      <c r="CD87" s="34" t="b">
        <f t="array" ref="CD87">ISNUMBER(SEARCH("Touch Screen",$AJ87))</f>
        <v>0</v>
      </c>
      <c r="CE87" s="34"/>
      <c r="CF87" s="34"/>
      <c r="CG87" s="32">
        <v>34</v>
      </c>
      <c r="CH87" s="28">
        <v>0</v>
      </c>
      <c r="CI87" s="33">
        <f>('2. AC Monitors'!$A$8*'1. Version 7 Dataset'!$R87)+('1. Version 7 Dataset'!$V87*'2. AC Monitors'!$B$8)+'2. AC Monitors'!$C$8</f>
        <v>30.731539999999999</v>
      </c>
      <c r="CJ87" s="35">
        <f>BX87-('2. AC Monitors'!$B$8*V87)</f>
        <v>22.3749</v>
      </c>
      <c r="CK87" s="33">
        <f>IF($CH87=0,CJ87,CJ87-('2. AC Monitors'!$A$15*'1. Version 7 Dataset'!$CG87))</f>
        <v>22.3749</v>
      </c>
      <c r="CL87" s="33">
        <f>IF($CC87=TRUE,'1. Version 7 Dataset'!CK87-($CI87*'2. AC Monitors'!$B$15),'1. Version 7 Dataset'!CK87)</f>
        <v>22.3749</v>
      </c>
      <c r="CM87" s="33">
        <f>IF($CD87=TRUE,CL87-($CI87*'2. AC Monitors'!$D$15),CL87)</f>
        <v>22.3749</v>
      </c>
      <c r="CN87" s="33">
        <f>IF($CB87=TRUE,CM87-($CI87*'2. AC Monitors'!$E$15),CM87)</f>
        <v>22.3749</v>
      </c>
      <c r="CO87" s="33">
        <f>IF($CA87="DC",CN87+(CI87*(1-'2. AC Monitors'!$D$21)),CN87)</f>
        <v>22.3749</v>
      </c>
      <c r="CP87" s="35">
        <f>('2. AC Monitors'!$A$8*'1. Version 7 Dataset'!$R87)+'2. AC Monitors'!$C$8</f>
        <v>25.271539999999998</v>
      </c>
      <c r="CQ87" s="35">
        <f t="shared" si="12"/>
        <v>1</v>
      </c>
      <c r="CR87" s="33">
        <f>(IF(CD87=TRUE,CI87+(CI87*'2. AC Monitors'!$D$15),'1. Version 7 Dataset'!CI87))*0.85</f>
        <v>26.121808999999999</v>
      </c>
      <c r="CS87" s="35">
        <f t="shared" si="13"/>
        <v>0</v>
      </c>
      <c r="CT87" s="35">
        <f>($AZ87*$R87*'3. Signage Displays'!$A$7)+'3. Signage Displays'!$B$7*TANH('3. Signage Displays'!$C$7*('1. Version 7 Dataset'!$R87+'3. Signage Displays'!$D$7)+'3. Signage Displays'!$E$7)+'3. Signage Displays'!$F$7</f>
        <v>25.438308384471561</v>
      </c>
      <c r="CU87" s="36">
        <f>($AZ87*$R87*'3. Signage Displays'!$A$7)</f>
        <v>1.7452749599999999</v>
      </c>
      <c r="CV87" s="37">
        <f>BE87-(AZ87*R87*'3. Signage Displays'!$A$7)</f>
        <v>7.054725040000001</v>
      </c>
      <c r="CW87" s="37">
        <f>IF(CC87=TRUE,CV87-(CT87*'3. Signage Displays'!$A$12),CV87)</f>
        <v>7.054725040000001</v>
      </c>
      <c r="CX87" s="38">
        <f>'3. Signage Displays'!$B$7*TANH('3. Signage Displays'!$C$7*('1. Version 7 Dataset'!R87+'3. Signage Displays'!$D$7)+'3. Signage Displays'!$E$7)+'3. Signage Displays'!$F$7</f>
        <v>23.693033424471562</v>
      </c>
      <c r="CY87" s="28">
        <f t="shared" si="14"/>
        <v>1</v>
      </c>
    </row>
    <row r="88" spans="1:103" s="17" customFormat="1" ht="19.5" customHeight="1">
      <c r="A88" s="28">
        <v>1110</v>
      </c>
      <c r="B88" s="29" t="s">
        <v>808</v>
      </c>
      <c r="C88" s="29" t="s">
        <v>878</v>
      </c>
      <c r="D88" s="29" t="s">
        <v>879</v>
      </c>
      <c r="E88" s="29" t="s">
        <v>814</v>
      </c>
      <c r="F88" s="29" t="s">
        <v>878</v>
      </c>
      <c r="G88" s="29" t="s">
        <v>879</v>
      </c>
      <c r="H88" s="29" t="s">
        <v>880</v>
      </c>
      <c r="I88" s="29" t="s">
        <v>78</v>
      </c>
      <c r="J88" s="29" t="s">
        <v>88</v>
      </c>
      <c r="K88" s="29" t="s">
        <v>158</v>
      </c>
      <c r="L88" s="29" t="s">
        <v>80</v>
      </c>
      <c r="M88" s="29" t="s">
        <v>105</v>
      </c>
      <c r="N88" s="30">
        <v>1000</v>
      </c>
      <c r="O88" s="30">
        <v>11.8</v>
      </c>
      <c r="P88" s="30">
        <v>14.8</v>
      </c>
      <c r="Q88" s="31">
        <v>19</v>
      </c>
      <c r="R88" s="30">
        <v>174.17</v>
      </c>
      <c r="S88" s="30">
        <v>1.25</v>
      </c>
      <c r="T88" s="30">
        <v>1024</v>
      </c>
      <c r="U88" s="30">
        <v>1280</v>
      </c>
      <c r="V88" s="32">
        <v>1.3</v>
      </c>
      <c r="W88" s="30">
        <v>7525</v>
      </c>
      <c r="X88" s="30">
        <v>60</v>
      </c>
      <c r="Y88" s="30">
        <v>32.4</v>
      </c>
      <c r="Z88" s="29" t="s">
        <v>86</v>
      </c>
      <c r="AA88" s="29" t="s">
        <v>86</v>
      </c>
      <c r="AB88" s="29"/>
      <c r="AC88" s="29"/>
      <c r="AD88" s="29" t="s">
        <v>84</v>
      </c>
      <c r="AE88" s="29" t="s">
        <v>83</v>
      </c>
      <c r="AF88" s="29" t="s">
        <v>133</v>
      </c>
      <c r="AG88" s="29" t="s">
        <v>105</v>
      </c>
      <c r="AH88" s="29" t="s">
        <v>86</v>
      </c>
      <c r="AI88" s="29" t="s">
        <v>105</v>
      </c>
      <c r="AJ88" s="29" t="s">
        <v>86</v>
      </c>
      <c r="AK88" s="29" t="s">
        <v>86</v>
      </c>
      <c r="AL88" s="29" t="s">
        <v>87</v>
      </c>
      <c r="AM88" s="29" t="s">
        <v>105</v>
      </c>
      <c r="AN88" s="29" t="s">
        <v>86</v>
      </c>
      <c r="AO88" s="29" t="s">
        <v>86</v>
      </c>
      <c r="AP88" s="29" t="s">
        <v>86</v>
      </c>
      <c r="AQ88" s="29" t="s">
        <v>96</v>
      </c>
      <c r="AR88" s="29" t="s">
        <v>105</v>
      </c>
      <c r="AS88" s="29" t="s">
        <v>84</v>
      </c>
      <c r="AT88" s="29" t="s">
        <v>89</v>
      </c>
      <c r="AU88" s="29" t="s">
        <v>105</v>
      </c>
      <c r="AV88" s="30">
        <v>4</v>
      </c>
      <c r="AW88" s="29" t="s">
        <v>84</v>
      </c>
      <c r="AX88" s="29" t="s">
        <v>83</v>
      </c>
      <c r="AY88" s="30">
        <v>250</v>
      </c>
      <c r="AZ88" s="30">
        <v>262.3</v>
      </c>
      <c r="BA88" s="30">
        <v>192.3</v>
      </c>
      <c r="BB88" s="30">
        <v>200</v>
      </c>
      <c r="BC88" s="29"/>
      <c r="BD88" s="29"/>
      <c r="BE88" s="30">
        <v>12.32</v>
      </c>
      <c r="BF88" s="29"/>
      <c r="BG88" s="30">
        <v>0.28999999999999998</v>
      </c>
      <c r="BH88" s="30">
        <v>0.3</v>
      </c>
      <c r="BI88" s="29"/>
      <c r="BJ88" s="30">
        <v>0.16</v>
      </c>
      <c r="BK88" s="30">
        <v>39.42</v>
      </c>
      <c r="BL88" s="30">
        <v>43.62</v>
      </c>
      <c r="BM88" s="30">
        <v>49.5</v>
      </c>
      <c r="BN88" s="29"/>
      <c r="BO88" s="29"/>
      <c r="BP88" s="30">
        <v>0.18</v>
      </c>
      <c r="BQ88" s="30">
        <v>0.28999999999999998</v>
      </c>
      <c r="BR88" s="30">
        <v>0.3</v>
      </c>
      <c r="BS88" s="30">
        <v>12.03</v>
      </c>
      <c r="BT88" s="30">
        <v>38.54</v>
      </c>
      <c r="BU88" s="29"/>
      <c r="BV88" s="30">
        <v>0</v>
      </c>
      <c r="BW88" s="28">
        <v>1110</v>
      </c>
      <c r="BX88" s="33">
        <f t="shared" si="9"/>
        <v>39.424379999999999</v>
      </c>
      <c r="BY88" s="34">
        <f>IF(COUNTIF($G$2:G88,G88)=1,1,0)</f>
        <v>1</v>
      </c>
      <c r="BZ88" s="34">
        <f t="shared" si="10"/>
        <v>1</v>
      </c>
      <c r="CA88" s="28" t="s">
        <v>3405</v>
      </c>
      <c r="CB88" s="34" t="b">
        <f t="shared" si="15"/>
        <v>0</v>
      </c>
      <c r="CC88" s="34" t="b">
        <f t="shared" si="11"/>
        <v>0</v>
      </c>
      <c r="CD88" s="34" t="b">
        <f t="array" ref="CD88">ISNUMBER(SEARCH("Touch Screen",$AJ88))</f>
        <v>0</v>
      </c>
      <c r="CE88" s="34"/>
      <c r="CF88" s="34"/>
      <c r="CG88" s="32">
        <v>32.4</v>
      </c>
      <c r="CH88" s="28">
        <v>0</v>
      </c>
      <c r="CI88" s="33">
        <f>('2. AC Monitors'!$A$8*'1. Version 7 Dataset'!$R88)+('1. Version 7 Dataset'!$V88*'2. AC Monitors'!$B$8)+'2. AC Monitors'!$C$8</f>
        <v>34.708739999999999</v>
      </c>
      <c r="CJ88" s="35">
        <f>BX88-('2. AC Monitors'!$B$8*V88)</f>
        <v>33.964379999999998</v>
      </c>
      <c r="CK88" s="33">
        <f>IF($CH88=0,CJ88,CJ88-('2. AC Monitors'!$A$15*'1. Version 7 Dataset'!$CG88))</f>
        <v>33.964379999999998</v>
      </c>
      <c r="CL88" s="33">
        <f>IF($CC88=TRUE,'1. Version 7 Dataset'!CK88-($CI88*'2. AC Monitors'!$B$15),'1. Version 7 Dataset'!CK88)</f>
        <v>33.964379999999998</v>
      </c>
      <c r="CM88" s="33">
        <f>IF($CD88=TRUE,CL88-($CI88*'2. AC Monitors'!$D$15),CL88)</f>
        <v>33.964379999999998</v>
      </c>
      <c r="CN88" s="33">
        <f>IF($CB88=TRUE,CM88-($CI88*'2. AC Monitors'!$E$15),CM88)</f>
        <v>33.964379999999998</v>
      </c>
      <c r="CO88" s="33">
        <f>IF($CA88="DC",CN88+(CI88*(1-'2. AC Monitors'!$D$21)),CN88)</f>
        <v>33.964379999999998</v>
      </c>
      <c r="CP88" s="35">
        <f>('2. AC Monitors'!$A$8*'1. Version 7 Dataset'!$R88)+'2. AC Monitors'!$C$8</f>
        <v>29.248739999999998</v>
      </c>
      <c r="CQ88" s="35">
        <f t="shared" si="12"/>
        <v>0</v>
      </c>
      <c r="CR88" s="33">
        <f>(IF(CD88=TRUE,CI88+(CI88*'2. AC Monitors'!$D$15),'1. Version 7 Dataset'!CI88))*0.85</f>
        <v>29.502428999999999</v>
      </c>
      <c r="CS88" s="35">
        <f t="shared" si="13"/>
        <v>0</v>
      </c>
      <c r="CT88" s="35">
        <f>($AZ88*$R88*'3. Signage Displays'!$A$7)+'3. Signage Displays'!$B$7*TANH('3. Signage Displays'!$C$7*('1. Version 7 Dataset'!$R88+'3. Signage Displays'!$D$7)+'3. Signage Displays'!$E$7)+'3. Signage Displays'!$F$7</f>
        <v>27.473419846928845</v>
      </c>
      <c r="CU88" s="36">
        <f>($AZ88*$R88*'3. Signage Displays'!$A$7)</f>
        <v>1.8273916400000001</v>
      </c>
      <c r="CV88" s="37">
        <f>BE88-(AZ88*R88*'3. Signage Displays'!$A$7)</f>
        <v>10.49260836</v>
      </c>
      <c r="CW88" s="37">
        <f>IF(CC88=TRUE,CV88-(CT88*'3. Signage Displays'!$A$12),CV88)</f>
        <v>10.49260836</v>
      </c>
      <c r="CX88" s="38">
        <f>'3. Signage Displays'!$B$7*TANH('3. Signage Displays'!$C$7*('1. Version 7 Dataset'!R88+'3. Signage Displays'!$D$7)+'3. Signage Displays'!$E$7)+'3. Signage Displays'!$F$7</f>
        <v>25.646028206928847</v>
      </c>
      <c r="CY88" s="28">
        <f t="shared" si="14"/>
        <v>1</v>
      </c>
    </row>
    <row r="89" spans="1:103" s="17" customFormat="1" ht="19.5" customHeight="1">
      <c r="A89" s="28">
        <v>1121</v>
      </c>
      <c r="B89" s="29" t="s">
        <v>808</v>
      </c>
      <c r="C89" s="29" t="s">
        <v>885</v>
      </c>
      <c r="D89" s="29" t="s">
        <v>886</v>
      </c>
      <c r="E89" s="29" t="s">
        <v>814</v>
      </c>
      <c r="F89" s="29" t="s">
        <v>885</v>
      </c>
      <c r="G89" s="29" t="s">
        <v>887</v>
      </c>
      <c r="H89" s="29"/>
      <c r="I89" s="29" t="s">
        <v>78</v>
      </c>
      <c r="J89" s="29" t="s">
        <v>100</v>
      </c>
      <c r="K89" s="29"/>
      <c r="L89" s="29" t="s">
        <v>80</v>
      </c>
      <c r="M89" s="29"/>
      <c r="N89" s="30">
        <v>1000</v>
      </c>
      <c r="O89" s="30">
        <v>10.3</v>
      </c>
      <c r="P89" s="30">
        <v>16.5</v>
      </c>
      <c r="Q89" s="31">
        <v>19.5</v>
      </c>
      <c r="R89" s="30">
        <v>170.69</v>
      </c>
      <c r="S89" s="30">
        <v>1.6</v>
      </c>
      <c r="T89" s="30">
        <v>900</v>
      </c>
      <c r="U89" s="30">
        <v>1440</v>
      </c>
      <c r="V89" s="32">
        <v>1.3</v>
      </c>
      <c r="W89" s="30">
        <v>7593</v>
      </c>
      <c r="X89" s="30">
        <v>60</v>
      </c>
      <c r="Y89" s="30">
        <v>32.700000000000003</v>
      </c>
      <c r="Z89" s="29" t="s">
        <v>81</v>
      </c>
      <c r="AA89" s="29" t="s">
        <v>86</v>
      </c>
      <c r="AB89" s="29"/>
      <c r="AC89" s="29"/>
      <c r="AD89" s="29" t="s">
        <v>84</v>
      </c>
      <c r="AE89" s="29" t="s">
        <v>84</v>
      </c>
      <c r="AF89" s="29" t="s">
        <v>838</v>
      </c>
      <c r="AG89" s="29"/>
      <c r="AH89" s="29" t="s">
        <v>86</v>
      </c>
      <c r="AI89" s="29"/>
      <c r="AJ89" s="29" t="s">
        <v>86</v>
      </c>
      <c r="AK89" s="29" t="s">
        <v>86</v>
      </c>
      <c r="AL89" s="29" t="s">
        <v>87</v>
      </c>
      <c r="AM89" s="29"/>
      <c r="AN89" s="29" t="s">
        <v>86</v>
      </c>
      <c r="AO89" s="29" t="s">
        <v>86</v>
      </c>
      <c r="AP89" s="29" t="s">
        <v>86</v>
      </c>
      <c r="AQ89" s="29" t="s">
        <v>96</v>
      </c>
      <c r="AR89" s="29"/>
      <c r="AS89" s="29" t="s">
        <v>84</v>
      </c>
      <c r="AT89" s="29" t="s">
        <v>89</v>
      </c>
      <c r="AU89" s="29"/>
      <c r="AV89" s="30">
        <v>5</v>
      </c>
      <c r="AW89" s="29" t="s">
        <v>84</v>
      </c>
      <c r="AX89" s="29" t="s">
        <v>83</v>
      </c>
      <c r="AY89" s="30">
        <v>250</v>
      </c>
      <c r="AZ89" s="30">
        <v>286.10000000000002</v>
      </c>
      <c r="BA89" s="30">
        <v>187.8</v>
      </c>
      <c r="BB89" s="30">
        <v>202.8</v>
      </c>
      <c r="BC89" s="29"/>
      <c r="BD89" s="29"/>
      <c r="BE89" s="30">
        <v>11.8</v>
      </c>
      <c r="BF89" s="29"/>
      <c r="BG89" s="30">
        <v>0.13</v>
      </c>
      <c r="BH89" s="30">
        <v>0.12</v>
      </c>
      <c r="BI89" s="29"/>
      <c r="BJ89" s="30">
        <v>0.11</v>
      </c>
      <c r="BK89" s="30">
        <v>36.94</v>
      </c>
      <c r="BL89" s="30">
        <v>36.94</v>
      </c>
      <c r="BM89" s="30">
        <v>43.3</v>
      </c>
      <c r="BN89" s="29"/>
      <c r="BO89" s="29"/>
      <c r="BP89" s="30">
        <v>0.19</v>
      </c>
      <c r="BQ89" s="30">
        <v>0.21</v>
      </c>
      <c r="BR89" s="30">
        <v>0.2</v>
      </c>
      <c r="BS89" s="30">
        <v>11.77</v>
      </c>
      <c r="BT89" s="30">
        <v>37.299999999999997</v>
      </c>
      <c r="BU89" s="29"/>
      <c r="BV89" s="30">
        <v>0</v>
      </c>
      <c r="BW89" s="28">
        <v>1121</v>
      </c>
      <c r="BX89" s="33">
        <f t="shared" si="9"/>
        <v>36.919020000000003</v>
      </c>
      <c r="BY89" s="34">
        <f>IF(COUNTIF($G$2:G89,G89)=1,1,0)</f>
        <v>1</v>
      </c>
      <c r="BZ89" s="34">
        <f t="shared" si="10"/>
        <v>1</v>
      </c>
      <c r="CA89" s="28" t="s">
        <v>3405</v>
      </c>
      <c r="CB89" s="34" t="b">
        <f t="shared" si="15"/>
        <v>0</v>
      </c>
      <c r="CC89" s="34" t="b">
        <f t="shared" si="11"/>
        <v>0</v>
      </c>
      <c r="CD89" s="34" t="b">
        <f t="array" ref="CD89">ISNUMBER(SEARCH("Touch Screen",$AJ89))</f>
        <v>0</v>
      </c>
      <c r="CE89" s="34"/>
      <c r="CF89" s="34"/>
      <c r="CG89" s="32">
        <v>32.700000000000003</v>
      </c>
      <c r="CH89" s="28">
        <v>0</v>
      </c>
      <c r="CI89" s="33">
        <f>('2. AC Monitors'!$A$8*'1. Version 7 Dataset'!$R89)+('1. Version 7 Dataset'!$V89*'2. AC Monitors'!$B$8)+'2. AC Monitors'!$C$8</f>
        <v>34.284179999999999</v>
      </c>
      <c r="CJ89" s="35">
        <f>BX89-('2. AC Monitors'!$B$8*V89)</f>
        <v>31.459020000000002</v>
      </c>
      <c r="CK89" s="33">
        <f>IF($CH89=0,CJ89,CJ89-('2. AC Monitors'!$A$15*'1. Version 7 Dataset'!$CG89))</f>
        <v>31.459020000000002</v>
      </c>
      <c r="CL89" s="33">
        <f>IF($CC89=TRUE,'1. Version 7 Dataset'!CK89-($CI89*'2. AC Monitors'!$B$15),'1. Version 7 Dataset'!CK89)</f>
        <v>31.459020000000002</v>
      </c>
      <c r="CM89" s="33">
        <f>IF($CD89=TRUE,CL89-($CI89*'2. AC Monitors'!$D$15),CL89)</f>
        <v>31.459020000000002</v>
      </c>
      <c r="CN89" s="33">
        <f>IF($CB89=TRUE,CM89-($CI89*'2. AC Monitors'!$E$15),CM89)</f>
        <v>31.459020000000002</v>
      </c>
      <c r="CO89" s="33">
        <f>IF($CA89="DC",CN89+(CI89*(1-'2. AC Monitors'!$D$21)),CN89)</f>
        <v>31.459020000000002</v>
      </c>
      <c r="CP89" s="35">
        <f>('2. AC Monitors'!$A$8*'1. Version 7 Dataset'!$R89)+'2. AC Monitors'!$C$8</f>
        <v>28.824179999999998</v>
      </c>
      <c r="CQ89" s="35">
        <f t="shared" si="12"/>
        <v>0</v>
      </c>
      <c r="CR89" s="33">
        <f>(IF(CD89=TRUE,CI89+(CI89*'2. AC Monitors'!$D$15),'1. Version 7 Dataset'!CI89))*0.85</f>
        <v>29.141552999999998</v>
      </c>
      <c r="CS89" s="35">
        <f t="shared" si="13"/>
        <v>0</v>
      </c>
      <c r="CT89" s="35">
        <f>($AZ89*$R89*'3. Signage Displays'!$A$7)+'3. Signage Displays'!$B$7*TANH('3. Signage Displays'!$C$7*('1. Version 7 Dataset'!$R89+'3. Signage Displays'!$D$7)+'3. Signage Displays'!$E$7)+'3. Signage Displays'!$F$7</f>
        <v>27.391049945447719</v>
      </c>
      <c r="CU89" s="36">
        <f>($AZ89*$R89*'3. Signage Displays'!$A$7)</f>
        <v>1.9533763600000003</v>
      </c>
      <c r="CV89" s="37">
        <f>BE89-(AZ89*R89*'3. Signage Displays'!$A$7)</f>
        <v>9.8466236400000007</v>
      </c>
      <c r="CW89" s="37">
        <f>IF(CC89=TRUE,CV89-(CT89*'3. Signage Displays'!$A$12),CV89)</f>
        <v>9.8466236400000007</v>
      </c>
      <c r="CX89" s="38">
        <f>'3. Signage Displays'!$B$7*TANH('3. Signage Displays'!$C$7*('1. Version 7 Dataset'!R89+'3. Signage Displays'!$D$7)+'3. Signage Displays'!$E$7)+'3. Signage Displays'!$F$7</f>
        <v>25.437673585447719</v>
      </c>
      <c r="CY89" s="28">
        <f t="shared" si="14"/>
        <v>1</v>
      </c>
    </row>
    <row r="90" spans="1:103" s="17" customFormat="1" ht="19.5" customHeight="1">
      <c r="A90" s="28">
        <v>1139</v>
      </c>
      <c r="B90" s="29" t="s">
        <v>1674</v>
      </c>
      <c r="C90" s="29" t="s">
        <v>1822</v>
      </c>
      <c r="D90" s="29" t="s">
        <v>1823</v>
      </c>
      <c r="E90" s="29" t="s">
        <v>1677</v>
      </c>
      <c r="F90" s="29" t="s">
        <v>1822</v>
      </c>
      <c r="G90" s="29" t="s">
        <v>1823</v>
      </c>
      <c r="H90" s="29"/>
      <c r="I90" s="29" t="s">
        <v>78</v>
      </c>
      <c r="J90" s="29" t="s">
        <v>88</v>
      </c>
      <c r="K90" s="29" t="s">
        <v>158</v>
      </c>
      <c r="L90" s="29" t="s">
        <v>80</v>
      </c>
      <c r="M90" s="29"/>
      <c r="N90" s="30">
        <v>1000</v>
      </c>
      <c r="O90" s="30">
        <v>10.3</v>
      </c>
      <c r="P90" s="30">
        <v>16.5</v>
      </c>
      <c r="Q90" s="31">
        <v>19.5</v>
      </c>
      <c r="R90" s="30">
        <v>170.9</v>
      </c>
      <c r="S90" s="30">
        <v>1.6</v>
      </c>
      <c r="T90" s="30">
        <v>900</v>
      </c>
      <c r="U90" s="30">
        <v>1440</v>
      </c>
      <c r="V90" s="32">
        <v>1.3</v>
      </c>
      <c r="W90" s="30">
        <v>7583</v>
      </c>
      <c r="X90" s="30">
        <v>60</v>
      </c>
      <c r="Y90" s="30">
        <v>0.3</v>
      </c>
      <c r="Z90" s="29" t="s">
        <v>86</v>
      </c>
      <c r="AA90" s="29" t="s">
        <v>86</v>
      </c>
      <c r="AB90" s="29"/>
      <c r="AC90" s="29"/>
      <c r="AD90" s="29" t="s">
        <v>84</v>
      </c>
      <c r="AE90" s="29" t="s">
        <v>83</v>
      </c>
      <c r="AF90" s="29" t="s">
        <v>234</v>
      </c>
      <c r="AG90" s="29" t="s">
        <v>1824</v>
      </c>
      <c r="AH90" s="29" t="s">
        <v>86</v>
      </c>
      <c r="AI90" s="29"/>
      <c r="AJ90" s="29" t="s">
        <v>86</v>
      </c>
      <c r="AK90" s="29" t="s">
        <v>86</v>
      </c>
      <c r="AL90" s="29" t="s">
        <v>87</v>
      </c>
      <c r="AM90" s="29" t="s">
        <v>1824</v>
      </c>
      <c r="AN90" s="29" t="s">
        <v>86</v>
      </c>
      <c r="AO90" s="29" t="s">
        <v>86</v>
      </c>
      <c r="AP90" s="29" t="s">
        <v>86</v>
      </c>
      <c r="AQ90" s="29" t="s">
        <v>96</v>
      </c>
      <c r="AR90" s="29"/>
      <c r="AS90" s="29" t="s">
        <v>84</v>
      </c>
      <c r="AT90" s="29" t="s">
        <v>89</v>
      </c>
      <c r="AU90" s="29"/>
      <c r="AV90" s="30">
        <v>1</v>
      </c>
      <c r="AW90" s="29" t="s">
        <v>84</v>
      </c>
      <c r="AX90" s="29" t="s">
        <v>84</v>
      </c>
      <c r="AY90" s="30">
        <v>250</v>
      </c>
      <c r="AZ90" s="30">
        <v>254</v>
      </c>
      <c r="BA90" s="30">
        <v>188.2</v>
      </c>
      <c r="BB90" s="30">
        <v>200.3</v>
      </c>
      <c r="BC90" s="29"/>
      <c r="BD90" s="29"/>
      <c r="BE90" s="30">
        <v>12.44</v>
      </c>
      <c r="BF90" s="29"/>
      <c r="BG90" s="30">
        <v>0.17</v>
      </c>
      <c r="BH90" s="29"/>
      <c r="BI90" s="29"/>
      <c r="BJ90" s="30">
        <v>0.14000000000000001</v>
      </c>
      <c r="BK90" s="30">
        <v>39.11</v>
      </c>
      <c r="BL90" s="30">
        <v>39.11</v>
      </c>
      <c r="BM90" s="30">
        <v>43.3</v>
      </c>
      <c r="BN90" s="29"/>
      <c r="BO90" s="29"/>
      <c r="BP90" s="30">
        <v>0.16</v>
      </c>
      <c r="BQ90" s="30">
        <v>0.2</v>
      </c>
      <c r="BR90" s="29"/>
      <c r="BS90" s="30">
        <v>12.46</v>
      </c>
      <c r="BT90" s="30">
        <v>39.340000000000003</v>
      </c>
      <c r="BU90" s="29"/>
      <c r="BV90" s="30">
        <v>0</v>
      </c>
      <c r="BW90" s="28">
        <v>1139</v>
      </c>
      <c r="BX90" s="33">
        <f t="shared" si="9"/>
        <v>39.109019999999994</v>
      </c>
      <c r="BY90" s="34">
        <f>IF(COUNTIF($G$2:G90,G90)=1,1,0)</f>
        <v>1</v>
      </c>
      <c r="BZ90" s="34">
        <f t="shared" si="10"/>
        <v>1</v>
      </c>
      <c r="CA90" s="28" t="s">
        <v>3405</v>
      </c>
      <c r="CB90" s="34" t="b">
        <f t="shared" si="15"/>
        <v>0</v>
      </c>
      <c r="CC90" s="34" t="b">
        <f t="shared" si="11"/>
        <v>0</v>
      </c>
      <c r="CD90" s="34" t="b">
        <f t="array" ref="CD90">ISNUMBER(SEARCH("Touch Screen",$AJ90))</f>
        <v>0</v>
      </c>
      <c r="CE90" s="34"/>
      <c r="CF90" s="34"/>
      <c r="CG90" s="32">
        <v>0.3</v>
      </c>
      <c r="CH90" s="28">
        <v>0</v>
      </c>
      <c r="CI90" s="33">
        <f>('2. AC Monitors'!$A$8*'1. Version 7 Dataset'!$R90)+('1. Version 7 Dataset'!$V90*'2. AC Monitors'!$B$8)+'2. AC Monitors'!$C$8</f>
        <v>34.309800000000003</v>
      </c>
      <c r="CJ90" s="35">
        <f>BX90-('2. AC Monitors'!$B$8*V90)</f>
        <v>33.649019999999993</v>
      </c>
      <c r="CK90" s="33">
        <f>IF($CH90=0,CJ90,CJ90-('2. AC Monitors'!$A$15*'1. Version 7 Dataset'!$CG90))</f>
        <v>33.649019999999993</v>
      </c>
      <c r="CL90" s="33">
        <f>IF($CC90=TRUE,'1. Version 7 Dataset'!CK90-($CI90*'2. AC Monitors'!$B$15),'1. Version 7 Dataset'!CK90)</f>
        <v>33.649019999999993</v>
      </c>
      <c r="CM90" s="33">
        <f>IF($CD90=TRUE,CL90-($CI90*'2. AC Monitors'!$D$15),CL90)</f>
        <v>33.649019999999993</v>
      </c>
      <c r="CN90" s="33">
        <f>IF($CB90=TRUE,CM90-($CI90*'2. AC Monitors'!$E$15),CM90)</f>
        <v>33.649019999999993</v>
      </c>
      <c r="CO90" s="33">
        <f>IF($CA90="DC",CN90+(CI90*(1-'2. AC Monitors'!$D$21)),CN90)</f>
        <v>33.649019999999993</v>
      </c>
      <c r="CP90" s="35">
        <f>('2. AC Monitors'!$A$8*'1. Version 7 Dataset'!$R90)+'2. AC Monitors'!$C$8</f>
        <v>28.849800000000002</v>
      </c>
      <c r="CQ90" s="35">
        <f t="shared" si="12"/>
        <v>0</v>
      </c>
      <c r="CR90" s="33">
        <f>(IF(CD90=TRUE,CI90+(CI90*'2. AC Monitors'!$D$15),'1. Version 7 Dataset'!CI90))*0.85</f>
        <v>29.163330000000002</v>
      </c>
      <c r="CS90" s="35">
        <f t="shared" si="13"/>
        <v>0</v>
      </c>
      <c r="CT90" s="35">
        <f>($AZ90*$R90*'3. Signage Displays'!$A$7)+'3. Signage Displays'!$B$7*TANH('3. Signage Displays'!$C$7*('1. Version 7 Dataset'!$R90+'3. Signage Displays'!$D$7)+'3. Signage Displays'!$E$7)+'3. Signage Displays'!$F$7</f>
        <v>27.186591653317272</v>
      </c>
      <c r="CU90" s="36">
        <f>($AZ90*$R90*'3. Signage Displays'!$A$7)</f>
        <v>1.7363440000000001</v>
      </c>
      <c r="CV90" s="37">
        <f>BE90-(AZ90*R90*'3. Signage Displays'!$A$7)</f>
        <v>10.703655999999999</v>
      </c>
      <c r="CW90" s="37">
        <f>IF(CC90=TRUE,CV90-(CT90*'3. Signage Displays'!$A$12),CV90)</f>
        <v>10.703655999999999</v>
      </c>
      <c r="CX90" s="38">
        <f>'3. Signage Displays'!$B$7*TANH('3. Signage Displays'!$C$7*('1. Version 7 Dataset'!R90+'3. Signage Displays'!$D$7)+'3. Signage Displays'!$E$7)+'3. Signage Displays'!$F$7</f>
        <v>25.450247653317273</v>
      </c>
      <c r="CY90" s="28">
        <f t="shared" si="14"/>
        <v>1</v>
      </c>
    </row>
    <row r="91" spans="1:103" s="17" customFormat="1" ht="19.5" customHeight="1">
      <c r="A91" s="28">
        <v>326</v>
      </c>
      <c r="B91" s="29" t="s">
        <v>72</v>
      </c>
      <c r="C91" s="29" t="s">
        <v>406</v>
      </c>
      <c r="D91" s="29" t="s">
        <v>407</v>
      </c>
      <c r="E91" s="29" t="s">
        <v>75</v>
      </c>
      <c r="F91" s="29" t="s">
        <v>406</v>
      </c>
      <c r="G91" s="29" t="s">
        <v>407</v>
      </c>
      <c r="H91" s="29" t="s">
        <v>408</v>
      </c>
      <c r="I91" s="29" t="s">
        <v>78</v>
      </c>
      <c r="J91" s="29" t="s">
        <v>100</v>
      </c>
      <c r="K91" s="29"/>
      <c r="L91" s="29" t="s">
        <v>80</v>
      </c>
      <c r="M91" s="29"/>
      <c r="N91" s="30">
        <v>1000</v>
      </c>
      <c r="O91" s="30">
        <v>11.9</v>
      </c>
      <c r="P91" s="30">
        <v>14.8</v>
      </c>
      <c r="Q91" s="31">
        <v>19</v>
      </c>
      <c r="R91" s="30">
        <v>175.6</v>
      </c>
      <c r="S91" s="30">
        <v>1.25</v>
      </c>
      <c r="T91" s="30">
        <v>1024</v>
      </c>
      <c r="U91" s="30">
        <v>1280</v>
      </c>
      <c r="V91" s="32">
        <v>1.3</v>
      </c>
      <c r="W91" s="30">
        <v>7464</v>
      </c>
      <c r="X91" s="30">
        <v>60</v>
      </c>
      <c r="Y91" s="30">
        <v>33.6</v>
      </c>
      <c r="Z91" s="29" t="s">
        <v>81</v>
      </c>
      <c r="AA91" s="29" t="s">
        <v>82</v>
      </c>
      <c r="AB91" s="29"/>
      <c r="AC91" s="29"/>
      <c r="AD91" s="29" t="s">
        <v>84</v>
      </c>
      <c r="AE91" s="29" t="s">
        <v>84</v>
      </c>
      <c r="AF91" s="29" t="s">
        <v>106</v>
      </c>
      <c r="AG91" s="29"/>
      <c r="AH91" s="29" t="s">
        <v>86</v>
      </c>
      <c r="AI91" s="29"/>
      <c r="AJ91" s="29" t="s">
        <v>86</v>
      </c>
      <c r="AK91" s="29" t="s">
        <v>86</v>
      </c>
      <c r="AL91" s="29" t="s">
        <v>107</v>
      </c>
      <c r="AM91" s="29"/>
      <c r="AN91" s="29" t="s">
        <v>86</v>
      </c>
      <c r="AO91" s="29" t="s">
        <v>86</v>
      </c>
      <c r="AP91" s="29" t="s">
        <v>86</v>
      </c>
      <c r="AQ91" s="29" t="s">
        <v>96</v>
      </c>
      <c r="AR91" s="29"/>
      <c r="AS91" s="29" t="s">
        <v>84</v>
      </c>
      <c r="AT91" s="29" t="s">
        <v>89</v>
      </c>
      <c r="AU91" s="29"/>
      <c r="AV91" s="29"/>
      <c r="AW91" s="29" t="s">
        <v>84</v>
      </c>
      <c r="AX91" s="29" t="s">
        <v>83</v>
      </c>
      <c r="AY91" s="30">
        <v>250</v>
      </c>
      <c r="AZ91" s="30">
        <v>231.6</v>
      </c>
      <c r="BA91" s="30">
        <v>200.9</v>
      </c>
      <c r="BB91" s="30">
        <v>200</v>
      </c>
      <c r="BC91" s="29"/>
      <c r="BD91" s="29"/>
      <c r="BE91" s="30">
        <v>11.73</v>
      </c>
      <c r="BF91" s="29"/>
      <c r="BG91" s="30">
        <v>0.33</v>
      </c>
      <c r="BH91" s="29"/>
      <c r="BI91" s="29"/>
      <c r="BJ91" s="30">
        <v>0.15</v>
      </c>
      <c r="BK91" s="30">
        <v>37.86</v>
      </c>
      <c r="BL91" s="30">
        <v>37.86</v>
      </c>
      <c r="BM91" s="30">
        <v>44.4</v>
      </c>
      <c r="BN91" s="29"/>
      <c r="BO91" s="29"/>
      <c r="BP91" s="30">
        <v>0.18</v>
      </c>
      <c r="BQ91" s="30">
        <v>0.37</v>
      </c>
      <c r="BR91" s="29"/>
      <c r="BS91" s="30">
        <v>11.6</v>
      </c>
      <c r="BT91" s="30">
        <v>37.68</v>
      </c>
      <c r="BU91" s="29"/>
      <c r="BV91" s="30">
        <v>0</v>
      </c>
      <c r="BW91" s="28">
        <v>326</v>
      </c>
      <c r="BX91" s="33">
        <f t="shared" si="9"/>
        <v>37.843200000000003</v>
      </c>
      <c r="BY91" s="34">
        <f>IF(COUNTIF($G$2:G91,G91)=1,1,0)</f>
        <v>1</v>
      </c>
      <c r="BZ91" s="34">
        <f t="shared" si="10"/>
        <v>1</v>
      </c>
      <c r="CA91" s="28" t="s">
        <v>3405</v>
      </c>
      <c r="CB91" s="34" t="b">
        <f t="shared" si="15"/>
        <v>0</v>
      </c>
      <c r="CC91" s="34" t="b">
        <f t="shared" si="11"/>
        <v>0</v>
      </c>
      <c r="CD91" s="34" t="b">
        <f t="array" ref="CD91">ISNUMBER(SEARCH("Touch Screen",$AJ91))</f>
        <v>0</v>
      </c>
      <c r="CE91" s="34"/>
      <c r="CF91" s="34"/>
      <c r="CG91" s="32">
        <v>33.6</v>
      </c>
      <c r="CH91" s="28">
        <v>0</v>
      </c>
      <c r="CI91" s="33">
        <f>('2. AC Monitors'!$A$8*'1. Version 7 Dataset'!$R91)+('1. Version 7 Dataset'!$V91*'2. AC Monitors'!$B$8)+'2. AC Monitors'!$C$8</f>
        <v>34.883200000000002</v>
      </c>
      <c r="CJ91" s="35">
        <f>BX91-('2. AC Monitors'!$B$8*V91)</f>
        <v>32.383200000000002</v>
      </c>
      <c r="CK91" s="33">
        <f>IF($CH91=0,CJ91,CJ91-('2. AC Monitors'!$A$15*'1. Version 7 Dataset'!$CG91))</f>
        <v>32.383200000000002</v>
      </c>
      <c r="CL91" s="33">
        <f>IF($CC91=TRUE,'1. Version 7 Dataset'!CK91-($CI91*'2. AC Monitors'!$B$15),'1. Version 7 Dataset'!CK91)</f>
        <v>32.383200000000002</v>
      </c>
      <c r="CM91" s="33">
        <f>IF($CD91=TRUE,CL91-($CI91*'2. AC Monitors'!$D$15),CL91)</f>
        <v>32.383200000000002</v>
      </c>
      <c r="CN91" s="33">
        <f>IF($CB91=TRUE,CM91-($CI91*'2. AC Monitors'!$E$15),CM91)</f>
        <v>32.383200000000002</v>
      </c>
      <c r="CO91" s="33">
        <f>IF($CA91="DC",CN91+(CI91*(1-'2. AC Monitors'!$D$21)),CN91)</f>
        <v>32.383200000000002</v>
      </c>
      <c r="CP91" s="35">
        <f>('2. AC Monitors'!$A$8*'1. Version 7 Dataset'!$R91)+'2. AC Monitors'!$C$8</f>
        <v>29.423199999999998</v>
      </c>
      <c r="CQ91" s="35">
        <f t="shared" si="12"/>
        <v>0</v>
      </c>
      <c r="CR91" s="33">
        <f>(IF(CD91=TRUE,CI91+(CI91*'2. AC Monitors'!$D$15),'1. Version 7 Dataset'!CI91))*0.85</f>
        <v>29.65072</v>
      </c>
      <c r="CS91" s="35">
        <f t="shared" si="13"/>
        <v>0</v>
      </c>
      <c r="CT91" s="35">
        <f>($AZ91*$R91*'3. Signage Displays'!$A$7)+'3. Signage Displays'!$B$7*TANH('3. Signage Displays'!$C$7*('1. Version 7 Dataset'!$R91+'3. Signage Displays'!$D$7)+'3. Signage Displays'!$E$7)+'3. Signage Displays'!$F$7</f>
        <v>27.358393774864638</v>
      </c>
      <c r="CU91" s="36">
        <f>($AZ91*$R91*'3. Signage Displays'!$A$7)</f>
        <v>1.6267584000000002</v>
      </c>
      <c r="CV91" s="37">
        <f>BE91-(AZ91*R91*'3. Signage Displays'!$A$7)</f>
        <v>10.1032416</v>
      </c>
      <c r="CW91" s="37">
        <f>IF(CC91=TRUE,CV91-(CT91*'3. Signage Displays'!$A$12),CV91)</f>
        <v>10.1032416</v>
      </c>
      <c r="CX91" s="38">
        <f>'3. Signage Displays'!$B$7*TANH('3. Signage Displays'!$C$7*('1. Version 7 Dataset'!R91+'3. Signage Displays'!$D$7)+'3. Signage Displays'!$E$7)+'3. Signage Displays'!$F$7</f>
        <v>25.731635374864638</v>
      </c>
      <c r="CY91" s="28">
        <f t="shared" si="14"/>
        <v>1</v>
      </c>
    </row>
    <row r="92" spans="1:103" s="17" customFormat="1" ht="19.5" customHeight="1">
      <c r="A92" s="28">
        <v>563</v>
      </c>
      <c r="B92" s="29" t="s">
        <v>3083</v>
      </c>
      <c r="C92" s="29" t="s">
        <v>3158</v>
      </c>
      <c r="D92" s="29" t="s">
        <v>3159</v>
      </c>
      <c r="E92" s="29" t="s">
        <v>3086</v>
      </c>
      <c r="F92" s="29" t="s">
        <v>3160</v>
      </c>
      <c r="G92" s="29" t="s">
        <v>3161</v>
      </c>
      <c r="H92" s="29"/>
      <c r="I92" s="29" t="s">
        <v>78</v>
      </c>
      <c r="J92" s="29" t="s">
        <v>100</v>
      </c>
      <c r="K92" s="29"/>
      <c r="L92" s="29" t="s">
        <v>80</v>
      </c>
      <c r="M92" s="29"/>
      <c r="N92" s="30">
        <v>500</v>
      </c>
      <c r="O92" s="30">
        <v>10.6</v>
      </c>
      <c r="P92" s="30">
        <v>13.3</v>
      </c>
      <c r="Q92" s="31">
        <v>17</v>
      </c>
      <c r="R92" s="30">
        <v>141.6</v>
      </c>
      <c r="S92" s="30">
        <v>1.25</v>
      </c>
      <c r="T92" s="30">
        <v>1024</v>
      </c>
      <c r="U92" s="30">
        <v>1080</v>
      </c>
      <c r="V92" s="32">
        <v>1.3</v>
      </c>
      <c r="W92" s="30">
        <v>9257</v>
      </c>
      <c r="X92" s="30">
        <v>60</v>
      </c>
      <c r="Y92" s="30">
        <v>33.200000000000003</v>
      </c>
      <c r="Z92" s="29" t="s">
        <v>81</v>
      </c>
      <c r="AA92" s="29" t="s">
        <v>82</v>
      </c>
      <c r="AB92" s="29"/>
      <c r="AC92" s="29"/>
      <c r="AD92" s="29" t="s">
        <v>84</v>
      </c>
      <c r="AE92" s="29" t="s">
        <v>84</v>
      </c>
      <c r="AF92" s="29" t="s">
        <v>1487</v>
      </c>
      <c r="AG92" s="29"/>
      <c r="AH92" s="29" t="s">
        <v>86</v>
      </c>
      <c r="AI92" s="29"/>
      <c r="AJ92" s="29" t="s">
        <v>86</v>
      </c>
      <c r="AK92" s="29" t="s">
        <v>86</v>
      </c>
      <c r="AL92" s="29" t="s">
        <v>1487</v>
      </c>
      <c r="AM92" s="29"/>
      <c r="AN92" s="29" t="s">
        <v>86</v>
      </c>
      <c r="AO92" s="29" t="s">
        <v>86</v>
      </c>
      <c r="AP92" s="29" t="s">
        <v>86</v>
      </c>
      <c r="AQ92" s="29" t="s">
        <v>96</v>
      </c>
      <c r="AR92" s="29"/>
      <c r="AS92" s="29" t="s">
        <v>84</v>
      </c>
      <c r="AT92" s="29" t="s">
        <v>89</v>
      </c>
      <c r="AU92" s="29"/>
      <c r="AV92" s="30">
        <v>0</v>
      </c>
      <c r="AW92" s="29" t="s">
        <v>84</v>
      </c>
      <c r="AX92" s="29" t="s">
        <v>83</v>
      </c>
      <c r="AY92" s="30">
        <v>250</v>
      </c>
      <c r="AZ92" s="30">
        <v>297.89999999999998</v>
      </c>
      <c r="BA92" s="30">
        <v>268.10000000000002</v>
      </c>
      <c r="BB92" s="30">
        <v>200.5</v>
      </c>
      <c r="BC92" s="29"/>
      <c r="BD92" s="29"/>
      <c r="BE92" s="30">
        <v>9.18</v>
      </c>
      <c r="BF92" s="29"/>
      <c r="BG92" s="30">
        <v>0.32</v>
      </c>
      <c r="BH92" s="29"/>
      <c r="BI92" s="29"/>
      <c r="BJ92" s="30">
        <v>0.25</v>
      </c>
      <c r="BK92" s="30">
        <v>29.97</v>
      </c>
      <c r="BL92" s="29"/>
      <c r="BM92" s="30">
        <v>33.4</v>
      </c>
      <c r="BN92" s="29"/>
      <c r="BO92" s="29"/>
      <c r="BP92" s="30">
        <v>0.28999999999999998</v>
      </c>
      <c r="BQ92" s="30">
        <v>0.35</v>
      </c>
      <c r="BR92" s="29"/>
      <c r="BS92" s="30">
        <v>9.2100000000000009</v>
      </c>
      <c r="BT92" s="30">
        <v>30.23</v>
      </c>
      <c r="BU92" s="29"/>
      <c r="BV92" s="30">
        <v>0</v>
      </c>
      <c r="BW92" s="28">
        <v>563</v>
      </c>
      <c r="BX92" s="33">
        <f t="shared" si="9"/>
        <v>29.967959999999998</v>
      </c>
      <c r="BY92" s="34">
        <f>IF(COUNTIF($G$2:G92,G92)=1,1,0)</f>
        <v>1</v>
      </c>
      <c r="BZ92" s="34">
        <f t="shared" si="10"/>
        <v>1</v>
      </c>
      <c r="CA92" s="28" t="s">
        <v>3405</v>
      </c>
      <c r="CB92" s="34" t="b">
        <f t="shared" si="15"/>
        <v>0</v>
      </c>
      <c r="CC92" s="34" t="b">
        <f t="shared" si="11"/>
        <v>0</v>
      </c>
      <c r="CD92" s="34" t="b">
        <f t="array" ref="CD92">ISNUMBER(SEARCH("Touch Screen",$AJ92))</f>
        <v>0</v>
      </c>
      <c r="CE92" s="34"/>
      <c r="CF92" s="34"/>
      <c r="CG92" s="32">
        <v>33.200000000000003</v>
      </c>
      <c r="CH92" s="28">
        <v>0</v>
      </c>
      <c r="CI92" s="33">
        <f>('2. AC Monitors'!$A$8*'1. Version 7 Dataset'!$R92)+('1. Version 7 Dataset'!$V92*'2. AC Monitors'!$B$8)+'2. AC Monitors'!$C$8</f>
        <v>30.735199999999999</v>
      </c>
      <c r="CJ92" s="35">
        <f>BX92-('2. AC Monitors'!$B$8*V92)</f>
        <v>24.507959999999997</v>
      </c>
      <c r="CK92" s="33">
        <f>IF($CH92=0,CJ92,CJ92-('2. AC Monitors'!$A$15*'1. Version 7 Dataset'!$CG92))</f>
        <v>24.507959999999997</v>
      </c>
      <c r="CL92" s="33">
        <f>IF($CC92=TRUE,'1. Version 7 Dataset'!CK92-($CI92*'2. AC Monitors'!$B$15),'1. Version 7 Dataset'!CK92)</f>
        <v>24.507959999999997</v>
      </c>
      <c r="CM92" s="33">
        <f>IF($CD92=TRUE,CL92-($CI92*'2. AC Monitors'!$D$15),CL92)</f>
        <v>24.507959999999997</v>
      </c>
      <c r="CN92" s="33">
        <f>IF($CB92=TRUE,CM92-($CI92*'2. AC Monitors'!$E$15),CM92)</f>
        <v>24.507959999999997</v>
      </c>
      <c r="CO92" s="33">
        <f>IF($CA92="DC",CN92+(CI92*(1-'2. AC Monitors'!$D$21)),CN92)</f>
        <v>24.507959999999997</v>
      </c>
      <c r="CP92" s="35">
        <f>('2. AC Monitors'!$A$8*'1. Version 7 Dataset'!$R92)+'2. AC Monitors'!$C$8</f>
        <v>25.275199999999998</v>
      </c>
      <c r="CQ92" s="35">
        <f t="shared" si="12"/>
        <v>1</v>
      </c>
      <c r="CR92" s="33">
        <f>(IF(CD92=TRUE,CI92+(CI92*'2. AC Monitors'!$D$15),'1. Version 7 Dataset'!CI92))*0.85</f>
        <v>26.124919999999999</v>
      </c>
      <c r="CS92" s="35">
        <f t="shared" si="13"/>
        <v>0</v>
      </c>
      <c r="CT92" s="35">
        <f>($AZ92*$R92*'3. Signage Displays'!$A$7)+'3. Signage Displays'!$B$7*TANH('3. Signage Displays'!$C$7*('1. Version 7 Dataset'!$R92+'3. Signage Displays'!$D$7)+'3. Signage Displays'!$E$7)+'3. Signage Displays'!$F$7</f>
        <v>25.382137318829297</v>
      </c>
      <c r="CU92" s="36">
        <f>($AZ92*$R92*'3. Signage Displays'!$A$7)</f>
        <v>1.6873055999999997</v>
      </c>
      <c r="CV92" s="37">
        <f>BE92-(AZ92*R92*'3. Signage Displays'!$A$7)</f>
        <v>7.4926943999999995</v>
      </c>
      <c r="CW92" s="37">
        <f>IF(CC92=TRUE,CV92-(CT92*'3. Signage Displays'!$A$12),CV92)</f>
        <v>7.4926943999999995</v>
      </c>
      <c r="CX92" s="38">
        <f>'3. Signage Displays'!$B$7*TANH('3. Signage Displays'!$C$7*('1. Version 7 Dataset'!R92+'3. Signage Displays'!$D$7)+'3. Signage Displays'!$E$7)+'3. Signage Displays'!$F$7</f>
        <v>23.694831718829299</v>
      </c>
      <c r="CY92" s="28">
        <f t="shared" si="14"/>
        <v>1</v>
      </c>
    </row>
    <row r="93" spans="1:103" s="17" customFormat="1" ht="19.5" customHeight="1">
      <c r="A93" s="28">
        <v>1109</v>
      </c>
      <c r="B93" s="29" t="s">
        <v>72</v>
      </c>
      <c r="C93" s="29" t="s">
        <v>108</v>
      </c>
      <c r="D93" s="29" t="s">
        <v>109</v>
      </c>
      <c r="E93" s="29" t="s">
        <v>75</v>
      </c>
      <c r="F93" s="29" t="s">
        <v>110</v>
      </c>
      <c r="G93" s="29" t="s">
        <v>111</v>
      </c>
      <c r="H93" s="29"/>
      <c r="I93" s="29" t="s">
        <v>78</v>
      </c>
      <c r="J93" s="29" t="s">
        <v>100</v>
      </c>
      <c r="K93" s="29"/>
      <c r="L93" s="29" t="s">
        <v>80</v>
      </c>
      <c r="M93" s="29"/>
      <c r="N93" s="30">
        <v>1000</v>
      </c>
      <c r="O93" s="30">
        <v>11.9</v>
      </c>
      <c r="P93" s="30">
        <v>14.8</v>
      </c>
      <c r="Q93" s="31">
        <v>19</v>
      </c>
      <c r="R93" s="30">
        <v>175.61</v>
      </c>
      <c r="S93" s="30">
        <v>1.25</v>
      </c>
      <c r="T93" s="30">
        <v>1024</v>
      </c>
      <c r="U93" s="30">
        <v>1280</v>
      </c>
      <c r="V93" s="32">
        <v>1.3</v>
      </c>
      <c r="W93" s="30">
        <v>7464</v>
      </c>
      <c r="X93" s="30">
        <v>60</v>
      </c>
      <c r="Y93" s="30">
        <v>33.6</v>
      </c>
      <c r="Z93" s="29" t="s">
        <v>81</v>
      </c>
      <c r="AA93" s="29" t="s">
        <v>82</v>
      </c>
      <c r="AB93" s="29"/>
      <c r="AC93" s="29"/>
      <c r="AD93" s="29" t="s">
        <v>84</v>
      </c>
      <c r="AE93" s="29" t="s">
        <v>84</v>
      </c>
      <c r="AF93" s="29" t="s">
        <v>106</v>
      </c>
      <c r="AG93" s="29"/>
      <c r="AH93" s="29" t="s">
        <v>86</v>
      </c>
      <c r="AI93" s="29"/>
      <c r="AJ93" s="29" t="s">
        <v>86</v>
      </c>
      <c r="AK93" s="29" t="s">
        <v>86</v>
      </c>
      <c r="AL93" s="29" t="s">
        <v>107</v>
      </c>
      <c r="AM93" s="29"/>
      <c r="AN93" s="29" t="s">
        <v>86</v>
      </c>
      <c r="AO93" s="29" t="s">
        <v>86</v>
      </c>
      <c r="AP93" s="29" t="s">
        <v>86</v>
      </c>
      <c r="AQ93" s="29" t="s">
        <v>96</v>
      </c>
      <c r="AR93" s="29"/>
      <c r="AS93" s="29" t="s">
        <v>84</v>
      </c>
      <c r="AT93" s="29" t="s">
        <v>89</v>
      </c>
      <c r="AU93" s="29"/>
      <c r="AV93" s="30">
        <v>1</v>
      </c>
      <c r="AW93" s="29" t="s">
        <v>84</v>
      </c>
      <c r="AX93" s="29" t="s">
        <v>83</v>
      </c>
      <c r="AY93" s="30">
        <v>250</v>
      </c>
      <c r="AZ93" s="30">
        <v>231.6</v>
      </c>
      <c r="BA93" s="30">
        <v>200.9</v>
      </c>
      <c r="BB93" s="30">
        <v>200</v>
      </c>
      <c r="BC93" s="29"/>
      <c r="BD93" s="29"/>
      <c r="BE93" s="30">
        <v>11.73</v>
      </c>
      <c r="BF93" s="29"/>
      <c r="BG93" s="30">
        <v>0.33</v>
      </c>
      <c r="BH93" s="29"/>
      <c r="BI93" s="29"/>
      <c r="BJ93" s="30">
        <v>0.15</v>
      </c>
      <c r="BK93" s="30">
        <v>37.86</v>
      </c>
      <c r="BL93" s="30">
        <v>37.86</v>
      </c>
      <c r="BM93" s="30">
        <v>44.4</v>
      </c>
      <c r="BN93" s="29"/>
      <c r="BO93" s="29"/>
      <c r="BP93" s="30">
        <v>0.18</v>
      </c>
      <c r="BQ93" s="30">
        <v>0.37</v>
      </c>
      <c r="BR93" s="29"/>
      <c r="BS93" s="30">
        <v>11.6</v>
      </c>
      <c r="BT93" s="30">
        <v>37.68</v>
      </c>
      <c r="BU93" s="29"/>
      <c r="BV93" s="30">
        <v>0</v>
      </c>
      <c r="BW93" s="28">
        <v>1109</v>
      </c>
      <c r="BX93" s="33">
        <f t="shared" si="9"/>
        <v>37.843200000000003</v>
      </c>
      <c r="BY93" s="34">
        <f>IF(COUNTIF($G$2:G93,G93)=1,1,0)</f>
        <v>0</v>
      </c>
      <c r="BZ93" s="34">
        <f t="shared" si="10"/>
        <v>1</v>
      </c>
      <c r="CA93" s="28" t="s">
        <v>3405</v>
      </c>
      <c r="CB93" s="34" t="b">
        <f t="shared" si="15"/>
        <v>0</v>
      </c>
      <c r="CC93" s="34" t="b">
        <f t="shared" si="11"/>
        <v>0</v>
      </c>
      <c r="CD93" s="34" t="b">
        <f t="array" ref="CD93">ISNUMBER(SEARCH("Touch Screen",$AJ93))</f>
        <v>0</v>
      </c>
      <c r="CE93" s="34"/>
      <c r="CF93" s="34"/>
      <c r="CG93" s="32">
        <v>33.6</v>
      </c>
      <c r="CH93" s="28">
        <v>0</v>
      </c>
      <c r="CI93" s="33">
        <f>('2. AC Monitors'!$A$8*'1. Version 7 Dataset'!$R93)+('1. Version 7 Dataset'!$V93*'2. AC Monitors'!$B$8)+'2. AC Monitors'!$C$8</f>
        <v>34.884420000000006</v>
      </c>
      <c r="CJ93" s="35">
        <f>BX93-('2. AC Monitors'!$B$8*V93)</f>
        <v>32.383200000000002</v>
      </c>
      <c r="CK93" s="33">
        <f>IF($CH93=0,CJ93,CJ93-('2. AC Monitors'!$A$15*'1. Version 7 Dataset'!$CG93))</f>
        <v>32.383200000000002</v>
      </c>
      <c r="CL93" s="33">
        <f>IF($CC93=TRUE,'1. Version 7 Dataset'!CK93-($CI93*'2. AC Monitors'!$B$15),'1. Version 7 Dataset'!CK93)</f>
        <v>32.383200000000002</v>
      </c>
      <c r="CM93" s="33">
        <f>IF($CD93=TRUE,CL93-($CI93*'2. AC Monitors'!$D$15),CL93)</f>
        <v>32.383200000000002</v>
      </c>
      <c r="CN93" s="33">
        <f>IF($CB93=TRUE,CM93-($CI93*'2. AC Monitors'!$E$15),CM93)</f>
        <v>32.383200000000002</v>
      </c>
      <c r="CO93" s="33">
        <f>IF($CA93="DC",CN93+(CI93*(1-'2. AC Monitors'!$D$21)),CN93)</f>
        <v>32.383200000000002</v>
      </c>
      <c r="CP93" s="35">
        <f>('2. AC Monitors'!$A$8*'1. Version 7 Dataset'!$R93)+'2. AC Monitors'!$C$8</f>
        <v>29.424420000000001</v>
      </c>
      <c r="CQ93" s="35">
        <f t="shared" si="12"/>
        <v>0</v>
      </c>
      <c r="CR93" s="33">
        <f>(IF(CD93=TRUE,CI93+(CI93*'2. AC Monitors'!$D$15),'1. Version 7 Dataset'!CI93))*0.85</f>
        <v>29.651757000000003</v>
      </c>
      <c r="CS93" s="35">
        <f t="shared" si="13"/>
        <v>0</v>
      </c>
      <c r="CT93" s="35">
        <f>($AZ93*$R93*'3. Signage Displays'!$A$7)+'3. Signage Displays'!$B$7*TANH('3. Signage Displays'!$C$7*('1. Version 7 Dataset'!$R93+'3. Signage Displays'!$D$7)+'3. Signage Displays'!$E$7)+'3. Signage Displays'!$F$7</f>
        <v>27.359085045903171</v>
      </c>
      <c r="CU93" s="36">
        <f>($AZ93*$R93*'3. Signage Displays'!$A$7)</f>
        <v>1.6268510400000002</v>
      </c>
      <c r="CV93" s="37">
        <f>BE93-(AZ93*R93*'3. Signage Displays'!$A$7)</f>
        <v>10.10314896</v>
      </c>
      <c r="CW93" s="37">
        <f>IF(CC93=TRUE,CV93-(CT93*'3. Signage Displays'!$A$12),CV93)</f>
        <v>10.10314896</v>
      </c>
      <c r="CX93" s="38">
        <f>'3. Signage Displays'!$B$7*TANH('3. Signage Displays'!$C$7*('1. Version 7 Dataset'!R93+'3. Signage Displays'!$D$7)+'3. Signage Displays'!$E$7)+'3. Signage Displays'!$F$7</f>
        <v>25.73223400590317</v>
      </c>
      <c r="CY93" s="28">
        <f t="shared" si="14"/>
        <v>1</v>
      </c>
    </row>
    <row r="94" spans="1:103" s="17" customFormat="1" ht="19.5" customHeight="1">
      <c r="A94" s="28">
        <v>16</v>
      </c>
      <c r="B94" s="29" t="s">
        <v>2231</v>
      </c>
      <c r="C94" s="29" t="s">
        <v>2272</v>
      </c>
      <c r="D94" s="29" t="s">
        <v>2273</v>
      </c>
      <c r="E94" s="29" t="s">
        <v>2234</v>
      </c>
      <c r="F94" s="29" t="s">
        <v>2272</v>
      </c>
      <c r="G94" s="29" t="s">
        <v>2273</v>
      </c>
      <c r="H94" s="29"/>
      <c r="I94" s="29" t="s">
        <v>78</v>
      </c>
      <c r="J94" s="29" t="s">
        <v>100</v>
      </c>
      <c r="K94" s="29" t="s">
        <v>105</v>
      </c>
      <c r="L94" s="29" t="s">
        <v>80</v>
      </c>
      <c r="M94" s="29" t="s">
        <v>105</v>
      </c>
      <c r="N94" s="30">
        <v>600</v>
      </c>
      <c r="O94" s="30">
        <v>9.3000000000000007</v>
      </c>
      <c r="P94" s="30">
        <v>17.100000000000001</v>
      </c>
      <c r="Q94" s="31">
        <v>19.5</v>
      </c>
      <c r="R94" s="30">
        <v>158.96</v>
      </c>
      <c r="S94" s="30">
        <v>1.78</v>
      </c>
      <c r="T94" s="30">
        <v>900</v>
      </c>
      <c r="U94" s="30">
        <v>1600</v>
      </c>
      <c r="V94" s="32">
        <v>1.4</v>
      </c>
      <c r="W94" s="30">
        <v>9059</v>
      </c>
      <c r="X94" s="30">
        <v>60</v>
      </c>
      <c r="Y94" s="30">
        <v>33.5</v>
      </c>
      <c r="Z94" s="29" t="s">
        <v>81</v>
      </c>
      <c r="AA94" s="29" t="s">
        <v>86</v>
      </c>
      <c r="AB94" s="29"/>
      <c r="AC94" s="29"/>
      <c r="AD94" s="29" t="s">
        <v>84</v>
      </c>
      <c r="AE94" s="29" t="s">
        <v>83</v>
      </c>
      <c r="AF94" s="29" t="s">
        <v>270</v>
      </c>
      <c r="AG94" s="29" t="s">
        <v>105</v>
      </c>
      <c r="AH94" s="29" t="s">
        <v>120</v>
      </c>
      <c r="AI94" s="29" t="s">
        <v>105</v>
      </c>
      <c r="AJ94" s="29" t="s">
        <v>120</v>
      </c>
      <c r="AK94" s="29" t="s">
        <v>86</v>
      </c>
      <c r="AL94" s="29" t="s">
        <v>102</v>
      </c>
      <c r="AM94" s="29" t="s">
        <v>105</v>
      </c>
      <c r="AN94" s="29" t="s">
        <v>86</v>
      </c>
      <c r="AO94" s="29" t="s">
        <v>86</v>
      </c>
      <c r="AP94" s="29" t="s">
        <v>86</v>
      </c>
      <c r="AQ94" s="29" t="s">
        <v>96</v>
      </c>
      <c r="AR94" s="29" t="s">
        <v>105</v>
      </c>
      <c r="AS94" s="29" t="s">
        <v>84</v>
      </c>
      <c r="AT94" s="29" t="s">
        <v>89</v>
      </c>
      <c r="AU94" s="29" t="s">
        <v>105</v>
      </c>
      <c r="AV94" s="30">
        <v>0</v>
      </c>
      <c r="AW94" s="29" t="s">
        <v>84</v>
      </c>
      <c r="AX94" s="29" t="s">
        <v>84</v>
      </c>
      <c r="AY94" s="30">
        <v>200</v>
      </c>
      <c r="AZ94" s="30">
        <v>208.2</v>
      </c>
      <c r="BA94" s="30">
        <v>202.3</v>
      </c>
      <c r="BB94" s="30">
        <v>200</v>
      </c>
      <c r="BC94" s="29"/>
      <c r="BD94" s="29"/>
      <c r="BE94" s="30">
        <v>11.96</v>
      </c>
      <c r="BF94" s="29"/>
      <c r="BG94" s="30">
        <v>0.21</v>
      </c>
      <c r="BH94" s="29"/>
      <c r="BI94" s="29"/>
      <c r="BJ94" s="30">
        <v>0.15</v>
      </c>
      <c r="BK94" s="30">
        <v>37.9</v>
      </c>
      <c r="BL94" s="30">
        <v>37.9</v>
      </c>
      <c r="BM94" s="30">
        <v>41.71</v>
      </c>
      <c r="BN94" s="29"/>
      <c r="BO94" s="29"/>
      <c r="BP94" s="30">
        <v>0.16</v>
      </c>
      <c r="BQ94" s="30">
        <v>0.22</v>
      </c>
      <c r="BR94" s="29"/>
      <c r="BS94" s="30">
        <v>11.95</v>
      </c>
      <c r="BT94" s="30">
        <v>37.9</v>
      </c>
      <c r="BU94" s="29"/>
      <c r="BV94" s="30">
        <v>0</v>
      </c>
      <c r="BW94" s="28">
        <v>16</v>
      </c>
      <c r="BX94" s="33">
        <f t="shared" si="9"/>
        <v>37.865099999999998</v>
      </c>
      <c r="BY94" s="34">
        <f>IF(COUNTIF($G$2:G94,G94)=1,1,0)</f>
        <v>1</v>
      </c>
      <c r="BZ94" s="34">
        <f t="shared" si="10"/>
        <v>1</v>
      </c>
      <c r="CA94" s="28" t="s">
        <v>3405</v>
      </c>
      <c r="CB94" s="34" t="b">
        <f t="shared" si="15"/>
        <v>0</v>
      </c>
      <c r="CC94" s="34" t="b">
        <f t="shared" si="11"/>
        <v>0</v>
      </c>
      <c r="CD94" s="34" t="b">
        <f t="array" ref="CD94">ISNUMBER(SEARCH("Touch Screen",$AJ94))</f>
        <v>0</v>
      </c>
      <c r="CE94" s="34"/>
      <c r="CF94" s="34"/>
      <c r="CG94" s="32">
        <v>33.5</v>
      </c>
      <c r="CH94" s="28">
        <v>0</v>
      </c>
      <c r="CI94" s="33">
        <f>('2. AC Monitors'!$A$8*'1. Version 7 Dataset'!$R94)+('1. Version 7 Dataset'!$V94*'2. AC Monitors'!$B$8)+'2. AC Monitors'!$C$8</f>
        <v>33.273119999999999</v>
      </c>
      <c r="CJ94" s="35">
        <f>BX94-('2. AC Monitors'!$B$8*V94)</f>
        <v>31.985099999999999</v>
      </c>
      <c r="CK94" s="33">
        <f>IF($CH94=0,CJ94,CJ94-('2. AC Monitors'!$A$15*'1. Version 7 Dataset'!$CG94))</f>
        <v>31.985099999999999</v>
      </c>
      <c r="CL94" s="33">
        <f>IF($CC94=TRUE,'1. Version 7 Dataset'!CK94-($CI94*'2. AC Monitors'!$B$15),'1. Version 7 Dataset'!CK94)</f>
        <v>31.985099999999999</v>
      </c>
      <c r="CM94" s="33">
        <f>IF($CD94=TRUE,CL94-($CI94*'2. AC Monitors'!$D$15),CL94)</f>
        <v>31.985099999999999</v>
      </c>
      <c r="CN94" s="33">
        <f>IF($CB94=TRUE,CM94-($CI94*'2. AC Monitors'!$E$15),CM94)</f>
        <v>31.985099999999999</v>
      </c>
      <c r="CO94" s="33">
        <f>IF($CA94="DC",CN94+(CI94*(1-'2. AC Monitors'!$D$21)),CN94)</f>
        <v>31.985099999999999</v>
      </c>
      <c r="CP94" s="35">
        <f>('2. AC Monitors'!$A$8*'1. Version 7 Dataset'!$R94)+'2. AC Monitors'!$C$8</f>
        <v>27.39312</v>
      </c>
      <c r="CQ94" s="35">
        <f t="shared" si="12"/>
        <v>0</v>
      </c>
      <c r="CR94" s="33">
        <f>(IF(CD94=TRUE,CI94+(CI94*'2. AC Monitors'!$D$15),'1. Version 7 Dataset'!CI94))*0.85</f>
        <v>28.282151999999996</v>
      </c>
      <c r="CS94" s="35">
        <f t="shared" si="13"/>
        <v>0</v>
      </c>
      <c r="CT94" s="35">
        <f>($AZ94*$R94*'3. Signage Displays'!$A$7)+'3. Signage Displays'!$B$7*TANH('3. Signage Displays'!$C$7*('1. Version 7 Dataset'!$R94+'3. Signage Displays'!$D$7)+'3. Signage Displays'!$E$7)+'3. Signage Displays'!$F$7</f>
        <v>26.058958961373875</v>
      </c>
      <c r="CU94" s="36">
        <f>($AZ94*$R94*'3. Signage Displays'!$A$7)</f>
        <v>1.3238188800000001</v>
      </c>
      <c r="CV94" s="37">
        <f>BE94-(AZ94*R94*'3. Signage Displays'!$A$7)</f>
        <v>10.63618112</v>
      </c>
      <c r="CW94" s="37">
        <f>IF(CC94=TRUE,CV94-(CT94*'3. Signage Displays'!$A$12),CV94)</f>
        <v>10.63618112</v>
      </c>
      <c r="CX94" s="38">
        <f>'3. Signage Displays'!$B$7*TANH('3. Signage Displays'!$C$7*('1. Version 7 Dataset'!R94+'3. Signage Displays'!$D$7)+'3. Signage Displays'!$E$7)+'3. Signage Displays'!$F$7</f>
        <v>24.735140081373878</v>
      </c>
      <c r="CY94" s="28">
        <f t="shared" si="14"/>
        <v>1</v>
      </c>
    </row>
    <row r="95" spans="1:103" s="17" customFormat="1" ht="19.5" customHeight="1">
      <c r="A95" s="28">
        <v>52</v>
      </c>
      <c r="B95" s="29" t="s">
        <v>1674</v>
      </c>
      <c r="C95" s="29" t="s">
        <v>1730</v>
      </c>
      <c r="D95" s="29" t="s">
        <v>1731</v>
      </c>
      <c r="E95" s="29" t="s">
        <v>1677</v>
      </c>
      <c r="F95" s="29" t="s">
        <v>1730</v>
      </c>
      <c r="G95" s="29" t="s">
        <v>1731</v>
      </c>
      <c r="H95" s="29" t="s">
        <v>1732</v>
      </c>
      <c r="I95" s="29" t="s">
        <v>78</v>
      </c>
      <c r="J95" s="29" t="s">
        <v>100</v>
      </c>
      <c r="K95" s="29"/>
      <c r="L95" s="29" t="s">
        <v>80</v>
      </c>
      <c r="M95" s="29"/>
      <c r="N95" s="30">
        <v>1000</v>
      </c>
      <c r="O95" s="30">
        <v>9.6</v>
      </c>
      <c r="P95" s="30">
        <v>17</v>
      </c>
      <c r="Q95" s="31">
        <v>19.5</v>
      </c>
      <c r="R95" s="30">
        <v>163.19999999999999</v>
      </c>
      <c r="S95" s="30">
        <v>1.78</v>
      </c>
      <c r="T95" s="30">
        <v>900</v>
      </c>
      <c r="U95" s="30">
        <v>1600</v>
      </c>
      <c r="V95" s="32">
        <v>1.4</v>
      </c>
      <c r="W95" s="30">
        <v>8824</v>
      </c>
      <c r="X95" s="30">
        <v>60</v>
      </c>
      <c r="Y95" s="30">
        <v>0.3</v>
      </c>
      <c r="Z95" s="29" t="s">
        <v>86</v>
      </c>
      <c r="AA95" s="29" t="s">
        <v>86</v>
      </c>
      <c r="AB95" s="29"/>
      <c r="AC95" s="29"/>
      <c r="AD95" s="29" t="s">
        <v>84</v>
      </c>
      <c r="AE95" s="29" t="s">
        <v>83</v>
      </c>
      <c r="AF95" s="29" t="s">
        <v>306</v>
      </c>
      <c r="AG95" s="29"/>
      <c r="AH95" s="29" t="s">
        <v>86</v>
      </c>
      <c r="AI95" s="29"/>
      <c r="AJ95" s="29" t="s">
        <v>86</v>
      </c>
      <c r="AK95" s="29" t="s">
        <v>86</v>
      </c>
      <c r="AL95" s="29" t="s">
        <v>306</v>
      </c>
      <c r="AM95" s="29"/>
      <c r="AN95" s="29" t="s">
        <v>86</v>
      </c>
      <c r="AO95" s="29" t="s">
        <v>86</v>
      </c>
      <c r="AP95" s="29" t="s">
        <v>86</v>
      </c>
      <c r="AQ95" s="29" t="s">
        <v>96</v>
      </c>
      <c r="AR95" s="29"/>
      <c r="AS95" s="29" t="s">
        <v>84</v>
      </c>
      <c r="AT95" s="29" t="s">
        <v>89</v>
      </c>
      <c r="AU95" s="29"/>
      <c r="AV95" s="30">
        <v>1</v>
      </c>
      <c r="AW95" s="29" t="s">
        <v>84</v>
      </c>
      <c r="AX95" s="29" t="s">
        <v>84</v>
      </c>
      <c r="AY95" s="30">
        <v>301.5</v>
      </c>
      <c r="AZ95" s="30">
        <v>301.5</v>
      </c>
      <c r="BA95" s="30">
        <v>262</v>
      </c>
      <c r="BB95" s="30">
        <v>202.9</v>
      </c>
      <c r="BC95" s="29"/>
      <c r="BD95" s="29"/>
      <c r="BE95" s="30">
        <v>12.55</v>
      </c>
      <c r="BF95" s="29"/>
      <c r="BG95" s="30">
        <v>0.15</v>
      </c>
      <c r="BH95" s="29"/>
      <c r="BI95" s="29"/>
      <c r="BJ95" s="30">
        <v>0.13</v>
      </c>
      <c r="BK95" s="30">
        <v>39.35</v>
      </c>
      <c r="BL95" s="30">
        <v>39.35</v>
      </c>
      <c r="BM95" s="30">
        <v>42.6</v>
      </c>
      <c r="BN95" s="29"/>
      <c r="BO95" s="29"/>
      <c r="BP95" s="30">
        <v>0.18</v>
      </c>
      <c r="BQ95" s="30">
        <v>0.21</v>
      </c>
      <c r="BR95" s="29"/>
      <c r="BS95" s="30">
        <v>12.77</v>
      </c>
      <c r="BT95" s="30">
        <v>40.33</v>
      </c>
      <c r="BU95" s="29"/>
      <c r="BV95" s="30">
        <v>0</v>
      </c>
      <c r="BW95" s="28">
        <v>52</v>
      </c>
      <c r="BX95" s="33">
        <f t="shared" si="9"/>
        <v>39.3324</v>
      </c>
      <c r="BY95" s="34">
        <f>IF(COUNTIF($G$2:G95,G95)=1,1,0)</f>
        <v>1</v>
      </c>
      <c r="BZ95" s="34">
        <f t="shared" si="10"/>
        <v>1</v>
      </c>
      <c r="CA95" s="28" t="s">
        <v>3405</v>
      </c>
      <c r="CB95" s="34" t="b">
        <f t="shared" si="15"/>
        <v>0</v>
      </c>
      <c r="CC95" s="34" t="b">
        <f t="shared" si="11"/>
        <v>0</v>
      </c>
      <c r="CD95" s="34" t="b">
        <f t="array" ref="CD95">ISNUMBER(SEARCH("Touch Screen",$AJ95))</f>
        <v>0</v>
      </c>
      <c r="CE95" s="34"/>
      <c r="CF95" s="34"/>
      <c r="CG95" s="32">
        <v>0.3</v>
      </c>
      <c r="CH95" s="28">
        <v>0</v>
      </c>
      <c r="CI95" s="33">
        <f>('2. AC Monitors'!$A$8*'1. Version 7 Dataset'!$R95)+('1. Version 7 Dataset'!$V95*'2. AC Monitors'!$B$8)+'2. AC Monitors'!$C$8</f>
        <v>33.790399999999998</v>
      </c>
      <c r="CJ95" s="35">
        <f>BX95-('2. AC Monitors'!$B$8*V95)</f>
        <v>33.452399999999997</v>
      </c>
      <c r="CK95" s="33">
        <f>IF($CH95=0,CJ95,CJ95-('2. AC Monitors'!$A$15*'1. Version 7 Dataset'!$CG95))</f>
        <v>33.452399999999997</v>
      </c>
      <c r="CL95" s="33">
        <f>IF($CC95=TRUE,'1. Version 7 Dataset'!CK95-($CI95*'2. AC Monitors'!$B$15),'1. Version 7 Dataset'!CK95)</f>
        <v>33.452399999999997</v>
      </c>
      <c r="CM95" s="33">
        <f>IF($CD95=TRUE,CL95-($CI95*'2. AC Monitors'!$D$15),CL95)</f>
        <v>33.452399999999997</v>
      </c>
      <c r="CN95" s="33">
        <f>IF($CB95=TRUE,CM95-($CI95*'2. AC Monitors'!$E$15),CM95)</f>
        <v>33.452399999999997</v>
      </c>
      <c r="CO95" s="33">
        <f>IF($CA95="DC",CN95+(CI95*(1-'2. AC Monitors'!$D$21)),CN95)</f>
        <v>33.452399999999997</v>
      </c>
      <c r="CP95" s="35">
        <f>('2. AC Monitors'!$A$8*'1. Version 7 Dataset'!$R95)+'2. AC Monitors'!$C$8</f>
        <v>27.910399999999999</v>
      </c>
      <c r="CQ95" s="35">
        <f t="shared" si="12"/>
        <v>0</v>
      </c>
      <c r="CR95" s="33">
        <f>(IF(CD95=TRUE,CI95+(CI95*'2. AC Monitors'!$D$15),'1. Version 7 Dataset'!CI95))*0.85</f>
        <v>28.721839999999997</v>
      </c>
      <c r="CS95" s="35">
        <f t="shared" si="13"/>
        <v>0</v>
      </c>
      <c r="CT95" s="35">
        <f>($AZ95*$R95*'3. Signage Displays'!$A$7)+'3. Signage Displays'!$B$7*TANH('3. Signage Displays'!$C$7*('1. Version 7 Dataset'!$R95+'3. Signage Displays'!$D$7)+'3. Signage Displays'!$E$7)+'3. Signage Displays'!$F$7</f>
        <v>26.957314340128811</v>
      </c>
      <c r="CU95" s="36">
        <f>($AZ95*$R95*'3. Signage Displays'!$A$7)</f>
        <v>1.9681919999999999</v>
      </c>
      <c r="CV95" s="37">
        <f>BE95-(AZ95*R95*'3. Signage Displays'!$A$7)</f>
        <v>10.581808000000001</v>
      </c>
      <c r="CW95" s="37">
        <f>IF(CC95=TRUE,CV95-(CT95*'3. Signage Displays'!$A$12),CV95)</f>
        <v>10.581808000000001</v>
      </c>
      <c r="CX95" s="38">
        <f>'3. Signage Displays'!$B$7*TANH('3. Signage Displays'!$C$7*('1. Version 7 Dataset'!R95+'3. Signage Displays'!$D$7)+'3. Signage Displays'!$E$7)+'3. Signage Displays'!$F$7</f>
        <v>24.989122340128809</v>
      </c>
      <c r="CY95" s="28">
        <f t="shared" si="14"/>
        <v>1</v>
      </c>
    </row>
    <row r="96" spans="1:103" s="17" customFormat="1" ht="19.5" customHeight="1">
      <c r="A96" s="28">
        <v>70</v>
      </c>
      <c r="B96" s="29" t="s">
        <v>2771</v>
      </c>
      <c r="C96" s="29" t="s">
        <v>2785</v>
      </c>
      <c r="D96" s="29" t="s">
        <v>2785</v>
      </c>
      <c r="E96" s="29" t="s">
        <v>2773</v>
      </c>
      <c r="F96" s="29" t="s">
        <v>2786</v>
      </c>
      <c r="G96" s="29" t="s">
        <v>2786</v>
      </c>
      <c r="H96" s="39" t="s">
        <v>2787</v>
      </c>
      <c r="I96" s="29" t="s">
        <v>78</v>
      </c>
      <c r="J96" s="29" t="s">
        <v>88</v>
      </c>
      <c r="K96" s="29" t="s">
        <v>158</v>
      </c>
      <c r="L96" s="29" t="s">
        <v>80</v>
      </c>
      <c r="M96" s="29"/>
      <c r="N96" s="30">
        <v>1000</v>
      </c>
      <c r="O96" s="30">
        <v>9.3000000000000007</v>
      </c>
      <c r="P96" s="30">
        <v>17.100000000000001</v>
      </c>
      <c r="Q96" s="31">
        <v>19.5</v>
      </c>
      <c r="R96" s="30">
        <v>161.69999999999999</v>
      </c>
      <c r="S96" s="30">
        <v>1.78</v>
      </c>
      <c r="T96" s="30">
        <v>900</v>
      </c>
      <c r="U96" s="30">
        <v>1600</v>
      </c>
      <c r="V96" s="32">
        <v>1.4</v>
      </c>
      <c r="W96" s="30">
        <v>8905</v>
      </c>
      <c r="X96" s="30">
        <v>60</v>
      </c>
      <c r="Y96" s="30">
        <v>0.3</v>
      </c>
      <c r="Z96" s="29" t="s">
        <v>86</v>
      </c>
      <c r="AA96" s="29" t="s">
        <v>86</v>
      </c>
      <c r="AB96" s="29"/>
      <c r="AC96" s="29"/>
      <c r="AD96" s="29" t="s">
        <v>83</v>
      </c>
      <c r="AE96" s="29" t="s">
        <v>83</v>
      </c>
      <c r="AF96" s="29" t="s">
        <v>1248</v>
      </c>
      <c r="AG96" s="29" t="s">
        <v>2788</v>
      </c>
      <c r="AH96" s="29" t="s">
        <v>119</v>
      </c>
      <c r="AI96" s="29"/>
      <c r="AJ96" s="29" t="s">
        <v>120</v>
      </c>
      <c r="AK96" s="29" t="s">
        <v>86</v>
      </c>
      <c r="AL96" s="29" t="s">
        <v>102</v>
      </c>
      <c r="AM96" s="29" t="s">
        <v>2788</v>
      </c>
      <c r="AN96" s="29" t="s">
        <v>86</v>
      </c>
      <c r="AO96" s="29" t="s">
        <v>86</v>
      </c>
      <c r="AP96" s="29" t="s">
        <v>86</v>
      </c>
      <c r="AQ96" s="29" t="s">
        <v>96</v>
      </c>
      <c r="AR96" s="29"/>
      <c r="AS96" s="29" t="s">
        <v>84</v>
      </c>
      <c r="AT96" s="29" t="s">
        <v>89</v>
      </c>
      <c r="AU96" s="29"/>
      <c r="AV96" s="30">
        <v>1</v>
      </c>
      <c r="AW96" s="29" t="s">
        <v>84</v>
      </c>
      <c r="AX96" s="29" t="s">
        <v>84</v>
      </c>
      <c r="AY96" s="30">
        <v>200</v>
      </c>
      <c r="AZ96" s="30">
        <v>300.39999999999998</v>
      </c>
      <c r="BA96" s="30">
        <v>165.1</v>
      </c>
      <c r="BB96" s="30">
        <v>200</v>
      </c>
      <c r="BC96" s="29"/>
      <c r="BD96" s="29"/>
      <c r="BE96" s="30">
        <v>12.49</v>
      </c>
      <c r="BF96" s="29"/>
      <c r="BG96" s="30">
        <v>0.16</v>
      </c>
      <c r="BH96" s="29"/>
      <c r="BI96" s="29"/>
      <c r="BJ96" s="30">
        <v>0.16</v>
      </c>
      <c r="BK96" s="30">
        <v>39.229999999999997</v>
      </c>
      <c r="BL96" s="30">
        <v>39.229999999999997</v>
      </c>
      <c r="BM96" s="30">
        <v>42.3</v>
      </c>
      <c r="BN96" s="29"/>
      <c r="BO96" s="29"/>
      <c r="BP96" s="29"/>
      <c r="BQ96" s="29"/>
      <c r="BR96" s="29"/>
      <c r="BS96" s="29"/>
      <c r="BT96" s="29"/>
      <c r="BU96" s="29"/>
      <c r="BV96" s="30">
        <v>0</v>
      </c>
      <c r="BW96" s="28">
        <v>70</v>
      </c>
      <c r="BX96" s="33">
        <f t="shared" si="9"/>
        <v>39.205379999999998</v>
      </c>
      <c r="BY96" s="34">
        <f>IF(COUNTIF($G$2:G96,G96)=1,1,0)</f>
        <v>1</v>
      </c>
      <c r="BZ96" s="34">
        <f t="shared" si="10"/>
        <v>1</v>
      </c>
      <c r="CA96" s="28" t="s">
        <v>3405</v>
      </c>
      <c r="CB96" s="34" t="b">
        <f t="shared" si="15"/>
        <v>0</v>
      </c>
      <c r="CC96" s="34" t="b">
        <f t="shared" si="11"/>
        <v>0</v>
      </c>
      <c r="CD96" s="34" t="b">
        <f t="array" ref="CD96">ISNUMBER(SEARCH("Touch Screen",$AJ96))</f>
        <v>0</v>
      </c>
      <c r="CE96" s="34"/>
      <c r="CF96" s="34"/>
      <c r="CG96" s="32">
        <v>0.3</v>
      </c>
      <c r="CH96" s="28">
        <v>0</v>
      </c>
      <c r="CI96" s="33">
        <f>('2. AC Monitors'!$A$8*'1. Version 7 Dataset'!$R96)+('1. Version 7 Dataset'!$V96*'2. AC Monitors'!$B$8)+'2. AC Monitors'!$C$8</f>
        <v>33.607399999999998</v>
      </c>
      <c r="CJ96" s="35">
        <f>BX96-('2. AC Monitors'!$B$8*V96)</f>
        <v>33.325379999999996</v>
      </c>
      <c r="CK96" s="33">
        <f>IF($CH96=0,CJ96,CJ96-('2. AC Monitors'!$A$15*'1. Version 7 Dataset'!$CG96))</f>
        <v>33.325379999999996</v>
      </c>
      <c r="CL96" s="33">
        <f>IF($CC96=TRUE,'1. Version 7 Dataset'!CK96-($CI96*'2. AC Monitors'!$B$15),'1. Version 7 Dataset'!CK96)</f>
        <v>33.325379999999996</v>
      </c>
      <c r="CM96" s="33">
        <f>IF($CD96=TRUE,CL96-($CI96*'2. AC Monitors'!$D$15),CL96)</f>
        <v>33.325379999999996</v>
      </c>
      <c r="CN96" s="33">
        <f>IF($CB96=TRUE,CM96-($CI96*'2. AC Monitors'!$E$15),CM96)</f>
        <v>33.325379999999996</v>
      </c>
      <c r="CO96" s="33">
        <f>IF($CA96="DC",CN96+(CI96*(1-'2. AC Monitors'!$D$21)),CN96)</f>
        <v>33.325379999999996</v>
      </c>
      <c r="CP96" s="35">
        <f>('2. AC Monitors'!$A$8*'1. Version 7 Dataset'!$R96)+'2. AC Monitors'!$C$8</f>
        <v>27.727399999999999</v>
      </c>
      <c r="CQ96" s="35">
        <f t="shared" si="12"/>
        <v>0</v>
      </c>
      <c r="CR96" s="33">
        <f>(IF(CD96=TRUE,CI96+(CI96*'2. AC Monitors'!$D$15),'1. Version 7 Dataset'!CI96))*0.85</f>
        <v>28.566289999999999</v>
      </c>
      <c r="CS96" s="35">
        <f t="shared" si="13"/>
        <v>0</v>
      </c>
      <c r="CT96" s="35">
        <f>($AZ96*$R96*'3. Signage Displays'!$A$7)+'3. Signage Displays'!$B$7*TANH('3. Signage Displays'!$C$7*('1. Version 7 Dataset'!$R96+'3. Signage Displays'!$D$7)+'3. Signage Displays'!$E$7)+'3. Signage Displays'!$F$7</f>
        <v>26.842262326243805</v>
      </c>
      <c r="CU96" s="36">
        <f>($AZ96*$R96*'3. Signage Displays'!$A$7)</f>
        <v>1.9429871999999999</v>
      </c>
      <c r="CV96" s="37">
        <f>BE96-(AZ96*R96*'3. Signage Displays'!$A$7)</f>
        <v>10.547012800000001</v>
      </c>
      <c r="CW96" s="37">
        <f>IF(CC96=TRUE,CV96-(CT96*'3. Signage Displays'!$A$12),CV96)</f>
        <v>10.547012800000001</v>
      </c>
      <c r="CX96" s="38">
        <f>'3. Signage Displays'!$B$7*TANH('3. Signage Displays'!$C$7*('1. Version 7 Dataset'!R96+'3. Signage Displays'!$D$7)+'3. Signage Displays'!$E$7)+'3. Signage Displays'!$F$7</f>
        <v>24.899275126243808</v>
      </c>
      <c r="CY96" s="28">
        <f t="shared" si="14"/>
        <v>1</v>
      </c>
    </row>
    <row r="97" spans="1:103" s="17" customFormat="1" ht="19.5" customHeight="1">
      <c r="A97" s="28">
        <v>127</v>
      </c>
      <c r="B97" s="29" t="s">
        <v>1674</v>
      </c>
      <c r="C97" s="29" t="s">
        <v>1730</v>
      </c>
      <c r="D97" s="29" t="s">
        <v>1731</v>
      </c>
      <c r="E97" s="29" t="s">
        <v>1677</v>
      </c>
      <c r="F97" s="29" t="s">
        <v>1730</v>
      </c>
      <c r="G97" s="29" t="s">
        <v>1731</v>
      </c>
      <c r="H97" s="29" t="s">
        <v>1732</v>
      </c>
      <c r="I97" s="29" t="s">
        <v>78</v>
      </c>
      <c r="J97" s="29" t="s">
        <v>100</v>
      </c>
      <c r="K97" s="29"/>
      <c r="L97" s="29" t="s">
        <v>80</v>
      </c>
      <c r="M97" s="29"/>
      <c r="N97" s="30">
        <v>1000</v>
      </c>
      <c r="O97" s="30">
        <v>9.6</v>
      </c>
      <c r="P97" s="30">
        <v>17</v>
      </c>
      <c r="Q97" s="31">
        <v>19.5</v>
      </c>
      <c r="R97" s="30">
        <v>163.19999999999999</v>
      </c>
      <c r="S97" s="30">
        <v>1.78</v>
      </c>
      <c r="T97" s="30">
        <v>900</v>
      </c>
      <c r="U97" s="30">
        <v>1600</v>
      </c>
      <c r="V97" s="32">
        <v>1.4</v>
      </c>
      <c r="W97" s="30">
        <v>8824</v>
      </c>
      <c r="X97" s="30">
        <v>60</v>
      </c>
      <c r="Y97" s="30">
        <v>0.3</v>
      </c>
      <c r="Z97" s="29" t="s">
        <v>86</v>
      </c>
      <c r="AA97" s="29" t="s">
        <v>86</v>
      </c>
      <c r="AB97" s="29"/>
      <c r="AC97" s="29"/>
      <c r="AD97" s="29" t="s">
        <v>84</v>
      </c>
      <c r="AE97" s="29" t="s">
        <v>83</v>
      </c>
      <c r="AF97" s="29" t="s">
        <v>306</v>
      </c>
      <c r="AG97" s="29"/>
      <c r="AH97" s="29" t="s">
        <v>86</v>
      </c>
      <c r="AI97" s="29"/>
      <c r="AJ97" s="29" t="s">
        <v>86</v>
      </c>
      <c r="AK97" s="29" t="s">
        <v>86</v>
      </c>
      <c r="AL97" s="29" t="s">
        <v>306</v>
      </c>
      <c r="AM97" s="29"/>
      <c r="AN97" s="29" t="s">
        <v>86</v>
      </c>
      <c r="AO97" s="29" t="s">
        <v>86</v>
      </c>
      <c r="AP97" s="29" t="s">
        <v>86</v>
      </c>
      <c r="AQ97" s="29" t="s">
        <v>96</v>
      </c>
      <c r="AR97" s="29"/>
      <c r="AS97" s="29" t="s">
        <v>84</v>
      </c>
      <c r="AT97" s="29" t="s">
        <v>89</v>
      </c>
      <c r="AU97" s="29"/>
      <c r="AV97" s="30">
        <v>1</v>
      </c>
      <c r="AW97" s="29" t="s">
        <v>84</v>
      </c>
      <c r="AX97" s="29" t="s">
        <v>84</v>
      </c>
      <c r="AY97" s="30">
        <v>250</v>
      </c>
      <c r="AZ97" s="30">
        <v>283.39999999999998</v>
      </c>
      <c r="BA97" s="30">
        <v>260.89999999999998</v>
      </c>
      <c r="BB97" s="30">
        <v>203.3</v>
      </c>
      <c r="BC97" s="29"/>
      <c r="BD97" s="29"/>
      <c r="BE97" s="30">
        <v>11.01</v>
      </c>
      <c r="BF97" s="29"/>
      <c r="BG97" s="30">
        <v>0.18</v>
      </c>
      <c r="BH97" s="29"/>
      <c r="BI97" s="29"/>
      <c r="BJ97" s="30">
        <v>0.14000000000000001</v>
      </c>
      <c r="BK97" s="30">
        <v>34.78</v>
      </c>
      <c r="BL97" s="30">
        <v>34.78</v>
      </c>
      <c r="BM97" s="30">
        <v>42.6</v>
      </c>
      <c r="BN97" s="29"/>
      <c r="BO97" s="29"/>
      <c r="BP97" s="30">
        <v>0.2</v>
      </c>
      <c r="BQ97" s="30">
        <v>0.25</v>
      </c>
      <c r="BR97" s="29"/>
      <c r="BS97" s="30">
        <v>11.36</v>
      </c>
      <c r="BT97" s="30">
        <v>36.28</v>
      </c>
      <c r="BU97" s="29"/>
      <c r="BV97" s="30">
        <v>0</v>
      </c>
      <c r="BW97" s="28">
        <v>127</v>
      </c>
      <c r="BX97" s="33">
        <f t="shared" si="9"/>
        <v>34.781579999999991</v>
      </c>
      <c r="BY97" s="34">
        <f>IF(COUNTIF($G$2:G97,G97)=1,1,0)</f>
        <v>0</v>
      </c>
      <c r="BZ97" s="34">
        <f t="shared" si="10"/>
        <v>1</v>
      </c>
      <c r="CA97" s="28" t="s">
        <v>3405</v>
      </c>
      <c r="CB97" s="34" t="b">
        <f t="shared" si="15"/>
        <v>0</v>
      </c>
      <c r="CC97" s="34" t="b">
        <f t="shared" si="11"/>
        <v>0</v>
      </c>
      <c r="CD97" s="34" t="b">
        <f t="array" ref="CD97">ISNUMBER(SEARCH("Touch Screen",$AJ97))</f>
        <v>0</v>
      </c>
      <c r="CE97" s="34"/>
      <c r="CF97" s="34"/>
      <c r="CG97" s="32">
        <v>0.3</v>
      </c>
      <c r="CH97" s="28">
        <v>0</v>
      </c>
      <c r="CI97" s="33">
        <f>('2. AC Monitors'!$A$8*'1. Version 7 Dataset'!$R97)+('1. Version 7 Dataset'!$V97*'2. AC Monitors'!$B$8)+'2. AC Monitors'!$C$8</f>
        <v>33.790399999999998</v>
      </c>
      <c r="CJ97" s="35">
        <f>BX97-('2. AC Monitors'!$B$8*V97)</f>
        <v>28.901579999999992</v>
      </c>
      <c r="CK97" s="33">
        <f>IF($CH97=0,CJ97,CJ97-('2. AC Monitors'!$A$15*'1. Version 7 Dataset'!$CG97))</f>
        <v>28.901579999999992</v>
      </c>
      <c r="CL97" s="33">
        <f>IF($CC97=TRUE,'1. Version 7 Dataset'!CK97-($CI97*'2. AC Monitors'!$B$15),'1. Version 7 Dataset'!CK97)</f>
        <v>28.901579999999992</v>
      </c>
      <c r="CM97" s="33">
        <f>IF($CD97=TRUE,CL97-($CI97*'2. AC Monitors'!$D$15),CL97)</f>
        <v>28.901579999999992</v>
      </c>
      <c r="CN97" s="33">
        <f>IF($CB97=TRUE,CM97-($CI97*'2. AC Monitors'!$E$15),CM97)</f>
        <v>28.901579999999992</v>
      </c>
      <c r="CO97" s="33">
        <f>IF($CA97="DC",CN97+(CI97*(1-'2. AC Monitors'!$D$21)),CN97)</f>
        <v>28.901579999999992</v>
      </c>
      <c r="CP97" s="35">
        <f>('2. AC Monitors'!$A$8*'1. Version 7 Dataset'!$R97)+'2. AC Monitors'!$C$8</f>
        <v>27.910399999999999</v>
      </c>
      <c r="CQ97" s="35">
        <f t="shared" si="12"/>
        <v>0</v>
      </c>
      <c r="CR97" s="33">
        <f>(IF(CD97=TRUE,CI97+(CI97*'2. AC Monitors'!$D$15),'1. Version 7 Dataset'!CI97))*0.85</f>
        <v>28.721839999999997</v>
      </c>
      <c r="CS97" s="35">
        <f t="shared" si="13"/>
        <v>0</v>
      </c>
      <c r="CT97" s="35">
        <f>($AZ97*$R97*'3. Signage Displays'!$A$7)+'3. Signage Displays'!$B$7*TANH('3. Signage Displays'!$C$7*('1. Version 7 Dataset'!$R97+'3. Signage Displays'!$D$7)+'3. Signage Displays'!$E$7)+'3. Signage Displays'!$F$7</f>
        <v>26.839157540128809</v>
      </c>
      <c r="CU97" s="36">
        <f>($AZ97*$R97*'3. Signage Displays'!$A$7)</f>
        <v>1.8500351999999998</v>
      </c>
      <c r="CV97" s="37">
        <f>BE97-(AZ97*R97*'3. Signage Displays'!$A$7)</f>
        <v>9.1599648000000009</v>
      </c>
      <c r="CW97" s="37">
        <f>IF(CC97=TRUE,CV97-(CT97*'3. Signage Displays'!$A$12),CV97)</f>
        <v>9.1599648000000009</v>
      </c>
      <c r="CX97" s="38">
        <f>'3. Signage Displays'!$B$7*TANH('3. Signage Displays'!$C$7*('1. Version 7 Dataset'!R97+'3. Signage Displays'!$D$7)+'3. Signage Displays'!$E$7)+'3. Signage Displays'!$F$7</f>
        <v>24.989122340128809</v>
      </c>
      <c r="CY97" s="28">
        <f t="shared" si="14"/>
        <v>1</v>
      </c>
    </row>
    <row r="98" spans="1:103" s="17" customFormat="1" ht="19.5" customHeight="1">
      <c r="A98" s="28">
        <v>142</v>
      </c>
      <c r="B98" s="29" t="s">
        <v>1674</v>
      </c>
      <c r="C98" s="29" t="s">
        <v>1694</v>
      </c>
      <c r="D98" s="29" t="s">
        <v>1695</v>
      </c>
      <c r="E98" s="29" t="s">
        <v>1677</v>
      </c>
      <c r="F98" s="29" t="s">
        <v>1694</v>
      </c>
      <c r="G98" s="29" t="s">
        <v>1695</v>
      </c>
      <c r="H98" s="29"/>
      <c r="I98" s="29" t="s">
        <v>78</v>
      </c>
      <c r="J98" s="29" t="s">
        <v>100</v>
      </c>
      <c r="K98" s="29"/>
      <c r="L98" s="29" t="s">
        <v>80</v>
      </c>
      <c r="M98" s="29"/>
      <c r="N98" s="30">
        <v>1000</v>
      </c>
      <c r="O98" s="30">
        <v>9.3000000000000007</v>
      </c>
      <c r="P98" s="30">
        <v>17.100000000000001</v>
      </c>
      <c r="Q98" s="31">
        <v>19.5</v>
      </c>
      <c r="R98" s="30">
        <v>162.47999999999999</v>
      </c>
      <c r="S98" s="30">
        <v>1.78</v>
      </c>
      <c r="T98" s="30">
        <v>900</v>
      </c>
      <c r="U98" s="30">
        <v>1600</v>
      </c>
      <c r="V98" s="32">
        <v>1.4</v>
      </c>
      <c r="W98" s="30">
        <v>8863</v>
      </c>
      <c r="X98" s="30">
        <v>60</v>
      </c>
      <c r="Y98" s="30">
        <v>0.3</v>
      </c>
      <c r="Z98" s="29" t="s">
        <v>86</v>
      </c>
      <c r="AA98" s="29" t="s">
        <v>86</v>
      </c>
      <c r="AB98" s="29"/>
      <c r="AC98" s="29"/>
      <c r="AD98" s="29" t="s">
        <v>84</v>
      </c>
      <c r="AE98" s="29" t="s">
        <v>84</v>
      </c>
      <c r="AF98" s="29" t="s">
        <v>405</v>
      </c>
      <c r="AG98" s="29"/>
      <c r="AH98" s="29" t="s">
        <v>86</v>
      </c>
      <c r="AI98" s="29"/>
      <c r="AJ98" s="29" t="s">
        <v>86</v>
      </c>
      <c r="AK98" s="29" t="s">
        <v>86</v>
      </c>
      <c r="AL98" s="29" t="s">
        <v>107</v>
      </c>
      <c r="AM98" s="29"/>
      <c r="AN98" s="29" t="s">
        <v>86</v>
      </c>
      <c r="AO98" s="29" t="s">
        <v>86</v>
      </c>
      <c r="AP98" s="29" t="s">
        <v>86</v>
      </c>
      <c r="AQ98" s="29" t="s">
        <v>96</v>
      </c>
      <c r="AR98" s="29"/>
      <c r="AS98" s="29" t="s">
        <v>84</v>
      </c>
      <c r="AT98" s="29" t="s">
        <v>89</v>
      </c>
      <c r="AU98" s="29"/>
      <c r="AV98" s="30">
        <v>5</v>
      </c>
      <c r="AW98" s="29" t="s">
        <v>84</v>
      </c>
      <c r="AX98" s="29" t="s">
        <v>84</v>
      </c>
      <c r="AY98" s="30">
        <v>250</v>
      </c>
      <c r="AZ98" s="30">
        <v>295</v>
      </c>
      <c r="BA98" s="30">
        <v>246</v>
      </c>
      <c r="BB98" s="30">
        <v>200</v>
      </c>
      <c r="BC98" s="29"/>
      <c r="BD98" s="29"/>
      <c r="BE98" s="30">
        <v>11.34</v>
      </c>
      <c r="BF98" s="29"/>
      <c r="BG98" s="30">
        <v>0.18</v>
      </c>
      <c r="BH98" s="30">
        <v>0</v>
      </c>
      <c r="BI98" s="29"/>
      <c r="BJ98" s="30">
        <v>0.08</v>
      </c>
      <c r="BK98" s="30">
        <v>35.79</v>
      </c>
      <c r="BL98" s="30">
        <v>35.79</v>
      </c>
      <c r="BM98" s="30">
        <v>42.4</v>
      </c>
      <c r="BN98" s="29"/>
      <c r="BO98" s="29"/>
      <c r="BP98" s="30">
        <v>0.12</v>
      </c>
      <c r="BQ98" s="30">
        <v>0.21</v>
      </c>
      <c r="BR98" s="30">
        <v>0</v>
      </c>
      <c r="BS98" s="30">
        <v>11.31</v>
      </c>
      <c r="BT98" s="30">
        <v>35.869999999999997</v>
      </c>
      <c r="BU98" s="29"/>
      <c r="BV98" s="30">
        <v>0</v>
      </c>
      <c r="BW98" s="28">
        <v>142</v>
      </c>
      <c r="BX98" s="33">
        <f t="shared" si="9"/>
        <v>35.79336</v>
      </c>
      <c r="BY98" s="34">
        <f>IF(COUNTIF($G$2:G98,G98)=1,1,0)</f>
        <v>1</v>
      </c>
      <c r="BZ98" s="34">
        <f t="shared" si="10"/>
        <v>1</v>
      </c>
      <c r="CA98" s="28" t="s">
        <v>3405</v>
      </c>
      <c r="CB98" s="34" t="b">
        <f t="shared" si="15"/>
        <v>0</v>
      </c>
      <c r="CC98" s="34" t="b">
        <f t="shared" si="11"/>
        <v>0</v>
      </c>
      <c r="CD98" s="34" t="b">
        <f t="array" ref="CD98">ISNUMBER(SEARCH("Touch Screen",$AJ98))</f>
        <v>0</v>
      </c>
      <c r="CE98" s="34"/>
      <c r="CF98" s="34"/>
      <c r="CG98" s="32">
        <v>0.3</v>
      </c>
      <c r="CH98" s="28">
        <v>0</v>
      </c>
      <c r="CI98" s="33">
        <f>('2. AC Monitors'!$A$8*'1. Version 7 Dataset'!$R98)+('1. Version 7 Dataset'!$V98*'2. AC Monitors'!$B$8)+'2. AC Monitors'!$C$8</f>
        <v>33.702559999999998</v>
      </c>
      <c r="CJ98" s="35">
        <f>BX98-('2. AC Monitors'!$B$8*V98)</f>
        <v>29.913360000000001</v>
      </c>
      <c r="CK98" s="33">
        <f>IF($CH98=0,CJ98,CJ98-('2. AC Monitors'!$A$15*'1. Version 7 Dataset'!$CG98))</f>
        <v>29.913360000000001</v>
      </c>
      <c r="CL98" s="33">
        <f>IF($CC98=TRUE,'1. Version 7 Dataset'!CK98-($CI98*'2. AC Monitors'!$B$15),'1. Version 7 Dataset'!CK98)</f>
        <v>29.913360000000001</v>
      </c>
      <c r="CM98" s="33">
        <f>IF($CD98=TRUE,CL98-($CI98*'2. AC Monitors'!$D$15),CL98)</f>
        <v>29.913360000000001</v>
      </c>
      <c r="CN98" s="33">
        <f>IF($CB98=TRUE,CM98-($CI98*'2. AC Monitors'!$E$15),CM98)</f>
        <v>29.913360000000001</v>
      </c>
      <c r="CO98" s="33">
        <f>IF($CA98="DC",CN98+(CI98*(1-'2. AC Monitors'!$D$21)),CN98)</f>
        <v>29.913360000000001</v>
      </c>
      <c r="CP98" s="35">
        <f>('2. AC Monitors'!$A$8*'1. Version 7 Dataset'!$R98)+'2. AC Monitors'!$C$8</f>
        <v>27.822559999999999</v>
      </c>
      <c r="CQ98" s="35">
        <f t="shared" si="12"/>
        <v>0</v>
      </c>
      <c r="CR98" s="33">
        <f>(IF(CD98=TRUE,CI98+(CI98*'2. AC Monitors'!$D$15),'1. Version 7 Dataset'!CI98))*0.85</f>
        <v>28.647175999999998</v>
      </c>
      <c r="CS98" s="35">
        <f t="shared" si="13"/>
        <v>0</v>
      </c>
      <c r="CT98" s="35">
        <f>($AZ98*$R98*'3. Signage Displays'!$A$7)+'3. Signage Displays'!$B$7*TANH('3. Signage Displays'!$C$7*('1. Version 7 Dataset'!$R98+'3. Signage Displays'!$D$7)+'3. Signage Displays'!$E$7)+'3. Signage Displays'!$F$7</f>
        <v>26.863260370534814</v>
      </c>
      <c r="CU98" s="36">
        <f>($AZ98*$R98*'3. Signage Displays'!$A$7)</f>
        <v>1.9172640000000001</v>
      </c>
      <c r="CV98" s="37">
        <f>BE98-(AZ98*R98*'3. Signage Displays'!$A$7)</f>
        <v>9.4227360000000004</v>
      </c>
      <c r="CW98" s="37">
        <f>IF(CC98=TRUE,CV98-(CT98*'3. Signage Displays'!$A$12),CV98)</f>
        <v>9.4227360000000004</v>
      </c>
      <c r="CX98" s="38">
        <f>'3. Signage Displays'!$B$7*TANH('3. Signage Displays'!$C$7*('1. Version 7 Dataset'!R98+'3. Signage Displays'!$D$7)+'3. Signage Displays'!$E$7)+'3. Signage Displays'!$F$7</f>
        <v>24.945996370534814</v>
      </c>
      <c r="CY98" s="28">
        <f t="shared" si="14"/>
        <v>1</v>
      </c>
    </row>
    <row r="99" spans="1:103" s="17" customFormat="1" ht="19.5" customHeight="1">
      <c r="A99" s="28">
        <v>146</v>
      </c>
      <c r="B99" s="29" t="s">
        <v>1674</v>
      </c>
      <c r="C99" s="29" t="s">
        <v>1694</v>
      </c>
      <c r="D99" s="29" t="s">
        <v>1728</v>
      </c>
      <c r="E99" s="29" t="s">
        <v>1677</v>
      </c>
      <c r="F99" s="29" t="s">
        <v>1694</v>
      </c>
      <c r="G99" s="29" t="s">
        <v>1728</v>
      </c>
      <c r="H99" s="29" t="s">
        <v>1729</v>
      </c>
      <c r="I99" s="29" t="s">
        <v>78</v>
      </c>
      <c r="J99" s="29" t="s">
        <v>100</v>
      </c>
      <c r="K99" s="29"/>
      <c r="L99" s="29" t="s">
        <v>80</v>
      </c>
      <c r="M99" s="29"/>
      <c r="N99" s="30">
        <v>1000</v>
      </c>
      <c r="O99" s="30">
        <v>9.4</v>
      </c>
      <c r="P99" s="30">
        <v>17</v>
      </c>
      <c r="Q99" s="31">
        <v>19.5</v>
      </c>
      <c r="R99" s="30">
        <v>159.80000000000001</v>
      </c>
      <c r="S99" s="30">
        <v>1.78</v>
      </c>
      <c r="T99" s="30">
        <v>900</v>
      </c>
      <c r="U99" s="30">
        <v>1600</v>
      </c>
      <c r="V99" s="32">
        <v>1.4</v>
      </c>
      <c r="W99" s="30">
        <v>9011</v>
      </c>
      <c r="X99" s="30">
        <v>60</v>
      </c>
      <c r="Y99" s="30">
        <v>0.3</v>
      </c>
      <c r="Z99" s="29" t="s">
        <v>86</v>
      </c>
      <c r="AA99" s="29" t="s">
        <v>86</v>
      </c>
      <c r="AB99" s="29"/>
      <c r="AC99" s="29"/>
      <c r="AD99" s="29" t="s">
        <v>84</v>
      </c>
      <c r="AE99" s="29" t="s">
        <v>83</v>
      </c>
      <c r="AF99" s="29" t="s">
        <v>106</v>
      </c>
      <c r="AG99" s="29"/>
      <c r="AH99" s="29" t="s">
        <v>86</v>
      </c>
      <c r="AI99" s="29"/>
      <c r="AJ99" s="29" t="s">
        <v>86</v>
      </c>
      <c r="AK99" s="29" t="s">
        <v>86</v>
      </c>
      <c r="AL99" s="29" t="s">
        <v>107</v>
      </c>
      <c r="AM99" s="29"/>
      <c r="AN99" s="29" t="s">
        <v>86</v>
      </c>
      <c r="AO99" s="29" t="s">
        <v>86</v>
      </c>
      <c r="AP99" s="29" t="s">
        <v>86</v>
      </c>
      <c r="AQ99" s="29" t="s">
        <v>96</v>
      </c>
      <c r="AR99" s="29"/>
      <c r="AS99" s="29" t="s">
        <v>84</v>
      </c>
      <c r="AT99" s="29" t="s">
        <v>89</v>
      </c>
      <c r="AU99" s="29"/>
      <c r="AV99" s="30">
        <v>1</v>
      </c>
      <c r="AW99" s="29" t="s">
        <v>84</v>
      </c>
      <c r="AX99" s="29" t="s">
        <v>84</v>
      </c>
      <c r="AY99" s="30">
        <v>250</v>
      </c>
      <c r="AZ99" s="30">
        <v>314.89999999999998</v>
      </c>
      <c r="BA99" s="30">
        <v>189.9</v>
      </c>
      <c r="BB99" s="30">
        <v>200</v>
      </c>
      <c r="BC99" s="29"/>
      <c r="BD99" s="29"/>
      <c r="BE99" s="30">
        <v>10.01</v>
      </c>
      <c r="BF99" s="29"/>
      <c r="BG99" s="30">
        <v>0.17</v>
      </c>
      <c r="BH99" s="29"/>
      <c r="BI99" s="29"/>
      <c r="BJ99" s="30">
        <v>0.14000000000000001</v>
      </c>
      <c r="BK99" s="30">
        <v>31.66</v>
      </c>
      <c r="BL99" s="30">
        <v>31.66</v>
      </c>
      <c r="BM99" s="30">
        <v>41.9</v>
      </c>
      <c r="BN99" s="29"/>
      <c r="BO99" s="29"/>
      <c r="BP99" s="30">
        <v>0.15</v>
      </c>
      <c r="BQ99" s="30">
        <v>0.21</v>
      </c>
      <c r="BR99" s="29"/>
      <c r="BS99" s="30">
        <v>10.02</v>
      </c>
      <c r="BT99" s="30">
        <v>31.92</v>
      </c>
      <c r="BU99" s="29"/>
      <c r="BV99" s="30">
        <v>0</v>
      </c>
      <c r="BW99" s="28">
        <v>146</v>
      </c>
      <c r="BX99" s="33">
        <f t="shared" si="9"/>
        <v>31.658639999999998</v>
      </c>
      <c r="BY99" s="34">
        <f>IF(COUNTIF($G$2:G99,G99)=1,1,0)</f>
        <v>1</v>
      </c>
      <c r="BZ99" s="34">
        <f t="shared" si="10"/>
        <v>1</v>
      </c>
      <c r="CA99" s="28" t="s">
        <v>3405</v>
      </c>
      <c r="CB99" s="34" t="b">
        <f t="shared" si="15"/>
        <v>0</v>
      </c>
      <c r="CC99" s="34" t="b">
        <f t="shared" si="11"/>
        <v>0</v>
      </c>
      <c r="CD99" s="34" t="b">
        <f t="array" ref="CD99">ISNUMBER(SEARCH("Touch Screen",$AJ99))</f>
        <v>0</v>
      </c>
      <c r="CE99" s="34"/>
      <c r="CF99" s="34"/>
      <c r="CG99" s="32">
        <v>0.3</v>
      </c>
      <c r="CH99" s="28">
        <v>0</v>
      </c>
      <c r="CI99" s="33">
        <f>('2. AC Monitors'!$A$8*'1. Version 7 Dataset'!$R99)+('1. Version 7 Dataset'!$V99*'2. AC Monitors'!$B$8)+'2. AC Monitors'!$C$8</f>
        <v>33.375599999999999</v>
      </c>
      <c r="CJ99" s="35">
        <f>BX99-('2. AC Monitors'!$B$8*V99)</f>
        <v>25.778639999999999</v>
      </c>
      <c r="CK99" s="33">
        <f>IF($CH99=0,CJ99,CJ99-('2. AC Monitors'!$A$15*'1. Version 7 Dataset'!$CG99))</f>
        <v>25.778639999999999</v>
      </c>
      <c r="CL99" s="33">
        <f>IF($CC99=TRUE,'1. Version 7 Dataset'!CK99-($CI99*'2. AC Monitors'!$B$15),'1. Version 7 Dataset'!CK99)</f>
        <v>25.778639999999999</v>
      </c>
      <c r="CM99" s="33">
        <f>IF($CD99=TRUE,CL99-($CI99*'2. AC Monitors'!$D$15),CL99)</f>
        <v>25.778639999999999</v>
      </c>
      <c r="CN99" s="33">
        <f>IF($CB99=TRUE,CM99-($CI99*'2. AC Monitors'!$E$15),CM99)</f>
        <v>25.778639999999999</v>
      </c>
      <c r="CO99" s="33">
        <f>IF($CA99="DC",CN99+(CI99*(1-'2. AC Monitors'!$D$21)),CN99)</f>
        <v>25.778639999999999</v>
      </c>
      <c r="CP99" s="35">
        <f>('2. AC Monitors'!$A$8*'1. Version 7 Dataset'!$R99)+'2. AC Monitors'!$C$8</f>
        <v>27.4956</v>
      </c>
      <c r="CQ99" s="35">
        <f t="shared" si="12"/>
        <v>1</v>
      </c>
      <c r="CR99" s="33">
        <f>(IF(CD99=TRUE,CI99+(CI99*'2. AC Monitors'!$D$15),'1. Version 7 Dataset'!CI99))*0.85</f>
        <v>28.369259999999997</v>
      </c>
      <c r="CS99" s="35">
        <f t="shared" si="13"/>
        <v>0</v>
      </c>
      <c r="CT99" s="35">
        <f>($AZ99*$R99*'3. Signage Displays'!$A$7)+'3. Signage Displays'!$B$7*TANH('3. Signage Displays'!$C$7*('1. Version 7 Dataset'!$R99+'3. Signage Displays'!$D$7)+'3. Signage Displays'!$E$7)+'3. Signage Displays'!$F$7</f>
        <v>26.79830156902019</v>
      </c>
      <c r="CU99" s="36">
        <f>($AZ99*$R99*'3. Signage Displays'!$A$7)</f>
        <v>2.0128408000000002</v>
      </c>
      <c r="CV99" s="37">
        <f>BE99-(AZ99*R99*'3. Signage Displays'!$A$7)</f>
        <v>7.9971591999999996</v>
      </c>
      <c r="CW99" s="37">
        <f>IF(CC99=TRUE,CV99-(CT99*'3. Signage Displays'!$A$12),CV99)</f>
        <v>7.9971591999999996</v>
      </c>
      <c r="CX99" s="38">
        <f>'3. Signage Displays'!$B$7*TANH('3. Signage Displays'!$C$7*('1. Version 7 Dataset'!R99+'3. Signage Displays'!$D$7)+'3. Signage Displays'!$E$7)+'3. Signage Displays'!$F$7</f>
        <v>24.785460769020187</v>
      </c>
      <c r="CY99" s="28">
        <f t="shared" si="14"/>
        <v>1</v>
      </c>
    </row>
    <row r="100" spans="1:103" s="17" customFormat="1" ht="19.5" customHeight="1">
      <c r="A100" s="28">
        <v>237</v>
      </c>
      <c r="B100" s="29" t="s">
        <v>2771</v>
      </c>
      <c r="C100" s="29" t="s">
        <v>2789</v>
      </c>
      <c r="D100" s="29" t="s">
        <v>2789</v>
      </c>
      <c r="E100" s="29" t="s">
        <v>2773</v>
      </c>
      <c r="F100" s="29" t="s">
        <v>2789</v>
      </c>
      <c r="G100" s="29" t="s">
        <v>2789</v>
      </c>
      <c r="H100" s="29" t="s">
        <v>2790</v>
      </c>
      <c r="I100" s="29" t="s">
        <v>78</v>
      </c>
      <c r="J100" s="29" t="s">
        <v>88</v>
      </c>
      <c r="K100" s="29" t="s">
        <v>158</v>
      </c>
      <c r="L100" s="29" t="s">
        <v>80</v>
      </c>
      <c r="M100" s="29"/>
      <c r="N100" s="30">
        <v>1000</v>
      </c>
      <c r="O100" s="30">
        <v>9.6</v>
      </c>
      <c r="P100" s="30">
        <v>17</v>
      </c>
      <c r="Q100" s="31">
        <v>19.5</v>
      </c>
      <c r="R100" s="30">
        <v>162.47999999999999</v>
      </c>
      <c r="S100" s="30">
        <v>1.78</v>
      </c>
      <c r="T100" s="30">
        <v>900</v>
      </c>
      <c r="U100" s="30">
        <v>1600</v>
      </c>
      <c r="V100" s="32">
        <v>1.4</v>
      </c>
      <c r="W100" s="30">
        <v>8863</v>
      </c>
      <c r="X100" s="30">
        <v>60</v>
      </c>
      <c r="Y100" s="30">
        <v>0.3</v>
      </c>
      <c r="Z100" s="29" t="s">
        <v>86</v>
      </c>
      <c r="AA100" s="29" t="s">
        <v>86</v>
      </c>
      <c r="AB100" s="29"/>
      <c r="AC100" s="29"/>
      <c r="AD100" s="29" t="s">
        <v>84</v>
      </c>
      <c r="AE100" s="29" t="s">
        <v>84</v>
      </c>
      <c r="AF100" s="29" t="s">
        <v>127</v>
      </c>
      <c r="AG100" s="29"/>
      <c r="AH100" s="29" t="s">
        <v>86</v>
      </c>
      <c r="AI100" s="29"/>
      <c r="AJ100" s="29" t="s">
        <v>86</v>
      </c>
      <c r="AK100" s="29" t="s">
        <v>86</v>
      </c>
      <c r="AL100" s="29" t="s">
        <v>102</v>
      </c>
      <c r="AM100" s="29"/>
      <c r="AN100" s="29" t="s">
        <v>86</v>
      </c>
      <c r="AO100" s="29" t="s">
        <v>86</v>
      </c>
      <c r="AP100" s="29" t="s">
        <v>86</v>
      </c>
      <c r="AQ100" s="29" t="s">
        <v>96</v>
      </c>
      <c r="AR100" s="29"/>
      <c r="AS100" s="29" t="s">
        <v>84</v>
      </c>
      <c r="AT100" s="29" t="s">
        <v>89</v>
      </c>
      <c r="AU100" s="29"/>
      <c r="AV100" s="30">
        <v>0</v>
      </c>
      <c r="AW100" s="29" t="s">
        <v>84</v>
      </c>
      <c r="AX100" s="29" t="s">
        <v>84</v>
      </c>
      <c r="AY100" s="30">
        <v>142.4</v>
      </c>
      <c r="AZ100" s="30">
        <v>142.4</v>
      </c>
      <c r="BA100" s="30">
        <v>137.5</v>
      </c>
      <c r="BB100" s="30">
        <v>142.4</v>
      </c>
      <c r="BC100" s="29"/>
      <c r="BD100" s="29"/>
      <c r="BE100" s="30">
        <v>12.79</v>
      </c>
      <c r="BF100" s="29"/>
      <c r="BG100" s="30">
        <v>0.2</v>
      </c>
      <c r="BH100" s="29"/>
      <c r="BI100" s="29"/>
      <c r="BJ100" s="30">
        <v>0.31</v>
      </c>
      <c r="BK100" s="30">
        <v>40.35</v>
      </c>
      <c r="BL100" s="30">
        <v>40.35</v>
      </c>
      <c r="BM100" s="30">
        <v>42.4</v>
      </c>
      <c r="BN100" s="29"/>
      <c r="BO100" s="29"/>
      <c r="BP100" s="30">
        <v>0.37</v>
      </c>
      <c r="BQ100" s="30">
        <v>0.24</v>
      </c>
      <c r="BR100" s="29"/>
      <c r="BS100" s="30">
        <v>12.84</v>
      </c>
      <c r="BT100" s="30">
        <v>40.729999999999997</v>
      </c>
      <c r="BU100" s="29"/>
      <c r="BV100" s="30">
        <v>0</v>
      </c>
      <c r="BW100" s="28">
        <v>237</v>
      </c>
      <c r="BX100" s="33">
        <f t="shared" si="9"/>
        <v>40.352939999999997</v>
      </c>
      <c r="BY100" s="34">
        <f>IF(COUNTIF($G$2:G100,G100)=1,1,0)</f>
        <v>1</v>
      </c>
      <c r="BZ100" s="34">
        <f t="shared" si="10"/>
        <v>1</v>
      </c>
      <c r="CA100" s="28" t="s">
        <v>3405</v>
      </c>
      <c r="CB100" s="34" t="b">
        <f t="shared" si="15"/>
        <v>0</v>
      </c>
      <c r="CC100" s="34" t="b">
        <f t="shared" si="11"/>
        <v>0</v>
      </c>
      <c r="CD100" s="34" t="b">
        <f t="array" ref="CD100">ISNUMBER(SEARCH("Touch Screen",$AJ100))</f>
        <v>0</v>
      </c>
      <c r="CE100" s="34"/>
      <c r="CF100" s="34"/>
      <c r="CG100" s="32">
        <v>0.3</v>
      </c>
      <c r="CH100" s="28">
        <v>0</v>
      </c>
      <c r="CI100" s="33">
        <f>('2. AC Monitors'!$A$8*'1. Version 7 Dataset'!$R100)+('1. Version 7 Dataset'!$V100*'2. AC Monitors'!$B$8)+'2. AC Monitors'!$C$8</f>
        <v>33.702559999999998</v>
      </c>
      <c r="CJ100" s="35">
        <f>BX100-('2. AC Monitors'!$B$8*V100)</f>
        <v>34.472939999999994</v>
      </c>
      <c r="CK100" s="33">
        <f>IF($CH100=0,CJ100,CJ100-('2. AC Monitors'!$A$15*'1. Version 7 Dataset'!$CG100))</f>
        <v>34.472939999999994</v>
      </c>
      <c r="CL100" s="33">
        <f>IF($CC100=TRUE,'1. Version 7 Dataset'!CK100-($CI100*'2. AC Monitors'!$B$15),'1. Version 7 Dataset'!CK100)</f>
        <v>34.472939999999994</v>
      </c>
      <c r="CM100" s="33">
        <f>IF($CD100=TRUE,CL100-($CI100*'2. AC Monitors'!$D$15),CL100)</f>
        <v>34.472939999999994</v>
      </c>
      <c r="CN100" s="33">
        <f>IF($CB100=TRUE,CM100-($CI100*'2. AC Monitors'!$E$15),CM100)</f>
        <v>34.472939999999994</v>
      </c>
      <c r="CO100" s="33">
        <f>IF($CA100="DC",CN100+(CI100*(1-'2. AC Monitors'!$D$21)),CN100)</f>
        <v>34.472939999999994</v>
      </c>
      <c r="CP100" s="35">
        <f>('2. AC Monitors'!$A$8*'1. Version 7 Dataset'!$R100)+'2. AC Monitors'!$C$8</f>
        <v>27.822559999999999</v>
      </c>
      <c r="CQ100" s="35">
        <f t="shared" si="12"/>
        <v>0</v>
      </c>
      <c r="CR100" s="33">
        <f>(IF(CD100=TRUE,CI100+(CI100*'2. AC Monitors'!$D$15),'1. Version 7 Dataset'!CI100))*0.85</f>
        <v>28.647175999999998</v>
      </c>
      <c r="CS100" s="35">
        <f t="shared" si="13"/>
        <v>0</v>
      </c>
      <c r="CT100" s="35">
        <f>($AZ100*$R100*'3. Signage Displays'!$A$7)+'3. Signage Displays'!$B$7*TANH('3. Signage Displays'!$C$7*('1. Version 7 Dataset'!$R100+'3. Signage Displays'!$D$7)+'3. Signage Displays'!$E$7)+'3. Signage Displays'!$F$7</f>
        <v>25.871482450534813</v>
      </c>
      <c r="CU100" s="36">
        <f>($AZ100*$R100*'3. Signage Displays'!$A$7)</f>
        <v>0.92548607999999999</v>
      </c>
      <c r="CV100" s="37">
        <f>BE100-(AZ100*R100*'3. Signage Displays'!$A$7)</f>
        <v>11.864513919999998</v>
      </c>
      <c r="CW100" s="37">
        <f>IF(CC100=TRUE,CV100-(CT100*'3. Signage Displays'!$A$12),CV100)</f>
        <v>11.864513919999998</v>
      </c>
      <c r="CX100" s="38">
        <f>'3. Signage Displays'!$B$7*TANH('3. Signage Displays'!$C$7*('1. Version 7 Dataset'!R100+'3. Signage Displays'!$D$7)+'3. Signage Displays'!$E$7)+'3. Signage Displays'!$F$7</f>
        <v>24.945996370534814</v>
      </c>
      <c r="CY100" s="28">
        <f t="shared" si="14"/>
        <v>1</v>
      </c>
    </row>
    <row r="101" spans="1:103" s="17" customFormat="1" ht="19.5" customHeight="1">
      <c r="A101" s="28">
        <v>257</v>
      </c>
      <c r="B101" s="29" t="s">
        <v>1663</v>
      </c>
      <c r="C101" s="29" t="s">
        <v>1666</v>
      </c>
      <c r="D101" s="29" t="s">
        <v>1667</v>
      </c>
      <c r="E101" s="29" t="s">
        <v>1665</v>
      </c>
      <c r="F101" s="29" t="s">
        <v>1666</v>
      </c>
      <c r="G101" s="29" t="s">
        <v>1668</v>
      </c>
      <c r="H101" s="29" t="s">
        <v>1669</v>
      </c>
      <c r="I101" s="29" t="s">
        <v>78</v>
      </c>
      <c r="J101" s="29" t="s">
        <v>88</v>
      </c>
      <c r="K101" s="29" t="s">
        <v>158</v>
      </c>
      <c r="L101" s="29" t="s">
        <v>80</v>
      </c>
      <c r="M101" s="29"/>
      <c r="N101" s="30">
        <v>170</v>
      </c>
      <c r="O101" s="30">
        <v>9.6</v>
      </c>
      <c r="P101" s="30">
        <v>17</v>
      </c>
      <c r="Q101" s="31">
        <v>19.5</v>
      </c>
      <c r="R101" s="30">
        <v>162.71</v>
      </c>
      <c r="S101" s="30">
        <v>1.78</v>
      </c>
      <c r="T101" s="30">
        <v>900</v>
      </c>
      <c r="U101" s="30">
        <v>1600</v>
      </c>
      <c r="V101" s="32">
        <v>1.4</v>
      </c>
      <c r="W101" s="30">
        <v>8850</v>
      </c>
      <c r="X101" s="30">
        <v>60</v>
      </c>
      <c r="Y101" s="30">
        <v>0.3</v>
      </c>
      <c r="Z101" s="29" t="s">
        <v>86</v>
      </c>
      <c r="AA101" s="29" t="s">
        <v>86</v>
      </c>
      <c r="AB101" s="29"/>
      <c r="AC101" s="29"/>
      <c r="AD101" s="29" t="s">
        <v>84</v>
      </c>
      <c r="AE101" s="29" t="s">
        <v>84</v>
      </c>
      <c r="AF101" s="29" t="s">
        <v>139</v>
      </c>
      <c r="AG101" s="29"/>
      <c r="AH101" s="29" t="s">
        <v>120</v>
      </c>
      <c r="AI101" s="29"/>
      <c r="AJ101" s="29" t="s">
        <v>86</v>
      </c>
      <c r="AK101" s="29" t="s">
        <v>86</v>
      </c>
      <c r="AL101" s="29" t="s">
        <v>102</v>
      </c>
      <c r="AM101" s="29"/>
      <c r="AN101" s="29" t="s">
        <v>86</v>
      </c>
      <c r="AO101" s="29" t="s">
        <v>86</v>
      </c>
      <c r="AP101" s="29" t="s">
        <v>86</v>
      </c>
      <c r="AQ101" s="29" t="s">
        <v>96</v>
      </c>
      <c r="AR101" s="29"/>
      <c r="AS101" s="29" t="s">
        <v>84</v>
      </c>
      <c r="AT101" s="29" t="s">
        <v>89</v>
      </c>
      <c r="AU101" s="29"/>
      <c r="AV101" s="30">
        <v>1</v>
      </c>
      <c r="AW101" s="29" t="s">
        <v>84</v>
      </c>
      <c r="AX101" s="29" t="s">
        <v>84</v>
      </c>
      <c r="AY101" s="30">
        <v>300</v>
      </c>
      <c r="AZ101" s="30">
        <v>289.39999999999998</v>
      </c>
      <c r="BA101" s="30">
        <v>236.2</v>
      </c>
      <c r="BB101" s="30">
        <v>199.5</v>
      </c>
      <c r="BC101" s="29"/>
      <c r="BD101" s="29"/>
      <c r="BE101" s="30">
        <v>20.84</v>
      </c>
      <c r="BF101" s="29"/>
      <c r="BG101" s="30">
        <v>0.43</v>
      </c>
      <c r="BH101" s="30">
        <v>0.43</v>
      </c>
      <c r="BI101" s="29"/>
      <c r="BJ101" s="30">
        <v>0.28000000000000003</v>
      </c>
      <c r="BK101" s="30">
        <v>66.34</v>
      </c>
      <c r="BL101" s="30">
        <v>66.34</v>
      </c>
      <c r="BM101" s="30">
        <v>42.5</v>
      </c>
      <c r="BN101" s="29"/>
      <c r="BO101" s="29"/>
      <c r="BP101" s="30">
        <v>0</v>
      </c>
      <c r="BQ101" s="30">
        <v>0</v>
      </c>
      <c r="BR101" s="30">
        <v>0</v>
      </c>
      <c r="BS101" s="30">
        <v>0</v>
      </c>
      <c r="BT101" s="29"/>
      <c r="BU101" s="29"/>
      <c r="BV101" s="30">
        <v>0</v>
      </c>
      <c r="BW101" s="28">
        <v>257</v>
      </c>
      <c r="BX101" s="33">
        <f t="shared" si="9"/>
        <v>66.343859999999992</v>
      </c>
      <c r="BY101" s="34">
        <f>IF(COUNTIF($G$2:G101,G101)=1,1,0)</f>
        <v>1</v>
      </c>
      <c r="BZ101" s="34">
        <f t="shared" si="10"/>
        <v>1</v>
      </c>
      <c r="CA101" s="28" t="s">
        <v>3405</v>
      </c>
      <c r="CB101" s="34" t="b">
        <f t="shared" si="15"/>
        <v>0</v>
      </c>
      <c r="CC101" s="34" t="b">
        <f t="shared" si="11"/>
        <v>0</v>
      </c>
      <c r="CD101" s="34" t="b">
        <f t="array" ref="CD101">ISNUMBER(SEARCH("Touch Screen",$AJ101))</f>
        <v>0</v>
      </c>
      <c r="CE101" s="34"/>
      <c r="CF101" s="34"/>
      <c r="CG101" s="32">
        <v>0.3</v>
      </c>
      <c r="CH101" s="28">
        <v>0</v>
      </c>
      <c r="CI101" s="33">
        <f>('2. AC Monitors'!$A$8*'1. Version 7 Dataset'!$R101)+('1. Version 7 Dataset'!$V101*'2. AC Monitors'!$B$8)+'2. AC Monitors'!$C$8</f>
        <v>33.730620000000002</v>
      </c>
      <c r="CJ101" s="35">
        <f>BX101-('2. AC Monitors'!$B$8*V101)</f>
        <v>60.46385999999999</v>
      </c>
      <c r="CK101" s="33">
        <f>IF($CH101=0,CJ101,CJ101-('2. AC Monitors'!$A$15*'1. Version 7 Dataset'!$CG101))</f>
        <v>60.46385999999999</v>
      </c>
      <c r="CL101" s="33">
        <f>IF($CC101=TRUE,'1. Version 7 Dataset'!CK101-($CI101*'2. AC Monitors'!$B$15),'1. Version 7 Dataset'!CK101)</f>
        <v>60.46385999999999</v>
      </c>
      <c r="CM101" s="33">
        <f>IF($CD101=TRUE,CL101-($CI101*'2. AC Monitors'!$D$15),CL101)</f>
        <v>60.46385999999999</v>
      </c>
      <c r="CN101" s="33">
        <f>IF($CB101=TRUE,CM101-($CI101*'2. AC Monitors'!$E$15),CM101)</f>
        <v>60.46385999999999</v>
      </c>
      <c r="CO101" s="33">
        <f>IF($CA101="DC",CN101+(CI101*(1-'2. AC Monitors'!$D$21)),CN101)</f>
        <v>60.46385999999999</v>
      </c>
      <c r="CP101" s="35">
        <f>('2. AC Monitors'!$A$8*'1. Version 7 Dataset'!$R101)+'2. AC Monitors'!$C$8</f>
        <v>27.850619999999999</v>
      </c>
      <c r="CQ101" s="35">
        <f t="shared" si="12"/>
        <v>0</v>
      </c>
      <c r="CR101" s="33">
        <f>(IF(CD101=TRUE,CI101+(CI101*'2. AC Monitors'!$D$15),'1. Version 7 Dataset'!CI101))*0.85</f>
        <v>28.671027000000002</v>
      </c>
      <c r="CS101" s="35">
        <f t="shared" si="13"/>
        <v>0</v>
      </c>
      <c r="CT101" s="35">
        <f>($AZ101*$R101*'3. Signage Displays'!$A$7)+'3. Signage Displays'!$B$7*TANH('3. Signage Displays'!$C$7*('1. Version 7 Dataset'!$R101+'3. Signage Displays'!$D$7)+'3. Signage Displays'!$E$7)+'3. Signage Displays'!$F$7</f>
        <v>26.843303821581284</v>
      </c>
      <c r="CU101" s="36">
        <f>($AZ101*$R101*'3. Signage Displays'!$A$7)</f>
        <v>1.8835309600000001</v>
      </c>
      <c r="CV101" s="37">
        <f>BE101-(AZ101*R101*'3. Signage Displays'!$A$7)</f>
        <v>18.956469039999998</v>
      </c>
      <c r="CW101" s="37">
        <f>IF(CC101=TRUE,CV101-(CT101*'3. Signage Displays'!$A$12),CV101)</f>
        <v>18.956469039999998</v>
      </c>
      <c r="CX101" s="38">
        <f>'3. Signage Displays'!$B$7*TANH('3. Signage Displays'!$C$7*('1. Version 7 Dataset'!R101+'3. Signage Displays'!$D$7)+'3. Signage Displays'!$E$7)+'3. Signage Displays'!$F$7</f>
        <v>24.959772861581285</v>
      </c>
      <c r="CY101" s="28">
        <f t="shared" si="14"/>
        <v>1</v>
      </c>
    </row>
    <row r="102" spans="1:103" s="17" customFormat="1" ht="19.5" customHeight="1">
      <c r="A102" s="28">
        <v>282</v>
      </c>
      <c r="B102" s="29" t="s">
        <v>808</v>
      </c>
      <c r="C102" s="29" t="s">
        <v>892</v>
      </c>
      <c r="D102" s="29" t="s">
        <v>893</v>
      </c>
      <c r="E102" s="29" t="s">
        <v>814</v>
      </c>
      <c r="F102" s="29" t="s">
        <v>892</v>
      </c>
      <c r="G102" s="29" t="s">
        <v>893</v>
      </c>
      <c r="H102" s="29"/>
      <c r="I102" s="29" t="s">
        <v>78</v>
      </c>
      <c r="J102" s="29" t="s">
        <v>100</v>
      </c>
      <c r="K102" s="29" t="s">
        <v>105</v>
      </c>
      <c r="L102" s="29" t="s">
        <v>80</v>
      </c>
      <c r="M102" s="29" t="s">
        <v>105</v>
      </c>
      <c r="N102" s="30">
        <v>1000</v>
      </c>
      <c r="O102" s="30">
        <v>9.3000000000000007</v>
      </c>
      <c r="P102" s="30">
        <v>17.100000000000001</v>
      </c>
      <c r="Q102" s="31">
        <v>19.5</v>
      </c>
      <c r="R102" s="30">
        <v>158.96</v>
      </c>
      <c r="S102" s="30">
        <v>1.78</v>
      </c>
      <c r="T102" s="30">
        <v>900</v>
      </c>
      <c r="U102" s="30">
        <v>1600</v>
      </c>
      <c r="V102" s="32">
        <v>1.4</v>
      </c>
      <c r="W102" s="30">
        <v>9059</v>
      </c>
      <c r="X102" s="30">
        <v>60</v>
      </c>
      <c r="Y102" s="30">
        <v>33.5</v>
      </c>
      <c r="Z102" s="29" t="s">
        <v>86</v>
      </c>
      <c r="AA102" s="29" t="s">
        <v>86</v>
      </c>
      <c r="AB102" s="29"/>
      <c r="AC102" s="29"/>
      <c r="AD102" s="29" t="s">
        <v>84</v>
      </c>
      <c r="AE102" s="29" t="s">
        <v>83</v>
      </c>
      <c r="AF102" s="29" t="s">
        <v>133</v>
      </c>
      <c r="AG102" s="29" t="s">
        <v>105</v>
      </c>
      <c r="AH102" s="29" t="s">
        <v>120</v>
      </c>
      <c r="AI102" s="29" t="s">
        <v>105</v>
      </c>
      <c r="AJ102" s="29" t="s">
        <v>120</v>
      </c>
      <c r="AK102" s="29" t="s">
        <v>86</v>
      </c>
      <c r="AL102" s="29" t="s">
        <v>87</v>
      </c>
      <c r="AM102" s="29" t="s">
        <v>105</v>
      </c>
      <c r="AN102" s="29" t="s">
        <v>86</v>
      </c>
      <c r="AO102" s="29" t="s">
        <v>86</v>
      </c>
      <c r="AP102" s="29" t="s">
        <v>86</v>
      </c>
      <c r="AQ102" s="29" t="s">
        <v>96</v>
      </c>
      <c r="AR102" s="29" t="s">
        <v>105</v>
      </c>
      <c r="AS102" s="29" t="s">
        <v>84</v>
      </c>
      <c r="AT102" s="29" t="s">
        <v>89</v>
      </c>
      <c r="AU102" s="29" t="s">
        <v>105</v>
      </c>
      <c r="AV102" s="30">
        <v>0</v>
      </c>
      <c r="AW102" s="29" t="s">
        <v>84</v>
      </c>
      <c r="AX102" s="29" t="s">
        <v>83</v>
      </c>
      <c r="AY102" s="30">
        <v>250</v>
      </c>
      <c r="AZ102" s="30">
        <v>261.8</v>
      </c>
      <c r="BA102" s="30">
        <v>208.7</v>
      </c>
      <c r="BB102" s="30">
        <v>200</v>
      </c>
      <c r="BC102" s="29"/>
      <c r="BD102" s="29"/>
      <c r="BE102" s="30">
        <v>10.79</v>
      </c>
      <c r="BF102" s="29"/>
      <c r="BG102" s="30">
        <v>0.23</v>
      </c>
      <c r="BH102" s="30">
        <v>0.23</v>
      </c>
      <c r="BI102" s="29"/>
      <c r="BJ102" s="30">
        <v>0.17</v>
      </c>
      <c r="BK102" s="30">
        <v>34.380000000000003</v>
      </c>
      <c r="BL102" s="30">
        <v>34.380000000000003</v>
      </c>
      <c r="BM102" s="30">
        <v>41.7</v>
      </c>
      <c r="BN102" s="29"/>
      <c r="BO102" s="29"/>
      <c r="BP102" s="30">
        <v>0.23</v>
      </c>
      <c r="BQ102" s="30">
        <v>0.28000000000000003</v>
      </c>
      <c r="BR102" s="30">
        <v>0.28000000000000003</v>
      </c>
      <c r="BS102" s="30">
        <v>10.96</v>
      </c>
      <c r="BT102" s="30">
        <v>35.19</v>
      </c>
      <c r="BU102" s="29"/>
      <c r="BV102" s="30">
        <v>0</v>
      </c>
      <c r="BW102" s="28">
        <v>282</v>
      </c>
      <c r="BX102" s="33">
        <f t="shared" si="9"/>
        <v>34.391759999999998</v>
      </c>
      <c r="BY102" s="34">
        <f>IF(COUNTIF($G$2:G102,G102)=1,1,0)</f>
        <v>1</v>
      </c>
      <c r="BZ102" s="34">
        <f t="shared" si="10"/>
        <v>1</v>
      </c>
      <c r="CA102" s="28" t="s">
        <v>3405</v>
      </c>
      <c r="CB102" s="34" t="b">
        <f t="shared" si="15"/>
        <v>0</v>
      </c>
      <c r="CC102" s="34" t="b">
        <f t="shared" si="11"/>
        <v>0</v>
      </c>
      <c r="CD102" s="34" t="b">
        <f t="array" ref="CD102">ISNUMBER(SEARCH("Touch Screen",$AJ102))</f>
        <v>0</v>
      </c>
      <c r="CE102" s="34"/>
      <c r="CF102" s="34"/>
      <c r="CG102" s="32">
        <v>33.5</v>
      </c>
      <c r="CH102" s="28">
        <v>0</v>
      </c>
      <c r="CI102" s="33">
        <f>('2. AC Monitors'!$A$8*'1. Version 7 Dataset'!$R102)+('1. Version 7 Dataset'!$V102*'2. AC Monitors'!$B$8)+'2. AC Monitors'!$C$8</f>
        <v>33.273119999999999</v>
      </c>
      <c r="CJ102" s="35">
        <f>BX102-('2. AC Monitors'!$B$8*V102)</f>
        <v>28.511759999999999</v>
      </c>
      <c r="CK102" s="33">
        <f>IF($CH102=0,CJ102,CJ102-('2. AC Monitors'!$A$15*'1. Version 7 Dataset'!$CG102))</f>
        <v>28.511759999999999</v>
      </c>
      <c r="CL102" s="33">
        <f>IF($CC102=TRUE,'1. Version 7 Dataset'!CK102-($CI102*'2. AC Monitors'!$B$15),'1. Version 7 Dataset'!CK102)</f>
        <v>28.511759999999999</v>
      </c>
      <c r="CM102" s="33">
        <f>IF($CD102=TRUE,CL102-($CI102*'2. AC Monitors'!$D$15),CL102)</f>
        <v>28.511759999999999</v>
      </c>
      <c r="CN102" s="33">
        <f>IF($CB102=TRUE,CM102-($CI102*'2. AC Monitors'!$E$15),CM102)</f>
        <v>28.511759999999999</v>
      </c>
      <c r="CO102" s="33">
        <f>IF($CA102="DC",CN102+(CI102*(1-'2. AC Monitors'!$D$21)),CN102)</f>
        <v>28.511759999999999</v>
      </c>
      <c r="CP102" s="35">
        <f>('2. AC Monitors'!$A$8*'1. Version 7 Dataset'!$R102)+'2. AC Monitors'!$C$8</f>
        <v>27.39312</v>
      </c>
      <c r="CQ102" s="35">
        <f t="shared" si="12"/>
        <v>0</v>
      </c>
      <c r="CR102" s="33">
        <f>(IF(CD102=TRUE,CI102+(CI102*'2. AC Monitors'!$D$15),'1. Version 7 Dataset'!CI102))*0.85</f>
        <v>28.282151999999996</v>
      </c>
      <c r="CS102" s="35">
        <f t="shared" si="13"/>
        <v>0</v>
      </c>
      <c r="CT102" s="35">
        <f>($AZ102*$R102*'3. Signage Displays'!$A$7)+'3. Signage Displays'!$B$7*TANH('3. Signage Displays'!$C$7*('1. Version 7 Dataset'!$R102+'3. Signage Displays'!$D$7)+'3. Signage Displays'!$E$7)+'3. Signage Displays'!$F$7</f>
        <v>26.399769201373879</v>
      </c>
      <c r="CU102" s="36">
        <f>($AZ102*$R102*'3. Signage Displays'!$A$7)</f>
        <v>1.6646291200000003</v>
      </c>
      <c r="CV102" s="37">
        <f>BE102-(AZ102*R102*'3. Signage Displays'!$A$7)</f>
        <v>9.1253708799999984</v>
      </c>
      <c r="CW102" s="37">
        <f>IF(CC102=TRUE,CV102-(CT102*'3. Signage Displays'!$A$12),CV102)</f>
        <v>9.1253708799999984</v>
      </c>
      <c r="CX102" s="38">
        <f>'3. Signage Displays'!$B$7*TANH('3. Signage Displays'!$C$7*('1. Version 7 Dataset'!R102+'3. Signage Displays'!$D$7)+'3. Signage Displays'!$E$7)+'3. Signage Displays'!$F$7</f>
        <v>24.735140081373878</v>
      </c>
      <c r="CY102" s="28">
        <f t="shared" si="14"/>
        <v>1</v>
      </c>
    </row>
    <row r="103" spans="1:103" s="17" customFormat="1" ht="19.5" customHeight="1">
      <c r="A103" s="28">
        <v>458</v>
      </c>
      <c r="B103" s="29" t="s">
        <v>2857</v>
      </c>
      <c r="C103" s="29" t="s">
        <v>2900</v>
      </c>
      <c r="D103" s="29" t="s">
        <v>2898</v>
      </c>
      <c r="E103" s="29" t="s">
        <v>2860</v>
      </c>
      <c r="F103" s="29" t="s">
        <v>2901</v>
      </c>
      <c r="G103" s="29" t="s">
        <v>2898</v>
      </c>
      <c r="H103" s="29" t="s">
        <v>2902</v>
      </c>
      <c r="I103" s="29" t="s">
        <v>78</v>
      </c>
      <c r="J103" s="29" t="s">
        <v>88</v>
      </c>
      <c r="K103" s="29" t="s">
        <v>158</v>
      </c>
      <c r="L103" s="29" t="s">
        <v>80</v>
      </c>
      <c r="M103" s="29" t="s">
        <v>105</v>
      </c>
      <c r="N103" s="30">
        <v>1000</v>
      </c>
      <c r="O103" s="30">
        <v>9.6</v>
      </c>
      <c r="P103" s="30">
        <v>17</v>
      </c>
      <c r="Q103" s="31">
        <v>19.5</v>
      </c>
      <c r="R103" s="30">
        <v>163.19999999999999</v>
      </c>
      <c r="S103" s="30">
        <v>1.78</v>
      </c>
      <c r="T103" s="30">
        <v>900</v>
      </c>
      <c r="U103" s="30">
        <v>1600</v>
      </c>
      <c r="V103" s="32">
        <v>1.4</v>
      </c>
      <c r="W103" s="30">
        <v>8823</v>
      </c>
      <c r="X103" s="30">
        <v>60</v>
      </c>
      <c r="Y103" s="30">
        <v>33.200000000000003</v>
      </c>
      <c r="Z103" s="29" t="s">
        <v>150</v>
      </c>
      <c r="AA103" s="29" t="s">
        <v>86</v>
      </c>
      <c r="AB103" s="29"/>
      <c r="AC103" s="29"/>
      <c r="AD103" s="29" t="s">
        <v>84</v>
      </c>
      <c r="AE103" s="29" t="s">
        <v>83</v>
      </c>
      <c r="AF103" s="29" t="s">
        <v>270</v>
      </c>
      <c r="AG103" s="29" t="s">
        <v>105</v>
      </c>
      <c r="AH103" s="29" t="s">
        <v>86</v>
      </c>
      <c r="AI103" s="29" t="s">
        <v>105</v>
      </c>
      <c r="AJ103" s="29" t="s">
        <v>86</v>
      </c>
      <c r="AK103" s="29" t="s">
        <v>86</v>
      </c>
      <c r="AL103" s="29" t="s">
        <v>102</v>
      </c>
      <c r="AM103" s="29" t="s">
        <v>105</v>
      </c>
      <c r="AN103" s="29" t="s">
        <v>86</v>
      </c>
      <c r="AO103" s="29" t="s">
        <v>86</v>
      </c>
      <c r="AP103" s="29" t="s">
        <v>86</v>
      </c>
      <c r="AQ103" s="29" t="s">
        <v>96</v>
      </c>
      <c r="AR103" s="29" t="s">
        <v>105</v>
      </c>
      <c r="AS103" s="29" t="s">
        <v>84</v>
      </c>
      <c r="AT103" s="29" t="s">
        <v>89</v>
      </c>
      <c r="AU103" s="29" t="s">
        <v>105</v>
      </c>
      <c r="AV103" s="30">
        <v>0</v>
      </c>
      <c r="AW103" s="29" t="s">
        <v>84</v>
      </c>
      <c r="AX103" s="29" t="s">
        <v>83</v>
      </c>
      <c r="AY103" s="30">
        <v>250</v>
      </c>
      <c r="AZ103" s="30">
        <v>248.6</v>
      </c>
      <c r="BA103" s="30">
        <v>185.4</v>
      </c>
      <c r="BB103" s="30">
        <v>200</v>
      </c>
      <c r="BC103" s="29"/>
      <c r="BD103" s="29"/>
      <c r="BE103" s="30">
        <v>10.28</v>
      </c>
      <c r="BF103" s="29"/>
      <c r="BG103" s="30">
        <v>0.2</v>
      </c>
      <c r="BH103" s="29"/>
      <c r="BI103" s="29"/>
      <c r="BJ103" s="30">
        <v>0.14000000000000001</v>
      </c>
      <c r="BK103" s="30">
        <v>32.659999999999997</v>
      </c>
      <c r="BL103" s="30">
        <v>32.659999999999997</v>
      </c>
      <c r="BM103" s="30">
        <v>41.7</v>
      </c>
      <c r="BN103" s="29"/>
      <c r="BO103" s="29"/>
      <c r="BP103" s="30">
        <v>0.2</v>
      </c>
      <c r="BQ103" s="30">
        <v>0.24</v>
      </c>
      <c r="BR103" s="29"/>
      <c r="BS103" s="30">
        <v>10.15</v>
      </c>
      <c r="BT103" s="30">
        <v>32.49</v>
      </c>
      <c r="BU103" s="29"/>
      <c r="BV103" s="30">
        <v>0</v>
      </c>
      <c r="BW103" s="28">
        <v>458</v>
      </c>
      <c r="BX103" s="33">
        <f t="shared" si="9"/>
        <v>32.657279999999993</v>
      </c>
      <c r="BY103" s="34">
        <f>IF(COUNTIF($G$2:G103,G103)=1,1,0)</f>
        <v>1</v>
      </c>
      <c r="BZ103" s="34">
        <f t="shared" si="10"/>
        <v>1</v>
      </c>
      <c r="CA103" s="28" t="s">
        <v>3405</v>
      </c>
      <c r="CB103" s="34" t="b">
        <f t="shared" si="15"/>
        <v>0</v>
      </c>
      <c r="CC103" s="34" t="b">
        <f t="shared" si="11"/>
        <v>0</v>
      </c>
      <c r="CD103" s="34" t="b">
        <f t="array" ref="CD103">ISNUMBER(SEARCH("Touch Screen",$AJ103))</f>
        <v>0</v>
      </c>
      <c r="CE103" s="34"/>
      <c r="CF103" s="34"/>
      <c r="CG103" s="32">
        <v>33.200000000000003</v>
      </c>
      <c r="CH103" s="28">
        <v>0</v>
      </c>
      <c r="CI103" s="33">
        <f>('2. AC Monitors'!$A$8*'1. Version 7 Dataset'!$R103)+('1. Version 7 Dataset'!$V103*'2. AC Monitors'!$B$8)+'2. AC Monitors'!$C$8</f>
        <v>33.790399999999998</v>
      </c>
      <c r="CJ103" s="35">
        <f>BX103-('2. AC Monitors'!$B$8*V103)</f>
        <v>26.777279999999994</v>
      </c>
      <c r="CK103" s="33">
        <f>IF($CH103=0,CJ103,CJ103-('2. AC Monitors'!$A$15*'1. Version 7 Dataset'!$CG103))</f>
        <v>26.777279999999994</v>
      </c>
      <c r="CL103" s="33">
        <f>IF($CC103=TRUE,'1. Version 7 Dataset'!CK103-($CI103*'2. AC Monitors'!$B$15),'1. Version 7 Dataset'!CK103)</f>
        <v>26.777279999999994</v>
      </c>
      <c r="CM103" s="33">
        <f>IF($CD103=TRUE,CL103-($CI103*'2. AC Monitors'!$D$15),CL103)</f>
        <v>26.777279999999994</v>
      </c>
      <c r="CN103" s="33">
        <f>IF($CB103=TRUE,CM103-($CI103*'2. AC Monitors'!$E$15),CM103)</f>
        <v>26.777279999999994</v>
      </c>
      <c r="CO103" s="33">
        <f>IF($CA103="DC",CN103+(CI103*(1-'2. AC Monitors'!$D$21)),CN103)</f>
        <v>26.777279999999994</v>
      </c>
      <c r="CP103" s="35">
        <f>('2. AC Monitors'!$A$8*'1. Version 7 Dataset'!$R103)+'2. AC Monitors'!$C$8</f>
        <v>27.910399999999999</v>
      </c>
      <c r="CQ103" s="35">
        <f t="shared" si="12"/>
        <v>1</v>
      </c>
      <c r="CR103" s="33">
        <f>(IF(CD103=TRUE,CI103+(CI103*'2. AC Monitors'!$D$15),'1. Version 7 Dataset'!CI103))*0.85</f>
        <v>28.721839999999997</v>
      </c>
      <c r="CS103" s="35">
        <f t="shared" si="13"/>
        <v>0</v>
      </c>
      <c r="CT103" s="35">
        <f>($AZ103*$R103*'3. Signage Displays'!$A$7)+'3. Signage Displays'!$B$7*TANH('3. Signage Displays'!$C$7*('1. Version 7 Dataset'!$R103+'3. Signage Displays'!$D$7)+'3. Signage Displays'!$E$7)+'3. Signage Displays'!$F$7</f>
        <v>26.61198314012881</v>
      </c>
      <c r="CU103" s="36">
        <f>($AZ103*$R103*'3. Signage Displays'!$A$7)</f>
        <v>1.6228608</v>
      </c>
      <c r="CV103" s="37">
        <f>BE103-(AZ103*R103*'3. Signage Displays'!$A$7)</f>
        <v>8.6571391999999996</v>
      </c>
      <c r="CW103" s="37">
        <f>IF(CC103=TRUE,CV103-(CT103*'3. Signage Displays'!$A$12),CV103)</f>
        <v>8.6571391999999996</v>
      </c>
      <c r="CX103" s="38">
        <f>'3. Signage Displays'!$B$7*TANH('3. Signage Displays'!$C$7*('1. Version 7 Dataset'!R103+'3. Signage Displays'!$D$7)+'3. Signage Displays'!$E$7)+'3. Signage Displays'!$F$7</f>
        <v>24.989122340128809</v>
      </c>
      <c r="CY103" s="28">
        <f t="shared" si="14"/>
        <v>1</v>
      </c>
    </row>
    <row r="104" spans="1:103" s="17" customFormat="1" ht="19.5" customHeight="1">
      <c r="A104" s="28">
        <v>521</v>
      </c>
      <c r="B104" s="29" t="s">
        <v>2857</v>
      </c>
      <c r="C104" s="29" t="s">
        <v>2903</v>
      </c>
      <c r="D104" s="29" t="s">
        <v>2904</v>
      </c>
      <c r="E104" s="29" t="s">
        <v>2860</v>
      </c>
      <c r="F104" s="29" t="s">
        <v>2905</v>
      </c>
      <c r="G104" s="29" t="s">
        <v>2904</v>
      </c>
      <c r="H104" s="29" t="s">
        <v>2906</v>
      </c>
      <c r="I104" s="29" t="s">
        <v>78</v>
      </c>
      <c r="J104" s="29" t="s">
        <v>100</v>
      </c>
      <c r="K104" s="29"/>
      <c r="L104" s="29" t="s">
        <v>80</v>
      </c>
      <c r="M104" s="29"/>
      <c r="N104" s="30">
        <v>1000</v>
      </c>
      <c r="O104" s="30">
        <v>9.6</v>
      </c>
      <c r="P104" s="30">
        <v>17</v>
      </c>
      <c r="Q104" s="31">
        <v>19.5</v>
      </c>
      <c r="R104" s="30">
        <v>162.47999999999999</v>
      </c>
      <c r="S104" s="30">
        <v>1.78</v>
      </c>
      <c r="T104" s="30">
        <v>900</v>
      </c>
      <c r="U104" s="30">
        <v>1600</v>
      </c>
      <c r="V104" s="32">
        <v>1.4</v>
      </c>
      <c r="W104" s="30">
        <v>8863</v>
      </c>
      <c r="X104" s="30">
        <v>60</v>
      </c>
      <c r="Y104" s="30">
        <v>0.3</v>
      </c>
      <c r="Z104" s="29" t="s">
        <v>86</v>
      </c>
      <c r="AA104" s="29" t="s">
        <v>86</v>
      </c>
      <c r="AB104" s="29"/>
      <c r="AC104" s="29"/>
      <c r="AD104" s="29" t="s">
        <v>84</v>
      </c>
      <c r="AE104" s="29" t="s">
        <v>84</v>
      </c>
      <c r="AF104" s="29" t="s">
        <v>106</v>
      </c>
      <c r="AG104" s="29"/>
      <c r="AH104" s="29" t="s">
        <v>86</v>
      </c>
      <c r="AI104" s="29"/>
      <c r="AJ104" s="29" t="s">
        <v>86</v>
      </c>
      <c r="AK104" s="29" t="s">
        <v>86</v>
      </c>
      <c r="AL104" s="29" t="s">
        <v>107</v>
      </c>
      <c r="AM104" s="29"/>
      <c r="AN104" s="29" t="s">
        <v>86</v>
      </c>
      <c r="AO104" s="29" t="s">
        <v>86</v>
      </c>
      <c r="AP104" s="29" t="s">
        <v>86</v>
      </c>
      <c r="AQ104" s="29" t="s">
        <v>96</v>
      </c>
      <c r="AR104" s="29"/>
      <c r="AS104" s="29" t="s">
        <v>84</v>
      </c>
      <c r="AT104" s="29" t="s">
        <v>89</v>
      </c>
      <c r="AU104" s="29"/>
      <c r="AV104" s="30">
        <v>5</v>
      </c>
      <c r="AW104" s="29" t="s">
        <v>84</v>
      </c>
      <c r="AX104" s="29" t="s">
        <v>84</v>
      </c>
      <c r="AY104" s="30">
        <v>250</v>
      </c>
      <c r="AZ104" s="30">
        <v>272.5</v>
      </c>
      <c r="BA104" s="30">
        <v>218.9</v>
      </c>
      <c r="BB104" s="30">
        <v>200</v>
      </c>
      <c r="BC104" s="29"/>
      <c r="BD104" s="29"/>
      <c r="BE104" s="30">
        <v>11.57</v>
      </c>
      <c r="BF104" s="29"/>
      <c r="BG104" s="30">
        <v>0.4</v>
      </c>
      <c r="BH104" s="30">
        <v>0</v>
      </c>
      <c r="BI104" s="29"/>
      <c r="BJ104" s="30">
        <v>0.18</v>
      </c>
      <c r="BK104" s="30">
        <v>37.75</v>
      </c>
      <c r="BL104" s="30">
        <v>37.75</v>
      </c>
      <c r="BM104" s="30">
        <v>42.4</v>
      </c>
      <c r="BN104" s="29"/>
      <c r="BO104" s="29"/>
      <c r="BP104" s="30">
        <v>0.21</v>
      </c>
      <c r="BQ104" s="30">
        <v>0.44</v>
      </c>
      <c r="BR104" s="30">
        <v>0</v>
      </c>
      <c r="BS104" s="30">
        <v>11.62</v>
      </c>
      <c r="BT104" s="30">
        <v>38.130000000000003</v>
      </c>
      <c r="BU104" s="29"/>
      <c r="BV104" s="30">
        <v>0</v>
      </c>
      <c r="BW104" s="28">
        <v>521</v>
      </c>
      <c r="BX104" s="33">
        <f t="shared" si="9"/>
        <v>37.751219999999996</v>
      </c>
      <c r="BY104" s="34">
        <f>IF(COUNTIF($G$2:G104,G104)=1,1,0)</f>
        <v>1</v>
      </c>
      <c r="BZ104" s="34">
        <f t="shared" si="10"/>
        <v>1</v>
      </c>
      <c r="CA104" s="28" t="s">
        <v>3405</v>
      </c>
      <c r="CB104" s="34" t="b">
        <f t="shared" si="15"/>
        <v>0</v>
      </c>
      <c r="CC104" s="34" t="b">
        <f t="shared" si="11"/>
        <v>0</v>
      </c>
      <c r="CD104" s="34" t="b">
        <f t="array" ref="CD104">ISNUMBER(SEARCH("Touch Screen",$AJ104))</f>
        <v>0</v>
      </c>
      <c r="CE104" s="34"/>
      <c r="CF104" s="34"/>
      <c r="CG104" s="32">
        <v>0.3</v>
      </c>
      <c r="CH104" s="28">
        <v>0</v>
      </c>
      <c r="CI104" s="33">
        <f>('2. AC Monitors'!$A$8*'1. Version 7 Dataset'!$R104)+('1. Version 7 Dataset'!$V104*'2. AC Monitors'!$B$8)+'2. AC Monitors'!$C$8</f>
        <v>33.702559999999998</v>
      </c>
      <c r="CJ104" s="35">
        <f>BX104-('2. AC Monitors'!$B$8*V104)</f>
        <v>31.871219999999997</v>
      </c>
      <c r="CK104" s="33">
        <f>IF($CH104=0,CJ104,CJ104-('2. AC Monitors'!$A$15*'1. Version 7 Dataset'!$CG104))</f>
        <v>31.871219999999997</v>
      </c>
      <c r="CL104" s="33">
        <f>IF($CC104=TRUE,'1. Version 7 Dataset'!CK104-($CI104*'2. AC Monitors'!$B$15),'1. Version 7 Dataset'!CK104)</f>
        <v>31.871219999999997</v>
      </c>
      <c r="CM104" s="33">
        <f>IF($CD104=TRUE,CL104-($CI104*'2. AC Monitors'!$D$15),CL104)</f>
        <v>31.871219999999997</v>
      </c>
      <c r="CN104" s="33">
        <f>IF($CB104=TRUE,CM104-($CI104*'2. AC Monitors'!$E$15),CM104)</f>
        <v>31.871219999999997</v>
      </c>
      <c r="CO104" s="33">
        <f>IF($CA104="DC",CN104+(CI104*(1-'2. AC Monitors'!$D$21)),CN104)</f>
        <v>31.871219999999997</v>
      </c>
      <c r="CP104" s="35">
        <f>('2. AC Monitors'!$A$8*'1. Version 7 Dataset'!$R104)+'2. AC Monitors'!$C$8</f>
        <v>27.822559999999999</v>
      </c>
      <c r="CQ104" s="35">
        <f t="shared" si="12"/>
        <v>0</v>
      </c>
      <c r="CR104" s="33">
        <f>(IF(CD104=TRUE,CI104+(CI104*'2. AC Monitors'!$D$15),'1. Version 7 Dataset'!CI104))*0.85</f>
        <v>28.647175999999998</v>
      </c>
      <c r="CS104" s="35">
        <f t="shared" si="13"/>
        <v>0</v>
      </c>
      <c r="CT104" s="35">
        <f>($AZ104*$R104*'3. Signage Displays'!$A$7)+'3. Signage Displays'!$B$7*TANH('3. Signage Displays'!$C$7*('1. Version 7 Dataset'!$R104+'3. Signage Displays'!$D$7)+'3. Signage Displays'!$E$7)+'3. Signage Displays'!$F$7</f>
        <v>26.717028370534813</v>
      </c>
      <c r="CU104" s="36">
        <f>($AZ104*$R104*'3. Signage Displays'!$A$7)</f>
        <v>1.7710319999999999</v>
      </c>
      <c r="CV104" s="37">
        <f>BE104-(AZ104*R104*'3. Signage Displays'!$A$7)</f>
        <v>9.7989680000000003</v>
      </c>
      <c r="CW104" s="37">
        <f>IF(CC104=TRUE,CV104-(CT104*'3. Signage Displays'!$A$12),CV104)</f>
        <v>9.7989680000000003</v>
      </c>
      <c r="CX104" s="38">
        <f>'3. Signage Displays'!$B$7*TANH('3. Signage Displays'!$C$7*('1. Version 7 Dataset'!R104+'3. Signage Displays'!$D$7)+'3. Signage Displays'!$E$7)+'3. Signage Displays'!$F$7</f>
        <v>24.945996370534814</v>
      </c>
      <c r="CY104" s="28">
        <f t="shared" si="14"/>
        <v>1</v>
      </c>
    </row>
    <row r="105" spans="1:103" s="17" customFormat="1" ht="19.5" customHeight="1">
      <c r="A105" s="28">
        <v>523</v>
      </c>
      <c r="B105" s="29" t="s">
        <v>1871</v>
      </c>
      <c r="C105" s="29" t="s">
        <v>1881</v>
      </c>
      <c r="D105" s="29" t="s">
        <v>1882</v>
      </c>
      <c r="E105" s="29" t="s">
        <v>1873</v>
      </c>
      <c r="F105" s="29" t="s">
        <v>1883</v>
      </c>
      <c r="G105" s="29" t="s">
        <v>1884</v>
      </c>
      <c r="H105" s="29" t="s">
        <v>1885</v>
      </c>
      <c r="I105" s="29" t="s">
        <v>78</v>
      </c>
      <c r="J105" s="29" t="s">
        <v>100</v>
      </c>
      <c r="K105" s="29" t="s">
        <v>105</v>
      </c>
      <c r="L105" s="29" t="s">
        <v>80</v>
      </c>
      <c r="M105" s="29" t="s">
        <v>105</v>
      </c>
      <c r="N105" s="30">
        <v>1000</v>
      </c>
      <c r="O105" s="30">
        <v>9.3000000000000007</v>
      </c>
      <c r="P105" s="30">
        <v>17.100000000000001</v>
      </c>
      <c r="Q105" s="31">
        <v>19.5</v>
      </c>
      <c r="R105" s="30">
        <v>159</v>
      </c>
      <c r="S105" s="30">
        <v>1.78</v>
      </c>
      <c r="T105" s="30">
        <v>900</v>
      </c>
      <c r="U105" s="30">
        <v>1600</v>
      </c>
      <c r="V105" s="32">
        <v>1.4</v>
      </c>
      <c r="W105" s="30">
        <v>9056</v>
      </c>
      <c r="X105" s="30">
        <v>60</v>
      </c>
      <c r="Y105" s="30">
        <v>34.4</v>
      </c>
      <c r="Z105" s="29" t="s">
        <v>150</v>
      </c>
      <c r="AA105" s="29" t="s">
        <v>86</v>
      </c>
      <c r="AB105" s="29"/>
      <c r="AC105" s="29"/>
      <c r="AD105" s="29" t="s">
        <v>84</v>
      </c>
      <c r="AE105" s="29" t="s">
        <v>83</v>
      </c>
      <c r="AF105" s="29" t="s">
        <v>106</v>
      </c>
      <c r="AG105" s="29" t="s">
        <v>105</v>
      </c>
      <c r="AH105" s="29" t="s">
        <v>86</v>
      </c>
      <c r="AI105" s="29" t="s">
        <v>105</v>
      </c>
      <c r="AJ105" s="29" t="s">
        <v>86</v>
      </c>
      <c r="AK105" s="29" t="s">
        <v>86</v>
      </c>
      <c r="AL105" s="29" t="s">
        <v>107</v>
      </c>
      <c r="AM105" s="29" t="s">
        <v>105</v>
      </c>
      <c r="AN105" s="29" t="s">
        <v>86</v>
      </c>
      <c r="AO105" s="29" t="s">
        <v>86</v>
      </c>
      <c r="AP105" s="29" t="s">
        <v>86</v>
      </c>
      <c r="AQ105" s="29" t="s">
        <v>96</v>
      </c>
      <c r="AR105" s="29" t="s">
        <v>105</v>
      </c>
      <c r="AS105" s="29" t="s">
        <v>84</v>
      </c>
      <c r="AT105" s="29" t="s">
        <v>89</v>
      </c>
      <c r="AU105" s="29" t="s">
        <v>105</v>
      </c>
      <c r="AV105" s="30">
        <v>4</v>
      </c>
      <c r="AW105" s="29" t="s">
        <v>84</v>
      </c>
      <c r="AX105" s="29" t="s">
        <v>83</v>
      </c>
      <c r="AY105" s="30">
        <v>230</v>
      </c>
      <c r="AZ105" s="30">
        <v>242</v>
      </c>
      <c r="BA105" s="30">
        <v>239</v>
      </c>
      <c r="BB105" s="30">
        <v>200</v>
      </c>
      <c r="BC105" s="29"/>
      <c r="BD105" s="29"/>
      <c r="BE105" s="30">
        <v>9.76</v>
      </c>
      <c r="BF105" s="29"/>
      <c r="BG105" s="30">
        <v>0.24</v>
      </c>
      <c r="BH105" s="30">
        <v>0.3</v>
      </c>
      <c r="BI105" s="29"/>
      <c r="BJ105" s="30">
        <v>0.2</v>
      </c>
      <c r="BK105" s="30">
        <v>31.29</v>
      </c>
      <c r="BL105" s="30">
        <v>39.729999999999997</v>
      </c>
      <c r="BM105" s="30">
        <v>41.7</v>
      </c>
      <c r="BN105" s="29"/>
      <c r="BO105" s="29"/>
      <c r="BP105" s="30">
        <v>0.2</v>
      </c>
      <c r="BQ105" s="30">
        <v>0.24</v>
      </c>
      <c r="BR105" s="30">
        <v>0.3</v>
      </c>
      <c r="BS105" s="30">
        <v>9.8000000000000007</v>
      </c>
      <c r="BT105" s="30">
        <v>31.43</v>
      </c>
      <c r="BU105" s="29"/>
      <c r="BV105" s="30">
        <v>0</v>
      </c>
      <c r="BW105" s="28">
        <v>523</v>
      </c>
      <c r="BX105" s="33">
        <f t="shared" si="9"/>
        <v>31.29072</v>
      </c>
      <c r="BY105" s="34">
        <f>IF(COUNTIF($G$2:G105,G105)=1,1,0)</f>
        <v>1</v>
      </c>
      <c r="BZ105" s="34">
        <f t="shared" si="10"/>
        <v>1</v>
      </c>
      <c r="CA105" s="28" t="s">
        <v>3405</v>
      </c>
      <c r="CB105" s="34" t="b">
        <f t="shared" si="15"/>
        <v>0</v>
      </c>
      <c r="CC105" s="34" t="b">
        <f t="shared" si="11"/>
        <v>0</v>
      </c>
      <c r="CD105" s="34" t="b">
        <f t="array" ref="CD105">ISNUMBER(SEARCH("Touch Screen",$AJ105))</f>
        <v>0</v>
      </c>
      <c r="CE105" s="34"/>
      <c r="CF105" s="34"/>
      <c r="CG105" s="32">
        <v>34.4</v>
      </c>
      <c r="CH105" s="28">
        <v>0</v>
      </c>
      <c r="CI105" s="33">
        <f>('2. AC Monitors'!$A$8*'1. Version 7 Dataset'!$R105)+('1. Version 7 Dataset'!$V105*'2. AC Monitors'!$B$8)+'2. AC Monitors'!$C$8</f>
        <v>33.277999999999999</v>
      </c>
      <c r="CJ105" s="35">
        <f>BX105-('2. AC Monitors'!$B$8*V105)</f>
        <v>25.410720000000001</v>
      </c>
      <c r="CK105" s="33">
        <f>IF($CH105=0,CJ105,CJ105-('2. AC Monitors'!$A$15*'1. Version 7 Dataset'!$CG105))</f>
        <v>25.410720000000001</v>
      </c>
      <c r="CL105" s="33">
        <f>IF($CC105=TRUE,'1. Version 7 Dataset'!CK105-($CI105*'2. AC Monitors'!$B$15),'1. Version 7 Dataset'!CK105)</f>
        <v>25.410720000000001</v>
      </c>
      <c r="CM105" s="33">
        <f>IF($CD105=TRUE,CL105-($CI105*'2. AC Monitors'!$D$15),CL105)</f>
        <v>25.410720000000001</v>
      </c>
      <c r="CN105" s="33">
        <f>IF($CB105=TRUE,CM105-($CI105*'2. AC Monitors'!$E$15),CM105)</f>
        <v>25.410720000000001</v>
      </c>
      <c r="CO105" s="33">
        <f>IF($CA105="DC",CN105+(CI105*(1-'2. AC Monitors'!$D$21)),CN105)</f>
        <v>25.410720000000001</v>
      </c>
      <c r="CP105" s="35">
        <f>('2. AC Monitors'!$A$8*'1. Version 7 Dataset'!$R105)+'2. AC Monitors'!$C$8</f>
        <v>27.398</v>
      </c>
      <c r="CQ105" s="35">
        <f t="shared" si="12"/>
        <v>1</v>
      </c>
      <c r="CR105" s="33">
        <f>(IF(CD105=TRUE,CI105+(CI105*'2. AC Monitors'!$D$15),'1. Version 7 Dataset'!CI105))*0.85</f>
        <v>28.286299999999997</v>
      </c>
      <c r="CS105" s="35">
        <f t="shared" si="13"/>
        <v>0</v>
      </c>
      <c r="CT105" s="35">
        <f>($AZ105*$R105*'3. Signage Displays'!$A$7)+'3. Signage Displays'!$B$7*TANH('3. Signage Displays'!$C$7*('1. Version 7 Dataset'!$R105+'3. Signage Displays'!$D$7)+'3. Signage Displays'!$E$7)+'3. Signage Displays'!$F$7</f>
        <v>26.276656342557189</v>
      </c>
      <c r="CU105" s="36">
        <f>($AZ105*$R105*'3. Signage Displays'!$A$7)</f>
        <v>1.53912</v>
      </c>
      <c r="CV105" s="37">
        <f>BE105-(AZ105*R105*'3. Signage Displays'!$A$7)</f>
        <v>8.2208799999999993</v>
      </c>
      <c r="CW105" s="37">
        <f>IF(CC105=TRUE,CV105-(CT105*'3. Signage Displays'!$A$12),CV105)</f>
        <v>8.2208799999999993</v>
      </c>
      <c r="CX105" s="38">
        <f>'3. Signage Displays'!$B$7*TANH('3. Signage Displays'!$C$7*('1. Version 7 Dataset'!R105+'3. Signage Displays'!$D$7)+'3. Signage Displays'!$E$7)+'3. Signage Displays'!$F$7</f>
        <v>24.737536342557188</v>
      </c>
      <c r="CY105" s="28">
        <f t="shared" si="14"/>
        <v>1</v>
      </c>
    </row>
    <row r="106" spans="1:103" s="17" customFormat="1" ht="19.5" customHeight="1">
      <c r="A106" s="28">
        <v>604</v>
      </c>
      <c r="B106" s="29" t="s">
        <v>1268</v>
      </c>
      <c r="C106" s="29" t="s">
        <v>1496</v>
      </c>
      <c r="D106" s="29" t="s">
        <v>1497</v>
      </c>
      <c r="E106" s="29" t="s">
        <v>1271</v>
      </c>
      <c r="F106" s="29" t="s">
        <v>1496</v>
      </c>
      <c r="G106" s="29" t="s">
        <v>1497</v>
      </c>
      <c r="H106" s="29"/>
      <c r="I106" s="29" t="s">
        <v>78</v>
      </c>
      <c r="J106" s="29" t="s">
        <v>100</v>
      </c>
      <c r="K106" s="29" t="s">
        <v>105</v>
      </c>
      <c r="L106" s="29" t="s">
        <v>80</v>
      </c>
      <c r="M106" s="29" t="s">
        <v>105</v>
      </c>
      <c r="N106" s="30">
        <v>1000</v>
      </c>
      <c r="O106" s="30">
        <v>9.8000000000000007</v>
      </c>
      <c r="P106" s="30">
        <v>17.399999999999999</v>
      </c>
      <c r="Q106" s="31">
        <v>20</v>
      </c>
      <c r="R106" s="30">
        <v>170.95</v>
      </c>
      <c r="S106" s="30">
        <v>1.78</v>
      </c>
      <c r="T106" s="30">
        <v>900</v>
      </c>
      <c r="U106" s="30">
        <v>1600</v>
      </c>
      <c r="V106" s="32">
        <v>1.4</v>
      </c>
      <c r="W106" s="30">
        <v>8423</v>
      </c>
      <c r="X106" s="30">
        <v>60</v>
      </c>
      <c r="Y106" s="30">
        <v>35.6</v>
      </c>
      <c r="Z106" s="29" t="s">
        <v>81</v>
      </c>
      <c r="AA106" s="29" t="s">
        <v>86</v>
      </c>
      <c r="AB106" s="29"/>
      <c r="AC106" s="29"/>
      <c r="AD106" s="29" t="s">
        <v>84</v>
      </c>
      <c r="AE106" s="29" t="s">
        <v>83</v>
      </c>
      <c r="AF106" s="29" t="s">
        <v>830</v>
      </c>
      <c r="AG106" s="29" t="s">
        <v>105</v>
      </c>
      <c r="AH106" s="29" t="s">
        <v>86</v>
      </c>
      <c r="AI106" s="29" t="s">
        <v>105</v>
      </c>
      <c r="AJ106" s="29" t="s">
        <v>86</v>
      </c>
      <c r="AK106" s="29" t="s">
        <v>86</v>
      </c>
      <c r="AL106" s="29" t="s">
        <v>87</v>
      </c>
      <c r="AM106" s="29" t="s">
        <v>105</v>
      </c>
      <c r="AN106" s="29" t="s">
        <v>86</v>
      </c>
      <c r="AO106" s="29" t="s">
        <v>86</v>
      </c>
      <c r="AP106" s="29" t="s">
        <v>86</v>
      </c>
      <c r="AQ106" s="29" t="s">
        <v>96</v>
      </c>
      <c r="AR106" s="29" t="s">
        <v>105</v>
      </c>
      <c r="AS106" s="29" t="s">
        <v>84</v>
      </c>
      <c r="AT106" s="29" t="s">
        <v>89</v>
      </c>
      <c r="AU106" s="29" t="s">
        <v>105</v>
      </c>
      <c r="AV106" s="30">
        <v>2</v>
      </c>
      <c r="AW106" s="29" t="s">
        <v>84</v>
      </c>
      <c r="AX106" s="29" t="s">
        <v>84</v>
      </c>
      <c r="AY106" s="30">
        <v>250</v>
      </c>
      <c r="AZ106" s="30">
        <v>265.8</v>
      </c>
      <c r="BA106" s="30">
        <v>243.7</v>
      </c>
      <c r="BB106" s="30">
        <v>200</v>
      </c>
      <c r="BC106" s="29"/>
      <c r="BD106" s="29"/>
      <c r="BE106" s="30">
        <v>13.37</v>
      </c>
      <c r="BF106" s="29"/>
      <c r="BG106" s="30">
        <v>0.43</v>
      </c>
      <c r="BH106" s="29"/>
      <c r="BI106" s="29"/>
      <c r="BJ106" s="30">
        <v>0.14000000000000001</v>
      </c>
      <c r="BK106" s="30">
        <v>43.45</v>
      </c>
      <c r="BL106" s="30">
        <v>43.45</v>
      </c>
      <c r="BM106" s="30">
        <v>44.2</v>
      </c>
      <c r="BN106" s="29"/>
      <c r="BO106" s="29"/>
      <c r="BP106" s="30">
        <v>0.19</v>
      </c>
      <c r="BQ106" s="30">
        <v>0.41</v>
      </c>
      <c r="BR106" s="29"/>
      <c r="BS106" s="30">
        <v>13.55</v>
      </c>
      <c r="BT106" s="30">
        <v>43.87</v>
      </c>
      <c r="BU106" s="29"/>
      <c r="BV106" s="30">
        <v>0</v>
      </c>
      <c r="BW106" s="28">
        <v>604</v>
      </c>
      <c r="BX106" s="33">
        <f t="shared" si="9"/>
        <v>43.440839999999987</v>
      </c>
      <c r="BY106" s="34">
        <f>IF(COUNTIF($G$2:G106,G106)=1,1,0)</f>
        <v>1</v>
      </c>
      <c r="BZ106" s="34">
        <f t="shared" si="10"/>
        <v>1</v>
      </c>
      <c r="CA106" s="28" t="s">
        <v>3405</v>
      </c>
      <c r="CB106" s="34" t="b">
        <f t="shared" si="15"/>
        <v>0</v>
      </c>
      <c r="CC106" s="34" t="b">
        <f t="shared" si="11"/>
        <v>0</v>
      </c>
      <c r="CD106" s="34" t="b">
        <f t="array" ref="CD106">ISNUMBER(SEARCH("Touch Screen",$AJ106))</f>
        <v>0</v>
      </c>
      <c r="CE106" s="34"/>
      <c r="CF106" s="34"/>
      <c r="CG106" s="32">
        <v>35.6</v>
      </c>
      <c r="CH106" s="28">
        <v>0</v>
      </c>
      <c r="CI106" s="33">
        <f>('2. AC Monitors'!$A$8*'1. Version 7 Dataset'!$R106)+('1. Version 7 Dataset'!$V106*'2. AC Monitors'!$B$8)+'2. AC Monitors'!$C$8</f>
        <v>34.735900000000001</v>
      </c>
      <c r="CJ106" s="35">
        <f>BX106-('2. AC Monitors'!$B$8*V106)</f>
        <v>37.560839999999985</v>
      </c>
      <c r="CK106" s="33">
        <f>IF($CH106=0,CJ106,CJ106-('2. AC Monitors'!$A$15*'1. Version 7 Dataset'!$CG106))</f>
        <v>37.560839999999985</v>
      </c>
      <c r="CL106" s="33">
        <f>IF($CC106=TRUE,'1. Version 7 Dataset'!CK106-($CI106*'2. AC Monitors'!$B$15),'1. Version 7 Dataset'!CK106)</f>
        <v>37.560839999999985</v>
      </c>
      <c r="CM106" s="33">
        <f>IF($CD106=TRUE,CL106-($CI106*'2. AC Monitors'!$D$15),CL106)</f>
        <v>37.560839999999985</v>
      </c>
      <c r="CN106" s="33">
        <f>IF($CB106=TRUE,CM106-($CI106*'2. AC Monitors'!$E$15),CM106)</f>
        <v>37.560839999999985</v>
      </c>
      <c r="CO106" s="33">
        <f>IF($CA106="DC",CN106+(CI106*(1-'2. AC Monitors'!$D$21)),CN106)</f>
        <v>37.560839999999985</v>
      </c>
      <c r="CP106" s="35">
        <f>('2. AC Monitors'!$A$8*'1. Version 7 Dataset'!$R106)+'2. AC Monitors'!$C$8</f>
        <v>28.855899999999998</v>
      </c>
      <c r="CQ106" s="35">
        <f t="shared" si="12"/>
        <v>0</v>
      </c>
      <c r="CR106" s="33">
        <f>(IF(CD106=TRUE,CI106+(CI106*'2. AC Monitors'!$D$15),'1. Version 7 Dataset'!CI106))*0.85</f>
        <v>29.525514999999999</v>
      </c>
      <c r="CS106" s="35">
        <f t="shared" si="13"/>
        <v>0</v>
      </c>
      <c r="CT106" s="35">
        <f>($AZ106*$R106*'3. Signage Displays'!$A$7)+'3. Signage Displays'!$B$7*TANH('3. Signage Displays'!$C$7*('1. Version 7 Dataset'!$R106+'3. Signage Displays'!$D$7)+'3. Signage Displays'!$E$7)+'3. Signage Displays'!$F$7</f>
        <v>27.270781861334051</v>
      </c>
      <c r="CU106" s="36">
        <f>($AZ106*$R106*'3. Signage Displays'!$A$7)</f>
        <v>1.8175404000000002</v>
      </c>
      <c r="CV106" s="37">
        <f>BE106-(AZ106*R106*'3. Signage Displays'!$A$7)</f>
        <v>11.552459599999999</v>
      </c>
      <c r="CW106" s="37">
        <f>IF(CC106=TRUE,CV106-(CT106*'3. Signage Displays'!$A$12),CV106)</f>
        <v>11.552459599999999</v>
      </c>
      <c r="CX106" s="38">
        <f>'3. Signage Displays'!$B$7*TANH('3. Signage Displays'!$C$7*('1. Version 7 Dataset'!R106+'3. Signage Displays'!$D$7)+'3. Signage Displays'!$E$7)+'3. Signage Displays'!$F$7</f>
        <v>25.453241461334052</v>
      </c>
      <c r="CY106" s="28">
        <f t="shared" si="14"/>
        <v>1</v>
      </c>
    </row>
    <row r="107" spans="1:103" s="17" customFormat="1" ht="19.5" customHeight="1">
      <c r="A107" s="28">
        <v>669</v>
      </c>
      <c r="B107" s="29" t="s">
        <v>446</v>
      </c>
      <c r="C107" s="29" t="s">
        <v>627</v>
      </c>
      <c r="D107" s="29" t="s">
        <v>628</v>
      </c>
      <c r="E107" s="29" t="s">
        <v>449</v>
      </c>
      <c r="F107" s="29" t="s">
        <v>629</v>
      </c>
      <c r="G107" s="29" t="s">
        <v>628</v>
      </c>
      <c r="H107" s="29" t="s">
        <v>630</v>
      </c>
      <c r="I107" s="29" t="s">
        <v>78</v>
      </c>
      <c r="J107" s="29" t="s">
        <v>88</v>
      </c>
      <c r="K107" s="29" t="s">
        <v>158</v>
      </c>
      <c r="L107" s="29" t="s">
        <v>80</v>
      </c>
      <c r="M107" s="29" t="s">
        <v>105</v>
      </c>
      <c r="N107" s="30">
        <v>1000</v>
      </c>
      <c r="O107" s="30">
        <v>9.4</v>
      </c>
      <c r="P107" s="30">
        <v>17</v>
      </c>
      <c r="Q107" s="31">
        <v>19.5</v>
      </c>
      <c r="R107" s="30">
        <v>160.47</v>
      </c>
      <c r="S107" s="30">
        <v>1.78</v>
      </c>
      <c r="T107" s="30">
        <v>900</v>
      </c>
      <c r="U107" s="30">
        <v>1600</v>
      </c>
      <c r="V107" s="32">
        <v>1.4</v>
      </c>
      <c r="W107" s="30">
        <v>8973</v>
      </c>
      <c r="X107" s="30">
        <v>60</v>
      </c>
      <c r="Y107" s="30">
        <v>32.1</v>
      </c>
      <c r="Z107" s="29" t="s">
        <v>86</v>
      </c>
      <c r="AA107" s="29" t="s">
        <v>86</v>
      </c>
      <c r="AB107" s="30">
        <v>89</v>
      </c>
      <c r="AC107" s="30">
        <v>89</v>
      </c>
      <c r="AD107" s="29" t="s">
        <v>84</v>
      </c>
      <c r="AE107" s="29" t="s">
        <v>83</v>
      </c>
      <c r="AF107" s="29" t="s">
        <v>106</v>
      </c>
      <c r="AG107" s="29" t="s">
        <v>105</v>
      </c>
      <c r="AH107" s="29" t="s">
        <v>86</v>
      </c>
      <c r="AI107" s="29" t="s">
        <v>105</v>
      </c>
      <c r="AJ107" s="29" t="s">
        <v>86</v>
      </c>
      <c r="AK107" s="29" t="s">
        <v>86</v>
      </c>
      <c r="AL107" s="29" t="s">
        <v>107</v>
      </c>
      <c r="AM107" s="29" t="s">
        <v>105</v>
      </c>
      <c r="AN107" s="29" t="s">
        <v>86</v>
      </c>
      <c r="AO107" s="29" t="s">
        <v>86</v>
      </c>
      <c r="AP107" s="29" t="s">
        <v>86</v>
      </c>
      <c r="AQ107" s="29" t="s">
        <v>96</v>
      </c>
      <c r="AR107" s="29" t="s">
        <v>105</v>
      </c>
      <c r="AS107" s="29" t="s">
        <v>84</v>
      </c>
      <c r="AT107" s="29" t="s">
        <v>89</v>
      </c>
      <c r="AU107" s="29" t="s">
        <v>105</v>
      </c>
      <c r="AV107" s="30">
        <v>4</v>
      </c>
      <c r="AW107" s="29" t="s">
        <v>84</v>
      </c>
      <c r="AX107" s="29" t="s">
        <v>83</v>
      </c>
      <c r="AY107" s="30">
        <v>280</v>
      </c>
      <c r="AZ107" s="30">
        <v>280</v>
      </c>
      <c r="BA107" s="30">
        <v>260</v>
      </c>
      <c r="BB107" s="30">
        <v>200</v>
      </c>
      <c r="BC107" s="29"/>
      <c r="BD107" s="29"/>
      <c r="BE107" s="30">
        <v>11.58</v>
      </c>
      <c r="BF107" s="29"/>
      <c r="BG107" s="30">
        <v>0.15</v>
      </c>
      <c r="BH107" s="30">
        <v>0.15</v>
      </c>
      <c r="BI107" s="29"/>
      <c r="BJ107" s="30">
        <v>0.09</v>
      </c>
      <c r="BK107" s="30">
        <v>36.35</v>
      </c>
      <c r="BL107" s="30">
        <v>36.35</v>
      </c>
      <c r="BM107" s="30">
        <v>42</v>
      </c>
      <c r="BN107" s="29"/>
      <c r="BO107" s="29"/>
      <c r="BP107" s="30">
        <v>0.11</v>
      </c>
      <c r="BQ107" s="30">
        <v>0.16</v>
      </c>
      <c r="BR107" s="30">
        <v>0.16</v>
      </c>
      <c r="BS107" s="30">
        <v>11.44</v>
      </c>
      <c r="BT107" s="30">
        <v>35.979999999999997</v>
      </c>
      <c r="BU107" s="29"/>
      <c r="BV107" s="30">
        <v>0</v>
      </c>
      <c r="BW107" s="28">
        <v>669</v>
      </c>
      <c r="BX107" s="33">
        <f t="shared" si="9"/>
        <v>36.358379999999997</v>
      </c>
      <c r="BY107" s="34">
        <f>IF(COUNTIF($G$2:G107,G107)=1,1,0)</f>
        <v>1</v>
      </c>
      <c r="BZ107" s="34">
        <f t="shared" si="10"/>
        <v>1</v>
      </c>
      <c r="CA107" s="28" t="s">
        <v>3405</v>
      </c>
      <c r="CB107" s="34" t="b">
        <f t="shared" si="15"/>
        <v>0</v>
      </c>
      <c r="CC107" s="34" t="b">
        <f t="shared" si="11"/>
        <v>0</v>
      </c>
      <c r="CD107" s="34" t="b">
        <f t="array" ref="CD107">ISNUMBER(SEARCH("Touch Screen",$AJ107))</f>
        <v>0</v>
      </c>
      <c r="CE107" s="34"/>
      <c r="CF107" s="34"/>
      <c r="CG107" s="32">
        <v>32.1</v>
      </c>
      <c r="CH107" s="28">
        <v>0</v>
      </c>
      <c r="CI107" s="33">
        <f>('2. AC Monitors'!$A$8*'1. Version 7 Dataset'!$R107)+('1. Version 7 Dataset'!$V107*'2. AC Monitors'!$B$8)+'2. AC Monitors'!$C$8</f>
        <v>33.457340000000002</v>
      </c>
      <c r="CJ107" s="35">
        <f>BX107-('2. AC Monitors'!$B$8*V107)</f>
        <v>30.478379999999998</v>
      </c>
      <c r="CK107" s="33">
        <f>IF($CH107=0,CJ107,CJ107-('2. AC Monitors'!$A$15*'1. Version 7 Dataset'!$CG107))</f>
        <v>30.478379999999998</v>
      </c>
      <c r="CL107" s="33">
        <f>IF($CC107=TRUE,'1. Version 7 Dataset'!CK107-($CI107*'2. AC Monitors'!$B$15),'1. Version 7 Dataset'!CK107)</f>
        <v>30.478379999999998</v>
      </c>
      <c r="CM107" s="33">
        <f>IF($CD107=TRUE,CL107-($CI107*'2. AC Monitors'!$D$15),CL107)</f>
        <v>30.478379999999998</v>
      </c>
      <c r="CN107" s="33">
        <f>IF($CB107=TRUE,CM107-($CI107*'2. AC Monitors'!$E$15),CM107)</f>
        <v>30.478379999999998</v>
      </c>
      <c r="CO107" s="33">
        <f>IF($CA107="DC",CN107+(CI107*(1-'2. AC Monitors'!$D$21)),CN107)</f>
        <v>30.478379999999998</v>
      </c>
      <c r="CP107" s="35">
        <f>('2. AC Monitors'!$A$8*'1. Version 7 Dataset'!$R107)+'2. AC Monitors'!$C$8</f>
        <v>27.57734</v>
      </c>
      <c r="CQ107" s="35">
        <f t="shared" si="12"/>
        <v>0</v>
      </c>
      <c r="CR107" s="33">
        <f>(IF(CD107=TRUE,CI107+(CI107*'2. AC Monitors'!$D$15),'1. Version 7 Dataset'!CI107))*0.85</f>
        <v>28.438739000000002</v>
      </c>
      <c r="CS107" s="35">
        <f t="shared" si="13"/>
        <v>0</v>
      </c>
      <c r="CT107" s="35">
        <f>($AZ107*$R107*'3. Signage Displays'!$A$7)+'3. Signage Displays'!$B$7*TANH('3. Signage Displays'!$C$7*('1. Version 7 Dataset'!$R107+'3. Signage Displays'!$D$7)+'3. Signage Displays'!$E$7)+'3. Signage Displays'!$F$7</f>
        <v>26.622860300392976</v>
      </c>
      <c r="CU107" s="36">
        <f>($AZ107*$R107*'3. Signage Displays'!$A$7)</f>
        <v>1.7972640000000002</v>
      </c>
      <c r="CV107" s="37">
        <f>BE107-(AZ107*R107*'3. Signage Displays'!$A$7)</f>
        <v>9.7827359999999999</v>
      </c>
      <c r="CW107" s="37">
        <f>IF(CC107=TRUE,CV107-(CT107*'3. Signage Displays'!$A$12),CV107)</f>
        <v>9.7827359999999999</v>
      </c>
      <c r="CX107" s="38">
        <f>'3. Signage Displays'!$B$7*TANH('3. Signage Displays'!$C$7*('1. Version 7 Dataset'!R107+'3. Signage Displays'!$D$7)+'3. Signage Displays'!$E$7)+'3. Signage Displays'!$F$7</f>
        <v>24.825596300392974</v>
      </c>
      <c r="CY107" s="28">
        <f t="shared" si="14"/>
        <v>1</v>
      </c>
    </row>
    <row r="108" spans="1:103" s="17" customFormat="1" ht="19.5" customHeight="1">
      <c r="A108" s="28">
        <v>670</v>
      </c>
      <c r="B108" s="29" t="s">
        <v>446</v>
      </c>
      <c r="C108" s="29" t="s">
        <v>631</v>
      </c>
      <c r="D108" s="29" t="s">
        <v>632</v>
      </c>
      <c r="E108" s="29" t="s">
        <v>449</v>
      </c>
      <c r="F108" s="29" t="s">
        <v>631</v>
      </c>
      <c r="G108" s="29" t="s">
        <v>632</v>
      </c>
      <c r="H108" s="29"/>
      <c r="I108" s="29" t="s">
        <v>78</v>
      </c>
      <c r="J108" s="29" t="s">
        <v>88</v>
      </c>
      <c r="K108" s="29" t="s">
        <v>158</v>
      </c>
      <c r="L108" s="29" t="s">
        <v>80</v>
      </c>
      <c r="M108" s="29" t="s">
        <v>105</v>
      </c>
      <c r="N108" s="30">
        <v>1000</v>
      </c>
      <c r="O108" s="30">
        <v>9.8000000000000007</v>
      </c>
      <c r="P108" s="30">
        <v>17.399999999999999</v>
      </c>
      <c r="Q108" s="31">
        <v>20</v>
      </c>
      <c r="R108" s="30">
        <v>170.5</v>
      </c>
      <c r="S108" s="30">
        <v>1.78</v>
      </c>
      <c r="T108" s="30">
        <v>900</v>
      </c>
      <c r="U108" s="30">
        <v>1600</v>
      </c>
      <c r="V108" s="32">
        <v>1.4</v>
      </c>
      <c r="W108" s="30">
        <v>8445</v>
      </c>
      <c r="X108" s="30">
        <v>60</v>
      </c>
      <c r="Y108" s="30">
        <v>32.299999999999997</v>
      </c>
      <c r="Z108" s="29" t="s">
        <v>86</v>
      </c>
      <c r="AA108" s="29" t="s">
        <v>86</v>
      </c>
      <c r="AB108" s="29"/>
      <c r="AC108" s="29"/>
      <c r="AD108" s="29" t="s">
        <v>84</v>
      </c>
      <c r="AE108" s="29" t="s">
        <v>83</v>
      </c>
      <c r="AF108" s="29" t="s">
        <v>106</v>
      </c>
      <c r="AG108" s="29" t="s">
        <v>105</v>
      </c>
      <c r="AH108" s="29" t="s">
        <v>86</v>
      </c>
      <c r="AI108" s="29" t="s">
        <v>105</v>
      </c>
      <c r="AJ108" s="29" t="s">
        <v>86</v>
      </c>
      <c r="AK108" s="29" t="s">
        <v>86</v>
      </c>
      <c r="AL108" s="29" t="s">
        <v>107</v>
      </c>
      <c r="AM108" s="29" t="s">
        <v>105</v>
      </c>
      <c r="AN108" s="29" t="s">
        <v>86</v>
      </c>
      <c r="AO108" s="29" t="s">
        <v>86</v>
      </c>
      <c r="AP108" s="29" t="s">
        <v>86</v>
      </c>
      <c r="AQ108" s="29" t="s">
        <v>96</v>
      </c>
      <c r="AR108" s="29" t="s">
        <v>105</v>
      </c>
      <c r="AS108" s="29" t="s">
        <v>84</v>
      </c>
      <c r="AT108" s="29" t="s">
        <v>89</v>
      </c>
      <c r="AU108" s="29" t="s">
        <v>105</v>
      </c>
      <c r="AV108" s="30">
        <v>4</v>
      </c>
      <c r="AW108" s="29" t="s">
        <v>84</v>
      </c>
      <c r="AX108" s="29" t="s">
        <v>83</v>
      </c>
      <c r="AY108" s="30">
        <v>265</v>
      </c>
      <c r="AZ108" s="30">
        <v>265</v>
      </c>
      <c r="BA108" s="30">
        <v>255</v>
      </c>
      <c r="BB108" s="30">
        <v>200</v>
      </c>
      <c r="BC108" s="29"/>
      <c r="BD108" s="29"/>
      <c r="BE108" s="30">
        <v>12.96</v>
      </c>
      <c r="BF108" s="29"/>
      <c r="BG108" s="30">
        <v>0.23</v>
      </c>
      <c r="BH108" s="30">
        <v>0.23</v>
      </c>
      <c r="BI108" s="29"/>
      <c r="BJ108" s="30">
        <v>0.21</v>
      </c>
      <c r="BK108" s="30">
        <v>41.04</v>
      </c>
      <c r="BL108" s="30">
        <v>41.04</v>
      </c>
      <c r="BM108" s="30">
        <v>44.2</v>
      </c>
      <c r="BN108" s="29"/>
      <c r="BO108" s="29"/>
      <c r="BP108" s="30">
        <v>0.21</v>
      </c>
      <c r="BQ108" s="30">
        <v>23</v>
      </c>
      <c r="BR108" s="30">
        <v>0.28000000000000003</v>
      </c>
      <c r="BS108" s="30">
        <v>12.98</v>
      </c>
      <c r="BT108" s="30">
        <v>41.39</v>
      </c>
      <c r="BU108" s="29"/>
      <c r="BV108" s="30">
        <v>0</v>
      </c>
      <c r="BW108" s="28">
        <v>670</v>
      </c>
      <c r="BX108" s="33">
        <f t="shared" si="9"/>
        <v>41.044979999999995</v>
      </c>
      <c r="BY108" s="34">
        <f>IF(COUNTIF($G$2:G108,G108)=1,1,0)</f>
        <v>1</v>
      </c>
      <c r="BZ108" s="34">
        <f t="shared" si="10"/>
        <v>1</v>
      </c>
      <c r="CA108" s="28" t="s">
        <v>3405</v>
      </c>
      <c r="CB108" s="34" t="b">
        <f t="shared" si="15"/>
        <v>0</v>
      </c>
      <c r="CC108" s="34" t="b">
        <f t="shared" si="11"/>
        <v>0</v>
      </c>
      <c r="CD108" s="34" t="b">
        <f t="array" ref="CD108">ISNUMBER(SEARCH("Touch Screen",$AJ108))</f>
        <v>0</v>
      </c>
      <c r="CE108" s="34"/>
      <c r="CF108" s="34"/>
      <c r="CG108" s="32">
        <v>32.299999999999997</v>
      </c>
      <c r="CH108" s="28">
        <v>0</v>
      </c>
      <c r="CI108" s="33">
        <f>('2. AC Monitors'!$A$8*'1. Version 7 Dataset'!$R108)+('1. Version 7 Dataset'!$V108*'2. AC Monitors'!$B$8)+'2. AC Monitors'!$C$8</f>
        <v>34.680999999999997</v>
      </c>
      <c r="CJ108" s="35">
        <f>BX108-('2. AC Monitors'!$B$8*V108)</f>
        <v>35.164979999999993</v>
      </c>
      <c r="CK108" s="33">
        <f>IF($CH108=0,CJ108,CJ108-('2. AC Monitors'!$A$15*'1. Version 7 Dataset'!$CG108))</f>
        <v>35.164979999999993</v>
      </c>
      <c r="CL108" s="33">
        <f>IF($CC108=TRUE,'1. Version 7 Dataset'!CK108-($CI108*'2. AC Monitors'!$B$15),'1. Version 7 Dataset'!CK108)</f>
        <v>35.164979999999993</v>
      </c>
      <c r="CM108" s="33">
        <f>IF($CD108=TRUE,CL108-($CI108*'2. AC Monitors'!$D$15),CL108)</f>
        <v>35.164979999999993</v>
      </c>
      <c r="CN108" s="33">
        <f>IF($CB108=TRUE,CM108-($CI108*'2. AC Monitors'!$E$15),CM108)</f>
        <v>35.164979999999993</v>
      </c>
      <c r="CO108" s="33">
        <f>IF($CA108="DC",CN108+(CI108*(1-'2. AC Monitors'!$D$21)),CN108)</f>
        <v>35.164979999999993</v>
      </c>
      <c r="CP108" s="35">
        <f>('2. AC Monitors'!$A$8*'1. Version 7 Dataset'!$R108)+'2. AC Monitors'!$C$8</f>
        <v>28.800999999999998</v>
      </c>
      <c r="CQ108" s="35">
        <f t="shared" si="12"/>
        <v>0</v>
      </c>
      <c r="CR108" s="33">
        <f>(IF(CD108=TRUE,CI108+(CI108*'2. AC Monitors'!$D$15),'1. Version 7 Dataset'!CI108))*0.85</f>
        <v>29.478849999999998</v>
      </c>
      <c r="CS108" s="35">
        <f t="shared" si="13"/>
        <v>0</v>
      </c>
      <c r="CT108" s="35">
        <f>($AZ108*$R108*'3. Signage Displays'!$A$7)+'3. Signage Displays'!$B$7*TANH('3. Signage Displays'!$C$7*('1. Version 7 Dataset'!$R108+'3. Signage Displays'!$D$7)+'3. Signage Displays'!$E$7)+'3. Signage Displays'!$F$7</f>
        <v>27.233596944740263</v>
      </c>
      <c r="CU108" s="36">
        <f>($AZ108*$R108*'3. Signage Displays'!$A$7)</f>
        <v>1.8073000000000001</v>
      </c>
      <c r="CV108" s="37">
        <f>BE108-(AZ108*R108*'3. Signage Displays'!$A$7)</f>
        <v>11.152700000000001</v>
      </c>
      <c r="CW108" s="37">
        <f>IF(CC108=TRUE,CV108-(CT108*'3. Signage Displays'!$A$12),CV108)</f>
        <v>11.152700000000001</v>
      </c>
      <c r="CX108" s="38">
        <f>'3. Signage Displays'!$B$7*TANH('3. Signage Displays'!$C$7*('1. Version 7 Dataset'!R108+'3. Signage Displays'!$D$7)+'3. Signage Displays'!$E$7)+'3. Signage Displays'!$F$7</f>
        <v>25.426296944740265</v>
      </c>
      <c r="CY108" s="28">
        <f t="shared" si="14"/>
        <v>1</v>
      </c>
    </row>
    <row r="109" spans="1:103" s="17" customFormat="1" ht="19.5" customHeight="1">
      <c r="A109" s="28">
        <v>714</v>
      </c>
      <c r="B109" s="29" t="s">
        <v>72</v>
      </c>
      <c r="C109" s="29" t="s">
        <v>280</v>
      </c>
      <c r="D109" s="29" t="s">
        <v>281</v>
      </c>
      <c r="E109" s="29" t="s">
        <v>282</v>
      </c>
      <c r="F109" s="29" t="s">
        <v>283</v>
      </c>
      <c r="G109" s="29" t="s">
        <v>284</v>
      </c>
      <c r="H109" s="29"/>
      <c r="I109" s="29" t="s">
        <v>78</v>
      </c>
      <c r="J109" s="29" t="s">
        <v>100</v>
      </c>
      <c r="K109" s="29"/>
      <c r="L109" s="29" t="s">
        <v>80</v>
      </c>
      <c r="M109" s="29"/>
      <c r="N109" s="30">
        <v>500</v>
      </c>
      <c r="O109" s="30">
        <v>17</v>
      </c>
      <c r="P109" s="30">
        <v>9.4</v>
      </c>
      <c r="Q109" s="31">
        <v>19.5</v>
      </c>
      <c r="R109" s="30">
        <v>160.54</v>
      </c>
      <c r="S109" s="30">
        <v>1.78</v>
      </c>
      <c r="T109" s="30">
        <v>1600</v>
      </c>
      <c r="U109" s="30">
        <v>900</v>
      </c>
      <c r="V109" s="32">
        <v>1.4</v>
      </c>
      <c r="W109" s="30">
        <v>8970</v>
      </c>
      <c r="X109" s="30">
        <v>60</v>
      </c>
      <c r="Y109" s="30">
        <v>32.200000000000003</v>
      </c>
      <c r="Z109" s="29" t="s">
        <v>81</v>
      </c>
      <c r="AA109" s="29" t="s">
        <v>86</v>
      </c>
      <c r="AB109" s="29"/>
      <c r="AC109" s="29"/>
      <c r="AD109" s="29" t="s">
        <v>83</v>
      </c>
      <c r="AE109" s="29" t="s">
        <v>84</v>
      </c>
      <c r="AF109" s="29" t="s">
        <v>285</v>
      </c>
      <c r="AG109" s="29"/>
      <c r="AH109" s="29" t="s">
        <v>86</v>
      </c>
      <c r="AI109" s="29"/>
      <c r="AJ109" s="29" t="s">
        <v>86</v>
      </c>
      <c r="AK109" s="29" t="s">
        <v>86</v>
      </c>
      <c r="AL109" s="29" t="s">
        <v>107</v>
      </c>
      <c r="AM109" s="29"/>
      <c r="AN109" s="29" t="s">
        <v>86</v>
      </c>
      <c r="AO109" s="29" t="s">
        <v>86</v>
      </c>
      <c r="AP109" s="29" t="s">
        <v>86</v>
      </c>
      <c r="AQ109" s="29" t="s">
        <v>96</v>
      </c>
      <c r="AR109" s="29"/>
      <c r="AS109" s="29" t="s">
        <v>84</v>
      </c>
      <c r="AT109" s="29" t="s">
        <v>89</v>
      </c>
      <c r="AU109" s="29"/>
      <c r="AV109" s="30">
        <v>1</v>
      </c>
      <c r="AW109" s="29" t="s">
        <v>84</v>
      </c>
      <c r="AX109" s="29" t="s">
        <v>83</v>
      </c>
      <c r="AY109" s="30">
        <v>200</v>
      </c>
      <c r="AZ109" s="30">
        <v>230</v>
      </c>
      <c r="BA109" s="30">
        <v>205</v>
      </c>
      <c r="BB109" s="30">
        <v>200.9</v>
      </c>
      <c r="BC109" s="29"/>
      <c r="BD109" s="29"/>
      <c r="BE109" s="30">
        <v>11.67</v>
      </c>
      <c r="BF109" s="29"/>
      <c r="BG109" s="30">
        <v>0.11</v>
      </c>
      <c r="BH109" s="29"/>
      <c r="BI109" s="29"/>
      <c r="BJ109" s="30">
        <v>0.09</v>
      </c>
      <c r="BK109" s="30">
        <v>36.409999999999997</v>
      </c>
      <c r="BL109" s="29"/>
      <c r="BM109" s="30">
        <v>41.42</v>
      </c>
      <c r="BN109" s="29"/>
      <c r="BO109" s="29"/>
      <c r="BP109" s="30">
        <v>0.14000000000000001</v>
      </c>
      <c r="BQ109" s="30">
        <v>0.15</v>
      </c>
      <c r="BR109" s="29"/>
      <c r="BS109" s="30">
        <v>11.74</v>
      </c>
      <c r="BT109" s="30">
        <v>36.85</v>
      </c>
      <c r="BU109" s="29"/>
      <c r="BV109" s="30">
        <v>0</v>
      </c>
      <c r="BW109" s="28">
        <v>714</v>
      </c>
      <c r="BX109" s="33">
        <f t="shared" si="9"/>
        <v>36.406559999999999</v>
      </c>
      <c r="BY109" s="34">
        <f>IF(COUNTIF($G$2:G109,G109)=1,1,0)</f>
        <v>1</v>
      </c>
      <c r="BZ109" s="34">
        <f t="shared" si="10"/>
        <v>1</v>
      </c>
      <c r="CA109" s="28" t="s">
        <v>3405</v>
      </c>
      <c r="CB109" s="34" t="b">
        <f t="shared" si="15"/>
        <v>0</v>
      </c>
      <c r="CC109" s="34" t="b">
        <f t="shared" si="11"/>
        <v>0</v>
      </c>
      <c r="CD109" s="34" t="b">
        <f t="array" ref="CD109">ISNUMBER(SEARCH("Touch Screen",$AJ109))</f>
        <v>0</v>
      </c>
      <c r="CE109" s="34"/>
      <c r="CF109" s="34"/>
      <c r="CG109" s="32">
        <v>32.200000000000003</v>
      </c>
      <c r="CH109" s="28">
        <v>0</v>
      </c>
      <c r="CI109" s="33">
        <f>('2. AC Monitors'!$A$8*'1. Version 7 Dataset'!$R109)+('1. Version 7 Dataset'!$V109*'2. AC Monitors'!$B$8)+'2. AC Monitors'!$C$8</f>
        <v>33.465879999999999</v>
      </c>
      <c r="CJ109" s="35">
        <f>BX109-('2. AC Monitors'!$B$8*V109)</f>
        <v>30.52656</v>
      </c>
      <c r="CK109" s="33">
        <f>IF($CH109=0,CJ109,CJ109-('2. AC Monitors'!$A$15*'1. Version 7 Dataset'!$CG109))</f>
        <v>30.52656</v>
      </c>
      <c r="CL109" s="33">
        <f>IF($CC109=TRUE,'1. Version 7 Dataset'!CK109-($CI109*'2. AC Monitors'!$B$15),'1. Version 7 Dataset'!CK109)</f>
        <v>30.52656</v>
      </c>
      <c r="CM109" s="33">
        <f>IF($CD109=TRUE,CL109-($CI109*'2. AC Monitors'!$D$15),CL109)</f>
        <v>30.52656</v>
      </c>
      <c r="CN109" s="33">
        <f>IF($CB109=TRUE,CM109-($CI109*'2. AC Monitors'!$E$15),CM109)</f>
        <v>30.52656</v>
      </c>
      <c r="CO109" s="33">
        <f>IF($CA109="DC",CN109+(CI109*(1-'2. AC Monitors'!$D$21)),CN109)</f>
        <v>30.52656</v>
      </c>
      <c r="CP109" s="35">
        <f>('2. AC Monitors'!$A$8*'1. Version 7 Dataset'!$R109)+'2. AC Monitors'!$C$8</f>
        <v>27.58588</v>
      </c>
      <c r="CQ109" s="35">
        <f t="shared" si="12"/>
        <v>0</v>
      </c>
      <c r="CR109" s="33">
        <f>(IF(CD109=TRUE,CI109+(CI109*'2. AC Monitors'!$D$15),'1. Version 7 Dataset'!CI109))*0.85</f>
        <v>28.445997999999999</v>
      </c>
      <c r="CS109" s="35">
        <f t="shared" si="13"/>
        <v>0</v>
      </c>
      <c r="CT109" s="35">
        <f>($AZ109*$R109*'3. Signage Displays'!$A$7)+'3. Signage Displays'!$B$7*TANH('3. Signage Displays'!$C$7*('1. Version 7 Dataset'!$R109+'3. Signage Displays'!$D$7)+'3. Signage Displays'!$E$7)+'3. Signage Displays'!$F$7</f>
        <v>26.306757502628741</v>
      </c>
      <c r="CU109" s="36">
        <f>($AZ109*$R109*'3. Signage Displays'!$A$7)</f>
        <v>1.4769680000000001</v>
      </c>
      <c r="CV109" s="37">
        <f>BE109-(AZ109*R109*'3. Signage Displays'!$A$7)</f>
        <v>10.193032000000001</v>
      </c>
      <c r="CW109" s="37">
        <f>IF(CC109=TRUE,CV109-(CT109*'3. Signage Displays'!$A$12),CV109)</f>
        <v>10.193032000000001</v>
      </c>
      <c r="CX109" s="38">
        <f>'3. Signage Displays'!$B$7*TANH('3. Signage Displays'!$C$7*('1. Version 7 Dataset'!R109+'3. Signage Displays'!$D$7)+'3. Signage Displays'!$E$7)+'3. Signage Displays'!$F$7</f>
        <v>24.829789502628742</v>
      </c>
      <c r="CY109" s="28">
        <f t="shared" si="14"/>
        <v>1</v>
      </c>
    </row>
    <row r="110" spans="1:103" s="17" customFormat="1" ht="19.5" customHeight="1">
      <c r="A110" s="28">
        <v>770</v>
      </c>
      <c r="B110" s="29" t="s">
        <v>2231</v>
      </c>
      <c r="C110" s="29" t="s">
        <v>2274</v>
      </c>
      <c r="D110" s="29" t="s">
        <v>2275</v>
      </c>
      <c r="E110" s="29" t="s">
        <v>2234</v>
      </c>
      <c r="F110" s="29" t="s">
        <v>2276</v>
      </c>
      <c r="G110" s="29" t="s">
        <v>2275</v>
      </c>
      <c r="H110" s="29" t="s">
        <v>2277</v>
      </c>
      <c r="I110" s="29" t="s">
        <v>78</v>
      </c>
      <c r="J110" s="29" t="s">
        <v>100</v>
      </c>
      <c r="K110" s="29"/>
      <c r="L110" s="29" t="s">
        <v>80</v>
      </c>
      <c r="M110" s="29"/>
      <c r="N110" s="30">
        <v>600</v>
      </c>
      <c r="O110" s="30">
        <v>9.6</v>
      </c>
      <c r="P110" s="30">
        <v>17</v>
      </c>
      <c r="Q110" s="31">
        <v>19.5</v>
      </c>
      <c r="R110" s="30">
        <v>162.47999999999999</v>
      </c>
      <c r="S110" s="30">
        <v>1.78</v>
      </c>
      <c r="T110" s="30">
        <v>900</v>
      </c>
      <c r="U110" s="30">
        <v>1600</v>
      </c>
      <c r="V110" s="32">
        <v>1.4</v>
      </c>
      <c r="W110" s="30">
        <v>8863</v>
      </c>
      <c r="X110" s="30">
        <v>60</v>
      </c>
      <c r="Y110" s="30">
        <v>0.3</v>
      </c>
      <c r="Z110" s="29" t="s">
        <v>86</v>
      </c>
      <c r="AA110" s="29" t="s">
        <v>86</v>
      </c>
      <c r="AB110" s="29"/>
      <c r="AC110" s="29"/>
      <c r="AD110" s="29" t="s">
        <v>84</v>
      </c>
      <c r="AE110" s="29" t="s">
        <v>83</v>
      </c>
      <c r="AF110" s="29" t="s">
        <v>306</v>
      </c>
      <c r="AG110" s="29"/>
      <c r="AH110" s="29" t="s">
        <v>86</v>
      </c>
      <c r="AI110" s="29"/>
      <c r="AJ110" s="29" t="s">
        <v>86</v>
      </c>
      <c r="AK110" s="29" t="s">
        <v>86</v>
      </c>
      <c r="AL110" s="29" t="s">
        <v>306</v>
      </c>
      <c r="AM110" s="29"/>
      <c r="AN110" s="29" t="s">
        <v>86</v>
      </c>
      <c r="AO110" s="29" t="s">
        <v>86</v>
      </c>
      <c r="AP110" s="29" t="s">
        <v>86</v>
      </c>
      <c r="AQ110" s="29" t="s">
        <v>96</v>
      </c>
      <c r="AR110" s="29"/>
      <c r="AS110" s="29" t="s">
        <v>84</v>
      </c>
      <c r="AT110" s="29" t="s">
        <v>89</v>
      </c>
      <c r="AU110" s="29"/>
      <c r="AV110" s="30">
        <v>1</v>
      </c>
      <c r="AW110" s="29" t="s">
        <v>84</v>
      </c>
      <c r="AX110" s="29" t="s">
        <v>84</v>
      </c>
      <c r="AY110" s="30">
        <v>300</v>
      </c>
      <c r="AZ110" s="30">
        <v>283</v>
      </c>
      <c r="BA110" s="30">
        <v>279</v>
      </c>
      <c r="BB110" s="30">
        <v>200.2</v>
      </c>
      <c r="BC110" s="29"/>
      <c r="BD110" s="29"/>
      <c r="BE110" s="30">
        <v>10.94</v>
      </c>
      <c r="BF110" s="29"/>
      <c r="BG110" s="30">
        <v>0.41</v>
      </c>
      <c r="BH110" s="29"/>
      <c r="BI110" s="29"/>
      <c r="BJ110" s="30">
        <v>0.24</v>
      </c>
      <c r="BK110" s="30">
        <v>35.880000000000003</v>
      </c>
      <c r="BL110" s="30">
        <v>35.880000000000003</v>
      </c>
      <c r="BM110" s="30">
        <v>42.4</v>
      </c>
      <c r="BN110" s="29"/>
      <c r="BO110" s="29"/>
      <c r="BP110" s="30">
        <v>0.28999999999999998</v>
      </c>
      <c r="BQ110" s="30">
        <v>0.42</v>
      </c>
      <c r="BR110" s="29"/>
      <c r="BS110" s="30">
        <v>11.25</v>
      </c>
      <c r="BT110" s="30">
        <v>36.880000000000003</v>
      </c>
      <c r="BU110" s="29"/>
      <c r="BV110" s="30">
        <v>0</v>
      </c>
      <c r="BW110" s="28">
        <v>770</v>
      </c>
      <c r="BX110" s="33">
        <f t="shared" si="9"/>
        <v>35.876579999999997</v>
      </c>
      <c r="BY110" s="34">
        <f>IF(COUNTIF($G$2:G110,G110)=1,1,0)</f>
        <v>1</v>
      </c>
      <c r="BZ110" s="34">
        <f t="shared" si="10"/>
        <v>1</v>
      </c>
      <c r="CA110" s="28" t="s">
        <v>3405</v>
      </c>
      <c r="CB110" s="34" t="b">
        <f t="shared" si="15"/>
        <v>0</v>
      </c>
      <c r="CC110" s="34" t="b">
        <f t="shared" si="11"/>
        <v>0</v>
      </c>
      <c r="CD110" s="34" t="b">
        <f t="array" ref="CD110">ISNUMBER(SEARCH("Touch Screen",$AJ110))</f>
        <v>0</v>
      </c>
      <c r="CE110" s="34"/>
      <c r="CF110" s="34"/>
      <c r="CG110" s="32">
        <v>0.3</v>
      </c>
      <c r="CH110" s="28">
        <v>0</v>
      </c>
      <c r="CI110" s="33">
        <f>('2. AC Monitors'!$A$8*'1. Version 7 Dataset'!$R110)+('1. Version 7 Dataset'!$V110*'2. AC Monitors'!$B$8)+'2. AC Monitors'!$C$8</f>
        <v>33.702559999999998</v>
      </c>
      <c r="CJ110" s="35">
        <f>BX110-('2. AC Monitors'!$B$8*V110)</f>
        <v>29.996579999999998</v>
      </c>
      <c r="CK110" s="33">
        <f>IF($CH110=0,CJ110,CJ110-('2. AC Monitors'!$A$15*'1. Version 7 Dataset'!$CG110))</f>
        <v>29.996579999999998</v>
      </c>
      <c r="CL110" s="33">
        <f>IF($CC110=TRUE,'1. Version 7 Dataset'!CK110-($CI110*'2. AC Monitors'!$B$15),'1. Version 7 Dataset'!CK110)</f>
        <v>29.996579999999998</v>
      </c>
      <c r="CM110" s="33">
        <f>IF($CD110=TRUE,CL110-($CI110*'2. AC Monitors'!$D$15),CL110)</f>
        <v>29.996579999999998</v>
      </c>
      <c r="CN110" s="33">
        <f>IF($CB110=TRUE,CM110-($CI110*'2. AC Monitors'!$E$15),CM110)</f>
        <v>29.996579999999998</v>
      </c>
      <c r="CO110" s="33">
        <f>IF($CA110="DC",CN110+(CI110*(1-'2. AC Monitors'!$D$21)),CN110)</f>
        <v>29.996579999999998</v>
      </c>
      <c r="CP110" s="35">
        <f>('2. AC Monitors'!$A$8*'1. Version 7 Dataset'!$R110)+'2. AC Monitors'!$C$8</f>
        <v>27.822559999999999</v>
      </c>
      <c r="CQ110" s="35">
        <f t="shared" si="12"/>
        <v>0</v>
      </c>
      <c r="CR110" s="33">
        <f>(IF(CD110=TRUE,CI110+(CI110*'2. AC Monitors'!$D$15),'1. Version 7 Dataset'!CI110))*0.85</f>
        <v>28.647175999999998</v>
      </c>
      <c r="CS110" s="35">
        <f t="shared" si="13"/>
        <v>0</v>
      </c>
      <c r="CT110" s="35">
        <f>($AZ110*$R110*'3. Signage Displays'!$A$7)+'3. Signage Displays'!$B$7*TANH('3. Signage Displays'!$C$7*('1. Version 7 Dataset'!$R110+'3. Signage Displays'!$D$7)+'3. Signage Displays'!$E$7)+'3. Signage Displays'!$F$7</f>
        <v>26.785269970534813</v>
      </c>
      <c r="CU110" s="36">
        <f>($AZ110*$R110*'3. Signage Displays'!$A$7)</f>
        <v>1.8392736000000001</v>
      </c>
      <c r="CV110" s="37">
        <f>BE110-(AZ110*R110*'3. Signage Displays'!$A$7)</f>
        <v>9.1007263999999992</v>
      </c>
      <c r="CW110" s="37">
        <f>IF(CC110=TRUE,CV110-(CT110*'3. Signage Displays'!$A$12),CV110)</f>
        <v>9.1007263999999992</v>
      </c>
      <c r="CX110" s="38">
        <f>'3. Signage Displays'!$B$7*TANH('3. Signage Displays'!$C$7*('1. Version 7 Dataset'!R110+'3. Signage Displays'!$D$7)+'3. Signage Displays'!$E$7)+'3. Signage Displays'!$F$7</f>
        <v>24.945996370534814</v>
      </c>
      <c r="CY110" s="28">
        <f t="shared" si="14"/>
        <v>1</v>
      </c>
    </row>
    <row r="111" spans="1:103" s="17" customFormat="1" ht="19.5" customHeight="1">
      <c r="A111" s="28">
        <v>777</v>
      </c>
      <c r="B111" s="29" t="s">
        <v>2857</v>
      </c>
      <c r="C111" s="29" t="s">
        <v>2888</v>
      </c>
      <c r="D111" s="29" t="s">
        <v>2889</v>
      </c>
      <c r="E111" s="29" t="s">
        <v>2860</v>
      </c>
      <c r="F111" s="29" t="s">
        <v>2888</v>
      </c>
      <c r="G111" s="29" t="s">
        <v>2889</v>
      </c>
      <c r="H111" s="29" t="s">
        <v>2892</v>
      </c>
      <c r="I111" s="29" t="s">
        <v>78</v>
      </c>
      <c r="J111" s="29" t="s">
        <v>100</v>
      </c>
      <c r="K111" s="29"/>
      <c r="L111" s="29" t="s">
        <v>80</v>
      </c>
      <c r="M111" s="29"/>
      <c r="N111" s="30">
        <v>600</v>
      </c>
      <c r="O111" s="30">
        <v>9.6</v>
      </c>
      <c r="P111" s="30">
        <v>17</v>
      </c>
      <c r="Q111" s="31">
        <v>19.5</v>
      </c>
      <c r="R111" s="30">
        <v>162.47999999999999</v>
      </c>
      <c r="S111" s="30">
        <v>1.78</v>
      </c>
      <c r="T111" s="30">
        <v>900</v>
      </c>
      <c r="U111" s="30">
        <v>1600</v>
      </c>
      <c r="V111" s="32">
        <v>1.4</v>
      </c>
      <c r="W111" s="30">
        <v>8863</v>
      </c>
      <c r="X111" s="30">
        <v>60</v>
      </c>
      <c r="Y111" s="30">
        <v>0.3</v>
      </c>
      <c r="Z111" s="29" t="s">
        <v>86</v>
      </c>
      <c r="AA111" s="29" t="s">
        <v>86</v>
      </c>
      <c r="AB111" s="29"/>
      <c r="AC111" s="29"/>
      <c r="AD111" s="29" t="s">
        <v>84</v>
      </c>
      <c r="AE111" s="29" t="s">
        <v>83</v>
      </c>
      <c r="AF111" s="29" t="s">
        <v>106</v>
      </c>
      <c r="AG111" s="29" t="s">
        <v>120</v>
      </c>
      <c r="AH111" s="29" t="s">
        <v>86</v>
      </c>
      <c r="AI111" s="29"/>
      <c r="AJ111" s="29" t="s">
        <v>86</v>
      </c>
      <c r="AK111" s="29" t="s">
        <v>86</v>
      </c>
      <c r="AL111" s="29" t="s">
        <v>107</v>
      </c>
      <c r="AM111" s="29" t="s">
        <v>120</v>
      </c>
      <c r="AN111" s="29" t="s">
        <v>86</v>
      </c>
      <c r="AO111" s="29" t="s">
        <v>86</v>
      </c>
      <c r="AP111" s="29" t="s">
        <v>86</v>
      </c>
      <c r="AQ111" s="29" t="s">
        <v>96</v>
      </c>
      <c r="AR111" s="29"/>
      <c r="AS111" s="29" t="s">
        <v>84</v>
      </c>
      <c r="AT111" s="29" t="s">
        <v>89</v>
      </c>
      <c r="AU111" s="29"/>
      <c r="AV111" s="30">
        <v>1</v>
      </c>
      <c r="AW111" s="29" t="s">
        <v>84</v>
      </c>
      <c r="AX111" s="29" t="s">
        <v>84</v>
      </c>
      <c r="AY111" s="30">
        <v>250</v>
      </c>
      <c r="AZ111" s="30">
        <v>200</v>
      </c>
      <c r="BA111" s="30">
        <v>185</v>
      </c>
      <c r="BB111" s="30">
        <v>200.2</v>
      </c>
      <c r="BC111" s="29"/>
      <c r="BD111" s="29"/>
      <c r="BE111" s="30">
        <v>12.25</v>
      </c>
      <c r="BF111" s="29"/>
      <c r="BG111" s="30">
        <v>0.36</v>
      </c>
      <c r="BH111" s="29"/>
      <c r="BI111" s="29"/>
      <c r="BJ111" s="30">
        <v>0.16</v>
      </c>
      <c r="BK111" s="30">
        <v>39.61</v>
      </c>
      <c r="BL111" s="30">
        <v>39.61</v>
      </c>
      <c r="BM111" s="30">
        <v>42.4</v>
      </c>
      <c r="BN111" s="29"/>
      <c r="BO111" s="29"/>
      <c r="BP111" s="30">
        <v>0.2</v>
      </c>
      <c r="BQ111" s="30">
        <v>0.41</v>
      </c>
      <c r="BR111" s="29"/>
      <c r="BS111" s="30">
        <v>12.38</v>
      </c>
      <c r="BT111" s="30">
        <v>40.29</v>
      </c>
      <c r="BU111" s="29"/>
      <c r="BV111" s="30">
        <v>0</v>
      </c>
      <c r="BW111" s="28">
        <v>777</v>
      </c>
      <c r="BX111" s="33">
        <f t="shared" si="9"/>
        <v>39.608339999999998</v>
      </c>
      <c r="BY111" s="34">
        <f>IF(COUNTIF($G$2:G111,G111)=1,1,0)</f>
        <v>1</v>
      </c>
      <c r="BZ111" s="34">
        <f t="shared" si="10"/>
        <v>1</v>
      </c>
      <c r="CA111" s="28" t="s">
        <v>3405</v>
      </c>
      <c r="CB111" s="34" t="b">
        <f t="shared" si="15"/>
        <v>0</v>
      </c>
      <c r="CC111" s="34" t="b">
        <f t="shared" si="11"/>
        <v>0</v>
      </c>
      <c r="CD111" s="34" t="b">
        <f t="array" ref="CD111">ISNUMBER(SEARCH("Touch Screen",$AJ111))</f>
        <v>0</v>
      </c>
      <c r="CE111" s="34"/>
      <c r="CF111" s="34"/>
      <c r="CG111" s="32">
        <v>0.3</v>
      </c>
      <c r="CH111" s="28">
        <v>0</v>
      </c>
      <c r="CI111" s="33">
        <f>('2. AC Monitors'!$A$8*'1. Version 7 Dataset'!$R111)+('1. Version 7 Dataset'!$V111*'2. AC Monitors'!$B$8)+'2. AC Monitors'!$C$8</f>
        <v>33.702559999999998</v>
      </c>
      <c r="CJ111" s="35">
        <f>BX111-('2. AC Monitors'!$B$8*V111)</f>
        <v>33.728339999999996</v>
      </c>
      <c r="CK111" s="33">
        <f>IF($CH111=0,CJ111,CJ111-('2. AC Monitors'!$A$15*'1. Version 7 Dataset'!$CG111))</f>
        <v>33.728339999999996</v>
      </c>
      <c r="CL111" s="33">
        <f>IF($CC111=TRUE,'1. Version 7 Dataset'!CK111-($CI111*'2. AC Monitors'!$B$15),'1. Version 7 Dataset'!CK111)</f>
        <v>33.728339999999996</v>
      </c>
      <c r="CM111" s="33">
        <f>IF($CD111=TRUE,CL111-($CI111*'2. AC Monitors'!$D$15),CL111)</f>
        <v>33.728339999999996</v>
      </c>
      <c r="CN111" s="33">
        <f>IF($CB111=TRUE,CM111-($CI111*'2. AC Monitors'!$E$15),CM111)</f>
        <v>33.728339999999996</v>
      </c>
      <c r="CO111" s="33">
        <f>IF($CA111="DC",CN111+(CI111*(1-'2. AC Monitors'!$D$21)),CN111)</f>
        <v>33.728339999999996</v>
      </c>
      <c r="CP111" s="35">
        <f>('2. AC Monitors'!$A$8*'1. Version 7 Dataset'!$R111)+'2. AC Monitors'!$C$8</f>
        <v>27.822559999999999</v>
      </c>
      <c r="CQ111" s="35">
        <f t="shared" si="12"/>
        <v>0</v>
      </c>
      <c r="CR111" s="33">
        <f>(IF(CD111=TRUE,CI111+(CI111*'2. AC Monitors'!$D$15),'1. Version 7 Dataset'!CI111))*0.85</f>
        <v>28.647175999999998</v>
      </c>
      <c r="CS111" s="35">
        <f t="shared" si="13"/>
        <v>0</v>
      </c>
      <c r="CT111" s="35">
        <f>($AZ111*$R111*'3. Signage Displays'!$A$7)+'3. Signage Displays'!$B$7*TANH('3. Signage Displays'!$C$7*('1. Version 7 Dataset'!$R111+'3. Signage Displays'!$D$7)+'3. Signage Displays'!$E$7)+'3. Signage Displays'!$F$7</f>
        <v>26.245836370534811</v>
      </c>
      <c r="CU111" s="36">
        <f>($AZ111*$R111*'3. Signage Displays'!$A$7)</f>
        <v>1.2998399999999999</v>
      </c>
      <c r="CV111" s="37">
        <f>BE111-(AZ111*R111*'3. Signage Displays'!$A$7)</f>
        <v>10.95016</v>
      </c>
      <c r="CW111" s="37">
        <f>IF(CC111=TRUE,CV111-(CT111*'3. Signage Displays'!$A$12),CV111)</f>
        <v>10.95016</v>
      </c>
      <c r="CX111" s="38">
        <f>'3. Signage Displays'!$B$7*TANH('3. Signage Displays'!$C$7*('1. Version 7 Dataset'!R111+'3. Signage Displays'!$D$7)+'3. Signage Displays'!$E$7)+'3. Signage Displays'!$F$7</f>
        <v>24.945996370534814</v>
      </c>
      <c r="CY111" s="28">
        <f t="shared" si="14"/>
        <v>1</v>
      </c>
    </row>
    <row r="112" spans="1:103" s="17" customFormat="1" ht="19.5" customHeight="1">
      <c r="A112" s="28">
        <v>782</v>
      </c>
      <c r="B112" s="29" t="s">
        <v>2857</v>
      </c>
      <c r="C112" s="29" t="s">
        <v>2897</v>
      </c>
      <c r="D112" s="29" t="s">
        <v>2898</v>
      </c>
      <c r="E112" s="29" t="s">
        <v>2860</v>
      </c>
      <c r="F112" s="29" t="s">
        <v>2899</v>
      </c>
      <c r="G112" s="29" t="s">
        <v>2898</v>
      </c>
      <c r="H112" s="29"/>
      <c r="I112" s="29" t="s">
        <v>78</v>
      </c>
      <c r="J112" s="29" t="s">
        <v>100</v>
      </c>
      <c r="K112" s="29"/>
      <c r="L112" s="29" t="s">
        <v>80</v>
      </c>
      <c r="M112" s="29"/>
      <c r="N112" s="30">
        <v>600</v>
      </c>
      <c r="O112" s="30">
        <v>9.6</v>
      </c>
      <c r="P112" s="30">
        <v>17</v>
      </c>
      <c r="Q112" s="31">
        <v>19.5</v>
      </c>
      <c r="R112" s="30">
        <v>162.47999999999999</v>
      </c>
      <c r="S112" s="30">
        <v>1.78</v>
      </c>
      <c r="T112" s="30">
        <v>900</v>
      </c>
      <c r="U112" s="30">
        <v>1600</v>
      </c>
      <c r="V112" s="32">
        <v>1.4</v>
      </c>
      <c r="W112" s="30">
        <v>8863</v>
      </c>
      <c r="X112" s="30">
        <v>60</v>
      </c>
      <c r="Y112" s="30">
        <v>0.3</v>
      </c>
      <c r="Z112" s="29" t="s">
        <v>86</v>
      </c>
      <c r="AA112" s="29" t="s">
        <v>86</v>
      </c>
      <c r="AB112" s="29"/>
      <c r="AC112" s="29"/>
      <c r="AD112" s="29" t="s">
        <v>84</v>
      </c>
      <c r="AE112" s="29" t="s">
        <v>83</v>
      </c>
      <c r="AF112" s="29" t="s">
        <v>306</v>
      </c>
      <c r="AG112" s="29"/>
      <c r="AH112" s="29" t="s">
        <v>86</v>
      </c>
      <c r="AI112" s="29"/>
      <c r="AJ112" s="29" t="s">
        <v>86</v>
      </c>
      <c r="AK112" s="29" t="s">
        <v>86</v>
      </c>
      <c r="AL112" s="29" t="s">
        <v>306</v>
      </c>
      <c r="AM112" s="29"/>
      <c r="AN112" s="29" t="s">
        <v>86</v>
      </c>
      <c r="AO112" s="29" t="s">
        <v>86</v>
      </c>
      <c r="AP112" s="29" t="s">
        <v>86</v>
      </c>
      <c r="AQ112" s="29" t="s">
        <v>96</v>
      </c>
      <c r="AR112" s="29"/>
      <c r="AS112" s="29" t="s">
        <v>84</v>
      </c>
      <c r="AT112" s="29" t="s">
        <v>89</v>
      </c>
      <c r="AU112" s="29"/>
      <c r="AV112" s="30">
        <v>1</v>
      </c>
      <c r="AW112" s="29" t="s">
        <v>84</v>
      </c>
      <c r="AX112" s="29" t="s">
        <v>84</v>
      </c>
      <c r="AY112" s="30">
        <v>200</v>
      </c>
      <c r="AZ112" s="30">
        <v>250</v>
      </c>
      <c r="BA112" s="30">
        <v>189</v>
      </c>
      <c r="BB112" s="30">
        <v>200.2</v>
      </c>
      <c r="BC112" s="29"/>
      <c r="BD112" s="29"/>
      <c r="BE112" s="30">
        <v>11.05</v>
      </c>
      <c r="BF112" s="29"/>
      <c r="BG112" s="30">
        <v>0.32</v>
      </c>
      <c r="BH112" s="29"/>
      <c r="BI112" s="29"/>
      <c r="BJ112" s="30">
        <v>0.24</v>
      </c>
      <c r="BK112" s="30">
        <v>35.700000000000003</v>
      </c>
      <c r="BL112" s="30">
        <v>35.700000000000003</v>
      </c>
      <c r="BM112" s="30">
        <v>42.5</v>
      </c>
      <c r="BN112" s="29"/>
      <c r="BO112" s="29"/>
      <c r="BP112" s="30">
        <v>0.26</v>
      </c>
      <c r="BQ112" s="30">
        <v>0.34</v>
      </c>
      <c r="BR112" s="29"/>
      <c r="BS112" s="30">
        <v>11.31</v>
      </c>
      <c r="BT112" s="30">
        <v>36.61</v>
      </c>
      <c r="BU112" s="29"/>
      <c r="BV112" s="30">
        <v>0</v>
      </c>
      <c r="BW112" s="28">
        <v>782</v>
      </c>
      <c r="BX112" s="33">
        <f t="shared" si="9"/>
        <v>35.70138</v>
      </c>
      <c r="BY112" s="34">
        <f>IF(COUNTIF($G$2:G112,G112)=1,1,0)</f>
        <v>0</v>
      </c>
      <c r="BZ112" s="34">
        <f t="shared" si="10"/>
        <v>1</v>
      </c>
      <c r="CA112" s="28" t="s">
        <v>3405</v>
      </c>
      <c r="CB112" s="34" t="b">
        <f t="shared" si="15"/>
        <v>0</v>
      </c>
      <c r="CC112" s="34" t="b">
        <f t="shared" si="11"/>
        <v>0</v>
      </c>
      <c r="CD112" s="34" t="b">
        <f t="array" ref="CD112">ISNUMBER(SEARCH("Touch Screen",$AJ112))</f>
        <v>0</v>
      </c>
      <c r="CE112" s="34"/>
      <c r="CF112" s="34"/>
      <c r="CG112" s="32">
        <v>0.3</v>
      </c>
      <c r="CH112" s="28">
        <v>0</v>
      </c>
      <c r="CI112" s="33">
        <f>('2. AC Monitors'!$A$8*'1. Version 7 Dataset'!$R112)+('1. Version 7 Dataset'!$V112*'2. AC Monitors'!$B$8)+'2. AC Monitors'!$C$8</f>
        <v>33.702559999999998</v>
      </c>
      <c r="CJ112" s="35">
        <f>BX112-('2. AC Monitors'!$B$8*V112)</f>
        <v>29.821380000000001</v>
      </c>
      <c r="CK112" s="33">
        <f>IF($CH112=0,CJ112,CJ112-('2. AC Monitors'!$A$15*'1. Version 7 Dataset'!$CG112))</f>
        <v>29.821380000000001</v>
      </c>
      <c r="CL112" s="33">
        <f>IF($CC112=TRUE,'1. Version 7 Dataset'!CK112-($CI112*'2. AC Monitors'!$B$15),'1. Version 7 Dataset'!CK112)</f>
        <v>29.821380000000001</v>
      </c>
      <c r="CM112" s="33">
        <f>IF($CD112=TRUE,CL112-($CI112*'2. AC Monitors'!$D$15),CL112)</f>
        <v>29.821380000000001</v>
      </c>
      <c r="CN112" s="33">
        <f>IF($CB112=TRUE,CM112-($CI112*'2. AC Monitors'!$E$15),CM112)</f>
        <v>29.821380000000001</v>
      </c>
      <c r="CO112" s="33">
        <f>IF($CA112="DC",CN112+(CI112*(1-'2. AC Monitors'!$D$21)),CN112)</f>
        <v>29.821380000000001</v>
      </c>
      <c r="CP112" s="35">
        <f>('2. AC Monitors'!$A$8*'1. Version 7 Dataset'!$R112)+'2. AC Monitors'!$C$8</f>
        <v>27.822559999999999</v>
      </c>
      <c r="CQ112" s="35">
        <f t="shared" si="12"/>
        <v>0</v>
      </c>
      <c r="CR112" s="33">
        <f>(IF(CD112=TRUE,CI112+(CI112*'2. AC Monitors'!$D$15),'1. Version 7 Dataset'!CI112))*0.85</f>
        <v>28.647175999999998</v>
      </c>
      <c r="CS112" s="35">
        <f t="shared" si="13"/>
        <v>0</v>
      </c>
      <c r="CT112" s="35">
        <f>($AZ112*$R112*'3. Signage Displays'!$A$7)+'3. Signage Displays'!$B$7*TANH('3. Signage Displays'!$C$7*('1. Version 7 Dataset'!$R112+'3. Signage Displays'!$D$7)+'3. Signage Displays'!$E$7)+'3. Signage Displays'!$F$7</f>
        <v>26.570796370534815</v>
      </c>
      <c r="CU112" s="36">
        <f>($AZ112*$R112*'3. Signage Displays'!$A$7)</f>
        <v>1.6248</v>
      </c>
      <c r="CV112" s="37">
        <f>BE112-(AZ112*R112*'3. Signage Displays'!$A$7)</f>
        <v>9.4252000000000002</v>
      </c>
      <c r="CW112" s="37">
        <f>IF(CC112=TRUE,CV112-(CT112*'3. Signage Displays'!$A$12),CV112)</f>
        <v>9.4252000000000002</v>
      </c>
      <c r="CX112" s="38">
        <f>'3. Signage Displays'!$B$7*TANH('3. Signage Displays'!$C$7*('1. Version 7 Dataset'!R112+'3. Signage Displays'!$D$7)+'3. Signage Displays'!$E$7)+'3. Signage Displays'!$F$7</f>
        <v>24.945996370534814</v>
      </c>
      <c r="CY112" s="28">
        <f t="shared" si="14"/>
        <v>1</v>
      </c>
    </row>
    <row r="113" spans="1:103" s="17" customFormat="1" ht="19.5" customHeight="1">
      <c r="A113" s="28">
        <v>804</v>
      </c>
      <c r="B113" s="29" t="s">
        <v>1674</v>
      </c>
      <c r="C113" s="29" t="s">
        <v>1772</v>
      </c>
      <c r="D113" s="29" t="s">
        <v>1773</v>
      </c>
      <c r="E113" s="29" t="s">
        <v>1677</v>
      </c>
      <c r="F113" s="29" t="s">
        <v>1772</v>
      </c>
      <c r="G113" s="29" t="s">
        <v>1773</v>
      </c>
      <c r="H113" s="29"/>
      <c r="I113" s="29" t="s">
        <v>78</v>
      </c>
      <c r="J113" s="29" t="s">
        <v>100</v>
      </c>
      <c r="K113" s="29"/>
      <c r="L113" s="29" t="s">
        <v>80</v>
      </c>
      <c r="M113" s="29"/>
      <c r="N113" s="30">
        <v>1000</v>
      </c>
      <c r="O113" s="30">
        <v>9.3000000000000007</v>
      </c>
      <c r="P113" s="30">
        <v>17.100000000000001</v>
      </c>
      <c r="Q113" s="31">
        <v>19.5</v>
      </c>
      <c r="R113" s="30">
        <v>162.47999999999999</v>
      </c>
      <c r="S113" s="30">
        <v>1.78</v>
      </c>
      <c r="T113" s="30">
        <v>900</v>
      </c>
      <c r="U113" s="30">
        <v>1600</v>
      </c>
      <c r="V113" s="32">
        <v>1.4</v>
      </c>
      <c r="W113" s="30">
        <v>8863</v>
      </c>
      <c r="X113" s="30">
        <v>60</v>
      </c>
      <c r="Y113" s="30">
        <v>0.3</v>
      </c>
      <c r="Z113" s="29" t="s">
        <v>86</v>
      </c>
      <c r="AA113" s="29" t="s">
        <v>86</v>
      </c>
      <c r="AB113" s="29"/>
      <c r="AC113" s="29"/>
      <c r="AD113" s="29" t="s">
        <v>84</v>
      </c>
      <c r="AE113" s="29" t="s">
        <v>84</v>
      </c>
      <c r="AF113" s="29" t="s">
        <v>306</v>
      </c>
      <c r="AG113" s="29"/>
      <c r="AH113" s="29" t="s">
        <v>86</v>
      </c>
      <c r="AI113" s="29"/>
      <c r="AJ113" s="29" t="s">
        <v>86</v>
      </c>
      <c r="AK113" s="29" t="s">
        <v>86</v>
      </c>
      <c r="AL113" s="29" t="s">
        <v>306</v>
      </c>
      <c r="AM113" s="29"/>
      <c r="AN113" s="29" t="s">
        <v>86</v>
      </c>
      <c r="AO113" s="29" t="s">
        <v>86</v>
      </c>
      <c r="AP113" s="29" t="s">
        <v>86</v>
      </c>
      <c r="AQ113" s="29" t="s">
        <v>96</v>
      </c>
      <c r="AR113" s="29"/>
      <c r="AS113" s="29" t="s">
        <v>84</v>
      </c>
      <c r="AT113" s="29" t="s">
        <v>89</v>
      </c>
      <c r="AU113" s="29"/>
      <c r="AV113" s="30">
        <v>5</v>
      </c>
      <c r="AW113" s="29" t="s">
        <v>84</v>
      </c>
      <c r="AX113" s="29" t="s">
        <v>84</v>
      </c>
      <c r="AY113" s="30">
        <v>250</v>
      </c>
      <c r="AZ113" s="30">
        <v>232.5</v>
      </c>
      <c r="BA113" s="30">
        <v>191.9</v>
      </c>
      <c r="BB113" s="30">
        <v>200</v>
      </c>
      <c r="BC113" s="29"/>
      <c r="BD113" s="29"/>
      <c r="BE113" s="30">
        <v>12.43</v>
      </c>
      <c r="BF113" s="29"/>
      <c r="BG113" s="30">
        <v>0.19</v>
      </c>
      <c r="BH113" s="30">
        <v>0</v>
      </c>
      <c r="BI113" s="29"/>
      <c r="BJ113" s="30">
        <v>0.11</v>
      </c>
      <c r="BK113" s="30">
        <v>39.19</v>
      </c>
      <c r="BL113" s="30">
        <v>39.19</v>
      </c>
      <c r="BM113" s="30">
        <v>42.4</v>
      </c>
      <c r="BN113" s="29"/>
      <c r="BO113" s="29"/>
      <c r="BP113" s="30">
        <v>0.19</v>
      </c>
      <c r="BQ113" s="30">
        <v>0.22</v>
      </c>
      <c r="BR113" s="30">
        <v>0</v>
      </c>
      <c r="BS113" s="30">
        <v>11.52</v>
      </c>
      <c r="BT113" s="30">
        <v>36.57</v>
      </c>
      <c r="BU113" s="29"/>
      <c r="BV113" s="30">
        <v>0</v>
      </c>
      <c r="BW113" s="28">
        <v>804</v>
      </c>
      <c r="BX113" s="33">
        <f t="shared" si="9"/>
        <v>39.192239999999991</v>
      </c>
      <c r="BY113" s="34">
        <f>IF(COUNTIF($G$2:G113,G113)=1,1,0)</f>
        <v>1</v>
      </c>
      <c r="BZ113" s="34">
        <f t="shared" si="10"/>
        <v>1</v>
      </c>
      <c r="CA113" s="28" t="s">
        <v>3405</v>
      </c>
      <c r="CB113" s="34" t="b">
        <f t="shared" si="15"/>
        <v>0</v>
      </c>
      <c r="CC113" s="34" t="b">
        <f t="shared" si="11"/>
        <v>0</v>
      </c>
      <c r="CD113" s="34" t="b">
        <f t="array" ref="CD113">ISNUMBER(SEARCH("Touch Screen",$AJ113))</f>
        <v>0</v>
      </c>
      <c r="CE113" s="34"/>
      <c r="CF113" s="34"/>
      <c r="CG113" s="32">
        <v>0.3</v>
      </c>
      <c r="CH113" s="28">
        <v>0</v>
      </c>
      <c r="CI113" s="33">
        <f>('2. AC Monitors'!$A$8*'1. Version 7 Dataset'!$R113)+('1. Version 7 Dataset'!$V113*'2. AC Monitors'!$B$8)+'2. AC Monitors'!$C$8</f>
        <v>33.702559999999998</v>
      </c>
      <c r="CJ113" s="35">
        <f>BX113-('2. AC Monitors'!$B$8*V113)</f>
        <v>33.312239999999989</v>
      </c>
      <c r="CK113" s="33">
        <f>IF($CH113=0,CJ113,CJ113-('2. AC Monitors'!$A$15*'1. Version 7 Dataset'!$CG113))</f>
        <v>33.312239999999989</v>
      </c>
      <c r="CL113" s="33">
        <f>IF($CC113=TRUE,'1. Version 7 Dataset'!CK113-($CI113*'2. AC Monitors'!$B$15),'1. Version 7 Dataset'!CK113)</f>
        <v>33.312239999999989</v>
      </c>
      <c r="CM113" s="33">
        <f>IF($CD113=TRUE,CL113-($CI113*'2. AC Monitors'!$D$15),CL113)</f>
        <v>33.312239999999989</v>
      </c>
      <c r="CN113" s="33">
        <f>IF($CB113=TRUE,CM113-($CI113*'2. AC Monitors'!$E$15),CM113)</f>
        <v>33.312239999999989</v>
      </c>
      <c r="CO113" s="33">
        <f>IF($CA113="DC",CN113+(CI113*(1-'2. AC Monitors'!$D$21)),CN113)</f>
        <v>33.312239999999989</v>
      </c>
      <c r="CP113" s="35">
        <f>('2. AC Monitors'!$A$8*'1. Version 7 Dataset'!$R113)+'2. AC Monitors'!$C$8</f>
        <v>27.822559999999999</v>
      </c>
      <c r="CQ113" s="35">
        <f t="shared" si="12"/>
        <v>0</v>
      </c>
      <c r="CR113" s="33">
        <f>(IF(CD113=TRUE,CI113+(CI113*'2. AC Monitors'!$D$15),'1. Version 7 Dataset'!CI113))*0.85</f>
        <v>28.647175999999998</v>
      </c>
      <c r="CS113" s="35">
        <f t="shared" si="13"/>
        <v>0</v>
      </c>
      <c r="CT113" s="35">
        <f>($AZ113*$R113*'3. Signage Displays'!$A$7)+'3. Signage Displays'!$B$7*TANH('3. Signage Displays'!$C$7*('1. Version 7 Dataset'!$R113+'3. Signage Displays'!$D$7)+'3. Signage Displays'!$E$7)+'3. Signage Displays'!$F$7</f>
        <v>26.457060370534812</v>
      </c>
      <c r="CU113" s="36">
        <f>($AZ113*$R113*'3. Signage Displays'!$A$7)</f>
        <v>1.511064</v>
      </c>
      <c r="CV113" s="37">
        <f>BE113-(AZ113*R113*'3. Signage Displays'!$A$7)</f>
        <v>10.918936</v>
      </c>
      <c r="CW113" s="37">
        <f>IF(CC113=TRUE,CV113-(CT113*'3. Signage Displays'!$A$12),CV113)</f>
        <v>10.918936</v>
      </c>
      <c r="CX113" s="38">
        <f>'3. Signage Displays'!$B$7*TANH('3. Signage Displays'!$C$7*('1. Version 7 Dataset'!R113+'3. Signage Displays'!$D$7)+'3. Signage Displays'!$E$7)+'3. Signage Displays'!$F$7</f>
        <v>24.945996370534814</v>
      </c>
      <c r="CY113" s="28">
        <f t="shared" si="14"/>
        <v>1</v>
      </c>
    </row>
    <row r="114" spans="1:103" s="17" customFormat="1" ht="19.5" customHeight="1">
      <c r="A114" s="28">
        <v>867</v>
      </c>
      <c r="B114" s="29" t="s">
        <v>1674</v>
      </c>
      <c r="C114" s="29" t="s">
        <v>1792</v>
      </c>
      <c r="D114" s="29" t="s">
        <v>1793</v>
      </c>
      <c r="E114" s="29" t="s">
        <v>1677</v>
      </c>
      <c r="F114" s="29" t="s">
        <v>1792</v>
      </c>
      <c r="G114" s="29" t="s">
        <v>1793</v>
      </c>
      <c r="H114" s="29"/>
      <c r="I114" s="29" t="s">
        <v>78</v>
      </c>
      <c r="J114" s="29" t="s">
        <v>100</v>
      </c>
      <c r="K114" s="29"/>
      <c r="L114" s="29" t="s">
        <v>80</v>
      </c>
      <c r="M114" s="29"/>
      <c r="N114" s="30">
        <v>1000</v>
      </c>
      <c r="O114" s="30">
        <v>9.8000000000000007</v>
      </c>
      <c r="P114" s="30">
        <v>17.399999999999999</v>
      </c>
      <c r="Q114" s="31">
        <v>20</v>
      </c>
      <c r="R114" s="30">
        <v>170.92</v>
      </c>
      <c r="S114" s="30">
        <v>1.78</v>
      </c>
      <c r="T114" s="30">
        <v>900</v>
      </c>
      <c r="U114" s="30">
        <v>1600</v>
      </c>
      <c r="V114" s="32">
        <v>1.4</v>
      </c>
      <c r="W114" s="30">
        <v>8425</v>
      </c>
      <c r="X114" s="30">
        <v>60</v>
      </c>
      <c r="Y114" s="30">
        <v>0.4</v>
      </c>
      <c r="Z114" s="29" t="s">
        <v>86</v>
      </c>
      <c r="AA114" s="29" t="s">
        <v>86</v>
      </c>
      <c r="AB114" s="29"/>
      <c r="AC114" s="29"/>
      <c r="AD114" s="29" t="s">
        <v>84</v>
      </c>
      <c r="AE114" s="29" t="s">
        <v>84</v>
      </c>
      <c r="AF114" s="29" t="s">
        <v>107</v>
      </c>
      <c r="AG114" s="29"/>
      <c r="AH114" s="29" t="s">
        <v>86</v>
      </c>
      <c r="AI114" s="29"/>
      <c r="AJ114" s="29" t="s">
        <v>86</v>
      </c>
      <c r="AK114" s="29" t="s">
        <v>86</v>
      </c>
      <c r="AL114" s="29" t="s">
        <v>107</v>
      </c>
      <c r="AM114" s="29"/>
      <c r="AN114" s="29" t="s">
        <v>86</v>
      </c>
      <c r="AO114" s="29" t="s">
        <v>86</v>
      </c>
      <c r="AP114" s="29" t="s">
        <v>86</v>
      </c>
      <c r="AQ114" s="29" t="s">
        <v>96</v>
      </c>
      <c r="AR114" s="29"/>
      <c r="AS114" s="29" t="s">
        <v>84</v>
      </c>
      <c r="AT114" s="29" t="s">
        <v>89</v>
      </c>
      <c r="AU114" s="29"/>
      <c r="AV114" s="30">
        <v>5</v>
      </c>
      <c r="AW114" s="29" t="s">
        <v>84</v>
      </c>
      <c r="AX114" s="29" t="s">
        <v>84</v>
      </c>
      <c r="AY114" s="30">
        <v>250</v>
      </c>
      <c r="AZ114" s="30">
        <v>279</v>
      </c>
      <c r="BA114" s="30">
        <v>231</v>
      </c>
      <c r="BB114" s="30">
        <v>200</v>
      </c>
      <c r="BC114" s="29"/>
      <c r="BD114" s="29"/>
      <c r="BE114" s="30">
        <v>12.83</v>
      </c>
      <c r="BF114" s="29"/>
      <c r="BG114" s="30">
        <v>0.45</v>
      </c>
      <c r="BH114" s="30">
        <v>0</v>
      </c>
      <c r="BI114" s="29"/>
      <c r="BJ114" s="30">
        <v>0.31</v>
      </c>
      <c r="BK114" s="30">
        <v>41.9</v>
      </c>
      <c r="BL114" s="30">
        <v>41.9</v>
      </c>
      <c r="BM114" s="30">
        <v>44.2</v>
      </c>
      <c r="BN114" s="29"/>
      <c r="BO114" s="29"/>
      <c r="BP114" s="30">
        <v>0.33</v>
      </c>
      <c r="BQ114" s="30">
        <v>0.44</v>
      </c>
      <c r="BR114" s="30">
        <v>0</v>
      </c>
      <c r="BS114" s="30">
        <v>13.02</v>
      </c>
      <c r="BT114" s="30">
        <v>42.42</v>
      </c>
      <c r="BU114" s="29"/>
      <c r="BV114" s="30">
        <v>0</v>
      </c>
      <c r="BW114" s="28">
        <v>867</v>
      </c>
      <c r="BX114" s="33">
        <f t="shared" si="9"/>
        <v>41.899080000000005</v>
      </c>
      <c r="BY114" s="34">
        <f>IF(COUNTIF($G$2:G114,G114)=1,1,0)</f>
        <v>1</v>
      </c>
      <c r="BZ114" s="34">
        <f t="shared" si="10"/>
        <v>1</v>
      </c>
      <c r="CA114" s="28" t="s">
        <v>3405</v>
      </c>
      <c r="CB114" s="34" t="b">
        <f t="shared" si="15"/>
        <v>0</v>
      </c>
      <c r="CC114" s="34" t="b">
        <f t="shared" si="11"/>
        <v>0</v>
      </c>
      <c r="CD114" s="34" t="b">
        <f t="array" ref="CD114">ISNUMBER(SEARCH("Touch Screen",$AJ114))</f>
        <v>0</v>
      </c>
      <c r="CE114" s="34"/>
      <c r="CF114" s="34"/>
      <c r="CG114" s="32">
        <v>40</v>
      </c>
      <c r="CH114" s="28">
        <v>0</v>
      </c>
      <c r="CI114" s="33">
        <f>('2. AC Monitors'!$A$8*'1. Version 7 Dataset'!$R114)+('1. Version 7 Dataset'!$V114*'2. AC Monitors'!$B$8)+'2. AC Monitors'!$C$8</f>
        <v>34.732239999999997</v>
      </c>
      <c r="CJ114" s="35">
        <f>BX114-('2. AC Monitors'!$B$8*V114)</f>
        <v>36.019080000000002</v>
      </c>
      <c r="CK114" s="33">
        <f>IF($CH114=0,CJ114,CJ114-('2. AC Monitors'!$A$15*'1. Version 7 Dataset'!$CG114))</f>
        <v>36.019080000000002</v>
      </c>
      <c r="CL114" s="33">
        <f>IF($CC114=TRUE,'1. Version 7 Dataset'!CK114-($CI114*'2. AC Monitors'!$B$15),'1. Version 7 Dataset'!CK114)</f>
        <v>36.019080000000002</v>
      </c>
      <c r="CM114" s="33">
        <f>IF($CD114=TRUE,CL114-($CI114*'2. AC Monitors'!$D$15),CL114)</f>
        <v>36.019080000000002</v>
      </c>
      <c r="CN114" s="33">
        <f>IF($CB114=TRUE,CM114-($CI114*'2. AC Monitors'!$E$15),CM114)</f>
        <v>36.019080000000002</v>
      </c>
      <c r="CO114" s="33">
        <f>IF($CA114="DC",CN114+(CI114*(1-'2. AC Monitors'!$D$21)),CN114)</f>
        <v>36.019080000000002</v>
      </c>
      <c r="CP114" s="35">
        <f>('2. AC Monitors'!$A$8*'1. Version 7 Dataset'!$R114)+'2. AC Monitors'!$C$8</f>
        <v>28.852239999999998</v>
      </c>
      <c r="CQ114" s="35">
        <f t="shared" si="12"/>
        <v>0</v>
      </c>
      <c r="CR114" s="33">
        <f>(IF(CD114=TRUE,CI114+(CI114*'2. AC Monitors'!$D$15),'1. Version 7 Dataset'!CI114))*0.85</f>
        <v>29.522403999999998</v>
      </c>
      <c r="CS114" s="35">
        <f t="shared" si="13"/>
        <v>0</v>
      </c>
      <c r="CT114" s="35">
        <f>($AZ114*$R114*'3. Signage Displays'!$A$7)+'3. Signage Displays'!$B$7*TANH('3. Signage Displays'!$C$7*('1. Version 7 Dataset'!$R114+'3. Signage Displays'!$D$7)+'3. Signage Displays'!$E$7)+'3. Signage Displays'!$F$7</f>
        <v>27.35891237734004</v>
      </c>
      <c r="CU114" s="36">
        <f>($AZ114*$R114*'3. Signage Displays'!$A$7)</f>
        <v>1.9074671999999999</v>
      </c>
      <c r="CV114" s="37">
        <f>BE114-(AZ114*R114*'3. Signage Displays'!$A$7)</f>
        <v>10.922532800000001</v>
      </c>
      <c r="CW114" s="37">
        <f>IF(CC114=TRUE,CV114-(CT114*'3. Signage Displays'!$A$12),CV114)</f>
        <v>10.922532800000001</v>
      </c>
      <c r="CX114" s="38">
        <f>'3. Signage Displays'!$B$7*TANH('3. Signage Displays'!$C$7*('1. Version 7 Dataset'!R114+'3. Signage Displays'!$D$7)+'3. Signage Displays'!$E$7)+'3. Signage Displays'!$F$7</f>
        <v>25.451445177340041</v>
      </c>
      <c r="CY114" s="28">
        <f t="shared" si="14"/>
        <v>1</v>
      </c>
    </row>
    <row r="115" spans="1:103" s="17" customFormat="1" ht="19.5" customHeight="1">
      <c r="A115" s="28">
        <v>868</v>
      </c>
      <c r="B115" s="29" t="s">
        <v>1674</v>
      </c>
      <c r="C115" s="29" t="s">
        <v>1802</v>
      </c>
      <c r="D115" s="29" t="s">
        <v>1803</v>
      </c>
      <c r="E115" s="29" t="s">
        <v>1677</v>
      </c>
      <c r="F115" s="29" t="s">
        <v>1802</v>
      </c>
      <c r="G115" s="29" t="s">
        <v>1804</v>
      </c>
      <c r="H115" s="29" t="s">
        <v>1805</v>
      </c>
      <c r="I115" s="29" t="s">
        <v>78</v>
      </c>
      <c r="J115" s="29" t="s">
        <v>100</v>
      </c>
      <c r="K115" s="29"/>
      <c r="L115" s="29" t="s">
        <v>80</v>
      </c>
      <c r="M115" s="29"/>
      <c r="N115" s="30">
        <v>1000</v>
      </c>
      <c r="O115" s="30">
        <v>9.8000000000000007</v>
      </c>
      <c r="P115" s="30">
        <v>17.399999999999999</v>
      </c>
      <c r="Q115" s="31">
        <v>20</v>
      </c>
      <c r="R115" s="30">
        <v>170.92</v>
      </c>
      <c r="S115" s="30">
        <v>1.78</v>
      </c>
      <c r="T115" s="30">
        <v>900</v>
      </c>
      <c r="U115" s="30">
        <v>1600</v>
      </c>
      <c r="V115" s="32">
        <v>1.4</v>
      </c>
      <c r="W115" s="30">
        <v>8425</v>
      </c>
      <c r="X115" s="30">
        <v>60</v>
      </c>
      <c r="Y115" s="30">
        <v>0.4</v>
      </c>
      <c r="Z115" s="29" t="s">
        <v>86</v>
      </c>
      <c r="AA115" s="29" t="s">
        <v>86</v>
      </c>
      <c r="AB115" s="29"/>
      <c r="AC115" s="29"/>
      <c r="AD115" s="29" t="s">
        <v>84</v>
      </c>
      <c r="AE115" s="29" t="s">
        <v>84</v>
      </c>
      <c r="AF115" s="29" t="s">
        <v>106</v>
      </c>
      <c r="AG115" s="29"/>
      <c r="AH115" s="29" t="s">
        <v>86</v>
      </c>
      <c r="AI115" s="29"/>
      <c r="AJ115" s="29" t="s">
        <v>86</v>
      </c>
      <c r="AK115" s="29" t="s">
        <v>86</v>
      </c>
      <c r="AL115" s="29" t="s">
        <v>107</v>
      </c>
      <c r="AM115" s="29"/>
      <c r="AN115" s="29" t="s">
        <v>86</v>
      </c>
      <c r="AO115" s="29" t="s">
        <v>86</v>
      </c>
      <c r="AP115" s="29" t="s">
        <v>86</v>
      </c>
      <c r="AQ115" s="29" t="s">
        <v>96</v>
      </c>
      <c r="AR115" s="29"/>
      <c r="AS115" s="29" t="s">
        <v>84</v>
      </c>
      <c r="AT115" s="29" t="s">
        <v>89</v>
      </c>
      <c r="AU115" s="29"/>
      <c r="AV115" s="30">
        <v>5</v>
      </c>
      <c r="AW115" s="29" t="s">
        <v>84</v>
      </c>
      <c r="AX115" s="29" t="s">
        <v>84</v>
      </c>
      <c r="AY115" s="30">
        <v>250</v>
      </c>
      <c r="AZ115" s="30">
        <v>279</v>
      </c>
      <c r="BA115" s="30">
        <v>231</v>
      </c>
      <c r="BB115" s="30">
        <v>200</v>
      </c>
      <c r="BC115" s="29"/>
      <c r="BD115" s="29"/>
      <c r="BE115" s="30">
        <v>12.68</v>
      </c>
      <c r="BF115" s="29"/>
      <c r="BG115" s="30">
        <v>0.28000000000000003</v>
      </c>
      <c r="BH115" s="30">
        <v>0</v>
      </c>
      <c r="BI115" s="29"/>
      <c r="BJ115" s="30">
        <v>0.23</v>
      </c>
      <c r="BK115" s="30">
        <v>40.47</v>
      </c>
      <c r="BL115" s="30">
        <v>40.47</v>
      </c>
      <c r="BM115" s="30">
        <v>44.2</v>
      </c>
      <c r="BN115" s="29"/>
      <c r="BO115" s="29"/>
      <c r="BP115" s="30">
        <v>0.26</v>
      </c>
      <c r="BQ115" s="30">
        <v>0.31</v>
      </c>
      <c r="BR115" s="30">
        <v>0</v>
      </c>
      <c r="BS115" s="30">
        <v>12.74</v>
      </c>
      <c r="BT115" s="30">
        <v>40.83</v>
      </c>
      <c r="BU115" s="29"/>
      <c r="BV115" s="30">
        <v>0</v>
      </c>
      <c r="BW115" s="28">
        <v>868</v>
      </c>
      <c r="BX115" s="33">
        <f t="shared" si="9"/>
        <v>40.471200000000003</v>
      </c>
      <c r="BY115" s="34">
        <f>IF(COUNTIF($G$2:G115,G115)=1,1,0)</f>
        <v>1</v>
      </c>
      <c r="BZ115" s="34">
        <f t="shared" si="10"/>
        <v>1</v>
      </c>
      <c r="CA115" s="28" t="s">
        <v>3405</v>
      </c>
      <c r="CB115" s="34" t="b">
        <f t="shared" si="15"/>
        <v>0</v>
      </c>
      <c r="CC115" s="34" t="b">
        <f t="shared" si="11"/>
        <v>0</v>
      </c>
      <c r="CD115" s="34" t="b">
        <f t="array" ref="CD115">ISNUMBER(SEARCH("Touch Screen",$AJ115))</f>
        <v>0</v>
      </c>
      <c r="CE115" s="34"/>
      <c r="CF115" s="34"/>
      <c r="CG115" s="32">
        <v>40</v>
      </c>
      <c r="CH115" s="28">
        <v>0</v>
      </c>
      <c r="CI115" s="33">
        <f>('2. AC Monitors'!$A$8*'1. Version 7 Dataset'!$R115)+('1. Version 7 Dataset'!$V115*'2. AC Monitors'!$B$8)+'2. AC Monitors'!$C$8</f>
        <v>34.732239999999997</v>
      </c>
      <c r="CJ115" s="35">
        <f>BX115-('2. AC Monitors'!$B$8*V115)</f>
        <v>34.591200000000001</v>
      </c>
      <c r="CK115" s="33">
        <f>IF($CH115=0,CJ115,CJ115-('2. AC Monitors'!$A$15*'1. Version 7 Dataset'!$CG115))</f>
        <v>34.591200000000001</v>
      </c>
      <c r="CL115" s="33">
        <f>IF($CC115=TRUE,'1. Version 7 Dataset'!CK115-($CI115*'2. AC Monitors'!$B$15),'1. Version 7 Dataset'!CK115)</f>
        <v>34.591200000000001</v>
      </c>
      <c r="CM115" s="33">
        <f>IF($CD115=TRUE,CL115-($CI115*'2. AC Monitors'!$D$15),CL115)</f>
        <v>34.591200000000001</v>
      </c>
      <c r="CN115" s="33">
        <f>IF($CB115=TRUE,CM115-($CI115*'2. AC Monitors'!$E$15),CM115)</f>
        <v>34.591200000000001</v>
      </c>
      <c r="CO115" s="33">
        <f>IF($CA115="DC",CN115+(CI115*(1-'2. AC Monitors'!$D$21)),CN115)</f>
        <v>34.591200000000001</v>
      </c>
      <c r="CP115" s="35">
        <f>('2. AC Monitors'!$A$8*'1. Version 7 Dataset'!$R115)+'2. AC Monitors'!$C$8</f>
        <v>28.852239999999998</v>
      </c>
      <c r="CQ115" s="35">
        <f t="shared" si="12"/>
        <v>0</v>
      </c>
      <c r="CR115" s="33">
        <f>(IF(CD115=TRUE,CI115+(CI115*'2. AC Monitors'!$D$15),'1. Version 7 Dataset'!CI115))*0.85</f>
        <v>29.522403999999998</v>
      </c>
      <c r="CS115" s="35">
        <f t="shared" si="13"/>
        <v>0</v>
      </c>
      <c r="CT115" s="35">
        <f>($AZ115*$R115*'3. Signage Displays'!$A$7)+'3. Signage Displays'!$B$7*TANH('3. Signage Displays'!$C$7*('1. Version 7 Dataset'!$R115+'3. Signage Displays'!$D$7)+'3. Signage Displays'!$E$7)+'3. Signage Displays'!$F$7</f>
        <v>27.35891237734004</v>
      </c>
      <c r="CU115" s="36">
        <f>($AZ115*$R115*'3. Signage Displays'!$A$7)</f>
        <v>1.9074671999999999</v>
      </c>
      <c r="CV115" s="37">
        <f>BE115-(AZ115*R115*'3. Signage Displays'!$A$7)</f>
        <v>10.7725328</v>
      </c>
      <c r="CW115" s="37">
        <f>IF(CC115=TRUE,CV115-(CT115*'3. Signage Displays'!$A$12),CV115)</f>
        <v>10.7725328</v>
      </c>
      <c r="CX115" s="38">
        <f>'3. Signage Displays'!$B$7*TANH('3. Signage Displays'!$C$7*('1. Version 7 Dataset'!R115+'3. Signage Displays'!$D$7)+'3. Signage Displays'!$E$7)+'3. Signage Displays'!$F$7</f>
        <v>25.451445177340041</v>
      </c>
      <c r="CY115" s="28">
        <f t="shared" si="14"/>
        <v>1</v>
      </c>
    </row>
    <row r="116" spans="1:103" s="17" customFormat="1" ht="19.5" customHeight="1">
      <c r="A116" s="28">
        <v>871</v>
      </c>
      <c r="B116" s="29" t="s">
        <v>1674</v>
      </c>
      <c r="C116" s="29" t="s">
        <v>1742</v>
      </c>
      <c r="D116" s="29" t="s">
        <v>1743</v>
      </c>
      <c r="E116" s="29" t="s">
        <v>1677</v>
      </c>
      <c r="F116" s="29" t="s">
        <v>1744</v>
      </c>
      <c r="G116" s="29" t="s">
        <v>1745</v>
      </c>
      <c r="H116" s="29" t="s">
        <v>1746</v>
      </c>
      <c r="I116" s="29" t="s">
        <v>78</v>
      </c>
      <c r="J116" s="29" t="s">
        <v>100</v>
      </c>
      <c r="K116" s="29"/>
      <c r="L116" s="29" t="s">
        <v>80</v>
      </c>
      <c r="M116" s="29"/>
      <c r="N116" s="30">
        <v>1000</v>
      </c>
      <c r="O116" s="30">
        <v>9.6</v>
      </c>
      <c r="P116" s="30">
        <v>17</v>
      </c>
      <c r="Q116" s="31">
        <v>19.5</v>
      </c>
      <c r="R116" s="30">
        <v>162.47999999999999</v>
      </c>
      <c r="S116" s="30">
        <v>1.78</v>
      </c>
      <c r="T116" s="30">
        <v>900</v>
      </c>
      <c r="U116" s="30">
        <v>1600</v>
      </c>
      <c r="V116" s="32">
        <v>1.4</v>
      </c>
      <c r="W116" s="30">
        <v>8863</v>
      </c>
      <c r="X116" s="30">
        <v>60</v>
      </c>
      <c r="Y116" s="30">
        <v>0.3</v>
      </c>
      <c r="Z116" s="29" t="s">
        <v>86</v>
      </c>
      <c r="AA116" s="29" t="s">
        <v>86</v>
      </c>
      <c r="AB116" s="29"/>
      <c r="AC116" s="29"/>
      <c r="AD116" s="29" t="s">
        <v>84</v>
      </c>
      <c r="AE116" s="29" t="s">
        <v>84</v>
      </c>
      <c r="AF116" s="29" t="s">
        <v>106</v>
      </c>
      <c r="AG116" s="29"/>
      <c r="AH116" s="29" t="s">
        <v>86</v>
      </c>
      <c r="AI116" s="29"/>
      <c r="AJ116" s="29" t="s">
        <v>86</v>
      </c>
      <c r="AK116" s="29" t="s">
        <v>86</v>
      </c>
      <c r="AL116" s="29" t="s">
        <v>107</v>
      </c>
      <c r="AM116" s="29"/>
      <c r="AN116" s="29" t="s">
        <v>86</v>
      </c>
      <c r="AO116" s="29" t="s">
        <v>86</v>
      </c>
      <c r="AP116" s="29" t="s">
        <v>86</v>
      </c>
      <c r="AQ116" s="29" t="s">
        <v>96</v>
      </c>
      <c r="AR116" s="29"/>
      <c r="AS116" s="29" t="s">
        <v>84</v>
      </c>
      <c r="AT116" s="29" t="s">
        <v>89</v>
      </c>
      <c r="AU116" s="29"/>
      <c r="AV116" s="30">
        <v>5</v>
      </c>
      <c r="AW116" s="29" t="s">
        <v>84</v>
      </c>
      <c r="AX116" s="29" t="s">
        <v>84</v>
      </c>
      <c r="AY116" s="30">
        <v>250</v>
      </c>
      <c r="AZ116" s="30">
        <v>305.2</v>
      </c>
      <c r="BA116" s="30">
        <v>239.9</v>
      </c>
      <c r="BB116" s="30">
        <v>200</v>
      </c>
      <c r="BC116" s="29"/>
      <c r="BD116" s="29"/>
      <c r="BE116" s="30">
        <v>12.33</v>
      </c>
      <c r="BF116" s="29"/>
      <c r="BG116" s="30">
        <v>0.37</v>
      </c>
      <c r="BH116" s="30">
        <v>0</v>
      </c>
      <c r="BI116" s="29"/>
      <c r="BJ116" s="30">
        <v>0.15</v>
      </c>
      <c r="BK116" s="30">
        <v>39.909999999999997</v>
      </c>
      <c r="BL116" s="30">
        <v>39.909999999999997</v>
      </c>
      <c r="BM116" s="30">
        <v>42.4</v>
      </c>
      <c r="BN116" s="29"/>
      <c r="BO116" s="29"/>
      <c r="BP116" s="30">
        <v>0.16</v>
      </c>
      <c r="BQ116" s="30">
        <v>0.39</v>
      </c>
      <c r="BR116" s="30">
        <v>0</v>
      </c>
      <c r="BS116" s="30">
        <v>12.32</v>
      </c>
      <c r="BT116" s="30">
        <v>39.99</v>
      </c>
      <c r="BU116" s="29"/>
      <c r="BV116" s="30">
        <v>0</v>
      </c>
      <c r="BW116" s="28">
        <v>871</v>
      </c>
      <c r="BX116" s="33">
        <f t="shared" si="9"/>
        <v>39.910559999999997</v>
      </c>
      <c r="BY116" s="34">
        <f>IF(COUNTIF($G$2:G116,G116)=1,1,0)</f>
        <v>1</v>
      </c>
      <c r="BZ116" s="34">
        <f t="shared" si="10"/>
        <v>1</v>
      </c>
      <c r="CA116" s="28" t="s">
        <v>3405</v>
      </c>
      <c r="CB116" s="34" t="b">
        <f t="shared" si="15"/>
        <v>0</v>
      </c>
      <c r="CC116" s="34" t="b">
        <f t="shared" si="11"/>
        <v>0</v>
      </c>
      <c r="CD116" s="34" t="b">
        <f t="array" ref="CD116">ISNUMBER(SEARCH("Touch Screen",$AJ116))</f>
        <v>0</v>
      </c>
      <c r="CE116" s="34"/>
      <c r="CF116" s="34"/>
      <c r="CG116" s="32">
        <v>0.3</v>
      </c>
      <c r="CH116" s="28">
        <v>0</v>
      </c>
      <c r="CI116" s="33">
        <f>('2. AC Monitors'!$A$8*'1. Version 7 Dataset'!$R116)+('1. Version 7 Dataset'!$V116*'2. AC Monitors'!$B$8)+'2. AC Monitors'!$C$8</f>
        <v>33.702559999999998</v>
      </c>
      <c r="CJ116" s="35">
        <f>BX116-('2. AC Monitors'!$B$8*V116)</f>
        <v>34.030559999999994</v>
      </c>
      <c r="CK116" s="33">
        <f>IF($CH116=0,CJ116,CJ116-('2. AC Monitors'!$A$15*'1. Version 7 Dataset'!$CG116))</f>
        <v>34.030559999999994</v>
      </c>
      <c r="CL116" s="33">
        <f>IF($CC116=TRUE,'1. Version 7 Dataset'!CK116-($CI116*'2. AC Monitors'!$B$15),'1. Version 7 Dataset'!CK116)</f>
        <v>34.030559999999994</v>
      </c>
      <c r="CM116" s="33">
        <f>IF($CD116=TRUE,CL116-($CI116*'2. AC Monitors'!$D$15),CL116)</f>
        <v>34.030559999999994</v>
      </c>
      <c r="CN116" s="33">
        <f>IF($CB116=TRUE,CM116-($CI116*'2. AC Monitors'!$E$15),CM116)</f>
        <v>34.030559999999994</v>
      </c>
      <c r="CO116" s="33">
        <f>IF($CA116="DC",CN116+(CI116*(1-'2. AC Monitors'!$D$21)),CN116)</f>
        <v>34.030559999999994</v>
      </c>
      <c r="CP116" s="35">
        <f>('2. AC Monitors'!$A$8*'1. Version 7 Dataset'!$R116)+'2. AC Monitors'!$C$8</f>
        <v>27.822559999999999</v>
      </c>
      <c r="CQ116" s="35">
        <f t="shared" si="12"/>
        <v>0</v>
      </c>
      <c r="CR116" s="33">
        <f>(IF(CD116=TRUE,CI116+(CI116*'2. AC Monitors'!$D$15),'1. Version 7 Dataset'!CI116))*0.85</f>
        <v>28.647175999999998</v>
      </c>
      <c r="CS116" s="35">
        <f t="shared" si="13"/>
        <v>0</v>
      </c>
      <c r="CT116" s="35">
        <f>($AZ116*$R116*'3. Signage Displays'!$A$7)+'3. Signage Displays'!$B$7*TANH('3. Signage Displays'!$C$7*('1. Version 7 Dataset'!$R116+'3. Signage Displays'!$D$7)+'3. Signage Displays'!$E$7)+'3. Signage Displays'!$F$7</f>
        <v>26.929552210534812</v>
      </c>
      <c r="CU116" s="36">
        <f>($AZ116*$R116*'3. Signage Displays'!$A$7)</f>
        <v>1.98355584</v>
      </c>
      <c r="CV116" s="37">
        <f>BE116-(AZ116*R116*'3. Signage Displays'!$A$7)</f>
        <v>10.346444160000001</v>
      </c>
      <c r="CW116" s="37">
        <f>IF(CC116=TRUE,CV116-(CT116*'3. Signage Displays'!$A$12),CV116)</f>
        <v>10.346444160000001</v>
      </c>
      <c r="CX116" s="38">
        <f>'3. Signage Displays'!$B$7*TANH('3. Signage Displays'!$C$7*('1. Version 7 Dataset'!R116+'3. Signage Displays'!$D$7)+'3. Signage Displays'!$E$7)+'3. Signage Displays'!$F$7</f>
        <v>24.945996370534814</v>
      </c>
      <c r="CY116" s="28">
        <f t="shared" si="14"/>
        <v>1</v>
      </c>
    </row>
    <row r="117" spans="1:103" s="17" customFormat="1" ht="19.5" customHeight="1">
      <c r="A117" s="28">
        <v>876</v>
      </c>
      <c r="B117" s="29" t="s">
        <v>1268</v>
      </c>
      <c r="C117" s="29" t="s">
        <v>1341</v>
      </c>
      <c r="D117" s="29" t="s">
        <v>1339</v>
      </c>
      <c r="E117" s="29" t="s">
        <v>1271</v>
      </c>
      <c r="F117" s="29" t="s">
        <v>1341</v>
      </c>
      <c r="G117" s="29" t="s">
        <v>1339</v>
      </c>
      <c r="H117" s="29"/>
      <c r="I117" s="29" t="s">
        <v>78</v>
      </c>
      <c r="J117" s="29" t="s">
        <v>88</v>
      </c>
      <c r="K117" s="29" t="s">
        <v>158</v>
      </c>
      <c r="L117" s="29" t="s">
        <v>80</v>
      </c>
      <c r="M117" s="29" t="s">
        <v>105</v>
      </c>
      <c r="N117" s="30">
        <v>1000</v>
      </c>
      <c r="O117" s="30">
        <v>9.8000000000000007</v>
      </c>
      <c r="P117" s="30">
        <v>17.399999999999999</v>
      </c>
      <c r="Q117" s="31">
        <v>20</v>
      </c>
      <c r="R117" s="30">
        <v>170.95</v>
      </c>
      <c r="S117" s="30">
        <v>1.78</v>
      </c>
      <c r="T117" s="30">
        <v>900</v>
      </c>
      <c r="U117" s="30">
        <v>1600</v>
      </c>
      <c r="V117" s="32">
        <v>1.4</v>
      </c>
      <c r="W117" s="30">
        <v>8423</v>
      </c>
      <c r="X117" s="30">
        <v>60</v>
      </c>
      <c r="Y117" s="30">
        <v>33.299999999999997</v>
      </c>
      <c r="Z117" s="29" t="s">
        <v>81</v>
      </c>
      <c r="AA117" s="29" t="s">
        <v>86</v>
      </c>
      <c r="AB117" s="29"/>
      <c r="AC117" s="29"/>
      <c r="AD117" s="29" t="s">
        <v>84</v>
      </c>
      <c r="AE117" s="29" t="s">
        <v>83</v>
      </c>
      <c r="AF117" s="29" t="s">
        <v>1340</v>
      </c>
      <c r="AG117" s="29" t="s">
        <v>105</v>
      </c>
      <c r="AH117" s="29" t="s">
        <v>86</v>
      </c>
      <c r="AI117" s="29" t="s">
        <v>105</v>
      </c>
      <c r="AJ117" s="29" t="s">
        <v>86</v>
      </c>
      <c r="AK117" s="29" t="s">
        <v>86</v>
      </c>
      <c r="AL117" s="29" t="s">
        <v>87</v>
      </c>
      <c r="AM117" s="29" t="s">
        <v>105</v>
      </c>
      <c r="AN117" s="29" t="s">
        <v>86</v>
      </c>
      <c r="AO117" s="29" t="s">
        <v>86</v>
      </c>
      <c r="AP117" s="29" t="s">
        <v>86</v>
      </c>
      <c r="AQ117" s="29" t="s">
        <v>96</v>
      </c>
      <c r="AR117" s="29" t="s">
        <v>105</v>
      </c>
      <c r="AS117" s="29" t="s">
        <v>84</v>
      </c>
      <c r="AT117" s="29" t="s">
        <v>89</v>
      </c>
      <c r="AU117" s="29" t="s">
        <v>105</v>
      </c>
      <c r="AV117" s="30">
        <v>0</v>
      </c>
      <c r="AW117" s="29" t="s">
        <v>84</v>
      </c>
      <c r="AX117" s="29" t="s">
        <v>84</v>
      </c>
      <c r="AY117" s="30">
        <v>250</v>
      </c>
      <c r="AZ117" s="30">
        <v>290.8</v>
      </c>
      <c r="BA117" s="30">
        <v>262.8</v>
      </c>
      <c r="BB117" s="30">
        <v>200</v>
      </c>
      <c r="BC117" s="29"/>
      <c r="BD117" s="29"/>
      <c r="BE117" s="30">
        <v>13.8</v>
      </c>
      <c r="BF117" s="29"/>
      <c r="BG117" s="30">
        <v>0.28999999999999998</v>
      </c>
      <c r="BH117" s="30">
        <v>0.27</v>
      </c>
      <c r="BI117" s="29"/>
      <c r="BJ117" s="30">
        <v>0.2</v>
      </c>
      <c r="BK117" s="30">
        <v>43.96</v>
      </c>
      <c r="BL117" s="30">
        <v>43.96</v>
      </c>
      <c r="BM117" s="30">
        <v>44.2</v>
      </c>
      <c r="BN117" s="29"/>
      <c r="BO117" s="29"/>
      <c r="BP117" s="30">
        <v>0.21</v>
      </c>
      <c r="BQ117" s="30">
        <v>0.3</v>
      </c>
      <c r="BR117" s="30">
        <v>0.27</v>
      </c>
      <c r="BS117" s="30">
        <v>13.58</v>
      </c>
      <c r="BT117" s="30">
        <v>43.37</v>
      </c>
      <c r="BU117" s="29"/>
      <c r="BV117" s="30">
        <v>0</v>
      </c>
      <c r="BW117" s="28">
        <v>876</v>
      </c>
      <c r="BX117" s="33">
        <f t="shared" si="9"/>
        <v>43.962060000000001</v>
      </c>
      <c r="BY117" s="34">
        <f>IF(COUNTIF($G$2:G117,G117)=1,1,0)</f>
        <v>1</v>
      </c>
      <c r="BZ117" s="34">
        <f t="shared" si="10"/>
        <v>1</v>
      </c>
      <c r="CA117" s="28" t="s">
        <v>3405</v>
      </c>
      <c r="CB117" s="34" t="b">
        <f t="shared" si="15"/>
        <v>0</v>
      </c>
      <c r="CC117" s="34" t="b">
        <f t="shared" si="11"/>
        <v>0</v>
      </c>
      <c r="CD117" s="34" t="b">
        <f t="array" ref="CD117">ISNUMBER(SEARCH("Touch Screen",$AJ117))</f>
        <v>0</v>
      </c>
      <c r="CE117" s="34"/>
      <c r="CF117" s="34"/>
      <c r="CG117" s="32">
        <v>33.299999999999997</v>
      </c>
      <c r="CH117" s="28">
        <v>0</v>
      </c>
      <c r="CI117" s="33">
        <f>('2. AC Monitors'!$A$8*'1. Version 7 Dataset'!$R117)+('1. Version 7 Dataset'!$V117*'2. AC Monitors'!$B$8)+'2. AC Monitors'!$C$8</f>
        <v>34.735900000000001</v>
      </c>
      <c r="CJ117" s="35">
        <f>BX117-('2. AC Monitors'!$B$8*V117)</f>
        <v>38.082059999999998</v>
      </c>
      <c r="CK117" s="33">
        <f>IF($CH117=0,CJ117,CJ117-('2. AC Monitors'!$A$15*'1. Version 7 Dataset'!$CG117))</f>
        <v>38.082059999999998</v>
      </c>
      <c r="CL117" s="33">
        <f>IF($CC117=TRUE,'1. Version 7 Dataset'!CK117-($CI117*'2. AC Monitors'!$B$15),'1. Version 7 Dataset'!CK117)</f>
        <v>38.082059999999998</v>
      </c>
      <c r="CM117" s="33">
        <f>IF($CD117=TRUE,CL117-($CI117*'2. AC Monitors'!$D$15),CL117)</f>
        <v>38.082059999999998</v>
      </c>
      <c r="CN117" s="33">
        <f>IF($CB117=TRUE,CM117-($CI117*'2. AC Monitors'!$E$15),CM117)</f>
        <v>38.082059999999998</v>
      </c>
      <c r="CO117" s="33">
        <f>IF($CA117="DC",CN117+(CI117*(1-'2. AC Monitors'!$D$21)),CN117)</f>
        <v>38.082059999999998</v>
      </c>
      <c r="CP117" s="35">
        <f>('2. AC Monitors'!$A$8*'1. Version 7 Dataset'!$R117)+'2. AC Monitors'!$C$8</f>
        <v>28.855899999999998</v>
      </c>
      <c r="CQ117" s="35">
        <f t="shared" si="12"/>
        <v>0</v>
      </c>
      <c r="CR117" s="33">
        <f>(IF(CD117=TRUE,CI117+(CI117*'2. AC Monitors'!$D$15),'1. Version 7 Dataset'!CI117))*0.85</f>
        <v>29.525514999999999</v>
      </c>
      <c r="CS117" s="35">
        <f t="shared" si="13"/>
        <v>0</v>
      </c>
      <c r="CT117" s="35">
        <f>($AZ117*$R117*'3. Signage Displays'!$A$7)+'3. Signage Displays'!$B$7*TANH('3. Signage Displays'!$C$7*('1. Version 7 Dataset'!$R117+'3. Signage Displays'!$D$7)+'3. Signage Displays'!$E$7)+'3. Signage Displays'!$F$7</f>
        <v>27.441731861334048</v>
      </c>
      <c r="CU117" s="36">
        <f>($AZ117*$R117*'3. Signage Displays'!$A$7)</f>
        <v>1.9884904000000003</v>
      </c>
      <c r="CV117" s="37">
        <f>BE117-(AZ117*R117*'3. Signage Displays'!$A$7)</f>
        <v>11.811509600000001</v>
      </c>
      <c r="CW117" s="37">
        <f>IF(CC117=TRUE,CV117-(CT117*'3. Signage Displays'!$A$12),CV117)</f>
        <v>11.811509600000001</v>
      </c>
      <c r="CX117" s="38">
        <f>'3. Signage Displays'!$B$7*TANH('3. Signage Displays'!$C$7*('1. Version 7 Dataset'!R117+'3. Signage Displays'!$D$7)+'3. Signage Displays'!$E$7)+'3. Signage Displays'!$F$7</f>
        <v>25.453241461334052</v>
      </c>
      <c r="CY117" s="28">
        <f t="shared" si="14"/>
        <v>1</v>
      </c>
    </row>
    <row r="118" spans="1:103" s="17" customFormat="1" ht="19.5" customHeight="1">
      <c r="A118" s="28">
        <v>886</v>
      </c>
      <c r="B118" s="29" t="s">
        <v>1268</v>
      </c>
      <c r="C118" s="29" t="s">
        <v>1338</v>
      </c>
      <c r="D118" s="29" t="s">
        <v>1339</v>
      </c>
      <c r="E118" s="29" t="s">
        <v>1271</v>
      </c>
      <c r="F118" s="29" t="s">
        <v>1338</v>
      </c>
      <c r="G118" s="29" t="s">
        <v>1339</v>
      </c>
      <c r="H118" s="29"/>
      <c r="I118" s="29" t="s">
        <v>78</v>
      </c>
      <c r="J118" s="29" t="s">
        <v>100</v>
      </c>
      <c r="K118" s="29" t="s">
        <v>105</v>
      </c>
      <c r="L118" s="29" t="s">
        <v>80</v>
      </c>
      <c r="M118" s="29" t="s">
        <v>105</v>
      </c>
      <c r="N118" s="30">
        <v>1000</v>
      </c>
      <c r="O118" s="30">
        <v>9.8000000000000007</v>
      </c>
      <c r="P118" s="30">
        <v>17.399999999999999</v>
      </c>
      <c r="Q118" s="31">
        <v>20</v>
      </c>
      <c r="R118" s="30">
        <v>170.99</v>
      </c>
      <c r="S118" s="30">
        <v>1.78</v>
      </c>
      <c r="T118" s="30">
        <v>900</v>
      </c>
      <c r="U118" s="30">
        <v>1600</v>
      </c>
      <c r="V118" s="32">
        <v>1.4</v>
      </c>
      <c r="W118" s="30">
        <v>8421</v>
      </c>
      <c r="X118" s="30">
        <v>60</v>
      </c>
      <c r="Y118" s="30">
        <v>33.299999999999997</v>
      </c>
      <c r="Z118" s="29" t="s">
        <v>150</v>
      </c>
      <c r="AA118" s="29" t="s">
        <v>86</v>
      </c>
      <c r="AB118" s="29"/>
      <c r="AC118" s="29"/>
      <c r="AD118" s="29" t="s">
        <v>84</v>
      </c>
      <c r="AE118" s="29" t="s">
        <v>83</v>
      </c>
      <c r="AF118" s="29" t="s">
        <v>1340</v>
      </c>
      <c r="AG118" s="29" t="s">
        <v>105</v>
      </c>
      <c r="AH118" s="29" t="s">
        <v>86</v>
      </c>
      <c r="AI118" s="29" t="s">
        <v>105</v>
      </c>
      <c r="AJ118" s="29" t="s">
        <v>86</v>
      </c>
      <c r="AK118" s="29" t="s">
        <v>86</v>
      </c>
      <c r="AL118" s="29" t="s">
        <v>87</v>
      </c>
      <c r="AM118" s="29" t="s">
        <v>105</v>
      </c>
      <c r="AN118" s="29" t="s">
        <v>86</v>
      </c>
      <c r="AO118" s="29" t="s">
        <v>86</v>
      </c>
      <c r="AP118" s="29" t="s">
        <v>86</v>
      </c>
      <c r="AQ118" s="29" t="s">
        <v>96</v>
      </c>
      <c r="AR118" s="29" t="s">
        <v>105</v>
      </c>
      <c r="AS118" s="29" t="s">
        <v>84</v>
      </c>
      <c r="AT118" s="29" t="s">
        <v>89</v>
      </c>
      <c r="AU118" s="29" t="s">
        <v>105</v>
      </c>
      <c r="AV118" s="30">
        <v>0</v>
      </c>
      <c r="AW118" s="29" t="s">
        <v>84</v>
      </c>
      <c r="AX118" s="29" t="s">
        <v>83</v>
      </c>
      <c r="AY118" s="30">
        <v>250</v>
      </c>
      <c r="AZ118" s="30">
        <v>280</v>
      </c>
      <c r="BA118" s="30">
        <v>205</v>
      </c>
      <c r="BB118" s="30">
        <v>200</v>
      </c>
      <c r="BC118" s="29"/>
      <c r="BD118" s="29"/>
      <c r="BE118" s="30">
        <v>12.5</v>
      </c>
      <c r="BF118" s="29"/>
      <c r="BG118" s="30">
        <v>0.19</v>
      </c>
      <c r="BH118" s="29"/>
      <c r="BI118" s="29"/>
      <c r="BJ118" s="30">
        <v>0.15</v>
      </c>
      <c r="BK118" s="30">
        <v>39.409999999999997</v>
      </c>
      <c r="BL118" s="30">
        <v>39.409999999999997</v>
      </c>
      <c r="BM118" s="30">
        <v>44.23</v>
      </c>
      <c r="BN118" s="29"/>
      <c r="BO118" s="29"/>
      <c r="BP118" s="30">
        <v>0.2</v>
      </c>
      <c r="BQ118" s="30">
        <v>0.24</v>
      </c>
      <c r="BR118" s="29"/>
      <c r="BS118" s="30">
        <v>12.7</v>
      </c>
      <c r="BT118" s="30">
        <v>40.299999999999997</v>
      </c>
      <c r="BU118" s="29"/>
      <c r="BV118" s="30">
        <v>0</v>
      </c>
      <c r="BW118" s="28">
        <v>886</v>
      </c>
      <c r="BX118" s="33">
        <f t="shared" si="9"/>
        <v>39.406860000000002</v>
      </c>
      <c r="BY118" s="34">
        <f>IF(COUNTIF($G$2:G118,G118)=1,1,0)</f>
        <v>0</v>
      </c>
      <c r="BZ118" s="34">
        <f t="shared" si="10"/>
        <v>1</v>
      </c>
      <c r="CA118" s="28" t="s">
        <v>3405</v>
      </c>
      <c r="CB118" s="34" t="b">
        <f t="shared" si="15"/>
        <v>0</v>
      </c>
      <c r="CC118" s="34" t="b">
        <f t="shared" si="11"/>
        <v>0</v>
      </c>
      <c r="CD118" s="34" t="b">
        <f t="array" ref="CD118">ISNUMBER(SEARCH("Touch Screen",$AJ118))</f>
        <v>0</v>
      </c>
      <c r="CE118" s="34"/>
      <c r="CF118" s="34"/>
      <c r="CG118" s="32">
        <v>33.299999999999997</v>
      </c>
      <c r="CH118" s="28">
        <v>0</v>
      </c>
      <c r="CI118" s="33">
        <f>('2. AC Monitors'!$A$8*'1. Version 7 Dataset'!$R118)+('1. Version 7 Dataset'!$V118*'2. AC Monitors'!$B$8)+'2. AC Monitors'!$C$8</f>
        <v>34.740780000000001</v>
      </c>
      <c r="CJ118" s="35">
        <f>BX118-('2. AC Monitors'!$B$8*V118)</f>
        <v>33.526859999999999</v>
      </c>
      <c r="CK118" s="33">
        <f>IF($CH118=0,CJ118,CJ118-('2. AC Monitors'!$A$15*'1. Version 7 Dataset'!$CG118))</f>
        <v>33.526859999999999</v>
      </c>
      <c r="CL118" s="33">
        <f>IF($CC118=TRUE,'1. Version 7 Dataset'!CK118-($CI118*'2. AC Monitors'!$B$15),'1. Version 7 Dataset'!CK118)</f>
        <v>33.526859999999999</v>
      </c>
      <c r="CM118" s="33">
        <f>IF($CD118=TRUE,CL118-($CI118*'2. AC Monitors'!$D$15),CL118)</f>
        <v>33.526859999999999</v>
      </c>
      <c r="CN118" s="33">
        <f>IF($CB118=TRUE,CM118-($CI118*'2. AC Monitors'!$E$15),CM118)</f>
        <v>33.526859999999999</v>
      </c>
      <c r="CO118" s="33">
        <f>IF($CA118="DC",CN118+(CI118*(1-'2. AC Monitors'!$D$21)),CN118)</f>
        <v>33.526859999999999</v>
      </c>
      <c r="CP118" s="35">
        <f>('2. AC Monitors'!$A$8*'1. Version 7 Dataset'!$R118)+'2. AC Monitors'!$C$8</f>
        <v>28.860780000000002</v>
      </c>
      <c r="CQ118" s="35">
        <f t="shared" si="12"/>
        <v>0</v>
      </c>
      <c r="CR118" s="33">
        <f>(IF(CD118=TRUE,CI118+(CI118*'2. AC Monitors'!$D$15),'1. Version 7 Dataset'!CI118))*0.85</f>
        <v>29.529662999999999</v>
      </c>
      <c r="CS118" s="35">
        <f t="shared" si="13"/>
        <v>0</v>
      </c>
      <c r="CT118" s="35">
        <f>($AZ118*$R118*'3. Signage Displays'!$A$7)+'3. Signage Displays'!$B$7*TANH('3. Signage Displays'!$C$7*('1. Version 7 Dataset'!$R118+'3. Signage Displays'!$D$7)+'3. Signage Displays'!$E$7)+'3. Signage Displays'!$F$7</f>
        <v>27.370724502849868</v>
      </c>
      <c r="CU118" s="36">
        <f>($AZ118*$R118*'3. Signage Displays'!$A$7)</f>
        <v>1.9150880000000003</v>
      </c>
      <c r="CV118" s="37">
        <f>BE118-(AZ118*R118*'3. Signage Displays'!$A$7)</f>
        <v>10.584911999999999</v>
      </c>
      <c r="CW118" s="37">
        <f>IF(CC118=TRUE,CV118-(CT118*'3. Signage Displays'!$A$12),CV118)</f>
        <v>10.584911999999999</v>
      </c>
      <c r="CX118" s="38">
        <f>'3. Signage Displays'!$B$7*TANH('3. Signage Displays'!$C$7*('1. Version 7 Dataset'!R118+'3. Signage Displays'!$D$7)+'3. Signage Displays'!$E$7)+'3. Signage Displays'!$F$7</f>
        <v>25.45563650284987</v>
      </c>
      <c r="CY118" s="28">
        <f t="shared" si="14"/>
        <v>1</v>
      </c>
    </row>
    <row r="119" spans="1:103" s="17" customFormat="1" ht="19.5" customHeight="1">
      <c r="A119" s="28">
        <v>892</v>
      </c>
      <c r="B119" s="29" t="s">
        <v>1674</v>
      </c>
      <c r="C119" s="29" t="s">
        <v>1821</v>
      </c>
      <c r="D119" s="29" t="s">
        <v>1821</v>
      </c>
      <c r="E119" s="29" t="s">
        <v>1677</v>
      </c>
      <c r="F119" s="29" t="s">
        <v>1821</v>
      </c>
      <c r="G119" s="29" t="s">
        <v>1821</v>
      </c>
      <c r="H119" s="29"/>
      <c r="I119" s="29" t="s">
        <v>78</v>
      </c>
      <c r="J119" s="29" t="s">
        <v>100</v>
      </c>
      <c r="K119" s="29" t="s">
        <v>105</v>
      </c>
      <c r="L119" s="29" t="s">
        <v>80</v>
      </c>
      <c r="M119" s="29" t="s">
        <v>105</v>
      </c>
      <c r="N119" s="30">
        <v>1000</v>
      </c>
      <c r="O119" s="30">
        <v>9.4</v>
      </c>
      <c r="P119" s="30">
        <v>17.100000000000001</v>
      </c>
      <c r="Q119" s="31">
        <v>19.5</v>
      </c>
      <c r="R119" s="30">
        <v>161.24</v>
      </c>
      <c r="S119" s="30">
        <v>1.78</v>
      </c>
      <c r="T119" s="30">
        <v>900</v>
      </c>
      <c r="U119" s="30">
        <v>1600</v>
      </c>
      <c r="V119" s="32">
        <v>1.4</v>
      </c>
      <c r="W119" s="30">
        <v>8931</v>
      </c>
      <c r="X119" s="30">
        <v>60</v>
      </c>
      <c r="Y119" s="30">
        <v>32.200000000000003</v>
      </c>
      <c r="Z119" s="29" t="s">
        <v>150</v>
      </c>
      <c r="AA119" s="29" t="s">
        <v>86</v>
      </c>
      <c r="AB119" s="29"/>
      <c r="AC119" s="29"/>
      <c r="AD119" s="29" t="s">
        <v>84</v>
      </c>
      <c r="AE119" s="29" t="s">
        <v>83</v>
      </c>
      <c r="AF119" s="29" t="s">
        <v>306</v>
      </c>
      <c r="AG119" s="29" t="s">
        <v>105</v>
      </c>
      <c r="AH119" s="29" t="s">
        <v>86</v>
      </c>
      <c r="AI119" s="29" t="s">
        <v>105</v>
      </c>
      <c r="AJ119" s="29" t="s">
        <v>86</v>
      </c>
      <c r="AK119" s="29" t="s">
        <v>86</v>
      </c>
      <c r="AL119" s="29" t="s">
        <v>306</v>
      </c>
      <c r="AM119" s="29" t="s">
        <v>105</v>
      </c>
      <c r="AN119" s="29" t="s">
        <v>86</v>
      </c>
      <c r="AO119" s="29" t="s">
        <v>86</v>
      </c>
      <c r="AP119" s="29" t="s">
        <v>86</v>
      </c>
      <c r="AQ119" s="29" t="s">
        <v>96</v>
      </c>
      <c r="AR119" s="29" t="s">
        <v>105</v>
      </c>
      <c r="AS119" s="29" t="s">
        <v>84</v>
      </c>
      <c r="AT119" s="29" t="s">
        <v>89</v>
      </c>
      <c r="AU119" s="29" t="s">
        <v>105</v>
      </c>
      <c r="AV119" s="30">
        <v>0</v>
      </c>
      <c r="AW119" s="29" t="s">
        <v>84</v>
      </c>
      <c r="AX119" s="29" t="s">
        <v>83</v>
      </c>
      <c r="AY119" s="30">
        <v>200</v>
      </c>
      <c r="AZ119" s="30">
        <v>228</v>
      </c>
      <c r="BA119" s="30">
        <v>154</v>
      </c>
      <c r="BB119" s="30">
        <v>200</v>
      </c>
      <c r="BC119" s="29"/>
      <c r="BD119" s="29"/>
      <c r="BE119" s="30">
        <v>12</v>
      </c>
      <c r="BF119" s="29"/>
      <c r="BG119" s="30">
        <v>0.24</v>
      </c>
      <c r="BH119" s="29"/>
      <c r="BI119" s="29"/>
      <c r="BJ119" s="30">
        <v>0.13</v>
      </c>
      <c r="BK119" s="30">
        <v>38.159999999999997</v>
      </c>
      <c r="BL119" s="30">
        <v>38.159999999999997</v>
      </c>
      <c r="BM119" s="30">
        <v>42.2</v>
      </c>
      <c r="BN119" s="29"/>
      <c r="BO119" s="29"/>
      <c r="BP119" s="30">
        <v>0.2</v>
      </c>
      <c r="BQ119" s="30">
        <v>0.3</v>
      </c>
      <c r="BR119" s="29"/>
      <c r="BS119" s="30">
        <v>12.2</v>
      </c>
      <c r="BT119" s="30">
        <v>39.11</v>
      </c>
      <c r="BU119" s="29"/>
      <c r="BV119" s="30">
        <v>0</v>
      </c>
      <c r="BW119" s="28">
        <v>892</v>
      </c>
      <c r="BX119" s="33">
        <f t="shared" si="9"/>
        <v>38.158559999999987</v>
      </c>
      <c r="BY119" s="34">
        <f>IF(COUNTIF($G$2:G119,G119)=1,1,0)</f>
        <v>1</v>
      </c>
      <c r="BZ119" s="34">
        <f t="shared" si="10"/>
        <v>1</v>
      </c>
      <c r="CA119" s="28" t="s">
        <v>3405</v>
      </c>
      <c r="CB119" s="34" t="b">
        <f t="shared" si="15"/>
        <v>0</v>
      </c>
      <c r="CC119" s="34" t="b">
        <f t="shared" si="11"/>
        <v>0</v>
      </c>
      <c r="CD119" s="34" t="b">
        <f t="array" ref="CD119">ISNUMBER(SEARCH("Touch Screen",$AJ119))</f>
        <v>0</v>
      </c>
      <c r="CE119" s="34"/>
      <c r="CF119" s="34"/>
      <c r="CG119" s="32">
        <v>32.200000000000003</v>
      </c>
      <c r="CH119" s="28">
        <v>0</v>
      </c>
      <c r="CI119" s="33">
        <f>('2. AC Monitors'!$A$8*'1. Version 7 Dataset'!$R119)+('1. Version 7 Dataset'!$V119*'2. AC Monitors'!$B$8)+'2. AC Monitors'!$C$8</f>
        <v>33.551279999999998</v>
      </c>
      <c r="CJ119" s="35">
        <f>BX119-('2. AC Monitors'!$B$8*V119)</f>
        <v>32.278559999999985</v>
      </c>
      <c r="CK119" s="33">
        <f>IF($CH119=0,CJ119,CJ119-('2. AC Monitors'!$A$15*'1. Version 7 Dataset'!$CG119))</f>
        <v>32.278559999999985</v>
      </c>
      <c r="CL119" s="33">
        <f>IF($CC119=TRUE,'1. Version 7 Dataset'!CK119-($CI119*'2. AC Monitors'!$B$15),'1. Version 7 Dataset'!CK119)</f>
        <v>32.278559999999985</v>
      </c>
      <c r="CM119" s="33">
        <f>IF($CD119=TRUE,CL119-($CI119*'2. AC Monitors'!$D$15),CL119)</f>
        <v>32.278559999999985</v>
      </c>
      <c r="CN119" s="33">
        <f>IF($CB119=TRUE,CM119-($CI119*'2. AC Monitors'!$E$15),CM119)</f>
        <v>32.278559999999985</v>
      </c>
      <c r="CO119" s="33">
        <f>IF($CA119="DC",CN119+(CI119*(1-'2. AC Monitors'!$D$21)),CN119)</f>
        <v>32.278559999999985</v>
      </c>
      <c r="CP119" s="35">
        <f>('2. AC Monitors'!$A$8*'1. Version 7 Dataset'!$R119)+'2. AC Monitors'!$C$8</f>
        <v>27.671279999999999</v>
      </c>
      <c r="CQ119" s="35">
        <f t="shared" si="12"/>
        <v>0</v>
      </c>
      <c r="CR119" s="33">
        <f>(IF(CD119=TRUE,CI119+(CI119*'2. AC Monitors'!$D$15),'1. Version 7 Dataset'!CI119))*0.85</f>
        <v>28.518587999999998</v>
      </c>
      <c r="CS119" s="35">
        <f t="shared" si="13"/>
        <v>0</v>
      </c>
      <c r="CT119" s="35">
        <f>($AZ119*$R119*'3. Signage Displays'!$A$7)+'3. Signage Displays'!$B$7*TANH('3. Signage Displays'!$C$7*('1. Version 7 Dataset'!$R119+'3. Signage Displays'!$D$7)+'3. Signage Displays'!$E$7)+'3. Signage Displays'!$F$7</f>
        <v>26.342229673539734</v>
      </c>
      <c r="CU119" s="36">
        <f>($AZ119*$R119*'3. Signage Displays'!$A$7)</f>
        <v>1.4705088000000002</v>
      </c>
      <c r="CV119" s="37">
        <f>BE119-(AZ119*R119*'3. Signage Displays'!$A$7)</f>
        <v>10.529491199999999</v>
      </c>
      <c r="CW119" s="37">
        <f>IF(CC119=TRUE,CV119-(CT119*'3. Signage Displays'!$A$12),CV119)</f>
        <v>10.529491199999999</v>
      </c>
      <c r="CX119" s="38">
        <f>'3. Signage Displays'!$B$7*TANH('3. Signage Displays'!$C$7*('1. Version 7 Dataset'!R119+'3. Signage Displays'!$D$7)+'3. Signage Displays'!$E$7)+'3. Signage Displays'!$F$7</f>
        <v>24.871720873539736</v>
      </c>
      <c r="CY119" s="28">
        <f t="shared" si="14"/>
        <v>1</v>
      </c>
    </row>
    <row r="120" spans="1:103" s="17" customFormat="1" ht="19.5" customHeight="1">
      <c r="A120" s="28">
        <v>895</v>
      </c>
      <c r="B120" s="29" t="s">
        <v>72</v>
      </c>
      <c r="C120" s="29" t="s">
        <v>419</v>
      </c>
      <c r="D120" s="29" t="s">
        <v>415</v>
      </c>
      <c r="E120" s="29" t="s">
        <v>75</v>
      </c>
      <c r="F120" s="29" t="s">
        <v>420</v>
      </c>
      <c r="G120" s="29" t="s">
        <v>421</v>
      </c>
      <c r="H120" s="29" t="s">
        <v>422</v>
      </c>
      <c r="I120" s="29" t="s">
        <v>78</v>
      </c>
      <c r="J120" s="29" t="s">
        <v>100</v>
      </c>
      <c r="K120" s="29" t="s">
        <v>105</v>
      </c>
      <c r="L120" s="29" t="s">
        <v>80</v>
      </c>
      <c r="M120" s="29" t="s">
        <v>105</v>
      </c>
      <c r="N120" s="30">
        <v>600</v>
      </c>
      <c r="O120" s="30">
        <v>9.3000000000000007</v>
      </c>
      <c r="P120" s="30">
        <v>17.100000000000001</v>
      </c>
      <c r="Q120" s="31">
        <v>19.5</v>
      </c>
      <c r="R120" s="30">
        <v>158.96</v>
      </c>
      <c r="S120" s="30">
        <v>1.78</v>
      </c>
      <c r="T120" s="30">
        <v>900</v>
      </c>
      <c r="U120" s="30">
        <v>1600</v>
      </c>
      <c r="V120" s="32">
        <v>1.4</v>
      </c>
      <c r="W120" s="30">
        <v>9059</v>
      </c>
      <c r="X120" s="30">
        <v>60</v>
      </c>
      <c r="Y120" s="30">
        <v>33.5</v>
      </c>
      <c r="Z120" s="29" t="s">
        <v>81</v>
      </c>
      <c r="AA120" s="29" t="s">
        <v>86</v>
      </c>
      <c r="AB120" s="29"/>
      <c r="AC120" s="29"/>
      <c r="AD120" s="29" t="s">
        <v>84</v>
      </c>
      <c r="AE120" s="29" t="s">
        <v>83</v>
      </c>
      <c r="AF120" s="29" t="s">
        <v>106</v>
      </c>
      <c r="AG120" s="29" t="s">
        <v>105</v>
      </c>
      <c r="AH120" s="29" t="s">
        <v>86</v>
      </c>
      <c r="AI120" s="29" t="s">
        <v>105</v>
      </c>
      <c r="AJ120" s="29" t="s">
        <v>86</v>
      </c>
      <c r="AK120" s="29" t="s">
        <v>86</v>
      </c>
      <c r="AL120" s="29" t="s">
        <v>107</v>
      </c>
      <c r="AM120" s="29" t="s">
        <v>105</v>
      </c>
      <c r="AN120" s="29" t="s">
        <v>86</v>
      </c>
      <c r="AO120" s="29" t="s">
        <v>86</v>
      </c>
      <c r="AP120" s="29" t="s">
        <v>86</v>
      </c>
      <c r="AQ120" s="29" t="s">
        <v>96</v>
      </c>
      <c r="AR120" s="29" t="s">
        <v>105</v>
      </c>
      <c r="AS120" s="29" t="s">
        <v>84</v>
      </c>
      <c r="AT120" s="29" t="s">
        <v>89</v>
      </c>
      <c r="AU120" s="29" t="s">
        <v>105</v>
      </c>
      <c r="AV120" s="30">
        <v>1</v>
      </c>
      <c r="AW120" s="29" t="s">
        <v>84</v>
      </c>
      <c r="AX120" s="29" t="s">
        <v>84</v>
      </c>
      <c r="AY120" s="30">
        <v>250</v>
      </c>
      <c r="AZ120" s="30">
        <v>196.6</v>
      </c>
      <c r="BA120" s="30">
        <v>154.19999999999999</v>
      </c>
      <c r="BB120" s="30">
        <v>196.6</v>
      </c>
      <c r="BC120" s="29"/>
      <c r="BD120" s="29"/>
      <c r="BE120" s="30">
        <v>13.06</v>
      </c>
      <c r="BF120" s="29"/>
      <c r="BG120" s="30">
        <v>0.22</v>
      </c>
      <c r="BH120" s="29"/>
      <c r="BI120" s="29"/>
      <c r="BJ120" s="30">
        <v>0.15</v>
      </c>
      <c r="BK120" s="30">
        <v>41.31</v>
      </c>
      <c r="BL120" s="30">
        <v>41.31</v>
      </c>
      <c r="BM120" s="30">
        <v>41.7</v>
      </c>
      <c r="BN120" s="29"/>
      <c r="BO120" s="29"/>
      <c r="BP120" s="30">
        <v>0.21</v>
      </c>
      <c r="BQ120" s="30">
        <v>0.27</v>
      </c>
      <c r="BR120" s="29"/>
      <c r="BS120" s="30">
        <v>13</v>
      </c>
      <c r="BT120" s="30">
        <v>41.4</v>
      </c>
      <c r="BU120" s="29"/>
      <c r="BV120" s="30">
        <v>0</v>
      </c>
      <c r="BW120" s="28">
        <v>895</v>
      </c>
      <c r="BX120" s="33">
        <f t="shared" si="9"/>
        <v>41.294639999999994</v>
      </c>
      <c r="BY120" s="34">
        <f>IF(COUNTIF($G$2:G120,G120)=1,1,0)</f>
        <v>1</v>
      </c>
      <c r="BZ120" s="34">
        <f t="shared" si="10"/>
        <v>1</v>
      </c>
      <c r="CA120" s="28" t="s">
        <v>3405</v>
      </c>
      <c r="CB120" s="34" t="b">
        <f t="shared" si="15"/>
        <v>0</v>
      </c>
      <c r="CC120" s="34" t="b">
        <f t="shared" si="11"/>
        <v>0</v>
      </c>
      <c r="CD120" s="34" t="b">
        <f t="array" ref="CD120">ISNUMBER(SEARCH("Touch Screen",$AJ120))</f>
        <v>0</v>
      </c>
      <c r="CE120" s="34"/>
      <c r="CF120" s="34"/>
      <c r="CG120" s="32">
        <v>33.5</v>
      </c>
      <c r="CH120" s="28">
        <v>0</v>
      </c>
      <c r="CI120" s="33">
        <f>('2. AC Monitors'!$A$8*'1. Version 7 Dataset'!$R120)+('1. Version 7 Dataset'!$V120*'2. AC Monitors'!$B$8)+'2. AC Monitors'!$C$8</f>
        <v>33.273119999999999</v>
      </c>
      <c r="CJ120" s="35">
        <f>BX120-('2. AC Monitors'!$B$8*V120)</f>
        <v>35.414639999999991</v>
      </c>
      <c r="CK120" s="33">
        <f>IF($CH120=0,CJ120,CJ120-('2. AC Monitors'!$A$15*'1. Version 7 Dataset'!$CG120))</f>
        <v>35.414639999999991</v>
      </c>
      <c r="CL120" s="33">
        <f>IF($CC120=TRUE,'1. Version 7 Dataset'!CK120-($CI120*'2. AC Monitors'!$B$15),'1. Version 7 Dataset'!CK120)</f>
        <v>35.414639999999991</v>
      </c>
      <c r="CM120" s="33">
        <f>IF($CD120=TRUE,CL120-($CI120*'2. AC Monitors'!$D$15),CL120)</f>
        <v>35.414639999999991</v>
      </c>
      <c r="CN120" s="33">
        <f>IF($CB120=TRUE,CM120-($CI120*'2. AC Monitors'!$E$15),CM120)</f>
        <v>35.414639999999991</v>
      </c>
      <c r="CO120" s="33">
        <f>IF($CA120="DC",CN120+(CI120*(1-'2. AC Monitors'!$D$21)),CN120)</f>
        <v>35.414639999999991</v>
      </c>
      <c r="CP120" s="35">
        <f>('2. AC Monitors'!$A$8*'1. Version 7 Dataset'!$R120)+'2. AC Monitors'!$C$8</f>
        <v>27.39312</v>
      </c>
      <c r="CQ120" s="35">
        <f t="shared" si="12"/>
        <v>0</v>
      </c>
      <c r="CR120" s="33">
        <f>(IF(CD120=TRUE,CI120+(CI120*'2. AC Monitors'!$D$15),'1. Version 7 Dataset'!CI120))*0.85</f>
        <v>28.282151999999996</v>
      </c>
      <c r="CS120" s="35">
        <f t="shared" si="13"/>
        <v>0</v>
      </c>
      <c r="CT120" s="35">
        <f>($AZ120*$R120*'3. Signage Displays'!$A$7)+'3. Signage Displays'!$B$7*TANH('3. Signage Displays'!$C$7*('1. Version 7 Dataset'!$R120+'3. Signage Displays'!$D$7)+'3. Signage Displays'!$E$7)+'3. Signage Displays'!$F$7</f>
        <v>25.985201521373877</v>
      </c>
      <c r="CU120" s="36">
        <f>($AZ120*$R120*'3. Signage Displays'!$A$7)</f>
        <v>1.2500614400000001</v>
      </c>
      <c r="CV120" s="37">
        <f>BE120-(AZ120*R120*'3. Signage Displays'!$A$7)</f>
        <v>11.809938560000001</v>
      </c>
      <c r="CW120" s="37">
        <f>IF(CC120=TRUE,CV120-(CT120*'3. Signage Displays'!$A$12),CV120)</f>
        <v>11.809938560000001</v>
      </c>
      <c r="CX120" s="38">
        <f>'3. Signage Displays'!$B$7*TANH('3. Signage Displays'!$C$7*('1. Version 7 Dataset'!R120+'3. Signage Displays'!$D$7)+'3. Signage Displays'!$E$7)+'3. Signage Displays'!$F$7</f>
        <v>24.735140081373878</v>
      </c>
      <c r="CY120" s="28">
        <f t="shared" si="14"/>
        <v>1</v>
      </c>
    </row>
    <row r="121" spans="1:103" s="17" customFormat="1" ht="19.5" customHeight="1">
      <c r="A121" s="28">
        <v>901</v>
      </c>
      <c r="B121" s="29" t="s">
        <v>2857</v>
      </c>
      <c r="C121" s="29" t="s">
        <v>2888</v>
      </c>
      <c r="D121" s="29" t="s">
        <v>2889</v>
      </c>
      <c r="E121" s="29" t="s">
        <v>2860</v>
      </c>
      <c r="F121" s="29" t="s">
        <v>2890</v>
      </c>
      <c r="G121" s="29" t="s">
        <v>2889</v>
      </c>
      <c r="H121" s="29" t="s">
        <v>2891</v>
      </c>
      <c r="I121" s="29" t="s">
        <v>78</v>
      </c>
      <c r="J121" s="29" t="s">
        <v>100</v>
      </c>
      <c r="K121" s="29" t="s">
        <v>105</v>
      </c>
      <c r="L121" s="29" t="s">
        <v>80</v>
      </c>
      <c r="M121" s="29" t="s">
        <v>105</v>
      </c>
      <c r="N121" s="30">
        <v>600</v>
      </c>
      <c r="O121" s="30">
        <v>9.3000000000000007</v>
      </c>
      <c r="P121" s="30">
        <v>17.100000000000001</v>
      </c>
      <c r="Q121" s="31">
        <v>19.5</v>
      </c>
      <c r="R121" s="30">
        <v>158.96</v>
      </c>
      <c r="S121" s="30">
        <v>1.78</v>
      </c>
      <c r="T121" s="30">
        <v>900</v>
      </c>
      <c r="U121" s="30">
        <v>1600</v>
      </c>
      <c r="V121" s="32">
        <v>1.4</v>
      </c>
      <c r="W121" s="30">
        <v>9059</v>
      </c>
      <c r="X121" s="30">
        <v>60</v>
      </c>
      <c r="Y121" s="30">
        <v>31.8</v>
      </c>
      <c r="Z121" s="29" t="s">
        <v>86</v>
      </c>
      <c r="AA121" s="29" t="s">
        <v>86</v>
      </c>
      <c r="AB121" s="29"/>
      <c r="AC121" s="29"/>
      <c r="AD121" s="29" t="s">
        <v>84</v>
      </c>
      <c r="AE121" s="29" t="s">
        <v>83</v>
      </c>
      <c r="AF121" s="29" t="s">
        <v>106</v>
      </c>
      <c r="AG121" s="29" t="s">
        <v>105</v>
      </c>
      <c r="AH121" s="29" t="s">
        <v>120</v>
      </c>
      <c r="AI121" s="29" t="s">
        <v>105</v>
      </c>
      <c r="AJ121" s="29" t="s">
        <v>120</v>
      </c>
      <c r="AK121" s="29" t="s">
        <v>86</v>
      </c>
      <c r="AL121" s="29" t="s">
        <v>107</v>
      </c>
      <c r="AM121" s="29" t="s">
        <v>105</v>
      </c>
      <c r="AN121" s="29" t="s">
        <v>86</v>
      </c>
      <c r="AO121" s="29" t="s">
        <v>86</v>
      </c>
      <c r="AP121" s="29" t="s">
        <v>86</v>
      </c>
      <c r="AQ121" s="29" t="s">
        <v>96</v>
      </c>
      <c r="AR121" s="29" t="s">
        <v>105</v>
      </c>
      <c r="AS121" s="29" t="s">
        <v>84</v>
      </c>
      <c r="AT121" s="29" t="s">
        <v>89</v>
      </c>
      <c r="AU121" s="29" t="s">
        <v>105</v>
      </c>
      <c r="AV121" s="30">
        <v>4</v>
      </c>
      <c r="AW121" s="29" t="s">
        <v>84</v>
      </c>
      <c r="AX121" s="29" t="s">
        <v>84</v>
      </c>
      <c r="AY121" s="30">
        <v>250</v>
      </c>
      <c r="AZ121" s="30">
        <v>200</v>
      </c>
      <c r="BA121" s="30">
        <v>185</v>
      </c>
      <c r="BB121" s="30">
        <v>200</v>
      </c>
      <c r="BC121" s="29"/>
      <c r="BD121" s="29"/>
      <c r="BE121" s="30">
        <v>10.08</v>
      </c>
      <c r="BF121" s="29"/>
      <c r="BG121" s="30">
        <v>0.34</v>
      </c>
      <c r="BH121" s="29"/>
      <c r="BI121" s="29"/>
      <c r="BJ121" s="30">
        <v>0.12</v>
      </c>
      <c r="BK121" s="30">
        <v>32.840000000000003</v>
      </c>
      <c r="BL121" s="30">
        <v>32.840000000000003</v>
      </c>
      <c r="BM121" s="30">
        <v>41.7</v>
      </c>
      <c r="BN121" s="29"/>
      <c r="BO121" s="29"/>
      <c r="BP121" s="30">
        <v>0.13</v>
      </c>
      <c r="BQ121" s="30">
        <v>0.32</v>
      </c>
      <c r="BR121" s="29"/>
      <c r="BS121" s="30">
        <v>10.15</v>
      </c>
      <c r="BT121" s="30">
        <v>32.96</v>
      </c>
      <c r="BU121" s="29"/>
      <c r="BV121" s="30">
        <v>1</v>
      </c>
      <c r="BW121" s="28">
        <v>901</v>
      </c>
      <c r="BX121" s="33">
        <f t="shared" si="9"/>
        <v>32.841239999999999</v>
      </c>
      <c r="BY121" s="34">
        <f>IF(COUNTIF($G$2:G121,G121)=1,1,0)</f>
        <v>0</v>
      </c>
      <c r="BZ121" s="34">
        <f t="shared" si="10"/>
        <v>1</v>
      </c>
      <c r="CA121" s="28" t="s">
        <v>3405</v>
      </c>
      <c r="CB121" s="34" t="b">
        <f t="shared" si="15"/>
        <v>0</v>
      </c>
      <c r="CC121" s="34" t="b">
        <f t="shared" si="11"/>
        <v>0</v>
      </c>
      <c r="CD121" s="34" t="b">
        <f t="array" ref="CD121">ISNUMBER(SEARCH("Touch Screen",$AJ121))</f>
        <v>0</v>
      </c>
      <c r="CE121" s="34"/>
      <c r="CF121" s="34"/>
      <c r="CG121" s="32">
        <v>31.8</v>
      </c>
      <c r="CH121" s="28">
        <v>0</v>
      </c>
      <c r="CI121" s="33">
        <f>('2. AC Monitors'!$A$8*'1. Version 7 Dataset'!$R121)+('1. Version 7 Dataset'!$V121*'2. AC Monitors'!$B$8)+'2. AC Monitors'!$C$8</f>
        <v>33.273119999999999</v>
      </c>
      <c r="CJ121" s="35">
        <f>BX121-('2. AC Monitors'!$B$8*V121)</f>
        <v>26.96124</v>
      </c>
      <c r="CK121" s="33">
        <f>IF($CH121=0,CJ121,CJ121-('2. AC Monitors'!$A$15*'1. Version 7 Dataset'!$CG121))</f>
        <v>26.96124</v>
      </c>
      <c r="CL121" s="33">
        <f>IF($CC121=TRUE,'1. Version 7 Dataset'!CK121-($CI121*'2. AC Monitors'!$B$15),'1. Version 7 Dataset'!CK121)</f>
        <v>26.96124</v>
      </c>
      <c r="CM121" s="33">
        <f>IF($CD121=TRUE,CL121-($CI121*'2. AC Monitors'!$D$15),CL121)</f>
        <v>26.96124</v>
      </c>
      <c r="CN121" s="33">
        <f>IF($CB121=TRUE,CM121-($CI121*'2. AC Monitors'!$E$15),CM121)</f>
        <v>26.96124</v>
      </c>
      <c r="CO121" s="33">
        <f>IF($CA121="DC",CN121+(CI121*(1-'2. AC Monitors'!$D$21)),CN121)</f>
        <v>26.96124</v>
      </c>
      <c r="CP121" s="35">
        <f>('2. AC Monitors'!$A$8*'1. Version 7 Dataset'!$R121)+'2. AC Monitors'!$C$8</f>
        <v>27.39312</v>
      </c>
      <c r="CQ121" s="35">
        <f t="shared" si="12"/>
        <v>1</v>
      </c>
      <c r="CR121" s="33">
        <f>(IF(CD121=TRUE,CI121+(CI121*'2. AC Monitors'!$D$15),'1. Version 7 Dataset'!CI121))*0.85</f>
        <v>28.282151999999996</v>
      </c>
      <c r="CS121" s="35">
        <f t="shared" si="13"/>
        <v>0</v>
      </c>
      <c r="CT121" s="35">
        <f>($AZ121*$R121*'3. Signage Displays'!$A$7)+'3. Signage Displays'!$B$7*TANH('3. Signage Displays'!$C$7*('1. Version 7 Dataset'!$R121+'3. Signage Displays'!$D$7)+'3. Signage Displays'!$E$7)+'3. Signage Displays'!$F$7</f>
        <v>26.006820081373878</v>
      </c>
      <c r="CU121" s="36">
        <f>($AZ121*$R121*'3. Signage Displays'!$A$7)</f>
        <v>1.2716800000000001</v>
      </c>
      <c r="CV121" s="37">
        <f>BE121-(AZ121*R121*'3. Signage Displays'!$A$7)</f>
        <v>8.8083200000000001</v>
      </c>
      <c r="CW121" s="37">
        <f>IF(CC121=TRUE,CV121-(CT121*'3. Signage Displays'!$A$12),CV121)</f>
        <v>8.8083200000000001</v>
      </c>
      <c r="CX121" s="38">
        <f>'3. Signage Displays'!$B$7*TANH('3. Signage Displays'!$C$7*('1. Version 7 Dataset'!R121+'3. Signage Displays'!$D$7)+'3. Signage Displays'!$E$7)+'3. Signage Displays'!$F$7</f>
        <v>24.735140081373878</v>
      </c>
      <c r="CY121" s="28">
        <f t="shared" si="14"/>
        <v>1</v>
      </c>
    </row>
    <row r="122" spans="1:103" s="17" customFormat="1" ht="19.5" customHeight="1">
      <c r="A122" s="28">
        <v>903</v>
      </c>
      <c r="B122" s="29" t="s">
        <v>1674</v>
      </c>
      <c r="C122" s="29" t="s">
        <v>1818</v>
      </c>
      <c r="D122" s="29" t="s">
        <v>1818</v>
      </c>
      <c r="E122" s="29" t="s">
        <v>1677</v>
      </c>
      <c r="F122" s="29" t="s">
        <v>1818</v>
      </c>
      <c r="G122" s="29" t="s">
        <v>1818</v>
      </c>
      <c r="H122" s="29"/>
      <c r="I122" s="29" t="s">
        <v>78</v>
      </c>
      <c r="J122" s="29" t="s">
        <v>100</v>
      </c>
      <c r="K122" s="29" t="s">
        <v>105</v>
      </c>
      <c r="L122" s="29" t="s">
        <v>80</v>
      </c>
      <c r="M122" s="29" t="s">
        <v>105</v>
      </c>
      <c r="N122" s="30">
        <v>1000</v>
      </c>
      <c r="O122" s="30">
        <v>9.4</v>
      </c>
      <c r="P122" s="30">
        <v>17.100000000000001</v>
      </c>
      <c r="Q122" s="31">
        <v>19.5</v>
      </c>
      <c r="R122" s="30">
        <v>161.24</v>
      </c>
      <c r="S122" s="30">
        <v>1.78</v>
      </c>
      <c r="T122" s="30">
        <v>900</v>
      </c>
      <c r="U122" s="30">
        <v>1600</v>
      </c>
      <c r="V122" s="32">
        <v>1.4</v>
      </c>
      <c r="W122" s="30">
        <v>8931</v>
      </c>
      <c r="X122" s="30">
        <v>60</v>
      </c>
      <c r="Y122" s="30">
        <v>32.200000000000003</v>
      </c>
      <c r="Z122" s="29" t="s">
        <v>150</v>
      </c>
      <c r="AA122" s="29" t="s">
        <v>86</v>
      </c>
      <c r="AB122" s="29"/>
      <c r="AC122" s="29"/>
      <c r="AD122" s="29" t="s">
        <v>84</v>
      </c>
      <c r="AE122" s="29" t="s">
        <v>83</v>
      </c>
      <c r="AF122" s="29" t="s">
        <v>405</v>
      </c>
      <c r="AG122" s="29" t="s">
        <v>105</v>
      </c>
      <c r="AH122" s="29" t="s">
        <v>86</v>
      </c>
      <c r="AI122" s="29" t="s">
        <v>105</v>
      </c>
      <c r="AJ122" s="29" t="s">
        <v>86</v>
      </c>
      <c r="AK122" s="29" t="s">
        <v>86</v>
      </c>
      <c r="AL122" s="29" t="s">
        <v>107</v>
      </c>
      <c r="AM122" s="29" t="s">
        <v>105</v>
      </c>
      <c r="AN122" s="29" t="s">
        <v>86</v>
      </c>
      <c r="AO122" s="29" t="s">
        <v>86</v>
      </c>
      <c r="AP122" s="29" t="s">
        <v>86</v>
      </c>
      <c r="AQ122" s="29" t="s">
        <v>96</v>
      </c>
      <c r="AR122" s="29" t="s">
        <v>105</v>
      </c>
      <c r="AS122" s="29" t="s">
        <v>84</v>
      </c>
      <c r="AT122" s="29" t="s">
        <v>89</v>
      </c>
      <c r="AU122" s="29" t="s">
        <v>105</v>
      </c>
      <c r="AV122" s="30">
        <v>0</v>
      </c>
      <c r="AW122" s="29" t="s">
        <v>84</v>
      </c>
      <c r="AX122" s="29" t="s">
        <v>83</v>
      </c>
      <c r="AY122" s="30">
        <v>250</v>
      </c>
      <c r="AZ122" s="30">
        <v>277</v>
      </c>
      <c r="BA122" s="30">
        <v>199</v>
      </c>
      <c r="BB122" s="30">
        <v>200</v>
      </c>
      <c r="BC122" s="29"/>
      <c r="BD122" s="29"/>
      <c r="BE122" s="30">
        <v>11.7</v>
      </c>
      <c r="BF122" s="29"/>
      <c r="BG122" s="30">
        <v>0.33</v>
      </c>
      <c r="BH122" s="29"/>
      <c r="BI122" s="29"/>
      <c r="BJ122" s="30">
        <v>0.19</v>
      </c>
      <c r="BK122" s="30">
        <v>37.75</v>
      </c>
      <c r="BL122" s="30">
        <v>37.75</v>
      </c>
      <c r="BM122" s="30">
        <v>42.2</v>
      </c>
      <c r="BN122" s="29"/>
      <c r="BO122" s="29"/>
      <c r="BP122" s="30">
        <v>0.25</v>
      </c>
      <c r="BQ122" s="30">
        <v>0.38</v>
      </c>
      <c r="BR122" s="29"/>
      <c r="BS122" s="30">
        <v>12.32</v>
      </c>
      <c r="BT122" s="30">
        <v>39.94</v>
      </c>
      <c r="BU122" s="29"/>
      <c r="BV122" s="30">
        <v>0</v>
      </c>
      <c r="BW122" s="28">
        <v>903</v>
      </c>
      <c r="BX122" s="33">
        <f t="shared" si="9"/>
        <v>37.751219999999996</v>
      </c>
      <c r="BY122" s="34">
        <f>IF(COUNTIF($G$2:G122,G122)=1,1,0)</f>
        <v>1</v>
      </c>
      <c r="BZ122" s="34">
        <f t="shared" si="10"/>
        <v>1</v>
      </c>
      <c r="CA122" s="28" t="s">
        <v>3405</v>
      </c>
      <c r="CB122" s="34" t="b">
        <f t="shared" si="15"/>
        <v>0</v>
      </c>
      <c r="CC122" s="34" t="b">
        <f t="shared" si="11"/>
        <v>0</v>
      </c>
      <c r="CD122" s="34" t="b">
        <f t="array" ref="CD122">ISNUMBER(SEARCH("Touch Screen",$AJ122))</f>
        <v>0</v>
      </c>
      <c r="CE122" s="34"/>
      <c r="CF122" s="34"/>
      <c r="CG122" s="32">
        <v>32.200000000000003</v>
      </c>
      <c r="CH122" s="28">
        <v>0</v>
      </c>
      <c r="CI122" s="33">
        <f>('2. AC Monitors'!$A$8*'1. Version 7 Dataset'!$R122)+('1. Version 7 Dataset'!$V122*'2. AC Monitors'!$B$8)+'2. AC Monitors'!$C$8</f>
        <v>33.551279999999998</v>
      </c>
      <c r="CJ122" s="35">
        <f>BX122-('2. AC Monitors'!$B$8*V122)</f>
        <v>31.871219999999997</v>
      </c>
      <c r="CK122" s="33">
        <f>IF($CH122=0,CJ122,CJ122-('2. AC Monitors'!$A$15*'1. Version 7 Dataset'!$CG122))</f>
        <v>31.871219999999997</v>
      </c>
      <c r="CL122" s="33">
        <f>IF($CC122=TRUE,'1. Version 7 Dataset'!CK122-($CI122*'2. AC Monitors'!$B$15),'1. Version 7 Dataset'!CK122)</f>
        <v>31.871219999999997</v>
      </c>
      <c r="CM122" s="33">
        <f>IF($CD122=TRUE,CL122-($CI122*'2. AC Monitors'!$D$15),CL122)</f>
        <v>31.871219999999997</v>
      </c>
      <c r="CN122" s="33">
        <f>IF($CB122=TRUE,CM122-($CI122*'2. AC Monitors'!$E$15),CM122)</f>
        <v>31.871219999999997</v>
      </c>
      <c r="CO122" s="33">
        <f>IF($CA122="DC",CN122+(CI122*(1-'2. AC Monitors'!$D$21)),CN122)</f>
        <v>31.871219999999997</v>
      </c>
      <c r="CP122" s="35">
        <f>('2. AC Monitors'!$A$8*'1. Version 7 Dataset'!$R122)+'2. AC Monitors'!$C$8</f>
        <v>27.671279999999999</v>
      </c>
      <c r="CQ122" s="35">
        <f t="shared" si="12"/>
        <v>0</v>
      </c>
      <c r="CR122" s="33">
        <f>(IF(CD122=TRUE,CI122+(CI122*'2. AC Monitors'!$D$15),'1. Version 7 Dataset'!CI122))*0.85</f>
        <v>28.518587999999998</v>
      </c>
      <c r="CS122" s="35">
        <f t="shared" si="13"/>
        <v>0</v>
      </c>
      <c r="CT122" s="35">
        <f>($AZ122*$R122*'3. Signage Displays'!$A$7)+'3. Signage Displays'!$B$7*TANH('3. Signage Displays'!$C$7*('1. Version 7 Dataset'!$R122+'3. Signage Displays'!$D$7)+'3. Signage Displays'!$E$7)+'3. Signage Displays'!$F$7</f>
        <v>26.658260073539736</v>
      </c>
      <c r="CU122" s="36">
        <f>($AZ122*$R122*'3. Signage Displays'!$A$7)</f>
        <v>1.7865392000000002</v>
      </c>
      <c r="CV122" s="37">
        <f>BE122-(AZ122*R122*'3. Signage Displays'!$A$7)</f>
        <v>9.9134607999999993</v>
      </c>
      <c r="CW122" s="37">
        <f>IF(CC122=TRUE,CV122-(CT122*'3. Signage Displays'!$A$12),CV122)</f>
        <v>9.9134607999999993</v>
      </c>
      <c r="CX122" s="38">
        <f>'3. Signage Displays'!$B$7*TANH('3. Signage Displays'!$C$7*('1. Version 7 Dataset'!R122+'3. Signage Displays'!$D$7)+'3. Signage Displays'!$E$7)+'3. Signage Displays'!$F$7</f>
        <v>24.871720873539736</v>
      </c>
      <c r="CY122" s="28">
        <f t="shared" si="14"/>
        <v>1</v>
      </c>
    </row>
    <row r="123" spans="1:103" s="17" customFormat="1" ht="19.5" customHeight="1">
      <c r="A123" s="28">
        <v>917</v>
      </c>
      <c r="B123" s="29" t="s">
        <v>1268</v>
      </c>
      <c r="C123" s="29" t="s">
        <v>1492</v>
      </c>
      <c r="D123" s="29" t="s">
        <v>1493</v>
      </c>
      <c r="E123" s="29" t="s">
        <v>1271</v>
      </c>
      <c r="F123" s="29" t="s">
        <v>1492</v>
      </c>
      <c r="G123" s="29" t="s">
        <v>1493</v>
      </c>
      <c r="H123" s="29"/>
      <c r="I123" s="29" t="s">
        <v>78</v>
      </c>
      <c r="J123" s="29" t="s">
        <v>132</v>
      </c>
      <c r="K123" s="29" t="s">
        <v>105</v>
      </c>
      <c r="L123" s="29" t="s">
        <v>80</v>
      </c>
      <c r="M123" s="29" t="s">
        <v>105</v>
      </c>
      <c r="N123" s="30">
        <v>1000</v>
      </c>
      <c r="O123" s="30">
        <v>9.8000000000000007</v>
      </c>
      <c r="P123" s="30">
        <v>17.399999999999999</v>
      </c>
      <c r="Q123" s="31">
        <v>20</v>
      </c>
      <c r="R123" s="30">
        <v>170.95</v>
      </c>
      <c r="S123" s="30">
        <v>1.78</v>
      </c>
      <c r="T123" s="30">
        <v>900</v>
      </c>
      <c r="U123" s="30">
        <v>1600</v>
      </c>
      <c r="V123" s="32">
        <v>1.4</v>
      </c>
      <c r="W123" s="30">
        <v>8423</v>
      </c>
      <c r="X123" s="30">
        <v>60</v>
      </c>
      <c r="Y123" s="30">
        <v>31.8</v>
      </c>
      <c r="Z123" s="29" t="s">
        <v>150</v>
      </c>
      <c r="AA123" s="29" t="s">
        <v>86</v>
      </c>
      <c r="AB123" s="29"/>
      <c r="AC123" s="29"/>
      <c r="AD123" s="29" t="s">
        <v>84</v>
      </c>
      <c r="AE123" s="29" t="s">
        <v>83</v>
      </c>
      <c r="AF123" s="29" t="s">
        <v>830</v>
      </c>
      <c r="AG123" s="29" t="s">
        <v>105</v>
      </c>
      <c r="AH123" s="29" t="s">
        <v>86</v>
      </c>
      <c r="AI123" s="29" t="s">
        <v>105</v>
      </c>
      <c r="AJ123" s="29" t="s">
        <v>86</v>
      </c>
      <c r="AK123" s="29" t="s">
        <v>86</v>
      </c>
      <c r="AL123" s="29" t="s">
        <v>87</v>
      </c>
      <c r="AM123" s="29" t="s">
        <v>105</v>
      </c>
      <c r="AN123" s="29" t="s">
        <v>86</v>
      </c>
      <c r="AO123" s="29" t="s">
        <v>86</v>
      </c>
      <c r="AP123" s="29" t="s">
        <v>86</v>
      </c>
      <c r="AQ123" s="29" t="s">
        <v>96</v>
      </c>
      <c r="AR123" s="29" t="s">
        <v>105</v>
      </c>
      <c r="AS123" s="29" t="s">
        <v>84</v>
      </c>
      <c r="AT123" s="29" t="s">
        <v>89</v>
      </c>
      <c r="AU123" s="29" t="s">
        <v>105</v>
      </c>
      <c r="AV123" s="30">
        <v>0</v>
      </c>
      <c r="AW123" s="29" t="s">
        <v>84</v>
      </c>
      <c r="AX123" s="29" t="s">
        <v>83</v>
      </c>
      <c r="AY123" s="30">
        <v>262</v>
      </c>
      <c r="AZ123" s="30">
        <v>262</v>
      </c>
      <c r="BA123" s="30">
        <v>243</v>
      </c>
      <c r="BB123" s="30">
        <v>200</v>
      </c>
      <c r="BC123" s="29"/>
      <c r="BD123" s="29"/>
      <c r="BE123" s="30">
        <v>13.6</v>
      </c>
      <c r="BF123" s="29"/>
      <c r="BG123" s="30">
        <v>0.34</v>
      </c>
      <c r="BH123" s="29"/>
      <c r="BI123" s="29"/>
      <c r="BJ123" s="30">
        <v>0.16</v>
      </c>
      <c r="BK123" s="30">
        <v>43.63</v>
      </c>
      <c r="BL123" s="30">
        <v>43.63</v>
      </c>
      <c r="BM123" s="30">
        <v>49.4</v>
      </c>
      <c r="BN123" s="29"/>
      <c r="BO123" s="29"/>
      <c r="BP123" s="30">
        <v>0.25</v>
      </c>
      <c r="BQ123" s="30">
        <v>0.42</v>
      </c>
      <c r="BR123" s="29"/>
      <c r="BS123" s="30">
        <v>13.64</v>
      </c>
      <c r="BT123" s="30">
        <v>44.21</v>
      </c>
      <c r="BU123" s="29"/>
      <c r="BV123" s="30">
        <v>0</v>
      </c>
      <c r="BW123" s="28">
        <v>917</v>
      </c>
      <c r="BX123" s="33">
        <f t="shared" si="9"/>
        <v>43.633559999999996</v>
      </c>
      <c r="BY123" s="34">
        <f>IF(COUNTIF($G$2:G123,G123)=1,1,0)</f>
        <v>1</v>
      </c>
      <c r="BZ123" s="34">
        <f t="shared" si="10"/>
        <v>1</v>
      </c>
      <c r="CA123" s="28" t="s">
        <v>3405</v>
      </c>
      <c r="CB123" s="34" t="b">
        <f t="shared" si="15"/>
        <v>0</v>
      </c>
      <c r="CC123" s="34" t="b">
        <f t="shared" si="11"/>
        <v>0</v>
      </c>
      <c r="CD123" s="34" t="b">
        <f t="array" ref="CD123">ISNUMBER(SEARCH("Touch Screen",$AJ123))</f>
        <v>0</v>
      </c>
      <c r="CE123" s="34"/>
      <c r="CF123" s="34"/>
      <c r="CG123" s="32">
        <v>31.8</v>
      </c>
      <c r="CH123" s="28">
        <v>0</v>
      </c>
      <c r="CI123" s="33">
        <f>('2. AC Monitors'!$A$8*'1. Version 7 Dataset'!$R123)+('1. Version 7 Dataset'!$V123*'2. AC Monitors'!$B$8)+'2. AC Monitors'!$C$8</f>
        <v>34.735900000000001</v>
      </c>
      <c r="CJ123" s="35">
        <f>BX123-('2. AC Monitors'!$B$8*V123)</f>
        <v>37.753559999999993</v>
      </c>
      <c r="CK123" s="33">
        <f>IF($CH123=0,CJ123,CJ123-('2. AC Monitors'!$A$15*'1. Version 7 Dataset'!$CG123))</f>
        <v>37.753559999999993</v>
      </c>
      <c r="CL123" s="33">
        <f>IF($CC123=TRUE,'1. Version 7 Dataset'!CK123-($CI123*'2. AC Monitors'!$B$15),'1. Version 7 Dataset'!CK123)</f>
        <v>37.753559999999993</v>
      </c>
      <c r="CM123" s="33">
        <f>IF($CD123=TRUE,CL123-($CI123*'2. AC Monitors'!$D$15),CL123)</f>
        <v>37.753559999999993</v>
      </c>
      <c r="CN123" s="33">
        <f>IF($CB123=TRUE,CM123-($CI123*'2. AC Monitors'!$E$15),CM123)</f>
        <v>37.753559999999993</v>
      </c>
      <c r="CO123" s="33">
        <f>IF($CA123="DC",CN123+(CI123*(1-'2. AC Monitors'!$D$21)),CN123)</f>
        <v>37.753559999999993</v>
      </c>
      <c r="CP123" s="35">
        <f>('2. AC Monitors'!$A$8*'1. Version 7 Dataset'!$R123)+'2. AC Monitors'!$C$8</f>
        <v>28.855899999999998</v>
      </c>
      <c r="CQ123" s="35">
        <f t="shared" si="12"/>
        <v>0</v>
      </c>
      <c r="CR123" s="33">
        <f>(IF(CD123=TRUE,CI123+(CI123*'2. AC Monitors'!$D$15),'1. Version 7 Dataset'!CI123))*0.85</f>
        <v>29.525514999999999</v>
      </c>
      <c r="CS123" s="35">
        <f t="shared" si="13"/>
        <v>0</v>
      </c>
      <c r="CT123" s="35">
        <f>($AZ123*$R123*'3. Signage Displays'!$A$7)+'3. Signage Displays'!$B$7*TANH('3. Signage Displays'!$C$7*('1. Version 7 Dataset'!$R123+'3. Signage Displays'!$D$7)+'3. Signage Displays'!$E$7)+'3. Signage Displays'!$F$7</f>
        <v>27.244797461334052</v>
      </c>
      <c r="CU123" s="36">
        <f>($AZ123*$R123*'3. Signage Displays'!$A$7)</f>
        <v>1.7915559999999999</v>
      </c>
      <c r="CV123" s="37">
        <f>BE123-(AZ123*R123*'3. Signage Displays'!$A$7)</f>
        <v>11.808444</v>
      </c>
      <c r="CW123" s="37">
        <f>IF(CC123=TRUE,CV123-(CT123*'3. Signage Displays'!$A$12),CV123)</f>
        <v>11.808444</v>
      </c>
      <c r="CX123" s="38">
        <f>'3. Signage Displays'!$B$7*TANH('3. Signage Displays'!$C$7*('1. Version 7 Dataset'!R123+'3. Signage Displays'!$D$7)+'3. Signage Displays'!$E$7)+'3. Signage Displays'!$F$7</f>
        <v>25.453241461334052</v>
      </c>
      <c r="CY123" s="28">
        <f t="shared" si="14"/>
        <v>1</v>
      </c>
    </row>
    <row r="124" spans="1:103" s="17" customFormat="1" ht="19.5" customHeight="1">
      <c r="A124" s="28">
        <v>918</v>
      </c>
      <c r="B124" s="29" t="s">
        <v>1268</v>
      </c>
      <c r="C124" s="29" t="s">
        <v>1494</v>
      </c>
      <c r="D124" s="29" t="s">
        <v>1495</v>
      </c>
      <c r="E124" s="29" t="s">
        <v>1271</v>
      </c>
      <c r="F124" s="29" t="s">
        <v>1494</v>
      </c>
      <c r="G124" s="29" t="s">
        <v>1495</v>
      </c>
      <c r="H124" s="29"/>
      <c r="I124" s="29" t="s">
        <v>78</v>
      </c>
      <c r="J124" s="29" t="s">
        <v>100</v>
      </c>
      <c r="K124" s="29" t="s">
        <v>105</v>
      </c>
      <c r="L124" s="29" t="s">
        <v>80</v>
      </c>
      <c r="M124" s="29" t="s">
        <v>105</v>
      </c>
      <c r="N124" s="30">
        <v>1000</v>
      </c>
      <c r="O124" s="30">
        <v>9.8000000000000007</v>
      </c>
      <c r="P124" s="30">
        <v>17.399999999999999</v>
      </c>
      <c r="Q124" s="31">
        <v>20</v>
      </c>
      <c r="R124" s="30">
        <v>170.9</v>
      </c>
      <c r="S124" s="30">
        <v>1.78</v>
      </c>
      <c r="T124" s="30">
        <v>900</v>
      </c>
      <c r="U124" s="30">
        <v>1600</v>
      </c>
      <c r="V124" s="32">
        <v>1.4</v>
      </c>
      <c r="W124" s="30">
        <v>8423</v>
      </c>
      <c r="X124" s="30">
        <v>60</v>
      </c>
      <c r="Y124" s="30">
        <v>35.6</v>
      </c>
      <c r="Z124" s="29" t="s">
        <v>81</v>
      </c>
      <c r="AA124" s="29" t="s">
        <v>86</v>
      </c>
      <c r="AB124" s="29"/>
      <c r="AC124" s="29"/>
      <c r="AD124" s="29" t="s">
        <v>84</v>
      </c>
      <c r="AE124" s="29" t="s">
        <v>83</v>
      </c>
      <c r="AF124" s="29" t="s">
        <v>830</v>
      </c>
      <c r="AG124" s="29" t="s">
        <v>105</v>
      </c>
      <c r="AH124" s="29" t="s">
        <v>120</v>
      </c>
      <c r="AI124" s="29" t="s">
        <v>105</v>
      </c>
      <c r="AJ124" s="29" t="s">
        <v>120</v>
      </c>
      <c r="AK124" s="29" t="s">
        <v>86</v>
      </c>
      <c r="AL124" s="29" t="s">
        <v>87</v>
      </c>
      <c r="AM124" s="29" t="s">
        <v>105</v>
      </c>
      <c r="AN124" s="29" t="s">
        <v>86</v>
      </c>
      <c r="AO124" s="29" t="s">
        <v>86</v>
      </c>
      <c r="AP124" s="29" t="s">
        <v>86</v>
      </c>
      <c r="AQ124" s="29" t="s">
        <v>96</v>
      </c>
      <c r="AR124" s="29" t="s">
        <v>105</v>
      </c>
      <c r="AS124" s="29" t="s">
        <v>84</v>
      </c>
      <c r="AT124" s="29" t="s">
        <v>89</v>
      </c>
      <c r="AU124" s="29" t="s">
        <v>105</v>
      </c>
      <c r="AV124" s="30">
        <v>1</v>
      </c>
      <c r="AW124" s="29" t="s">
        <v>84</v>
      </c>
      <c r="AX124" s="29" t="s">
        <v>84</v>
      </c>
      <c r="AY124" s="30">
        <v>250</v>
      </c>
      <c r="AZ124" s="30">
        <v>287.89999999999998</v>
      </c>
      <c r="BA124" s="30">
        <v>258</v>
      </c>
      <c r="BB124" s="30">
        <v>200</v>
      </c>
      <c r="BC124" s="29"/>
      <c r="BD124" s="29"/>
      <c r="BE124" s="30">
        <v>11.91</v>
      </c>
      <c r="BF124" s="29"/>
      <c r="BG124" s="30">
        <v>0.28000000000000003</v>
      </c>
      <c r="BH124" s="29"/>
      <c r="BI124" s="29"/>
      <c r="BJ124" s="30">
        <v>0.16</v>
      </c>
      <c r="BK124" s="30">
        <v>38.1</v>
      </c>
      <c r="BL124" s="30">
        <v>38.1</v>
      </c>
      <c r="BM124" s="30">
        <v>44.2</v>
      </c>
      <c r="BN124" s="29"/>
      <c r="BO124" s="29"/>
      <c r="BP124" s="30">
        <v>0.19</v>
      </c>
      <c r="BQ124" s="30">
        <v>0.31</v>
      </c>
      <c r="BR124" s="29"/>
      <c r="BS124" s="30">
        <v>12.49</v>
      </c>
      <c r="BT124" s="30">
        <v>40.08</v>
      </c>
      <c r="BU124" s="29"/>
      <c r="BV124" s="30">
        <v>0</v>
      </c>
      <c r="BW124" s="28">
        <v>918</v>
      </c>
      <c r="BX124" s="33">
        <f t="shared" si="9"/>
        <v>38.110379999999999</v>
      </c>
      <c r="BY124" s="34">
        <f>IF(COUNTIF($G$2:G124,G124)=1,1,0)</f>
        <v>1</v>
      </c>
      <c r="BZ124" s="34">
        <f t="shared" si="10"/>
        <v>1</v>
      </c>
      <c r="CA124" s="28" t="s">
        <v>3405</v>
      </c>
      <c r="CB124" s="34" t="b">
        <f t="shared" si="15"/>
        <v>0</v>
      </c>
      <c r="CC124" s="34" t="b">
        <f t="shared" si="11"/>
        <v>0</v>
      </c>
      <c r="CD124" s="34" t="b">
        <f t="array" ref="CD124">ISNUMBER(SEARCH("Touch Screen",$AJ124))</f>
        <v>0</v>
      </c>
      <c r="CE124" s="34"/>
      <c r="CF124" s="34"/>
      <c r="CG124" s="32">
        <v>35.6</v>
      </c>
      <c r="CH124" s="28">
        <v>0</v>
      </c>
      <c r="CI124" s="33">
        <f>('2. AC Monitors'!$A$8*'1. Version 7 Dataset'!$R124)+('1. Version 7 Dataset'!$V124*'2. AC Monitors'!$B$8)+'2. AC Monitors'!$C$8</f>
        <v>34.729799999999997</v>
      </c>
      <c r="CJ124" s="35">
        <f>BX124-('2. AC Monitors'!$B$8*V124)</f>
        <v>32.230379999999997</v>
      </c>
      <c r="CK124" s="33">
        <f>IF($CH124=0,CJ124,CJ124-('2. AC Monitors'!$A$15*'1. Version 7 Dataset'!$CG124))</f>
        <v>32.230379999999997</v>
      </c>
      <c r="CL124" s="33">
        <f>IF($CC124=TRUE,'1. Version 7 Dataset'!CK124-($CI124*'2. AC Monitors'!$B$15),'1. Version 7 Dataset'!CK124)</f>
        <v>32.230379999999997</v>
      </c>
      <c r="CM124" s="33">
        <f>IF($CD124=TRUE,CL124-($CI124*'2. AC Monitors'!$D$15),CL124)</f>
        <v>32.230379999999997</v>
      </c>
      <c r="CN124" s="33">
        <f>IF($CB124=TRUE,CM124-($CI124*'2. AC Monitors'!$E$15),CM124)</f>
        <v>32.230379999999997</v>
      </c>
      <c r="CO124" s="33">
        <f>IF($CA124="DC",CN124+(CI124*(1-'2. AC Monitors'!$D$21)),CN124)</f>
        <v>32.230379999999997</v>
      </c>
      <c r="CP124" s="35">
        <f>('2. AC Monitors'!$A$8*'1. Version 7 Dataset'!$R124)+'2. AC Monitors'!$C$8</f>
        <v>28.849800000000002</v>
      </c>
      <c r="CQ124" s="35">
        <f t="shared" si="12"/>
        <v>0</v>
      </c>
      <c r="CR124" s="33">
        <f>(IF(CD124=TRUE,CI124+(CI124*'2. AC Monitors'!$D$15),'1. Version 7 Dataset'!CI124))*0.85</f>
        <v>29.520329999999998</v>
      </c>
      <c r="CS124" s="35">
        <f t="shared" si="13"/>
        <v>0</v>
      </c>
      <c r="CT124" s="35">
        <f>($AZ124*$R124*'3. Signage Displays'!$A$7)+'3. Signage Displays'!$B$7*TANH('3. Signage Displays'!$C$7*('1. Version 7 Dataset'!$R124+'3. Signage Displays'!$D$7)+'3. Signage Displays'!$E$7)+'3. Signage Displays'!$F$7</f>
        <v>27.418332053317272</v>
      </c>
      <c r="CU124" s="36">
        <f>($AZ124*$R124*'3. Signage Displays'!$A$7)</f>
        <v>1.9680844000000002</v>
      </c>
      <c r="CV124" s="37">
        <f>BE124-(AZ124*R124*'3. Signage Displays'!$A$7)</f>
        <v>9.9419155999999997</v>
      </c>
      <c r="CW124" s="37">
        <f>IF(CC124=TRUE,CV124-(CT124*'3. Signage Displays'!$A$12),CV124)</f>
        <v>9.9419155999999997</v>
      </c>
      <c r="CX124" s="38">
        <f>'3. Signage Displays'!$B$7*TANH('3. Signage Displays'!$C$7*('1. Version 7 Dataset'!R124+'3. Signage Displays'!$D$7)+'3. Signage Displays'!$E$7)+'3. Signage Displays'!$F$7</f>
        <v>25.450247653317273</v>
      </c>
      <c r="CY124" s="28">
        <f t="shared" si="14"/>
        <v>1</v>
      </c>
    </row>
    <row r="125" spans="1:103" s="17" customFormat="1" ht="19.5" customHeight="1">
      <c r="A125" s="28">
        <v>945</v>
      </c>
      <c r="B125" s="29" t="s">
        <v>780</v>
      </c>
      <c r="C125" s="29" t="s">
        <v>781</v>
      </c>
      <c r="D125" s="29" t="s">
        <v>782</v>
      </c>
      <c r="E125" s="29" t="s">
        <v>783</v>
      </c>
      <c r="F125" s="29" t="s">
        <v>781</v>
      </c>
      <c r="G125" s="29" t="s">
        <v>782</v>
      </c>
      <c r="H125" s="29"/>
      <c r="I125" s="29" t="s">
        <v>78</v>
      </c>
      <c r="J125" s="29" t="s">
        <v>100</v>
      </c>
      <c r="K125" s="29"/>
      <c r="L125" s="29" t="s">
        <v>80</v>
      </c>
      <c r="M125" s="29"/>
      <c r="N125" s="30">
        <v>5000000</v>
      </c>
      <c r="O125" s="30">
        <v>9.6</v>
      </c>
      <c r="P125" s="30">
        <v>17</v>
      </c>
      <c r="Q125" s="31">
        <v>19.5</v>
      </c>
      <c r="R125" s="30">
        <v>162.47999999999999</v>
      </c>
      <c r="S125" s="30">
        <v>1.78</v>
      </c>
      <c r="T125" s="30">
        <v>1600</v>
      </c>
      <c r="U125" s="30">
        <v>900</v>
      </c>
      <c r="V125" s="32">
        <v>1.4</v>
      </c>
      <c r="W125" s="30">
        <v>8863</v>
      </c>
      <c r="X125" s="30">
        <v>60</v>
      </c>
      <c r="Y125" s="30">
        <v>0.8</v>
      </c>
      <c r="Z125" s="29" t="s">
        <v>81</v>
      </c>
      <c r="AA125" s="29" t="s">
        <v>86</v>
      </c>
      <c r="AB125" s="29"/>
      <c r="AC125" s="29"/>
      <c r="AD125" s="29" t="s">
        <v>83</v>
      </c>
      <c r="AE125" s="29" t="s">
        <v>84</v>
      </c>
      <c r="AF125" s="29" t="s">
        <v>306</v>
      </c>
      <c r="AG125" s="29"/>
      <c r="AH125" s="29" t="s">
        <v>86</v>
      </c>
      <c r="AI125" s="29"/>
      <c r="AJ125" s="29" t="s">
        <v>86</v>
      </c>
      <c r="AK125" s="29" t="s">
        <v>86</v>
      </c>
      <c r="AL125" s="29" t="s">
        <v>306</v>
      </c>
      <c r="AM125" s="29"/>
      <c r="AN125" s="29" t="s">
        <v>86</v>
      </c>
      <c r="AO125" s="29" t="s">
        <v>86</v>
      </c>
      <c r="AP125" s="29" t="s">
        <v>86</v>
      </c>
      <c r="AQ125" s="29" t="s">
        <v>96</v>
      </c>
      <c r="AR125" s="29"/>
      <c r="AS125" s="29" t="s">
        <v>84</v>
      </c>
      <c r="AT125" s="29" t="s">
        <v>89</v>
      </c>
      <c r="AU125" s="29"/>
      <c r="AV125" s="29"/>
      <c r="AW125" s="29" t="s">
        <v>84</v>
      </c>
      <c r="AX125" s="29" t="s">
        <v>84</v>
      </c>
      <c r="AY125" s="30">
        <v>180</v>
      </c>
      <c r="AZ125" s="30">
        <v>181</v>
      </c>
      <c r="BA125" s="30">
        <v>123</v>
      </c>
      <c r="BB125" s="30">
        <v>181</v>
      </c>
      <c r="BC125" s="29"/>
      <c r="BD125" s="29"/>
      <c r="BE125" s="30">
        <v>12.02</v>
      </c>
      <c r="BF125" s="29"/>
      <c r="BG125" s="30">
        <v>0.3</v>
      </c>
      <c r="BH125" s="29"/>
      <c r="BI125" s="29"/>
      <c r="BJ125" s="30">
        <v>0.21</v>
      </c>
      <c r="BK125" s="30">
        <v>38.57</v>
      </c>
      <c r="BL125" s="30">
        <v>38.6</v>
      </c>
      <c r="BM125" s="30">
        <v>42.4</v>
      </c>
      <c r="BN125" s="29"/>
      <c r="BO125" s="29"/>
      <c r="BP125" s="29"/>
      <c r="BQ125" s="29"/>
      <c r="BR125" s="29"/>
      <c r="BS125" s="29"/>
      <c r="BT125" s="29"/>
      <c r="BU125" s="29"/>
      <c r="BV125" s="30">
        <v>0</v>
      </c>
      <c r="BW125" s="28">
        <v>945</v>
      </c>
      <c r="BX125" s="33">
        <f t="shared" si="9"/>
        <v>38.561520000000002</v>
      </c>
      <c r="BY125" s="34">
        <f>IF(COUNTIF($G$2:G125,G125)=1,1,0)</f>
        <v>1</v>
      </c>
      <c r="BZ125" s="34">
        <f t="shared" si="10"/>
        <v>1</v>
      </c>
      <c r="CA125" s="28" t="s">
        <v>3405</v>
      </c>
      <c r="CB125" s="34" t="b">
        <f t="shared" si="15"/>
        <v>0</v>
      </c>
      <c r="CC125" s="34" t="b">
        <f t="shared" si="11"/>
        <v>0</v>
      </c>
      <c r="CD125" s="34" t="b">
        <f t="array" ref="CD125">ISNUMBER(SEARCH("Touch Screen",$AJ125))</f>
        <v>0</v>
      </c>
      <c r="CE125" s="34"/>
      <c r="CF125" s="34"/>
      <c r="CG125" s="32">
        <v>0.8</v>
      </c>
      <c r="CH125" s="28">
        <v>0</v>
      </c>
      <c r="CI125" s="33">
        <f>('2. AC Monitors'!$A$8*'1. Version 7 Dataset'!$R125)+('1. Version 7 Dataset'!$V125*'2. AC Monitors'!$B$8)+'2. AC Monitors'!$C$8</f>
        <v>33.702559999999998</v>
      </c>
      <c r="CJ125" s="35">
        <f>BX125-('2. AC Monitors'!$B$8*V125)</f>
        <v>32.681519999999999</v>
      </c>
      <c r="CK125" s="33">
        <f>IF($CH125=0,CJ125,CJ125-('2. AC Monitors'!$A$15*'1. Version 7 Dataset'!$CG125))</f>
        <v>32.681519999999999</v>
      </c>
      <c r="CL125" s="33">
        <f>IF($CC125=TRUE,'1. Version 7 Dataset'!CK125-($CI125*'2. AC Monitors'!$B$15),'1. Version 7 Dataset'!CK125)</f>
        <v>32.681519999999999</v>
      </c>
      <c r="CM125" s="33">
        <f>IF($CD125=TRUE,CL125-($CI125*'2. AC Monitors'!$D$15),CL125)</f>
        <v>32.681519999999999</v>
      </c>
      <c r="CN125" s="33">
        <f>IF($CB125=TRUE,CM125-($CI125*'2. AC Monitors'!$E$15),CM125)</f>
        <v>32.681519999999999</v>
      </c>
      <c r="CO125" s="33">
        <f>IF($CA125="DC",CN125+(CI125*(1-'2. AC Monitors'!$D$21)),CN125)</f>
        <v>32.681519999999999</v>
      </c>
      <c r="CP125" s="35">
        <f>('2. AC Monitors'!$A$8*'1. Version 7 Dataset'!$R125)+'2. AC Monitors'!$C$8</f>
        <v>27.822559999999999</v>
      </c>
      <c r="CQ125" s="35">
        <f t="shared" si="12"/>
        <v>0</v>
      </c>
      <c r="CR125" s="33">
        <f>(IF(CD125=TRUE,CI125+(CI125*'2. AC Monitors'!$D$15),'1. Version 7 Dataset'!CI125))*0.85</f>
        <v>28.647175999999998</v>
      </c>
      <c r="CS125" s="35">
        <f t="shared" si="13"/>
        <v>0</v>
      </c>
      <c r="CT125" s="35">
        <f>($AZ125*$R125*'3. Signage Displays'!$A$7)+'3. Signage Displays'!$B$7*TANH('3. Signage Displays'!$C$7*('1. Version 7 Dataset'!$R125+'3. Signage Displays'!$D$7)+'3. Signage Displays'!$E$7)+'3. Signage Displays'!$F$7</f>
        <v>26.122351570534811</v>
      </c>
      <c r="CU125" s="36">
        <f>($AZ125*$R125*'3. Signage Displays'!$A$7)</f>
        <v>1.1763551999999999</v>
      </c>
      <c r="CV125" s="37">
        <f>BE125-(AZ125*R125*'3. Signage Displays'!$A$7)</f>
        <v>10.8436448</v>
      </c>
      <c r="CW125" s="37">
        <f>IF(CC125=TRUE,CV125-(CT125*'3. Signage Displays'!$A$12),CV125)</f>
        <v>10.8436448</v>
      </c>
      <c r="CX125" s="38">
        <f>'3. Signage Displays'!$B$7*TANH('3. Signage Displays'!$C$7*('1. Version 7 Dataset'!R125+'3. Signage Displays'!$D$7)+'3. Signage Displays'!$E$7)+'3. Signage Displays'!$F$7</f>
        <v>24.945996370534814</v>
      </c>
      <c r="CY125" s="28">
        <f t="shared" si="14"/>
        <v>1</v>
      </c>
    </row>
    <row r="126" spans="1:103" s="17" customFormat="1" ht="19.5" customHeight="1">
      <c r="A126" s="28">
        <v>978</v>
      </c>
      <c r="B126" s="29" t="s">
        <v>2231</v>
      </c>
      <c r="C126" s="29" t="s">
        <v>2265</v>
      </c>
      <c r="D126" s="29" t="s">
        <v>2266</v>
      </c>
      <c r="E126" s="29" t="s">
        <v>2234</v>
      </c>
      <c r="F126" s="29" t="s">
        <v>2265</v>
      </c>
      <c r="G126" s="29" t="s">
        <v>2266</v>
      </c>
      <c r="H126" s="29"/>
      <c r="I126" s="29" t="s">
        <v>78</v>
      </c>
      <c r="J126" s="29" t="s">
        <v>100</v>
      </c>
      <c r="K126" s="29" t="s">
        <v>105</v>
      </c>
      <c r="L126" s="29" t="s">
        <v>80</v>
      </c>
      <c r="M126" s="29" t="s">
        <v>105</v>
      </c>
      <c r="N126" s="30">
        <v>1000</v>
      </c>
      <c r="O126" s="30">
        <v>9.4</v>
      </c>
      <c r="P126" s="30">
        <v>17</v>
      </c>
      <c r="Q126" s="31">
        <v>19.5</v>
      </c>
      <c r="R126" s="30">
        <v>160.54</v>
      </c>
      <c r="S126" s="30">
        <v>1.78</v>
      </c>
      <c r="T126" s="30">
        <v>900</v>
      </c>
      <c r="U126" s="30">
        <v>1600</v>
      </c>
      <c r="V126" s="32">
        <v>1.4</v>
      </c>
      <c r="W126" s="30">
        <v>8969</v>
      </c>
      <c r="X126" s="30">
        <v>60</v>
      </c>
      <c r="Y126" s="30">
        <v>42</v>
      </c>
      <c r="Z126" s="29" t="s">
        <v>81</v>
      </c>
      <c r="AA126" s="29" t="s">
        <v>86</v>
      </c>
      <c r="AB126" s="29"/>
      <c r="AC126" s="29"/>
      <c r="AD126" s="29" t="s">
        <v>84</v>
      </c>
      <c r="AE126" s="29" t="s">
        <v>83</v>
      </c>
      <c r="AF126" s="29" t="s">
        <v>405</v>
      </c>
      <c r="AG126" s="29" t="s">
        <v>105</v>
      </c>
      <c r="AH126" s="29" t="s">
        <v>86</v>
      </c>
      <c r="AI126" s="29" t="s">
        <v>105</v>
      </c>
      <c r="AJ126" s="29" t="s">
        <v>86</v>
      </c>
      <c r="AK126" s="29" t="s">
        <v>86</v>
      </c>
      <c r="AL126" s="29" t="s">
        <v>107</v>
      </c>
      <c r="AM126" s="29" t="s">
        <v>105</v>
      </c>
      <c r="AN126" s="29" t="s">
        <v>86</v>
      </c>
      <c r="AO126" s="29" t="s">
        <v>86</v>
      </c>
      <c r="AP126" s="29" t="s">
        <v>86</v>
      </c>
      <c r="AQ126" s="29" t="s">
        <v>96</v>
      </c>
      <c r="AR126" s="29" t="s">
        <v>105</v>
      </c>
      <c r="AS126" s="29" t="s">
        <v>84</v>
      </c>
      <c r="AT126" s="29" t="s">
        <v>89</v>
      </c>
      <c r="AU126" s="29" t="s">
        <v>105</v>
      </c>
      <c r="AV126" s="30">
        <v>0</v>
      </c>
      <c r="AW126" s="29" t="s">
        <v>84</v>
      </c>
      <c r="AX126" s="29" t="s">
        <v>83</v>
      </c>
      <c r="AY126" s="30">
        <v>250</v>
      </c>
      <c r="AZ126" s="30">
        <v>290</v>
      </c>
      <c r="BA126" s="30">
        <v>237</v>
      </c>
      <c r="BB126" s="30">
        <v>200</v>
      </c>
      <c r="BC126" s="29"/>
      <c r="BD126" s="29"/>
      <c r="BE126" s="30">
        <v>12.6</v>
      </c>
      <c r="BF126" s="29"/>
      <c r="BG126" s="30">
        <v>0.23</v>
      </c>
      <c r="BH126" s="29"/>
      <c r="BI126" s="29"/>
      <c r="BJ126" s="30">
        <v>0.15</v>
      </c>
      <c r="BK126" s="30">
        <v>39.94</v>
      </c>
      <c r="BL126" s="30">
        <v>39.94</v>
      </c>
      <c r="BM126" s="30">
        <v>42</v>
      </c>
      <c r="BN126" s="29"/>
      <c r="BO126" s="29"/>
      <c r="BP126" s="30">
        <v>0.19</v>
      </c>
      <c r="BQ126" s="30">
        <v>0.25</v>
      </c>
      <c r="BR126" s="29"/>
      <c r="BS126" s="30">
        <v>12.72</v>
      </c>
      <c r="BT126" s="30">
        <v>40.42</v>
      </c>
      <c r="BU126" s="29"/>
      <c r="BV126" s="30">
        <v>0</v>
      </c>
      <c r="BW126" s="28">
        <v>978</v>
      </c>
      <c r="BX126" s="33">
        <f t="shared" si="9"/>
        <v>39.941219999999987</v>
      </c>
      <c r="BY126" s="34">
        <f>IF(COUNTIF($G$2:G126,G126)=1,1,0)</f>
        <v>1</v>
      </c>
      <c r="BZ126" s="34">
        <f t="shared" si="10"/>
        <v>1</v>
      </c>
      <c r="CA126" s="28" t="s">
        <v>3405</v>
      </c>
      <c r="CB126" s="34" t="b">
        <f t="shared" si="15"/>
        <v>0</v>
      </c>
      <c r="CC126" s="34" t="b">
        <f t="shared" si="11"/>
        <v>0</v>
      </c>
      <c r="CD126" s="34" t="b">
        <f t="array" ref="CD126">ISNUMBER(SEARCH("Touch Screen",$AJ126))</f>
        <v>0</v>
      </c>
      <c r="CE126" s="34"/>
      <c r="CF126" s="34"/>
      <c r="CG126" s="32">
        <v>42</v>
      </c>
      <c r="CH126" s="28">
        <v>0</v>
      </c>
      <c r="CI126" s="33">
        <f>('2. AC Monitors'!$A$8*'1. Version 7 Dataset'!$R126)+('1. Version 7 Dataset'!$V126*'2. AC Monitors'!$B$8)+'2. AC Monitors'!$C$8</f>
        <v>33.465879999999999</v>
      </c>
      <c r="CJ126" s="35">
        <f>BX126-('2. AC Monitors'!$B$8*V126)</f>
        <v>34.061219999999985</v>
      </c>
      <c r="CK126" s="33">
        <f>IF($CH126=0,CJ126,CJ126-('2. AC Monitors'!$A$15*'1. Version 7 Dataset'!$CG126))</f>
        <v>34.061219999999985</v>
      </c>
      <c r="CL126" s="33">
        <f>IF($CC126=TRUE,'1. Version 7 Dataset'!CK126-($CI126*'2. AC Monitors'!$B$15),'1. Version 7 Dataset'!CK126)</f>
        <v>34.061219999999985</v>
      </c>
      <c r="CM126" s="33">
        <f>IF($CD126=TRUE,CL126-($CI126*'2. AC Monitors'!$D$15),CL126)</f>
        <v>34.061219999999985</v>
      </c>
      <c r="CN126" s="33">
        <f>IF($CB126=TRUE,CM126-($CI126*'2. AC Monitors'!$E$15),CM126)</f>
        <v>34.061219999999985</v>
      </c>
      <c r="CO126" s="33">
        <f>IF($CA126="DC",CN126+(CI126*(1-'2. AC Monitors'!$D$21)),CN126)</f>
        <v>34.061219999999985</v>
      </c>
      <c r="CP126" s="35">
        <f>('2. AC Monitors'!$A$8*'1. Version 7 Dataset'!$R126)+'2. AC Monitors'!$C$8</f>
        <v>27.58588</v>
      </c>
      <c r="CQ126" s="35">
        <f t="shared" si="12"/>
        <v>0</v>
      </c>
      <c r="CR126" s="33">
        <f>(IF(CD126=TRUE,CI126+(CI126*'2. AC Monitors'!$D$15),'1. Version 7 Dataset'!CI126))*0.85</f>
        <v>28.445997999999999</v>
      </c>
      <c r="CS126" s="35">
        <f t="shared" si="13"/>
        <v>0</v>
      </c>
      <c r="CT126" s="35">
        <f>($AZ126*$R126*'3. Signage Displays'!$A$7)+'3. Signage Displays'!$B$7*TANH('3. Signage Displays'!$C$7*('1. Version 7 Dataset'!$R126+'3. Signage Displays'!$D$7)+'3. Signage Displays'!$E$7)+'3. Signage Displays'!$F$7</f>
        <v>26.692053502628738</v>
      </c>
      <c r="CU126" s="36">
        <f>($AZ126*$R126*'3. Signage Displays'!$A$7)</f>
        <v>1.8622640000000001</v>
      </c>
      <c r="CV126" s="37">
        <f>BE126-(AZ126*R126*'3. Signage Displays'!$A$7)</f>
        <v>10.737736</v>
      </c>
      <c r="CW126" s="37">
        <f>IF(CC126=TRUE,CV126-(CT126*'3. Signage Displays'!$A$12),CV126)</f>
        <v>10.737736</v>
      </c>
      <c r="CX126" s="38">
        <f>'3. Signage Displays'!$B$7*TANH('3. Signage Displays'!$C$7*('1. Version 7 Dataset'!R126+'3. Signage Displays'!$D$7)+'3. Signage Displays'!$E$7)+'3. Signage Displays'!$F$7</f>
        <v>24.829789502628742</v>
      </c>
      <c r="CY126" s="28">
        <f t="shared" si="14"/>
        <v>1</v>
      </c>
    </row>
    <row r="127" spans="1:103" s="17" customFormat="1" ht="19.5" customHeight="1">
      <c r="A127" s="28">
        <v>984</v>
      </c>
      <c r="B127" s="29" t="s">
        <v>2545</v>
      </c>
      <c r="C127" s="29" t="s">
        <v>2584</v>
      </c>
      <c r="D127" s="29" t="s">
        <v>2585</v>
      </c>
      <c r="E127" s="29" t="s">
        <v>2547</v>
      </c>
      <c r="F127" s="29" t="s">
        <v>2586</v>
      </c>
      <c r="G127" s="29" t="s">
        <v>2585</v>
      </c>
      <c r="H127" s="29" t="s">
        <v>2587</v>
      </c>
      <c r="I127" s="29" t="s">
        <v>78</v>
      </c>
      <c r="J127" s="29" t="s">
        <v>88</v>
      </c>
      <c r="K127" s="29" t="s">
        <v>158</v>
      </c>
      <c r="L127" s="29" t="s">
        <v>80</v>
      </c>
      <c r="M127" s="29" t="s">
        <v>105</v>
      </c>
      <c r="N127" s="30">
        <v>1000</v>
      </c>
      <c r="O127" s="30">
        <v>9.3000000000000007</v>
      </c>
      <c r="P127" s="30">
        <v>17.100000000000001</v>
      </c>
      <c r="Q127" s="31">
        <v>19.5</v>
      </c>
      <c r="R127" s="30">
        <v>158.96</v>
      </c>
      <c r="S127" s="30">
        <v>1.78</v>
      </c>
      <c r="T127" s="30">
        <v>900</v>
      </c>
      <c r="U127" s="30">
        <v>1600</v>
      </c>
      <c r="V127" s="32">
        <v>1.4</v>
      </c>
      <c r="W127" s="30">
        <v>9059</v>
      </c>
      <c r="X127" s="30">
        <v>60</v>
      </c>
      <c r="Y127" s="30">
        <v>32.5</v>
      </c>
      <c r="Z127" s="29" t="s">
        <v>86</v>
      </c>
      <c r="AA127" s="29" t="s">
        <v>86</v>
      </c>
      <c r="AB127" s="29"/>
      <c r="AC127" s="29"/>
      <c r="AD127" s="29" t="s">
        <v>84</v>
      </c>
      <c r="AE127" s="29" t="s">
        <v>83</v>
      </c>
      <c r="AF127" s="29" t="s">
        <v>106</v>
      </c>
      <c r="AG127" s="29" t="s">
        <v>105</v>
      </c>
      <c r="AH127" s="29" t="s">
        <v>86</v>
      </c>
      <c r="AI127" s="29" t="s">
        <v>105</v>
      </c>
      <c r="AJ127" s="29" t="s">
        <v>86</v>
      </c>
      <c r="AK127" s="29" t="s">
        <v>86</v>
      </c>
      <c r="AL127" s="29" t="s">
        <v>107</v>
      </c>
      <c r="AM127" s="29" t="s">
        <v>105</v>
      </c>
      <c r="AN127" s="29" t="s">
        <v>86</v>
      </c>
      <c r="AO127" s="29" t="s">
        <v>86</v>
      </c>
      <c r="AP127" s="29" t="s">
        <v>86</v>
      </c>
      <c r="AQ127" s="29" t="s">
        <v>96</v>
      </c>
      <c r="AR127" s="29" t="s">
        <v>105</v>
      </c>
      <c r="AS127" s="29" t="s">
        <v>84</v>
      </c>
      <c r="AT127" s="29" t="s">
        <v>89</v>
      </c>
      <c r="AU127" s="29" t="s">
        <v>105</v>
      </c>
      <c r="AV127" s="30">
        <v>1</v>
      </c>
      <c r="AW127" s="29" t="s">
        <v>84</v>
      </c>
      <c r="AX127" s="29" t="s">
        <v>84</v>
      </c>
      <c r="AY127" s="30">
        <v>250</v>
      </c>
      <c r="AZ127" s="30">
        <v>272.5</v>
      </c>
      <c r="BA127" s="30">
        <v>217.4</v>
      </c>
      <c r="BB127" s="30">
        <v>200</v>
      </c>
      <c r="BC127" s="29"/>
      <c r="BD127" s="29"/>
      <c r="BE127" s="30">
        <v>12.6</v>
      </c>
      <c r="BF127" s="29"/>
      <c r="BG127" s="30">
        <v>0.31</v>
      </c>
      <c r="BH127" s="29"/>
      <c r="BI127" s="29"/>
      <c r="BJ127" s="30">
        <v>0.31</v>
      </c>
      <c r="BK127" s="30">
        <v>40.42</v>
      </c>
      <c r="BL127" s="30">
        <v>40.42</v>
      </c>
      <c r="BM127" s="30">
        <v>41.7</v>
      </c>
      <c r="BN127" s="29"/>
      <c r="BO127" s="29"/>
      <c r="BP127" s="30">
        <v>0.33</v>
      </c>
      <c r="BQ127" s="30">
        <v>0.33</v>
      </c>
      <c r="BR127" s="29"/>
      <c r="BS127" s="30">
        <v>12.8</v>
      </c>
      <c r="BT127" s="30">
        <v>41.13</v>
      </c>
      <c r="BU127" s="29"/>
      <c r="BV127" s="30">
        <v>0</v>
      </c>
      <c r="BW127" s="28">
        <v>984</v>
      </c>
      <c r="BX127" s="33">
        <f t="shared" si="9"/>
        <v>40.396739999999994</v>
      </c>
      <c r="BY127" s="34">
        <f>IF(COUNTIF($G$2:G127,G127)=1,1,0)</f>
        <v>1</v>
      </c>
      <c r="BZ127" s="34">
        <f t="shared" si="10"/>
        <v>1</v>
      </c>
      <c r="CA127" s="28" t="s">
        <v>3405</v>
      </c>
      <c r="CB127" s="34" t="b">
        <f t="shared" si="15"/>
        <v>0</v>
      </c>
      <c r="CC127" s="34" t="b">
        <f t="shared" si="11"/>
        <v>0</v>
      </c>
      <c r="CD127" s="34" t="b">
        <f t="array" ref="CD127">ISNUMBER(SEARCH("Touch Screen",$AJ127))</f>
        <v>0</v>
      </c>
      <c r="CE127" s="34"/>
      <c r="CF127" s="34"/>
      <c r="CG127" s="32">
        <v>32.5</v>
      </c>
      <c r="CH127" s="28">
        <v>0</v>
      </c>
      <c r="CI127" s="33">
        <f>('2. AC Monitors'!$A$8*'1. Version 7 Dataset'!$R127)+('1. Version 7 Dataset'!$V127*'2. AC Monitors'!$B$8)+'2. AC Monitors'!$C$8</f>
        <v>33.273119999999999</v>
      </c>
      <c r="CJ127" s="35">
        <f>BX127-('2. AC Monitors'!$B$8*V127)</f>
        <v>34.516739999999992</v>
      </c>
      <c r="CK127" s="33">
        <f>IF($CH127=0,CJ127,CJ127-('2. AC Monitors'!$A$15*'1. Version 7 Dataset'!$CG127))</f>
        <v>34.516739999999992</v>
      </c>
      <c r="CL127" s="33">
        <f>IF($CC127=TRUE,'1. Version 7 Dataset'!CK127-($CI127*'2. AC Monitors'!$B$15),'1. Version 7 Dataset'!CK127)</f>
        <v>34.516739999999992</v>
      </c>
      <c r="CM127" s="33">
        <f>IF($CD127=TRUE,CL127-($CI127*'2. AC Monitors'!$D$15),CL127)</f>
        <v>34.516739999999992</v>
      </c>
      <c r="CN127" s="33">
        <f>IF($CB127=TRUE,CM127-($CI127*'2. AC Monitors'!$E$15),CM127)</f>
        <v>34.516739999999992</v>
      </c>
      <c r="CO127" s="33">
        <f>IF($CA127="DC",CN127+(CI127*(1-'2. AC Monitors'!$D$21)),CN127)</f>
        <v>34.516739999999992</v>
      </c>
      <c r="CP127" s="35">
        <f>('2. AC Monitors'!$A$8*'1. Version 7 Dataset'!$R127)+'2. AC Monitors'!$C$8</f>
        <v>27.39312</v>
      </c>
      <c r="CQ127" s="35">
        <f t="shared" si="12"/>
        <v>0</v>
      </c>
      <c r="CR127" s="33">
        <f>(IF(CD127=TRUE,CI127+(CI127*'2. AC Monitors'!$D$15),'1. Version 7 Dataset'!CI127))*0.85</f>
        <v>28.282151999999996</v>
      </c>
      <c r="CS127" s="35">
        <f t="shared" si="13"/>
        <v>0</v>
      </c>
      <c r="CT127" s="35">
        <f>($AZ127*$R127*'3. Signage Displays'!$A$7)+'3. Signage Displays'!$B$7*TANH('3. Signage Displays'!$C$7*('1. Version 7 Dataset'!$R127+'3. Signage Displays'!$D$7)+'3. Signage Displays'!$E$7)+'3. Signage Displays'!$F$7</f>
        <v>26.467804081373878</v>
      </c>
      <c r="CU127" s="36">
        <f>($AZ127*$R127*'3. Signage Displays'!$A$7)</f>
        <v>1.732664</v>
      </c>
      <c r="CV127" s="37">
        <f>BE127-(AZ127*R127*'3. Signage Displays'!$A$7)</f>
        <v>10.867336</v>
      </c>
      <c r="CW127" s="37">
        <f>IF(CC127=TRUE,CV127-(CT127*'3. Signage Displays'!$A$12),CV127)</f>
        <v>10.867336</v>
      </c>
      <c r="CX127" s="38">
        <f>'3. Signage Displays'!$B$7*TANH('3. Signage Displays'!$C$7*('1. Version 7 Dataset'!R127+'3. Signage Displays'!$D$7)+'3. Signage Displays'!$E$7)+'3. Signage Displays'!$F$7</f>
        <v>24.735140081373878</v>
      </c>
      <c r="CY127" s="28">
        <f t="shared" si="14"/>
        <v>1</v>
      </c>
    </row>
    <row r="128" spans="1:103" s="17" customFormat="1" ht="19.5" customHeight="1">
      <c r="A128" s="28">
        <v>987</v>
      </c>
      <c r="B128" s="29" t="s">
        <v>1268</v>
      </c>
      <c r="C128" s="29" t="s">
        <v>1488</v>
      </c>
      <c r="D128" s="29" t="s">
        <v>1489</v>
      </c>
      <c r="E128" s="29" t="s">
        <v>1271</v>
      </c>
      <c r="F128" s="29" t="s">
        <v>1490</v>
      </c>
      <c r="G128" s="29" t="s">
        <v>1491</v>
      </c>
      <c r="H128" s="29"/>
      <c r="I128" s="29" t="s">
        <v>78</v>
      </c>
      <c r="J128" s="29" t="s">
        <v>100</v>
      </c>
      <c r="K128" s="29"/>
      <c r="L128" s="29" t="s">
        <v>80</v>
      </c>
      <c r="M128" s="29"/>
      <c r="N128" s="30">
        <v>1000</v>
      </c>
      <c r="O128" s="30">
        <v>9.3000000000000007</v>
      </c>
      <c r="P128" s="30">
        <v>17.100000000000001</v>
      </c>
      <c r="Q128" s="31">
        <v>19.5</v>
      </c>
      <c r="R128" s="30">
        <v>158.96</v>
      </c>
      <c r="S128" s="30">
        <v>1.78</v>
      </c>
      <c r="T128" s="30">
        <v>900</v>
      </c>
      <c r="U128" s="30">
        <v>1600</v>
      </c>
      <c r="V128" s="32">
        <v>1.4</v>
      </c>
      <c r="W128" s="30">
        <v>9059</v>
      </c>
      <c r="X128" s="30">
        <v>60</v>
      </c>
      <c r="Y128" s="30">
        <v>0</v>
      </c>
      <c r="Z128" s="29" t="s">
        <v>81</v>
      </c>
      <c r="AA128" s="29" t="s">
        <v>86</v>
      </c>
      <c r="AB128" s="29"/>
      <c r="AC128" s="29"/>
      <c r="AD128" s="29" t="s">
        <v>84</v>
      </c>
      <c r="AE128" s="29" t="s">
        <v>84</v>
      </c>
      <c r="AF128" s="29" t="s">
        <v>285</v>
      </c>
      <c r="AG128" s="29"/>
      <c r="AH128" s="29" t="s">
        <v>86</v>
      </c>
      <c r="AI128" s="29"/>
      <c r="AJ128" s="29" t="s">
        <v>86</v>
      </c>
      <c r="AK128" s="29" t="s">
        <v>86</v>
      </c>
      <c r="AL128" s="29" t="s">
        <v>107</v>
      </c>
      <c r="AM128" s="29"/>
      <c r="AN128" s="29" t="s">
        <v>86</v>
      </c>
      <c r="AO128" s="29" t="s">
        <v>86</v>
      </c>
      <c r="AP128" s="29" t="s">
        <v>86</v>
      </c>
      <c r="AQ128" s="29" t="s">
        <v>96</v>
      </c>
      <c r="AR128" s="29"/>
      <c r="AS128" s="29" t="s">
        <v>84</v>
      </c>
      <c r="AT128" s="29" t="s">
        <v>89</v>
      </c>
      <c r="AU128" s="29"/>
      <c r="AV128" s="30">
        <v>60</v>
      </c>
      <c r="AW128" s="29" t="s">
        <v>84</v>
      </c>
      <c r="AX128" s="29" t="s">
        <v>83</v>
      </c>
      <c r="AY128" s="30">
        <v>250</v>
      </c>
      <c r="AZ128" s="30">
        <v>276</v>
      </c>
      <c r="BA128" s="30">
        <v>243.7</v>
      </c>
      <c r="BB128" s="30">
        <v>200</v>
      </c>
      <c r="BC128" s="29"/>
      <c r="BD128" s="29"/>
      <c r="BE128" s="30">
        <v>10.87</v>
      </c>
      <c r="BF128" s="29"/>
      <c r="BG128" s="30">
        <v>0.3</v>
      </c>
      <c r="BH128" s="29"/>
      <c r="BI128" s="29"/>
      <c r="BJ128" s="30">
        <v>0.13</v>
      </c>
      <c r="BK128" s="30">
        <v>35.03</v>
      </c>
      <c r="BL128" s="30">
        <v>35.03</v>
      </c>
      <c r="BM128" s="30">
        <v>41.7</v>
      </c>
      <c r="BN128" s="29"/>
      <c r="BO128" s="29"/>
      <c r="BP128" s="30">
        <v>0.19</v>
      </c>
      <c r="BQ128" s="30">
        <v>0.36</v>
      </c>
      <c r="BR128" s="29"/>
      <c r="BS128" s="30">
        <v>11.11</v>
      </c>
      <c r="BT128" s="30">
        <v>36.119999999999997</v>
      </c>
      <c r="BU128" s="29"/>
      <c r="BV128" s="30">
        <v>0</v>
      </c>
      <c r="BW128" s="28">
        <v>987</v>
      </c>
      <c r="BX128" s="33">
        <f t="shared" si="9"/>
        <v>35.035619999999994</v>
      </c>
      <c r="BY128" s="34">
        <f>IF(COUNTIF($G$2:G128,G128)=1,1,0)</f>
        <v>1</v>
      </c>
      <c r="BZ128" s="34">
        <f t="shared" si="10"/>
        <v>1</v>
      </c>
      <c r="CA128" s="28" t="s">
        <v>3405</v>
      </c>
      <c r="CB128" s="34" t="b">
        <f t="shared" si="15"/>
        <v>0</v>
      </c>
      <c r="CC128" s="34" t="b">
        <f t="shared" si="11"/>
        <v>0</v>
      </c>
      <c r="CD128" s="34" t="b">
        <f t="array" ref="CD128">ISNUMBER(SEARCH("Touch Screen",$AJ128))</f>
        <v>0</v>
      </c>
      <c r="CE128" s="34"/>
      <c r="CF128" s="34"/>
      <c r="CG128" s="32">
        <v>0</v>
      </c>
      <c r="CH128" s="28">
        <v>0</v>
      </c>
      <c r="CI128" s="33">
        <f>('2. AC Monitors'!$A$8*'1. Version 7 Dataset'!$R128)+('1. Version 7 Dataset'!$V128*'2. AC Monitors'!$B$8)+'2. AC Monitors'!$C$8</f>
        <v>33.273119999999999</v>
      </c>
      <c r="CJ128" s="35">
        <f>BX128-('2. AC Monitors'!$B$8*V128)</f>
        <v>29.155619999999995</v>
      </c>
      <c r="CK128" s="33">
        <f>IF($CH128=0,CJ128,CJ128-('2. AC Monitors'!$A$15*'1. Version 7 Dataset'!$CG128))</f>
        <v>29.155619999999995</v>
      </c>
      <c r="CL128" s="33">
        <f>IF($CC128=TRUE,'1. Version 7 Dataset'!CK128-($CI128*'2. AC Monitors'!$B$15),'1. Version 7 Dataset'!CK128)</f>
        <v>29.155619999999995</v>
      </c>
      <c r="CM128" s="33">
        <f>IF($CD128=TRUE,CL128-($CI128*'2. AC Monitors'!$D$15),CL128)</f>
        <v>29.155619999999995</v>
      </c>
      <c r="CN128" s="33">
        <f>IF($CB128=TRUE,CM128-($CI128*'2. AC Monitors'!$E$15),CM128)</f>
        <v>29.155619999999995</v>
      </c>
      <c r="CO128" s="33">
        <f>IF($CA128="DC",CN128+(CI128*(1-'2. AC Monitors'!$D$21)),CN128)</f>
        <v>29.155619999999995</v>
      </c>
      <c r="CP128" s="35">
        <f>('2. AC Monitors'!$A$8*'1. Version 7 Dataset'!$R128)+'2. AC Monitors'!$C$8</f>
        <v>27.39312</v>
      </c>
      <c r="CQ128" s="35">
        <f t="shared" si="12"/>
        <v>0</v>
      </c>
      <c r="CR128" s="33">
        <f>(IF(CD128=TRUE,CI128+(CI128*'2. AC Monitors'!$D$15),'1. Version 7 Dataset'!CI128))*0.85</f>
        <v>28.282151999999996</v>
      </c>
      <c r="CS128" s="35">
        <f t="shared" si="13"/>
        <v>0</v>
      </c>
      <c r="CT128" s="35">
        <f>($AZ128*$R128*'3. Signage Displays'!$A$7)+'3. Signage Displays'!$B$7*TANH('3. Signage Displays'!$C$7*('1. Version 7 Dataset'!$R128+'3. Signage Displays'!$D$7)+'3. Signage Displays'!$E$7)+'3. Signage Displays'!$F$7</f>
        <v>26.490058481373879</v>
      </c>
      <c r="CU128" s="36">
        <f>($AZ128*$R128*'3. Signage Displays'!$A$7)</f>
        <v>1.7549184000000002</v>
      </c>
      <c r="CV128" s="37">
        <f>BE128-(AZ128*R128*'3. Signage Displays'!$A$7)</f>
        <v>9.1150815999999999</v>
      </c>
      <c r="CW128" s="37">
        <f>IF(CC128=TRUE,CV128-(CT128*'3. Signage Displays'!$A$12),CV128)</f>
        <v>9.1150815999999999</v>
      </c>
      <c r="CX128" s="38">
        <f>'3. Signage Displays'!$B$7*TANH('3. Signage Displays'!$C$7*('1. Version 7 Dataset'!R128+'3. Signage Displays'!$D$7)+'3. Signage Displays'!$E$7)+'3. Signage Displays'!$F$7</f>
        <v>24.735140081373878</v>
      </c>
      <c r="CY128" s="28">
        <f t="shared" si="14"/>
        <v>1</v>
      </c>
    </row>
    <row r="129" spans="1:103" s="17" customFormat="1" ht="19.5" customHeight="1">
      <c r="A129" s="28">
        <v>1005</v>
      </c>
      <c r="B129" s="29" t="s">
        <v>2231</v>
      </c>
      <c r="C129" s="29" t="s">
        <v>2267</v>
      </c>
      <c r="D129" s="29" t="s">
        <v>2266</v>
      </c>
      <c r="E129" s="29" t="s">
        <v>2234</v>
      </c>
      <c r="F129" s="29" t="s">
        <v>2267</v>
      </c>
      <c r="G129" s="29" t="s">
        <v>2266</v>
      </c>
      <c r="H129" s="29" t="s">
        <v>2268</v>
      </c>
      <c r="I129" s="29" t="s">
        <v>78</v>
      </c>
      <c r="J129" s="29" t="s">
        <v>100</v>
      </c>
      <c r="K129" s="29" t="s">
        <v>105</v>
      </c>
      <c r="L129" s="29" t="s">
        <v>80</v>
      </c>
      <c r="M129" s="29" t="s">
        <v>105</v>
      </c>
      <c r="N129" s="30">
        <v>1000</v>
      </c>
      <c r="O129" s="30">
        <v>9.5</v>
      </c>
      <c r="P129" s="30">
        <v>17.100000000000001</v>
      </c>
      <c r="Q129" s="31">
        <v>19.5</v>
      </c>
      <c r="R129" s="30">
        <v>164</v>
      </c>
      <c r="S129" s="30">
        <v>1.78</v>
      </c>
      <c r="T129" s="30">
        <v>900</v>
      </c>
      <c r="U129" s="30">
        <v>1600</v>
      </c>
      <c r="V129" s="32">
        <v>1.4</v>
      </c>
      <c r="W129" s="30">
        <v>8862</v>
      </c>
      <c r="X129" s="30">
        <v>60</v>
      </c>
      <c r="Y129" s="30">
        <v>34.4</v>
      </c>
      <c r="Z129" s="29" t="s">
        <v>81</v>
      </c>
      <c r="AA129" s="29" t="s">
        <v>86</v>
      </c>
      <c r="AB129" s="29"/>
      <c r="AC129" s="29"/>
      <c r="AD129" s="29" t="s">
        <v>84</v>
      </c>
      <c r="AE129" s="29" t="s">
        <v>83</v>
      </c>
      <c r="AF129" s="29" t="s">
        <v>463</v>
      </c>
      <c r="AG129" s="29" t="s">
        <v>105</v>
      </c>
      <c r="AH129" s="29" t="s">
        <v>86</v>
      </c>
      <c r="AI129" s="29" t="s">
        <v>105</v>
      </c>
      <c r="AJ129" s="29" t="s">
        <v>86</v>
      </c>
      <c r="AK129" s="29" t="s">
        <v>86</v>
      </c>
      <c r="AL129" s="29" t="s">
        <v>87</v>
      </c>
      <c r="AM129" s="29" t="s">
        <v>105</v>
      </c>
      <c r="AN129" s="29" t="s">
        <v>86</v>
      </c>
      <c r="AO129" s="29" t="s">
        <v>86</v>
      </c>
      <c r="AP129" s="29" t="s">
        <v>86</v>
      </c>
      <c r="AQ129" s="29" t="s">
        <v>96</v>
      </c>
      <c r="AR129" s="29" t="s">
        <v>105</v>
      </c>
      <c r="AS129" s="29" t="s">
        <v>84</v>
      </c>
      <c r="AT129" s="29" t="s">
        <v>89</v>
      </c>
      <c r="AU129" s="29" t="s">
        <v>105</v>
      </c>
      <c r="AV129" s="30">
        <v>5</v>
      </c>
      <c r="AW129" s="29" t="s">
        <v>84</v>
      </c>
      <c r="AX129" s="29" t="s">
        <v>83</v>
      </c>
      <c r="AY129" s="30">
        <v>300</v>
      </c>
      <c r="AZ129" s="30">
        <v>313</v>
      </c>
      <c r="BA129" s="30">
        <v>271</v>
      </c>
      <c r="BB129" s="30">
        <v>200</v>
      </c>
      <c r="BC129" s="29"/>
      <c r="BD129" s="29"/>
      <c r="BE129" s="30">
        <v>11.45</v>
      </c>
      <c r="BF129" s="29"/>
      <c r="BG129" s="30">
        <v>0.3</v>
      </c>
      <c r="BH129" s="29"/>
      <c r="BI129" s="29"/>
      <c r="BJ129" s="30">
        <v>0.3</v>
      </c>
      <c r="BK129" s="30">
        <v>36.81</v>
      </c>
      <c r="BL129" s="30">
        <v>36.81</v>
      </c>
      <c r="BM129" s="30">
        <v>42.7</v>
      </c>
      <c r="BN129" s="29"/>
      <c r="BO129" s="29"/>
      <c r="BP129" s="30">
        <v>0.3</v>
      </c>
      <c r="BQ129" s="30">
        <v>0.3</v>
      </c>
      <c r="BR129" s="29"/>
      <c r="BS129" s="30">
        <v>11.79</v>
      </c>
      <c r="BT129" s="30">
        <v>37.85</v>
      </c>
      <c r="BU129" s="29"/>
      <c r="BV129" s="30">
        <v>0</v>
      </c>
      <c r="BW129" s="28">
        <v>1005</v>
      </c>
      <c r="BX129" s="33">
        <f t="shared" si="9"/>
        <v>36.813899999999997</v>
      </c>
      <c r="BY129" s="34">
        <f>IF(COUNTIF($G$2:G129,G129)=1,1,0)</f>
        <v>0</v>
      </c>
      <c r="BZ129" s="34">
        <f t="shared" si="10"/>
        <v>1</v>
      </c>
      <c r="CA129" s="28" t="s">
        <v>3405</v>
      </c>
      <c r="CB129" s="34" t="b">
        <f t="shared" si="15"/>
        <v>0</v>
      </c>
      <c r="CC129" s="34" t="b">
        <f t="shared" si="11"/>
        <v>0</v>
      </c>
      <c r="CD129" s="34" t="b">
        <f t="array" ref="CD129">ISNUMBER(SEARCH("Touch Screen",$AJ129))</f>
        <v>0</v>
      </c>
      <c r="CE129" s="34"/>
      <c r="CF129" s="34"/>
      <c r="CG129" s="32">
        <v>34.4</v>
      </c>
      <c r="CH129" s="28">
        <v>0</v>
      </c>
      <c r="CI129" s="33">
        <f>('2. AC Monitors'!$A$8*'1. Version 7 Dataset'!$R129)+('1. Version 7 Dataset'!$V129*'2. AC Monitors'!$B$8)+'2. AC Monitors'!$C$8</f>
        <v>33.887999999999998</v>
      </c>
      <c r="CJ129" s="35">
        <f>BX129-('2. AC Monitors'!$B$8*V129)</f>
        <v>30.933899999999998</v>
      </c>
      <c r="CK129" s="33">
        <f>IF($CH129=0,CJ129,CJ129-('2. AC Monitors'!$A$15*'1. Version 7 Dataset'!$CG129))</f>
        <v>30.933899999999998</v>
      </c>
      <c r="CL129" s="33">
        <f>IF($CC129=TRUE,'1. Version 7 Dataset'!CK129-($CI129*'2. AC Monitors'!$B$15),'1. Version 7 Dataset'!CK129)</f>
        <v>30.933899999999998</v>
      </c>
      <c r="CM129" s="33">
        <f>IF($CD129=TRUE,CL129-($CI129*'2. AC Monitors'!$D$15),CL129)</f>
        <v>30.933899999999998</v>
      </c>
      <c r="CN129" s="33">
        <f>IF($CB129=TRUE,CM129-($CI129*'2. AC Monitors'!$E$15),CM129)</f>
        <v>30.933899999999998</v>
      </c>
      <c r="CO129" s="33">
        <f>IF($CA129="DC",CN129+(CI129*(1-'2. AC Monitors'!$D$21)),CN129)</f>
        <v>30.933899999999998</v>
      </c>
      <c r="CP129" s="35">
        <f>('2. AC Monitors'!$A$8*'1. Version 7 Dataset'!$R129)+'2. AC Monitors'!$C$8</f>
        <v>28.007999999999999</v>
      </c>
      <c r="CQ129" s="35">
        <f t="shared" si="12"/>
        <v>0</v>
      </c>
      <c r="CR129" s="33">
        <f>(IF(CD129=TRUE,CI129+(CI129*'2. AC Monitors'!$D$15),'1. Version 7 Dataset'!CI129))*0.85</f>
        <v>28.804799999999997</v>
      </c>
      <c r="CS129" s="35">
        <f t="shared" si="13"/>
        <v>0</v>
      </c>
      <c r="CT129" s="35">
        <f>($AZ129*$R129*'3. Signage Displays'!$A$7)+'3. Signage Displays'!$B$7*TANH('3. Signage Displays'!$C$7*('1. Version 7 Dataset'!$R129+'3. Signage Displays'!$D$7)+'3. Signage Displays'!$E$7)+'3. Signage Displays'!$F$7</f>
        <v>27.09031856956776</v>
      </c>
      <c r="CU129" s="36">
        <f>($AZ129*$R129*'3. Signage Displays'!$A$7)</f>
        <v>2.05328</v>
      </c>
      <c r="CV129" s="37">
        <f>BE129-(AZ129*R129*'3. Signage Displays'!$A$7)</f>
        <v>9.3967199999999984</v>
      </c>
      <c r="CW129" s="37">
        <f>IF(CC129=TRUE,CV129-(CT129*'3. Signage Displays'!$A$12),CV129)</f>
        <v>9.3967199999999984</v>
      </c>
      <c r="CX129" s="38">
        <f>'3. Signage Displays'!$B$7*TANH('3. Signage Displays'!$C$7*('1. Version 7 Dataset'!R129+'3. Signage Displays'!$D$7)+'3. Signage Displays'!$E$7)+'3. Signage Displays'!$F$7</f>
        <v>25.037038569567763</v>
      </c>
      <c r="CY129" s="28">
        <f t="shared" si="14"/>
        <v>1</v>
      </c>
    </row>
    <row r="130" spans="1:103" s="17" customFormat="1" ht="19.5" customHeight="1">
      <c r="A130" s="28">
        <v>1009</v>
      </c>
      <c r="B130" s="29" t="s">
        <v>2857</v>
      </c>
      <c r="C130" s="29" t="s">
        <v>2893</v>
      </c>
      <c r="D130" s="29" t="s">
        <v>2894</v>
      </c>
      <c r="E130" s="29" t="s">
        <v>2860</v>
      </c>
      <c r="F130" s="29" t="s">
        <v>2895</v>
      </c>
      <c r="G130" s="29" t="s">
        <v>2894</v>
      </c>
      <c r="H130" s="39" t="s">
        <v>2896</v>
      </c>
      <c r="I130" s="29" t="s">
        <v>78</v>
      </c>
      <c r="J130" s="29" t="s">
        <v>88</v>
      </c>
      <c r="K130" s="29" t="s">
        <v>158</v>
      </c>
      <c r="L130" s="29" t="s">
        <v>80</v>
      </c>
      <c r="M130" s="29" t="s">
        <v>105</v>
      </c>
      <c r="N130" s="30">
        <v>1000</v>
      </c>
      <c r="O130" s="30">
        <v>9.5</v>
      </c>
      <c r="P130" s="30">
        <v>17.100000000000001</v>
      </c>
      <c r="Q130" s="31">
        <v>19.5</v>
      </c>
      <c r="R130" s="30">
        <v>164</v>
      </c>
      <c r="S130" s="30">
        <v>1.78</v>
      </c>
      <c r="T130" s="30">
        <v>900</v>
      </c>
      <c r="U130" s="30">
        <v>1600</v>
      </c>
      <c r="V130" s="32">
        <v>1.4</v>
      </c>
      <c r="W130" s="30">
        <v>8862</v>
      </c>
      <c r="X130" s="30">
        <v>60</v>
      </c>
      <c r="Y130" s="30">
        <v>34.4</v>
      </c>
      <c r="Z130" s="29" t="s">
        <v>150</v>
      </c>
      <c r="AA130" s="29" t="s">
        <v>86</v>
      </c>
      <c r="AB130" s="29"/>
      <c r="AC130" s="29"/>
      <c r="AD130" s="29" t="s">
        <v>84</v>
      </c>
      <c r="AE130" s="29" t="s">
        <v>83</v>
      </c>
      <c r="AF130" s="29" t="s">
        <v>106</v>
      </c>
      <c r="AG130" s="29" t="s">
        <v>105</v>
      </c>
      <c r="AH130" s="29" t="s">
        <v>86</v>
      </c>
      <c r="AI130" s="29" t="s">
        <v>105</v>
      </c>
      <c r="AJ130" s="29" t="s">
        <v>86</v>
      </c>
      <c r="AK130" s="29" t="s">
        <v>86</v>
      </c>
      <c r="AL130" s="29" t="s">
        <v>107</v>
      </c>
      <c r="AM130" s="29" t="s">
        <v>105</v>
      </c>
      <c r="AN130" s="29" t="s">
        <v>86</v>
      </c>
      <c r="AO130" s="29" t="s">
        <v>86</v>
      </c>
      <c r="AP130" s="29" t="s">
        <v>86</v>
      </c>
      <c r="AQ130" s="29" t="s">
        <v>96</v>
      </c>
      <c r="AR130" s="29" t="s">
        <v>105</v>
      </c>
      <c r="AS130" s="29" t="s">
        <v>84</v>
      </c>
      <c r="AT130" s="29" t="s">
        <v>89</v>
      </c>
      <c r="AU130" s="29" t="s">
        <v>105</v>
      </c>
      <c r="AV130" s="30">
        <v>4</v>
      </c>
      <c r="AW130" s="29" t="s">
        <v>84</v>
      </c>
      <c r="AX130" s="29" t="s">
        <v>83</v>
      </c>
      <c r="AY130" s="30">
        <v>200</v>
      </c>
      <c r="AZ130" s="30">
        <v>194</v>
      </c>
      <c r="BA130" s="30">
        <v>180</v>
      </c>
      <c r="BB130" s="30">
        <v>200</v>
      </c>
      <c r="BC130" s="29"/>
      <c r="BD130" s="29"/>
      <c r="BE130" s="30">
        <v>10.51</v>
      </c>
      <c r="BF130" s="29"/>
      <c r="BG130" s="30">
        <v>0.23</v>
      </c>
      <c r="BH130" s="30">
        <v>0.3</v>
      </c>
      <c r="BI130" s="29"/>
      <c r="BJ130" s="30">
        <v>0.15</v>
      </c>
      <c r="BK130" s="30">
        <v>33.53</v>
      </c>
      <c r="BL130" s="30">
        <v>36.200000000000003</v>
      </c>
      <c r="BM130" s="30">
        <v>42.7</v>
      </c>
      <c r="BN130" s="29"/>
      <c r="BO130" s="29"/>
      <c r="BP130" s="30">
        <v>0.18</v>
      </c>
      <c r="BQ130" s="30">
        <v>0.26</v>
      </c>
      <c r="BR130" s="30">
        <v>0.3</v>
      </c>
      <c r="BS130" s="30">
        <v>10.62</v>
      </c>
      <c r="BT130" s="30">
        <v>34.04</v>
      </c>
      <c r="BU130" s="29"/>
      <c r="BV130" s="30">
        <v>0</v>
      </c>
      <c r="BW130" s="28">
        <v>1009</v>
      </c>
      <c r="BX130" s="33">
        <f t="shared" ref="BX130:BX193" si="16">8.76*((0.65*BG130)+(0.35*BE130))</f>
        <v>33.533279999999998</v>
      </c>
      <c r="BY130" s="34">
        <f>IF(COUNTIF($G$2:G130,G130)=1,1,0)</f>
        <v>1</v>
      </c>
      <c r="BZ130" s="34">
        <f t="shared" ref="BZ130:BZ193" si="17">IF(V130&lt;3.6,1,2)</f>
        <v>1</v>
      </c>
      <c r="CA130" s="28" t="s">
        <v>3405</v>
      </c>
      <c r="CB130" s="34" t="b">
        <f t="shared" si="15"/>
        <v>0</v>
      </c>
      <c r="CC130" s="34" t="b">
        <f t="shared" ref="CC130:CC193" si="18">ISNUMBER(SEARCH("Automatic Brightness Control",AJ130))</f>
        <v>0</v>
      </c>
      <c r="CD130" s="34" t="b">
        <f t="array" ref="CD130">ISNUMBER(SEARCH("Touch Screen",$AJ130))</f>
        <v>0</v>
      </c>
      <c r="CE130" s="34"/>
      <c r="CF130" s="34"/>
      <c r="CG130" s="32">
        <v>34.4</v>
      </c>
      <c r="CH130" s="28">
        <v>0</v>
      </c>
      <c r="CI130" s="33">
        <f>('2. AC Monitors'!$A$8*'1. Version 7 Dataset'!$R130)+('1. Version 7 Dataset'!$V130*'2. AC Monitors'!$B$8)+'2. AC Monitors'!$C$8</f>
        <v>33.887999999999998</v>
      </c>
      <c r="CJ130" s="35">
        <f>BX130-('2. AC Monitors'!$B$8*V130)</f>
        <v>27.653279999999999</v>
      </c>
      <c r="CK130" s="33">
        <f>IF($CH130=0,CJ130,CJ130-('2. AC Monitors'!$A$15*'1. Version 7 Dataset'!$CG130))</f>
        <v>27.653279999999999</v>
      </c>
      <c r="CL130" s="33">
        <f>IF($CC130=TRUE,'1. Version 7 Dataset'!CK130-($CI130*'2. AC Monitors'!$B$15),'1. Version 7 Dataset'!CK130)</f>
        <v>27.653279999999999</v>
      </c>
      <c r="CM130" s="33">
        <f>IF($CD130=TRUE,CL130-($CI130*'2. AC Monitors'!$D$15),CL130)</f>
        <v>27.653279999999999</v>
      </c>
      <c r="CN130" s="33">
        <f>IF($CB130=TRUE,CM130-($CI130*'2. AC Monitors'!$E$15),CM130)</f>
        <v>27.653279999999999</v>
      </c>
      <c r="CO130" s="33">
        <f>IF($CA130="DC",CN130+(CI130*(1-'2. AC Monitors'!$D$21)),CN130)</f>
        <v>27.653279999999999</v>
      </c>
      <c r="CP130" s="35">
        <f>('2. AC Monitors'!$A$8*'1. Version 7 Dataset'!$R130)+'2. AC Monitors'!$C$8</f>
        <v>28.007999999999999</v>
      </c>
      <c r="CQ130" s="35">
        <f t="shared" ref="CQ130:CQ193" si="19">IF(CN130&lt;=CP130,1,0)</f>
        <v>1</v>
      </c>
      <c r="CR130" s="33">
        <f>(IF(CD130=TRUE,CI130+(CI130*'2. AC Monitors'!$D$15),'1. Version 7 Dataset'!CI130))*0.85</f>
        <v>28.804799999999997</v>
      </c>
      <c r="CS130" s="35">
        <f t="shared" si="13"/>
        <v>0</v>
      </c>
      <c r="CT130" s="35">
        <f>($AZ130*$R130*'3. Signage Displays'!$A$7)+'3. Signage Displays'!$B$7*TANH('3. Signage Displays'!$C$7*('1. Version 7 Dataset'!$R130+'3. Signage Displays'!$D$7)+'3. Signage Displays'!$E$7)+'3. Signage Displays'!$F$7</f>
        <v>26.309678569567762</v>
      </c>
      <c r="CU130" s="36">
        <f>($AZ130*$R130*'3. Signage Displays'!$A$7)</f>
        <v>1.27264</v>
      </c>
      <c r="CV130" s="37">
        <f>BE130-(AZ130*R130*'3. Signage Displays'!$A$7)</f>
        <v>9.2373599999999989</v>
      </c>
      <c r="CW130" s="37">
        <f>IF(CC130=TRUE,CV130-(CT130*'3. Signage Displays'!$A$12),CV130)</f>
        <v>9.2373599999999989</v>
      </c>
      <c r="CX130" s="38">
        <f>'3. Signage Displays'!$B$7*TANH('3. Signage Displays'!$C$7*('1. Version 7 Dataset'!R130+'3. Signage Displays'!$D$7)+'3. Signage Displays'!$E$7)+'3. Signage Displays'!$F$7</f>
        <v>25.037038569567763</v>
      </c>
      <c r="CY130" s="28">
        <f t="shared" si="14"/>
        <v>1</v>
      </c>
    </row>
    <row r="131" spans="1:103" s="17" customFormat="1" ht="19.5" customHeight="1">
      <c r="A131" s="28">
        <v>1049</v>
      </c>
      <c r="B131" s="29" t="s">
        <v>1674</v>
      </c>
      <c r="C131" s="29" t="s">
        <v>1794</v>
      </c>
      <c r="D131" s="29" t="s">
        <v>1792</v>
      </c>
      <c r="E131" s="29" t="s">
        <v>1677</v>
      </c>
      <c r="F131" s="29" t="s">
        <v>1794</v>
      </c>
      <c r="G131" s="29" t="s">
        <v>1792</v>
      </c>
      <c r="H131" s="29"/>
      <c r="I131" s="29" t="s">
        <v>78</v>
      </c>
      <c r="J131" s="29" t="s">
        <v>100</v>
      </c>
      <c r="K131" s="29"/>
      <c r="L131" s="29" t="s">
        <v>88</v>
      </c>
      <c r="M131" s="29" t="s">
        <v>1795</v>
      </c>
      <c r="N131" s="30">
        <v>1000</v>
      </c>
      <c r="O131" s="30">
        <v>9.8000000000000007</v>
      </c>
      <c r="P131" s="30">
        <v>17.399999999999999</v>
      </c>
      <c r="Q131" s="31">
        <v>20</v>
      </c>
      <c r="R131" s="30">
        <v>171.09</v>
      </c>
      <c r="S131" s="30">
        <v>1.78</v>
      </c>
      <c r="T131" s="30">
        <v>900</v>
      </c>
      <c r="U131" s="30">
        <v>1600</v>
      </c>
      <c r="V131" s="32">
        <v>1.4</v>
      </c>
      <c r="W131" s="30">
        <v>8417</v>
      </c>
      <c r="X131" s="30">
        <v>60</v>
      </c>
      <c r="Y131" s="30">
        <v>0.4</v>
      </c>
      <c r="Z131" s="29" t="s">
        <v>81</v>
      </c>
      <c r="AA131" s="29" t="s">
        <v>86</v>
      </c>
      <c r="AB131" s="29"/>
      <c r="AC131" s="29"/>
      <c r="AD131" s="29" t="s">
        <v>84</v>
      </c>
      <c r="AE131" s="29" t="s">
        <v>84</v>
      </c>
      <c r="AF131" s="29" t="s">
        <v>405</v>
      </c>
      <c r="AG131" s="29"/>
      <c r="AH131" s="29" t="s">
        <v>86</v>
      </c>
      <c r="AI131" s="29"/>
      <c r="AJ131" s="29" t="s">
        <v>86</v>
      </c>
      <c r="AK131" s="29" t="s">
        <v>86</v>
      </c>
      <c r="AL131" s="29" t="s">
        <v>107</v>
      </c>
      <c r="AM131" s="29"/>
      <c r="AN131" s="29" t="s">
        <v>86</v>
      </c>
      <c r="AO131" s="29" t="s">
        <v>86</v>
      </c>
      <c r="AP131" s="29" t="s">
        <v>86</v>
      </c>
      <c r="AQ131" s="29" t="s">
        <v>96</v>
      </c>
      <c r="AR131" s="29"/>
      <c r="AS131" s="29" t="s">
        <v>84</v>
      </c>
      <c r="AT131" s="29" t="s">
        <v>89</v>
      </c>
      <c r="AU131" s="29"/>
      <c r="AV131" s="30">
        <v>2</v>
      </c>
      <c r="AW131" s="29" t="s">
        <v>84</v>
      </c>
      <c r="AX131" s="29" t="s">
        <v>84</v>
      </c>
      <c r="AY131" s="30">
        <v>350</v>
      </c>
      <c r="AZ131" s="30">
        <v>272</v>
      </c>
      <c r="BA131" s="30">
        <v>204</v>
      </c>
      <c r="BB131" s="30">
        <v>200</v>
      </c>
      <c r="BC131" s="29"/>
      <c r="BD131" s="29"/>
      <c r="BE131" s="30">
        <v>10.199999999999999</v>
      </c>
      <c r="BF131" s="29"/>
      <c r="BG131" s="30">
        <v>0.45</v>
      </c>
      <c r="BH131" s="29"/>
      <c r="BI131" s="29"/>
      <c r="BJ131" s="30">
        <v>0.27</v>
      </c>
      <c r="BK131" s="30">
        <v>33.79</v>
      </c>
      <c r="BL131" s="30">
        <v>33.79</v>
      </c>
      <c r="BM131" s="30">
        <v>44.2</v>
      </c>
      <c r="BN131" s="29"/>
      <c r="BO131" s="29"/>
      <c r="BP131" s="30">
        <v>0.28999999999999998</v>
      </c>
      <c r="BQ131" s="30">
        <v>0.46</v>
      </c>
      <c r="BR131" s="29"/>
      <c r="BS131" s="30">
        <v>10.6</v>
      </c>
      <c r="BT131" s="30">
        <v>35.11</v>
      </c>
      <c r="BU131" s="29"/>
      <c r="BV131" s="30">
        <v>0</v>
      </c>
      <c r="BW131" s="28">
        <v>1049</v>
      </c>
      <c r="BX131" s="33">
        <f t="shared" si="16"/>
        <v>33.835499999999996</v>
      </c>
      <c r="BY131" s="34">
        <f>IF(COUNTIF($G$2:G131,G131)=1,1,0)</f>
        <v>1</v>
      </c>
      <c r="BZ131" s="34">
        <f t="shared" si="17"/>
        <v>1</v>
      </c>
      <c r="CA131" s="28" t="s">
        <v>3405</v>
      </c>
      <c r="CB131" s="34" t="b">
        <f t="shared" si="15"/>
        <v>0</v>
      </c>
      <c r="CC131" s="34" t="b">
        <f t="shared" si="18"/>
        <v>0</v>
      </c>
      <c r="CD131" s="34" t="b">
        <f t="array" ref="CD131">ISNUMBER(SEARCH("Touch Screen",$AJ131))</f>
        <v>0</v>
      </c>
      <c r="CE131" s="34"/>
      <c r="CF131" s="34"/>
      <c r="CG131" s="32">
        <v>40</v>
      </c>
      <c r="CH131" s="28">
        <v>0</v>
      </c>
      <c r="CI131" s="33">
        <f>('2. AC Monitors'!$A$8*'1. Version 7 Dataset'!$R131)+('1. Version 7 Dataset'!$V131*'2. AC Monitors'!$B$8)+'2. AC Monitors'!$C$8</f>
        <v>34.752979999999994</v>
      </c>
      <c r="CJ131" s="35">
        <f>BX131-('2. AC Monitors'!$B$8*V131)</f>
        <v>27.955499999999997</v>
      </c>
      <c r="CK131" s="33">
        <f>IF($CH131=0,CJ131,CJ131-('2. AC Monitors'!$A$15*'1. Version 7 Dataset'!$CG131))</f>
        <v>27.955499999999997</v>
      </c>
      <c r="CL131" s="33">
        <f>IF($CC131=TRUE,'1. Version 7 Dataset'!CK131-($CI131*'2. AC Monitors'!$B$15),'1. Version 7 Dataset'!CK131)</f>
        <v>27.955499999999997</v>
      </c>
      <c r="CM131" s="33">
        <f>IF($CD131=TRUE,CL131-($CI131*'2. AC Monitors'!$D$15),CL131)</f>
        <v>27.955499999999997</v>
      </c>
      <c r="CN131" s="33">
        <f>IF($CB131=TRUE,CM131-($CI131*'2. AC Monitors'!$E$15),CM131)</f>
        <v>27.955499999999997</v>
      </c>
      <c r="CO131" s="33">
        <f>IF($CA131="DC",CN131+(CI131*(1-'2. AC Monitors'!$D$21)),CN131)</f>
        <v>27.955499999999997</v>
      </c>
      <c r="CP131" s="35">
        <f>('2. AC Monitors'!$A$8*'1. Version 7 Dataset'!$R131)+'2. AC Monitors'!$C$8</f>
        <v>28.872979999999998</v>
      </c>
      <c r="CQ131" s="35">
        <f t="shared" si="19"/>
        <v>1</v>
      </c>
      <c r="CR131" s="33">
        <f>(IF(CD131=TRUE,CI131+(CI131*'2. AC Monitors'!$D$15),'1. Version 7 Dataset'!CI131))*0.85</f>
        <v>29.540032999999994</v>
      </c>
      <c r="CS131" s="35">
        <f t="shared" ref="CS131:CS194" si="20">IF(BX131&lt;=CR131,1,0)</f>
        <v>0</v>
      </c>
      <c r="CT131" s="35">
        <f>($AZ131*$R131*'3. Signage Displays'!$A$7)+'3. Signage Displays'!$B$7*TANH('3. Signage Displays'!$C$7*('1. Version 7 Dataset'!$R131+'3. Signage Displays'!$D$7)+'3. Signage Displays'!$E$7)+'3. Signage Displays'!$F$7</f>
        <v>27.32308328757999</v>
      </c>
      <c r="CU131" s="36">
        <f>($AZ131*$R131*'3. Signage Displays'!$A$7)</f>
        <v>1.8614592000000003</v>
      </c>
      <c r="CV131" s="37">
        <f>BE131-(AZ131*R131*'3. Signage Displays'!$A$7)</f>
        <v>8.3385407999999988</v>
      </c>
      <c r="CW131" s="37">
        <f>IF(CC131=TRUE,CV131-(CT131*'3. Signage Displays'!$A$12),CV131)</f>
        <v>8.3385407999999988</v>
      </c>
      <c r="CX131" s="38">
        <f>'3. Signage Displays'!$B$7*TANH('3. Signage Displays'!$C$7*('1. Version 7 Dataset'!R131+'3. Signage Displays'!$D$7)+'3. Signage Displays'!$E$7)+'3. Signage Displays'!$F$7</f>
        <v>25.461624087579988</v>
      </c>
      <c r="CY131" s="28">
        <f t="shared" ref="CY131:CY194" si="21">IF(CW131&lt;=CX131,1,0)</f>
        <v>1</v>
      </c>
    </row>
    <row r="132" spans="1:103" s="17" customFormat="1" ht="19.5" customHeight="1">
      <c r="A132" s="28">
        <v>1050</v>
      </c>
      <c r="B132" s="29" t="s">
        <v>1674</v>
      </c>
      <c r="C132" s="29" t="s">
        <v>1803</v>
      </c>
      <c r="D132" s="29" t="s">
        <v>1802</v>
      </c>
      <c r="E132" s="29" t="s">
        <v>1677</v>
      </c>
      <c r="F132" s="29" t="s">
        <v>1803</v>
      </c>
      <c r="G132" s="29" t="s">
        <v>1802</v>
      </c>
      <c r="H132" s="29"/>
      <c r="I132" s="29" t="s">
        <v>78</v>
      </c>
      <c r="J132" s="29" t="s">
        <v>100</v>
      </c>
      <c r="K132" s="29"/>
      <c r="L132" s="29" t="s">
        <v>88</v>
      </c>
      <c r="M132" s="29" t="s">
        <v>1795</v>
      </c>
      <c r="N132" s="30">
        <v>1000</v>
      </c>
      <c r="O132" s="30">
        <v>9.8000000000000007</v>
      </c>
      <c r="P132" s="30">
        <v>17.399999999999999</v>
      </c>
      <c r="Q132" s="31">
        <v>20</v>
      </c>
      <c r="R132" s="30">
        <v>171.09</v>
      </c>
      <c r="S132" s="30">
        <v>1.78</v>
      </c>
      <c r="T132" s="30">
        <v>900</v>
      </c>
      <c r="U132" s="30">
        <v>1600</v>
      </c>
      <c r="V132" s="32">
        <v>1.4</v>
      </c>
      <c r="W132" s="30">
        <v>8417</v>
      </c>
      <c r="X132" s="30">
        <v>60</v>
      </c>
      <c r="Y132" s="30">
        <v>0.4</v>
      </c>
      <c r="Z132" s="29" t="s">
        <v>81</v>
      </c>
      <c r="AA132" s="29" t="s">
        <v>86</v>
      </c>
      <c r="AB132" s="29"/>
      <c r="AC132" s="29"/>
      <c r="AD132" s="29" t="s">
        <v>84</v>
      </c>
      <c r="AE132" s="29" t="s">
        <v>84</v>
      </c>
      <c r="AF132" s="29" t="s">
        <v>405</v>
      </c>
      <c r="AG132" s="29"/>
      <c r="AH132" s="29" t="s">
        <v>86</v>
      </c>
      <c r="AI132" s="29"/>
      <c r="AJ132" s="29" t="s">
        <v>86</v>
      </c>
      <c r="AK132" s="29" t="s">
        <v>86</v>
      </c>
      <c r="AL132" s="29" t="s">
        <v>107</v>
      </c>
      <c r="AM132" s="29"/>
      <c r="AN132" s="29" t="s">
        <v>86</v>
      </c>
      <c r="AO132" s="29" t="s">
        <v>86</v>
      </c>
      <c r="AP132" s="29" t="s">
        <v>86</v>
      </c>
      <c r="AQ132" s="29" t="s">
        <v>96</v>
      </c>
      <c r="AR132" s="29"/>
      <c r="AS132" s="29" t="s">
        <v>84</v>
      </c>
      <c r="AT132" s="29" t="s">
        <v>89</v>
      </c>
      <c r="AU132" s="29"/>
      <c r="AV132" s="30">
        <v>2</v>
      </c>
      <c r="AW132" s="29" t="s">
        <v>84</v>
      </c>
      <c r="AX132" s="29" t="s">
        <v>84</v>
      </c>
      <c r="AY132" s="30">
        <v>350</v>
      </c>
      <c r="AZ132" s="30">
        <v>272</v>
      </c>
      <c r="BA132" s="30">
        <v>204</v>
      </c>
      <c r="BB132" s="30">
        <v>200</v>
      </c>
      <c r="BC132" s="29"/>
      <c r="BD132" s="29"/>
      <c r="BE132" s="30">
        <v>10.54</v>
      </c>
      <c r="BF132" s="29"/>
      <c r="BG132" s="30">
        <v>0.17</v>
      </c>
      <c r="BH132" s="29"/>
      <c r="BI132" s="29"/>
      <c r="BJ132" s="30">
        <v>0.11</v>
      </c>
      <c r="BK132" s="30">
        <v>33.31</v>
      </c>
      <c r="BL132" s="30">
        <v>33.31</v>
      </c>
      <c r="BM132" s="30">
        <v>44.2</v>
      </c>
      <c r="BN132" s="29"/>
      <c r="BO132" s="29"/>
      <c r="BP132" s="30">
        <v>0.14000000000000001</v>
      </c>
      <c r="BQ132" s="30">
        <v>0.46</v>
      </c>
      <c r="BR132" s="29"/>
      <c r="BS132" s="30">
        <v>10.6</v>
      </c>
      <c r="BT132" s="30">
        <v>33.42</v>
      </c>
      <c r="BU132" s="29"/>
      <c r="BV132" s="30">
        <v>0</v>
      </c>
      <c r="BW132" s="28">
        <v>1050</v>
      </c>
      <c r="BX132" s="33">
        <f t="shared" si="16"/>
        <v>33.283619999999999</v>
      </c>
      <c r="BY132" s="34">
        <f>IF(COUNTIF($G$2:G132,G132)=1,1,0)</f>
        <v>1</v>
      </c>
      <c r="BZ132" s="34">
        <f t="shared" si="17"/>
        <v>1</v>
      </c>
      <c r="CA132" s="28" t="s">
        <v>3405</v>
      </c>
      <c r="CB132" s="34" t="b">
        <f t="shared" si="15"/>
        <v>0</v>
      </c>
      <c r="CC132" s="34" t="b">
        <f t="shared" si="18"/>
        <v>0</v>
      </c>
      <c r="CD132" s="34" t="b">
        <f t="array" ref="CD132">ISNUMBER(SEARCH("Touch Screen",$AJ132))</f>
        <v>0</v>
      </c>
      <c r="CE132" s="34"/>
      <c r="CF132" s="34"/>
      <c r="CG132" s="32">
        <v>40</v>
      </c>
      <c r="CH132" s="28">
        <v>0</v>
      </c>
      <c r="CI132" s="33">
        <f>('2. AC Monitors'!$A$8*'1. Version 7 Dataset'!$R132)+('1. Version 7 Dataset'!$V132*'2. AC Monitors'!$B$8)+'2. AC Monitors'!$C$8</f>
        <v>34.752979999999994</v>
      </c>
      <c r="CJ132" s="35">
        <f>BX132-('2. AC Monitors'!$B$8*V132)</f>
        <v>27.40362</v>
      </c>
      <c r="CK132" s="33">
        <f>IF($CH132=0,CJ132,CJ132-('2. AC Monitors'!$A$15*'1. Version 7 Dataset'!$CG132))</f>
        <v>27.40362</v>
      </c>
      <c r="CL132" s="33">
        <f>IF($CC132=TRUE,'1. Version 7 Dataset'!CK132-($CI132*'2. AC Monitors'!$B$15),'1. Version 7 Dataset'!CK132)</f>
        <v>27.40362</v>
      </c>
      <c r="CM132" s="33">
        <f>IF($CD132=TRUE,CL132-($CI132*'2. AC Monitors'!$D$15),CL132)</f>
        <v>27.40362</v>
      </c>
      <c r="CN132" s="33">
        <f>IF($CB132=TRUE,CM132-($CI132*'2. AC Monitors'!$E$15),CM132)</f>
        <v>27.40362</v>
      </c>
      <c r="CO132" s="33">
        <f>IF($CA132="DC",CN132+(CI132*(1-'2. AC Monitors'!$D$21)),CN132)</f>
        <v>27.40362</v>
      </c>
      <c r="CP132" s="35">
        <f>('2. AC Monitors'!$A$8*'1. Version 7 Dataset'!$R132)+'2. AC Monitors'!$C$8</f>
        <v>28.872979999999998</v>
      </c>
      <c r="CQ132" s="35">
        <f t="shared" si="19"/>
        <v>1</v>
      </c>
      <c r="CR132" s="33">
        <f>(IF(CD132=TRUE,CI132+(CI132*'2. AC Monitors'!$D$15),'1. Version 7 Dataset'!CI132))*0.85</f>
        <v>29.540032999999994</v>
      </c>
      <c r="CS132" s="35">
        <f t="shared" si="20"/>
        <v>0</v>
      </c>
      <c r="CT132" s="35">
        <f>($AZ132*$R132*'3. Signage Displays'!$A$7)+'3. Signage Displays'!$B$7*TANH('3. Signage Displays'!$C$7*('1. Version 7 Dataset'!$R132+'3. Signage Displays'!$D$7)+'3. Signage Displays'!$E$7)+'3. Signage Displays'!$F$7</f>
        <v>27.32308328757999</v>
      </c>
      <c r="CU132" s="36">
        <f>($AZ132*$R132*'3. Signage Displays'!$A$7)</f>
        <v>1.8614592000000003</v>
      </c>
      <c r="CV132" s="37">
        <f>BE132-(AZ132*R132*'3. Signage Displays'!$A$7)</f>
        <v>8.6785407999999986</v>
      </c>
      <c r="CW132" s="37">
        <f>IF(CC132=TRUE,CV132-(CT132*'3. Signage Displays'!$A$12),CV132)</f>
        <v>8.6785407999999986</v>
      </c>
      <c r="CX132" s="38">
        <f>'3. Signage Displays'!$B$7*TANH('3. Signage Displays'!$C$7*('1. Version 7 Dataset'!R132+'3. Signage Displays'!$D$7)+'3. Signage Displays'!$E$7)+'3. Signage Displays'!$F$7</f>
        <v>25.461624087579988</v>
      </c>
      <c r="CY132" s="28">
        <f t="shared" si="21"/>
        <v>1</v>
      </c>
    </row>
    <row r="133" spans="1:103" s="17" customFormat="1" ht="19.5" customHeight="1">
      <c r="A133" s="28">
        <v>1057</v>
      </c>
      <c r="B133" s="29" t="s">
        <v>808</v>
      </c>
      <c r="C133" s="29" t="s">
        <v>839</v>
      </c>
      <c r="D133" s="29" t="s">
        <v>840</v>
      </c>
      <c r="E133" s="29" t="s">
        <v>814</v>
      </c>
      <c r="F133" s="29" t="s">
        <v>839</v>
      </c>
      <c r="G133" s="29" t="s">
        <v>840</v>
      </c>
      <c r="H133" s="29"/>
      <c r="I133" s="29" t="s">
        <v>78</v>
      </c>
      <c r="J133" s="29" t="s">
        <v>100</v>
      </c>
      <c r="K133" s="29" t="s">
        <v>105</v>
      </c>
      <c r="L133" s="29" t="s">
        <v>80</v>
      </c>
      <c r="M133" s="29" t="s">
        <v>105</v>
      </c>
      <c r="N133" s="30">
        <v>600</v>
      </c>
      <c r="O133" s="30">
        <v>9.5</v>
      </c>
      <c r="P133" s="30">
        <v>17</v>
      </c>
      <c r="Q133" s="31">
        <v>19.5</v>
      </c>
      <c r="R133" s="30">
        <v>160.74</v>
      </c>
      <c r="S133" s="30">
        <v>1.78</v>
      </c>
      <c r="T133" s="30">
        <v>900</v>
      </c>
      <c r="U133" s="30">
        <v>1600</v>
      </c>
      <c r="V133" s="32">
        <v>1.4</v>
      </c>
      <c r="W133" s="30">
        <v>8958</v>
      </c>
      <c r="X133" s="30">
        <v>60</v>
      </c>
      <c r="Y133" s="30">
        <v>32.200000000000003</v>
      </c>
      <c r="Z133" s="29" t="s">
        <v>150</v>
      </c>
      <c r="AA133" s="29" t="s">
        <v>86</v>
      </c>
      <c r="AB133" s="29"/>
      <c r="AC133" s="29"/>
      <c r="AD133" s="29" t="s">
        <v>84</v>
      </c>
      <c r="AE133" s="29" t="s">
        <v>83</v>
      </c>
      <c r="AF133" s="29" t="s">
        <v>306</v>
      </c>
      <c r="AG133" s="29"/>
      <c r="AH133" s="29" t="s">
        <v>86</v>
      </c>
      <c r="AI133" s="29"/>
      <c r="AJ133" s="29" t="s">
        <v>86</v>
      </c>
      <c r="AK133" s="29" t="s">
        <v>86</v>
      </c>
      <c r="AL133" s="29" t="s">
        <v>306</v>
      </c>
      <c r="AM133" s="29"/>
      <c r="AN133" s="29" t="s">
        <v>86</v>
      </c>
      <c r="AO133" s="29" t="s">
        <v>86</v>
      </c>
      <c r="AP133" s="29" t="s">
        <v>86</v>
      </c>
      <c r="AQ133" s="29" t="s">
        <v>96</v>
      </c>
      <c r="AR133" s="29"/>
      <c r="AS133" s="29" t="s">
        <v>84</v>
      </c>
      <c r="AT133" s="29" t="s">
        <v>89</v>
      </c>
      <c r="AU133" s="29"/>
      <c r="AV133" s="30">
        <v>0</v>
      </c>
      <c r="AW133" s="29" t="s">
        <v>84</v>
      </c>
      <c r="AX133" s="29" t="s">
        <v>83</v>
      </c>
      <c r="AY133" s="30">
        <v>200</v>
      </c>
      <c r="AZ133" s="30">
        <v>229.6</v>
      </c>
      <c r="BA133" s="30">
        <v>168.5</v>
      </c>
      <c r="BB133" s="30">
        <v>200</v>
      </c>
      <c r="BC133" s="29"/>
      <c r="BD133" s="29"/>
      <c r="BE133" s="30">
        <v>11.73</v>
      </c>
      <c r="BF133" s="29"/>
      <c r="BG133" s="30">
        <v>0.22</v>
      </c>
      <c r="BH133" s="29"/>
      <c r="BI133" s="29"/>
      <c r="BJ133" s="30">
        <v>0.19</v>
      </c>
      <c r="BK133" s="30">
        <v>37.22</v>
      </c>
      <c r="BL133" s="30">
        <v>37.22</v>
      </c>
      <c r="BM133" s="30">
        <v>47.1</v>
      </c>
      <c r="BN133" s="29"/>
      <c r="BO133" s="29"/>
      <c r="BP133" s="30">
        <v>0.19</v>
      </c>
      <c r="BQ133" s="30">
        <v>0.21</v>
      </c>
      <c r="BR133" s="29"/>
      <c r="BS133" s="30">
        <v>11.2</v>
      </c>
      <c r="BT133" s="30">
        <v>35.53</v>
      </c>
      <c r="BU133" s="29"/>
      <c r="BV133" s="30">
        <v>0</v>
      </c>
      <c r="BW133" s="28">
        <v>1057</v>
      </c>
      <c r="BX133" s="33">
        <f t="shared" si="16"/>
        <v>37.216859999999997</v>
      </c>
      <c r="BY133" s="34">
        <f>IF(COUNTIF($G$2:G133,G133)=1,1,0)</f>
        <v>1</v>
      </c>
      <c r="BZ133" s="34">
        <f t="shared" si="17"/>
        <v>1</v>
      </c>
      <c r="CA133" s="28" t="s">
        <v>3405</v>
      </c>
      <c r="CB133" s="34" t="b">
        <f t="shared" si="15"/>
        <v>0</v>
      </c>
      <c r="CC133" s="34" t="b">
        <f t="shared" si="18"/>
        <v>0</v>
      </c>
      <c r="CD133" s="34" t="b">
        <f t="array" ref="CD133">ISNUMBER(SEARCH("Touch Screen",$AJ133))</f>
        <v>0</v>
      </c>
      <c r="CE133" s="34"/>
      <c r="CF133" s="34"/>
      <c r="CG133" s="32">
        <v>32.200000000000003</v>
      </c>
      <c r="CH133" s="28">
        <v>0</v>
      </c>
      <c r="CI133" s="33">
        <f>('2. AC Monitors'!$A$8*'1. Version 7 Dataset'!$R133)+('1. Version 7 Dataset'!$V133*'2. AC Monitors'!$B$8)+'2. AC Monitors'!$C$8</f>
        <v>33.490279999999998</v>
      </c>
      <c r="CJ133" s="35">
        <f>BX133-('2. AC Monitors'!$B$8*V133)</f>
        <v>31.336859999999998</v>
      </c>
      <c r="CK133" s="33">
        <f>IF($CH133=0,CJ133,CJ133-('2. AC Monitors'!$A$15*'1. Version 7 Dataset'!$CG133))</f>
        <v>31.336859999999998</v>
      </c>
      <c r="CL133" s="33">
        <f>IF($CC133=TRUE,'1. Version 7 Dataset'!CK133-($CI133*'2. AC Monitors'!$B$15),'1. Version 7 Dataset'!CK133)</f>
        <v>31.336859999999998</v>
      </c>
      <c r="CM133" s="33">
        <f>IF($CD133=TRUE,CL133-($CI133*'2. AC Monitors'!$D$15),CL133)</f>
        <v>31.336859999999998</v>
      </c>
      <c r="CN133" s="33">
        <f>IF($CB133=TRUE,CM133-($CI133*'2. AC Monitors'!$E$15),CM133)</f>
        <v>31.336859999999998</v>
      </c>
      <c r="CO133" s="33">
        <f>IF($CA133="DC",CN133+(CI133*(1-'2. AC Monitors'!$D$21)),CN133)</f>
        <v>31.336859999999998</v>
      </c>
      <c r="CP133" s="35">
        <f>('2. AC Monitors'!$A$8*'1. Version 7 Dataset'!$R133)+'2. AC Monitors'!$C$8</f>
        <v>27.610279999999999</v>
      </c>
      <c r="CQ133" s="35">
        <f t="shared" si="19"/>
        <v>0</v>
      </c>
      <c r="CR133" s="33">
        <f>(IF(CD133=TRUE,CI133+(CI133*'2. AC Monitors'!$D$15),'1. Version 7 Dataset'!CI133))*0.85</f>
        <v>28.466737999999999</v>
      </c>
      <c r="CS133" s="35">
        <f t="shared" si="20"/>
        <v>0</v>
      </c>
      <c r="CT133" s="35">
        <f>($AZ133*$R133*'3. Signage Displays'!$A$7)+'3. Signage Displays'!$B$7*TANH('3. Signage Displays'!$C$7*('1. Version 7 Dataset'!$R133+'3. Signage Displays'!$D$7)+'3. Signage Displays'!$E$7)+'3. Signage Displays'!$F$7</f>
        <v>26.318006175313812</v>
      </c>
      <c r="CU133" s="36">
        <f>($AZ133*$R133*'3. Signage Displays'!$A$7)</f>
        <v>1.4762361600000002</v>
      </c>
      <c r="CV133" s="37">
        <f>BE133-(AZ133*R133*'3. Signage Displays'!$A$7)</f>
        <v>10.25376384</v>
      </c>
      <c r="CW133" s="37">
        <f>IF(CC133=TRUE,CV133-(CT133*'3. Signage Displays'!$A$12),CV133)</f>
        <v>10.25376384</v>
      </c>
      <c r="CX133" s="38">
        <f>'3. Signage Displays'!$B$7*TANH('3. Signage Displays'!$C$7*('1. Version 7 Dataset'!R133+'3. Signage Displays'!$D$7)+'3. Signage Displays'!$E$7)+'3. Signage Displays'!$F$7</f>
        <v>24.841770015313813</v>
      </c>
      <c r="CY133" s="28">
        <f t="shared" si="21"/>
        <v>1</v>
      </c>
    </row>
    <row r="134" spans="1:103" s="17" customFormat="1" ht="19.5" customHeight="1">
      <c r="A134" s="28">
        <v>1058</v>
      </c>
      <c r="B134" s="29" t="s">
        <v>808</v>
      </c>
      <c r="C134" s="29" t="s">
        <v>841</v>
      </c>
      <c r="D134" s="29" t="s">
        <v>840</v>
      </c>
      <c r="E134" s="29" t="s">
        <v>814</v>
      </c>
      <c r="F134" s="29" t="s">
        <v>841</v>
      </c>
      <c r="G134" s="29" t="s">
        <v>840</v>
      </c>
      <c r="H134" s="29"/>
      <c r="I134" s="29" t="s">
        <v>78</v>
      </c>
      <c r="J134" s="29" t="s">
        <v>100</v>
      </c>
      <c r="K134" s="29" t="s">
        <v>105</v>
      </c>
      <c r="L134" s="29" t="s">
        <v>80</v>
      </c>
      <c r="M134" s="29" t="s">
        <v>105</v>
      </c>
      <c r="N134" s="30">
        <v>600</v>
      </c>
      <c r="O134" s="30">
        <v>9.5</v>
      </c>
      <c r="P134" s="30">
        <v>17</v>
      </c>
      <c r="Q134" s="31">
        <v>19.5</v>
      </c>
      <c r="R134" s="30">
        <v>160.74</v>
      </c>
      <c r="S134" s="30">
        <v>1.78</v>
      </c>
      <c r="T134" s="30">
        <v>900</v>
      </c>
      <c r="U134" s="30">
        <v>1600</v>
      </c>
      <c r="V134" s="32">
        <v>1.4</v>
      </c>
      <c r="W134" s="30">
        <v>8958</v>
      </c>
      <c r="X134" s="30">
        <v>60</v>
      </c>
      <c r="Y134" s="30">
        <v>32.200000000000003</v>
      </c>
      <c r="Z134" s="29" t="s">
        <v>150</v>
      </c>
      <c r="AA134" s="29" t="s">
        <v>86</v>
      </c>
      <c r="AB134" s="29"/>
      <c r="AC134" s="29"/>
      <c r="AD134" s="29" t="s">
        <v>84</v>
      </c>
      <c r="AE134" s="29" t="s">
        <v>83</v>
      </c>
      <c r="AF134" s="29" t="s">
        <v>306</v>
      </c>
      <c r="AG134" s="29"/>
      <c r="AH134" s="29" t="s">
        <v>86</v>
      </c>
      <c r="AI134" s="29"/>
      <c r="AJ134" s="29" t="s">
        <v>86</v>
      </c>
      <c r="AK134" s="29" t="s">
        <v>86</v>
      </c>
      <c r="AL134" s="29" t="s">
        <v>306</v>
      </c>
      <c r="AM134" s="29"/>
      <c r="AN134" s="29" t="s">
        <v>86</v>
      </c>
      <c r="AO134" s="29" t="s">
        <v>86</v>
      </c>
      <c r="AP134" s="29" t="s">
        <v>86</v>
      </c>
      <c r="AQ134" s="29" t="s">
        <v>96</v>
      </c>
      <c r="AR134" s="29"/>
      <c r="AS134" s="29" t="s">
        <v>84</v>
      </c>
      <c r="AT134" s="29" t="s">
        <v>89</v>
      </c>
      <c r="AU134" s="29"/>
      <c r="AV134" s="30">
        <v>0</v>
      </c>
      <c r="AW134" s="29" t="s">
        <v>84</v>
      </c>
      <c r="AX134" s="29" t="s">
        <v>83</v>
      </c>
      <c r="AY134" s="30">
        <v>250</v>
      </c>
      <c r="AZ134" s="30">
        <v>299.60000000000002</v>
      </c>
      <c r="BA134" s="30">
        <v>197.7</v>
      </c>
      <c r="BB134" s="30">
        <v>200</v>
      </c>
      <c r="BC134" s="29"/>
      <c r="BD134" s="29"/>
      <c r="BE134" s="30">
        <v>10.66</v>
      </c>
      <c r="BF134" s="29"/>
      <c r="BG134" s="30">
        <v>0.22</v>
      </c>
      <c r="BH134" s="29"/>
      <c r="BI134" s="29"/>
      <c r="BJ134" s="30">
        <v>0.19</v>
      </c>
      <c r="BK134" s="30">
        <v>33.94</v>
      </c>
      <c r="BL134" s="30">
        <v>33.94</v>
      </c>
      <c r="BM134" s="30">
        <v>47.1</v>
      </c>
      <c r="BN134" s="29"/>
      <c r="BO134" s="29"/>
      <c r="BP134" s="30">
        <v>0.19</v>
      </c>
      <c r="BQ134" s="30">
        <v>0.21</v>
      </c>
      <c r="BR134" s="29"/>
      <c r="BS134" s="30">
        <v>10.24</v>
      </c>
      <c r="BT134" s="30">
        <v>32.590000000000003</v>
      </c>
      <c r="BU134" s="29"/>
      <c r="BV134" s="30">
        <v>0</v>
      </c>
      <c r="BW134" s="28">
        <v>1058</v>
      </c>
      <c r="BX134" s="33">
        <f t="shared" si="16"/>
        <v>33.936239999999998</v>
      </c>
      <c r="BY134" s="34">
        <f>IF(COUNTIF($G$2:G134,G134)=1,1,0)</f>
        <v>0</v>
      </c>
      <c r="BZ134" s="34">
        <f t="shared" si="17"/>
        <v>1</v>
      </c>
      <c r="CA134" s="28" t="s">
        <v>3405</v>
      </c>
      <c r="CB134" s="34" t="b">
        <f t="shared" ref="CB134:CB197" si="22">ISNUMBER(SEARCH("curved screen",AH134))</f>
        <v>0</v>
      </c>
      <c r="CC134" s="34" t="b">
        <f t="shared" si="18"/>
        <v>0</v>
      </c>
      <c r="CD134" s="34" t="b">
        <f t="array" ref="CD134">ISNUMBER(SEARCH("Touch Screen",$AJ134))</f>
        <v>0</v>
      </c>
      <c r="CE134" s="34"/>
      <c r="CF134" s="34"/>
      <c r="CG134" s="32">
        <v>32.200000000000003</v>
      </c>
      <c r="CH134" s="28">
        <v>0</v>
      </c>
      <c r="CI134" s="33">
        <f>('2. AC Monitors'!$A$8*'1. Version 7 Dataset'!$R134)+('1. Version 7 Dataset'!$V134*'2. AC Monitors'!$B$8)+'2. AC Monitors'!$C$8</f>
        <v>33.490279999999998</v>
      </c>
      <c r="CJ134" s="35">
        <f>BX134-('2. AC Monitors'!$B$8*V134)</f>
        <v>28.056239999999999</v>
      </c>
      <c r="CK134" s="33">
        <f>IF($CH134=0,CJ134,CJ134-('2. AC Monitors'!$A$15*'1. Version 7 Dataset'!$CG134))</f>
        <v>28.056239999999999</v>
      </c>
      <c r="CL134" s="33">
        <f>IF($CC134=TRUE,'1. Version 7 Dataset'!CK134-($CI134*'2. AC Monitors'!$B$15),'1. Version 7 Dataset'!CK134)</f>
        <v>28.056239999999999</v>
      </c>
      <c r="CM134" s="33">
        <f>IF($CD134=TRUE,CL134-($CI134*'2. AC Monitors'!$D$15),CL134)</f>
        <v>28.056239999999999</v>
      </c>
      <c r="CN134" s="33">
        <f>IF($CB134=TRUE,CM134-($CI134*'2. AC Monitors'!$E$15),CM134)</f>
        <v>28.056239999999999</v>
      </c>
      <c r="CO134" s="33">
        <f>IF($CA134="DC",CN134+(CI134*(1-'2. AC Monitors'!$D$21)),CN134)</f>
        <v>28.056239999999999</v>
      </c>
      <c r="CP134" s="35">
        <f>('2. AC Monitors'!$A$8*'1. Version 7 Dataset'!$R134)+'2. AC Monitors'!$C$8</f>
        <v>27.610279999999999</v>
      </c>
      <c r="CQ134" s="35">
        <f t="shared" si="19"/>
        <v>0</v>
      </c>
      <c r="CR134" s="33">
        <f>(IF(CD134=TRUE,CI134+(CI134*'2. AC Monitors'!$D$15),'1. Version 7 Dataset'!CI134))*0.85</f>
        <v>28.466737999999999</v>
      </c>
      <c r="CS134" s="35">
        <f t="shared" si="20"/>
        <v>0</v>
      </c>
      <c r="CT134" s="35">
        <f>($AZ134*$R134*'3. Signage Displays'!$A$7)+'3. Signage Displays'!$B$7*TANH('3. Signage Displays'!$C$7*('1. Version 7 Dataset'!$R134+'3. Signage Displays'!$D$7)+'3. Signage Displays'!$E$7)+'3. Signage Displays'!$F$7</f>
        <v>26.768078175313811</v>
      </c>
      <c r="CU134" s="36">
        <f>($AZ134*$R134*'3. Signage Displays'!$A$7)</f>
        <v>1.9263081600000003</v>
      </c>
      <c r="CV134" s="37">
        <f>BE134-(AZ134*R134*'3. Signage Displays'!$A$7)</f>
        <v>8.7336918400000005</v>
      </c>
      <c r="CW134" s="37">
        <f>IF(CC134=TRUE,CV134-(CT134*'3. Signage Displays'!$A$12),CV134)</f>
        <v>8.7336918400000005</v>
      </c>
      <c r="CX134" s="38">
        <f>'3. Signage Displays'!$B$7*TANH('3. Signage Displays'!$C$7*('1. Version 7 Dataset'!R134+'3. Signage Displays'!$D$7)+'3. Signage Displays'!$E$7)+'3. Signage Displays'!$F$7</f>
        <v>24.841770015313813</v>
      </c>
      <c r="CY134" s="28">
        <f t="shared" si="21"/>
        <v>1</v>
      </c>
    </row>
    <row r="135" spans="1:103" s="17" customFormat="1" ht="19.5" customHeight="1">
      <c r="A135" s="28">
        <v>1060</v>
      </c>
      <c r="B135" s="29" t="s">
        <v>72</v>
      </c>
      <c r="C135" s="29" t="s">
        <v>414</v>
      </c>
      <c r="D135" s="29" t="s">
        <v>415</v>
      </c>
      <c r="E135" s="29" t="s">
        <v>75</v>
      </c>
      <c r="F135" s="29" t="s">
        <v>416</v>
      </c>
      <c r="G135" s="29" t="s">
        <v>417</v>
      </c>
      <c r="H135" s="29" t="s">
        <v>418</v>
      </c>
      <c r="I135" s="29" t="s">
        <v>78</v>
      </c>
      <c r="J135" s="29" t="s">
        <v>100</v>
      </c>
      <c r="K135" s="29"/>
      <c r="L135" s="29" t="s">
        <v>80</v>
      </c>
      <c r="M135" s="29"/>
      <c r="N135" s="30">
        <v>600</v>
      </c>
      <c r="O135" s="30">
        <v>9.3000000000000007</v>
      </c>
      <c r="P135" s="30">
        <v>17.100000000000001</v>
      </c>
      <c r="Q135" s="31">
        <v>19.5</v>
      </c>
      <c r="R135" s="30">
        <v>158.96</v>
      </c>
      <c r="S135" s="30">
        <v>1.78</v>
      </c>
      <c r="T135" s="30">
        <v>900</v>
      </c>
      <c r="U135" s="30">
        <v>1600</v>
      </c>
      <c r="V135" s="32">
        <v>1.4</v>
      </c>
      <c r="W135" s="30">
        <v>9059</v>
      </c>
      <c r="X135" s="30">
        <v>60</v>
      </c>
      <c r="Y135" s="30">
        <v>33.5</v>
      </c>
      <c r="Z135" s="29" t="s">
        <v>81</v>
      </c>
      <c r="AA135" s="29" t="s">
        <v>86</v>
      </c>
      <c r="AB135" s="29"/>
      <c r="AC135" s="29"/>
      <c r="AD135" s="29" t="s">
        <v>84</v>
      </c>
      <c r="AE135" s="29" t="s">
        <v>84</v>
      </c>
      <c r="AF135" s="29" t="s">
        <v>106</v>
      </c>
      <c r="AG135" s="29"/>
      <c r="AH135" s="29" t="s">
        <v>86</v>
      </c>
      <c r="AI135" s="29"/>
      <c r="AJ135" s="29" t="s">
        <v>86</v>
      </c>
      <c r="AK135" s="29" t="s">
        <v>86</v>
      </c>
      <c r="AL135" s="29" t="s">
        <v>107</v>
      </c>
      <c r="AM135" s="29"/>
      <c r="AN135" s="29" t="s">
        <v>86</v>
      </c>
      <c r="AO135" s="29" t="s">
        <v>86</v>
      </c>
      <c r="AP135" s="29" t="s">
        <v>86</v>
      </c>
      <c r="AQ135" s="29" t="s">
        <v>96</v>
      </c>
      <c r="AR135" s="29"/>
      <c r="AS135" s="29" t="s">
        <v>84</v>
      </c>
      <c r="AT135" s="29" t="s">
        <v>89</v>
      </c>
      <c r="AU135" s="29"/>
      <c r="AV135" s="30">
        <v>1</v>
      </c>
      <c r="AW135" s="29" t="s">
        <v>84</v>
      </c>
      <c r="AX135" s="29" t="s">
        <v>83</v>
      </c>
      <c r="AY135" s="30">
        <v>200</v>
      </c>
      <c r="AZ135" s="30">
        <v>222.2</v>
      </c>
      <c r="BA135" s="30">
        <v>214.2</v>
      </c>
      <c r="BB135" s="30">
        <v>200</v>
      </c>
      <c r="BC135" s="29"/>
      <c r="BD135" s="29"/>
      <c r="BE135" s="30">
        <v>10.76</v>
      </c>
      <c r="BF135" s="29"/>
      <c r="BG135" s="30">
        <v>0.24</v>
      </c>
      <c r="BH135" s="29"/>
      <c r="BI135" s="29"/>
      <c r="BJ135" s="30">
        <v>0.1</v>
      </c>
      <c r="BK135" s="30">
        <v>34.369999999999997</v>
      </c>
      <c r="BL135" s="30">
        <v>34.369999999999997</v>
      </c>
      <c r="BM135" s="30">
        <v>41.7</v>
      </c>
      <c r="BN135" s="29"/>
      <c r="BO135" s="29"/>
      <c r="BP135" s="30">
        <v>0.13</v>
      </c>
      <c r="BQ135" s="30">
        <v>0.28000000000000003</v>
      </c>
      <c r="BR135" s="29"/>
      <c r="BS135" s="30">
        <v>10.71</v>
      </c>
      <c r="BT135" s="30">
        <v>34.450000000000003</v>
      </c>
      <c r="BU135" s="29"/>
      <c r="BV135" s="30">
        <v>0</v>
      </c>
      <c r="BW135" s="28">
        <v>1060</v>
      </c>
      <c r="BX135" s="33">
        <f t="shared" si="16"/>
        <v>34.356719999999996</v>
      </c>
      <c r="BY135" s="34">
        <f>IF(COUNTIF($G$2:G135,G135)=1,1,0)</f>
        <v>1</v>
      </c>
      <c r="BZ135" s="34">
        <f t="shared" si="17"/>
        <v>1</v>
      </c>
      <c r="CA135" s="28" t="s">
        <v>3405</v>
      </c>
      <c r="CB135" s="34" t="b">
        <f t="shared" si="22"/>
        <v>0</v>
      </c>
      <c r="CC135" s="34" t="b">
        <f t="shared" si="18"/>
        <v>0</v>
      </c>
      <c r="CD135" s="34" t="b">
        <f t="array" ref="CD135">ISNUMBER(SEARCH("Touch Screen",$AJ135))</f>
        <v>0</v>
      </c>
      <c r="CE135" s="34"/>
      <c r="CF135" s="34"/>
      <c r="CG135" s="32">
        <v>33.5</v>
      </c>
      <c r="CH135" s="28">
        <v>0</v>
      </c>
      <c r="CI135" s="33">
        <f>('2. AC Monitors'!$A$8*'1. Version 7 Dataset'!$R135)+('1. Version 7 Dataset'!$V135*'2. AC Monitors'!$B$8)+'2. AC Monitors'!$C$8</f>
        <v>33.273119999999999</v>
      </c>
      <c r="CJ135" s="35">
        <f>BX135-('2. AC Monitors'!$B$8*V135)</f>
        <v>28.476719999999997</v>
      </c>
      <c r="CK135" s="33">
        <f>IF($CH135=0,CJ135,CJ135-('2. AC Monitors'!$A$15*'1. Version 7 Dataset'!$CG135))</f>
        <v>28.476719999999997</v>
      </c>
      <c r="CL135" s="33">
        <f>IF($CC135=TRUE,'1. Version 7 Dataset'!CK135-($CI135*'2. AC Monitors'!$B$15),'1. Version 7 Dataset'!CK135)</f>
        <v>28.476719999999997</v>
      </c>
      <c r="CM135" s="33">
        <f>IF($CD135=TRUE,CL135-($CI135*'2. AC Monitors'!$D$15),CL135)</f>
        <v>28.476719999999997</v>
      </c>
      <c r="CN135" s="33">
        <f>IF($CB135=TRUE,CM135-($CI135*'2. AC Monitors'!$E$15),CM135)</f>
        <v>28.476719999999997</v>
      </c>
      <c r="CO135" s="33">
        <f>IF($CA135="DC",CN135+(CI135*(1-'2. AC Monitors'!$D$21)),CN135)</f>
        <v>28.476719999999997</v>
      </c>
      <c r="CP135" s="35">
        <f>('2. AC Monitors'!$A$8*'1. Version 7 Dataset'!$R135)+'2. AC Monitors'!$C$8</f>
        <v>27.39312</v>
      </c>
      <c r="CQ135" s="35">
        <f t="shared" si="19"/>
        <v>0</v>
      </c>
      <c r="CR135" s="33">
        <f>(IF(CD135=TRUE,CI135+(CI135*'2. AC Monitors'!$D$15),'1. Version 7 Dataset'!CI135))*0.85</f>
        <v>28.282151999999996</v>
      </c>
      <c r="CS135" s="35">
        <f t="shared" si="20"/>
        <v>0</v>
      </c>
      <c r="CT135" s="35">
        <f>($AZ135*$R135*'3. Signage Displays'!$A$7)+'3. Signage Displays'!$B$7*TANH('3. Signage Displays'!$C$7*('1. Version 7 Dataset'!$R135+'3. Signage Displays'!$D$7)+'3. Signage Displays'!$E$7)+'3. Signage Displays'!$F$7</f>
        <v>26.147976561373877</v>
      </c>
      <c r="CU135" s="36">
        <f>($AZ135*$R135*'3. Signage Displays'!$A$7)</f>
        <v>1.41283648</v>
      </c>
      <c r="CV135" s="37">
        <f>BE135-(AZ135*R135*'3. Signage Displays'!$A$7)</f>
        <v>9.3471635200000005</v>
      </c>
      <c r="CW135" s="37">
        <f>IF(CC135=TRUE,CV135-(CT135*'3. Signage Displays'!$A$12),CV135)</f>
        <v>9.3471635200000005</v>
      </c>
      <c r="CX135" s="38">
        <f>'3. Signage Displays'!$B$7*TANH('3. Signage Displays'!$C$7*('1. Version 7 Dataset'!R135+'3. Signage Displays'!$D$7)+'3. Signage Displays'!$E$7)+'3. Signage Displays'!$F$7</f>
        <v>24.735140081373878</v>
      </c>
      <c r="CY135" s="28">
        <f t="shared" si="21"/>
        <v>1</v>
      </c>
    </row>
    <row r="136" spans="1:103" s="17" customFormat="1" ht="19.5" customHeight="1">
      <c r="A136" s="28">
        <v>1086</v>
      </c>
      <c r="B136" s="29" t="s">
        <v>1674</v>
      </c>
      <c r="C136" s="29" t="s">
        <v>1816</v>
      </c>
      <c r="D136" s="29" t="s">
        <v>1817</v>
      </c>
      <c r="E136" s="29" t="s">
        <v>1677</v>
      </c>
      <c r="F136" s="29" t="s">
        <v>1816</v>
      </c>
      <c r="G136" s="29" t="s">
        <v>1817</v>
      </c>
      <c r="H136" s="29"/>
      <c r="I136" s="29" t="s">
        <v>78</v>
      </c>
      <c r="J136" s="29" t="s">
        <v>100</v>
      </c>
      <c r="K136" s="29" t="s">
        <v>105</v>
      </c>
      <c r="L136" s="29" t="s">
        <v>80</v>
      </c>
      <c r="M136" s="29" t="s">
        <v>105</v>
      </c>
      <c r="N136" s="30">
        <v>1000</v>
      </c>
      <c r="O136" s="30">
        <v>9.4</v>
      </c>
      <c r="P136" s="30">
        <v>17</v>
      </c>
      <c r="Q136" s="31">
        <v>19.5</v>
      </c>
      <c r="R136" s="30">
        <v>160.54</v>
      </c>
      <c r="S136" s="30">
        <v>1.78</v>
      </c>
      <c r="T136" s="30">
        <v>900</v>
      </c>
      <c r="U136" s="30">
        <v>1600</v>
      </c>
      <c r="V136" s="32">
        <v>1.4</v>
      </c>
      <c r="W136" s="30">
        <v>8969</v>
      </c>
      <c r="X136" s="30">
        <v>60</v>
      </c>
      <c r="Y136" s="30">
        <v>31.6</v>
      </c>
      <c r="Z136" s="29" t="s">
        <v>86</v>
      </c>
      <c r="AA136" s="29" t="s">
        <v>86</v>
      </c>
      <c r="AB136" s="29"/>
      <c r="AC136" s="29"/>
      <c r="AD136" s="29" t="s">
        <v>84</v>
      </c>
      <c r="AE136" s="29" t="s">
        <v>83</v>
      </c>
      <c r="AF136" s="29" t="s">
        <v>405</v>
      </c>
      <c r="AG136" s="29" t="s">
        <v>105</v>
      </c>
      <c r="AH136" s="29" t="s">
        <v>86</v>
      </c>
      <c r="AI136" s="29" t="s">
        <v>105</v>
      </c>
      <c r="AJ136" s="29" t="s">
        <v>86</v>
      </c>
      <c r="AK136" s="29" t="s">
        <v>86</v>
      </c>
      <c r="AL136" s="29" t="s">
        <v>107</v>
      </c>
      <c r="AM136" s="29" t="s">
        <v>105</v>
      </c>
      <c r="AN136" s="29" t="s">
        <v>86</v>
      </c>
      <c r="AO136" s="29" t="s">
        <v>86</v>
      </c>
      <c r="AP136" s="29" t="s">
        <v>86</v>
      </c>
      <c r="AQ136" s="29" t="s">
        <v>96</v>
      </c>
      <c r="AR136" s="29" t="s">
        <v>105</v>
      </c>
      <c r="AS136" s="29" t="s">
        <v>84</v>
      </c>
      <c r="AT136" s="29" t="s">
        <v>89</v>
      </c>
      <c r="AU136" s="29" t="s">
        <v>105</v>
      </c>
      <c r="AV136" s="30">
        <v>0</v>
      </c>
      <c r="AW136" s="29" t="s">
        <v>84</v>
      </c>
      <c r="AX136" s="29" t="s">
        <v>84</v>
      </c>
      <c r="AY136" s="30">
        <v>300</v>
      </c>
      <c r="AZ136" s="30">
        <v>301.8</v>
      </c>
      <c r="BA136" s="30">
        <v>215.3</v>
      </c>
      <c r="BB136" s="30">
        <v>200.4</v>
      </c>
      <c r="BC136" s="29"/>
      <c r="BD136" s="29"/>
      <c r="BE136" s="30">
        <v>11.23</v>
      </c>
      <c r="BF136" s="29"/>
      <c r="BG136" s="30">
        <v>0.43</v>
      </c>
      <c r="BH136" s="29"/>
      <c r="BI136" s="29"/>
      <c r="BJ136" s="30">
        <v>0.36</v>
      </c>
      <c r="BK136" s="30">
        <v>36.880000000000003</v>
      </c>
      <c r="BL136" s="30">
        <v>36.880000000000003</v>
      </c>
      <c r="BM136" s="30">
        <v>42</v>
      </c>
      <c r="BN136" s="29"/>
      <c r="BO136" s="29"/>
      <c r="BP136" s="30">
        <v>0.36</v>
      </c>
      <c r="BQ136" s="30">
        <v>0.56000000000000005</v>
      </c>
      <c r="BR136" s="29"/>
      <c r="BS136" s="30">
        <v>11.64</v>
      </c>
      <c r="BT136" s="30">
        <v>38.880000000000003</v>
      </c>
      <c r="BU136" s="29"/>
      <c r="BV136" s="30">
        <v>0</v>
      </c>
      <c r="BW136" s="28">
        <v>1086</v>
      </c>
      <c r="BX136" s="33">
        <f t="shared" si="16"/>
        <v>36.879599999999996</v>
      </c>
      <c r="BY136" s="34">
        <f>IF(COUNTIF($G$2:G136,G136)=1,1,0)</f>
        <v>1</v>
      </c>
      <c r="BZ136" s="34">
        <f t="shared" si="17"/>
        <v>1</v>
      </c>
      <c r="CA136" s="28" t="s">
        <v>3405</v>
      </c>
      <c r="CB136" s="34" t="b">
        <f t="shared" si="22"/>
        <v>0</v>
      </c>
      <c r="CC136" s="34" t="b">
        <f t="shared" si="18"/>
        <v>0</v>
      </c>
      <c r="CD136" s="34" t="b">
        <f t="array" ref="CD136">ISNUMBER(SEARCH("Touch Screen",$AJ136))</f>
        <v>0</v>
      </c>
      <c r="CE136" s="34"/>
      <c r="CF136" s="34"/>
      <c r="CG136" s="32">
        <v>31.6</v>
      </c>
      <c r="CH136" s="28">
        <v>0</v>
      </c>
      <c r="CI136" s="33">
        <f>('2. AC Monitors'!$A$8*'1. Version 7 Dataset'!$R136)+('1. Version 7 Dataset'!$V136*'2. AC Monitors'!$B$8)+'2. AC Monitors'!$C$8</f>
        <v>33.465879999999999</v>
      </c>
      <c r="CJ136" s="35">
        <f>BX136-('2. AC Monitors'!$B$8*V136)</f>
        <v>30.999599999999997</v>
      </c>
      <c r="CK136" s="33">
        <f>IF($CH136=0,CJ136,CJ136-('2. AC Monitors'!$A$15*'1. Version 7 Dataset'!$CG136))</f>
        <v>30.999599999999997</v>
      </c>
      <c r="CL136" s="33">
        <f>IF($CC136=TRUE,'1. Version 7 Dataset'!CK136-($CI136*'2. AC Monitors'!$B$15),'1. Version 7 Dataset'!CK136)</f>
        <v>30.999599999999997</v>
      </c>
      <c r="CM136" s="33">
        <f>IF($CD136=TRUE,CL136-($CI136*'2. AC Monitors'!$D$15),CL136)</f>
        <v>30.999599999999997</v>
      </c>
      <c r="CN136" s="33">
        <f>IF($CB136=TRUE,CM136-($CI136*'2. AC Monitors'!$E$15),CM136)</f>
        <v>30.999599999999997</v>
      </c>
      <c r="CO136" s="33">
        <f>IF($CA136="DC",CN136+(CI136*(1-'2. AC Monitors'!$D$21)),CN136)</f>
        <v>30.999599999999997</v>
      </c>
      <c r="CP136" s="35">
        <f>('2. AC Monitors'!$A$8*'1. Version 7 Dataset'!$R136)+'2. AC Monitors'!$C$8</f>
        <v>27.58588</v>
      </c>
      <c r="CQ136" s="35">
        <f t="shared" si="19"/>
        <v>0</v>
      </c>
      <c r="CR136" s="33">
        <f>(IF(CD136=TRUE,CI136+(CI136*'2. AC Monitors'!$D$15),'1. Version 7 Dataset'!CI136))*0.85</f>
        <v>28.445997999999999</v>
      </c>
      <c r="CS136" s="35">
        <f t="shared" si="20"/>
        <v>0</v>
      </c>
      <c r="CT136" s="35">
        <f>($AZ136*$R136*'3. Signage Displays'!$A$7)+'3. Signage Displays'!$B$7*TANH('3. Signage Displays'!$C$7*('1. Version 7 Dataset'!$R136+'3. Signage Displays'!$D$7)+'3. Signage Displays'!$E$7)+'3. Signage Displays'!$F$7</f>
        <v>26.767828382628743</v>
      </c>
      <c r="CU136" s="36">
        <f>($AZ136*$R136*'3. Signage Displays'!$A$7)</f>
        <v>1.9380388800000001</v>
      </c>
      <c r="CV136" s="37">
        <f>BE136-(AZ136*R136*'3. Signage Displays'!$A$7)</f>
        <v>9.2919611199999999</v>
      </c>
      <c r="CW136" s="37">
        <f>IF(CC136=TRUE,CV136-(CT136*'3. Signage Displays'!$A$12),CV136)</f>
        <v>9.2919611199999999</v>
      </c>
      <c r="CX136" s="38">
        <f>'3. Signage Displays'!$B$7*TANH('3. Signage Displays'!$C$7*('1. Version 7 Dataset'!R136+'3. Signage Displays'!$D$7)+'3. Signage Displays'!$E$7)+'3. Signage Displays'!$F$7</f>
        <v>24.829789502628742</v>
      </c>
      <c r="CY136" s="28">
        <f t="shared" si="21"/>
        <v>1</v>
      </c>
    </row>
    <row r="137" spans="1:103" s="17" customFormat="1" ht="19.5" customHeight="1">
      <c r="A137" s="28">
        <v>1087</v>
      </c>
      <c r="B137" s="29" t="s">
        <v>1674</v>
      </c>
      <c r="C137" s="29" t="s">
        <v>1819</v>
      </c>
      <c r="D137" s="29" t="s">
        <v>1820</v>
      </c>
      <c r="E137" s="29" t="s">
        <v>1677</v>
      </c>
      <c r="F137" s="29" t="s">
        <v>1819</v>
      </c>
      <c r="G137" s="29" t="s">
        <v>1820</v>
      </c>
      <c r="H137" s="29"/>
      <c r="I137" s="29" t="s">
        <v>78</v>
      </c>
      <c r="J137" s="29" t="s">
        <v>100</v>
      </c>
      <c r="K137" s="29" t="s">
        <v>105</v>
      </c>
      <c r="L137" s="29" t="s">
        <v>80</v>
      </c>
      <c r="M137" s="29" t="s">
        <v>105</v>
      </c>
      <c r="N137" s="30">
        <v>1000</v>
      </c>
      <c r="O137" s="30">
        <v>9.4</v>
      </c>
      <c r="P137" s="30">
        <v>17</v>
      </c>
      <c r="Q137" s="31">
        <v>19.5</v>
      </c>
      <c r="R137" s="30">
        <v>160.54</v>
      </c>
      <c r="S137" s="30">
        <v>1.78</v>
      </c>
      <c r="T137" s="30">
        <v>900</v>
      </c>
      <c r="U137" s="30">
        <v>1600</v>
      </c>
      <c r="V137" s="32">
        <v>1.4</v>
      </c>
      <c r="W137" s="30">
        <v>8969</v>
      </c>
      <c r="X137" s="30">
        <v>60</v>
      </c>
      <c r="Y137" s="30">
        <v>31.6</v>
      </c>
      <c r="Z137" s="29" t="s">
        <v>86</v>
      </c>
      <c r="AA137" s="29" t="s">
        <v>86</v>
      </c>
      <c r="AB137" s="29"/>
      <c r="AC137" s="29"/>
      <c r="AD137" s="29" t="s">
        <v>84</v>
      </c>
      <c r="AE137" s="29" t="s">
        <v>83</v>
      </c>
      <c r="AF137" s="29" t="s">
        <v>306</v>
      </c>
      <c r="AG137" s="29" t="s">
        <v>105</v>
      </c>
      <c r="AH137" s="29" t="s">
        <v>86</v>
      </c>
      <c r="AI137" s="29" t="s">
        <v>105</v>
      </c>
      <c r="AJ137" s="29" t="s">
        <v>86</v>
      </c>
      <c r="AK137" s="29" t="s">
        <v>86</v>
      </c>
      <c r="AL137" s="29" t="s">
        <v>306</v>
      </c>
      <c r="AM137" s="29" t="s">
        <v>105</v>
      </c>
      <c r="AN137" s="29" t="s">
        <v>86</v>
      </c>
      <c r="AO137" s="29" t="s">
        <v>86</v>
      </c>
      <c r="AP137" s="29" t="s">
        <v>86</v>
      </c>
      <c r="AQ137" s="29" t="s">
        <v>96</v>
      </c>
      <c r="AR137" s="29" t="s">
        <v>105</v>
      </c>
      <c r="AS137" s="29" t="s">
        <v>84</v>
      </c>
      <c r="AT137" s="29" t="s">
        <v>89</v>
      </c>
      <c r="AU137" s="29" t="s">
        <v>105</v>
      </c>
      <c r="AV137" s="30">
        <v>0</v>
      </c>
      <c r="AW137" s="29" t="s">
        <v>84</v>
      </c>
      <c r="AX137" s="29" t="s">
        <v>84</v>
      </c>
      <c r="AY137" s="30">
        <v>250</v>
      </c>
      <c r="AZ137" s="30">
        <v>225.1</v>
      </c>
      <c r="BA137" s="30">
        <v>195.4</v>
      </c>
      <c r="BB137" s="30">
        <v>200.1</v>
      </c>
      <c r="BC137" s="29"/>
      <c r="BD137" s="29"/>
      <c r="BE137" s="30">
        <v>11.95</v>
      </c>
      <c r="BF137" s="29"/>
      <c r="BG137" s="30">
        <v>0.36</v>
      </c>
      <c r="BH137" s="29"/>
      <c r="BI137" s="29"/>
      <c r="BJ137" s="30">
        <v>0.23</v>
      </c>
      <c r="BK137" s="30">
        <v>38.69</v>
      </c>
      <c r="BL137" s="30">
        <v>38.69</v>
      </c>
      <c r="BM137" s="30">
        <v>42</v>
      </c>
      <c r="BN137" s="29"/>
      <c r="BO137" s="29"/>
      <c r="BP137" s="30">
        <v>0.26</v>
      </c>
      <c r="BQ137" s="30">
        <v>0.36</v>
      </c>
      <c r="BR137" s="29"/>
      <c r="BS137" s="30">
        <v>12</v>
      </c>
      <c r="BT137" s="30">
        <v>38.840000000000003</v>
      </c>
      <c r="BU137" s="29"/>
      <c r="BV137" s="30">
        <v>0</v>
      </c>
      <c r="BW137" s="28">
        <v>1087</v>
      </c>
      <c r="BX137" s="33">
        <f t="shared" si="16"/>
        <v>38.688539999999989</v>
      </c>
      <c r="BY137" s="34">
        <f>IF(COUNTIF($G$2:G137,G137)=1,1,0)</f>
        <v>1</v>
      </c>
      <c r="BZ137" s="34">
        <f t="shared" si="17"/>
        <v>1</v>
      </c>
      <c r="CA137" s="28" t="s">
        <v>3405</v>
      </c>
      <c r="CB137" s="34" t="b">
        <f t="shared" si="22"/>
        <v>0</v>
      </c>
      <c r="CC137" s="34" t="b">
        <f t="shared" si="18"/>
        <v>0</v>
      </c>
      <c r="CD137" s="34" t="b">
        <f t="array" ref="CD137">ISNUMBER(SEARCH("Touch Screen",$AJ137))</f>
        <v>0</v>
      </c>
      <c r="CE137" s="34"/>
      <c r="CF137" s="34"/>
      <c r="CG137" s="32">
        <v>31.6</v>
      </c>
      <c r="CH137" s="28">
        <v>0</v>
      </c>
      <c r="CI137" s="33">
        <f>('2. AC Monitors'!$A$8*'1. Version 7 Dataset'!$R137)+('1. Version 7 Dataset'!$V137*'2. AC Monitors'!$B$8)+'2. AC Monitors'!$C$8</f>
        <v>33.465879999999999</v>
      </c>
      <c r="CJ137" s="35">
        <f>BX137-('2. AC Monitors'!$B$8*V137)</f>
        <v>32.808539999999986</v>
      </c>
      <c r="CK137" s="33">
        <f>IF($CH137=0,CJ137,CJ137-('2. AC Monitors'!$A$15*'1. Version 7 Dataset'!$CG137))</f>
        <v>32.808539999999986</v>
      </c>
      <c r="CL137" s="33">
        <f>IF($CC137=TRUE,'1. Version 7 Dataset'!CK137-($CI137*'2. AC Monitors'!$B$15),'1. Version 7 Dataset'!CK137)</f>
        <v>32.808539999999986</v>
      </c>
      <c r="CM137" s="33">
        <f>IF($CD137=TRUE,CL137-($CI137*'2. AC Monitors'!$D$15),CL137)</f>
        <v>32.808539999999986</v>
      </c>
      <c r="CN137" s="33">
        <f>IF($CB137=TRUE,CM137-($CI137*'2. AC Monitors'!$E$15),CM137)</f>
        <v>32.808539999999986</v>
      </c>
      <c r="CO137" s="33">
        <f>IF($CA137="DC",CN137+(CI137*(1-'2. AC Monitors'!$D$21)),CN137)</f>
        <v>32.808539999999986</v>
      </c>
      <c r="CP137" s="35">
        <f>('2. AC Monitors'!$A$8*'1. Version 7 Dataset'!$R137)+'2. AC Monitors'!$C$8</f>
        <v>27.58588</v>
      </c>
      <c r="CQ137" s="35">
        <f t="shared" si="19"/>
        <v>0</v>
      </c>
      <c r="CR137" s="33">
        <f>(IF(CD137=TRUE,CI137+(CI137*'2. AC Monitors'!$D$15),'1. Version 7 Dataset'!CI137))*0.85</f>
        <v>28.445997999999999</v>
      </c>
      <c r="CS137" s="35">
        <f t="shared" si="20"/>
        <v>0</v>
      </c>
      <c r="CT137" s="35">
        <f>($AZ137*$R137*'3. Signage Displays'!$A$7)+'3. Signage Displays'!$B$7*TANH('3. Signage Displays'!$C$7*('1. Version 7 Dataset'!$R137+'3. Signage Displays'!$D$7)+'3. Signage Displays'!$E$7)+'3. Signage Displays'!$F$7</f>
        <v>26.275291662628739</v>
      </c>
      <c r="CU137" s="36">
        <f>($AZ137*$R137*'3. Signage Displays'!$A$7)</f>
        <v>1.44550216</v>
      </c>
      <c r="CV137" s="37">
        <f>BE137-(AZ137*R137*'3. Signage Displays'!$A$7)</f>
        <v>10.504497839999999</v>
      </c>
      <c r="CW137" s="37">
        <f>IF(CC137=TRUE,CV137-(CT137*'3. Signage Displays'!$A$12),CV137)</f>
        <v>10.504497839999999</v>
      </c>
      <c r="CX137" s="38">
        <f>'3. Signage Displays'!$B$7*TANH('3. Signage Displays'!$C$7*('1. Version 7 Dataset'!R137+'3. Signage Displays'!$D$7)+'3. Signage Displays'!$E$7)+'3. Signage Displays'!$F$7</f>
        <v>24.829789502628742</v>
      </c>
      <c r="CY137" s="28">
        <f t="shared" si="21"/>
        <v>1</v>
      </c>
    </row>
    <row r="138" spans="1:103" s="17" customFormat="1" ht="19.5" customHeight="1">
      <c r="A138" s="28">
        <v>1100</v>
      </c>
      <c r="B138" s="29" t="s">
        <v>808</v>
      </c>
      <c r="C138" s="29" t="s">
        <v>890</v>
      </c>
      <c r="D138" s="29" t="s">
        <v>891</v>
      </c>
      <c r="E138" s="29" t="s">
        <v>814</v>
      </c>
      <c r="F138" s="29" t="s">
        <v>890</v>
      </c>
      <c r="G138" s="29" t="s">
        <v>891</v>
      </c>
      <c r="H138" s="29"/>
      <c r="I138" s="29" t="s">
        <v>78</v>
      </c>
      <c r="J138" s="29" t="s">
        <v>88</v>
      </c>
      <c r="K138" s="29" t="s">
        <v>158</v>
      </c>
      <c r="L138" s="29" t="s">
        <v>80</v>
      </c>
      <c r="M138" s="29" t="s">
        <v>105</v>
      </c>
      <c r="N138" s="30">
        <v>1000</v>
      </c>
      <c r="O138" s="30">
        <v>9.3000000000000007</v>
      </c>
      <c r="P138" s="30">
        <v>17.100000000000001</v>
      </c>
      <c r="Q138" s="31">
        <v>19.5</v>
      </c>
      <c r="R138" s="30">
        <v>158.96</v>
      </c>
      <c r="S138" s="30">
        <v>1.78</v>
      </c>
      <c r="T138" s="30">
        <v>900</v>
      </c>
      <c r="U138" s="30">
        <v>1600</v>
      </c>
      <c r="V138" s="32">
        <v>1.4</v>
      </c>
      <c r="W138" s="30">
        <v>9059</v>
      </c>
      <c r="X138" s="30">
        <v>60</v>
      </c>
      <c r="Y138" s="30">
        <v>32.6</v>
      </c>
      <c r="Z138" s="29" t="s">
        <v>86</v>
      </c>
      <c r="AA138" s="29" t="s">
        <v>86</v>
      </c>
      <c r="AB138" s="29"/>
      <c r="AC138" s="29"/>
      <c r="AD138" s="29" t="s">
        <v>84</v>
      </c>
      <c r="AE138" s="29" t="s">
        <v>83</v>
      </c>
      <c r="AF138" s="29" t="s">
        <v>133</v>
      </c>
      <c r="AG138" s="29" t="s">
        <v>105</v>
      </c>
      <c r="AH138" s="29" t="s">
        <v>86</v>
      </c>
      <c r="AI138" s="29" t="s">
        <v>105</v>
      </c>
      <c r="AJ138" s="29" t="s">
        <v>86</v>
      </c>
      <c r="AK138" s="29" t="s">
        <v>86</v>
      </c>
      <c r="AL138" s="29" t="s">
        <v>87</v>
      </c>
      <c r="AM138" s="29" t="s">
        <v>105</v>
      </c>
      <c r="AN138" s="29" t="s">
        <v>86</v>
      </c>
      <c r="AO138" s="29" t="s">
        <v>86</v>
      </c>
      <c r="AP138" s="29" t="s">
        <v>86</v>
      </c>
      <c r="AQ138" s="29" t="s">
        <v>96</v>
      </c>
      <c r="AR138" s="29" t="s">
        <v>105</v>
      </c>
      <c r="AS138" s="29" t="s">
        <v>84</v>
      </c>
      <c r="AT138" s="29" t="s">
        <v>89</v>
      </c>
      <c r="AU138" s="29" t="s">
        <v>105</v>
      </c>
      <c r="AV138" s="30">
        <v>4</v>
      </c>
      <c r="AW138" s="29" t="s">
        <v>84</v>
      </c>
      <c r="AX138" s="29" t="s">
        <v>83</v>
      </c>
      <c r="AY138" s="30">
        <v>250</v>
      </c>
      <c r="AZ138" s="30">
        <v>262.2</v>
      </c>
      <c r="BA138" s="30">
        <v>219.9</v>
      </c>
      <c r="BB138" s="30">
        <v>200</v>
      </c>
      <c r="BC138" s="29"/>
      <c r="BD138" s="29"/>
      <c r="BE138" s="30">
        <v>10.45</v>
      </c>
      <c r="BF138" s="29"/>
      <c r="BG138" s="30">
        <v>0.17</v>
      </c>
      <c r="BH138" s="30">
        <v>0.17</v>
      </c>
      <c r="BI138" s="29"/>
      <c r="BJ138" s="30">
        <v>0.16</v>
      </c>
      <c r="BK138" s="30">
        <v>33.01</v>
      </c>
      <c r="BL138" s="30">
        <v>33.75</v>
      </c>
      <c r="BM138" s="30">
        <v>46.6</v>
      </c>
      <c r="BN138" s="29"/>
      <c r="BO138" s="29"/>
      <c r="BP138" s="30">
        <v>0.21</v>
      </c>
      <c r="BQ138" s="30">
        <v>0.23</v>
      </c>
      <c r="BR138" s="30">
        <v>0.23</v>
      </c>
      <c r="BS138" s="30">
        <v>10.47</v>
      </c>
      <c r="BT138" s="30">
        <v>33.409999999999997</v>
      </c>
      <c r="BU138" s="29"/>
      <c r="BV138" s="30">
        <v>0</v>
      </c>
      <c r="BW138" s="28">
        <v>1100</v>
      </c>
      <c r="BX138" s="33">
        <f t="shared" si="16"/>
        <v>33.007679999999993</v>
      </c>
      <c r="BY138" s="34">
        <f>IF(COUNTIF($G$2:G138,G138)=1,1,0)</f>
        <v>1</v>
      </c>
      <c r="BZ138" s="34">
        <f t="shared" si="17"/>
        <v>1</v>
      </c>
      <c r="CA138" s="28" t="s">
        <v>3405</v>
      </c>
      <c r="CB138" s="34" t="b">
        <f t="shared" si="22"/>
        <v>0</v>
      </c>
      <c r="CC138" s="34" t="b">
        <f t="shared" si="18"/>
        <v>0</v>
      </c>
      <c r="CD138" s="34" t="b">
        <f t="array" ref="CD138">ISNUMBER(SEARCH("Touch Screen",$AJ138))</f>
        <v>0</v>
      </c>
      <c r="CE138" s="34"/>
      <c r="CF138" s="34"/>
      <c r="CG138" s="32">
        <v>32.6</v>
      </c>
      <c r="CH138" s="28">
        <v>0</v>
      </c>
      <c r="CI138" s="33">
        <f>('2. AC Monitors'!$A$8*'1. Version 7 Dataset'!$R138)+('1. Version 7 Dataset'!$V138*'2. AC Monitors'!$B$8)+'2. AC Monitors'!$C$8</f>
        <v>33.273119999999999</v>
      </c>
      <c r="CJ138" s="35">
        <f>BX138-('2. AC Monitors'!$B$8*V138)</f>
        <v>27.127679999999994</v>
      </c>
      <c r="CK138" s="33">
        <f>IF($CH138=0,CJ138,CJ138-('2. AC Monitors'!$A$15*'1. Version 7 Dataset'!$CG138))</f>
        <v>27.127679999999994</v>
      </c>
      <c r="CL138" s="33">
        <f>IF($CC138=TRUE,'1. Version 7 Dataset'!CK138-($CI138*'2. AC Monitors'!$B$15),'1. Version 7 Dataset'!CK138)</f>
        <v>27.127679999999994</v>
      </c>
      <c r="CM138" s="33">
        <f>IF($CD138=TRUE,CL138-($CI138*'2. AC Monitors'!$D$15),CL138)</f>
        <v>27.127679999999994</v>
      </c>
      <c r="CN138" s="33">
        <f>IF($CB138=TRUE,CM138-($CI138*'2. AC Monitors'!$E$15),CM138)</f>
        <v>27.127679999999994</v>
      </c>
      <c r="CO138" s="33">
        <f>IF($CA138="DC",CN138+(CI138*(1-'2. AC Monitors'!$D$21)),CN138)</f>
        <v>27.127679999999994</v>
      </c>
      <c r="CP138" s="35">
        <f>('2. AC Monitors'!$A$8*'1. Version 7 Dataset'!$R138)+'2. AC Monitors'!$C$8</f>
        <v>27.39312</v>
      </c>
      <c r="CQ138" s="35">
        <f t="shared" si="19"/>
        <v>1</v>
      </c>
      <c r="CR138" s="33">
        <f>(IF(CD138=TRUE,CI138+(CI138*'2. AC Monitors'!$D$15),'1. Version 7 Dataset'!CI138))*0.85</f>
        <v>28.282151999999996</v>
      </c>
      <c r="CS138" s="35">
        <f t="shared" si="20"/>
        <v>0</v>
      </c>
      <c r="CT138" s="35">
        <f>($AZ138*$R138*'3. Signage Displays'!$A$7)+'3. Signage Displays'!$B$7*TANH('3. Signage Displays'!$C$7*('1. Version 7 Dataset'!$R138+'3. Signage Displays'!$D$7)+'3. Signage Displays'!$E$7)+'3. Signage Displays'!$F$7</f>
        <v>26.402312561373876</v>
      </c>
      <c r="CU138" s="36">
        <f>($AZ138*$R138*'3. Signage Displays'!$A$7)</f>
        <v>1.6671724800000001</v>
      </c>
      <c r="CV138" s="37">
        <f>BE138-(AZ138*R138*'3. Signage Displays'!$A$7)</f>
        <v>8.7828275199999997</v>
      </c>
      <c r="CW138" s="37">
        <f>IF(CC138=TRUE,CV138-(CT138*'3. Signage Displays'!$A$12),CV138)</f>
        <v>8.7828275199999997</v>
      </c>
      <c r="CX138" s="38">
        <f>'3. Signage Displays'!$B$7*TANH('3. Signage Displays'!$C$7*('1. Version 7 Dataset'!R138+'3. Signage Displays'!$D$7)+'3. Signage Displays'!$E$7)+'3. Signage Displays'!$F$7</f>
        <v>24.735140081373878</v>
      </c>
      <c r="CY138" s="28">
        <f t="shared" si="21"/>
        <v>1</v>
      </c>
    </row>
    <row r="139" spans="1:103" s="17" customFormat="1" ht="19.5" customHeight="1">
      <c r="A139" s="28">
        <v>1142</v>
      </c>
      <c r="B139" s="29" t="s">
        <v>808</v>
      </c>
      <c r="C139" s="29" t="s">
        <v>834</v>
      </c>
      <c r="D139" s="29" t="s">
        <v>835</v>
      </c>
      <c r="E139" s="29" t="s">
        <v>814</v>
      </c>
      <c r="F139" s="29" t="s">
        <v>836</v>
      </c>
      <c r="G139" s="29" t="s">
        <v>837</v>
      </c>
      <c r="H139" s="29"/>
      <c r="I139" s="29" t="s">
        <v>78</v>
      </c>
      <c r="J139" s="29" t="s">
        <v>100</v>
      </c>
      <c r="K139" s="29"/>
      <c r="L139" s="29" t="s">
        <v>80</v>
      </c>
      <c r="M139" s="29"/>
      <c r="N139" s="30">
        <v>1000</v>
      </c>
      <c r="O139" s="30">
        <v>9.3000000000000007</v>
      </c>
      <c r="P139" s="30">
        <v>17.100000000000001</v>
      </c>
      <c r="Q139" s="31">
        <v>19.5</v>
      </c>
      <c r="R139" s="30">
        <v>158.96</v>
      </c>
      <c r="S139" s="30">
        <v>1.78</v>
      </c>
      <c r="T139" s="30">
        <v>900</v>
      </c>
      <c r="U139" s="30">
        <v>1600</v>
      </c>
      <c r="V139" s="32">
        <v>1.4</v>
      </c>
      <c r="W139" s="30">
        <v>9059</v>
      </c>
      <c r="X139" s="30">
        <v>60</v>
      </c>
      <c r="Y139" s="30">
        <v>33.5</v>
      </c>
      <c r="Z139" s="29" t="s">
        <v>81</v>
      </c>
      <c r="AA139" s="29" t="s">
        <v>86</v>
      </c>
      <c r="AB139" s="29"/>
      <c r="AC139" s="29"/>
      <c r="AD139" s="29" t="s">
        <v>84</v>
      </c>
      <c r="AE139" s="29" t="s">
        <v>84</v>
      </c>
      <c r="AF139" s="29" t="s">
        <v>838</v>
      </c>
      <c r="AG139" s="29"/>
      <c r="AH139" s="29" t="s">
        <v>86</v>
      </c>
      <c r="AI139" s="29"/>
      <c r="AJ139" s="29" t="s">
        <v>86</v>
      </c>
      <c r="AK139" s="29" t="s">
        <v>86</v>
      </c>
      <c r="AL139" s="29" t="s">
        <v>87</v>
      </c>
      <c r="AM139" s="29"/>
      <c r="AN139" s="29" t="s">
        <v>86</v>
      </c>
      <c r="AO139" s="29" t="s">
        <v>86</v>
      </c>
      <c r="AP139" s="29" t="s">
        <v>86</v>
      </c>
      <c r="AQ139" s="29" t="s">
        <v>96</v>
      </c>
      <c r="AR139" s="29"/>
      <c r="AS139" s="29" t="s">
        <v>84</v>
      </c>
      <c r="AT139" s="29" t="s">
        <v>89</v>
      </c>
      <c r="AU139" s="29"/>
      <c r="AV139" s="30">
        <v>5</v>
      </c>
      <c r="AW139" s="29" t="s">
        <v>84</v>
      </c>
      <c r="AX139" s="29" t="s">
        <v>83</v>
      </c>
      <c r="AY139" s="30">
        <v>250</v>
      </c>
      <c r="AZ139" s="30">
        <v>261.5</v>
      </c>
      <c r="BA139" s="30">
        <v>184.2</v>
      </c>
      <c r="BB139" s="30">
        <v>202</v>
      </c>
      <c r="BC139" s="29"/>
      <c r="BD139" s="29"/>
      <c r="BE139" s="30">
        <v>11.09</v>
      </c>
      <c r="BF139" s="29"/>
      <c r="BG139" s="30">
        <v>0.14000000000000001</v>
      </c>
      <c r="BH139" s="29"/>
      <c r="BI139" s="29"/>
      <c r="BJ139" s="30">
        <v>0.11</v>
      </c>
      <c r="BK139" s="30">
        <v>34.78</v>
      </c>
      <c r="BL139" s="30">
        <v>34.78</v>
      </c>
      <c r="BM139" s="30">
        <v>41.7</v>
      </c>
      <c r="BN139" s="29"/>
      <c r="BO139" s="29"/>
      <c r="BP139" s="30">
        <v>0.19</v>
      </c>
      <c r="BQ139" s="30">
        <v>0.21</v>
      </c>
      <c r="BR139" s="29"/>
      <c r="BS139" s="30">
        <v>10.99</v>
      </c>
      <c r="BT139" s="30">
        <v>34.92</v>
      </c>
      <c r="BU139" s="29"/>
      <c r="BV139" s="30">
        <v>0</v>
      </c>
      <c r="BW139" s="28">
        <v>1142</v>
      </c>
      <c r="BX139" s="33">
        <f t="shared" si="16"/>
        <v>34.799099999999996</v>
      </c>
      <c r="BY139" s="34">
        <f>IF(COUNTIF($G$2:G139,G139)=1,1,0)</f>
        <v>1</v>
      </c>
      <c r="BZ139" s="34">
        <f t="shared" si="17"/>
        <v>1</v>
      </c>
      <c r="CA139" s="28" t="s">
        <v>3405</v>
      </c>
      <c r="CB139" s="34" t="b">
        <f t="shared" si="22"/>
        <v>0</v>
      </c>
      <c r="CC139" s="34" t="b">
        <f t="shared" si="18"/>
        <v>0</v>
      </c>
      <c r="CD139" s="34" t="b">
        <f t="array" ref="CD139">ISNUMBER(SEARCH("Touch Screen",$AJ139))</f>
        <v>0</v>
      </c>
      <c r="CE139" s="34"/>
      <c r="CF139" s="34"/>
      <c r="CG139" s="32">
        <v>33.5</v>
      </c>
      <c r="CH139" s="28">
        <v>0</v>
      </c>
      <c r="CI139" s="33">
        <f>('2. AC Monitors'!$A$8*'1. Version 7 Dataset'!$R139)+('1. Version 7 Dataset'!$V139*'2. AC Monitors'!$B$8)+'2. AC Monitors'!$C$8</f>
        <v>33.273119999999999</v>
      </c>
      <c r="CJ139" s="35">
        <f>BX139-('2. AC Monitors'!$B$8*V139)</f>
        <v>28.919099999999997</v>
      </c>
      <c r="CK139" s="33">
        <f>IF($CH139=0,CJ139,CJ139-('2. AC Monitors'!$A$15*'1. Version 7 Dataset'!$CG139))</f>
        <v>28.919099999999997</v>
      </c>
      <c r="CL139" s="33">
        <f>IF($CC139=TRUE,'1. Version 7 Dataset'!CK139-($CI139*'2. AC Monitors'!$B$15),'1. Version 7 Dataset'!CK139)</f>
        <v>28.919099999999997</v>
      </c>
      <c r="CM139" s="33">
        <f>IF($CD139=TRUE,CL139-($CI139*'2. AC Monitors'!$D$15),CL139)</f>
        <v>28.919099999999997</v>
      </c>
      <c r="CN139" s="33">
        <f>IF($CB139=TRUE,CM139-($CI139*'2. AC Monitors'!$E$15),CM139)</f>
        <v>28.919099999999997</v>
      </c>
      <c r="CO139" s="33">
        <f>IF($CA139="DC",CN139+(CI139*(1-'2. AC Monitors'!$D$21)),CN139)</f>
        <v>28.919099999999997</v>
      </c>
      <c r="CP139" s="35">
        <f>('2. AC Monitors'!$A$8*'1. Version 7 Dataset'!$R139)+'2. AC Monitors'!$C$8</f>
        <v>27.39312</v>
      </c>
      <c r="CQ139" s="35">
        <f t="shared" si="19"/>
        <v>0</v>
      </c>
      <c r="CR139" s="33">
        <f>(IF(CD139=TRUE,CI139+(CI139*'2. AC Monitors'!$D$15),'1. Version 7 Dataset'!CI139))*0.85</f>
        <v>28.282151999999996</v>
      </c>
      <c r="CS139" s="35">
        <f t="shared" si="20"/>
        <v>0</v>
      </c>
      <c r="CT139" s="35">
        <f>($AZ139*$R139*'3. Signage Displays'!$A$7)+'3. Signage Displays'!$B$7*TANH('3. Signage Displays'!$C$7*('1. Version 7 Dataset'!$R139+'3. Signage Displays'!$D$7)+'3. Signage Displays'!$E$7)+'3. Signage Displays'!$F$7</f>
        <v>26.397861681373875</v>
      </c>
      <c r="CU139" s="36">
        <f>($AZ139*$R139*'3. Signage Displays'!$A$7)</f>
        <v>1.6627216000000002</v>
      </c>
      <c r="CV139" s="37">
        <f>BE139-(AZ139*R139*'3. Signage Displays'!$A$7)</f>
        <v>9.4272783999999987</v>
      </c>
      <c r="CW139" s="37">
        <f>IF(CC139=TRUE,CV139-(CT139*'3. Signage Displays'!$A$12),CV139)</f>
        <v>9.4272783999999987</v>
      </c>
      <c r="CX139" s="38">
        <f>'3. Signage Displays'!$B$7*TANH('3. Signage Displays'!$C$7*('1. Version 7 Dataset'!R139+'3. Signage Displays'!$D$7)+'3. Signage Displays'!$E$7)+'3. Signage Displays'!$F$7</f>
        <v>24.735140081373878</v>
      </c>
      <c r="CY139" s="28">
        <f t="shared" si="21"/>
        <v>1</v>
      </c>
    </row>
    <row r="140" spans="1:103" s="17" customFormat="1" ht="19.5" customHeight="1">
      <c r="A140" s="28">
        <v>1144</v>
      </c>
      <c r="B140" s="29" t="s">
        <v>808</v>
      </c>
      <c r="C140" s="29" t="s">
        <v>882</v>
      </c>
      <c r="D140" s="29" t="s">
        <v>883</v>
      </c>
      <c r="E140" s="29" t="s">
        <v>814</v>
      </c>
      <c r="F140" s="29" t="s">
        <v>882</v>
      </c>
      <c r="G140" s="29" t="s">
        <v>883</v>
      </c>
      <c r="H140" s="29"/>
      <c r="I140" s="29" t="s">
        <v>78</v>
      </c>
      <c r="J140" s="29" t="s">
        <v>79</v>
      </c>
      <c r="K140" s="29"/>
      <c r="L140" s="29" t="s">
        <v>80</v>
      </c>
      <c r="M140" s="29"/>
      <c r="N140" s="30">
        <v>1000</v>
      </c>
      <c r="O140" s="30">
        <v>9.3000000000000007</v>
      </c>
      <c r="P140" s="30">
        <v>17.100000000000001</v>
      </c>
      <c r="Q140" s="31">
        <v>19.5</v>
      </c>
      <c r="R140" s="30">
        <v>162.47999999999999</v>
      </c>
      <c r="S140" s="30">
        <v>1.78</v>
      </c>
      <c r="T140" s="30">
        <v>900</v>
      </c>
      <c r="U140" s="30">
        <v>1600</v>
      </c>
      <c r="V140" s="32">
        <v>1.4</v>
      </c>
      <c r="W140" s="30">
        <v>8863</v>
      </c>
      <c r="X140" s="30">
        <v>60</v>
      </c>
      <c r="Y140" s="30">
        <v>0.3</v>
      </c>
      <c r="Z140" s="29" t="s">
        <v>86</v>
      </c>
      <c r="AA140" s="29" t="s">
        <v>86</v>
      </c>
      <c r="AB140" s="29"/>
      <c r="AC140" s="29"/>
      <c r="AD140" s="29" t="s">
        <v>84</v>
      </c>
      <c r="AE140" s="29" t="s">
        <v>83</v>
      </c>
      <c r="AF140" s="29" t="s">
        <v>884</v>
      </c>
      <c r="AG140" s="29"/>
      <c r="AH140" s="29" t="s">
        <v>86</v>
      </c>
      <c r="AI140" s="29"/>
      <c r="AJ140" s="29" t="s">
        <v>86</v>
      </c>
      <c r="AK140" s="29" t="s">
        <v>86</v>
      </c>
      <c r="AL140" s="29" t="s">
        <v>87</v>
      </c>
      <c r="AM140" s="29"/>
      <c r="AN140" s="29" t="s">
        <v>86</v>
      </c>
      <c r="AO140" s="29" t="s">
        <v>86</v>
      </c>
      <c r="AP140" s="29" t="s">
        <v>86</v>
      </c>
      <c r="AQ140" s="29" t="s">
        <v>96</v>
      </c>
      <c r="AR140" s="29"/>
      <c r="AS140" s="29" t="s">
        <v>84</v>
      </c>
      <c r="AT140" s="29" t="s">
        <v>89</v>
      </c>
      <c r="AU140" s="29"/>
      <c r="AV140" s="30">
        <v>5</v>
      </c>
      <c r="AW140" s="29" t="s">
        <v>84</v>
      </c>
      <c r="AX140" s="29" t="s">
        <v>84</v>
      </c>
      <c r="AY140" s="30">
        <v>250</v>
      </c>
      <c r="AZ140" s="30">
        <v>332.1</v>
      </c>
      <c r="BA140" s="30">
        <v>195.7</v>
      </c>
      <c r="BB140" s="30">
        <v>200.1</v>
      </c>
      <c r="BC140" s="29"/>
      <c r="BD140" s="29"/>
      <c r="BE140" s="30">
        <v>11.18</v>
      </c>
      <c r="BF140" s="29"/>
      <c r="BG140" s="30">
        <v>0.14000000000000001</v>
      </c>
      <c r="BH140" s="30">
        <v>0.1</v>
      </c>
      <c r="BI140" s="29"/>
      <c r="BJ140" s="30">
        <v>0.09</v>
      </c>
      <c r="BK140" s="30">
        <v>35.08</v>
      </c>
      <c r="BL140" s="30">
        <v>35.08</v>
      </c>
      <c r="BM140" s="30">
        <v>42.5</v>
      </c>
      <c r="BN140" s="29"/>
      <c r="BO140" s="29"/>
      <c r="BP140" s="30">
        <v>0.15</v>
      </c>
      <c r="BQ140" s="30">
        <v>0.21</v>
      </c>
      <c r="BR140" s="30">
        <v>0.16</v>
      </c>
      <c r="BS140" s="30">
        <v>11.23</v>
      </c>
      <c r="BT140" s="30">
        <v>35.630000000000003</v>
      </c>
      <c r="BU140" s="29"/>
      <c r="BV140" s="30">
        <v>0</v>
      </c>
      <c r="BW140" s="28">
        <v>1144</v>
      </c>
      <c r="BX140" s="33">
        <f t="shared" si="16"/>
        <v>35.075039999999994</v>
      </c>
      <c r="BY140" s="34">
        <f>IF(COUNTIF($G$2:G140,G140)=1,1,0)</f>
        <v>1</v>
      </c>
      <c r="BZ140" s="34">
        <f t="shared" si="17"/>
        <v>1</v>
      </c>
      <c r="CA140" s="28" t="s">
        <v>3405</v>
      </c>
      <c r="CB140" s="34" t="b">
        <f t="shared" si="22"/>
        <v>0</v>
      </c>
      <c r="CC140" s="34" t="b">
        <f t="shared" si="18"/>
        <v>0</v>
      </c>
      <c r="CD140" s="34" t="b">
        <f t="array" ref="CD140">ISNUMBER(SEARCH("Touch Screen",$AJ140))</f>
        <v>0</v>
      </c>
      <c r="CE140" s="34"/>
      <c r="CF140" s="34"/>
      <c r="CG140" s="32">
        <v>0.3</v>
      </c>
      <c r="CH140" s="28">
        <v>0</v>
      </c>
      <c r="CI140" s="33">
        <f>('2. AC Monitors'!$A$8*'1. Version 7 Dataset'!$R140)+('1. Version 7 Dataset'!$V140*'2. AC Monitors'!$B$8)+'2. AC Monitors'!$C$8</f>
        <v>33.702559999999998</v>
      </c>
      <c r="CJ140" s="35">
        <f>BX140-('2. AC Monitors'!$B$8*V140)</f>
        <v>29.195039999999995</v>
      </c>
      <c r="CK140" s="33">
        <f>IF($CH140=0,CJ140,CJ140-('2. AC Monitors'!$A$15*'1. Version 7 Dataset'!$CG140))</f>
        <v>29.195039999999995</v>
      </c>
      <c r="CL140" s="33">
        <f>IF($CC140=TRUE,'1. Version 7 Dataset'!CK140-($CI140*'2. AC Monitors'!$B$15),'1. Version 7 Dataset'!CK140)</f>
        <v>29.195039999999995</v>
      </c>
      <c r="CM140" s="33">
        <f>IF($CD140=TRUE,CL140-($CI140*'2. AC Monitors'!$D$15),CL140)</f>
        <v>29.195039999999995</v>
      </c>
      <c r="CN140" s="33">
        <f>IF($CB140=TRUE,CM140-($CI140*'2. AC Monitors'!$E$15),CM140)</f>
        <v>29.195039999999995</v>
      </c>
      <c r="CO140" s="33">
        <f>IF($CA140="DC",CN140+(CI140*(1-'2. AC Monitors'!$D$21)),CN140)</f>
        <v>29.195039999999995</v>
      </c>
      <c r="CP140" s="35">
        <f>('2. AC Monitors'!$A$8*'1. Version 7 Dataset'!$R140)+'2. AC Monitors'!$C$8</f>
        <v>27.822559999999999</v>
      </c>
      <c r="CQ140" s="35">
        <f t="shared" si="19"/>
        <v>0</v>
      </c>
      <c r="CR140" s="33">
        <f>(IF(CD140=TRUE,CI140+(CI140*'2. AC Monitors'!$D$15),'1. Version 7 Dataset'!CI140))*0.85</f>
        <v>28.647175999999998</v>
      </c>
      <c r="CS140" s="35">
        <f t="shared" si="20"/>
        <v>0</v>
      </c>
      <c r="CT140" s="35">
        <f>($AZ140*$R140*'3. Signage Displays'!$A$7)+'3. Signage Displays'!$B$7*TANH('3. Signage Displays'!$C$7*('1. Version 7 Dataset'!$R140+'3. Signage Displays'!$D$7)+'3. Signage Displays'!$E$7)+'3. Signage Displays'!$F$7</f>
        <v>27.104380690534811</v>
      </c>
      <c r="CU140" s="36">
        <f>($AZ140*$R140*'3. Signage Displays'!$A$7)</f>
        <v>2.1583843200000001</v>
      </c>
      <c r="CV140" s="37">
        <f>BE140-(AZ140*R140*'3. Signage Displays'!$A$7)</f>
        <v>9.02161568</v>
      </c>
      <c r="CW140" s="37">
        <f>IF(CC140=TRUE,CV140-(CT140*'3. Signage Displays'!$A$12),CV140)</f>
        <v>9.02161568</v>
      </c>
      <c r="CX140" s="38">
        <f>'3. Signage Displays'!$B$7*TANH('3. Signage Displays'!$C$7*('1. Version 7 Dataset'!R140+'3. Signage Displays'!$D$7)+'3. Signage Displays'!$E$7)+'3. Signage Displays'!$F$7</f>
        <v>24.945996370534814</v>
      </c>
      <c r="CY140" s="28">
        <f t="shared" si="21"/>
        <v>1</v>
      </c>
    </row>
    <row r="141" spans="1:103" s="17" customFormat="1" ht="19.5" customHeight="1">
      <c r="A141" s="28">
        <v>540</v>
      </c>
      <c r="B141" s="29" t="s">
        <v>1196</v>
      </c>
      <c r="C141" s="29" t="s">
        <v>1211</v>
      </c>
      <c r="D141" s="29" t="s">
        <v>1212</v>
      </c>
      <c r="E141" s="29" t="s">
        <v>1199</v>
      </c>
      <c r="F141" s="29" t="s">
        <v>1213</v>
      </c>
      <c r="G141" s="29" t="s">
        <v>1214</v>
      </c>
      <c r="H141" s="29"/>
      <c r="I141" s="29" t="s">
        <v>78</v>
      </c>
      <c r="J141" s="29" t="s">
        <v>100</v>
      </c>
      <c r="K141" s="29"/>
      <c r="L141" s="29" t="s">
        <v>80</v>
      </c>
      <c r="M141" s="29"/>
      <c r="N141" s="30">
        <v>1000</v>
      </c>
      <c r="O141" s="30">
        <v>9.4</v>
      </c>
      <c r="P141" s="30">
        <v>17</v>
      </c>
      <c r="Q141" s="31">
        <v>19.5</v>
      </c>
      <c r="R141" s="30">
        <v>160.54</v>
      </c>
      <c r="S141" s="30">
        <v>1.78</v>
      </c>
      <c r="T141" s="30">
        <v>900</v>
      </c>
      <c r="U141" s="30">
        <v>1600</v>
      </c>
      <c r="V141" s="32">
        <v>1.4</v>
      </c>
      <c r="W141" s="30">
        <v>8970</v>
      </c>
      <c r="X141" s="30">
        <v>60</v>
      </c>
      <c r="Y141" s="30">
        <v>32.9</v>
      </c>
      <c r="Z141" s="29" t="s">
        <v>81</v>
      </c>
      <c r="AA141" s="29" t="s">
        <v>82</v>
      </c>
      <c r="AB141" s="29"/>
      <c r="AC141" s="29"/>
      <c r="AD141" s="29" t="s">
        <v>84</v>
      </c>
      <c r="AE141" s="29" t="s">
        <v>83</v>
      </c>
      <c r="AF141" s="29" t="s">
        <v>285</v>
      </c>
      <c r="AG141" s="29"/>
      <c r="AH141" s="29" t="s">
        <v>120</v>
      </c>
      <c r="AI141" s="29"/>
      <c r="AJ141" s="29" t="s">
        <v>86</v>
      </c>
      <c r="AK141" s="29" t="s">
        <v>86</v>
      </c>
      <c r="AL141" s="29" t="s">
        <v>107</v>
      </c>
      <c r="AM141" s="29"/>
      <c r="AN141" s="29" t="s">
        <v>86</v>
      </c>
      <c r="AO141" s="29" t="s">
        <v>86</v>
      </c>
      <c r="AP141" s="29" t="s">
        <v>86</v>
      </c>
      <c r="AQ141" s="29" t="s">
        <v>96</v>
      </c>
      <c r="AR141" s="29"/>
      <c r="AS141" s="29" t="s">
        <v>84</v>
      </c>
      <c r="AT141" s="29" t="s">
        <v>89</v>
      </c>
      <c r="AU141" s="29"/>
      <c r="AV141" s="30">
        <v>1</v>
      </c>
      <c r="AW141" s="29" t="s">
        <v>84</v>
      </c>
      <c r="AX141" s="29" t="s">
        <v>84</v>
      </c>
      <c r="AY141" s="30">
        <v>250</v>
      </c>
      <c r="AZ141" s="30">
        <v>297.3</v>
      </c>
      <c r="BA141" s="30">
        <v>264.39999999999998</v>
      </c>
      <c r="BB141" s="30">
        <v>200.5</v>
      </c>
      <c r="BC141" s="29"/>
      <c r="BD141" s="29"/>
      <c r="BE141" s="30">
        <v>10.98</v>
      </c>
      <c r="BF141" s="29"/>
      <c r="BG141" s="30">
        <v>0.31</v>
      </c>
      <c r="BH141" s="29"/>
      <c r="BI141" s="29"/>
      <c r="BJ141" s="30">
        <v>0.13</v>
      </c>
      <c r="BK141" s="30">
        <v>35.409999999999997</v>
      </c>
      <c r="BL141" s="29"/>
      <c r="BM141" s="30">
        <v>42</v>
      </c>
      <c r="BN141" s="29"/>
      <c r="BO141" s="29"/>
      <c r="BP141" s="30">
        <v>0.16</v>
      </c>
      <c r="BQ141" s="30">
        <v>0.35</v>
      </c>
      <c r="BR141" s="29"/>
      <c r="BS141" s="30">
        <v>11.09</v>
      </c>
      <c r="BT141" s="30">
        <v>36</v>
      </c>
      <c r="BU141" s="29"/>
      <c r="BV141" s="30">
        <v>0</v>
      </c>
      <c r="BW141" s="28">
        <v>540</v>
      </c>
      <c r="BX141" s="33">
        <f t="shared" si="16"/>
        <v>35.429819999999999</v>
      </c>
      <c r="BY141" s="34">
        <f>IF(COUNTIF($G$2:G141,G141)=1,1,0)</f>
        <v>1</v>
      </c>
      <c r="BZ141" s="34">
        <f t="shared" si="17"/>
        <v>1</v>
      </c>
      <c r="CA141" s="28" t="s">
        <v>3405</v>
      </c>
      <c r="CB141" s="34" t="b">
        <f t="shared" si="22"/>
        <v>0</v>
      </c>
      <c r="CC141" s="34" t="b">
        <f t="shared" si="18"/>
        <v>0</v>
      </c>
      <c r="CD141" s="34" t="b">
        <f t="array" ref="CD141">ISNUMBER(SEARCH("Touch Screen",$AJ141))</f>
        <v>0</v>
      </c>
      <c r="CE141" s="34"/>
      <c r="CF141" s="34"/>
      <c r="CG141" s="32">
        <v>32.9</v>
      </c>
      <c r="CH141" s="28">
        <v>0</v>
      </c>
      <c r="CI141" s="33">
        <f>('2. AC Monitors'!$A$8*'1. Version 7 Dataset'!$R141)+('1. Version 7 Dataset'!$V141*'2. AC Monitors'!$B$8)+'2. AC Monitors'!$C$8</f>
        <v>33.465879999999999</v>
      </c>
      <c r="CJ141" s="35">
        <f>BX141-('2. AC Monitors'!$B$8*V141)</f>
        <v>29.54982</v>
      </c>
      <c r="CK141" s="33">
        <f>IF($CH141=0,CJ141,CJ141-('2. AC Monitors'!$A$15*'1. Version 7 Dataset'!$CG141))</f>
        <v>29.54982</v>
      </c>
      <c r="CL141" s="33">
        <f>IF($CC141=TRUE,'1. Version 7 Dataset'!CK141-($CI141*'2. AC Monitors'!$B$15),'1. Version 7 Dataset'!CK141)</f>
        <v>29.54982</v>
      </c>
      <c r="CM141" s="33">
        <f>IF($CD141=TRUE,CL141-($CI141*'2. AC Monitors'!$D$15),CL141)</f>
        <v>29.54982</v>
      </c>
      <c r="CN141" s="33">
        <f>IF($CB141=TRUE,CM141-($CI141*'2. AC Monitors'!$E$15),CM141)</f>
        <v>29.54982</v>
      </c>
      <c r="CO141" s="33">
        <f>IF($CA141="DC",CN141+(CI141*(1-'2. AC Monitors'!$D$21)),CN141)</f>
        <v>29.54982</v>
      </c>
      <c r="CP141" s="35">
        <f>('2. AC Monitors'!$A$8*'1. Version 7 Dataset'!$R141)+'2. AC Monitors'!$C$8</f>
        <v>27.58588</v>
      </c>
      <c r="CQ141" s="35">
        <f t="shared" si="19"/>
        <v>0</v>
      </c>
      <c r="CR141" s="33">
        <f>(IF(CD141=TRUE,CI141+(CI141*'2. AC Monitors'!$D$15),'1. Version 7 Dataset'!CI141))*0.85</f>
        <v>28.445997999999999</v>
      </c>
      <c r="CS141" s="35">
        <f t="shared" si="20"/>
        <v>0</v>
      </c>
      <c r="CT141" s="35">
        <f>($AZ141*$R141*'3. Signage Displays'!$A$7)+'3. Signage Displays'!$B$7*TANH('3. Signage Displays'!$C$7*('1. Version 7 Dataset'!$R141+'3. Signage Displays'!$D$7)+'3. Signage Displays'!$E$7)+'3. Signage Displays'!$F$7</f>
        <v>26.73893118262874</v>
      </c>
      <c r="CU141" s="36">
        <f>($AZ141*$R141*'3. Signage Displays'!$A$7)</f>
        <v>1.9091416800000003</v>
      </c>
      <c r="CV141" s="37">
        <f>BE141-(AZ141*R141*'3. Signage Displays'!$A$7)</f>
        <v>9.0708583199999993</v>
      </c>
      <c r="CW141" s="37">
        <f>IF(CC141=TRUE,CV141-(CT141*'3. Signage Displays'!$A$12),CV141)</f>
        <v>9.0708583199999993</v>
      </c>
      <c r="CX141" s="38">
        <f>'3. Signage Displays'!$B$7*TANH('3. Signage Displays'!$C$7*('1. Version 7 Dataset'!R141+'3. Signage Displays'!$D$7)+'3. Signage Displays'!$E$7)+'3. Signage Displays'!$F$7</f>
        <v>24.829789502628742</v>
      </c>
      <c r="CY141" s="28">
        <f t="shared" si="21"/>
        <v>1</v>
      </c>
    </row>
    <row r="142" spans="1:103" s="17" customFormat="1" ht="19.5" customHeight="1">
      <c r="A142" s="28">
        <v>623</v>
      </c>
      <c r="B142" s="29" t="s">
        <v>3083</v>
      </c>
      <c r="C142" s="29" t="s">
        <v>3124</v>
      </c>
      <c r="D142" s="29" t="s">
        <v>3125</v>
      </c>
      <c r="E142" s="29" t="s">
        <v>3086</v>
      </c>
      <c r="F142" s="29" t="s">
        <v>3126</v>
      </c>
      <c r="G142" s="29" t="s">
        <v>3127</v>
      </c>
      <c r="H142" s="29"/>
      <c r="I142" s="29" t="s">
        <v>78</v>
      </c>
      <c r="J142" s="29" t="s">
        <v>100</v>
      </c>
      <c r="K142" s="29"/>
      <c r="L142" s="29" t="s">
        <v>80</v>
      </c>
      <c r="M142" s="29"/>
      <c r="N142" s="30">
        <v>500</v>
      </c>
      <c r="O142" s="30">
        <v>17.100000000000001</v>
      </c>
      <c r="P142" s="30">
        <v>9.3000000000000007</v>
      </c>
      <c r="Q142" s="31">
        <v>19.5</v>
      </c>
      <c r="R142" s="30">
        <v>158.96</v>
      </c>
      <c r="S142" s="30">
        <v>1.78</v>
      </c>
      <c r="T142" s="30">
        <v>1600</v>
      </c>
      <c r="U142" s="30">
        <v>900</v>
      </c>
      <c r="V142" s="32">
        <v>1.4</v>
      </c>
      <c r="W142" s="30">
        <v>9059</v>
      </c>
      <c r="X142" s="30">
        <v>60</v>
      </c>
      <c r="Y142" s="30">
        <v>33.5</v>
      </c>
      <c r="Z142" s="29" t="s">
        <v>81</v>
      </c>
      <c r="AA142" s="29" t="s">
        <v>82</v>
      </c>
      <c r="AB142" s="29"/>
      <c r="AC142" s="29"/>
      <c r="AD142" s="29" t="s">
        <v>84</v>
      </c>
      <c r="AE142" s="29" t="s">
        <v>84</v>
      </c>
      <c r="AF142" s="29" t="s">
        <v>3128</v>
      </c>
      <c r="AG142" s="29"/>
      <c r="AH142" s="29" t="s">
        <v>86</v>
      </c>
      <c r="AI142" s="29"/>
      <c r="AJ142" s="29" t="s">
        <v>86</v>
      </c>
      <c r="AK142" s="29" t="s">
        <v>86</v>
      </c>
      <c r="AL142" s="29" t="s">
        <v>87</v>
      </c>
      <c r="AM142" s="29"/>
      <c r="AN142" s="29" t="s">
        <v>86</v>
      </c>
      <c r="AO142" s="29" t="s">
        <v>86</v>
      </c>
      <c r="AP142" s="29" t="s">
        <v>86</v>
      </c>
      <c r="AQ142" s="29" t="s">
        <v>96</v>
      </c>
      <c r="AR142" s="29"/>
      <c r="AS142" s="29" t="s">
        <v>84</v>
      </c>
      <c r="AT142" s="29" t="s">
        <v>89</v>
      </c>
      <c r="AU142" s="29"/>
      <c r="AV142" s="30">
        <v>0</v>
      </c>
      <c r="AW142" s="29" t="s">
        <v>84</v>
      </c>
      <c r="AX142" s="29" t="s">
        <v>83</v>
      </c>
      <c r="AY142" s="30">
        <v>250</v>
      </c>
      <c r="AZ142" s="30">
        <v>278.8</v>
      </c>
      <c r="BA142" s="30">
        <v>199.4</v>
      </c>
      <c r="BB142" s="30">
        <v>200.5</v>
      </c>
      <c r="BC142" s="29"/>
      <c r="BD142" s="29"/>
      <c r="BE142" s="30">
        <v>11.28</v>
      </c>
      <c r="BF142" s="29"/>
      <c r="BG142" s="30">
        <v>0.28999999999999998</v>
      </c>
      <c r="BH142" s="29"/>
      <c r="BI142" s="29"/>
      <c r="BJ142" s="30">
        <v>0.2</v>
      </c>
      <c r="BK142" s="30">
        <v>36.25</v>
      </c>
      <c r="BL142" s="29"/>
      <c r="BM142" s="30">
        <v>41.71</v>
      </c>
      <c r="BN142" s="29"/>
      <c r="BO142" s="29"/>
      <c r="BP142" s="30">
        <v>0.27</v>
      </c>
      <c r="BQ142" s="30">
        <v>0.36</v>
      </c>
      <c r="BR142" s="29"/>
      <c r="BS142" s="30">
        <v>11.27</v>
      </c>
      <c r="BT142" s="30">
        <v>36.619999999999997</v>
      </c>
      <c r="BU142" s="29"/>
      <c r="BV142" s="30">
        <v>0</v>
      </c>
      <c r="BW142" s="28">
        <v>623</v>
      </c>
      <c r="BX142" s="33">
        <f t="shared" si="16"/>
        <v>36.23574</v>
      </c>
      <c r="BY142" s="34">
        <f>IF(COUNTIF($G$2:G142,G142)=1,1,0)</f>
        <v>1</v>
      </c>
      <c r="BZ142" s="34">
        <f t="shared" si="17"/>
        <v>1</v>
      </c>
      <c r="CA142" s="28" t="s">
        <v>3405</v>
      </c>
      <c r="CB142" s="34" t="b">
        <f t="shared" si="22"/>
        <v>0</v>
      </c>
      <c r="CC142" s="34" t="b">
        <f t="shared" si="18"/>
        <v>0</v>
      </c>
      <c r="CD142" s="34" t="b">
        <f t="array" ref="CD142">ISNUMBER(SEARCH("Touch Screen",$AJ142))</f>
        <v>0</v>
      </c>
      <c r="CE142" s="34"/>
      <c r="CF142" s="34"/>
      <c r="CG142" s="32">
        <v>33.5</v>
      </c>
      <c r="CH142" s="28">
        <v>0</v>
      </c>
      <c r="CI142" s="33">
        <f>('2. AC Monitors'!$A$8*'1. Version 7 Dataset'!$R142)+('1. Version 7 Dataset'!$V142*'2. AC Monitors'!$B$8)+'2. AC Monitors'!$C$8</f>
        <v>33.273119999999999</v>
      </c>
      <c r="CJ142" s="35">
        <f>BX142-('2. AC Monitors'!$B$8*V142)</f>
        <v>30.355740000000001</v>
      </c>
      <c r="CK142" s="33">
        <f>IF($CH142=0,CJ142,CJ142-('2. AC Monitors'!$A$15*'1. Version 7 Dataset'!$CG142))</f>
        <v>30.355740000000001</v>
      </c>
      <c r="CL142" s="33">
        <f>IF($CC142=TRUE,'1. Version 7 Dataset'!CK142-($CI142*'2. AC Monitors'!$B$15),'1. Version 7 Dataset'!CK142)</f>
        <v>30.355740000000001</v>
      </c>
      <c r="CM142" s="33">
        <f>IF($CD142=TRUE,CL142-($CI142*'2. AC Monitors'!$D$15),CL142)</f>
        <v>30.355740000000001</v>
      </c>
      <c r="CN142" s="33">
        <f>IF($CB142=TRUE,CM142-($CI142*'2. AC Monitors'!$E$15),CM142)</f>
        <v>30.355740000000001</v>
      </c>
      <c r="CO142" s="33">
        <f>IF($CA142="DC",CN142+(CI142*(1-'2. AC Monitors'!$D$21)),CN142)</f>
        <v>30.355740000000001</v>
      </c>
      <c r="CP142" s="35">
        <f>('2. AC Monitors'!$A$8*'1. Version 7 Dataset'!$R142)+'2. AC Monitors'!$C$8</f>
        <v>27.39312</v>
      </c>
      <c r="CQ142" s="35">
        <f t="shared" si="19"/>
        <v>0</v>
      </c>
      <c r="CR142" s="33">
        <f>(IF(CD142=TRUE,CI142+(CI142*'2. AC Monitors'!$D$15),'1. Version 7 Dataset'!CI142))*0.85</f>
        <v>28.282151999999996</v>
      </c>
      <c r="CS142" s="35">
        <f t="shared" si="20"/>
        <v>0</v>
      </c>
      <c r="CT142" s="35">
        <f>($AZ142*$R142*'3. Signage Displays'!$A$7)+'3. Signage Displays'!$B$7*TANH('3. Signage Displays'!$C$7*('1. Version 7 Dataset'!$R142+'3. Signage Displays'!$D$7)+'3. Signage Displays'!$E$7)+'3. Signage Displays'!$F$7</f>
        <v>26.507862001373876</v>
      </c>
      <c r="CU142" s="36">
        <f>($AZ142*$R142*'3. Signage Displays'!$A$7)</f>
        <v>1.7727219200000002</v>
      </c>
      <c r="CV142" s="37">
        <f>BE142-(AZ142*R142*'3. Signage Displays'!$A$7)</f>
        <v>9.507278079999999</v>
      </c>
      <c r="CW142" s="37">
        <f>IF(CC142=TRUE,CV142-(CT142*'3. Signage Displays'!$A$12),CV142)</f>
        <v>9.507278079999999</v>
      </c>
      <c r="CX142" s="38">
        <f>'3. Signage Displays'!$B$7*TANH('3. Signage Displays'!$C$7*('1. Version 7 Dataset'!R142+'3. Signage Displays'!$D$7)+'3. Signage Displays'!$E$7)+'3. Signage Displays'!$F$7</f>
        <v>24.735140081373878</v>
      </c>
      <c r="CY142" s="28">
        <f t="shared" si="21"/>
        <v>1</v>
      </c>
    </row>
    <row r="143" spans="1:103" s="17" customFormat="1" ht="19.5" customHeight="1">
      <c r="A143" s="28">
        <v>802</v>
      </c>
      <c r="B143" s="29" t="s">
        <v>2231</v>
      </c>
      <c r="C143" s="29" t="s">
        <v>2278</v>
      </c>
      <c r="D143" s="29" t="s">
        <v>2279</v>
      </c>
      <c r="E143" s="29" t="s">
        <v>2234</v>
      </c>
      <c r="F143" s="29" t="s">
        <v>2278</v>
      </c>
      <c r="G143" s="29" t="s">
        <v>2279</v>
      </c>
      <c r="H143" s="29"/>
      <c r="I143" s="29" t="s">
        <v>78</v>
      </c>
      <c r="J143" s="29" t="s">
        <v>100</v>
      </c>
      <c r="K143" s="29" t="s">
        <v>105</v>
      </c>
      <c r="L143" s="29" t="s">
        <v>80</v>
      </c>
      <c r="M143" s="29" t="s">
        <v>105</v>
      </c>
      <c r="N143" s="30">
        <v>1000</v>
      </c>
      <c r="O143" s="30">
        <v>11.7</v>
      </c>
      <c r="P143" s="30">
        <v>18.7</v>
      </c>
      <c r="Q143" s="31">
        <v>22</v>
      </c>
      <c r="R143" s="30">
        <v>219.04</v>
      </c>
      <c r="S143" s="30">
        <v>1.6</v>
      </c>
      <c r="T143" s="30">
        <v>1050</v>
      </c>
      <c r="U143" s="30">
        <v>1680</v>
      </c>
      <c r="V143" s="32">
        <v>1.7</v>
      </c>
      <c r="W143" s="30">
        <v>8053</v>
      </c>
      <c r="X143" s="30">
        <v>60</v>
      </c>
      <c r="Y143" s="30">
        <v>33.5</v>
      </c>
      <c r="Z143" s="29" t="s">
        <v>81</v>
      </c>
      <c r="AA143" s="29" t="s">
        <v>86</v>
      </c>
      <c r="AB143" s="29"/>
      <c r="AC143" s="29"/>
      <c r="AD143" s="29" t="s">
        <v>84</v>
      </c>
      <c r="AE143" s="29" t="s">
        <v>83</v>
      </c>
      <c r="AF143" s="29" t="s">
        <v>405</v>
      </c>
      <c r="AG143" s="29" t="s">
        <v>105</v>
      </c>
      <c r="AH143" s="29" t="s">
        <v>120</v>
      </c>
      <c r="AI143" s="29" t="s">
        <v>105</v>
      </c>
      <c r="AJ143" s="29" t="s">
        <v>120</v>
      </c>
      <c r="AK143" s="29" t="s">
        <v>86</v>
      </c>
      <c r="AL143" s="29" t="s">
        <v>107</v>
      </c>
      <c r="AM143" s="29" t="s">
        <v>105</v>
      </c>
      <c r="AN143" s="29" t="s">
        <v>86</v>
      </c>
      <c r="AO143" s="29" t="s">
        <v>86</v>
      </c>
      <c r="AP143" s="29" t="s">
        <v>86</v>
      </c>
      <c r="AQ143" s="29" t="s">
        <v>96</v>
      </c>
      <c r="AR143" s="29" t="s">
        <v>105</v>
      </c>
      <c r="AS143" s="29" t="s">
        <v>84</v>
      </c>
      <c r="AT143" s="29" t="s">
        <v>89</v>
      </c>
      <c r="AU143" s="29" t="s">
        <v>105</v>
      </c>
      <c r="AV143" s="30">
        <v>0</v>
      </c>
      <c r="AW143" s="29" t="s">
        <v>84</v>
      </c>
      <c r="AX143" s="29" t="s">
        <v>84</v>
      </c>
      <c r="AY143" s="30">
        <v>300</v>
      </c>
      <c r="AZ143" s="30">
        <v>295</v>
      </c>
      <c r="BA143" s="30">
        <v>295</v>
      </c>
      <c r="BB143" s="30">
        <v>200</v>
      </c>
      <c r="BC143" s="29"/>
      <c r="BD143" s="29"/>
      <c r="BE143" s="30">
        <v>14.61</v>
      </c>
      <c r="BF143" s="29"/>
      <c r="BG143" s="30">
        <v>0.28000000000000003</v>
      </c>
      <c r="BH143" s="29"/>
      <c r="BI143" s="29"/>
      <c r="BJ143" s="30">
        <v>0.23</v>
      </c>
      <c r="BK143" s="30">
        <v>46.39</v>
      </c>
      <c r="BL143" s="30">
        <v>46.39</v>
      </c>
      <c r="BM143" s="30">
        <v>48.6</v>
      </c>
      <c r="BN143" s="29"/>
      <c r="BO143" s="29"/>
      <c r="BP143" s="30">
        <v>0.27</v>
      </c>
      <c r="BQ143" s="30">
        <v>0.32</v>
      </c>
      <c r="BR143" s="29"/>
      <c r="BS143" s="30">
        <v>15.03</v>
      </c>
      <c r="BT143" s="30">
        <v>47.9</v>
      </c>
      <c r="BU143" s="29"/>
      <c r="BV143" s="30">
        <v>0</v>
      </c>
      <c r="BW143" s="28">
        <v>802</v>
      </c>
      <c r="BX143" s="33">
        <f t="shared" si="16"/>
        <v>46.388579999999997</v>
      </c>
      <c r="BY143" s="34">
        <f>IF(COUNTIF($G$2:G143,G143)=1,1,0)</f>
        <v>1</v>
      </c>
      <c r="BZ143" s="34">
        <f t="shared" si="17"/>
        <v>1</v>
      </c>
      <c r="CA143" s="28" t="s">
        <v>3405</v>
      </c>
      <c r="CB143" s="34" t="b">
        <f t="shared" si="22"/>
        <v>0</v>
      </c>
      <c r="CC143" s="34" t="b">
        <f t="shared" si="18"/>
        <v>0</v>
      </c>
      <c r="CD143" s="34" t="b">
        <f t="array" ref="CD143">ISNUMBER(SEARCH("Touch Screen",$AJ143))</f>
        <v>0</v>
      </c>
      <c r="CE143" s="34"/>
      <c r="CF143" s="34"/>
      <c r="CG143" s="32">
        <v>33.5</v>
      </c>
      <c r="CH143" s="28">
        <v>0</v>
      </c>
      <c r="CI143" s="33">
        <f>('2. AC Monitors'!$A$8*'1. Version 7 Dataset'!$R143)+('1. Version 7 Dataset'!$V143*'2. AC Monitors'!$B$8)+'2. AC Monitors'!$C$8</f>
        <v>41.862879999999997</v>
      </c>
      <c r="CJ143" s="35">
        <f>BX143-('2. AC Monitors'!$B$8*V143)</f>
        <v>39.248579999999997</v>
      </c>
      <c r="CK143" s="33">
        <f>IF($CH143=0,CJ143,CJ143-('2. AC Monitors'!$A$15*'1. Version 7 Dataset'!$CG143))</f>
        <v>39.248579999999997</v>
      </c>
      <c r="CL143" s="33">
        <f>IF($CC143=TRUE,'1. Version 7 Dataset'!CK143-($CI143*'2. AC Monitors'!$B$15),'1. Version 7 Dataset'!CK143)</f>
        <v>39.248579999999997</v>
      </c>
      <c r="CM143" s="33">
        <f>IF($CD143=TRUE,CL143-($CI143*'2. AC Monitors'!$D$15),CL143)</f>
        <v>39.248579999999997</v>
      </c>
      <c r="CN143" s="33">
        <f>IF($CB143=TRUE,CM143-($CI143*'2. AC Monitors'!$E$15),CM143)</f>
        <v>39.248579999999997</v>
      </c>
      <c r="CO143" s="33">
        <f>IF($CA143="DC",CN143+(CI143*(1-'2. AC Monitors'!$D$21)),CN143)</f>
        <v>39.248579999999997</v>
      </c>
      <c r="CP143" s="35">
        <f>('2. AC Monitors'!$A$8*'1. Version 7 Dataset'!$R143)+'2. AC Monitors'!$C$8</f>
        <v>34.722880000000004</v>
      </c>
      <c r="CQ143" s="35">
        <f t="shared" si="19"/>
        <v>0</v>
      </c>
      <c r="CR143" s="33">
        <f>(IF(CD143=TRUE,CI143+(CI143*'2. AC Monitors'!$D$15),'1. Version 7 Dataset'!CI143))*0.85</f>
        <v>35.583447999999997</v>
      </c>
      <c r="CS143" s="35">
        <f t="shared" si="20"/>
        <v>0</v>
      </c>
      <c r="CT143" s="35">
        <f>($AZ143*$R143*'3. Signage Displays'!$A$7)+'3. Signage Displays'!$B$7*TANH('3. Signage Displays'!$C$7*('1. Version 7 Dataset'!$R143+'3. Signage Displays'!$D$7)+'3. Signage Displays'!$E$7)+'3. Signage Displays'!$F$7</f>
        <v>30.913658240110735</v>
      </c>
      <c r="CU143" s="36">
        <f>($AZ143*$R143*'3. Signage Displays'!$A$7)</f>
        <v>2.5846719999999999</v>
      </c>
      <c r="CV143" s="37">
        <f>BE143-(AZ143*R143*'3. Signage Displays'!$A$7)</f>
        <v>12.025328</v>
      </c>
      <c r="CW143" s="37">
        <f>IF(CC143=TRUE,CV143-(CT143*'3. Signage Displays'!$A$12),CV143)</f>
        <v>12.025328</v>
      </c>
      <c r="CX143" s="38">
        <f>'3. Signage Displays'!$B$7*TANH('3. Signage Displays'!$C$7*('1. Version 7 Dataset'!R143+'3. Signage Displays'!$D$7)+'3. Signage Displays'!$E$7)+'3. Signage Displays'!$F$7</f>
        <v>28.328986240110737</v>
      </c>
      <c r="CY143" s="28">
        <f t="shared" si="21"/>
        <v>1</v>
      </c>
    </row>
    <row r="144" spans="1:103" s="17" customFormat="1" ht="19.5" customHeight="1">
      <c r="A144" s="28">
        <v>840</v>
      </c>
      <c r="B144" s="29" t="s">
        <v>2231</v>
      </c>
      <c r="C144" s="29" t="s">
        <v>2280</v>
      </c>
      <c r="D144" s="29" t="s">
        <v>2281</v>
      </c>
      <c r="E144" s="29" t="s">
        <v>2234</v>
      </c>
      <c r="F144" s="29" t="s">
        <v>2282</v>
      </c>
      <c r="G144" s="29" t="s">
        <v>2281</v>
      </c>
      <c r="H144" s="29" t="s">
        <v>2283</v>
      </c>
      <c r="I144" s="29" t="s">
        <v>78</v>
      </c>
      <c r="J144" s="29" t="s">
        <v>100</v>
      </c>
      <c r="K144" s="29" t="s">
        <v>105</v>
      </c>
      <c r="L144" s="29" t="s">
        <v>80</v>
      </c>
      <c r="M144" s="29" t="s">
        <v>105</v>
      </c>
      <c r="N144" s="30">
        <v>1000</v>
      </c>
      <c r="O144" s="30">
        <v>11.7</v>
      </c>
      <c r="P144" s="30">
        <v>18.7</v>
      </c>
      <c r="Q144" s="31">
        <v>22</v>
      </c>
      <c r="R144" s="30">
        <v>219.04</v>
      </c>
      <c r="S144" s="30">
        <v>1.6</v>
      </c>
      <c r="T144" s="30">
        <v>1050</v>
      </c>
      <c r="U144" s="30">
        <v>1680</v>
      </c>
      <c r="V144" s="32">
        <v>1.7</v>
      </c>
      <c r="W144" s="30">
        <v>8053</v>
      </c>
      <c r="X144" s="30">
        <v>60</v>
      </c>
      <c r="Y144" s="30">
        <v>33.5</v>
      </c>
      <c r="Z144" s="29" t="s">
        <v>81</v>
      </c>
      <c r="AA144" s="29" t="s">
        <v>86</v>
      </c>
      <c r="AB144" s="29"/>
      <c r="AC144" s="29"/>
      <c r="AD144" s="29" t="s">
        <v>84</v>
      </c>
      <c r="AE144" s="29" t="s">
        <v>83</v>
      </c>
      <c r="AF144" s="29" t="s">
        <v>405</v>
      </c>
      <c r="AG144" s="29" t="s">
        <v>105</v>
      </c>
      <c r="AH144" s="29" t="s">
        <v>120</v>
      </c>
      <c r="AI144" s="29" t="s">
        <v>105</v>
      </c>
      <c r="AJ144" s="29" t="s">
        <v>120</v>
      </c>
      <c r="AK144" s="29" t="s">
        <v>86</v>
      </c>
      <c r="AL144" s="29" t="s">
        <v>87</v>
      </c>
      <c r="AM144" s="29" t="s">
        <v>105</v>
      </c>
      <c r="AN144" s="29" t="s">
        <v>86</v>
      </c>
      <c r="AO144" s="29" t="s">
        <v>86</v>
      </c>
      <c r="AP144" s="29" t="s">
        <v>86</v>
      </c>
      <c r="AQ144" s="29" t="s">
        <v>96</v>
      </c>
      <c r="AR144" s="29" t="s">
        <v>105</v>
      </c>
      <c r="AS144" s="29" t="s">
        <v>84</v>
      </c>
      <c r="AT144" s="29" t="s">
        <v>89</v>
      </c>
      <c r="AU144" s="29" t="s">
        <v>105</v>
      </c>
      <c r="AV144" s="30">
        <v>0</v>
      </c>
      <c r="AW144" s="29" t="s">
        <v>84</v>
      </c>
      <c r="AX144" s="29" t="s">
        <v>84</v>
      </c>
      <c r="AY144" s="30">
        <v>300</v>
      </c>
      <c r="AZ144" s="30">
        <v>299</v>
      </c>
      <c r="BA144" s="30">
        <v>252.7</v>
      </c>
      <c r="BB144" s="30">
        <v>200</v>
      </c>
      <c r="BC144" s="29"/>
      <c r="BD144" s="29"/>
      <c r="BE144" s="30">
        <v>13.58</v>
      </c>
      <c r="BF144" s="29"/>
      <c r="BG144" s="30">
        <v>0.27</v>
      </c>
      <c r="BH144" s="29"/>
      <c r="BI144" s="29"/>
      <c r="BJ144" s="30">
        <v>0.22</v>
      </c>
      <c r="BK144" s="30">
        <v>43.17</v>
      </c>
      <c r="BL144" s="30">
        <v>43.17</v>
      </c>
      <c r="BM144" s="30">
        <v>48.6</v>
      </c>
      <c r="BN144" s="29"/>
      <c r="BO144" s="29"/>
      <c r="BP144" s="30">
        <v>0.26</v>
      </c>
      <c r="BQ144" s="30">
        <v>0.32</v>
      </c>
      <c r="BR144" s="29"/>
      <c r="BS144" s="30">
        <v>13.71</v>
      </c>
      <c r="BT144" s="30">
        <v>43.85</v>
      </c>
      <c r="BU144" s="29"/>
      <c r="BV144" s="30">
        <v>0</v>
      </c>
      <c r="BW144" s="28">
        <v>840</v>
      </c>
      <c r="BX144" s="33">
        <f t="shared" si="16"/>
        <v>43.173660000000005</v>
      </c>
      <c r="BY144" s="34">
        <f>IF(COUNTIF($G$2:G144,G144)=1,1,0)</f>
        <v>1</v>
      </c>
      <c r="BZ144" s="34">
        <f t="shared" si="17"/>
        <v>1</v>
      </c>
      <c r="CA144" s="28" t="s">
        <v>3405</v>
      </c>
      <c r="CB144" s="34" t="b">
        <f t="shared" si="22"/>
        <v>0</v>
      </c>
      <c r="CC144" s="34" t="b">
        <f t="shared" si="18"/>
        <v>0</v>
      </c>
      <c r="CD144" s="34" t="b">
        <f t="array" ref="CD144">ISNUMBER(SEARCH("Touch Screen",$AJ144))</f>
        <v>0</v>
      </c>
      <c r="CE144" s="34"/>
      <c r="CF144" s="34"/>
      <c r="CG144" s="32">
        <v>33.5</v>
      </c>
      <c r="CH144" s="28">
        <v>0</v>
      </c>
      <c r="CI144" s="33">
        <f>('2. AC Monitors'!$A$8*'1. Version 7 Dataset'!$R144)+('1. Version 7 Dataset'!$V144*'2. AC Monitors'!$B$8)+'2. AC Monitors'!$C$8</f>
        <v>41.862879999999997</v>
      </c>
      <c r="CJ144" s="35">
        <f>BX144-('2. AC Monitors'!$B$8*V144)</f>
        <v>36.033660000000005</v>
      </c>
      <c r="CK144" s="33">
        <f>IF($CH144=0,CJ144,CJ144-('2. AC Monitors'!$A$15*'1. Version 7 Dataset'!$CG144))</f>
        <v>36.033660000000005</v>
      </c>
      <c r="CL144" s="33">
        <f>IF($CC144=TRUE,'1. Version 7 Dataset'!CK144-($CI144*'2. AC Monitors'!$B$15),'1. Version 7 Dataset'!CK144)</f>
        <v>36.033660000000005</v>
      </c>
      <c r="CM144" s="33">
        <f>IF($CD144=TRUE,CL144-($CI144*'2. AC Monitors'!$D$15),CL144)</f>
        <v>36.033660000000005</v>
      </c>
      <c r="CN144" s="33">
        <f>IF($CB144=TRUE,CM144-($CI144*'2. AC Monitors'!$E$15),CM144)</f>
        <v>36.033660000000005</v>
      </c>
      <c r="CO144" s="33">
        <f>IF($CA144="DC",CN144+(CI144*(1-'2. AC Monitors'!$D$21)),CN144)</f>
        <v>36.033660000000005</v>
      </c>
      <c r="CP144" s="35">
        <f>('2. AC Monitors'!$A$8*'1. Version 7 Dataset'!$R144)+'2. AC Monitors'!$C$8</f>
        <v>34.722880000000004</v>
      </c>
      <c r="CQ144" s="35">
        <f t="shared" si="19"/>
        <v>0</v>
      </c>
      <c r="CR144" s="33">
        <f>(IF(CD144=TRUE,CI144+(CI144*'2. AC Monitors'!$D$15),'1. Version 7 Dataset'!CI144))*0.85</f>
        <v>35.583447999999997</v>
      </c>
      <c r="CS144" s="35">
        <f t="shared" si="20"/>
        <v>0</v>
      </c>
      <c r="CT144" s="35">
        <f>($AZ144*$R144*'3. Signage Displays'!$A$7)+'3. Signage Displays'!$B$7*TANH('3. Signage Displays'!$C$7*('1. Version 7 Dataset'!$R144+'3. Signage Displays'!$D$7)+'3. Signage Displays'!$E$7)+'3. Signage Displays'!$F$7</f>
        <v>30.948704640110734</v>
      </c>
      <c r="CU144" s="36">
        <f>($AZ144*$R144*'3. Signage Displays'!$A$7)</f>
        <v>2.6197184</v>
      </c>
      <c r="CV144" s="37">
        <f>BE144-(AZ144*R144*'3. Signage Displays'!$A$7)</f>
        <v>10.9602816</v>
      </c>
      <c r="CW144" s="37">
        <f>IF(CC144=TRUE,CV144-(CT144*'3. Signage Displays'!$A$12),CV144)</f>
        <v>10.9602816</v>
      </c>
      <c r="CX144" s="38">
        <f>'3. Signage Displays'!$B$7*TANH('3. Signage Displays'!$C$7*('1. Version 7 Dataset'!R144+'3. Signage Displays'!$D$7)+'3. Signage Displays'!$E$7)+'3. Signage Displays'!$F$7</f>
        <v>28.328986240110737</v>
      </c>
      <c r="CY144" s="28">
        <f t="shared" si="21"/>
        <v>1</v>
      </c>
    </row>
    <row r="145" spans="1:103" s="17" customFormat="1" ht="19.5" customHeight="1">
      <c r="A145" s="28">
        <v>1017</v>
      </c>
      <c r="B145" s="29" t="s">
        <v>1871</v>
      </c>
      <c r="C145" s="29" t="s">
        <v>1891</v>
      </c>
      <c r="D145" s="29" t="s">
        <v>1892</v>
      </c>
      <c r="E145" s="29" t="s">
        <v>1873</v>
      </c>
      <c r="F145" s="29" t="s">
        <v>1891</v>
      </c>
      <c r="G145" s="29" t="s">
        <v>1892</v>
      </c>
      <c r="H145" s="29"/>
      <c r="I145" s="29" t="s">
        <v>78</v>
      </c>
      <c r="J145" s="29" t="s">
        <v>100</v>
      </c>
      <c r="K145" s="29" t="s">
        <v>105</v>
      </c>
      <c r="L145" s="29" t="s">
        <v>80</v>
      </c>
      <c r="M145" s="29" t="s">
        <v>105</v>
      </c>
      <c r="N145" s="30">
        <v>700</v>
      </c>
      <c r="O145" s="30">
        <v>11.7</v>
      </c>
      <c r="P145" s="30">
        <v>18.7</v>
      </c>
      <c r="Q145" s="31">
        <v>22</v>
      </c>
      <c r="R145" s="30">
        <v>218.79</v>
      </c>
      <c r="S145" s="30">
        <v>1.6</v>
      </c>
      <c r="T145" s="30">
        <v>1050</v>
      </c>
      <c r="U145" s="30">
        <v>1680</v>
      </c>
      <c r="V145" s="32">
        <v>1.7</v>
      </c>
      <c r="W145" s="30">
        <v>8063</v>
      </c>
      <c r="X145" s="30">
        <v>60</v>
      </c>
      <c r="Y145" s="30">
        <v>34.6</v>
      </c>
      <c r="Z145" s="29" t="s">
        <v>150</v>
      </c>
      <c r="AA145" s="29" t="s">
        <v>86</v>
      </c>
      <c r="AB145" s="29"/>
      <c r="AC145" s="29"/>
      <c r="AD145" s="29" t="s">
        <v>84</v>
      </c>
      <c r="AE145" s="29" t="s">
        <v>83</v>
      </c>
      <c r="AF145" s="29" t="s">
        <v>106</v>
      </c>
      <c r="AG145" s="29" t="s">
        <v>105</v>
      </c>
      <c r="AH145" s="29" t="s">
        <v>86</v>
      </c>
      <c r="AI145" s="29" t="s">
        <v>105</v>
      </c>
      <c r="AJ145" s="29" t="s">
        <v>86</v>
      </c>
      <c r="AK145" s="29" t="s">
        <v>86</v>
      </c>
      <c r="AL145" s="29" t="s">
        <v>107</v>
      </c>
      <c r="AM145" s="29" t="s">
        <v>105</v>
      </c>
      <c r="AN145" s="29" t="s">
        <v>86</v>
      </c>
      <c r="AO145" s="29" t="s">
        <v>86</v>
      </c>
      <c r="AP145" s="29" t="s">
        <v>86</v>
      </c>
      <c r="AQ145" s="29" t="s">
        <v>96</v>
      </c>
      <c r="AR145" s="29" t="s">
        <v>105</v>
      </c>
      <c r="AS145" s="29" t="s">
        <v>84</v>
      </c>
      <c r="AT145" s="29" t="s">
        <v>89</v>
      </c>
      <c r="AU145" s="29" t="s">
        <v>105</v>
      </c>
      <c r="AV145" s="30">
        <v>4</v>
      </c>
      <c r="AW145" s="29" t="s">
        <v>84</v>
      </c>
      <c r="AX145" s="29" t="s">
        <v>83</v>
      </c>
      <c r="AY145" s="30">
        <v>235</v>
      </c>
      <c r="AZ145" s="30">
        <v>258</v>
      </c>
      <c r="BA145" s="30">
        <v>256</v>
      </c>
      <c r="BB145" s="30">
        <v>200</v>
      </c>
      <c r="BC145" s="29"/>
      <c r="BD145" s="29"/>
      <c r="BE145" s="30">
        <v>12.85</v>
      </c>
      <c r="BF145" s="29"/>
      <c r="BG145" s="30">
        <v>0.2</v>
      </c>
      <c r="BH145" s="30">
        <v>0.3</v>
      </c>
      <c r="BI145" s="29"/>
      <c r="BJ145" s="30">
        <v>0.18</v>
      </c>
      <c r="BK145" s="30">
        <v>40.54</v>
      </c>
      <c r="BL145" s="30">
        <v>46.32</v>
      </c>
      <c r="BM145" s="30">
        <v>48.7</v>
      </c>
      <c r="BN145" s="29"/>
      <c r="BO145" s="29"/>
      <c r="BP145" s="30">
        <v>0.18</v>
      </c>
      <c r="BQ145" s="30">
        <v>0.2</v>
      </c>
      <c r="BR145" s="30">
        <v>0.3</v>
      </c>
      <c r="BS145" s="30">
        <v>12.86</v>
      </c>
      <c r="BT145" s="30">
        <v>40.56</v>
      </c>
      <c r="BU145" s="29"/>
      <c r="BV145" s="30">
        <v>0</v>
      </c>
      <c r="BW145" s="28">
        <v>1017</v>
      </c>
      <c r="BX145" s="33">
        <f t="shared" si="16"/>
        <v>40.536899999999996</v>
      </c>
      <c r="BY145" s="34">
        <f>IF(COUNTIF($G$2:G145,G145)=1,1,0)</f>
        <v>1</v>
      </c>
      <c r="BZ145" s="34">
        <f t="shared" si="17"/>
        <v>1</v>
      </c>
      <c r="CA145" s="28" t="s">
        <v>3405</v>
      </c>
      <c r="CB145" s="34" t="b">
        <f t="shared" si="22"/>
        <v>0</v>
      </c>
      <c r="CC145" s="34" t="b">
        <f t="shared" si="18"/>
        <v>0</v>
      </c>
      <c r="CD145" s="34" t="b">
        <f t="array" ref="CD145">ISNUMBER(SEARCH("Touch Screen",$AJ145))</f>
        <v>0</v>
      </c>
      <c r="CE145" s="34"/>
      <c r="CF145" s="34"/>
      <c r="CG145" s="32">
        <v>34.6</v>
      </c>
      <c r="CH145" s="28">
        <v>0</v>
      </c>
      <c r="CI145" s="33">
        <f>('2. AC Monitors'!$A$8*'1. Version 7 Dataset'!$R145)+('1. Version 7 Dataset'!$V145*'2. AC Monitors'!$B$8)+'2. AC Monitors'!$C$8</f>
        <v>41.832380000000001</v>
      </c>
      <c r="CJ145" s="35">
        <f>BX145-('2. AC Monitors'!$B$8*V145)</f>
        <v>33.396899999999995</v>
      </c>
      <c r="CK145" s="33">
        <f>IF($CH145=0,CJ145,CJ145-('2. AC Monitors'!$A$15*'1. Version 7 Dataset'!$CG145))</f>
        <v>33.396899999999995</v>
      </c>
      <c r="CL145" s="33">
        <f>IF($CC145=TRUE,'1. Version 7 Dataset'!CK145-($CI145*'2. AC Monitors'!$B$15),'1. Version 7 Dataset'!CK145)</f>
        <v>33.396899999999995</v>
      </c>
      <c r="CM145" s="33">
        <f>IF($CD145=TRUE,CL145-($CI145*'2. AC Monitors'!$D$15),CL145)</f>
        <v>33.396899999999995</v>
      </c>
      <c r="CN145" s="33">
        <f>IF($CB145=TRUE,CM145-($CI145*'2. AC Monitors'!$E$15),CM145)</f>
        <v>33.396899999999995</v>
      </c>
      <c r="CO145" s="33">
        <f>IF($CA145="DC",CN145+(CI145*(1-'2. AC Monitors'!$D$21)),CN145)</f>
        <v>33.396899999999995</v>
      </c>
      <c r="CP145" s="35">
        <f>('2. AC Monitors'!$A$8*'1. Version 7 Dataset'!$R145)+'2. AC Monitors'!$C$8</f>
        <v>34.69238</v>
      </c>
      <c r="CQ145" s="35">
        <f t="shared" si="19"/>
        <v>1</v>
      </c>
      <c r="CR145" s="33">
        <f>(IF(CD145=TRUE,CI145+(CI145*'2. AC Monitors'!$D$15),'1. Version 7 Dataset'!CI145))*0.85</f>
        <v>35.557522999999996</v>
      </c>
      <c r="CS145" s="35">
        <f t="shared" si="20"/>
        <v>0</v>
      </c>
      <c r="CT145" s="35">
        <f>($AZ145*$R145*'3. Signage Displays'!$A$7)+'3. Signage Displays'!$B$7*TANH('3. Signage Displays'!$C$7*('1. Version 7 Dataset'!$R145+'3. Signage Displays'!$D$7)+'3. Signage Displays'!$E$7)+'3. Signage Displays'!$F$7</f>
        <v>30.571971173186178</v>
      </c>
      <c r="CU145" s="36">
        <f>($AZ145*$R145*'3. Signage Displays'!$A$7)</f>
        <v>2.2579128000000002</v>
      </c>
      <c r="CV145" s="37">
        <f>BE145-(AZ145*R145*'3. Signage Displays'!$A$7)</f>
        <v>10.5920872</v>
      </c>
      <c r="CW145" s="37">
        <f>IF(CC145=TRUE,CV145-(CT145*'3. Signage Displays'!$A$12),CV145)</f>
        <v>10.5920872</v>
      </c>
      <c r="CX145" s="38">
        <f>'3. Signage Displays'!$B$7*TANH('3. Signage Displays'!$C$7*('1. Version 7 Dataset'!R145+'3. Signage Displays'!$D$7)+'3. Signage Displays'!$E$7)+'3. Signage Displays'!$F$7</f>
        <v>28.314058373186178</v>
      </c>
      <c r="CY145" s="28">
        <f t="shared" si="21"/>
        <v>1</v>
      </c>
    </row>
    <row r="146" spans="1:103" s="17" customFormat="1" ht="19.5" customHeight="1">
      <c r="A146" s="28">
        <v>1101</v>
      </c>
      <c r="B146" s="29" t="s">
        <v>808</v>
      </c>
      <c r="C146" s="29" t="s">
        <v>894</v>
      </c>
      <c r="D146" s="29" t="s">
        <v>895</v>
      </c>
      <c r="E146" s="29" t="s">
        <v>814</v>
      </c>
      <c r="F146" s="29" t="s">
        <v>894</v>
      </c>
      <c r="G146" s="29" t="s">
        <v>895</v>
      </c>
      <c r="H146" s="29" t="s">
        <v>896</v>
      </c>
      <c r="I146" s="29" t="s">
        <v>78</v>
      </c>
      <c r="J146" s="29" t="s">
        <v>88</v>
      </c>
      <c r="K146" s="29" t="s">
        <v>158</v>
      </c>
      <c r="L146" s="29" t="s">
        <v>80</v>
      </c>
      <c r="M146" s="29" t="s">
        <v>105</v>
      </c>
      <c r="N146" s="30">
        <v>1000</v>
      </c>
      <c r="O146" s="30">
        <v>11.6</v>
      </c>
      <c r="P146" s="30">
        <v>18.600000000000001</v>
      </c>
      <c r="Q146" s="31">
        <v>22</v>
      </c>
      <c r="R146" s="30">
        <v>217.43</v>
      </c>
      <c r="S146" s="30">
        <v>1.6</v>
      </c>
      <c r="T146" s="30">
        <v>1050</v>
      </c>
      <c r="U146" s="30">
        <v>1680</v>
      </c>
      <c r="V146" s="32">
        <v>1.7</v>
      </c>
      <c r="W146" s="30">
        <v>8112</v>
      </c>
      <c r="X146" s="30">
        <v>60</v>
      </c>
      <c r="Y146" s="30">
        <v>84</v>
      </c>
      <c r="Z146" s="29" t="s">
        <v>86</v>
      </c>
      <c r="AA146" s="29" t="s">
        <v>86</v>
      </c>
      <c r="AB146" s="29"/>
      <c r="AC146" s="29"/>
      <c r="AD146" s="29" t="s">
        <v>84</v>
      </c>
      <c r="AE146" s="29" t="s">
        <v>83</v>
      </c>
      <c r="AF146" s="29" t="s">
        <v>897</v>
      </c>
      <c r="AG146" s="29" t="s">
        <v>105</v>
      </c>
      <c r="AH146" s="29" t="s">
        <v>86</v>
      </c>
      <c r="AI146" s="29" t="s">
        <v>105</v>
      </c>
      <c r="AJ146" s="29" t="s">
        <v>86</v>
      </c>
      <c r="AK146" s="29" t="s">
        <v>86</v>
      </c>
      <c r="AL146" s="29" t="s">
        <v>87</v>
      </c>
      <c r="AM146" s="29" t="s">
        <v>105</v>
      </c>
      <c r="AN146" s="29" t="s">
        <v>86</v>
      </c>
      <c r="AO146" s="29" t="s">
        <v>86</v>
      </c>
      <c r="AP146" s="29" t="s">
        <v>86</v>
      </c>
      <c r="AQ146" s="29" t="s">
        <v>96</v>
      </c>
      <c r="AR146" s="29" t="s">
        <v>105</v>
      </c>
      <c r="AS146" s="29" t="s">
        <v>84</v>
      </c>
      <c r="AT146" s="29" t="s">
        <v>89</v>
      </c>
      <c r="AU146" s="29" t="s">
        <v>105</v>
      </c>
      <c r="AV146" s="30">
        <v>5</v>
      </c>
      <c r="AW146" s="29" t="s">
        <v>84</v>
      </c>
      <c r="AX146" s="29" t="s">
        <v>84</v>
      </c>
      <c r="AY146" s="30">
        <v>250</v>
      </c>
      <c r="AZ146" s="30">
        <v>251</v>
      </c>
      <c r="BA146" s="30">
        <v>227</v>
      </c>
      <c r="BB146" s="30">
        <v>200</v>
      </c>
      <c r="BC146" s="29"/>
      <c r="BD146" s="29"/>
      <c r="BE146" s="30">
        <v>15</v>
      </c>
      <c r="BF146" s="29"/>
      <c r="BG146" s="30">
        <v>0.25</v>
      </c>
      <c r="BH146" s="29"/>
      <c r="BI146" s="29"/>
      <c r="BJ146" s="30">
        <v>0.23</v>
      </c>
      <c r="BK146" s="30">
        <v>47.32</v>
      </c>
      <c r="BL146" s="30">
        <v>47.32</v>
      </c>
      <c r="BM146" s="30">
        <v>48.6</v>
      </c>
      <c r="BN146" s="29"/>
      <c r="BO146" s="29"/>
      <c r="BP146" s="30">
        <v>0.28000000000000003</v>
      </c>
      <c r="BQ146" s="30">
        <v>0.28000000000000003</v>
      </c>
      <c r="BR146" s="29"/>
      <c r="BS146" s="30">
        <v>15.32</v>
      </c>
      <c r="BT146" s="30">
        <v>48.56</v>
      </c>
      <c r="BU146" s="29"/>
      <c r="BV146" s="30">
        <v>0</v>
      </c>
      <c r="BW146" s="28">
        <v>1101</v>
      </c>
      <c r="BX146" s="33">
        <f t="shared" si="16"/>
        <v>47.413499999999999</v>
      </c>
      <c r="BY146" s="34">
        <f>IF(COUNTIF($G$2:G146,G146)=1,1,0)</f>
        <v>1</v>
      </c>
      <c r="BZ146" s="34">
        <f t="shared" si="17"/>
        <v>1</v>
      </c>
      <c r="CA146" s="28" t="s">
        <v>3405</v>
      </c>
      <c r="CB146" s="34" t="b">
        <f t="shared" si="22"/>
        <v>0</v>
      </c>
      <c r="CC146" s="34" t="b">
        <f t="shared" si="18"/>
        <v>0</v>
      </c>
      <c r="CD146" s="34" t="b">
        <f t="array" ref="CD146">ISNUMBER(SEARCH("Touch Screen",$AJ146))</f>
        <v>0</v>
      </c>
      <c r="CE146" s="34"/>
      <c r="CF146" s="34"/>
      <c r="CG146" s="32">
        <v>84</v>
      </c>
      <c r="CH146" s="28">
        <v>0</v>
      </c>
      <c r="CI146" s="33">
        <f>('2. AC Monitors'!$A$8*'1. Version 7 Dataset'!$R146)+('1. Version 7 Dataset'!$V146*'2. AC Monitors'!$B$8)+'2. AC Monitors'!$C$8</f>
        <v>41.666460000000001</v>
      </c>
      <c r="CJ146" s="35">
        <f>BX146-('2. AC Monitors'!$B$8*V146)</f>
        <v>40.273499999999999</v>
      </c>
      <c r="CK146" s="33">
        <f>IF($CH146=0,CJ146,CJ146-('2. AC Monitors'!$A$15*'1. Version 7 Dataset'!$CG146))</f>
        <v>40.273499999999999</v>
      </c>
      <c r="CL146" s="33">
        <f>IF($CC146=TRUE,'1. Version 7 Dataset'!CK146-($CI146*'2. AC Monitors'!$B$15),'1. Version 7 Dataset'!CK146)</f>
        <v>40.273499999999999</v>
      </c>
      <c r="CM146" s="33">
        <f>IF($CD146=TRUE,CL146-($CI146*'2. AC Monitors'!$D$15),CL146)</f>
        <v>40.273499999999999</v>
      </c>
      <c r="CN146" s="33">
        <f>IF($CB146=TRUE,CM146-($CI146*'2. AC Monitors'!$E$15),CM146)</f>
        <v>40.273499999999999</v>
      </c>
      <c r="CO146" s="33">
        <f>IF($CA146="DC",CN146+(CI146*(1-'2. AC Monitors'!$D$21)),CN146)</f>
        <v>40.273499999999999</v>
      </c>
      <c r="CP146" s="35">
        <f>('2. AC Monitors'!$A$8*'1. Version 7 Dataset'!$R146)+'2. AC Monitors'!$C$8</f>
        <v>34.52646</v>
      </c>
      <c r="CQ146" s="35">
        <f t="shared" si="19"/>
        <v>0</v>
      </c>
      <c r="CR146" s="33">
        <f>(IF(CD146=TRUE,CI146+(CI146*'2. AC Monitors'!$D$15),'1. Version 7 Dataset'!CI146))*0.85</f>
        <v>35.416491000000001</v>
      </c>
      <c r="CS146" s="35">
        <f t="shared" si="20"/>
        <v>0</v>
      </c>
      <c r="CT146" s="35">
        <f>($AZ146*$R146*'3. Signage Displays'!$A$7)+'3. Signage Displays'!$B$7*TANH('3. Signage Displays'!$C$7*('1. Version 7 Dataset'!$R146+'3. Signage Displays'!$D$7)+'3. Signage Displays'!$E$7)+'3. Signage Displays'!$F$7</f>
        <v>30.415843459768499</v>
      </c>
      <c r="CU146" s="36">
        <f>($AZ146*$R146*'3. Signage Displays'!$A$7)</f>
        <v>2.1829972</v>
      </c>
      <c r="CV146" s="37">
        <f>BE146-(AZ146*R146*'3. Signage Displays'!$A$7)</f>
        <v>12.817002800000001</v>
      </c>
      <c r="CW146" s="37">
        <f>IF(CC146=TRUE,CV146-(CT146*'3. Signage Displays'!$A$12),CV146)</f>
        <v>12.817002800000001</v>
      </c>
      <c r="CX146" s="38">
        <f>'3. Signage Displays'!$B$7*TANH('3. Signage Displays'!$C$7*('1. Version 7 Dataset'!R146+'3. Signage Displays'!$D$7)+'3. Signage Displays'!$E$7)+'3. Signage Displays'!$F$7</f>
        <v>28.2328462597685</v>
      </c>
      <c r="CY146" s="28">
        <f t="shared" si="21"/>
        <v>1</v>
      </c>
    </row>
    <row r="147" spans="1:103" s="17" customFormat="1" ht="19.5" customHeight="1">
      <c r="A147" s="28">
        <v>580</v>
      </c>
      <c r="B147" s="29" t="s">
        <v>446</v>
      </c>
      <c r="C147" s="29" t="s">
        <v>661</v>
      </c>
      <c r="D147" s="29" t="s">
        <v>662</v>
      </c>
      <c r="E147" s="29" t="s">
        <v>449</v>
      </c>
      <c r="F147" s="29" t="s">
        <v>663</v>
      </c>
      <c r="G147" s="29" t="s">
        <v>664</v>
      </c>
      <c r="H147" s="29" t="s">
        <v>665</v>
      </c>
      <c r="I147" s="29" t="s">
        <v>78</v>
      </c>
      <c r="J147" s="29" t="s">
        <v>100</v>
      </c>
      <c r="K147" s="29" t="s">
        <v>666</v>
      </c>
      <c r="L147" s="29" t="s">
        <v>80</v>
      </c>
      <c r="M147" s="29"/>
      <c r="N147" s="30">
        <v>500</v>
      </c>
      <c r="O147" s="30">
        <v>18.7</v>
      </c>
      <c r="P147" s="30">
        <v>11.7</v>
      </c>
      <c r="Q147" s="31">
        <v>22</v>
      </c>
      <c r="R147" s="30">
        <v>217.43</v>
      </c>
      <c r="S147" s="30">
        <v>1.6</v>
      </c>
      <c r="T147" s="30">
        <v>1680</v>
      </c>
      <c r="U147" s="30">
        <v>1050</v>
      </c>
      <c r="V147" s="32">
        <v>1.7</v>
      </c>
      <c r="W147" s="30">
        <v>8113</v>
      </c>
      <c r="X147" s="30">
        <v>60</v>
      </c>
      <c r="Y147" s="30">
        <v>34.1</v>
      </c>
      <c r="Z147" s="29" t="s">
        <v>81</v>
      </c>
      <c r="AA147" s="29" t="s">
        <v>82</v>
      </c>
      <c r="AB147" s="29"/>
      <c r="AC147" s="29"/>
      <c r="AD147" s="29" t="s">
        <v>84</v>
      </c>
      <c r="AE147" s="29" t="s">
        <v>84</v>
      </c>
      <c r="AF147" s="29" t="s">
        <v>285</v>
      </c>
      <c r="AG147" s="29"/>
      <c r="AH147" s="29" t="s">
        <v>86</v>
      </c>
      <c r="AI147" s="29"/>
      <c r="AJ147" s="29" t="s">
        <v>86</v>
      </c>
      <c r="AK147" s="29" t="s">
        <v>86</v>
      </c>
      <c r="AL147" s="29" t="s">
        <v>107</v>
      </c>
      <c r="AM147" s="29"/>
      <c r="AN147" s="29" t="s">
        <v>86</v>
      </c>
      <c r="AO147" s="29" t="s">
        <v>86</v>
      </c>
      <c r="AP147" s="29" t="s">
        <v>86</v>
      </c>
      <c r="AQ147" s="29" t="s">
        <v>96</v>
      </c>
      <c r="AR147" s="29"/>
      <c r="AS147" s="29" t="s">
        <v>84</v>
      </c>
      <c r="AT147" s="29" t="s">
        <v>89</v>
      </c>
      <c r="AU147" s="29"/>
      <c r="AV147" s="30">
        <v>0</v>
      </c>
      <c r="AW147" s="29" t="s">
        <v>84</v>
      </c>
      <c r="AX147" s="29" t="s">
        <v>83</v>
      </c>
      <c r="AY147" s="30">
        <v>250</v>
      </c>
      <c r="AZ147" s="30">
        <v>282.60000000000002</v>
      </c>
      <c r="BA147" s="30">
        <v>272.5</v>
      </c>
      <c r="BB147" s="30">
        <v>202.5</v>
      </c>
      <c r="BC147" s="29"/>
      <c r="BD147" s="29"/>
      <c r="BE147" s="30">
        <v>13.32</v>
      </c>
      <c r="BF147" s="29"/>
      <c r="BG147" s="30">
        <v>0.13</v>
      </c>
      <c r="BH147" s="29"/>
      <c r="BI147" s="29"/>
      <c r="BJ147" s="30">
        <v>0.1</v>
      </c>
      <c r="BK147" s="30">
        <v>41.62</v>
      </c>
      <c r="BL147" s="29"/>
      <c r="BM147" s="30">
        <v>48.67</v>
      </c>
      <c r="BN147" s="29"/>
      <c r="BO147" s="29"/>
      <c r="BP147" s="30">
        <v>0.14000000000000001</v>
      </c>
      <c r="BQ147" s="30">
        <v>0.18</v>
      </c>
      <c r="BR147" s="29"/>
      <c r="BS147" s="30">
        <v>13.12</v>
      </c>
      <c r="BT147" s="30">
        <v>41.22</v>
      </c>
      <c r="BU147" s="29"/>
      <c r="BV147" s="30">
        <v>0</v>
      </c>
      <c r="BW147" s="28">
        <v>580</v>
      </c>
      <c r="BX147" s="33">
        <f t="shared" si="16"/>
        <v>41.579340000000002</v>
      </c>
      <c r="BY147" s="34">
        <f>IF(COUNTIF($G$2:G147,G147)=1,1,0)</f>
        <v>1</v>
      </c>
      <c r="BZ147" s="34">
        <f t="shared" si="17"/>
        <v>1</v>
      </c>
      <c r="CA147" s="28" t="s">
        <v>3405</v>
      </c>
      <c r="CB147" s="34" t="b">
        <f t="shared" si="22"/>
        <v>0</v>
      </c>
      <c r="CC147" s="34" t="b">
        <f t="shared" si="18"/>
        <v>0</v>
      </c>
      <c r="CD147" s="34" t="b">
        <f t="array" ref="CD147">ISNUMBER(SEARCH("Touch Screen",$AJ147))</f>
        <v>0</v>
      </c>
      <c r="CE147" s="34"/>
      <c r="CF147" s="34"/>
      <c r="CG147" s="32">
        <v>34.1</v>
      </c>
      <c r="CH147" s="28">
        <v>0</v>
      </c>
      <c r="CI147" s="33">
        <f>('2. AC Monitors'!$A$8*'1. Version 7 Dataset'!$R147)+('1. Version 7 Dataset'!$V147*'2. AC Monitors'!$B$8)+'2. AC Monitors'!$C$8</f>
        <v>41.666460000000001</v>
      </c>
      <c r="CJ147" s="35">
        <f>BX147-('2. AC Monitors'!$B$8*V147)</f>
        <v>34.439340000000001</v>
      </c>
      <c r="CK147" s="33">
        <f>IF($CH147=0,CJ147,CJ147-('2. AC Monitors'!$A$15*'1. Version 7 Dataset'!$CG147))</f>
        <v>34.439340000000001</v>
      </c>
      <c r="CL147" s="33">
        <f>IF($CC147=TRUE,'1. Version 7 Dataset'!CK147-($CI147*'2. AC Monitors'!$B$15),'1. Version 7 Dataset'!CK147)</f>
        <v>34.439340000000001</v>
      </c>
      <c r="CM147" s="33">
        <f>IF($CD147=TRUE,CL147-($CI147*'2. AC Monitors'!$D$15),CL147)</f>
        <v>34.439340000000001</v>
      </c>
      <c r="CN147" s="33">
        <f>IF($CB147=TRUE,CM147-($CI147*'2. AC Monitors'!$E$15),CM147)</f>
        <v>34.439340000000001</v>
      </c>
      <c r="CO147" s="33">
        <f>IF($CA147="DC",CN147+(CI147*(1-'2. AC Monitors'!$D$21)),CN147)</f>
        <v>34.439340000000001</v>
      </c>
      <c r="CP147" s="35">
        <f>('2. AC Monitors'!$A$8*'1. Version 7 Dataset'!$R147)+'2. AC Monitors'!$C$8</f>
        <v>34.52646</v>
      </c>
      <c r="CQ147" s="35">
        <f t="shared" si="19"/>
        <v>1</v>
      </c>
      <c r="CR147" s="33">
        <f>(IF(CD147=TRUE,CI147+(CI147*'2. AC Monitors'!$D$15),'1. Version 7 Dataset'!CI147))*0.85</f>
        <v>35.416491000000001</v>
      </c>
      <c r="CS147" s="35">
        <f t="shared" si="20"/>
        <v>0</v>
      </c>
      <c r="CT147" s="35">
        <f>($AZ147*$R147*'3. Signage Displays'!$A$7)+'3. Signage Displays'!$B$7*TANH('3. Signage Displays'!$C$7*('1. Version 7 Dataset'!$R147+'3. Signage Displays'!$D$7)+'3. Signage Displays'!$E$7)+'3. Signage Displays'!$F$7</f>
        <v>30.690674979768502</v>
      </c>
      <c r="CU147" s="36">
        <f>($AZ147*$R147*'3. Signage Displays'!$A$7)</f>
        <v>2.4578287200000006</v>
      </c>
      <c r="CV147" s="37">
        <f>BE147-(AZ147*R147*'3. Signage Displays'!$A$7)</f>
        <v>10.86217128</v>
      </c>
      <c r="CW147" s="37">
        <f>IF(CC147=TRUE,CV147-(CT147*'3. Signage Displays'!$A$12),CV147)</f>
        <v>10.86217128</v>
      </c>
      <c r="CX147" s="38">
        <f>'3. Signage Displays'!$B$7*TANH('3. Signage Displays'!$C$7*('1. Version 7 Dataset'!R147+'3. Signage Displays'!$D$7)+'3. Signage Displays'!$E$7)+'3. Signage Displays'!$F$7</f>
        <v>28.2328462597685</v>
      </c>
      <c r="CY147" s="28">
        <f t="shared" si="21"/>
        <v>1</v>
      </c>
    </row>
    <row r="148" spans="1:103" s="17" customFormat="1" ht="19.5" customHeight="1">
      <c r="A148" s="28">
        <v>60</v>
      </c>
      <c r="B148" s="29" t="s">
        <v>1132</v>
      </c>
      <c r="C148" s="29" t="s">
        <v>1136</v>
      </c>
      <c r="D148" s="29" t="s">
        <v>1137</v>
      </c>
      <c r="E148" s="29" t="s">
        <v>1135</v>
      </c>
      <c r="F148" s="29" t="s">
        <v>1136</v>
      </c>
      <c r="G148" s="29" t="s">
        <v>1137</v>
      </c>
      <c r="H148" s="29" t="s">
        <v>1138</v>
      </c>
      <c r="I148" s="29" t="s">
        <v>78</v>
      </c>
      <c r="J148" s="29" t="s">
        <v>79</v>
      </c>
      <c r="K148" s="29"/>
      <c r="L148" s="29" t="s">
        <v>80</v>
      </c>
      <c r="M148" s="29"/>
      <c r="N148" s="30">
        <v>1000</v>
      </c>
      <c r="O148" s="30">
        <v>11.7</v>
      </c>
      <c r="P148" s="30">
        <v>18.7</v>
      </c>
      <c r="Q148" s="31">
        <v>22</v>
      </c>
      <c r="R148" s="30">
        <v>217.53</v>
      </c>
      <c r="S148" s="30">
        <v>1.6</v>
      </c>
      <c r="T148" s="30">
        <v>1050</v>
      </c>
      <c r="U148" s="30">
        <v>1680</v>
      </c>
      <c r="V148" s="32">
        <v>1.8</v>
      </c>
      <c r="W148" s="30">
        <v>8109</v>
      </c>
      <c r="X148" s="30">
        <v>60</v>
      </c>
      <c r="Y148" s="30">
        <v>0.3</v>
      </c>
      <c r="Z148" s="29" t="s">
        <v>81</v>
      </c>
      <c r="AA148" s="29" t="s">
        <v>86</v>
      </c>
      <c r="AB148" s="29"/>
      <c r="AC148" s="29"/>
      <c r="AD148" s="29" t="s">
        <v>84</v>
      </c>
      <c r="AE148" s="29" t="s">
        <v>83</v>
      </c>
      <c r="AF148" s="29" t="s">
        <v>1139</v>
      </c>
      <c r="AG148" s="29" t="s">
        <v>1140</v>
      </c>
      <c r="AH148" s="29" t="s">
        <v>120</v>
      </c>
      <c r="AI148" s="29"/>
      <c r="AJ148" s="29" t="s">
        <v>120</v>
      </c>
      <c r="AK148" s="29" t="s">
        <v>86</v>
      </c>
      <c r="AL148" s="29" t="s">
        <v>87</v>
      </c>
      <c r="AM148" s="29" t="s">
        <v>1140</v>
      </c>
      <c r="AN148" s="29" t="s">
        <v>86</v>
      </c>
      <c r="AO148" s="29" t="s">
        <v>86</v>
      </c>
      <c r="AP148" s="29" t="s">
        <v>86</v>
      </c>
      <c r="AQ148" s="29" t="s">
        <v>96</v>
      </c>
      <c r="AR148" s="29"/>
      <c r="AS148" s="29" t="s">
        <v>84</v>
      </c>
      <c r="AT148" s="29" t="s">
        <v>89</v>
      </c>
      <c r="AU148" s="29"/>
      <c r="AV148" s="30">
        <v>1</v>
      </c>
      <c r="AW148" s="29" t="s">
        <v>84</v>
      </c>
      <c r="AX148" s="29" t="s">
        <v>84</v>
      </c>
      <c r="AY148" s="30">
        <v>250</v>
      </c>
      <c r="AZ148" s="30">
        <v>262.10000000000002</v>
      </c>
      <c r="BA148" s="30">
        <v>221.1</v>
      </c>
      <c r="BB148" s="30">
        <v>200.3</v>
      </c>
      <c r="BC148" s="29"/>
      <c r="BD148" s="29"/>
      <c r="BE148" s="30">
        <v>12.43</v>
      </c>
      <c r="BF148" s="29"/>
      <c r="BG148" s="30">
        <v>0.16</v>
      </c>
      <c r="BH148" s="30">
        <v>0.15</v>
      </c>
      <c r="BI148" s="29"/>
      <c r="BJ148" s="30">
        <v>0.13</v>
      </c>
      <c r="BK148" s="30">
        <v>39.020000000000003</v>
      </c>
      <c r="BL148" s="30">
        <v>39.020000000000003</v>
      </c>
      <c r="BM148" s="30">
        <v>48.67</v>
      </c>
      <c r="BN148" s="29"/>
      <c r="BO148" s="29"/>
      <c r="BP148" s="30">
        <v>0.16</v>
      </c>
      <c r="BQ148" s="30">
        <v>0.19</v>
      </c>
      <c r="BR148" s="30">
        <v>0.18</v>
      </c>
      <c r="BS148" s="30">
        <v>12.54</v>
      </c>
      <c r="BT148" s="30">
        <v>39.53</v>
      </c>
      <c r="BU148" s="29"/>
      <c r="BV148" s="30">
        <v>0</v>
      </c>
      <c r="BW148" s="28">
        <v>60</v>
      </c>
      <c r="BX148" s="33">
        <f t="shared" si="16"/>
        <v>39.021419999999992</v>
      </c>
      <c r="BY148" s="34">
        <f>IF(COUNTIF($G$2:G148,G148)=1,1,0)</f>
        <v>1</v>
      </c>
      <c r="BZ148" s="34">
        <f t="shared" si="17"/>
        <v>1</v>
      </c>
      <c r="CA148" s="28" t="s">
        <v>3405</v>
      </c>
      <c r="CB148" s="34" t="b">
        <f t="shared" si="22"/>
        <v>0</v>
      </c>
      <c r="CC148" s="34" t="b">
        <f t="shared" si="18"/>
        <v>0</v>
      </c>
      <c r="CD148" s="34" t="b">
        <f t="array" ref="CD148">ISNUMBER(SEARCH("Touch Screen",$AJ148))</f>
        <v>0</v>
      </c>
      <c r="CE148" s="34"/>
      <c r="CF148" s="34"/>
      <c r="CG148" s="32">
        <v>0.3</v>
      </c>
      <c r="CH148" s="28">
        <v>0</v>
      </c>
      <c r="CI148" s="33">
        <f>('2. AC Monitors'!$A$8*'1. Version 7 Dataset'!$R148)+('1. Version 7 Dataset'!$V148*'2. AC Monitors'!$B$8)+'2. AC Monitors'!$C$8</f>
        <v>42.098660000000002</v>
      </c>
      <c r="CJ148" s="35">
        <f>BX148-('2. AC Monitors'!$B$8*V148)</f>
        <v>31.46141999999999</v>
      </c>
      <c r="CK148" s="33">
        <f>IF($CH148=0,CJ148,CJ148-('2. AC Monitors'!$A$15*'1. Version 7 Dataset'!$CG148))</f>
        <v>31.46141999999999</v>
      </c>
      <c r="CL148" s="33">
        <f>IF($CC148=TRUE,'1. Version 7 Dataset'!CK148-($CI148*'2. AC Monitors'!$B$15),'1. Version 7 Dataset'!CK148)</f>
        <v>31.46141999999999</v>
      </c>
      <c r="CM148" s="33">
        <f>IF($CD148=TRUE,CL148-($CI148*'2. AC Monitors'!$D$15),CL148)</f>
        <v>31.46141999999999</v>
      </c>
      <c r="CN148" s="33">
        <f>IF($CB148=TRUE,CM148-($CI148*'2. AC Monitors'!$E$15),CM148)</f>
        <v>31.46141999999999</v>
      </c>
      <c r="CO148" s="33">
        <f>IF($CA148="DC",CN148+(CI148*(1-'2. AC Monitors'!$D$21)),CN148)</f>
        <v>31.46141999999999</v>
      </c>
      <c r="CP148" s="35">
        <f>('2. AC Monitors'!$A$8*'1. Version 7 Dataset'!$R148)+'2. AC Monitors'!$C$8</f>
        <v>34.53866</v>
      </c>
      <c r="CQ148" s="35">
        <f t="shared" si="19"/>
        <v>1</v>
      </c>
      <c r="CR148" s="33">
        <f>(IF(CD148=TRUE,CI148+(CI148*'2. AC Monitors'!$D$15),'1. Version 7 Dataset'!CI148))*0.85</f>
        <v>35.783861000000002</v>
      </c>
      <c r="CS148" s="35">
        <f t="shared" si="20"/>
        <v>0</v>
      </c>
      <c r="CT148" s="35">
        <f>($AZ148*$R148*'3. Signage Displays'!$A$7)+'3. Signage Displays'!$B$7*TANH('3. Signage Displays'!$C$7*('1. Version 7 Dataset'!$R148+'3. Signage Displays'!$D$7)+'3. Signage Displays'!$E$7)+'3. Signage Displays'!$F$7</f>
        <v>30.519402517712717</v>
      </c>
      <c r="CU148" s="36">
        <f>($AZ148*$R148*'3. Signage Displays'!$A$7)</f>
        <v>2.2805845200000006</v>
      </c>
      <c r="CV148" s="37">
        <f>BE148-(AZ148*R148*'3. Signage Displays'!$A$7)</f>
        <v>10.149415479999998</v>
      </c>
      <c r="CW148" s="37">
        <f>IF(CC148=TRUE,CV148-(CT148*'3. Signage Displays'!$A$12),CV148)</f>
        <v>10.149415479999998</v>
      </c>
      <c r="CX148" s="38">
        <f>'3. Signage Displays'!$B$7*TANH('3. Signage Displays'!$C$7*('1. Version 7 Dataset'!R148+'3. Signage Displays'!$D$7)+'3. Signage Displays'!$E$7)+'3. Signage Displays'!$F$7</f>
        <v>28.238817997712715</v>
      </c>
      <c r="CY148" s="28">
        <f t="shared" si="21"/>
        <v>1</v>
      </c>
    </row>
    <row r="149" spans="1:103" s="17" customFormat="1" ht="19.5" customHeight="1">
      <c r="A149" s="28">
        <v>652</v>
      </c>
      <c r="B149" s="29" t="s">
        <v>3083</v>
      </c>
      <c r="C149" s="29" t="s">
        <v>3097</v>
      </c>
      <c r="D149" s="29" t="s">
        <v>3098</v>
      </c>
      <c r="E149" s="29" t="s">
        <v>3086</v>
      </c>
      <c r="F149" s="29" t="s">
        <v>3097</v>
      </c>
      <c r="G149" s="29" t="s">
        <v>3098</v>
      </c>
      <c r="H149" s="29" t="s">
        <v>3099</v>
      </c>
      <c r="I149" s="29" t="s">
        <v>78</v>
      </c>
      <c r="J149" s="29" t="s">
        <v>88</v>
      </c>
      <c r="K149" s="29" t="s">
        <v>158</v>
      </c>
      <c r="L149" s="29" t="s">
        <v>80</v>
      </c>
      <c r="M149" s="29" t="s">
        <v>105</v>
      </c>
      <c r="N149" s="30">
        <v>1000</v>
      </c>
      <c r="O149" s="30">
        <v>11.7</v>
      </c>
      <c r="P149" s="30">
        <v>18.7</v>
      </c>
      <c r="Q149" s="31">
        <v>22</v>
      </c>
      <c r="R149" s="30">
        <v>217.44</v>
      </c>
      <c r="S149" s="30">
        <v>1.6</v>
      </c>
      <c r="T149" s="30">
        <v>1050</v>
      </c>
      <c r="U149" s="30">
        <v>1680</v>
      </c>
      <c r="V149" s="32">
        <v>1.8</v>
      </c>
      <c r="W149" s="30">
        <v>8113</v>
      </c>
      <c r="X149" s="30">
        <v>60</v>
      </c>
      <c r="Y149" s="30">
        <v>32.299999999999997</v>
      </c>
      <c r="Z149" s="29" t="s">
        <v>150</v>
      </c>
      <c r="AA149" s="29" t="s">
        <v>86</v>
      </c>
      <c r="AB149" s="29"/>
      <c r="AC149" s="29"/>
      <c r="AD149" s="29" t="s">
        <v>84</v>
      </c>
      <c r="AE149" s="29" t="s">
        <v>83</v>
      </c>
      <c r="AF149" s="29" t="s">
        <v>106</v>
      </c>
      <c r="AG149" s="29" t="s">
        <v>105</v>
      </c>
      <c r="AH149" s="29" t="s">
        <v>120</v>
      </c>
      <c r="AI149" s="29" t="s">
        <v>105</v>
      </c>
      <c r="AJ149" s="29" t="s">
        <v>120</v>
      </c>
      <c r="AK149" s="29" t="s">
        <v>86</v>
      </c>
      <c r="AL149" s="29" t="s">
        <v>107</v>
      </c>
      <c r="AM149" s="29" t="s">
        <v>105</v>
      </c>
      <c r="AN149" s="29" t="s">
        <v>86</v>
      </c>
      <c r="AO149" s="29" t="s">
        <v>86</v>
      </c>
      <c r="AP149" s="29" t="s">
        <v>86</v>
      </c>
      <c r="AQ149" s="29" t="s">
        <v>96</v>
      </c>
      <c r="AR149" s="29" t="s">
        <v>105</v>
      </c>
      <c r="AS149" s="29" t="s">
        <v>84</v>
      </c>
      <c r="AT149" s="29" t="s">
        <v>89</v>
      </c>
      <c r="AU149" s="29" t="s">
        <v>105</v>
      </c>
      <c r="AV149" s="30">
        <v>0</v>
      </c>
      <c r="AW149" s="29" t="s">
        <v>84</v>
      </c>
      <c r="AX149" s="29" t="s">
        <v>83</v>
      </c>
      <c r="AY149" s="30">
        <v>250</v>
      </c>
      <c r="AZ149" s="30">
        <v>255</v>
      </c>
      <c r="BA149" s="30">
        <v>246</v>
      </c>
      <c r="BB149" s="30">
        <v>200</v>
      </c>
      <c r="BC149" s="29"/>
      <c r="BD149" s="29"/>
      <c r="BE149" s="30">
        <v>13.64</v>
      </c>
      <c r="BF149" s="29"/>
      <c r="BG149" s="30">
        <v>0.23</v>
      </c>
      <c r="BH149" s="29"/>
      <c r="BI149" s="29"/>
      <c r="BJ149" s="30">
        <v>0.15</v>
      </c>
      <c r="BK149" s="30">
        <v>43.13</v>
      </c>
      <c r="BL149" s="30">
        <v>43.13</v>
      </c>
      <c r="BM149" s="30">
        <v>48.7</v>
      </c>
      <c r="BN149" s="29"/>
      <c r="BO149" s="29"/>
      <c r="BP149" s="30">
        <v>0.22</v>
      </c>
      <c r="BQ149" s="30">
        <v>0.28999999999999998</v>
      </c>
      <c r="BR149" s="29"/>
      <c r="BS149" s="30">
        <v>14.24</v>
      </c>
      <c r="BT149" s="30">
        <v>45.31</v>
      </c>
      <c r="BU149" s="29"/>
      <c r="BV149" s="30">
        <v>0</v>
      </c>
      <c r="BW149" s="28">
        <v>652</v>
      </c>
      <c r="BX149" s="33">
        <f t="shared" si="16"/>
        <v>43.129859999999994</v>
      </c>
      <c r="BY149" s="34">
        <f>IF(COUNTIF($G$2:G149,G149)=1,1,0)</f>
        <v>1</v>
      </c>
      <c r="BZ149" s="34">
        <f t="shared" si="17"/>
        <v>1</v>
      </c>
      <c r="CA149" s="28" t="s">
        <v>3405</v>
      </c>
      <c r="CB149" s="34" t="b">
        <f t="shared" si="22"/>
        <v>0</v>
      </c>
      <c r="CC149" s="34" t="b">
        <f t="shared" si="18"/>
        <v>0</v>
      </c>
      <c r="CD149" s="34" t="b">
        <f t="array" ref="CD149">ISNUMBER(SEARCH("Touch Screen",$AJ149))</f>
        <v>0</v>
      </c>
      <c r="CE149" s="34"/>
      <c r="CF149" s="34"/>
      <c r="CG149" s="32">
        <v>32.299999999999997</v>
      </c>
      <c r="CH149" s="28">
        <v>0</v>
      </c>
      <c r="CI149" s="33">
        <f>('2. AC Monitors'!$A$8*'1. Version 7 Dataset'!$R149)+('1. Version 7 Dataset'!$V149*'2. AC Monitors'!$B$8)+'2. AC Monitors'!$C$8</f>
        <v>42.087679999999999</v>
      </c>
      <c r="CJ149" s="35">
        <f>BX149-('2. AC Monitors'!$B$8*V149)</f>
        <v>35.569859999999991</v>
      </c>
      <c r="CK149" s="33">
        <f>IF($CH149=0,CJ149,CJ149-('2. AC Monitors'!$A$15*'1. Version 7 Dataset'!$CG149))</f>
        <v>35.569859999999991</v>
      </c>
      <c r="CL149" s="33">
        <f>IF($CC149=TRUE,'1. Version 7 Dataset'!CK149-($CI149*'2. AC Monitors'!$B$15),'1. Version 7 Dataset'!CK149)</f>
        <v>35.569859999999991</v>
      </c>
      <c r="CM149" s="33">
        <f>IF($CD149=TRUE,CL149-($CI149*'2. AC Monitors'!$D$15),CL149)</f>
        <v>35.569859999999991</v>
      </c>
      <c r="CN149" s="33">
        <f>IF($CB149=TRUE,CM149-($CI149*'2. AC Monitors'!$E$15),CM149)</f>
        <v>35.569859999999991</v>
      </c>
      <c r="CO149" s="33">
        <f>IF($CA149="DC",CN149+(CI149*(1-'2. AC Monitors'!$D$21)),CN149)</f>
        <v>35.569859999999991</v>
      </c>
      <c r="CP149" s="35">
        <f>('2. AC Monitors'!$A$8*'1. Version 7 Dataset'!$R149)+'2. AC Monitors'!$C$8</f>
        <v>34.527680000000004</v>
      </c>
      <c r="CQ149" s="35">
        <f t="shared" si="19"/>
        <v>0</v>
      </c>
      <c r="CR149" s="33">
        <f>(IF(CD149=TRUE,CI149+(CI149*'2. AC Monitors'!$D$15),'1. Version 7 Dataset'!CI149))*0.85</f>
        <v>35.774527999999997</v>
      </c>
      <c r="CS149" s="35">
        <f t="shared" si="20"/>
        <v>0</v>
      </c>
      <c r="CT149" s="35">
        <f>($AZ149*$R149*'3. Signage Displays'!$A$7)+'3. Signage Displays'!$B$7*TANH('3. Signage Displays'!$C$7*('1. Version 7 Dataset'!$R149+'3. Signage Displays'!$D$7)+'3. Signage Displays'!$E$7)+'3. Signage Displays'!$F$7</f>
        <v>30.451331435407081</v>
      </c>
      <c r="CU149" s="36">
        <f>($AZ149*$R149*'3. Signage Displays'!$A$7)</f>
        <v>2.2178879999999999</v>
      </c>
      <c r="CV149" s="37">
        <f>BE149-(AZ149*R149*'3. Signage Displays'!$A$7)</f>
        <v>11.422112</v>
      </c>
      <c r="CW149" s="37">
        <f>IF(CC149=TRUE,CV149-(CT149*'3. Signage Displays'!$A$12),CV149)</f>
        <v>11.422112</v>
      </c>
      <c r="CX149" s="38">
        <f>'3. Signage Displays'!$B$7*TANH('3. Signage Displays'!$C$7*('1. Version 7 Dataset'!R149+'3. Signage Displays'!$D$7)+'3. Signage Displays'!$E$7)+'3. Signage Displays'!$F$7</f>
        <v>28.233443435407082</v>
      </c>
      <c r="CY149" s="28">
        <f t="shared" si="21"/>
        <v>1</v>
      </c>
    </row>
    <row r="150" spans="1:103" s="17" customFormat="1" ht="19.5" customHeight="1">
      <c r="A150" s="28">
        <v>721</v>
      </c>
      <c r="B150" s="29" t="s">
        <v>2695</v>
      </c>
      <c r="C150" s="29" t="s">
        <v>2705</v>
      </c>
      <c r="D150" s="29" t="s">
        <v>2705</v>
      </c>
      <c r="E150" s="29" t="s">
        <v>2697</v>
      </c>
      <c r="F150" s="29" t="s">
        <v>2705</v>
      </c>
      <c r="G150" s="29" t="s">
        <v>2705</v>
      </c>
      <c r="H150" s="29" t="s">
        <v>2706</v>
      </c>
      <c r="I150" s="29" t="s">
        <v>78</v>
      </c>
      <c r="J150" s="29" t="s">
        <v>100</v>
      </c>
      <c r="K150" s="29"/>
      <c r="L150" s="29" t="s">
        <v>80</v>
      </c>
      <c r="M150" s="29"/>
      <c r="N150" s="30">
        <v>1000</v>
      </c>
      <c r="O150" s="30">
        <v>11.7</v>
      </c>
      <c r="P150" s="30">
        <v>18.7</v>
      </c>
      <c r="Q150" s="31">
        <v>22</v>
      </c>
      <c r="R150" s="30">
        <v>217.53</v>
      </c>
      <c r="S150" s="30">
        <v>1.6</v>
      </c>
      <c r="T150" s="30">
        <v>1050</v>
      </c>
      <c r="U150" s="30">
        <v>1680</v>
      </c>
      <c r="V150" s="32">
        <v>1.8</v>
      </c>
      <c r="W150" s="30">
        <v>8109</v>
      </c>
      <c r="X150" s="30">
        <v>60</v>
      </c>
      <c r="Y150" s="30">
        <v>0.3</v>
      </c>
      <c r="Z150" s="29" t="s">
        <v>81</v>
      </c>
      <c r="AA150" s="29" t="s">
        <v>86</v>
      </c>
      <c r="AB150" s="29"/>
      <c r="AC150" s="29"/>
      <c r="AD150" s="29" t="s">
        <v>84</v>
      </c>
      <c r="AE150" s="29" t="s">
        <v>83</v>
      </c>
      <c r="AF150" s="29" t="s">
        <v>106</v>
      </c>
      <c r="AG150" s="29"/>
      <c r="AH150" s="29" t="s">
        <v>86</v>
      </c>
      <c r="AI150" s="29"/>
      <c r="AJ150" s="29" t="s">
        <v>86</v>
      </c>
      <c r="AK150" s="29" t="s">
        <v>86</v>
      </c>
      <c r="AL150" s="29" t="s">
        <v>306</v>
      </c>
      <c r="AM150" s="29"/>
      <c r="AN150" s="29" t="s">
        <v>86</v>
      </c>
      <c r="AO150" s="29" t="s">
        <v>86</v>
      </c>
      <c r="AP150" s="29" t="s">
        <v>86</v>
      </c>
      <c r="AQ150" s="29" t="s">
        <v>96</v>
      </c>
      <c r="AR150" s="29"/>
      <c r="AS150" s="29" t="s">
        <v>84</v>
      </c>
      <c r="AT150" s="29" t="s">
        <v>89</v>
      </c>
      <c r="AU150" s="29"/>
      <c r="AV150" s="30">
        <v>5</v>
      </c>
      <c r="AW150" s="29" t="s">
        <v>84</v>
      </c>
      <c r="AX150" s="29" t="s">
        <v>84</v>
      </c>
      <c r="AY150" s="30">
        <v>250</v>
      </c>
      <c r="AZ150" s="30">
        <v>258.10000000000002</v>
      </c>
      <c r="BA150" s="30">
        <v>254.5</v>
      </c>
      <c r="BB150" s="30">
        <v>198</v>
      </c>
      <c r="BC150" s="29"/>
      <c r="BD150" s="29"/>
      <c r="BE150" s="30">
        <v>14.6</v>
      </c>
      <c r="BF150" s="29"/>
      <c r="BG150" s="30">
        <v>0.16</v>
      </c>
      <c r="BH150" s="30">
        <v>0</v>
      </c>
      <c r="BI150" s="29"/>
      <c r="BJ150" s="30">
        <v>0</v>
      </c>
      <c r="BK150" s="30">
        <v>45.65</v>
      </c>
      <c r="BL150" s="30">
        <v>45.65</v>
      </c>
      <c r="BM150" s="30">
        <v>48.7</v>
      </c>
      <c r="BN150" s="29"/>
      <c r="BO150" s="29"/>
      <c r="BP150" s="30">
        <v>0</v>
      </c>
      <c r="BQ150" s="30">
        <v>0.16</v>
      </c>
      <c r="BR150" s="30">
        <v>0</v>
      </c>
      <c r="BS150" s="30">
        <v>13.86</v>
      </c>
      <c r="BT150" s="30">
        <v>43.4</v>
      </c>
      <c r="BU150" s="29"/>
      <c r="BV150" s="30">
        <v>0</v>
      </c>
      <c r="BW150" s="28">
        <v>721</v>
      </c>
      <c r="BX150" s="33">
        <f t="shared" si="16"/>
        <v>45.674639999999997</v>
      </c>
      <c r="BY150" s="34">
        <f>IF(COUNTIF($G$2:G150,G150)=1,1,0)</f>
        <v>1</v>
      </c>
      <c r="BZ150" s="34">
        <f t="shared" si="17"/>
        <v>1</v>
      </c>
      <c r="CA150" s="28" t="s">
        <v>3405</v>
      </c>
      <c r="CB150" s="34" t="b">
        <f t="shared" si="22"/>
        <v>0</v>
      </c>
      <c r="CC150" s="34" t="b">
        <f t="shared" si="18"/>
        <v>0</v>
      </c>
      <c r="CD150" s="34" t="b">
        <f t="array" ref="CD150">ISNUMBER(SEARCH("Touch Screen",$AJ150))</f>
        <v>0</v>
      </c>
      <c r="CE150" s="34"/>
      <c r="CF150" s="34"/>
      <c r="CG150" s="32">
        <v>0.3</v>
      </c>
      <c r="CH150" s="28">
        <v>0</v>
      </c>
      <c r="CI150" s="33">
        <f>('2. AC Monitors'!$A$8*'1. Version 7 Dataset'!$R150)+('1. Version 7 Dataset'!$V150*'2. AC Monitors'!$B$8)+'2. AC Monitors'!$C$8</f>
        <v>42.098660000000002</v>
      </c>
      <c r="CJ150" s="35">
        <f>BX150-('2. AC Monitors'!$B$8*V150)</f>
        <v>38.114639999999994</v>
      </c>
      <c r="CK150" s="33">
        <f>IF($CH150=0,CJ150,CJ150-('2. AC Monitors'!$A$15*'1. Version 7 Dataset'!$CG150))</f>
        <v>38.114639999999994</v>
      </c>
      <c r="CL150" s="33">
        <f>IF($CC150=TRUE,'1. Version 7 Dataset'!CK150-($CI150*'2. AC Monitors'!$B$15),'1. Version 7 Dataset'!CK150)</f>
        <v>38.114639999999994</v>
      </c>
      <c r="CM150" s="33">
        <f>IF($CD150=TRUE,CL150-($CI150*'2. AC Monitors'!$D$15),CL150)</f>
        <v>38.114639999999994</v>
      </c>
      <c r="CN150" s="33">
        <f>IF($CB150=TRUE,CM150-($CI150*'2. AC Monitors'!$E$15),CM150)</f>
        <v>38.114639999999994</v>
      </c>
      <c r="CO150" s="33">
        <f>IF($CA150="DC",CN150+(CI150*(1-'2. AC Monitors'!$D$21)),CN150)</f>
        <v>38.114639999999994</v>
      </c>
      <c r="CP150" s="35">
        <f>('2. AC Monitors'!$A$8*'1. Version 7 Dataset'!$R150)+'2. AC Monitors'!$C$8</f>
        <v>34.53866</v>
      </c>
      <c r="CQ150" s="35">
        <f t="shared" si="19"/>
        <v>0</v>
      </c>
      <c r="CR150" s="33">
        <f>(IF(CD150=TRUE,CI150+(CI150*'2. AC Monitors'!$D$15),'1. Version 7 Dataset'!CI150))*0.85</f>
        <v>35.783861000000002</v>
      </c>
      <c r="CS150" s="35">
        <f t="shared" si="20"/>
        <v>0</v>
      </c>
      <c r="CT150" s="35">
        <f>($AZ150*$R150*'3. Signage Displays'!$A$7)+'3. Signage Displays'!$B$7*TANH('3. Signage Displays'!$C$7*('1. Version 7 Dataset'!$R150+'3. Signage Displays'!$D$7)+'3. Signage Displays'!$E$7)+'3. Signage Displays'!$F$7</f>
        <v>30.484597717712717</v>
      </c>
      <c r="CU150" s="36">
        <f>($AZ150*$R150*'3. Signage Displays'!$A$7)</f>
        <v>2.2457797200000003</v>
      </c>
      <c r="CV150" s="37">
        <f>BE150-(AZ150*R150*'3. Signage Displays'!$A$7)</f>
        <v>12.35422028</v>
      </c>
      <c r="CW150" s="37">
        <f>IF(CC150=TRUE,CV150-(CT150*'3. Signage Displays'!$A$12),CV150)</f>
        <v>12.35422028</v>
      </c>
      <c r="CX150" s="38">
        <f>'3. Signage Displays'!$B$7*TANH('3. Signage Displays'!$C$7*('1. Version 7 Dataset'!R150+'3. Signage Displays'!$D$7)+'3. Signage Displays'!$E$7)+'3. Signage Displays'!$F$7</f>
        <v>28.238817997712715</v>
      </c>
      <c r="CY150" s="28">
        <f t="shared" si="21"/>
        <v>1</v>
      </c>
    </row>
    <row r="151" spans="1:103" s="17" customFormat="1" ht="19.5" customHeight="1">
      <c r="A151" s="28">
        <v>748</v>
      </c>
      <c r="B151" s="29" t="s">
        <v>1092</v>
      </c>
      <c r="C151" s="29" t="s">
        <v>1093</v>
      </c>
      <c r="D151" s="29" t="s">
        <v>1093</v>
      </c>
      <c r="E151" s="29" t="s">
        <v>1094</v>
      </c>
      <c r="F151" s="29" t="s">
        <v>1093</v>
      </c>
      <c r="G151" s="29" t="s">
        <v>1093</v>
      </c>
      <c r="H151" s="29"/>
      <c r="I151" s="29" t="s">
        <v>78</v>
      </c>
      <c r="J151" s="29" t="s">
        <v>100</v>
      </c>
      <c r="K151" s="29"/>
      <c r="L151" s="29" t="s">
        <v>80</v>
      </c>
      <c r="M151" s="29"/>
      <c r="N151" s="30">
        <v>1000</v>
      </c>
      <c r="O151" s="30">
        <v>18.7</v>
      </c>
      <c r="P151" s="30">
        <v>11.7</v>
      </c>
      <c r="Q151" s="31">
        <v>22</v>
      </c>
      <c r="R151" s="30">
        <v>218.8</v>
      </c>
      <c r="S151" s="30">
        <v>1.6</v>
      </c>
      <c r="T151" s="30">
        <v>1050</v>
      </c>
      <c r="U151" s="30">
        <v>1680</v>
      </c>
      <c r="V151" s="32">
        <v>1.8</v>
      </c>
      <c r="W151" s="30">
        <v>8044</v>
      </c>
      <c r="X151" s="30">
        <v>60</v>
      </c>
      <c r="Y151" s="30">
        <v>0.3</v>
      </c>
      <c r="Z151" s="29" t="s">
        <v>86</v>
      </c>
      <c r="AA151" s="29" t="s">
        <v>86</v>
      </c>
      <c r="AB151" s="29"/>
      <c r="AC151" s="29"/>
      <c r="AD151" s="29" t="s">
        <v>84</v>
      </c>
      <c r="AE151" s="29" t="s">
        <v>83</v>
      </c>
      <c r="AF151" s="29" t="s">
        <v>1095</v>
      </c>
      <c r="AG151" s="29" t="s">
        <v>1096</v>
      </c>
      <c r="AH151" s="29" t="s">
        <v>1097</v>
      </c>
      <c r="AI151" s="29"/>
      <c r="AJ151" s="29" t="s">
        <v>1098</v>
      </c>
      <c r="AK151" s="29" t="s">
        <v>86</v>
      </c>
      <c r="AL151" s="29" t="s">
        <v>107</v>
      </c>
      <c r="AM151" s="29" t="s">
        <v>1096</v>
      </c>
      <c r="AN151" s="29" t="s">
        <v>86</v>
      </c>
      <c r="AO151" s="29" t="s">
        <v>86</v>
      </c>
      <c r="AP151" s="29" t="s">
        <v>86</v>
      </c>
      <c r="AQ151" s="29" t="s">
        <v>96</v>
      </c>
      <c r="AR151" s="29"/>
      <c r="AS151" s="29" t="s">
        <v>84</v>
      </c>
      <c r="AT151" s="29" t="s">
        <v>89</v>
      </c>
      <c r="AU151" s="29"/>
      <c r="AV151" s="29"/>
      <c r="AW151" s="29" t="s">
        <v>83</v>
      </c>
      <c r="AX151" s="29" t="s">
        <v>84</v>
      </c>
      <c r="AY151" s="30">
        <v>250</v>
      </c>
      <c r="AZ151" s="30">
        <v>294.10000000000002</v>
      </c>
      <c r="BA151" s="30">
        <v>292.89999999999998</v>
      </c>
      <c r="BB151" s="30">
        <v>199.4</v>
      </c>
      <c r="BC151" s="30">
        <v>7.04</v>
      </c>
      <c r="BD151" s="30">
        <v>14.47</v>
      </c>
      <c r="BE151" s="30">
        <v>12.5</v>
      </c>
      <c r="BF151" s="29"/>
      <c r="BG151" s="30">
        <v>0.74</v>
      </c>
      <c r="BH151" s="30">
        <v>0.68</v>
      </c>
      <c r="BI151" s="29"/>
      <c r="BJ151" s="30">
        <v>0.12</v>
      </c>
      <c r="BK151" s="30">
        <v>42.57</v>
      </c>
      <c r="BL151" s="29"/>
      <c r="BM151" s="30">
        <v>51.1</v>
      </c>
      <c r="BN151" s="30">
        <v>6.94</v>
      </c>
      <c r="BO151" s="30">
        <v>14.88</v>
      </c>
      <c r="BP151" s="30">
        <v>0.15</v>
      </c>
      <c r="BQ151" s="30">
        <v>0.79</v>
      </c>
      <c r="BR151" s="30">
        <v>0.72</v>
      </c>
      <c r="BS151" s="30">
        <v>12.62</v>
      </c>
      <c r="BT151" s="30">
        <v>43.17</v>
      </c>
      <c r="BU151" s="29"/>
      <c r="BV151" s="30">
        <v>0</v>
      </c>
      <c r="BW151" s="28">
        <v>748</v>
      </c>
      <c r="BX151" s="33">
        <f t="shared" si="16"/>
        <v>42.538559999999997</v>
      </c>
      <c r="BY151" s="34">
        <f>IF(COUNTIF($G$2:G151,G151)=1,1,0)</f>
        <v>1</v>
      </c>
      <c r="BZ151" s="34">
        <f t="shared" si="17"/>
        <v>1</v>
      </c>
      <c r="CA151" s="28" t="s">
        <v>3405</v>
      </c>
      <c r="CB151" s="34" t="b">
        <f t="shared" si="22"/>
        <v>0</v>
      </c>
      <c r="CC151" s="34" t="b">
        <f t="shared" si="18"/>
        <v>1</v>
      </c>
      <c r="CD151" s="34" t="b">
        <f t="array" ref="CD151">ISNUMBER(SEARCH("Touch Screen",$AJ151))</f>
        <v>0</v>
      </c>
      <c r="CE151" s="34"/>
      <c r="CF151" s="34"/>
      <c r="CG151" s="32">
        <v>0.3</v>
      </c>
      <c r="CH151" s="28">
        <v>0</v>
      </c>
      <c r="CI151" s="33">
        <f>('2. AC Monitors'!$A$8*'1. Version 7 Dataset'!$R151)+('1. Version 7 Dataset'!$V151*'2. AC Monitors'!$B$8)+'2. AC Monitors'!$C$8</f>
        <v>42.253599999999999</v>
      </c>
      <c r="CJ151" s="35">
        <f>BX151-('2. AC Monitors'!$B$8*V151)</f>
        <v>34.978559999999995</v>
      </c>
      <c r="CK151" s="33">
        <f>IF($CH151=0,CJ151,CJ151-('2. AC Monitors'!$A$15*'1. Version 7 Dataset'!$CG151))</f>
        <v>34.978559999999995</v>
      </c>
      <c r="CL151" s="33">
        <f>IF($CC151=TRUE,'1. Version 7 Dataset'!CK151-($CI151*'2. AC Monitors'!$B$15),'1. Version 7 Dataset'!CK151)</f>
        <v>32.865879999999997</v>
      </c>
      <c r="CM151" s="33">
        <f>IF($CD151=TRUE,CL151-($CI151*'2. AC Monitors'!$D$15),CL151)</f>
        <v>32.865879999999997</v>
      </c>
      <c r="CN151" s="33">
        <f>IF($CB151=TRUE,CM151-($CI151*'2. AC Monitors'!$E$15),CM151)</f>
        <v>32.865879999999997</v>
      </c>
      <c r="CO151" s="33">
        <f>IF($CA151="DC",CN151+(CI151*(1-'2. AC Monitors'!$D$21)),CN151)</f>
        <v>32.865879999999997</v>
      </c>
      <c r="CP151" s="35">
        <f>('2. AC Monitors'!$A$8*'1. Version 7 Dataset'!$R151)+'2. AC Monitors'!$C$8</f>
        <v>34.693600000000004</v>
      </c>
      <c r="CQ151" s="35">
        <f t="shared" si="19"/>
        <v>1</v>
      </c>
      <c r="CR151" s="33">
        <f>(IF(CD151=TRUE,CI151+(CI151*'2. AC Monitors'!$D$15),'1. Version 7 Dataset'!CI151))*0.85</f>
        <v>35.915559999999999</v>
      </c>
      <c r="CS151" s="35">
        <f t="shared" si="20"/>
        <v>0</v>
      </c>
      <c r="CT151" s="35">
        <f>($AZ151*$R151*'3. Signage Displays'!$A$7)+'3. Signage Displays'!$B$7*TANH('3. Signage Displays'!$C$7*('1. Version 7 Dataset'!$R151+'3. Signage Displays'!$D$7)+'3. Signage Displays'!$E$7)+'3. Signage Displays'!$F$7</f>
        <v>30.888618692830715</v>
      </c>
      <c r="CU151" s="36">
        <f>($AZ151*$R151*'3. Signage Displays'!$A$7)</f>
        <v>2.5739632000000006</v>
      </c>
      <c r="CV151" s="37">
        <f>BE151-(AZ151*R151*'3. Signage Displays'!$A$7)</f>
        <v>9.9260367999999985</v>
      </c>
      <c r="CW151" s="37">
        <f>IF(CC151=TRUE,CV151-(CT151*'3. Signage Displays'!$A$12),CV151)</f>
        <v>8.3816058653584626</v>
      </c>
      <c r="CX151" s="38">
        <f>'3. Signage Displays'!$B$7*TANH('3. Signage Displays'!$C$7*('1. Version 7 Dataset'!R151+'3. Signage Displays'!$D$7)+'3. Signage Displays'!$E$7)+'3. Signage Displays'!$F$7</f>
        <v>28.314655492830717</v>
      </c>
      <c r="CY151" s="28">
        <f t="shared" si="21"/>
        <v>1</v>
      </c>
    </row>
    <row r="152" spans="1:103" s="17" customFormat="1" ht="19.5" customHeight="1">
      <c r="A152" s="28">
        <v>755</v>
      </c>
      <c r="B152" s="29" t="s">
        <v>2695</v>
      </c>
      <c r="C152" s="29" t="s">
        <v>2737</v>
      </c>
      <c r="D152" s="29" t="s">
        <v>2737</v>
      </c>
      <c r="E152" s="29" t="s">
        <v>2697</v>
      </c>
      <c r="F152" s="29" t="s">
        <v>2737</v>
      </c>
      <c r="G152" s="29" t="s">
        <v>2737</v>
      </c>
      <c r="H152" s="29"/>
      <c r="I152" s="29" t="s">
        <v>78</v>
      </c>
      <c r="J152" s="29" t="s">
        <v>100</v>
      </c>
      <c r="K152" s="29"/>
      <c r="L152" s="29" t="s">
        <v>80</v>
      </c>
      <c r="M152" s="29"/>
      <c r="N152" s="30">
        <v>1000</v>
      </c>
      <c r="O152" s="30">
        <v>11.7</v>
      </c>
      <c r="P152" s="30">
        <v>18.7</v>
      </c>
      <c r="Q152" s="31">
        <v>22</v>
      </c>
      <c r="R152" s="30">
        <v>217.53</v>
      </c>
      <c r="S152" s="30">
        <v>1.6</v>
      </c>
      <c r="T152" s="30">
        <v>1050</v>
      </c>
      <c r="U152" s="30">
        <v>1680</v>
      </c>
      <c r="V152" s="32">
        <v>1.8</v>
      </c>
      <c r="W152" s="30">
        <v>8109</v>
      </c>
      <c r="X152" s="30">
        <v>60</v>
      </c>
      <c r="Y152" s="30">
        <v>0.3</v>
      </c>
      <c r="Z152" s="29" t="s">
        <v>81</v>
      </c>
      <c r="AA152" s="29" t="s">
        <v>86</v>
      </c>
      <c r="AB152" s="29"/>
      <c r="AC152" s="29"/>
      <c r="AD152" s="29" t="s">
        <v>84</v>
      </c>
      <c r="AE152" s="29" t="s">
        <v>83</v>
      </c>
      <c r="AF152" s="29" t="s">
        <v>106</v>
      </c>
      <c r="AG152" s="29"/>
      <c r="AH152" s="29" t="s">
        <v>86</v>
      </c>
      <c r="AI152" s="29"/>
      <c r="AJ152" s="29" t="s">
        <v>86</v>
      </c>
      <c r="AK152" s="29" t="s">
        <v>86</v>
      </c>
      <c r="AL152" s="29" t="s">
        <v>107</v>
      </c>
      <c r="AM152" s="29"/>
      <c r="AN152" s="29" t="s">
        <v>86</v>
      </c>
      <c r="AO152" s="29" t="s">
        <v>86</v>
      </c>
      <c r="AP152" s="29" t="s">
        <v>86</v>
      </c>
      <c r="AQ152" s="29" t="s">
        <v>96</v>
      </c>
      <c r="AR152" s="29"/>
      <c r="AS152" s="29" t="s">
        <v>84</v>
      </c>
      <c r="AT152" s="29" t="s">
        <v>89</v>
      </c>
      <c r="AU152" s="29"/>
      <c r="AV152" s="30">
        <v>5</v>
      </c>
      <c r="AW152" s="29" t="s">
        <v>84</v>
      </c>
      <c r="AX152" s="29" t="s">
        <v>84</v>
      </c>
      <c r="AY152" s="30">
        <v>250</v>
      </c>
      <c r="AZ152" s="30">
        <v>229.6</v>
      </c>
      <c r="BA152" s="30">
        <v>180.9</v>
      </c>
      <c r="BB152" s="30">
        <v>199</v>
      </c>
      <c r="BC152" s="29"/>
      <c r="BD152" s="29"/>
      <c r="BE152" s="30">
        <v>12.85</v>
      </c>
      <c r="BF152" s="29"/>
      <c r="BG152" s="30">
        <v>0.06</v>
      </c>
      <c r="BH152" s="30">
        <v>0</v>
      </c>
      <c r="BI152" s="29"/>
      <c r="BJ152" s="30">
        <v>0.06</v>
      </c>
      <c r="BK152" s="30">
        <v>39.729999999999997</v>
      </c>
      <c r="BL152" s="30">
        <v>39.729999999999997</v>
      </c>
      <c r="BM152" s="30">
        <v>48.7</v>
      </c>
      <c r="BN152" s="29"/>
      <c r="BO152" s="29"/>
      <c r="BP152" s="30">
        <v>0.08</v>
      </c>
      <c r="BQ152" s="30">
        <v>0.08</v>
      </c>
      <c r="BR152" s="30">
        <v>0</v>
      </c>
      <c r="BS152" s="30">
        <v>12.84</v>
      </c>
      <c r="BT152" s="30">
        <v>39.83</v>
      </c>
      <c r="BU152" s="29"/>
      <c r="BV152" s="30">
        <v>0</v>
      </c>
      <c r="BW152" s="28">
        <v>755</v>
      </c>
      <c r="BX152" s="33">
        <f t="shared" si="16"/>
        <v>39.739739999999991</v>
      </c>
      <c r="BY152" s="34">
        <f>IF(COUNTIF($G$2:G152,G152)=1,1,0)</f>
        <v>1</v>
      </c>
      <c r="BZ152" s="34">
        <f t="shared" si="17"/>
        <v>1</v>
      </c>
      <c r="CA152" s="28" t="s">
        <v>3405</v>
      </c>
      <c r="CB152" s="34" t="b">
        <f t="shared" si="22"/>
        <v>0</v>
      </c>
      <c r="CC152" s="34" t="b">
        <f t="shared" si="18"/>
        <v>0</v>
      </c>
      <c r="CD152" s="34" t="b">
        <f t="array" ref="CD152">ISNUMBER(SEARCH("Touch Screen",$AJ152))</f>
        <v>0</v>
      </c>
      <c r="CE152" s="34"/>
      <c r="CF152" s="34"/>
      <c r="CG152" s="32">
        <v>0.3</v>
      </c>
      <c r="CH152" s="28">
        <v>0</v>
      </c>
      <c r="CI152" s="33">
        <f>('2. AC Monitors'!$A$8*'1. Version 7 Dataset'!$R152)+('1. Version 7 Dataset'!$V152*'2. AC Monitors'!$B$8)+'2. AC Monitors'!$C$8</f>
        <v>42.098660000000002</v>
      </c>
      <c r="CJ152" s="35">
        <f>BX152-('2. AC Monitors'!$B$8*V152)</f>
        <v>32.179739999999988</v>
      </c>
      <c r="CK152" s="33">
        <f>IF($CH152=0,CJ152,CJ152-('2. AC Monitors'!$A$15*'1. Version 7 Dataset'!$CG152))</f>
        <v>32.179739999999988</v>
      </c>
      <c r="CL152" s="33">
        <f>IF($CC152=TRUE,'1. Version 7 Dataset'!CK152-($CI152*'2. AC Monitors'!$B$15),'1. Version 7 Dataset'!CK152)</f>
        <v>32.179739999999988</v>
      </c>
      <c r="CM152" s="33">
        <f>IF($CD152=TRUE,CL152-($CI152*'2. AC Monitors'!$D$15),CL152)</f>
        <v>32.179739999999988</v>
      </c>
      <c r="CN152" s="33">
        <f>IF($CB152=TRUE,CM152-($CI152*'2. AC Monitors'!$E$15),CM152)</f>
        <v>32.179739999999988</v>
      </c>
      <c r="CO152" s="33">
        <f>IF($CA152="DC",CN152+(CI152*(1-'2. AC Monitors'!$D$21)),CN152)</f>
        <v>32.179739999999988</v>
      </c>
      <c r="CP152" s="35">
        <f>('2. AC Monitors'!$A$8*'1. Version 7 Dataset'!$R152)+'2. AC Monitors'!$C$8</f>
        <v>34.53866</v>
      </c>
      <c r="CQ152" s="35">
        <f t="shared" si="19"/>
        <v>1</v>
      </c>
      <c r="CR152" s="33">
        <f>(IF(CD152=TRUE,CI152+(CI152*'2. AC Monitors'!$D$15),'1. Version 7 Dataset'!CI152))*0.85</f>
        <v>35.783861000000002</v>
      </c>
      <c r="CS152" s="35">
        <f t="shared" si="20"/>
        <v>0</v>
      </c>
      <c r="CT152" s="35">
        <f>($AZ152*$R152*'3. Signage Displays'!$A$7)+'3. Signage Displays'!$B$7*TANH('3. Signage Displays'!$C$7*('1. Version 7 Dataset'!$R152+'3. Signage Displays'!$D$7)+'3. Signage Displays'!$E$7)+'3. Signage Displays'!$F$7</f>
        <v>30.236613517712719</v>
      </c>
      <c r="CU152" s="36">
        <f>($AZ152*$R152*'3. Signage Displays'!$A$7)</f>
        <v>1.9977955200000002</v>
      </c>
      <c r="CV152" s="37">
        <f>BE152-(AZ152*R152*'3. Signage Displays'!$A$7)</f>
        <v>10.852204479999999</v>
      </c>
      <c r="CW152" s="37">
        <f>IF(CC152=TRUE,CV152-(CT152*'3. Signage Displays'!$A$12),CV152)</f>
        <v>10.852204479999999</v>
      </c>
      <c r="CX152" s="38">
        <f>'3. Signage Displays'!$B$7*TANH('3. Signage Displays'!$C$7*('1. Version 7 Dataset'!R152+'3. Signage Displays'!$D$7)+'3. Signage Displays'!$E$7)+'3. Signage Displays'!$F$7</f>
        <v>28.238817997712715</v>
      </c>
      <c r="CY152" s="28">
        <f t="shared" si="21"/>
        <v>1</v>
      </c>
    </row>
    <row r="153" spans="1:103" s="17" customFormat="1" ht="19.5" customHeight="1">
      <c r="A153" s="28">
        <v>773</v>
      </c>
      <c r="B153" s="29" t="s">
        <v>2857</v>
      </c>
      <c r="C153" s="29" t="s">
        <v>2955</v>
      </c>
      <c r="D153" s="29" t="s">
        <v>2956</v>
      </c>
      <c r="E153" s="29" t="s">
        <v>2860</v>
      </c>
      <c r="F153" s="29" t="s">
        <v>2957</v>
      </c>
      <c r="G153" s="29" t="s">
        <v>2956</v>
      </c>
      <c r="H153" s="29" t="s">
        <v>2958</v>
      </c>
      <c r="I153" s="29" t="s">
        <v>78</v>
      </c>
      <c r="J153" s="29" t="s">
        <v>100</v>
      </c>
      <c r="K153" s="29"/>
      <c r="L153" s="29" t="s">
        <v>80</v>
      </c>
      <c r="M153" s="29"/>
      <c r="N153" s="30">
        <v>1000</v>
      </c>
      <c r="O153" s="30">
        <v>11.7</v>
      </c>
      <c r="P153" s="30">
        <v>18.7</v>
      </c>
      <c r="Q153" s="31">
        <v>22</v>
      </c>
      <c r="R153" s="30">
        <v>217.53</v>
      </c>
      <c r="S153" s="30">
        <v>1.6</v>
      </c>
      <c r="T153" s="30">
        <v>1050</v>
      </c>
      <c r="U153" s="30">
        <v>1680</v>
      </c>
      <c r="V153" s="32">
        <v>1.8</v>
      </c>
      <c r="W153" s="30">
        <v>8109</v>
      </c>
      <c r="X153" s="30">
        <v>60</v>
      </c>
      <c r="Y153" s="30">
        <v>0.3</v>
      </c>
      <c r="Z153" s="29" t="s">
        <v>86</v>
      </c>
      <c r="AA153" s="29" t="s">
        <v>86</v>
      </c>
      <c r="AB153" s="29"/>
      <c r="AC153" s="29"/>
      <c r="AD153" s="29" t="s">
        <v>84</v>
      </c>
      <c r="AE153" s="29" t="s">
        <v>83</v>
      </c>
      <c r="AF153" s="29" t="s">
        <v>405</v>
      </c>
      <c r="AG153" s="29"/>
      <c r="AH153" s="29" t="s">
        <v>120</v>
      </c>
      <c r="AI153" s="29"/>
      <c r="AJ153" s="29" t="s">
        <v>120</v>
      </c>
      <c r="AK153" s="29" t="s">
        <v>86</v>
      </c>
      <c r="AL153" s="29" t="s">
        <v>107</v>
      </c>
      <c r="AM153" s="29"/>
      <c r="AN153" s="29" t="s">
        <v>86</v>
      </c>
      <c r="AO153" s="29" t="s">
        <v>86</v>
      </c>
      <c r="AP153" s="29" t="s">
        <v>86</v>
      </c>
      <c r="AQ153" s="29" t="s">
        <v>96</v>
      </c>
      <c r="AR153" s="29"/>
      <c r="AS153" s="29" t="s">
        <v>84</v>
      </c>
      <c r="AT153" s="29" t="s">
        <v>89</v>
      </c>
      <c r="AU153" s="29"/>
      <c r="AV153" s="30">
        <v>1</v>
      </c>
      <c r="AW153" s="29" t="s">
        <v>84</v>
      </c>
      <c r="AX153" s="29" t="s">
        <v>84</v>
      </c>
      <c r="AY153" s="30">
        <v>250</v>
      </c>
      <c r="AZ153" s="30">
        <v>236</v>
      </c>
      <c r="BA153" s="30">
        <v>216</v>
      </c>
      <c r="BB153" s="30">
        <v>200.2</v>
      </c>
      <c r="BC153" s="29"/>
      <c r="BD153" s="29"/>
      <c r="BE153" s="30">
        <v>13.86</v>
      </c>
      <c r="BF153" s="29"/>
      <c r="BG153" s="30">
        <v>0.23</v>
      </c>
      <c r="BH153" s="29"/>
      <c r="BI153" s="29"/>
      <c r="BJ153" s="30">
        <v>0.15</v>
      </c>
      <c r="BK153" s="30">
        <v>43.8</v>
      </c>
      <c r="BL153" s="30">
        <v>43.8</v>
      </c>
      <c r="BM153" s="30">
        <v>48.7</v>
      </c>
      <c r="BN153" s="29"/>
      <c r="BO153" s="29"/>
      <c r="BP153" s="30">
        <v>0.17</v>
      </c>
      <c r="BQ153" s="30">
        <v>0.26</v>
      </c>
      <c r="BR153" s="29"/>
      <c r="BS153" s="30">
        <v>13.94</v>
      </c>
      <c r="BT153" s="30">
        <v>44.22</v>
      </c>
      <c r="BU153" s="29"/>
      <c r="BV153" s="30">
        <v>0</v>
      </c>
      <c r="BW153" s="28">
        <v>773</v>
      </c>
      <c r="BX153" s="33">
        <f t="shared" si="16"/>
        <v>43.804379999999988</v>
      </c>
      <c r="BY153" s="34">
        <f>IF(COUNTIF($G$2:G153,G153)=1,1,0)</f>
        <v>1</v>
      </c>
      <c r="BZ153" s="34">
        <f t="shared" si="17"/>
        <v>1</v>
      </c>
      <c r="CA153" s="28" t="s">
        <v>3405</v>
      </c>
      <c r="CB153" s="34" t="b">
        <f t="shared" si="22"/>
        <v>0</v>
      </c>
      <c r="CC153" s="34" t="b">
        <f t="shared" si="18"/>
        <v>0</v>
      </c>
      <c r="CD153" s="34" t="b">
        <f t="array" ref="CD153">ISNUMBER(SEARCH("Touch Screen",$AJ153))</f>
        <v>0</v>
      </c>
      <c r="CE153" s="34"/>
      <c r="CF153" s="34"/>
      <c r="CG153" s="32">
        <v>0.3</v>
      </c>
      <c r="CH153" s="28">
        <v>0</v>
      </c>
      <c r="CI153" s="33">
        <f>('2. AC Monitors'!$A$8*'1. Version 7 Dataset'!$R153)+('1. Version 7 Dataset'!$V153*'2. AC Monitors'!$B$8)+'2. AC Monitors'!$C$8</f>
        <v>42.098660000000002</v>
      </c>
      <c r="CJ153" s="35">
        <f>BX153-('2. AC Monitors'!$B$8*V153)</f>
        <v>36.244379999999985</v>
      </c>
      <c r="CK153" s="33">
        <f>IF($CH153=0,CJ153,CJ153-('2. AC Monitors'!$A$15*'1. Version 7 Dataset'!$CG153))</f>
        <v>36.244379999999985</v>
      </c>
      <c r="CL153" s="33">
        <f>IF($CC153=TRUE,'1. Version 7 Dataset'!CK153-($CI153*'2. AC Monitors'!$B$15),'1. Version 7 Dataset'!CK153)</f>
        <v>36.244379999999985</v>
      </c>
      <c r="CM153" s="33">
        <f>IF($CD153=TRUE,CL153-($CI153*'2. AC Monitors'!$D$15),CL153)</f>
        <v>36.244379999999985</v>
      </c>
      <c r="CN153" s="33">
        <f>IF($CB153=TRUE,CM153-($CI153*'2. AC Monitors'!$E$15),CM153)</f>
        <v>36.244379999999985</v>
      </c>
      <c r="CO153" s="33">
        <f>IF($CA153="DC",CN153+(CI153*(1-'2. AC Monitors'!$D$21)),CN153)</f>
        <v>36.244379999999985</v>
      </c>
      <c r="CP153" s="35">
        <f>('2. AC Monitors'!$A$8*'1. Version 7 Dataset'!$R153)+'2. AC Monitors'!$C$8</f>
        <v>34.53866</v>
      </c>
      <c r="CQ153" s="35">
        <f t="shared" si="19"/>
        <v>0</v>
      </c>
      <c r="CR153" s="33">
        <f>(IF(CD153=TRUE,CI153+(CI153*'2. AC Monitors'!$D$15),'1. Version 7 Dataset'!CI153))*0.85</f>
        <v>35.783861000000002</v>
      </c>
      <c r="CS153" s="35">
        <f t="shared" si="20"/>
        <v>0</v>
      </c>
      <c r="CT153" s="35">
        <f>($AZ153*$R153*'3. Signage Displays'!$A$7)+'3. Signage Displays'!$B$7*TANH('3. Signage Displays'!$C$7*('1. Version 7 Dataset'!$R153+'3. Signage Displays'!$D$7)+'3. Signage Displays'!$E$7)+'3. Signage Displays'!$F$7</f>
        <v>30.292301197712717</v>
      </c>
      <c r="CU153" s="36">
        <f>($AZ153*$R153*'3. Signage Displays'!$A$7)</f>
        <v>2.0534832000000001</v>
      </c>
      <c r="CV153" s="37">
        <f>BE153-(AZ153*R153*'3. Signage Displays'!$A$7)</f>
        <v>11.806516799999999</v>
      </c>
      <c r="CW153" s="37">
        <f>IF(CC153=TRUE,CV153-(CT153*'3. Signage Displays'!$A$12),CV153)</f>
        <v>11.806516799999999</v>
      </c>
      <c r="CX153" s="38">
        <f>'3. Signage Displays'!$B$7*TANH('3. Signage Displays'!$C$7*('1. Version 7 Dataset'!R153+'3. Signage Displays'!$D$7)+'3. Signage Displays'!$E$7)+'3. Signage Displays'!$F$7</f>
        <v>28.238817997712715</v>
      </c>
      <c r="CY153" s="28">
        <f t="shared" si="21"/>
        <v>1</v>
      </c>
    </row>
    <row r="154" spans="1:103" s="17" customFormat="1" ht="19.5" customHeight="1">
      <c r="A154" s="28">
        <v>806</v>
      </c>
      <c r="B154" s="29" t="s">
        <v>1674</v>
      </c>
      <c r="C154" s="29" t="s">
        <v>1833</v>
      </c>
      <c r="D154" s="29" t="s">
        <v>1834</v>
      </c>
      <c r="E154" s="29" t="s">
        <v>1677</v>
      </c>
      <c r="F154" s="29" t="s">
        <v>1833</v>
      </c>
      <c r="G154" s="29" t="s">
        <v>1834</v>
      </c>
      <c r="H154" s="29"/>
      <c r="I154" s="29" t="s">
        <v>78</v>
      </c>
      <c r="J154" s="29" t="s">
        <v>100</v>
      </c>
      <c r="K154" s="29"/>
      <c r="L154" s="29" t="s">
        <v>80</v>
      </c>
      <c r="M154" s="29"/>
      <c r="N154" s="30">
        <v>1000</v>
      </c>
      <c r="O154" s="30">
        <v>11.7</v>
      </c>
      <c r="P154" s="30">
        <v>18.7</v>
      </c>
      <c r="Q154" s="31">
        <v>22</v>
      </c>
      <c r="R154" s="30">
        <v>217.53</v>
      </c>
      <c r="S154" s="30">
        <v>1.6</v>
      </c>
      <c r="T154" s="30">
        <v>1050</v>
      </c>
      <c r="U154" s="30">
        <v>1680</v>
      </c>
      <c r="V154" s="32">
        <v>1.8</v>
      </c>
      <c r="W154" s="30">
        <v>8109</v>
      </c>
      <c r="X154" s="30">
        <v>60</v>
      </c>
      <c r="Y154" s="30">
        <v>0.3</v>
      </c>
      <c r="Z154" s="29" t="s">
        <v>86</v>
      </c>
      <c r="AA154" s="29" t="s">
        <v>86</v>
      </c>
      <c r="AB154" s="29"/>
      <c r="AC154" s="29"/>
      <c r="AD154" s="29" t="s">
        <v>84</v>
      </c>
      <c r="AE154" s="29" t="s">
        <v>84</v>
      </c>
      <c r="AF154" s="29" t="s">
        <v>405</v>
      </c>
      <c r="AG154" s="29" t="s">
        <v>86</v>
      </c>
      <c r="AH154" s="29" t="s">
        <v>86</v>
      </c>
      <c r="AI154" s="29"/>
      <c r="AJ154" s="29" t="s">
        <v>86</v>
      </c>
      <c r="AK154" s="29" t="s">
        <v>86</v>
      </c>
      <c r="AL154" s="29" t="s">
        <v>107</v>
      </c>
      <c r="AM154" s="29" t="s">
        <v>86</v>
      </c>
      <c r="AN154" s="29" t="s">
        <v>86</v>
      </c>
      <c r="AO154" s="29" t="s">
        <v>86</v>
      </c>
      <c r="AP154" s="29" t="s">
        <v>86</v>
      </c>
      <c r="AQ154" s="29" t="s">
        <v>96</v>
      </c>
      <c r="AR154" s="29"/>
      <c r="AS154" s="29" t="s">
        <v>84</v>
      </c>
      <c r="AT154" s="29" t="s">
        <v>89</v>
      </c>
      <c r="AU154" s="29"/>
      <c r="AV154" s="30">
        <v>5</v>
      </c>
      <c r="AW154" s="29" t="s">
        <v>84</v>
      </c>
      <c r="AX154" s="29" t="s">
        <v>84</v>
      </c>
      <c r="AY154" s="30">
        <v>250</v>
      </c>
      <c r="AZ154" s="30">
        <v>243.1</v>
      </c>
      <c r="BA154" s="30">
        <v>188.9</v>
      </c>
      <c r="BB154" s="30">
        <v>200</v>
      </c>
      <c r="BC154" s="29"/>
      <c r="BD154" s="29"/>
      <c r="BE154" s="30">
        <v>13.36</v>
      </c>
      <c r="BF154" s="29"/>
      <c r="BG154" s="30">
        <v>0.35</v>
      </c>
      <c r="BH154" s="30">
        <v>0</v>
      </c>
      <c r="BI154" s="29"/>
      <c r="BJ154" s="30">
        <v>0.22</v>
      </c>
      <c r="BK154" s="30">
        <v>42.95</v>
      </c>
      <c r="BL154" s="30">
        <v>42.95</v>
      </c>
      <c r="BM154" s="30">
        <v>48.7</v>
      </c>
      <c r="BN154" s="29"/>
      <c r="BO154" s="29"/>
      <c r="BP154" s="30">
        <v>0.23</v>
      </c>
      <c r="BQ154" s="30">
        <v>0.36</v>
      </c>
      <c r="BR154" s="30">
        <v>0</v>
      </c>
      <c r="BS154" s="30">
        <v>13.57</v>
      </c>
      <c r="BT154" s="30">
        <v>43.66</v>
      </c>
      <c r="BU154" s="29"/>
      <c r="BV154" s="30">
        <v>0</v>
      </c>
      <c r="BW154" s="28">
        <v>806</v>
      </c>
      <c r="BX154" s="33">
        <f t="shared" si="16"/>
        <v>42.95465999999999</v>
      </c>
      <c r="BY154" s="34">
        <f>IF(COUNTIF($G$2:G154,G154)=1,1,0)</f>
        <v>1</v>
      </c>
      <c r="BZ154" s="34">
        <f t="shared" si="17"/>
        <v>1</v>
      </c>
      <c r="CA154" s="28" t="s">
        <v>3405</v>
      </c>
      <c r="CB154" s="34" t="b">
        <f t="shared" si="22"/>
        <v>0</v>
      </c>
      <c r="CC154" s="34" t="b">
        <f t="shared" si="18"/>
        <v>0</v>
      </c>
      <c r="CD154" s="34" t="b">
        <f t="array" ref="CD154">ISNUMBER(SEARCH("Touch Screen",$AJ154))</f>
        <v>0</v>
      </c>
      <c r="CE154" s="34"/>
      <c r="CF154" s="34"/>
      <c r="CG154" s="32">
        <v>0.3</v>
      </c>
      <c r="CH154" s="28">
        <v>0</v>
      </c>
      <c r="CI154" s="33">
        <f>('2. AC Monitors'!$A$8*'1. Version 7 Dataset'!$R154)+('1. Version 7 Dataset'!$V154*'2. AC Monitors'!$B$8)+'2. AC Monitors'!$C$8</f>
        <v>42.098660000000002</v>
      </c>
      <c r="CJ154" s="35">
        <f>BX154-('2. AC Monitors'!$B$8*V154)</f>
        <v>35.394659999999988</v>
      </c>
      <c r="CK154" s="33">
        <f>IF($CH154=0,CJ154,CJ154-('2. AC Monitors'!$A$15*'1. Version 7 Dataset'!$CG154))</f>
        <v>35.394659999999988</v>
      </c>
      <c r="CL154" s="33">
        <f>IF($CC154=TRUE,'1. Version 7 Dataset'!CK154-($CI154*'2. AC Monitors'!$B$15),'1. Version 7 Dataset'!CK154)</f>
        <v>35.394659999999988</v>
      </c>
      <c r="CM154" s="33">
        <f>IF($CD154=TRUE,CL154-($CI154*'2. AC Monitors'!$D$15),CL154)</f>
        <v>35.394659999999988</v>
      </c>
      <c r="CN154" s="33">
        <f>IF($CB154=TRUE,CM154-($CI154*'2. AC Monitors'!$E$15),CM154)</f>
        <v>35.394659999999988</v>
      </c>
      <c r="CO154" s="33">
        <f>IF($CA154="DC",CN154+(CI154*(1-'2. AC Monitors'!$D$21)),CN154)</f>
        <v>35.394659999999988</v>
      </c>
      <c r="CP154" s="35">
        <f>('2. AC Monitors'!$A$8*'1. Version 7 Dataset'!$R154)+'2. AC Monitors'!$C$8</f>
        <v>34.53866</v>
      </c>
      <c r="CQ154" s="35">
        <f t="shared" si="19"/>
        <v>0</v>
      </c>
      <c r="CR154" s="33">
        <f>(IF(CD154=TRUE,CI154+(CI154*'2. AC Monitors'!$D$15),'1. Version 7 Dataset'!CI154))*0.85</f>
        <v>35.783861000000002</v>
      </c>
      <c r="CS154" s="35">
        <f t="shared" si="20"/>
        <v>0</v>
      </c>
      <c r="CT154" s="35">
        <f>($AZ154*$R154*'3. Signage Displays'!$A$7)+'3. Signage Displays'!$B$7*TANH('3. Signage Displays'!$C$7*('1. Version 7 Dataset'!$R154+'3. Signage Displays'!$D$7)+'3. Signage Displays'!$E$7)+'3. Signage Displays'!$F$7</f>
        <v>30.354079717712715</v>
      </c>
      <c r="CU154" s="36">
        <f>($AZ154*$R154*'3. Signage Displays'!$A$7)</f>
        <v>2.1152617199999999</v>
      </c>
      <c r="CV154" s="37">
        <f>BE154-(AZ154*R154*'3. Signage Displays'!$A$7)</f>
        <v>11.24473828</v>
      </c>
      <c r="CW154" s="37">
        <f>IF(CC154=TRUE,CV154-(CT154*'3. Signage Displays'!$A$12),CV154)</f>
        <v>11.24473828</v>
      </c>
      <c r="CX154" s="38">
        <f>'3. Signage Displays'!$B$7*TANH('3. Signage Displays'!$C$7*('1. Version 7 Dataset'!R154+'3. Signage Displays'!$D$7)+'3. Signage Displays'!$E$7)+'3. Signage Displays'!$F$7</f>
        <v>28.238817997712715</v>
      </c>
      <c r="CY154" s="28">
        <f t="shared" si="21"/>
        <v>1</v>
      </c>
    </row>
    <row r="155" spans="1:103" s="17" customFormat="1" ht="19.5" customHeight="1">
      <c r="A155" s="28">
        <v>879</v>
      </c>
      <c r="B155" s="29" t="s">
        <v>2857</v>
      </c>
      <c r="C155" s="29" t="s">
        <v>2959</v>
      </c>
      <c r="D155" s="29" t="s">
        <v>2960</v>
      </c>
      <c r="E155" s="29" t="s">
        <v>2860</v>
      </c>
      <c r="F155" s="29" t="s">
        <v>2961</v>
      </c>
      <c r="G155" s="29" t="s">
        <v>2960</v>
      </c>
      <c r="H155" s="29" t="s">
        <v>2962</v>
      </c>
      <c r="I155" s="29" t="s">
        <v>78</v>
      </c>
      <c r="J155" s="29" t="s">
        <v>100</v>
      </c>
      <c r="K155" s="29"/>
      <c r="L155" s="29" t="s">
        <v>80</v>
      </c>
      <c r="M155" s="29"/>
      <c r="N155" s="30">
        <v>1000</v>
      </c>
      <c r="O155" s="30">
        <v>11.7</v>
      </c>
      <c r="P155" s="30">
        <v>18.7</v>
      </c>
      <c r="Q155" s="31">
        <v>22</v>
      </c>
      <c r="R155" s="30">
        <v>217.53</v>
      </c>
      <c r="S155" s="30">
        <v>1.6</v>
      </c>
      <c r="T155" s="30">
        <v>1050</v>
      </c>
      <c r="U155" s="30">
        <v>1680</v>
      </c>
      <c r="V155" s="32">
        <v>1.8</v>
      </c>
      <c r="W155" s="30">
        <v>8109</v>
      </c>
      <c r="X155" s="30">
        <v>60</v>
      </c>
      <c r="Y155" s="30">
        <v>0.3</v>
      </c>
      <c r="Z155" s="29" t="s">
        <v>81</v>
      </c>
      <c r="AA155" s="29" t="s">
        <v>86</v>
      </c>
      <c r="AB155" s="29"/>
      <c r="AC155" s="29"/>
      <c r="AD155" s="29" t="s">
        <v>84</v>
      </c>
      <c r="AE155" s="29" t="s">
        <v>83</v>
      </c>
      <c r="AF155" s="29" t="s">
        <v>145</v>
      </c>
      <c r="AG155" s="29"/>
      <c r="AH155" s="29" t="s">
        <v>86</v>
      </c>
      <c r="AI155" s="29"/>
      <c r="AJ155" s="29" t="s">
        <v>86</v>
      </c>
      <c r="AK155" s="29" t="s">
        <v>86</v>
      </c>
      <c r="AL155" s="29" t="s">
        <v>87</v>
      </c>
      <c r="AM155" s="29"/>
      <c r="AN155" s="29" t="s">
        <v>86</v>
      </c>
      <c r="AO155" s="29" t="s">
        <v>86</v>
      </c>
      <c r="AP155" s="29" t="s">
        <v>86</v>
      </c>
      <c r="AQ155" s="29" t="s">
        <v>96</v>
      </c>
      <c r="AR155" s="29"/>
      <c r="AS155" s="29" t="s">
        <v>84</v>
      </c>
      <c r="AT155" s="29" t="s">
        <v>89</v>
      </c>
      <c r="AU155" s="29"/>
      <c r="AV155" s="30">
        <v>1</v>
      </c>
      <c r="AW155" s="29" t="s">
        <v>84</v>
      </c>
      <c r="AX155" s="29" t="s">
        <v>84</v>
      </c>
      <c r="AY155" s="30">
        <v>250</v>
      </c>
      <c r="AZ155" s="30">
        <v>247</v>
      </c>
      <c r="BA155" s="30">
        <v>197</v>
      </c>
      <c r="BB155" s="30">
        <v>200</v>
      </c>
      <c r="BC155" s="29"/>
      <c r="BD155" s="29"/>
      <c r="BE155" s="30">
        <v>13.79</v>
      </c>
      <c r="BF155" s="29"/>
      <c r="BG155" s="30">
        <v>0.28999999999999998</v>
      </c>
      <c r="BH155" s="29"/>
      <c r="BI155" s="29"/>
      <c r="BJ155" s="30">
        <v>0.22</v>
      </c>
      <c r="BK155" s="30">
        <v>43.93</v>
      </c>
      <c r="BL155" s="30">
        <v>43.93</v>
      </c>
      <c r="BM155" s="30">
        <v>48.7</v>
      </c>
      <c r="BN155" s="29"/>
      <c r="BO155" s="29"/>
      <c r="BP155" s="30">
        <v>0.24</v>
      </c>
      <c r="BQ155" s="30">
        <v>0.33</v>
      </c>
      <c r="BR155" s="29"/>
      <c r="BS155" s="30">
        <v>13.91</v>
      </c>
      <c r="BT155" s="30">
        <v>44.53</v>
      </c>
      <c r="BU155" s="29"/>
      <c r="BV155" s="30">
        <v>0</v>
      </c>
      <c r="BW155" s="28">
        <v>879</v>
      </c>
      <c r="BX155" s="33">
        <f t="shared" si="16"/>
        <v>43.931399999999996</v>
      </c>
      <c r="BY155" s="34">
        <f>IF(COUNTIF($G$2:G155,G155)=1,1,0)</f>
        <v>1</v>
      </c>
      <c r="BZ155" s="34">
        <f t="shared" si="17"/>
        <v>1</v>
      </c>
      <c r="CA155" s="28" t="s">
        <v>3405</v>
      </c>
      <c r="CB155" s="34" t="b">
        <f t="shared" si="22"/>
        <v>0</v>
      </c>
      <c r="CC155" s="34" t="b">
        <f t="shared" si="18"/>
        <v>0</v>
      </c>
      <c r="CD155" s="34" t="b">
        <f t="array" ref="CD155">ISNUMBER(SEARCH("Touch Screen",$AJ155))</f>
        <v>0</v>
      </c>
      <c r="CE155" s="34"/>
      <c r="CF155" s="34"/>
      <c r="CG155" s="32">
        <v>0.3</v>
      </c>
      <c r="CH155" s="28">
        <v>0</v>
      </c>
      <c r="CI155" s="33">
        <f>('2. AC Monitors'!$A$8*'1. Version 7 Dataset'!$R155)+('1. Version 7 Dataset'!$V155*'2. AC Monitors'!$B$8)+'2. AC Monitors'!$C$8</f>
        <v>42.098660000000002</v>
      </c>
      <c r="CJ155" s="35">
        <f>BX155-('2. AC Monitors'!$B$8*V155)</f>
        <v>36.371399999999994</v>
      </c>
      <c r="CK155" s="33">
        <f>IF($CH155=0,CJ155,CJ155-('2. AC Monitors'!$A$15*'1. Version 7 Dataset'!$CG155))</f>
        <v>36.371399999999994</v>
      </c>
      <c r="CL155" s="33">
        <f>IF($CC155=TRUE,'1. Version 7 Dataset'!CK155-($CI155*'2. AC Monitors'!$B$15),'1. Version 7 Dataset'!CK155)</f>
        <v>36.371399999999994</v>
      </c>
      <c r="CM155" s="33">
        <f>IF($CD155=TRUE,CL155-($CI155*'2. AC Monitors'!$D$15),CL155)</f>
        <v>36.371399999999994</v>
      </c>
      <c r="CN155" s="33">
        <f>IF($CB155=TRUE,CM155-($CI155*'2. AC Monitors'!$E$15),CM155)</f>
        <v>36.371399999999994</v>
      </c>
      <c r="CO155" s="33">
        <f>IF($CA155="DC",CN155+(CI155*(1-'2. AC Monitors'!$D$21)),CN155)</f>
        <v>36.371399999999994</v>
      </c>
      <c r="CP155" s="35">
        <f>('2. AC Monitors'!$A$8*'1. Version 7 Dataset'!$R155)+'2. AC Monitors'!$C$8</f>
        <v>34.53866</v>
      </c>
      <c r="CQ155" s="35">
        <f t="shared" si="19"/>
        <v>0</v>
      </c>
      <c r="CR155" s="33">
        <f>(IF(CD155=TRUE,CI155+(CI155*'2. AC Monitors'!$D$15),'1. Version 7 Dataset'!CI155))*0.85</f>
        <v>35.783861000000002</v>
      </c>
      <c r="CS155" s="35">
        <f t="shared" si="20"/>
        <v>0</v>
      </c>
      <c r="CT155" s="35">
        <f>($AZ155*$R155*'3. Signage Displays'!$A$7)+'3. Signage Displays'!$B$7*TANH('3. Signage Displays'!$C$7*('1. Version 7 Dataset'!$R155+'3. Signage Displays'!$D$7)+'3. Signage Displays'!$E$7)+'3. Signage Displays'!$F$7</f>
        <v>30.388014397712716</v>
      </c>
      <c r="CU155" s="36">
        <f>($AZ155*$R155*'3. Signage Displays'!$A$7)</f>
        <v>2.1491964000000001</v>
      </c>
      <c r="CV155" s="37">
        <f>BE155-(AZ155*R155*'3. Signage Displays'!$A$7)</f>
        <v>11.640803599999998</v>
      </c>
      <c r="CW155" s="37">
        <f>IF(CC155=TRUE,CV155-(CT155*'3. Signage Displays'!$A$12),CV155)</f>
        <v>11.640803599999998</v>
      </c>
      <c r="CX155" s="38">
        <f>'3. Signage Displays'!$B$7*TANH('3. Signage Displays'!$C$7*('1. Version 7 Dataset'!R155+'3. Signage Displays'!$D$7)+'3. Signage Displays'!$E$7)+'3. Signage Displays'!$F$7</f>
        <v>28.238817997712715</v>
      </c>
      <c r="CY155" s="28">
        <f t="shared" si="21"/>
        <v>1</v>
      </c>
    </row>
    <row r="156" spans="1:103" s="17" customFormat="1" ht="19.5" customHeight="1">
      <c r="A156" s="28">
        <v>896</v>
      </c>
      <c r="B156" s="29" t="s">
        <v>72</v>
      </c>
      <c r="C156" s="29" t="s">
        <v>426</v>
      </c>
      <c r="D156" s="29" t="s">
        <v>427</v>
      </c>
      <c r="E156" s="29" t="s">
        <v>75</v>
      </c>
      <c r="F156" s="29" t="s">
        <v>426</v>
      </c>
      <c r="G156" s="29" t="s">
        <v>427</v>
      </c>
      <c r="H156" s="29"/>
      <c r="I156" s="29" t="s">
        <v>78</v>
      </c>
      <c r="J156" s="29" t="s">
        <v>88</v>
      </c>
      <c r="K156" s="29" t="s">
        <v>158</v>
      </c>
      <c r="L156" s="29" t="s">
        <v>80</v>
      </c>
      <c r="M156" s="29" t="s">
        <v>105</v>
      </c>
      <c r="N156" s="30">
        <v>1000</v>
      </c>
      <c r="O156" s="30">
        <v>11.7</v>
      </c>
      <c r="P156" s="30">
        <v>18.7</v>
      </c>
      <c r="Q156" s="31">
        <v>22</v>
      </c>
      <c r="R156" s="30">
        <v>217.44</v>
      </c>
      <c r="S156" s="30">
        <v>1.6</v>
      </c>
      <c r="T156" s="30">
        <v>1050</v>
      </c>
      <c r="U156" s="30">
        <v>1680</v>
      </c>
      <c r="V156" s="32">
        <v>1.8</v>
      </c>
      <c r="W156" s="30">
        <v>8113</v>
      </c>
      <c r="X156" s="30">
        <v>60</v>
      </c>
      <c r="Y156" s="30">
        <v>33.1</v>
      </c>
      <c r="Z156" s="29" t="s">
        <v>81</v>
      </c>
      <c r="AA156" s="29" t="s">
        <v>86</v>
      </c>
      <c r="AB156" s="29"/>
      <c r="AC156" s="29"/>
      <c r="AD156" s="29" t="s">
        <v>83</v>
      </c>
      <c r="AE156" s="29" t="s">
        <v>83</v>
      </c>
      <c r="AF156" s="29" t="s">
        <v>106</v>
      </c>
      <c r="AG156" s="29" t="s">
        <v>105</v>
      </c>
      <c r="AH156" s="29" t="s">
        <v>86</v>
      </c>
      <c r="AI156" s="29" t="s">
        <v>105</v>
      </c>
      <c r="AJ156" s="29" t="s">
        <v>86</v>
      </c>
      <c r="AK156" s="29" t="s">
        <v>86</v>
      </c>
      <c r="AL156" s="29" t="s">
        <v>107</v>
      </c>
      <c r="AM156" s="29" t="s">
        <v>105</v>
      </c>
      <c r="AN156" s="29" t="s">
        <v>86</v>
      </c>
      <c r="AO156" s="29" t="s">
        <v>86</v>
      </c>
      <c r="AP156" s="29" t="s">
        <v>86</v>
      </c>
      <c r="AQ156" s="29" t="s">
        <v>96</v>
      </c>
      <c r="AR156" s="29" t="s">
        <v>105</v>
      </c>
      <c r="AS156" s="29" t="s">
        <v>84</v>
      </c>
      <c r="AT156" s="29" t="s">
        <v>89</v>
      </c>
      <c r="AU156" s="29" t="s">
        <v>105</v>
      </c>
      <c r="AV156" s="30">
        <v>1</v>
      </c>
      <c r="AW156" s="29" t="s">
        <v>84</v>
      </c>
      <c r="AX156" s="29" t="s">
        <v>84</v>
      </c>
      <c r="AY156" s="30">
        <v>250</v>
      </c>
      <c r="AZ156" s="30">
        <v>244.1</v>
      </c>
      <c r="BA156" s="30">
        <v>207.3</v>
      </c>
      <c r="BB156" s="30">
        <v>200</v>
      </c>
      <c r="BC156" s="29"/>
      <c r="BD156" s="29"/>
      <c r="BE156" s="30">
        <v>14.84</v>
      </c>
      <c r="BF156" s="29"/>
      <c r="BG156" s="30">
        <v>0.37</v>
      </c>
      <c r="BH156" s="29"/>
      <c r="BI156" s="29"/>
      <c r="BJ156" s="30">
        <v>0.26</v>
      </c>
      <c r="BK156" s="30">
        <v>47.61</v>
      </c>
      <c r="BL156" s="30">
        <v>47.61</v>
      </c>
      <c r="BM156" s="30">
        <v>48.7</v>
      </c>
      <c r="BN156" s="29"/>
      <c r="BO156" s="29"/>
      <c r="BP156" s="30">
        <v>0.3</v>
      </c>
      <c r="BQ156" s="30">
        <v>0.39</v>
      </c>
      <c r="BR156" s="29"/>
      <c r="BS156" s="30">
        <v>14.52</v>
      </c>
      <c r="BT156" s="30">
        <v>46.74</v>
      </c>
      <c r="BU156" s="29"/>
      <c r="BV156" s="30">
        <v>0</v>
      </c>
      <c r="BW156" s="28">
        <v>896</v>
      </c>
      <c r="BX156" s="33">
        <f t="shared" si="16"/>
        <v>47.60622</v>
      </c>
      <c r="BY156" s="34">
        <f>IF(COUNTIF($G$2:G156,G156)=1,1,0)</f>
        <v>1</v>
      </c>
      <c r="BZ156" s="34">
        <f t="shared" si="17"/>
        <v>1</v>
      </c>
      <c r="CA156" s="28" t="s">
        <v>3405</v>
      </c>
      <c r="CB156" s="34" t="b">
        <f t="shared" si="22"/>
        <v>0</v>
      </c>
      <c r="CC156" s="34" t="b">
        <f t="shared" si="18"/>
        <v>0</v>
      </c>
      <c r="CD156" s="34" t="b">
        <f t="array" ref="CD156">ISNUMBER(SEARCH("Touch Screen",$AJ156))</f>
        <v>0</v>
      </c>
      <c r="CE156" s="34"/>
      <c r="CF156" s="34"/>
      <c r="CG156" s="32">
        <v>33.1</v>
      </c>
      <c r="CH156" s="28">
        <v>0</v>
      </c>
      <c r="CI156" s="33">
        <f>('2. AC Monitors'!$A$8*'1. Version 7 Dataset'!$R156)+('1. Version 7 Dataset'!$V156*'2. AC Monitors'!$B$8)+'2. AC Monitors'!$C$8</f>
        <v>42.087679999999999</v>
      </c>
      <c r="CJ156" s="35">
        <f>BX156-('2. AC Monitors'!$B$8*V156)</f>
        <v>40.046219999999998</v>
      </c>
      <c r="CK156" s="33">
        <f>IF($CH156=0,CJ156,CJ156-('2. AC Monitors'!$A$15*'1. Version 7 Dataset'!$CG156))</f>
        <v>40.046219999999998</v>
      </c>
      <c r="CL156" s="33">
        <f>IF($CC156=TRUE,'1. Version 7 Dataset'!CK156-($CI156*'2. AC Monitors'!$B$15),'1. Version 7 Dataset'!CK156)</f>
        <v>40.046219999999998</v>
      </c>
      <c r="CM156" s="33">
        <f>IF($CD156=TRUE,CL156-($CI156*'2. AC Monitors'!$D$15),CL156)</f>
        <v>40.046219999999998</v>
      </c>
      <c r="CN156" s="33">
        <f>IF($CB156=TRUE,CM156-($CI156*'2. AC Monitors'!$E$15),CM156)</f>
        <v>40.046219999999998</v>
      </c>
      <c r="CO156" s="33">
        <f>IF($CA156="DC",CN156+(CI156*(1-'2. AC Monitors'!$D$21)),CN156)</f>
        <v>40.046219999999998</v>
      </c>
      <c r="CP156" s="35">
        <f>('2. AC Monitors'!$A$8*'1. Version 7 Dataset'!$R156)+'2. AC Monitors'!$C$8</f>
        <v>34.527680000000004</v>
      </c>
      <c r="CQ156" s="35">
        <f t="shared" si="19"/>
        <v>0</v>
      </c>
      <c r="CR156" s="33">
        <f>(IF(CD156=TRUE,CI156+(CI156*'2. AC Monitors'!$D$15),'1. Version 7 Dataset'!CI156))*0.85</f>
        <v>35.774527999999997</v>
      </c>
      <c r="CS156" s="35">
        <f t="shared" si="20"/>
        <v>0</v>
      </c>
      <c r="CT156" s="35">
        <f>($AZ156*$R156*'3. Signage Displays'!$A$7)+'3. Signage Displays'!$B$7*TANH('3. Signage Displays'!$C$7*('1. Version 7 Dataset'!$R156+'3. Signage Displays'!$D$7)+'3. Signage Displays'!$E$7)+'3. Signage Displays'!$F$7</f>
        <v>30.35652759540708</v>
      </c>
      <c r="CU156" s="36">
        <f>($AZ156*$R156*'3. Signage Displays'!$A$7)</f>
        <v>2.1230841600000003</v>
      </c>
      <c r="CV156" s="37">
        <f>BE156-(AZ156*R156*'3. Signage Displays'!$A$7)</f>
        <v>12.716915839999999</v>
      </c>
      <c r="CW156" s="37">
        <f>IF(CC156=TRUE,CV156-(CT156*'3. Signage Displays'!$A$12),CV156)</f>
        <v>12.716915839999999</v>
      </c>
      <c r="CX156" s="38">
        <f>'3. Signage Displays'!$B$7*TANH('3. Signage Displays'!$C$7*('1. Version 7 Dataset'!R156+'3. Signage Displays'!$D$7)+'3. Signage Displays'!$E$7)+'3. Signage Displays'!$F$7</f>
        <v>28.233443435407082</v>
      </c>
      <c r="CY156" s="28">
        <f t="shared" si="21"/>
        <v>1</v>
      </c>
    </row>
    <row r="157" spans="1:103" s="17" customFormat="1" ht="19.5" customHeight="1">
      <c r="A157" s="28">
        <v>948</v>
      </c>
      <c r="B157" s="29" t="s">
        <v>2545</v>
      </c>
      <c r="C157" s="29" t="s">
        <v>2588</v>
      </c>
      <c r="D157" s="29" t="s">
        <v>2589</v>
      </c>
      <c r="E157" s="29" t="s">
        <v>2547</v>
      </c>
      <c r="F157" s="29" t="s">
        <v>2588</v>
      </c>
      <c r="G157" s="29" t="s">
        <v>2589</v>
      </c>
      <c r="H157" s="29" t="s">
        <v>2590</v>
      </c>
      <c r="I157" s="29" t="s">
        <v>78</v>
      </c>
      <c r="J157" s="29" t="s">
        <v>88</v>
      </c>
      <c r="K157" s="29" t="s">
        <v>158</v>
      </c>
      <c r="L157" s="29" t="s">
        <v>80</v>
      </c>
      <c r="M157" s="29"/>
      <c r="N157" s="30">
        <v>1000</v>
      </c>
      <c r="O157" s="30">
        <v>11.7</v>
      </c>
      <c r="P157" s="30">
        <v>18.7</v>
      </c>
      <c r="Q157" s="31">
        <v>22</v>
      </c>
      <c r="R157" s="30">
        <v>217.53</v>
      </c>
      <c r="S157" s="30">
        <v>1.6</v>
      </c>
      <c r="T157" s="30">
        <v>1050</v>
      </c>
      <c r="U157" s="30">
        <v>1680</v>
      </c>
      <c r="V157" s="32">
        <v>1.8</v>
      </c>
      <c r="W157" s="30">
        <v>8109</v>
      </c>
      <c r="X157" s="30">
        <v>60</v>
      </c>
      <c r="Y157" s="30">
        <v>0.7</v>
      </c>
      <c r="Z157" s="29" t="s">
        <v>150</v>
      </c>
      <c r="AA157" s="29" t="s">
        <v>86</v>
      </c>
      <c r="AB157" s="29"/>
      <c r="AC157" s="29"/>
      <c r="AD157" s="29" t="s">
        <v>84</v>
      </c>
      <c r="AE157" s="29" t="s">
        <v>83</v>
      </c>
      <c r="AF157" s="29" t="s">
        <v>463</v>
      </c>
      <c r="AG157" s="29"/>
      <c r="AH157" s="29" t="s">
        <v>86</v>
      </c>
      <c r="AI157" s="29"/>
      <c r="AJ157" s="29" t="s">
        <v>86</v>
      </c>
      <c r="AK157" s="29" t="s">
        <v>86</v>
      </c>
      <c r="AL157" s="29" t="s">
        <v>87</v>
      </c>
      <c r="AM157" s="29"/>
      <c r="AN157" s="29" t="s">
        <v>86</v>
      </c>
      <c r="AO157" s="29" t="s">
        <v>86</v>
      </c>
      <c r="AP157" s="29" t="s">
        <v>86</v>
      </c>
      <c r="AQ157" s="29" t="s">
        <v>96</v>
      </c>
      <c r="AR157" s="29"/>
      <c r="AS157" s="29" t="s">
        <v>84</v>
      </c>
      <c r="AT157" s="29" t="s">
        <v>89</v>
      </c>
      <c r="AU157" s="29"/>
      <c r="AV157" s="30">
        <v>0</v>
      </c>
      <c r="AW157" s="29" t="s">
        <v>83</v>
      </c>
      <c r="AX157" s="29" t="s">
        <v>84</v>
      </c>
      <c r="AY157" s="30">
        <v>292.8</v>
      </c>
      <c r="AZ157" s="30">
        <v>287.60000000000002</v>
      </c>
      <c r="BA157" s="30">
        <v>287.5</v>
      </c>
      <c r="BB157" s="30">
        <v>200.1</v>
      </c>
      <c r="BC157" s="29"/>
      <c r="BD157" s="29"/>
      <c r="BE157" s="30">
        <v>14.86</v>
      </c>
      <c r="BF157" s="29"/>
      <c r="BG157" s="30">
        <v>0.3</v>
      </c>
      <c r="BH157" s="30">
        <v>0.16</v>
      </c>
      <c r="BI157" s="30">
        <v>0.5</v>
      </c>
      <c r="BJ157" s="30">
        <v>0.16</v>
      </c>
      <c r="BK157" s="30">
        <v>47.27</v>
      </c>
      <c r="BL157" s="30">
        <v>47.27</v>
      </c>
      <c r="BM157" s="30">
        <v>48.7</v>
      </c>
      <c r="BN157" s="29"/>
      <c r="BO157" s="29"/>
      <c r="BP157" s="30">
        <v>0.25</v>
      </c>
      <c r="BQ157" s="30">
        <v>0.2</v>
      </c>
      <c r="BR157" s="30">
        <v>0.25</v>
      </c>
      <c r="BS157" s="30">
        <v>15.07</v>
      </c>
      <c r="BT157" s="30">
        <v>47.37</v>
      </c>
      <c r="BU157" s="29"/>
      <c r="BV157" s="30">
        <v>0</v>
      </c>
      <c r="BW157" s="28">
        <v>948</v>
      </c>
      <c r="BX157" s="33">
        <f t="shared" si="16"/>
        <v>47.26896</v>
      </c>
      <c r="BY157" s="34">
        <f>IF(COUNTIF($G$2:G157,G157)=1,1,0)</f>
        <v>1</v>
      </c>
      <c r="BZ157" s="34">
        <f t="shared" si="17"/>
        <v>1</v>
      </c>
      <c r="CA157" s="28" t="s">
        <v>3405</v>
      </c>
      <c r="CB157" s="34" t="b">
        <f t="shared" si="22"/>
        <v>0</v>
      </c>
      <c r="CC157" s="34" t="b">
        <f t="shared" si="18"/>
        <v>0</v>
      </c>
      <c r="CD157" s="34" t="b">
        <f t="array" ref="CD157">ISNUMBER(SEARCH("Touch Screen",$AJ157))</f>
        <v>0</v>
      </c>
      <c r="CE157" s="34"/>
      <c r="CF157" s="34"/>
      <c r="CG157" s="32">
        <v>0.7</v>
      </c>
      <c r="CH157" s="28">
        <v>0</v>
      </c>
      <c r="CI157" s="33">
        <f>('2. AC Monitors'!$A$8*'1. Version 7 Dataset'!$R157)+('1. Version 7 Dataset'!$V157*'2. AC Monitors'!$B$8)+'2. AC Monitors'!$C$8</f>
        <v>42.098660000000002</v>
      </c>
      <c r="CJ157" s="35">
        <f>BX157-('2. AC Monitors'!$B$8*V157)</f>
        <v>39.708959999999998</v>
      </c>
      <c r="CK157" s="33">
        <f>IF($CH157=0,CJ157,CJ157-('2. AC Monitors'!$A$15*'1. Version 7 Dataset'!$CG157))</f>
        <v>39.708959999999998</v>
      </c>
      <c r="CL157" s="33">
        <f>IF($CC157=TRUE,'1. Version 7 Dataset'!CK157-($CI157*'2. AC Monitors'!$B$15),'1. Version 7 Dataset'!CK157)</f>
        <v>39.708959999999998</v>
      </c>
      <c r="CM157" s="33">
        <f>IF($CD157=TRUE,CL157-($CI157*'2. AC Monitors'!$D$15),CL157)</f>
        <v>39.708959999999998</v>
      </c>
      <c r="CN157" s="33">
        <f>IF($CB157=TRUE,CM157-($CI157*'2. AC Monitors'!$E$15),CM157)</f>
        <v>39.708959999999998</v>
      </c>
      <c r="CO157" s="33">
        <f>IF($CA157="DC",CN157+(CI157*(1-'2. AC Monitors'!$D$21)),CN157)</f>
        <v>39.708959999999998</v>
      </c>
      <c r="CP157" s="35">
        <f>('2. AC Monitors'!$A$8*'1. Version 7 Dataset'!$R157)+'2. AC Monitors'!$C$8</f>
        <v>34.53866</v>
      </c>
      <c r="CQ157" s="35">
        <f t="shared" si="19"/>
        <v>0</v>
      </c>
      <c r="CR157" s="33">
        <f>(IF(CD157=TRUE,CI157+(CI157*'2. AC Monitors'!$D$15),'1. Version 7 Dataset'!CI157))*0.85</f>
        <v>35.783861000000002</v>
      </c>
      <c r="CS157" s="35">
        <f t="shared" si="20"/>
        <v>0</v>
      </c>
      <c r="CT157" s="35">
        <f>($AZ157*$R157*'3. Signage Displays'!$A$7)+'3. Signage Displays'!$B$7*TANH('3. Signage Displays'!$C$7*('1. Version 7 Dataset'!$R157+'3. Signage Displays'!$D$7)+'3. Signage Displays'!$E$7)+'3. Signage Displays'!$F$7</f>
        <v>30.741283117712719</v>
      </c>
      <c r="CU157" s="36">
        <f>($AZ157*$R157*'3. Signage Displays'!$A$7)</f>
        <v>2.5024651200000005</v>
      </c>
      <c r="CV157" s="37">
        <f>BE157-(AZ157*R157*'3. Signage Displays'!$A$7)</f>
        <v>12.357534879999999</v>
      </c>
      <c r="CW157" s="37">
        <f>IF(CC157=TRUE,CV157-(CT157*'3. Signage Displays'!$A$12),CV157)</f>
        <v>12.357534879999999</v>
      </c>
      <c r="CX157" s="38">
        <f>'3. Signage Displays'!$B$7*TANH('3. Signage Displays'!$C$7*('1. Version 7 Dataset'!R157+'3. Signage Displays'!$D$7)+'3. Signage Displays'!$E$7)+'3. Signage Displays'!$F$7</f>
        <v>28.238817997712715</v>
      </c>
      <c r="CY157" s="28">
        <f t="shared" si="21"/>
        <v>1</v>
      </c>
    </row>
    <row r="158" spans="1:103" s="17" customFormat="1" ht="19.5" customHeight="1">
      <c r="A158" s="28">
        <v>1114</v>
      </c>
      <c r="B158" s="29" t="s">
        <v>808</v>
      </c>
      <c r="C158" s="29" t="s">
        <v>894</v>
      </c>
      <c r="D158" s="29" t="s">
        <v>903</v>
      </c>
      <c r="E158" s="29" t="s">
        <v>814</v>
      </c>
      <c r="F158" s="29" t="s">
        <v>894</v>
      </c>
      <c r="G158" s="29" t="s">
        <v>903</v>
      </c>
      <c r="H158" s="29"/>
      <c r="I158" s="29" t="s">
        <v>78</v>
      </c>
      <c r="J158" s="29" t="s">
        <v>100</v>
      </c>
      <c r="K158" s="29"/>
      <c r="L158" s="29" t="s">
        <v>80</v>
      </c>
      <c r="M158" s="29"/>
      <c r="N158" s="30">
        <v>1000</v>
      </c>
      <c r="O158" s="30">
        <v>11.7</v>
      </c>
      <c r="P158" s="30">
        <v>18.7</v>
      </c>
      <c r="Q158" s="31">
        <v>22</v>
      </c>
      <c r="R158" s="30">
        <v>217.53</v>
      </c>
      <c r="S158" s="30">
        <v>1.6</v>
      </c>
      <c r="T158" s="30">
        <v>1050</v>
      </c>
      <c r="U158" s="30">
        <v>1680</v>
      </c>
      <c r="V158" s="32">
        <v>1.8</v>
      </c>
      <c r="W158" s="30">
        <v>8109</v>
      </c>
      <c r="X158" s="30">
        <v>60</v>
      </c>
      <c r="Y158" s="30">
        <v>0.3</v>
      </c>
      <c r="Z158" s="29" t="s">
        <v>81</v>
      </c>
      <c r="AA158" s="29" t="s">
        <v>86</v>
      </c>
      <c r="AB158" s="29"/>
      <c r="AC158" s="29"/>
      <c r="AD158" s="29" t="s">
        <v>84</v>
      </c>
      <c r="AE158" s="29" t="s">
        <v>83</v>
      </c>
      <c r="AF158" s="29" t="s">
        <v>133</v>
      </c>
      <c r="AG158" s="29"/>
      <c r="AH158" s="29" t="s">
        <v>86</v>
      </c>
      <c r="AI158" s="29"/>
      <c r="AJ158" s="29" t="s">
        <v>86</v>
      </c>
      <c r="AK158" s="29" t="s">
        <v>86</v>
      </c>
      <c r="AL158" s="29" t="s">
        <v>87</v>
      </c>
      <c r="AM158" s="29"/>
      <c r="AN158" s="29" t="s">
        <v>86</v>
      </c>
      <c r="AO158" s="29" t="s">
        <v>86</v>
      </c>
      <c r="AP158" s="29" t="s">
        <v>86</v>
      </c>
      <c r="AQ158" s="29" t="s">
        <v>96</v>
      </c>
      <c r="AR158" s="29"/>
      <c r="AS158" s="29" t="s">
        <v>84</v>
      </c>
      <c r="AT158" s="29" t="s">
        <v>89</v>
      </c>
      <c r="AU158" s="29"/>
      <c r="AV158" s="30">
        <v>5</v>
      </c>
      <c r="AW158" s="29" t="s">
        <v>84</v>
      </c>
      <c r="AX158" s="29" t="s">
        <v>84</v>
      </c>
      <c r="AY158" s="30">
        <v>250</v>
      </c>
      <c r="AZ158" s="30">
        <v>253.5</v>
      </c>
      <c r="BA158" s="30">
        <v>191.5</v>
      </c>
      <c r="BB158" s="30">
        <v>200.1</v>
      </c>
      <c r="BC158" s="29"/>
      <c r="BD158" s="29"/>
      <c r="BE158" s="30">
        <v>12.98</v>
      </c>
      <c r="BF158" s="29"/>
      <c r="BG158" s="30">
        <v>0.16</v>
      </c>
      <c r="BH158" s="30">
        <v>0.11</v>
      </c>
      <c r="BI158" s="29"/>
      <c r="BJ158" s="30">
        <v>0.09</v>
      </c>
      <c r="BK158" s="30">
        <v>40.71</v>
      </c>
      <c r="BL158" s="30">
        <v>40.71</v>
      </c>
      <c r="BM158" s="30">
        <v>48.7</v>
      </c>
      <c r="BN158" s="29"/>
      <c r="BO158" s="29"/>
      <c r="BP158" s="30">
        <v>0.15</v>
      </c>
      <c r="BQ158" s="30">
        <v>0.22</v>
      </c>
      <c r="BR158" s="30">
        <v>0.17</v>
      </c>
      <c r="BS158" s="30">
        <v>13.01</v>
      </c>
      <c r="BT158" s="30">
        <v>41.14</v>
      </c>
      <c r="BU158" s="29"/>
      <c r="BV158" s="30">
        <v>0</v>
      </c>
      <c r="BW158" s="28">
        <v>1114</v>
      </c>
      <c r="BX158" s="33">
        <f t="shared" si="16"/>
        <v>40.707720000000002</v>
      </c>
      <c r="BY158" s="34">
        <f>IF(COUNTIF($G$2:G158,G158)=1,1,0)</f>
        <v>1</v>
      </c>
      <c r="BZ158" s="34">
        <f t="shared" si="17"/>
        <v>1</v>
      </c>
      <c r="CA158" s="28" t="s">
        <v>3405</v>
      </c>
      <c r="CB158" s="34" t="b">
        <f t="shared" si="22"/>
        <v>0</v>
      </c>
      <c r="CC158" s="34" t="b">
        <f t="shared" si="18"/>
        <v>0</v>
      </c>
      <c r="CD158" s="34" t="b">
        <f t="array" ref="CD158">ISNUMBER(SEARCH("Touch Screen",$AJ158))</f>
        <v>0</v>
      </c>
      <c r="CE158" s="34"/>
      <c r="CF158" s="34"/>
      <c r="CG158" s="32">
        <v>0.3</v>
      </c>
      <c r="CH158" s="28">
        <v>0</v>
      </c>
      <c r="CI158" s="33">
        <f>('2. AC Monitors'!$A$8*'1. Version 7 Dataset'!$R158)+('1. Version 7 Dataset'!$V158*'2. AC Monitors'!$B$8)+'2. AC Monitors'!$C$8</f>
        <v>42.098660000000002</v>
      </c>
      <c r="CJ158" s="35">
        <f>BX158-('2. AC Monitors'!$B$8*V158)</f>
        <v>33.14772</v>
      </c>
      <c r="CK158" s="33">
        <f>IF($CH158=0,CJ158,CJ158-('2. AC Monitors'!$A$15*'1. Version 7 Dataset'!$CG158))</f>
        <v>33.14772</v>
      </c>
      <c r="CL158" s="33">
        <f>IF($CC158=TRUE,'1. Version 7 Dataset'!CK158-($CI158*'2. AC Monitors'!$B$15),'1. Version 7 Dataset'!CK158)</f>
        <v>33.14772</v>
      </c>
      <c r="CM158" s="33">
        <f>IF($CD158=TRUE,CL158-($CI158*'2. AC Monitors'!$D$15),CL158)</f>
        <v>33.14772</v>
      </c>
      <c r="CN158" s="33">
        <f>IF($CB158=TRUE,CM158-($CI158*'2. AC Monitors'!$E$15),CM158)</f>
        <v>33.14772</v>
      </c>
      <c r="CO158" s="33">
        <f>IF($CA158="DC",CN158+(CI158*(1-'2. AC Monitors'!$D$21)),CN158)</f>
        <v>33.14772</v>
      </c>
      <c r="CP158" s="35">
        <f>('2. AC Monitors'!$A$8*'1. Version 7 Dataset'!$R158)+'2. AC Monitors'!$C$8</f>
        <v>34.53866</v>
      </c>
      <c r="CQ158" s="35">
        <f t="shared" si="19"/>
        <v>1</v>
      </c>
      <c r="CR158" s="33">
        <f>(IF(CD158=TRUE,CI158+(CI158*'2. AC Monitors'!$D$15),'1. Version 7 Dataset'!CI158))*0.85</f>
        <v>35.783861000000002</v>
      </c>
      <c r="CS158" s="35">
        <f t="shared" si="20"/>
        <v>0</v>
      </c>
      <c r="CT158" s="35">
        <f>($AZ158*$R158*'3. Signage Displays'!$A$7)+'3. Signage Displays'!$B$7*TANH('3. Signage Displays'!$C$7*('1. Version 7 Dataset'!$R158+'3. Signage Displays'!$D$7)+'3. Signage Displays'!$E$7)+'3. Signage Displays'!$F$7</f>
        <v>30.444572197712716</v>
      </c>
      <c r="CU158" s="36">
        <f>($AZ158*$R158*'3. Signage Displays'!$A$7)</f>
        <v>2.2057542000000003</v>
      </c>
      <c r="CV158" s="37">
        <f>BE158-(AZ158*R158*'3. Signage Displays'!$A$7)</f>
        <v>10.774245799999999</v>
      </c>
      <c r="CW158" s="37">
        <f>IF(CC158=TRUE,CV158-(CT158*'3. Signage Displays'!$A$12),CV158)</f>
        <v>10.774245799999999</v>
      </c>
      <c r="CX158" s="38">
        <f>'3. Signage Displays'!$B$7*TANH('3. Signage Displays'!$C$7*('1. Version 7 Dataset'!R158+'3. Signage Displays'!$D$7)+'3. Signage Displays'!$E$7)+'3. Signage Displays'!$F$7</f>
        <v>28.238817997712715</v>
      </c>
      <c r="CY158" s="28">
        <f t="shared" si="21"/>
        <v>1</v>
      </c>
    </row>
    <row r="159" spans="1:103" s="17" customFormat="1" ht="19.5" customHeight="1">
      <c r="A159" s="28">
        <v>1140</v>
      </c>
      <c r="B159" s="29" t="s">
        <v>1674</v>
      </c>
      <c r="C159" s="29" t="s">
        <v>1835</v>
      </c>
      <c r="D159" s="29" t="s">
        <v>1836</v>
      </c>
      <c r="E159" s="29" t="s">
        <v>1677</v>
      </c>
      <c r="F159" s="29" t="s">
        <v>1835</v>
      </c>
      <c r="G159" s="29" t="s">
        <v>1836</v>
      </c>
      <c r="H159" s="29"/>
      <c r="I159" s="29" t="s">
        <v>78</v>
      </c>
      <c r="J159" s="29" t="s">
        <v>88</v>
      </c>
      <c r="K159" s="29" t="s">
        <v>158</v>
      </c>
      <c r="L159" s="29" t="s">
        <v>80</v>
      </c>
      <c r="M159" s="29"/>
      <c r="N159" s="30">
        <v>1000</v>
      </c>
      <c r="O159" s="30">
        <v>11.7</v>
      </c>
      <c r="P159" s="30">
        <v>18.7</v>
      </c>
      <c r="Q159" s="31">
        <v>22.1</v>
      </c>
      <c r="R159" s="30">
        <v>217.53</v>
      </c>
      <c r="S159" s="30">
        <v>1.6</v>
      </c>
      <c r="T159" s="30">
        <v>1050</v>
      </c>
      <c r="U159" s="30">
        <v>1680</v>
      </c>
      <c r="V159" s="32">
        <v>1.8</v>
      </c>
      <c r="W159" s="30">
        <v>8109</v>
      </c>
      <c r="X159" s="30">
        <v>60</v>
      </c>
      <c r="Y159" s="30">
        <v>0.3</v>
      </c>
      <c r="Z159" s="29" t="s">
        <v>86</v>
      </c>
      <c r="AA159" s="29" t="s">
        <v>86</v>
      </c>
      <c r="AB159" s="29"/>
      <c r="AC159" s="29"/>
      <c r="AD159" s="29" t="s">
        <v>84</v>
      </c>
      <c r="AE159" s="29" t="s">
        <v>83</v>
      </c>
      <c r="AF159" s="29" t="s">
        <v>234</v>
      </c>
      <c r="AG159" s="29" t="s">
        <v>235</v>
      </c>
      <c r="AH159" s="29" t="s">
        <v>86</v>
      </c>
      <c r="AI159" s="29"/>
      <c r="AJ159" s="29" t="s">
        <v>86</v>
      </c>
      <c r="AK159" s="29" t="s">
        <v>86</v>
      </c>
      <c r="AL159" s="29" t="s">
        <v>87</v>
      </c>
      <c r="AM159" s="29" t="s">
        <v>235</v>
      </c>
      <c r="AN159" s="29" t="s">
        <v>86</v>
      </c>
      <c r="AO159" s="29" t="s">
        <v>86</v>
      </c>
      <c r="AP159" s="29" t="s">
        <v>86</v>
      </c>
      <c r="AQ159" s="29" t="s">
        <v>96</v>
      </c>
      <c r="AR159" s="29"/>
      <c r="AS159" s="29" t="s">
        <v>84</v>
      </c>
      <c r="AT159" s="29" t="s">
        <v>89</v>
      </c>
      <c r="AU159" s="29"/>
      <c r="AV159" s="30">
        <v>1</v>
      </c>
      <c r="AW159" s="29" t="s">
        <v>84</v>
      </c>
      <c r="AX159" s="29" t="s">
        <v>84</v>
      </c>
      <c r="AY159" s="30">
        <v>250</v>
      </c>
      <c r="AZ159" s="30">
        <v>227.2</v>
      </c>
      <c r="BA159" s="30">
        <v>167.8</v>
      </c>
      <c r="BB159" s="30">
        <v>200.3</v>
      </c>
      <c r="BC159" s="29"/>
      <c r="BD159" s="29"/>
      <c r="BE159" s="30">
        <v>14.2</v>
      </c>
      <c r="BF159" s="29"/>
      <c r="BG159" s="30">
        <v>0.14000000000000001</v>
      </c>
      <c r="BH159" s="29"/>
      <c r="BI159" s="29"/>
      <c r="BJ159" s="30">
        <v>0.12</v>
      </c>
      <c r="BK159" s="30">
        <v>44.33</v>
      </c>
      <c r="BL159" s="30">
        <v>44.33</v>
      </c>
      <c r="BM159" s="30">
        <v>48.7</v>
      </c>
      <c r="BN159" s="29"/>
      <c r="BO159" s="29"/>
      <c r="BP159" s="30">
        <v>0.17</v>
      </c>
      <c r="BQ159" s="30">
        <v>0.19</v>
      </c>
      <c r="BR159" s="29"/>
      <c r="BS159" s="30">
        <v>14.24</v>
      </c>
      <c r="BT159" s="30">
        <v>44.74</v>
      </c>
      <c r="BU159" s="29"/>
      <c r="BV159" s="30">
        <v>0</v>
      </c>
      <c r="BW159" s="28">
        <v>1140</v>
      </c>
      <c r="BX159" s="33">
        <f t="shared" si="16"/>
        <v>44.334359999999997</v>
      </c>
      <c r="BY159" s="34">
        <f>IF(COUNTIF($G$2:G159,G159)=1,1,0)</f>
        <v>1</v>
      </c>
      <c r="BZ159" s="34">
        <f t="shared" si="17"/>
        <v>1</v>
      </c>
      <c r="CA159" s="28" t="s">
        <v>3405</v>
      </c>
      <c r="CB159" s="34" t="b">
        <f t="shared" si="22"/>
        <v>0</v>
      </c>
      <c r="CC159" s="34" t="b">
        <f t="shared" si="18"/>
        <v>0</v>
      </c>
      <c r="CD159" s="34" t="b">
        <f t="array" ref="CD159">ISNUMBER(SEARCH("Touch Screen",$AJ159))</f>
        <v>0</v>
      </c>
      <c r="CE159" s="34"/>
      <c r="CF159" s="34"/>
      <c r="CG159" s="32">
        <v>0.3</v>
      </c>
      <c r="CH159" s="28">
        <v>0</v>
      </c>
      <c r="CI159" s="33">
        <f>('2. AC Monitors'!$A$8*'1. Version 7 Dataset'!$R159)+('1. Version 7 Dataset'!$V159*'2. AC Monitors'!$B$8)+'2. AC Monitors'!$C$8</f>
        <v>42.098660000000002</v>
      </c>
      <c r="CJ159" s="35">
        <f>BX159-('2. AC Monitors'!$B$8*V159)</f>
        <v>36.774359999999994</v>
      </c>
      <c r="CK159" s="33">
        <f>IF($CH159=0,CJ159,CJ159-('2. AC Monitors'!$A$15*'1. Version 7 Dataset'!$CG159))</f>
        <v>36.774359999999994</v>
      </c>
      <c r="CL159" s="33">
        <f>IF($CC159=TRUE,'1. Version 7 Dataset'!CK159-($CI159*'2. AC Monitors'!$B$15),'1. Version 7 Dataset'!CK159)</f>
        <v>36.774359999999994</v>
      </c>
      <c r="CM159" s="33">
        <f>IF($CD159=TRUE,CL159-($CI159*'2. AC Monitors'!$D$15),CL159)</f>
        <v>36.774359999999994</v>
      </c>
      <c r="CN159" s="33">
        <f>IF($CB159=TRUE,CM159-($CI159*'2. AC Monitors'!$E$15),CM159)</f>
        <v>36.774359999999994</v>
      </c>
      <c r="CO159" s="33">
        <f>IF($CA159="DC",CN159+(CI159*(1-'2. AC Monitors'!$D$21)),CN159)</f>
        <v>36.774359999999994</v>
      </c>
      <c r="CP159" s="35">
        <f>('2. AC Monitors'!$A$8*'1. Version 7 Dataset'!$R159)+'2. AC Monitors'!$C$8</f>
        <v>34.53866</v>
      </c>
      <c r="CQ159" s="35">
        <f t="shared" si="19"/>
        <v>0</v>
      </c>
      <c r="CR159" s="33">
        <f>(IF(CD159=TRUE,CI159+(CI159*'2. AC Monitors'!$D$15),'1. Version 7 Dataset'!CI159))*0.85</f>
        <v>35.783861000000002</v>
      </c>
      <c r="CS159" s="35">
        <f t="shared" si="20"/>
        <v>0</v>
      </c>
      <c r="CT159" s="35">
        <f>($AZ159*$R159*'3. Signage Displays'!$A$7)+'3. Signage Displays'!$B$7*TANH('3. Signage Displays'!$C$7*('1. Version 7 Dataset'!$R159+'3. Signage Displays'!$D$7)+'3. Signage Displays'!$E$7)+'3. Signage Displays'!$F$7</f>
        <v>30.215730637712717</v>
      </c>
      <c r="CU159" s="36">
        <f>($AZ159*$R159*'3. Signage Displays'!$A$7)</f>
        <v>1.9769126400000001</v>
      </c>
      <c r="CV159" s="37">
        <f>BE159-(AZ159*R159*'3. Signage Displays'!$A$7)</f>
        <v>12.223087359999999</v>
      </c>
      <c r="CW159" s="37">
        <f>IF(CC159=TRUE,CV159-(CT159*'3. Signage Displays'!$A$12),CV159)</f>
        <v>12.223087359999999</v>
      </c>
      <c r="CX159" s="38">
        <f>'3. Signage Displays'!$B$7*TANH('3. Signage Displays'!$C$7*('1. Version 7 Dataset'!R159+'3. Signage Displays'!$D$7)+'3. Signage Displays'!$E$7)+'3. Signage Displays'!$F$7</f>
        <v>28.238817997712715</v>
      </c>
      <c r="CY159" s="28">
        <f t="shared" si="21"/>
        <v>1</v>
      </c>
    </row>
    <row r="160" spans="1:103" s="17" customFormat="1" ht="19.5" customHeight="1">
      <c r="A160" s="28">
        <v>752</v>
      </c>
      <c r="B160" s="29" t="s">
        <v>1092</v>
      </c>
      <c r="C160" s="29" t="s">
        <v>1124</v>
      </c>
      <c r="D160" s="29" t="s">
        <v>1124</v>
      </c>
      <c r="E160" s="29" t="s">
        <v>1094</v>
      </c>
      <c r="F160" s="29" t="s">
        <v>1124</v>
      </c>
      <c r="G160" s="29" t="s">
        <v>1124</v>
      </c>
      <c r="H160" s="29"/>
      <c r="I160" s="29" t="s">
        <v>78</v>
      </c>
      <c r="J160" s="29" t="s">
        <v>79</v>
      </c>
      <c r="K160" s="29"/>
      <c r="L160" s="29" t="s">
        <v>80</v>
      </c>
      <c r="M160" s="29"/>
      <c r="N160" s="30">
        <v>1000</v>
      </c>
      <c r="O160" s="30">
        <v>12.8</v>
      </c>
      <c r="P160" s="30">
        <v>17</v>
      </c>
      <c r="Q160" s="31">
        <v>21.3</v>
      </c>
      <c r="R160" s="30">
        <v>217.6</v>
      </c>
      <c r="S160" s="30">
        <v>1.32</v>
      </c>
      <c r="T160" s="30">
        <v>1200</v>
      </c>
      <c r="U160" s="30">
        <v>1600</v>
      </c>
      <c r="V160" s="32">
        <v>1.9</v>
      </c>
      <c r="W160" s="30">
        <v>8824</v>
      </c>
      <c r="X160" s="30">
        <v>60</v>
      </c>
      <c r="Y160" s="30">
        <v>32.799999999999997</v>
      </c>
      <c r="Z160" s="29" t="s">
        <v>86</v>
      </c>
      <c r="AA160" s="29" t="s">
        <v>86</v>
      </c>
      <c r="AB160" s="29"/>
      <c r="AC160" s="29"/>
      <c r="AD160" s="29" t="s">
        <v>84</v>
      </c>
      <c r="AE160" s="29" t="s">
        <v>83</v>
      </c>
      <c r="AF160" s="29" t="s">
        <v>1100</v>
      </c>
      <c r="AG160" s="29" t="s">
        <v>1101</v>
      </c>
      <c r="AH160" s="29" t="s">
        <v>1125</v>
      </c>
      <c r="AI160" s="29" t="s">
        <v>1119</v>
      </c>
      <c r="AJ160" s="29" t="s">
        <v>1098</v>
      </c>
      <c r="AK160" s="29" t="s">
        <v>86</v>
      </c>
      <c r="AL160" s="29" t="s">
        <v>107</v>
      </c>
      <c r="AM160" s="29" t="s">
        <v>1101</v>
      </c>
      <c r="AN160" s="29" t="s">
        <v>86</v>
      </c>
      <c r="AO160" s="29" t="s">
        <v>86</v>
      </c>
      <c r="AP160" s="29" t="s">
        <v>86</v>
      </c>
      <c r="AQ160" s="29" t="s">
        <v>96</v>
      </c>
      <c r="AR160" s="29"/>
      <c r="AS160" s="29" t="s">
        <v>84</v>
      </c>
      <c r="AT160" s="29" t="s">
        <v>89</v>
      </c>
      <c r="AU160" s="29"/>
      <c r="AV160" s="29"/>
      <c r="AW160" s="29" t="s">
        <v>83</v>
      </c>
      <c r="AX160" s="29" t="s">
        <v>84</v>
      </c>
      <c r="AY160" s="30">
        <v>420</v>
      </c>
      <c r="AZ160" s="30">
        <v>428.2</v>
      </c>
      <c r="BA160" s="30">
        <v>421.9</v>
      </c>
      <c r="BB160" s="30">
        <v>200.7</v>
      </c>
      <c r="BC160" s="30">
        <v>15.97</v>
      </c>
      <c r="BD160" s="30">
        <v>22.95</v>
      </c>
      <c r="BE160" s="30">
        <v>12.92</v>
      </c>
      <c r="BF160" s="29"/>
      <c r="BG160" s="30">
        <v>0.13</v>
      </c>
      <c r="BH160" s="29"/>
      <c r="BI160" s="29"/>
      <c r="BJ160" s="30">
        <v>0.06</v>
      </c>
      <c r="BK160" s="30">
        <v>40.340000000000003</v>
      </c>
      <c r="BL160" s="29"/>
      <c r="BM160" s="30">
        <v>52.1</v>
      </c>
      <c r="BN160" s="30">
        <v>15.86</v>
      </c>
      <c r="BO160" s="30">
        <v>23.1</v>
      </c>
      <c r="BP160" s="30">
        <v>0.13</v>
      </c>
      <c r="BQ160" s="30">
        <v>0.15</v>
      </c>
      <c r="BR160" s="29"/>
      <c r="BS160" s="30">
        <v>13.6</v>
      </c>
      <c r="BT160" s="30">
        <v>42.52</v>
      </c>
      <c r="BU160" s="29"/>
      <c r="BV160" s="30">
        <v>0</v>
      </c>
      <c r="BW160" s="28">
        <v>752</v>
      </c>
      <c r="BX160" s="33">
        <f t="shared" si="16"/>
        <v>40.352939999999997</v>
      </c>
      <c r="BY160" s="34">
        <f>IF(COUNTIF($G$2:G160,G160)=1,1,0)</f>
        <v>1</v>
      </c>
      <c r="BZ160" s="34">
        <f t="shared" si="17"/>
        <v>1</v>
      </c>
      <c r="CA160" s="28" t="s">
        <v>3405</v>
      </c>
      <c r="CB160" s="34" t="b">
        <f t="shared" si="22"/>
        <v>0</v>
      </c>
      <c r="CC160" s="34" t="b">
        <f t="shared" si="18"/>
        <v>1</v>
      </c>
      <c r="CD160" s="34" t="b">
        <f t="array" ref="CD160">ISNUMBER(SEARCH("Touch Screen",$AJ160))</f>
        <v>0</v>
      </c>
      <c r="CE160" s="34"/>
      <c r="CF160" s="34"/>
      <c r="CG160" s="32">
        <v>32.799999999999997</v>
      </c>
      <c r="CH160" s="28">
        <v>0</v>
      </c>
      <c r="CI160" s="33">
        <f>('2. AC Monitors'!$A$8*'1. Version 7 Dataset'!$R160)+('1. Version 7 Dataset'!$V160*'2. AC Monitors'!$B$8)+'2. AC Monitors'!$C$8</f>
        <v>42.527200000000001</v>
      </c>
      <c r="CJ160" s="35">
        <f>BX160-('2. AC Monitors'!$B$8*V160)</f>
        <v>32.37294</v>
      </c>
      <c r="CK160" s="33">
        <f>IF($CH160=0,CJ160,CJ160-('2. AC Monitors'!$A$15*'1. Version 7 Dataset'!$CG160))</f>
        <v>32.37294</v>
      </c>
      <c r="CL160" s="33">
        <f>IF($CC160=TRUE,'1. Version 7 Dataset'!CK160-($CI160*'2. AC Monitors'!$B$15),'1. Version 7 Dataset'!CK160)</f>
        <v>30.246580000000002</v>
      </c>
      <c r="CM160" s="33">
        <f>IF($CD160=TRUE,CL160-($CI160*'2. AC Monitors'!$D$15),CL160)</f>
        <v>30.246580000000002</v>
      </c>
      <c r="CN160" s="33">
        <f>IF($CB160=TRUE,CM160-($CI160*'2. AC Monitors'!$E$15),CM160)</f>
        <v>30.246580000000002</v>
      </c>
      <c r="CO160" s="33">
        <f>IF($CA160="DC",CN160+(CI160*(1-'2. AC Monitors'!$D$21)),CN160)</f>
        <v>30.246580000000002</v>
      </c>
      <c r="CP160" s="35">
        <f>('2. AC Monitors'!$A$8*'1. Version 7 Dataset'!$R160)+'2. AC Monitors'!$C$8</f>
        <v>34.547200000000004</v>
      </c>
      <c r="CQ160" s="35">
        <f t="shared" si="19"/>
        <v>1</v>
      </c>
      <c r="CR160" s="33">
        <f>(IF(CD160=TRUE,CI160+(CI160*'2. AC Monitors'!$D$15),'1. Version 7 Dataset'!CI160))*0.85</f>
        <v>36.148119999999999</v>
      </c>
      <c r="CS160" s="35">
        <f t="shared" si="20"/>
        <v>0</v>
      </c>
      <c r="CT160" s="35">
        <f>($AZ160*$R160*'3. Signage Displays'!$A$7)+'3. Signage Displays'!$B$7*TANH('3. Signage Displays'!$C$7*('1. Version 7 Dataset'!$R160+'3. Signage Displays'!$D$7)+'3. Signage Displays'!$E$7)+'3. Signage Displays'!$F$7</f>
        <v>31.970050989880473</v>
      </c>
      <c r="CU160" s="36">
        <f>($AZ160*$R160*'3. Signage Displays'!$A$7)</f>
        <v>3.7270528000000001</v>
      </c>
      <c r="CV160" s="37">
        <f>BE160-(AZ160*R160*'3. Signage Displays'!$A$7)</f>
        <v>9.192947199999999</v>
      </c>
      <c r="CW160" s="37">
        <f>IF(CC160=TRUE,CV160-(CT160*'3. Signage Displays'!$A$12),CV160)</f>
        <v>7.5944446505059755</v>
      </c>
      <c r="CX160" s="38">
        <f>'3. Signage Displays'!$B$7*TANH('3. Signage Displays'!$C$7*('1. Version 7 Dataset'!R160+'3. Signage Displays'!$D$7)+'3. Signage Displays'!$E$7)+'3. Signage Displays'!$F$7</f>
        <v>28.242998189880474</v>
      </c>
      <c r="CY160" s="28">
        <f t="shared" si="21"/>
        <v>1</v>
      </c>
    </row>
    <row r="161" spans="1:103" s="17" customFormat="1" ht="19.5" customHeight="1">
      <c r="A161" s="28">
        <v>498</v>
      </c>
      <c r="B161" s="29" t="s">
        <v>1268</v>
      </c>
      <c r="C161" s="29" t="s">
        <v>1473</v>
      </c>
      <c r="D161" s="29" t="s">
        <v>1474</v>
      </c>
      <c r="E161" s="29" t="s">
        <v>1271</v>
      </c>
      <c r="F161" s="29" t="s">
        <v>1473</v>
      </c>
      <c r="G161" s="29" t="s">
        <v>1474</v>
      </c>
      <c r="H161" s="29"/>
      <c r="I161" s="29" t="s">
        <v>78</v>
      </c>
      <c r="J161" s="29" t="s">
        <v>88</v>
      </c>
      <c r="K161" s="29" t="s">
        <v>158</v>
      </c>
      <c r="L161" s="29" t="s">
        <v>80</v>
      </c>
      <c r="M161" s="29" t="s">
        <v>105</v>
      </c>
      <c r="N161" s="30">
        <v>1000</v>
      </c>
      <c r="O161" s="30">
        <v>10.5</v>
      </c>
      <c r="P161" s="30">
        <v>18.7</v>
      </c>
      <c r="Q161" s="31">
        <v>21.5</v>
      </c>
      <c r="R161" s="30">
        <v>197.6</v>
      </c>
      <c r="S161" s="30">
        <v>1.78</v>
      </c>
      <c r="T161" s="30">
        <v>1080</v>
      </c>
      <c r="U161" s="30">
        <v>1920</v>
      </c>
      <c r="V161" s="32">
        <f>(T161*U161)/1000000</f>
        <v>2.0735999999999999</v>
      </c>
      <c r="W161" s="30">
        <v>10493</v>
      </c>
      <c r="X161" s="30">
        <v>60</v>
      </c>
      <c r="Y161" s="30">
        <v>33</v>
      </c>
      <c r="Z161" s="29" t="s">
        <v>81</v>
      </c>
      <c r="AA161" s="29" t="s">
        <v>86</v>
      </c>
      <c r="AB161" s="29"/>
      <c r="AC161" s="29"/>
      <c r="AD161" s="29" t="s">
        <v>83</v>
      </c>
      <c r="AE161" s="29" t="s">
        <v>84</v>
      </c>
      <c r="AF161" s="29" t="s">
        <v>270</v>
      </c>
      <c r="AG161" s="29" t="s">
        <v>105</v>
      </c>
      <c r="AH161" s="29" t="s">
        <v>86</v>
      </c>
      <c r="AI161" s="29" t="s">
        <v>105</v>
      </c>
      <c r="AJ161" s="29" t="s">
        <v>86</v>
      </c>
      <c r="AK161" s="29" t="s">
        <v>86</v>
      </c>
      <c r="AL161" s="29" t="s">
        <v>102</v>
      </c>
      <c r="AM161" s="29" t="s">
        <v>105</v>
      </c>
      <c r="AN161" s="29" t="s">
        <v>86</v>
      </c>
      <c r="AO161" s="29" t="s">
        <v>86</v>
      </c>
      <c r="AP161" s="29" t="s">
        <v>86</v>
      </c>
      <c r="AQ161" s="29" t="s">
        <v>96</v>
      </c>
      <c r="AR161" s="29" t="s">
        <v>105</v>
      </c>
      <c r="AS161" s="29" t="s">
        <v>84</v>
      </c>
      <c r="AT161" s="29" t="s">
        <v>89</v>
      </c>
      <c r="AU161" s="29" t="s">
        <v>105</v>
      </c>
      <c r="AV161" s="30">
        <v>0</v>
      </c>
      <c r="AW161" s="29" t="s">
        <v>84</v>
      </c>
      <c r="AX161" s="29" t="s">
        <v>84</v>
      </c>
      <c r="AY161" s="30">
        <v>250</v>
      </c>
      <c r="AZ161" s="30">
        <v>257.2</v>
      </c>
      <c r="BA161" s="30">
        <v>207.9</v>
      </c>
      <c r="BB161" s="30">
        <v>200</v>
      </c>
      <c r="BC161" s="29"/>
      <c r="BD161" s="29"/>
      <c r="BE161" s="30">
        <v>14.72</v>
      </c>
      <c r="BF161" s="29"/>
      <c r="BG161" s="30">
        <v>0.43</v>
      </c>
      <c r="BH161" s="29"/>
      <c r="BI161" s="29"/>
      <c r="BJ161" s="30">
        <v>0.28999999999999998</v>
      </c>
      <c r="BK161" s="30">
        <v>47.59</v>
      </c>
      <c r="BL161" s="30">
        <v>47.59</v>
      </c>
      <c r="BM161" s="30">
        <v>50.5</v>
      </c>
      <c r="BN161" s="29"/>
      <c r="BO161" s="29"/>
      <c r="BP161" s="30">
        <v>0.27</v>
      </c>
      <c r="BQ161" s="30">
        <v>0.45</v>
      </c>
      <c r="BR161" s="29"/>
      <c r="BS161" s="30">
        <v>15.62</v>
      </c>
      <c r="BT161" s="30">
        <v>50.44</v>
      </c>
      <c r="BU161" s="29"/>
      <c r="BV161" s="30">
        <v>0</v>
      </c>
      <c r="BW161" s="28">
        <v>498</v>
      </c>
      <c r="BX161" s="33">
        <f t="shared" si="16"/>
        <v>47.579939999999993</v>
      </c>
      <c r="BY161" s="34">
        <f>IF(COUNTIF($G$2:G161,G161)=1,1,0)</f>
        <v>1</v>
      </c>
      <c r="BZ161" s="34">
        <f t="shared" si="17"/>
        <v>1</v>
      </c>
      <c r="CA161" s="28" t="s">
        <v>3405</v>
      </c>
      <c r="CB161" s="34" t="b">
        <f t="shared" si="22"/>
        <v>0</v>
      </c>
      <c r="CC161" s="34" t="b">
        <f t="shared" si="18"/>
        <v>0</v>
      </c>
      <c r="CD161" s="34" t="b">
        <f t="array" ref="CD161">ISNUMBER(SEARCH("Touch Screen",$AJ161))</f>
        <v>0</v>
      </c>
      <c r="CE161" s="34"/>
      <c r="CF161" s="34"/>
      <c r="CG161" s="32">
        <v>33</v>
      </c>
      <c r="CH161" s="28">
        <v>0</v>
      </c>
      <c r="CI161" s="33">
        <f>('2. AC Monitors'!$A$8*'1. Version 7 Dataset'!$R161)+('1. Version 7 Dataset'!$V161*'2. AC Monitors'!$B$8)+'2. AC Monitors'!$C$8</f>
        <v>40.816319999999997</v>
      </c>
      <c r="CJ161" s="35">
        <f>BX161-('2. AC Monitors'!$B$8*V161)</f>
        <v>38.870819999999995</v>
      </c>
      <c r="CK161" s="33">
        <f>IF($CH161=0,CJ161,CJ161-('2. AC Monitors'!$A$15*'1. Version 7 Dataset'!$CG161))</f>
        <v>38.870819999999995</v>
      </c>
      <c r="CL161" s="33">
        <f>IF($CC161=TRUE,'1. Version 7 Dataset'!CK161-($CI161*'2. AC Monitors'!$B$15),'1. Version 7 Dataset'!CK161)</f>
        <v>38.870819999999995</v>
      </c>
      <c r="CM161" s="33">
        <f>IF($CD161=TRUE,CL161-($CI161*'2. AC Monitors'!$D$15),CL161)</f>
        <v>38.870819999999995</v>
      </c>
      <c r="CN161" s="33">
        <f>IF($CB161=TRUE,CM161-($CI161*'2. AC Monitors'!$E$15),CM161)</f>
        <v>38.870819999999995</v>
      </c>
      <c r="CO161" s="33">
        <f>IF($CA161="DC",CN161+(CI161*(1-'2. AC Monitors'!$D$21)),CN161)</f>
        <v>38.870819999999995</v>
      </c>
      <c r="CP161" s="35">
        <f>('2. AC Monitors'!$A$8*'1. Version 7 Dataset'!$R161)+'2. AC Monitors'!$C$8</f>
        <v>32.107199999999999</v>
      </c>
      <c r="CQ161" s="35">
        <f t="shared" si="19"/>
        <v>0</v>
      </c>
      <c r="CR161" s="33">
        <f>(IF(CD161=TRUE,CI161+(CI161*'2. AC Monitors'!$D$15),'1. Version 7 Dataset'!CI161))*0.85</f>
        <v>34.693871999999999</v>
      </c>
      <c r="CS161" s="35">
        <f t="shared" si="20"/>
        <v>0</v>
      </c>
      <c r="CT161" s="35">
        <f>($AZ161*$R161*'3. Signage Displays'!$A$7)+'3. Signage Displays'!$B$7*TANH('3. Signage Displays'!$C$7*('1. Version 7 Dataset'!$R161+'3. Signage Displays'!$D$7)+'3. Signage Displays'!$E$7)+'3. Signage Displays'!$F$7</f>
        <v>29.080788131624594</v>
      </c>
      <c r="CU161" s="36">
        <f>($AZ161*$R161*'3. Signage Displays'!$A$7)</f>
        <v>2.0329088</v>
      </c>
      <c r="CV161" s="37">
        <f>BE161-(AZ161*R161*'3. Signage Displays'!$A$7)</f>
        <v>12.687091200000001</v>
      </c>
      <c r="CW161" s="37">
        <f>IF(CC161=TRUE,CV161-(CT161*'3. Signage Displays'!$A$12),CV161)</f>
        <v>12.687091200000001</v>
      </c>
      <c r="CX161" s="38">
        <f>'3. Signage Displays'!$B$7*TANH('3. Signage Displays'!$C$7*('1. Version 7 Dataset'!R161+'3. Signage Displays'!$D$7)+'3. Signage Displays'!$E$7)+'3. Signage Displays'!$F$7</f>
        <v>27.047879331624593</v>
      </c>
      <c r="CY161" s="28">
        <f t="shared" si="21"/>
        <v>1</v>
      </c>
    </row>
    <row r="162" spans="1:103" s="17" customFormat="1" ht="19.5" customHeight="1">
      <c r="A162" s="28">
        <v>527</v>
      </c>
      <c r="B162" s="29" t="s">
        <v>1268</v>
      </c>
      <c r="C162" s="29" t="s">
        <v>1471</v>
      </c>
      <c r="D162" s="29" t="s">
        <v>1472</v>
      </c>
      <c r="E162" s="29" t="s">
        <v>1271</v>
      </c>
      <c r="F162" s="29" t="s">
        <v>1471</v>
      </c>
      <c r="G162" s="29" t="s">
        <v>1472</v>
      </c>
      <c r="H162" s="29"/>
      <c r="I162" s="29" t="s">
        <v>78</v>
      </c>
      <c r="J162" s="29" t="s">
        <v>88</v>
      </c>
      <c r="K162" s="29" t="s">
        <v>158</v>
      </c>
      <c r="L162" s="29" t="s">
        <v>80</v>
      </c>
      <c r="M162" s="29" t="s">
        <v>105</v>
      </c>
      <c r="N162" s="30">
        <v>1000</v>
      </c>
      <c r="O162" s="30">
        <v>10.5</v>
      </c>
      <c r="P162" s="30">
        <v>18.7</v>
      </c>
      <c r="Q162" s="31">
        <v>21.5</v>
      </c>
      <c r="R162" s="30">
        <v>197.6</v>
      </c>
      <c r="S162" s="30">
        <v>1.78</v>
      </c>
      <c r="T162" s="30">
        <v>1080</v>
      </c>
      <c r="U162" s="30">
        <v>1920</v>
      </c>
      <c r="V162" s="32">
        <f t="shared" ref="V162:V182" si="23">(T162*U162)/1000000</f>
        <v>2.0735999999999999</v>
      </c>
      <c r="W162" s="30">
        <v>10493</v>
      </c>
      <c r="X162" s="30">
        <v>60</v>
      </c>
      <c r="Y162" s="30">
        <v>33</v>
      </c>
      <c r="Z162" s="29" t="s">
        <v>81</v>
      </c>
      <c r="AA162" s="29" t="s">
        <v>86</v>
      </c>
      <c r="AB162" s="29"/>
      <c r="AC162" s="29"/>
      <c r="AD162" s="29" t="s">
        <v>83</v>
      </c>
      <c r="AE162" s="29" t="s">
        <v>84</v>
      </c>
      <c r="AF162" s="29" t="s">
        <v>270</v>
      </c>
      <c r="AG162" s="29" t="s">
        <v>105</v>
      </c>
      <c r="AH162" s="29" t="s">
        <v>86</v>
      </c>
      <c r="AI162" s="29" t="s">
        <v>105</v>
      </c>
      <c r="AJ162" s="29" t="s">
        <v>86</v>
      </c>
      <c r="AK162" s="29" t="s">
        <v>86</v>
      </c>
      <c r="AL162" s="29" t="s">
        <v>102</v>
      </c>
      <c r="AM162" s="29" t="s">
        <v>105</v>
      </c>
      <c r="AN162" s="29" t="s">
        <v>86</v>
      </c>
      <c r="AO162" s="29" t="s">
        <v>86</v>
      </c>
      <c r="AP162" s="29" t="s">
        <v>86</v>
      </c>
      <c r="AQ162" s="29" t="s">
        <v>96</v>
      </c>
      <c r="AR162" s="29" t="s">
        <v>105</v>
      </c>
      <c r="AS162" s="29" t="s">
        <v>84</v>
      </c>
      <c r="AT162" s="29" t="s">
        <v>89</v>
      </c>
      <c r="AU162" s="29" t="s">
        <v>105</v>
      </c>
      <c r="AV162" s="30">
        <v>0</v>
      </c>
      <c r="AW162" s="29" t="s">
        <v>84</v>
      </c>
      <c r="AX162" s="29" t="s">
        <v>84</v>
      </c>
      <c r="AY162" s="30">
        <v>250</v>
      </c>
      <c r="AZ162" s="30">
        <v>257.2</v>
      </c>
      <c r="BA162" s="30">
        <v>207.9</v>
      </c>
      <c r="BB162" s="30">
        <v>200</v>
      </c>
      <c r="BC162" s="29"/>
      <c r="BD162" s="29"/>
      <c r="BE162" s="30">
        <v>14.72</v>
      </c>
      <c r="BF162" s="29"/>
      <c r="BG162" s="30">
        <v>0.43</v>
      </c>
      <c r="BH162" s="29"/>
      <c r="BI162" s="29"/>
      <c r="BJ162" s="30">
        <v>0.28999999999999998</v>
      </c>
      <c r="BK162" s="30">
        <v>47.59</v>
      </c>
      <c r="BL162" s="30">
        <v>47.59</v>
      </c>
      <c r="BM162" s="30">
        <v>50.5</v>
      </c>
      <c r="BN162" s="29"/>
      <c r="BO162" s="29"/>
      <c r="BP162" s="30">
        <v>0.27</v>
      </c>
      <c r="BQ162" s="30">
        <v>0.45</v>
      </c>
      <c r="BR162" s="29"/>
      <c r="BS162" s="30">
        <v>15.62</v>
      </c>
      <c r="BT162" s="30">
        <v>50.44</v>
      </c>
      <c r="BU162" s="29"/>
      <c r="BV162" s="30">
        <v>0</v>
      </c>
      <c r="BW162" s="28">
        <v>527</v>
      </c>
      <c r="BX162" s="33">
        <f t="shared" si="16"/>
        <v>47.579939999999993</v>
      </c>
      <c r="BY162" s="34">
        <f>IF(COUNTIF($G$2:G162,G162)=1,1,0)</f>
        <v>1</v>
      </c>
      <c r="BZ162" s="34">
        <f t="shared" si="17"/>
        <v>1</v>
      </c>
      <c r="CA162" s="28" t="s">
        <v>3405</v>
      </c>
      <c r="CB162" s="34" t="b">
        <f t="shared" si="22"/>
        <v>0</v>
      </c>
      <c r="CC162" s="34" t="b">
        <f t="shared" si="18"/>
        <v>0</v>
      </c>
      <c r="CD162" s="34" t="b">
        <f t="array" ref="CD162">ISNUMBER(SEARCH("Touch Screen",$AJ162))</f>
        <v>0</v>
      </c>
      <c r="CE162" s="34"/>
      <c r="CF162" s="34"/>
      <c r="CG162" s="32">
        <v>33</v>
      </c>
      <c r="CH162" s="28">
        <v>0</v>
      </c>
      <c r="CI162" s="33">
        <f>('2. AC Monitors'!$A$8*'1. Version 7 Dataset'!$R162)+('1. Version 7 Dataset'!$V162*'2. AC Monitors'!$B$8)+'2. AC Monitors'!$C$8</f>
        <v>40.816319999999997</v>
      </c>
      <c r="CJ162" s="35">
        <f>BX162-('2. AC Monitors'!$B$8*V162)</f>
        <v>38.870819999999995</v>
      </c>
      <c r="CK162" s="33">
        <f>IF($CH162=0,CJ162,CJ162-('2. AC Monitors'!$A$15*'1. Version 7 Dataset'!$CG162))</f>
        <v>38.870819999999995</v>
      </c>
      <c r="CL162" s="33">
        <f>IF($CC162=TRUE,'1. Version 7 Dataset'!CK162-($CI162*'2. AC Monitors'!$B$15),'1. Version 7 Dataset'!CK162)</f>
        <v>38.870819999999995</v>
      </c>
      <c r="CM162" s="33">
        <f>IF($CD162=TRUE,CL162-($CI162*'2. AC Monitors'!$D$15),CL162)</f>
        <v>38.870819999999995</v>
      </c>
      <c r="CN162" s="33">
        <f>IF($CB162=TRUE,CM162-($CI162*'2. AC Monitors'!$E$15),CM162)</f>
        <v>38.870819999999995</v>
      </c>
      <c r="CO162" s="33">
        <f>IF($CA162="DC",CN162+(CI162*(1-'2. AC Monitors'!$D$21)),CN162)</f>
        <v>38.870819999999995</v>
      </c>
      <c r="CP162" s="35">
        <f>('2. AC Monitors'!$A$8*'1. Version 7 Dataset'!$R162)+'2. AC Monitors'!$C$8</f>
        <v>32.107199999999999</v>
      </c>
      <c r="CQ162" s="35">
        <f t="shared" si="19"/>
        <v>0</v>
      </c>
      <c r="CR162" s="33">
        <f>(IF(CD162=TRUE,CI162+(CI162*'2. AC Monitors'!$D$15),'1. Version 7 Dataset'!CI162))*0.85</f>
        <v>34.693871999999999</v>
      </c>
      <c r="CS162" s="35">
        <f t="shared" si="20"/>
        <v>0</v>
      </c>
      <c r="CT162" s="35">
        <f>($AZ162*$R162*'3. Signage Displays'!$A$7)+'3. Signage Displays'!$B$7*TANH('3. Signage Displays'!$C$7*('1. Version 7 Dataset'!$R162+'3. Signage Displays'!$D$7)+'3. Signage Displays'!$E$7)+'3. Signage Displays'!$F$7</f>
        <v>29.080788131624594</v>
      </c>
      <c r="CU162" s="36">
        <f>($AZ162*$R162*'3. Signage Displays'!$A$7)</f>
        <v>2.0329088</v>
      </c>
      <c r="CV162" s="37">
        <f>BE162-(AZ162*R162*'3. Signage Displays'!$A$7)</f>
        <v>12.687091200000001</v>
      </c>
      <c r="CW162" s="37">
        <f>IF(CC162=TRUE,CV162-(CT162*'3. Signage Displays'!$A$12),CV162)</f>
        <v>12.687091200000001</v>
      </c>
      <c r="CX162" s="38">
        <f>'3. Signage Displays'!$B$7*TANH('3. Signage Displays'!$C$7*('1. Version 7 Dataset'!R162+'3. Signage Displays'!$D$7)+'3. Signage Displays'!$E$7)+'3. Signage Displays'!$F$7</f>
        <v>27.047879331624593</v>
      </c>
      <c r="CY162" s="28">
        <f t="shared" si="21"/>
        <v>1</v>
      </c>
    </row>
    <row r="163" spans="1:103" s="17" customFormat="1" ht="19.5" customHeight="1">
      <c r="A163" s="28">
        <v>528</v>
      </c>
      <c r="B163" s="29" t="s">
        <v>1268</v>
      </c>
      <c r="C163" s="29" t="s">
        <v>1475</v>
      </c>
      <c r="D163" s="29" t="s">
        <v>1476</v>
      </c>
      <c r="E163" s="29" t="s">
        <v>1271</v>
      </c>
      <c r="F163" s="29" t="s">
        <v>1475</v>
      </c>
      <c r="G163" s="29" t="s">
        <v>1476</v>
      </c>
      <c r="H163" s="29"/>
      <c r="I163" s="29" t="s">
        <v>78</v>
      </c>
      <c r="J163" s="29" t="s">
        <v>88</v>
      </c>
      <c r="K163" s="29" t="s">
        <v>158</v>
      </c>
      <c r="L163" s="29" t="s">
        <v>80</v>
      </c>
      <c r="M163" s="29" t="s">
        <v>105</v>
      </c>
      <c r="N163" s="30">
        <v>1000</v>
      </c>
      <c r="O163" s="30">
        <v>11.7</v>
      </c>
      <c r="P163" s="30">
        <v>20.8</v>
      </c>
      <c r="Q163" s="31">
        <v>23.8</v>
      </c>
      <c r="R163" s="30">
        <v>242.18</v>
      </c>
      <c r="S163" s="30">
        <v>1.78</v>
      </c>
      <c r="T163" s="30">
        <v>1080</v>
      </c>
      <c r="U163" s="30">
        <v>1920</v>
      </c>
      <c r="V163" s="32">
        <f t="shared" si="23"/>
        <v>2.0735999999999999</v>
      </c>
      <c r="W163" s="30">
        <v>8562</v>
      </c>
      <c r="X163" s="30">
        <v>60</v>
      </c>
      <c r="Y163" s="30">
        <v>33.200000000000003</v>
      </c>
      <c r="Z163" s="29" t="s">
        <v>81</v>
      </c>
      <c r="AA163" s="29" t="s">
        <v>86</v>
      </c>
      <c r="AB163" s="29"/>
      <c r="AC163" s="29"/>
      <c r="AD163" s="29" t="s">
        <v>83</v>
      </c>
      <c r="AE163" s="29" t="s">
        <v>84</v>
      </c>
      <c r="AF163" s="29" t="s">
        <v>270</v>
      </c>
      <c r="AG163" s="29" t="s">
        <v>105</v>
      </c>
      <c r="AH163" s="29" t="s">
        <v>86</v>
      </c>
      <c r="AI163" s="29" t="s">
        <v>105</v>
      </c>
      <c r="AJ163" s="29" t="s">
        <v>86</v>
      </c>
      <c r="AK163" s="29" t="s">
        <v>86</v>
      </c>
      <c r="AL163" s="29" t="s">
        <v>102</v>
      </c>
      <c r="AM163" s="29" t="s">
        <v>105</v>
      </c>
      <c r="AN163" s="29" t="s">
        <v>86</v>
      </c>
      <c r="AO163" s="29" t="s">
        <v>86</v>
      </c>
      <c r="AP163" s="29" t="s">
        <v>86</v>
      </c>
      <c r="AQ163" s="29" t="s">
        <v>96</v>
      </c>
      <c r="AR163" s="29" t="s">
        <v>105</v>
      </c>
      <c r="AS163" s="29" t="s">
        <v>84</v>
      </c>
      <c r="AT163" s="29" t="s">
        <v>89</v>
      </c>
      <c r="AU163" s="29" t="s">
        <v>105</v>
      </c>
      <c r="AV163" s="30">
        <v>0</v>
      </c>
      <c r="AW163" s="29" t="s">
        <v>84</v>
      </c>
      <c r="AX163" s="29" t="s">
        <v>84</v>
      </c>
      <c r="AY163" s="30">
        <v>250</v>
      </c>
      <c r="AZ163" s="30">
        <v>262.60000000000002</v>
      </c>
      <c r="BA163" s="30">
        <v>212.4</v>
      </c>
      <c r="BB163" s="30">
        <v>200</v>
      </c>
      <c r="BC163" s="29"/>
      <c r="BD163" s="29"/>
      <c r="BE163" s="30">
        <v>16.78</v>
      </c>
      <c r="BF163" s="29"/>
      <c r="BG163" s="30">
        <v>0.45</v>
      </c>
      <c r="BH163" s="29"/>
      <c r="BI163" s="29"/>
      <c r="BJ163" s="30">
        <v>0.24</v>
      </c>
      <c r="BK163" s="30">
        <v>54.02</v>
      </c>
      <c r="BL163" s="30">
        <v>54.02</v>
      </c>
      <c r="BM163" s="30">
        <v>54.1</v>
      </c>
      <c r="BN163" s="29"/>
      <c r="BO163" s="29"/>
      <c r="BP163" s="30">
        <v>0.26</v>
      </c>
      <c r="BQ163" s="30">
        <v>0.47</v>
      </c>
      <c r="BR163" s="29"/>
      <c r="BS163" s="30">
        <v>16.07</v>
      </c>
      <c r="BT163" s="30">
        <v>51.96</v>
      </c>
      <c r="BU163" s="29"/>
      <c r="BV163" s="30">
        <v>0</v>
      </c>
      <c r="BW163" s="28">
        <v>528</v>
      </c>
      <c r="BX163" s="33">
        <f t="shared" si="16"/>
        <v>54.009780000000006</v>
      </c>
      <c r="BY163" s="34">
        <f>IF(COUNTIF($G$2:G163,G163)=1,1,0)</f>
        <v>1</v>
      </c>
      <c r="BZ163" s="34">
        <f t="shared" si="17"/>
        <v>1</v>
      </c>
      <c r="CA163" s="28" t="s">
        <v>3405</v>
      </c>
      <c r="CB163" s="34" t="b">
        <f t="shared" si="22"/>
        <v>0</v>
      </c>
      <c r="CC163" s="34" t="b">
        <f t="shared" si="18"/>
        <v>0</v>
      </c>
      <c r="CD163" s="34" t="b">
        <f t="array" ref="CD163">ISNUMBER(SEARCH("Touch Screen",$AJ163))</f>
        <v>0</v>
      </c>
      <c r="CE163" s="34"/>
      <c r="CF163" s="34"/>
      <c r="CG163" s="32">
        <v>33.200000000000003</v>
      </c>
      <c r="CH163" s="28">
        <v>0</v>
      </c>
      <c r="CI163" s="33">
        <f>('2. AC Monitors'!$A$8*'1. Version 7 Dataset'!$R163)+('1. Version 7 Dataset'!$V163*'2. AC Monitors'!$B$8)+'2. AC Monitors'!$C$8</f>
        <v>46.25508</v>
      </c>
      <c r="CJ163" s="35">
        <f>BX163-('2. AC Monitors'!$B$8*V163)</f>
        <v>45.300660000000008</v>
      </c>
      <c r="CK163" s="33">
        <f>IF($CH163=0,CJ163,CJ163-('2. AC Monitors'!$A$15*'1. Version 7 Dataset'!$CG163))</f>
        <v>45.300660000000008</v>
      </c>
      <c r="CL163" s="33">
        <f>IF($CC163=TRUE,'1. Version 7 Dataset'!CK163-($CI163*'2. AC Monitors'!$B$15),'1. Version 7 Dataset'!CK163)</f>
        <v>45.300660000000008</v>
      </c>
      <c r="CM163" s="33">
        <f>IF($CD163=TRUE,CL163-($CI163*'2. AC Monitors'!$D$15),CL163)</f>
        <v>45.300660000000008</v>
      </c>
      <c r="CN163" s="33">
        <f>IF($CB163=TRUE,CM163-($CI163*'2. AC Monitors'!$E$15),CM163)</f>
        <v>45.300660000000008</v>
      </c>
      <c r="CO163" s="33">
        <f>IF($CA163="DC",CN163+(CI163*(1-'2. AC Monitors'!$D$21)),CN163)</f>
        <v>45.300660000000008</v>
      </c>
      <c r="CP163" s="35">
        <f>('2. AC Monitors'!$A$8*'1. Version 7 Dataset'!$R163)+'2. AC Monitors'!$C$8</f>
        <v>37.545960000000001</v>
      </c>
      <c r="CQ163" s="35">
        <f t="shared" si="19"/>
        <v>0</v>
      </c>
      <c r="CR163" s="33">
        <f>(IF(CD163=TRUE,CI163+(CI163*'2. AC Monitors'!$D$15),'1. Version 7 Dataset'!CI163))*0.85</f>
        <v>39.316817999999998</v>
      </c>
      <c r="CS163" s="35">
        <f t="shared" si="20"/>
        <v>0</v>
      </c>
      <c r="CT163" s="35">
        <f>($AZ163*$R163*'3. Signage Displays'!$A$7)+'3. Signage Displays'!$B$7*TANH('3. Signage Displays'!$C$7*('1. Version 7 Dataset'!$R163+'3. Signage Displays'!$D$7)+'3. Signage Displays'!$E$7)+'3. Signage Displays'!$F$7</f>
        <v>32.253386092701334</v>
      </c>
      <c r="CU163" s="36">
        <f>($AZ163*$R163*'3. Signage Displays'!$A$7)</f>
        <v>2.5438587200000007</v>
      </c>
      <c r="CV163" s="37">
        <f>BE163-(AZ163*R163*'3. Signage Displays'!$A$7)</f>
        <v>14.23614128</v>
      </c>
      <c r="CW163" s="37">
        <f>IF(CC163=TRUE,CV163-(CT163*'3. Signage Displays'!$A$12),CV163)</f>
        <v>14.23614128</v>
      </c>
      <c r="CX163" s="38">
        <f>'3. Signage Displays'!$B$7*TANH('3. Signage Displays'!$C$7*('1. Version 7 Dataset'!R163+'3. Signage Displays'!$D$7)+'3. Signage Displays'!$E$7)+'3. Signage Displays'!$F$7</f>
        <v>29.709527372701334</v>
      </c>
      <c r="CY163" s="28">
        <f t="shared" si="21"/>
        <v>1</v>
      </c>
    </row>
    <row r="164" spans="1:103" s="17" customFormat="1" ht="19.5" customHeight="1">
      <c r="A164" s="28">
        <v>529</v>
      </c>
      <c r="B164" s="29" t="s">
        <v>1268</v>
      </c>
      <c r="C164" s="29" t="s">
        <v>1477</v>
      </c>
      <c r="D164" s="29" t="s">
        <v>1478</v>
      </c>
      <c r="E164" s="29" t="s">
        <v>1271</v>
      </c>
      <c r="F164" s="29" t="s">
        <v>1477</v>
      </c>
      <c r="G164" s="29" t="s">
        <v>1478</v>
      </c>
      <c r="H164" s="29"/>
      <c r="I164" s="29" t="s">
        <v>78</v>
      </c>
      <c r="J164" s="29" t="s">
        <v>88</v>
      </c>
      <c r="K164" s="29" t="s">
        <v>158</v>
      </c>
      <c r="L164" s="29" t="s">
        <v>80</v>
      </c>
      <c r="M164" s="29" t="s">
        <v>105</v>
      </c>
      <c r="N164" s="30">
        <v>1000</v>
      </c>
      <c r="O164" s="30">
        <v>13.2</v>
      </c>
      <c r="P164" s="30">
        <v>23.5</v>
      </c>
      <c r="Q164" s="31">
        <v>27</v>
      </c>
      <c r="R164" s="30">
        <v>311.67</v>
      </c>
      <c r="S164" s="30">
        <v>1.78</v>
      </c>
      <c r="T164" s="30">
        <v>1080</v>
      </c>
      <c r="U164" s="30">
        <v>1920</v>
      </c>
      <c r="V164" s="32">
        <f t="shared" si="23"/>
        <v>2.0735999999999999</v>
      </c>
      <c r="W164" s="30">
        <v>6653</v>
      </c>
      <c r="X164" s="30">
        <v>60</v>
      </c>
      <c r="Y164" s="30">
        <v>33.5</v>
      </c>
      <c r="Z164" s="29" t="s">
        <v>81</v>
      </c>
      <c r="AA164" s="29" t="s">
        <v>86</v>
      </c>
      <c r="AB164" s="29"/>
      <c r="AC164" s="29"/>
      <c r="AD164" s="29" t="s">
        <v>83</v>
      </c>
      <c r="AE164" s="29" t="s">
        <v>84</v>
      </c>
      <c r="AF164" s="29" t="s">
        <v>270</v>
      </c>
      <c r="AG164" s="29" t="s">
        <v>105</v>
      </c>
      <c r="AH164" s="29" t="s">
        <v>86</v>
      </c>
      <c r="AI164" s="29" t="s">
        <v>105</v>
      </c>
      <c r="AJ164" s="29" t="s">
        <v>86</v>
      </c>
      <c r="AK164" s="29" t="s">
        <v>86</v>
      </c>
      <c r="AL164" s="29" t="s">
        <v>102</v>
      </c>
      <c r="AM164" s="29" t="s">
        <v>105</v>
      </c>
      <c r="AN164" s="29" t="s">
        <v>86</v>
      </c>
      <c r="AO164" s="29" t="s">
        <v>86</v>
      </c>
      <c r="AP164" s="29" t="s">
        <v>86</v>
      </c>
      <c r="AQ164" s="29" t="s">
        <v>96</v>
      </c>
      <c r="AR164" s="29" t="s">
        <v>105</v>
      </c>
      <c r="AS164" s="29" t="s">
        <v>84</v>
      </c>
      <c r="AT164" s="29" t="s">
        <v>89</v>
      </c>
      <c r="AU164" s="29" t="s">
        <v>105</v>
      </c>
      <c r="AV164" s="30">
        <v>0</v>
      </c>
      <c r="AW164" s="29" t="s">
        <v>84</v>
      </c>
      <c r="AX164" s="29" t="s">
        <v>84</v>
      </c>
      <c r="AY164" s="30">
        <v>250</v>
      </c>
      <c r="AZ164" s="30">
        <v>255.4</v>
      </c>
      <c r="BA164" s="30">
        <v>187.1</v>
      </c>
      <c r="BB164" s="30">
        <v>200</v>
      </c>
      <c r="BC164" s="29"/>
      <c r="BD164" s="29"/>
      <c r="BE164" s="30">
        <v>19.3</v>
      </c>
      <c r="BF164" s="29"/>
      <c r="BG164" s="30">
        <v>0.48</v>
      </c>
      <c r="BH164" s="29"/>
      <c r="BI164" s="29"/>
      <c r="BJ164" s="30">
        <v>0.25</v>
      </c>
      <c r="BK164" s="30">
        <v>61.9</v>
      </c>
      <c r="BL164" s="30">
        <v>61.9</v>
      </c>
      <c r="BM164" s="30">
        <v>64</v>
      </c>
      <c r="BN164" s="29"/>
      <c r="BO164" s="29"/>
      <c r="BP164" s="30">
        <v>0.3</v>
      </c>
      <c r="BQ164" s="30">
        <v>0.5</v>
      </c>
      <c r="BR164" s="29"/>
      <c r="BS164" s="30">
        <v>19.77</v>
      </c>
      <c r="BT164" s="30">
        <v>63.46</v>
      </c>
      <c r="BU164" s="29"/>
      <c r="BV164" s="30">
        <v>0</v>
      </c>
      <c r="BW164" s="28">
        <v>529</v>
      </c>
      <c r="BX164" s="33">
        <f t="shared" si="16"/>
        <v>61.90692</v>
      </c>
      <c r="BY164" s="34">
        <f>IF(COUNTIF($G$2:G164,G164)=1,1,0)</f>
        <v>1</v>
      </c>
      <c r="BZ164" s="34">
        <f t="shared" si="17"/>
        <v>1</v>
      </c>
      <c r="CA164" s="28" t="s">
        <v>3405</v>
      </c>
      <c r="CB164" s="34" t="b">
        <f t="shared" si="22"/>
        <v>0</v>
      </c>
      <c r="CC164" s="34" t="b">
        <f t="shared" si="18"/>
        <v>0</v>
      </c>
      <c r="CD164" s="34" t="b">
        <f t="array" ref="CD164">ISNUMBER(SEARCH("Touch Screen",$AJ164))</f>
        <v>0</v>
      </c>
      <c r="CE164" s="34"/>
      <c r="CF164" s="34"/>
      <c r="CG164" s="32">
        <v>33.5</v>
      </c>
      <c r="CH164" s="28">
        <v>0</v>
      </c>
      <c r="CI164" s="33">
        <f>('2. AC Monitors'!$A$8*'1. Version 7 Dataset'!$R164)+('1. Version 7 Dataset'!$V164*'2. AC Monitors'!$B$8)+'2. AC Monitors'!$C$8</f>
        <v>54.732860000000002</v>
      </c>
      <c r="CJ164" s="35">
        <f>BX164-('2. AC Monitors'!$B$8*V164)</f>
        <v>53.197800000000001</v>
      </c>
      <c r="CK164" s="33">
        <f>IF($CH164=0,CJ164,CJ164-('2. AC Monitors'!$A$15*'1. Version 7 Dataset'!$CG164))</f>
        <v>53.197800000000001</v>
      </c>
      <c r="CL164" s="33">
        <f>IF($CC164=TRUE,'1. Version 7 Dataset'!CK164-($CI164*'2. AC Monitors'!$B$15),'1. Version 7 Dataset'!CK164)</f>
        <v>53.197800000000001</v>
      </c>
      <c r="CM164" s="33">
        <f>IF($CD164=TRUE,CL164-($CI164*'2. AC Monitors'!$D$15),CL164)</f>
        <v>53.197800000000001</v>
      </c>
      <c r="CN164" s="33">
        <f>IF($CB164=TRUE,CM164-($CI164*'2. AC Monitors'!$E$15),CM164)</f>
        <v>53.197800000000001</v>
      </c>
      <c r="CO164" s="33">
        <f>IF($CA164="DC",CN164+(CI164*(1-'2. AC Monitors'!$D$21)),CN164)</f>
        <v>53.197800000000001</v>
      </c>
      <c r="CP164" s="35">
        <f>('2. AC Monitors'!$A$8*'1. Version 7 Dataset'!$R164)+'2. AC Monitors'!$C$8</f>
        <v>46.023740000000004</v>
      </c>
      <c r="CQ164" s="35">
        <f t="shared" si="19"/>
        <v>0</v>
      </c>
      <c r="CR164" s="33">
        <f>(IF(CD164=TRUE,CI164+(CI164*'2. AC Monitors'!$D$15),'1. Version 7 Dataset'!CI164))*0.85</f>
        <v>46.522931</v>
      </c>
      <c r="CS164" s="35">
        <f t="shared" si="20"/>
        <v>0</v>
      </c>
      <c r="CT164" s="35">
        <f>($AZ164*$R164*'3. Signage Displays'!$A$7)+'3. Signage Displays'!$B$7*TANH('3. Signage Displays'!$C$7*('1. Version 7 Dataset'!$R164+'3. Signage Displays'!$D$7)+'3. Signage Displays'!$E$7)+'3. Signage Displays'!$F$7</f>
        <v>37.0223827990514</v>
      </c>
      <c r="CU164" s="36">
        <f>($AZ164*$R164*'3. Signage Displays'!$A$7)</f>
        <v>3.1840207200000008</v>
      </c>
      <c r="CV164" s="37">
        <f>BE164-(AZ164*R164*'3. Signage Displays'!$A$7)</f>
        <v>16.115979280000001</v>
      </c>
      <c r="CW164" s="37">
        <f>IF(CC164=TRUE,CV164-(CT164*'3. Signage Displays'!$A$12),CV164)</f>
        <v>16.115979280000001</v>
      </c>
      <c r="CX164" s="38">
        <f>'3. Signage Displays'!$B$7*TANH('3. Signage Displays'!$C$7*('1. Version 7 Dataset'!R164+'3. Signage Displays'!$D$7)+'3. Signage Displays'!$E$7)+'3. Signage Displays'!$F$7</f>
        <v>33.8383620790514</v>
      </c>
      <c r="CY164" s="28">
        <f t="shared" si="21"/>
        <v>1</v>
      </c>
    </row>
    <row r="165" spans="1:103" s="17" customFormat="1" ht="19.5" customHeight="1">
      <c r="A165" s="28">
        <v>587</v>
      </c>
      <c r="B165" s="29" t="s">
        <v>2857</v>
      </c>
      <c r="C165" s="29" t="s">
        <v>2966</v>
      </c>
      <c r="D165" s="29" t="s">
        <v>2967</v>
      </c>
      <c r="E165" s="29" t="s">
        <v>2860</v>
      </c>
      <c r="F165" s="29" t="s">
        <v>2966</v>
      </c>
      <c r="G165" s="29" t="s">
        <v>2967</v>
      </c>
      <c r="H165" s="29"/>
      <c r="I165" s="29" t="s">
        <v>78</v>
      </c>
      <c r="J165" s="29" t="s">
        <v>100</v>
      </c>
      <c r="K165" s="29" t="s">
        <v>105</v>
      </c>
      <c r="L165" s="29" t="s">
        <v>80</v>
      </c>
      <c r="M165" s="29" t="s">
        <v>105</v>
      </c>
      <c r="N165" s="30">
        <v>1000</v>
      </c>
      <c r="O165" s="30">
        <v>11.2</v>
      </c>
      <c r="P165" s="30">
        <v>20</v>
      </c>
      <c r="Q165" s="31">
        <v>23</v>
      </c>
      <c r="R165" s="30">
        <v>226.05</v>
      </c>
      <c r="S165" s="30">
        <v>1.78</v>
      </c>
      <c r="T165" s="30">
        <v>1080</v>
      </c>
      <c r="U165" s="30">
        <v>1920</v>
      </c>
      <c r="V165" s="32">
        <f t="shared" si="23"/>
        <v>2.0735999999999999</v>
      </c>
      <c r="W165" s="30">
        <v>9173</v>
      </c>
      <c r="X165" s="30">
        <v>60</v>
      </c>
      <c r="Y165" s="30">
        <v>33.1</v>
      </c>
      <c r="Z165" s="29" t="s">
        <v>81</v>
      </c>
      <c r="AA165" s="29" t="s">
        <v>86</v>
      </c>
      <c r="AB165" s="29"/>
      <c r="AC165" s="29"/>
      <c r="AD165" s="29" t="s">
        <v>83</v>
      </c>
      <c r="AE165" s="29" t="s">
        <v>83</v>
      </c>
      <c r="AF165" s="29" t="s">
        <v>270</v>
      </c>
      <c r="AG165" s="29" t="s">
        <v>105</v>
      </c>
      <c r="AH165" s="29" t="s">
        <v>120</v>
      </c>
      <c r="AI165" s="29" t="s">
        <v>105</v>
      </c>
      <c r="AJ165" s="29" t="s">
        <v>120</v>
      </c>
      <c r="AK165" s="29" t="s">
        <v>86</v>
      </c>
      <c r="AL165" s="29" t="s">
        <v>102</v>
      </c>
      <c r="AM165" s="29" t="s">
        <v>105</v>
      </c>
      <c r="AN165" s="29" t="s">
        <v>86</v>
      </c>
      <c r="AO165" s="29" t="s">
        <v>86</v>
      </c>
      <c r="AP165" s="29" t="s">
        <v>86</v>
      </c>
      <c r="AQ165" s="29" t="s">
        <v>96</v>
      </c>
      <c r="AR165" s="29" t="s">
        <v>105</v>
      </c>
      <c r="AS165" s="29" t="s">
        <v>84</v>
      </c>
      <c r="AT165" s="29" t="s">
        <v>89</v>
      </c>
      <c r="AU165" s="29" t="s">
        <v>105</v>
      </c>
      <c r="AV165" s="30">
        <v>0</v>
      </c>
      <c r="AW165" s="29" t="s">
        <v>84</v>
      </c>
      <c r="AX165" s="29" t="s">
        <v>84</v>
      </c>
      <c r="AY165" s="30">
        <v>250</v>
      </c>
      <c r="AZ165" s="30">
        <v>238.3</v>
      </c>
      <c r="BA165" s="30">
        <v>187.2</v>
      </c>
      <c r="BB165" s="30">
        <v>200</v>
      </c>
      <c r="BC165" s="29"/>
      <c r="BD165" s="29"/>
      <c r="BE165" s="30">
        <v>14.88</v>
      </c>
      <c r="BF165" s="29"/>
      <c r="BG165" s="30">
        <v>0.19</v>
      </c>
      <c r="BH165" s="29"/>
      <c r="BI165" s="29"/>
      <c r="BJ165" s="30">
        <v>0.08</v>
      </c>
      <c r="BK165" s="30">
        <v>46.74</v>
      </c>
      <c r="BL165" s="30">
        <v>46.74</v>
      </c>
      <c r="BM165" s="30">
        <v>50.8</v>
      </c>
      <c r="BN165" s="29"/>
      <c r="BO165" s="29"/>
      <c r="BP165" s="30">
        <v>0.08</v>
      </c>
      <c r="BQ165" s="30">
        <v>0.2</v>
      </c>
      <c r="BR165" s="29"/>
      <c r="BS165" s="30">
        <v>14.86</v>
      </c>
      <c r="BT165" s="30">
        <v>46.69</v>
      </c>
      <c r="BU165" s="29"/>
      <c r="BV165" s="30">
        <v>0</v>
      </c>
      <c r="BW165" s="28">
        <v>587</v>
      </c>
      <c r="BX165" s="33">
        <f t="shared" si="16"/>
        <v>46.703940000000003</v>
      </c>
      <c r="BY165" s="34">
        <f>IF(COUNTIF($G$2:G165,G165)=1,1,0)</f>
        <v>1</v>
      </c>
      <c r="BZ165" s="34">
        <f t="shared" si="17"/>
        <v>1</v>
      </c>
      <c r="CA165" s="28" t="s">
        <v>3405</v>
      </c>
      <c r="CB165" s="34" t="b">
        <f t="shared" si="22"/>
        <v>0</v>
      </c>
      <c r="CC165" s="34" t="b">
        <f t="shared" si="18"/>
        <v>0</v>
      </c>
      <c r="CD165" s="34" t="b">
        <f t="array" ref="CD165">ISNUMBER(SEARCH("Touch Screen",$AJ165))</f>
        <v>0</v>
      </c>
      <c r="CE165" s="34"/>
      <c r="CF165" s="34"/>
      <c r="CG165" s="32">
        <v>33.1</v>
      </c>
      <c r="CH165" s="28">
        <v>0</v>
      </c>
      <c r="CI165" s="33">
        <f>('2. AC Monitors'!$A$8*'1. Version 7 Dataset'!$R165)+('1. Version 7 Dataset'!$V165*'2. AC Monitors'!$B$8)+'2. AC Monitors'!$C$8</f>
        <v>44.287219999999998</v>
      </c>
      <c r="CJ165" s="35">
        <f>BX165-('2. AC Monitors'!$B$8*V165)</f>
        <v>37.994820000000004</v>
      </c>
      <c r="CK165" s="33">
        <f>IF($CH165=0,CJ165,CJ165-('2. AC Monitors'!$A$15*'1. Version 7 Dataset'!$CG165))</f>
        <v>37.994820000000004</v>
      </c>
      <c r="CL165" s="33">
        <f>IF($CC165=TRUE,'1. Version 7 Dataset'!CK165-($CI165*'2. AC Monitors'!$B$15),'1. Version 7 Dataset'!CK165)</f>
        <v>37.994820000000004</v>
      </c>
      <c r="CM165" s="33">
        <f>IF($CD165=TRUE,CL165-($CI165*'2. AC Monitors'!$D$15),CL165)</f>
        <v>37.994820000000004</v>
      </c>
      <c r="CN165" s="33">
        <f>IF($CB165=TRUE,CM165-($CI165*'2. AC Monitors'!$E$15),CM165)</f>
        <v>37.994820000000004</v>
      </c>
      <c r="CO165" s="33">
        <f>IF($CA165="DC",CN165+(CI165*(1-'2. AC Monitors'!$D$21)),CN165)</f>
        <v>37.994820000000004</v>
      </c>
      <c r="CP165" s="35">
        <f>('2. AC Monitors'!$A$8*'1. Version 7 Dataset'!$R165)+'2. AC Monitors'!$C$8</f>
        <v>35.578099999999999</v>
      </c>
      <c r="CQ165" s="35">
        <f t="shared" si="19"/>
        <v>0</v>
      </c>
      <c r="CR165" s="33">
        <f>(IF(CD165=TRUE,CI165+(CI165*'2. AC Monitors'!$D$15),'1. Version 7 Dataset'!CI165))*0.85</f>
        <v>37.644137000000001</v>
      </c>
      <c r="CS165" s="35">
        <f t="shared" si="20"/>
        <v>0</v>
      </c>
      <c r="CT165" s="35">
        <f>($AZ165*$R165*'3. Signage Displays'!$A$7)+'3. Signage Displays'!$B$7*TANH('3. Signage Displays'!$C$7*('1. Version 7 Dataset'!$R165+'3. Signage Displays'!$D$7)+'3. Signage Displays'!$E$7)+'3. Signage Displays'!$F$7</f>
        <v>30.902165081943156</v>
      </c>
      <c r="CU165" s="36">
        <f>($AZ165*$R165*'3. Signage Displays'!$A$7)</f>
        <v>2.1547086000000002</v>
      </c>
      <c r="CV165" s="37">
        <f>BE165-(AZ165*R165*'3. Signage Displays'!$A$7)</f>
        <v>12.7252914</v>
      </c>
      <c r="CW165" s="37">
        <f>IF(CC165=TRUE,CV165-(CT165*'3. Signage Displays'!$A$12),CV165)</f>
        <v>12.7252914</v>
      </c>
      <c r="CX165" s="38">
        <f>'3. Signage Displays'!$B$7*TANH('3. Signage Displays'!$C$7*('1. Version 7 Dataset'!R165+'3. Signage Displays'!$D$7)+'3. Signage Displays'!$E$7)+'3. Signage Displays'!$F$7</f>
        <v>28.747456481943154</v>
      </c>
      <c r="CY165" s="28">
        <f t="shared" si="21"/>
        <v>1</v>
      </c>
    </row>
    <row r="166" spans="1:103" s="17" customFormat="1" ht="19.5" customHeight="1">
      <c r="A166" s="28">
        <v>599</v>
      </c>
      <c r="B166" s="29" t="s">
        <v>2857</v>
      </c>
      <c r="C166" s="29" t="s">
        <v>2941</v>
      </c>
      <c r="D166" s="29" t="s">
        <v>2942</v>
      </c>
      <c r="E166" s="29" t="s">
        <v>2860</v>
      </c>
      <c r="F166" s="29" t="s">
        <v>2941</v>
      </c>
      <c r="G166" s="29" t="s">
        <v>2942</v>
      </c>
      <c r="H166" s="29"/>
      <c r="I166" s="29" t="s">
        <v>78</v>
      </c>
      <c r="J166" s="29" t="s">
        <v>100</v>
      </c>
      <c r="K166" s="29" t="s">
        <v>105</v>
      </c>
      <c r="L166" s="29" t="s">
        <v>80</v>
      </c>
      <c r="M166" s="29" t="s">
        <v>105</v>
      </c>
      <c r="N166" s="30">
        <v>1000</v>
      </c>
      <c r="O166" s="30">
        <v>10.5</v>
      </c>
      <c r="P166" s="30">
        <v>18.7</v>
      </c>
      <c r="Q166" s="31">
        <v>21.5</v>
      </c>
      <c r="R166" s="30">
        <v>197.6</v>
      </c>
      <c r="S166" s="30">
        <v>1.78</v>
      </c>
      <c r="T166" s="30">
        <v>1080</v>
      </c>
      <c r="U166" s="30">
        <v>1920</v>
      </c>
      <c r="V166" s="32">
        <f t="shared" si="23"/>
        <v>2.0735999999999999</v>
      </c>
      <c r="W166" s="30">
        <v>10493</v>
      </c>
      <c r="X166" s="30">
        <v>60</v>
      </c>
      <c r="Y166" s="30">
        <v>33.1</v>
      </c>
      <c r="Z166" s="29" t="s">
        <v>81</v>
      </c>
      <c r="AA166" s="29" t="s">
        <v>86</v>
      </c>
      <c r="AB166" s="29"/>
      <c r="AC166" s="29"/>
      <c r="AD166" s="29" t="s">
        <v>83</v>
      </c>
      <c r="AE166" s="29" t="s">
        <v>83</v>
      </c>
      <c r="AF166" s="29" t="s">
        <v>139</v>
      </c>
      <c r="AG166" s="29" t="s">
        <v>84</v>
      </c>
      <c r="AH166" s="29" t="s">
        <v>120</v>
      </c>
      <c r="AI166" s="29" t="s">
        <v>84</v>
      </c>
      <c r="AJ166" s="29" t="s">
        <v>120</v>
      </c>
      <c r="AK166" s="29" t="s">
        <v>86</v>
      </c>
      <c r="AL166" s="29" t="s">
        <v>102</v>
      </c>
      <c r="AM166" s="29" t="s">
        <v>84</v>
      </c>
      <c r="AN166" s="29" t="s">
        <v>86</v>
      </c>
      <c r="AO166" s="29" t="s">
        <v>86</v>
      </c>
      <c r="AP166" s="29" t="s">
        <v>86</v>
      </c>
      <c r="AQ166" s="29" t="s">
        <v>96</v>
      </c>
      <c r="AR166" s="29" t="s">
        <v>105</v>
      </c>
      <c r="AS166" s="29" t="s">
        <v>84</v>
      </c>
      <c r="AT166" s="29" t="s">
        <v>89</v>
      </c>
      <c r="AU166" s="29" t="s">
        <v>105</v>
      </c>
      <c r="AV166" s="30">
        <v>0</v>
      </c>
      <c r="AW166" s="29" t="s">
        <v>84</v>
      </c>
      <c r="AX166" s="29" t="s">
        <v>84</v>
      </c>
      <c r="AY166" s="30">
        <v>250</v>
      </c>
      <c r="AZ166" s="30">
        <v>213.8</v>
      </c>
      <c r="BA166" s="30">
        <v>174.7</v>
      </c>
      <c r="BB166" s="30">
        <v>200</v>
      </c>
      <c r="BC166" s="29"/>
      <c r="BD166" s="29"/>
      <c r="BE166" s="30">
        <v>15.91</v>
      </c>
      <c r="BF166" s="29"/>
      <c r="BG166" s="30">
        <v>0.19</v>
      </c>
      <c r="BH166" s="29"/>
      <c r="BI166" s="29"/>
      <c r="BJ166" s="30">
        <v>0.11</v>
      </c>
      <c r="BK166" s="30">
        <v>49.86</v>
      </c>
      <c r="BL166" s="30">
        <v>49.86</v>
      </c>
      <c r="BM166" s="30">
        <v>50.5</v>
      </c>
      <c r="BN166" s="29"/>
      <c r="BO166" s="29"/>
      <c r="BP166" s="30">
        <v>0.14000000000000001</v>
      </c>
      <c r="BQ166" s="30">
        <v>0.22</v>
      </c>
      <c r="BR166" s="29"/>
      <c r="BS166" s="30">
        <v>15.88</v>
      </c>
      <c r="BT166" s="30">
        <v>49.94</v>
      </c>
      <c r="BU166" s="29"/>
      <c r="BV166" s="30">
        <v>0</v>
      </c>
      <c r="BW166" s="28">
        <v>599</v>
      </c>
      <c r="BX166" s="33">
        <f t="shared" si="16"/>
        <v>49.861919999999991</v>
      </c>
      <c r="BY166" s="34">
        <f>IF(COUNTIF($G$2:G166,G166)=1,1,0)</f>
        <v>1</v>
      </c>
      <c r="BZ166" s="34">
        <f t="shared" si="17"/>
        <v>1</v>
      </c>
      <c r="CA166" s="28" t="s">
        <v>3405</v>
      </c>
      <c r="CB166" s="34" t="b">
        <f t="shared" si="22"/>
        <v>0</v>
      </c>
      <c r="CC166" s="34" t="b">
        <f t="shared" si="18"/>
        <v>0</v>
      </c>
      <c r="CD166" s="34" t="b">
        <f t="array" ref="CD166">ISNUMBER(SEARCH("Touch Screen",$AJ166))</f>
        <v>0</v>
      </c>
      <c r="CE166" s="34"/>
      <c r="CF166" s="34"/>
      <c r="CG166" s="32">
        <v>33.1</v>
      </c>
      <c r="CH166" s="28">
        <v>0</v>
      </c>
      <c r="CI166" s="33">
        <f>('2. AC Monitors'!$A$8*'1. Version 7 Dataset'!$R166)+('1. Version 7 Dataset'!$V166*'2. AC Monitors'!$B$8)+'2. AC Monitors'!$C$8</f>
        <v>40.816319999999997</v>
      </c>
      <c r="CJ166" s="35">
        <f>BX166-('2. AC Monitors'!$B$8*V166)</f>
        <v>41.152799999999992</v>
      </c>
      <c r="CK166" s="33">
        <f>IF($CH166=0,CJ166,CJ166-('2. AC Monitors'!$A$15*'1. Version 7 Dataset'!$CG166))</f>
        <v>41.152799999999992</v>
      </c>
      <c r="CL166" s="33">
        <f>IF($CC166=TRUE,'1. Version 7 Dataset'!CK166-($CI166*'2. AC Monitors'!$B$15),'1. Version 7 Dataset'!CK166)</f>
        <v>41.152799999999992</v>
      </c>
      <c r="CM166" s="33">
        <f>IF($CD166=TRUE,CL166-($CI166*'2. AC Monitors'!$D$15),CL166)</f>
        <v>41.152799999999992</v>
      </c>
      <c r="CN166" s="33">
        <f>IF($CB166=TRUE,CM166-($CI166*'2. AC Monitors'!$E$15),CM166)</f>
        <v>41.152799999999992</v>
      </c>
      <c r="CO166" s="33">
        <f>IF($CA166="DC",CN166+(CI166*(1-'2. AC Monitors'!$D$21)),CN166)</f>
        <v>41.152799999999992</v>
      </c>
      <c r="CP166" s="35">
        <f>('2. AC Monitors'!$A$8*'1. Version 7 Dataset'!$R166)+'2. AC Monitors'!$C$8</f>
        <v>32.107199999999999</v>
      </c>
      <c r="CQ166" s="35">
        <f t="shared" si="19"/>
        <v>0</v>
      </c>
      <c r="CR166" s="33">
        <f>(IF(CD166=TRUE,CI166+(CI166*'2. AC Monitors'!$D$15),'1. Version 7 Dataset'!CI166))*0.85</f>
        <v>34.693871999999999</v>
      </c>
      <c r="CS166" s="35">
        <f t="shared" si="20"/>
        <v>0</v>
      </c>
      <c r="CT166" s="35">
        <f>($AZ166*$R166*'3. Signage Displays'!$A$7)+'3. Signage Displays'!$B$7*TANH('3. Signage Displays'!$C$7*('1. Version 7 Dataset'!$R166+'3. Signage Displays'!$D$7)+'3. Signage Displays'!$E$7)+'3. Signage Displays'!$F$7</f>
        <v>28.737754531624592</v>
      </c>
      <c r="CU166" s="36">
        <f>($AZ166*$R166*'3. Signage Displays'!$A$7)</f>
        <v>1.6898752000000004</v>
      </c>
      <c r="CV166" s="37">
        <f>BE166-(AZ166*R166*'3. Signage Displays'!$A$7)</f>
        <v>14.220124800000001</v>
      </c>
      <c r="CW166" s="37">
        <f>IF(CC166=TRUE,CV166-(CT166*'3. Signage Displays'!$A$12),CV166)</f>
        <v>14.220124800000001</v>
      </c>
      <c r="CX166" s="38">
        <f>'3. Signage Displays'!$B$7*TANH('3. Signage Displays'!$C$7*('1. Version 7 Dataset'!R166+'3. Signage Displays'!$D$7)+'3. Signage Displays'!$E$7)+'3. Signage Displays'!$F$7</f>
        <v>27.047879331624593</v>
      </c>
      <c r="CY166" s="28">
        <f t="shared" si="21"/>
        <v>1</v>
      </c>
    </row>
    <row r="167" spans="1:103" s="17" customFormat="1" ht="19.5" customHeight="1">
      <c r="A167" s="28">
        <v>636</v>
      </c>
      <c r="B167" s="29" t="s">
        <v>446</v>
      </c>
      <c r="C167" s="29" t="s">
        <v>585</v>
      </c>
      <c r="D167" s="29" t="s">
        <v>586</v>
      </c>
      <c r="E167" s="29" t="s">
        <v>449</v>
      </c>
      <c r="F167" s="29" t="s">
        <v>587</v>
      </c>
      <c r="G167" s="29" t="s">
        <v>588</v>
      </c>
      <c r="H167" s="29"/>
      <c r="I167" s="29" t="s">
        <v>78</v>
      </c>
      <c r="J167" s="29" t="s">
        <v>100</v>
      </c>
      <c r="K167" s="29"/>
      <c r="L167" s="29" t="s">
        <v>80</v>
      </c>
      <c r="M167" s="29"/>
      <c r="N167" s="30">
        <v>500</v>
      </c>
      <c r="O167" s="30">
        <v>11.8</v>
      </c>
      <c r="P167" s="30">
        <v>20.9</v>
      </c>
      <c r="Q167" s="31">
        <v>24</v>
      </c>
      <c r="R167" s="30">
        <v>246.17</v>
      </c>
      <c r="S167" s="30">
        <v>1.78</v>
      </c>
      <c r="T167" s="30">
        <v>1080</v>
      </c>
      <c r="U167" s="30">
        <v>1920</v>
      </c>
      <c r="V167" s="32">
        <f t="shared" si="23"/>
        <v>2.0735999999999999</v>
      </c>
      <c r="W167" s="30">
        <v>8423</v>
      </c>
      <c r="X167" s="30">
        <v>60</v>
      </c>
      <c r="Y167" s="30">
        <v>32.700000000000003</v>
      </c>
      <c r="Z167" s="29" t="s">
        <v>81</v>
      </c>
      <c r="AA167" s="29" t="s">
        <v>86</v>
      </c>
      <c r="AB167" s="29"/>
      <c r="AC167" s="29"/>
      <c r="AD167" s="29" t="s">
        <v>84</v>
      </c>
      <c r="AE167" s="29" t="s">
        <v>84</v>
      </c>
      <c r="AF167" s="29" t="s">
        <v>101</v>
      </c>
      <c r="AG167" s="29"/>
      <c r="AH167" s="29" t="s">
        <v>589</v>
      </c>
      <c r="AI167" s="29"/>
      <c r="AJ167" s="29" t="s">
        <v>589</v>
      </c>
      <c r="AK167" s="29" t="s">
        <v>86</v>
      </c>
      <c r="AL167" s="29" t="s">
        <v>102</v>
      </c>
      <c r="AM167" s="29"/>
      <c r="AN167" s="29" t="s">
        <v>86</v>
      </c>
      <c r="AO167" s="29" t="s">
        <v>86</v>
      </c>
      <c r="AP167" s="29" t="s">
        <v>86</v>
      </c>
      <c r="AQ167" s="29" t="s">
        <v>96</v>
      </c>
      <c r="AR167" s="29"/>
      <c r="AS167" s="29" t="s">
        <v>84</v>
      </c>
      <c r="AT167" s="29" t="s">
        <v>89</v>
      </c>
      <c r="AU167" s="29"/>
      <c r="AV167" s="30">
        <v>10</v>
      </c>
      <c r="AW167" s="29" t="s">
        <v>84</v>
      </c>
      <c r="AX167" s="29" t="s">
        <v>83</v>
      </c>
      <c r="AY167" s="30">
        <v>250</v>
      </c>
      <c r="AZ167" s="30">
        <v>279.7</v>
      </c>
      <c r="BA167" s="30">
        <v>271.39999999999998</v>
      </c>
      <c r="BB167" s="30">
        <v>201.1</v>
      </c>
      <c r="BC167" s="29"/>
      <c r="BD167" s="29"/>
      <c r="BE167" s="30">
        <v>15.64</v>
      </c>
      <c r="BF167" s="29"/>
      <c r="BG167" s="30">
        <v>0.13</v>
      </c>
      <c r="BH167" s="29"/>
      <c r="BI167" s="29"/>
      <c r="BJ167" s="30">
        <v>0.11</v>
      </c>
      <c r="BK167" s="30">
        <v>48.69</v>
      </c>
      <c r="BL167" s="30">
        <v>48.69</v>
      </c>
      <c r="BM167" s="30">
        <v>54.94</v>
      </c>
      <c r="BN167" s="29"/>
      <c r="BO167" s="29"/>
      <c r="BP167" s="30">
        <v>0.14000000000000001</v>
      </c>
      <c r="BQ167" s="30">
        <v>0.17</v>
      </c>
      <c r="BR167" s="29"/>
      <c r="BS167" s="30">
        <v>15.39</v>
      </c>
      <c r="BT167" s="30">
        <v>48.14</v>
      </c>
      <c r="BU167" s="29"/>
      <c r="BV167" s="30">
        <v>0</v>
      </c>
      <c r="BW167" s="28">
        <v>636</v>
      </c>
      <c r="BX167" s="33">
        <f t="shared" si="16"/>
        <v>48.692460000000004</v>
      </c>
      <c r="BY167" s="34">
        <f>IF(COUNTIF($G$2:G167,G167)=1,1,0)</f>
        <v>1</v>
      </c>
      <c r="BZ167" s="34">
        <f t="shared" si="17"/>
        <v>1</v>
      </c>
      <c r="CA167" s="28" t="s">
        <v>3405</v>
      </c>
      <c r="CB167" s="34" t="b">
        <f t="shared" si="22"/>
        <v>0</v>
      </c>
      <c r="CC167" s="34" t="b">
        <f t="shared" si="18"/>
        <v>0</v>
      </c>
      <c r="CD167" s="34" t="b">
        <f t="array" ref="CD167">ISNUMBER(SEARCH("Touch Screen",$AJ167))</f>
        <v>0</v>
      </c>
      <c r="CE167" s="34"/>
      <c r="CF167" s="34"/>
      <c r="CG167" s="32">
        <v>32.700000000000003</v>
      </c>
      <c r="CH167" s="28">
        <v>0</v>
      </c>
      <c r="CI167" s="33">
        <f>('2. AC Monitors'!$A$8*'1. Version 7 Dataset'!$R167)+('1. Version 7 Dataset'!$V167*'2. AC Monitors'!$B$8)+'2. AC Monitors'!$C$8</f>
        <v>46.741859999999996</v>
      </c>
      <c r="CJ167" s="35">
        <f>BX167-('2. AC Monitors'!$B$8*V167)</f>
        <v>39.983340000000005</v>
      </c>
      <c r="CK167" s="33">
        <f>IF($CH167=0,CJ167,CJ167-('2. AC Monitors'!$A$15*'1. Version 7 Dataset'!$CG167))</f>
        <v>39.983340000000005</v>
      </c>
      <c r="CL167" s="33">
        <f>IF($CC167=TRUE,'1. Version 7 Dataset'!CK167-($CI167*'2. AC Monitors'!$B$15),'1. Version 7 Dataset'!CK167)</f>
        <v>39.983340000000005</v>
      </c>
      <c r="CM167" s="33">
        <f>IF($CD167=TRUE,CL167-($CI167*'2. AC Monitors'!$D$15),CL167)</f>
        <v>39.983340000000005</v>
      </c>
      <c r="CN167" s="33">
        <f>IF($CB167=TRUE,CM167-($CI167*'2. AC Monitors'!$E$15),CM167)</f>
        <v>39.983340000000005</v>
      </c>
      <c r="CO167" s="33">
        <f>IF($CA167="DC",CN167+(CI167*(1-'2. AC Monitors'!$D$21)),CN167)</f>
        <v>39.983340000000005</v>
      </c>
      <c r="CP167" s="35">
        <f>('2. AC Monitors'!$A$8*'1. Version 7 Dataset'!$R167)+'2. AC Monitors'!$C$8</f>
        <v>38.032739999999997</v>
      </c>
      <c r="CQ167" s="35">
        <f t="shared" si="19"/>
        <v>0</v>
      </c>
      <c r="CR167" s="33">
        <f>(IF(CD167=TRUE,CI167+(CI167*'2. AC Monitors'!$D$15),'1. Version 7 Dataset'!CI167))*0.85</f>
        <v>39.730580999999994</v>
      </c>
      <c r="CS167" s="35">
        <f t="shared" si="20"/>
        <v>0</v>
      </c>
      <c r="CT167" s="35">
        <f>($AZ167*$R167*'3. Signage Displays'!$A$7)+'3. Signage Displays'!$B$7*TANH('3. Signage Displays'!$C$7*('1. Version 7 Dataset'!$R167+'3. Signage Displays'!$D$7)+'3. Signage Displays'!$E$7)+'3. Signage Displays'!$F$7</f>
        <v>32.701471311734799</v>
      </c>
      <c r="CU167" s="36">
        <f>($AZ167*$R167*'3. Signage Displays'!$A$7)</f>
        <v>2.7541499599999999</v>
      </c>
      <c r="CV167" s="37">
        <f>BE167-(AZ167*R167*'3. Signage Displays'!$A$7)</f>
        <v>12.885850040000001</v>
      </c>
      <c r="CW167" s="37">
        <f>IF(CC167=TRUE,CV167-(CT167*'3. Signage Displays'!$A$12),CV167)</f>
        <v>12.885850040000001</v>
      </c>
      <c r="CX167" s="38">
        <f>'3. Signage Displays'!$B$7*TANH('3. Signage Displays'!$C$7*('1. Version 7 Dataset'!R167+'3. Signage Displays'!$D$7)+'3. Signage Displays'!$E$7)+'3. Signage Displays'!$F$7</f>
        <v>29.9473213517348</v>
      </c>
      <c r="CY167" s="28">
        <f t="shared" si="21"/>
        <v>1</v>
      </c>
    </row>
    <row r="168" spans="1:103" s="17" customFormat="1" ht="19.5" customHeight="1">
      <c r="A168" s="28">
        <v>673</v>
      </c>
      <c r="B168" s="29" t="s">
        <v>3083</v>
      </c>
      <c r="C168" s="29" t="s">
        <v>3216</v>
      </c>
      <c r="D168" s="29" t="s">
        <v>3217</v>
      </c>
      <c r="E168" s="29" t="s">
        <v>3086</v>
      </c>
      <c r="F168" s="29" t="s">
        <v>3216</v>
      </c>
      <c r="G168" s="29" t="s">
        <v>3217</v>
      </c>
      <c r="H168" s="29"/>
      <c r="I168" s="29" t="s">
        <v>78</v>
      </c>
      <c r="J168" s="29" t="s">
        <v>100</v>
      </c>
      <c r="K168" s="29" t="s">
        <v>105</v>
      </c>
      <c r="L168" s="29" t="s">
        <v>80</v>
      </c>
      <c r="M168" s="29" t="s">
        <v>105</v>
      </c>
      <c r="N168" s="30">
        <v>1000</v>
      </c>
      <c r="O168" s="30">
        <v>11.5</v>
      </c>
      <c r="P168" s="30">
        <v>20.5</v>
      </c>
      <c r="Q168" s="31">
        <v>23.6</v>
      </c>
      <c r="R168" s="30">
        <v>236.91</v>
      </c>
      <c r="S168" s="30">
        <v>1.78</v>
      </c>
      <c r="T168" s="30">
        <v>1080</v>
      </c>
      <c r="U168" s="30">
        <v>1920</v>
      </c>
      <c r="V168" s="32">
        <f t="shared" si="23"/>
        <v>2.0735999999999999</v>
      </c>
      <c r="W168" s="30">
        <v>8752</v>
      </c>
      <c r="X168" s="30">
        <v>60</v>
      </c>
      <c r="Y168" s="30">
        <v>32.299999999999997</v>
      </c>
      <c r="Z168" s="29" t="s">
        <v>81</v>
      </c>
      <c r="AA168" s="29" t="s">
        <v>86</v>
      </c>
      <c r="AB168" s="29"/>
      <c r="AC168" s="29"/>
      <c r="AD168" s="29" t="s">
        <v>83</v>
      </c>
      <c r="AE168" s="29" t="s">
        <v>83</v>
      </c>
      <c r="AF168" s="29" t="s">
        <v>3218</v>
      </c>
      <c r="AG168" s="29" t="s">
        <v>105</v>
      </c>
      <c r="AH168" s="29" t="s">
        <v>120</v>
      </c>
      <c r="AI168" s="29" t="s">
        <v>105</v>
      </c>
      <c r="AJ168" s="29" t="s">
        <v>120</v>
      </c>
      <c r="AK168" s="29" t="s">
        <v>86</v>
      </c>
      <c r="AL168" s="29" t="s">
        <v>87</v>
      </c>
      <c r="AM168" s="29" t="s">
        <v>105</v>
      </c>
      <c r="AN168" s="29" t="s">
        <v>86</v>
      </c>
      <c r="AO168" s="29" t="s">
        <v>86</v>
      </c>
      <c r="AP168" s="29" t="s">
        <v>86</v>
      </c>
      <c r="AQ168" s="29" t="s">
        <v>96</v>
      </c>
      <c r="AR168" s="29" t="s">
        <v>105</v>
      </c>
      <c r="AS168" s="29" t="s">
        <v>84</v>
      </c>
      <c r="AT168" s="29" t="s">
        <v>89</v>
      </c>
      <c r="AU168" s="29" t="s">
        <v>105</v>
      </c>
      <c r="AV168" s="30">
        <v>0</v>
      </c>
      <c r="AW168" s="29" t="s">
        <v>84</v>
      </c>
      <c r="AX168" s="29" t="s">
        <v>84</v>
      </c>
      <c r="AY168" s="30">
        <v>300</v>
      </c>
      <c r="AZ168" s="30">
        <v>280.5</v>
      </c>
      <c r="BA168" s="30">
        <v>270.7</v>
      </c>
      <c r="BB168" s="30">
        <v>200</v>
      </c>
      <c r="BC168" s="29"/>
      <c r="BD168" s="29"/>
      <c r="BE168" s="30">
        <v>14.39</v>
      </c>
      <c r="BF168" s="29"/>
      <c r="BG168" s="30">
        <v>0.41</v>
      </c>
      <c r="BH168" s="29"/>
      <c r="BI168" s="29"/>
      <c r="BJ168" s="30">
        <v>0.28999999999999998</v>
      </c>
      <c r="BK168" s="30">
        <v>46.46</v>
      </c>
      <c r="BL168" s="30">
        <v>46.46</v>
      </c>
      <c r="BM168" s="30">
        <v>53</v>
      </c>
      <c r="BN168" s="29"/>
      <c r="BO168" s="29"/>
      <c r="BP168" s="30">
        <v>0.35</v>
      </c>
      <c r="BQ168" s="30">
        <v>0.5</v>
      </c>
      <c r="BR168" s="29"/>
      <c r="BS168" s="30">
        <v>14.48</v>
      </c>
      <c r="BT168" s="30">
        <v>47.24</v>
      </c>
      <c r="BU168" s="29"/>
      <c r="BV168" s="30">
        <v>0</v>
      </c>
      <c r="BW168" s="28">
        <v>673</v>
      </c>
      <c r="BX168" s="33">
        <f t="shared" si="16"/>
        <v>46.454279999999997</v>
      </c>
      <c r="BY168" s="34">
        <f>IF(COUNTIF($G$2:G168,G168)=1,1,0)</f>
        <v>1</v>
      </c>
      <c r="BZ168" s="34">
        <f t="shared" si="17"/>
        <v>1</v>
      </c>
      <c r="CA168" s="28" t="s">
        <v>3405</v>
      </c>
      <c r="CB168" s="34" t="b">
        <f t="shared" si="22"/>
        <v>0</v>
      </c>
      <c r="CC168" s="34" t="b">
        <f t="shared" si="18"/>
        <v>0</v>
      </c>
      <c r="CD168" s="34" t="b">
        <f t="array" ref="CD168">ISNUMBER(SEARCH("Touch Screen",$AJ168))</f>
        <v>0</v>
      </c>
      <c r="CE168" s="34"/>
      <c r="CF168" s="34"/>
      <c r="CG168" s="32">
        <v>32.299999999999997</v>
      </c>
      <c r="CH168" s="28">
        <v>0</v>
      </c>
      <c r="CI168" s="33">
        <f>('2. AC Monitors'!$A$8*'1. Version 7 Dataset'!$R168)+('1. Version 7 Dataset'!$V168*'2. AC Monitors'!$B$8)+'2. AC Monitors'!$C$8</f>
        <v>45.612139999999997</v>
      </c>
      <c r="CJ168" s="35">
        <f>BX168-('2. AC Monitors'!$B$8*V168)</f>
        <v>37.745159999999998</v>
      </c>
      <c r="CK168" s="33">
        <f>IF($CH168=0,CJ168,CJ168-('2. AC Monitors'!$A$15*'1. Version 7 Dataset'!$CG168))</f>
        <v>37.745159999999998</v>
      </c>
      <c r="CL168" s="33">
        <f>IF($CC168=TRUE,'1. Version 7 Dataset'!CK168-($CI168*'2. AC Monitors'!$B$15),'1. Version 7 Dataset'!CK168)</f>
        <v>37.745159999999998</v>
      </c>
      <c r="CM168" s="33">
        <f>IF($CD168=TRUE,CL168-($CI168*'2. AC Monitors'!$D$15),CL168)</f>
        <v>37.745159999999998</v>
      </c>
      <c r="CN168" s="33">
        <f>IF($CB168=TRUE,CM168-($CI168*'2. AC Monitors'!$E$15),CM168)</f>
        <v>37.745159999999998</v>
      </c>
      <c r="CO168" s="33">
        <f>IF($CA168="DC",CN168+(CI168*(1-'2. AC Monitors'!$D$21)),CN168)</f>
        <v>37.745159999999998</v>
      </c>
      <c r="CP168" s="35">
        <f>('2. AC Monitors'!$A$8*'1. Version 7 Dataset'!$R168)+'2. AC Monitors'!$C$8</f>
        <v>36.903019999999998</v>
      </c>
      <c r="CQ168" s="35">
        <f t="shared" si="19"/>
        <v>0</v>
      </c>
      <c r="CR168" s="33">
        <f>(IF(CD168=TRUE,CI168+(CI168*'2. AC Monitors'!$D$15),'1. Version 7 Dataset'!CI168))*0.85</f>
        <v>38.770318999999994</v>
      </c>
      <c r="CS168" s="35">
        <f t="shared" si="20"/>
        <v>0</v>
      </c>
      <c r="CT168" s="35">
        <f>($AZ168*$R168*'3. Signage Displays'!$A$7)+'3. Signage Displays'!$B$7*TANH('3. Signage Displays'!$C$7*('1. Version 7 Dataset'!$R168+'3. Signage Displays'!$D$7)+'3. Signage Displays'!$E$7)+'3. Signage Displays'!$F$7</f>
        <v>32.053461431836723</v>
      </c>
      <c r="CU168" s="36">
        <f>($AZ168*$R168*'3. Signage Displays'!$A$7)</f>
        <v>2.6581302000000004</v>
      </c>
      <c r="CV168" s="37">
        <f>BE168-(AZ168*R168*'3. Signage Displays'!$A$7)</f>
        <v>11.7318698</v>
      </c>
      <c r="CW168" s="37">
        <f>IF(CC168=TRUE,CV168-(CT168*'3. Signage Displays'!$A$12),CV168)</f>
        <v>11.7318698</v>
      </c>
      <c r="CX168" s="38">
        <f>'3. Signage Displays'!$B$7*TANH('3. Signage Displays'!$C$7*('1. Version 7 Dataset'!R168+'3. Signage Displays'!$D$7)+'3. Signage Displays'!$E$7)+'3. Signage Displays'!$F$7</f>
        <v>29.395331231836721</v>
      </c>
      <c r="CY168" s="28">
        <f t="shared" si="21"/>
        <v>1</v>
      </c>
    </row>
    <row r="169" spans="1:103" s="17" customFormat="1" ht="19.5" customHeight="1">
      <c r="A169" s="28">
        <v>677</v>
      </c>
      <c r="B169" s="29" t="s">
        <v>3083</v>
      </c>
      <c r="C169" s="29" t="s">
        <v>3166</v>
      </c>
      <c r="D169" s="29" t="s">
        <v>3167</v>
      </c>
      <c r="E169" s="29" t="s">
        <v>3086</v>
      </c>
      <c r="F169" s="29" t="s">
        <v>3166</v>
      </c>
      <c r="G169" s="29" t="s">
        <v>3167</v>
      </c>
      <c r="H169" s="29"/>
      <c r="I169" s="29" t="s">
        <v>78</v>
      </c>
      <c r="J169" s="29" t="s">
        <v>100</v>
      </c>
      <c r="K169" s="29" t="s">
        <v>105</v>
      </c>
      <c r="L169" s="29" t="s">
        <v>80</v>
      </c>
      <c r="M169" s="29" t="s">
        <v>105</v>
      </c>
      <c r="N169" s="30">
        <v>1000</v>
      </c>
      <c r="O169" s="30">
        <v>13.4</v>
      </c>
      <c r="P169" s="30">
        <v>24.4</v>
      </c>
      <c r="Q169" s="31">
        <v>28</v>
      </c>
      <c r="R169" s="30">
        <v>328.37</v>
      </c>
      <c r="S169" s="30">
        <v>1.78</v>
      </c>
      <c r="T169" s="30">
        <v>1080</v>
      </c>
      <c r="U169" s="30">
        <v>1920</v>
      </c>
      <c r="V169" s="32">
        <f t="shared" si="23"/>
        <v>2.0735999999999999</v>
      </c>
      <c r="W169" s="30">
        <v>6314</v>
      </c>
      <c r="X169" s="30">
        <v>60</v>
      </c>
      <c r="Y169" s="30">
        <v>33.4</v>
      </c>
      <c r="Z169" s="29" t="s">
        <v>81</v>
      </c>
      <c r="AA169" s="29" t="s">
        <v>86</v>
      </c>
      <c r="AB169" s="29"/>
      <c r="AC169" s="29"/>
      <c r="AD169" s="29" t="s">
        <v>84</v>
      </c>
      <c r="AE169" s="29" t="s">
        <v>83</v>
      </c>
      <c r="AF169" s="29" t="s">
        <v>452</v>
      </c>
      <c r="AG169" s="29" t="s">
        <v>105</v>
      </c>
      <c r="AH169" s="29" t="s">
        <v>120</v>
      </c>
      <c r="AI169" s="29" t="s">
        <v>105</v>
      </c>
      <c r="AJ169" s="29" t="s">
        <v>120</v>
      </c>
      <c r="AK169" s="29" t="s">
        <v>86</v>
      </c>
      <c r="AL169" s="29" t="s">
        <v>87</v>
      </c>
      <c r="AM169" s="29" t="s">
        <v>105</v>
      </c>
      <c r="AN169" s="29" t="s">
        <v>86</v>
      </c>
      <c r="AO169" s="29" t="s">
        <v>86</v>
      </c>
      <c r="AP169" s="29" t="s">
        <v>86</v>
      </c>
      <c r="AQ169" s="29" t="s">
        <v>96</v>
      </c>
      <c r="AR169" s="29" t="s">
        <v>105</v>
      </c>
      <c r="AS169" s="29" t="s">
        <v>84</v>
      </c>
      <c r="AT169" s="29" t="s">
        <v>89</v>
      </c>
      <c r="AU169" s="29" t="s">
        <v>105</v>
      </c>
      <c r="AV169" s="30">
        <v>0</v>
      </c>
      <c r="AW169" s="29" t="s">
        <v>84</v>
      </c>
      <c r="AX169" s="29" t="s">
        <v>84</v>
      </c>
      <c r="AY169" s="30">
        <v>250</v>
      </c>
      <c r="AZ169" s="30">
        <v>260.10000000000002</v>
      </c>
      <c r="BA169" s="30">
        <v>212.4</v>
      </c>
      <c r="BB169" s="30">
        <v>200</v>
      </c>
      <c r="BC169" s="29"/>
      <c r="BD169" s="29"/>
      <c r="BE169" s="30">
        <v>20.53</v>
      </c>
      <c r="BF169" s="29"/>
      <c r="BG169" s="30">
        <v>0.2</v>
      </c>
      <c r="BH169" s="29"/>
      <c r="BI169" s="29"/>
      <c r="BJ169" s="30">
        <v>0.14000000000000001</v>
      </c>
      <c r="BK169" s="30">
        <v>64.08</v>
      </c>
      <c r="BL169" s="30">
        <v>64.08</v>
      </c>
      <c r="BM169" s="30">
        <v>67.3</v>
      </c>
      <c r="BN169" s="29"/>
      <c r="BO169" s="29"/>
      <c r="BP169" s="30">
        <v>0.19</v>
      </c>
      <c r="BQ169" s="30">
        <v>0.26</v>
      </c>
      <c r="BR169" s="29"/>
      <c r="BS169" s="30">
        <v>21.02</v>
      </c>
      <c r="BT169" s="30">
        <v>65.930000000000007</v>
      </c>
      <c r="BU169" s="29"/>
      <c r="BV169" s="30">
        <v>0</v>
      </c>
      <c r="BW169" s="28">
        <v>677</v>
      </c>
      <c r="BX169" s="33">
        <f t="shared" si="16"/>
        <v>64.083780000000004</v>
      </c>
      <c r="BY169" s="34">
        <f>IF(COUNTIF($G$2:G169,G169)=1,1,0)</f>
        <v>1</v>
      </c>
      <c r="BZ169" s="34">
        <f t="shared" si="17"/>
        <v>1</v>
      </c>
      <c r="CA169" s="28" t="s">
        <v>3405</v>
      </c>
      <c r="CB169" s="34" t="b">
        <f t="shared" si="22"/>
        <v>0</v>
      </c>
      <c r="CC169" s="34" t="b">
        <f t="shared" si="18"/>
        <v>0</v>
      </c>
      <c r="CD169" s="34" t="b">
        <f t="array" ref="CD169">ISNUMBER(SEARCH("Touch Screen",$AJ169))</f>
        <v>0</v>
      </c>
      <c r="CE169" s="34"/>
      <c r="CF169" s="34"/>
      <c r="CG169" s="32">
        <v>33.4</v>
      </c>
      <c r="CH169" s="28">
        <v>0</v>
      </c>
      <c r="CI169" s="33">
        <f>('2. AC Monitors'!$A$8*'1. Version 7 Dataset'!$R169)+('1. Version 7 Dataset'!$V169*'2. AC Monitors'!$B$8)+'2. AC Monitors'!$C$8</f>
        <v>56.77026</v>
      </c>
      <c r="CJ169" s="35">
        <f>BX169-('2. AC Monitors'!$B$8*V169)</f>
        <v>55.374660000000006</v>
      </c>
      <c r="CK169" s="33">
        <f>IF($CH169=0,CJ169,CJ169-('2. AC Monitors'!$A$15*'1. Version 7 Dataset'!$CG169))</f>
        <v>55.374660000000006</v>
      </c>
      <c r="CL169" s="33">
        <f>IF($CC169=TRUE,'1. Version 7 Dataset'!CK169-($CI169*'2. AC Monitors'!$B$15),'1. Version 7 Dataset'!CK169)</f>
        <v>55.374660000000006</v>
      </c>
      <c r="CM169" s="33">
        <f>IF($CD169=TRUE,CL169-($CI169*'2. AC Monitors'!$D$15),CL169)</f>
        <v>55.374660000000006</v>
      </c>
      <c r="CN169" s="33">
        <f>IF($CB169=TRUE,CM169-($CI169*'2. AC Monitors'!$E$15),CM169)</f>
        <v>55.374660000000006</v>
      </c>
      <c r="CO169" s="33">
        <f>IF($CA169="DC",CN169+(CI169*(1-'2. AC Monitors'!$D$21)),CN169)</f>
        <v>55.374660000000006</v>
      </c>
      <c r="CP169" s="35">
        <f>('2. AC Monitors'!$A$8*'1. Version 7 Dataset'!$R169)+'2. AC Monitors'!$C$8</f>
        <v>48.061140000000002</v>
      </c>
      <c r="CQ169" s="35">
        <f t="shared" si="19"/>
        <v>0</v>
      </c>
      <c r="CR169" s="33">
        <f>(IF(CD169=TRUE,CI169+(CI169*'2. AC Monitors'!$D$15),'1. Version 7 Dataset'!CI169))*0.85</f>
        <v>48.254720999999996</v>
      </c>
      <c r="CS169" s="35">
        <f t="shared" si="20"/>
        <v>0</v>
      </c>
      <c r="CT169" s="35">
        <f>($AZ169*$R169*'3. Signage Displays'!$A$7)+'3. Signage Displays'!$B$7*TANH('3. Signage Displays'!$C$7*('1. Version 7 Dataset'!$R169+'3. Signage Displays'!$D$7)+'3. Signage Displays'!$E$7)+'3. Signage Displays'!$F$7</f>
        <v>38.242424301226855</v>
      </c>
      <c r="CU169" s="36">
        <f>($AZ169*$R169*'3. Signage Displays'!$A$7)</f>
        <v>3.4163614800000008</v>
      </c>
      <c r="CV169" s="37">
        <f>BE169-(AZ169*R169*'3. Signage Displays'!$A$7)</f>
        <v>17.113638520000002</v>
      </c>
      <c r="CW169" s="37">
        <f>IF(CC169=TRUE,CV169-(CT169*'3. Signage Displays'!$A$12),CV169)</f>
        <v>17.113638520000002</v>
      </c>
      <c r="CX169" s="38">
        <f>'3. Signage Displays'!$B$7*TANH('3. Signage Displays'!$C$7*('1. Version 7 Dataset'!R169+'3. Signage Displays'!$D$7)+'3. Signage Displays'!$E$7)+'3. Signage Displays'!$F$7</f>
        <v>34.826062821226856</v>
      </c>
      <c r="CY169" s="28">
        <f t="shared" si="21"/>
        <v>1</v>
      </c>
    </row>
    <row r="170" spans="1:103" s="17" customFormat="1" ht="19.5" customHeight="1">
      <c r="A170" s="28">
        <v>678</v>
      </c>
      <c r="B170" s="29" t="s">
        <v>3083</v>
      </c>
      <c r="C170" s="29" t="s">
        <v>3157</v>
      </c>
      <c r="D170" s="29" t="s">
        <v>3154</v>
      </c>
      <c r="E170" s="29" t="s">
        <v>3086</v>
      </c>
      <c r="F170" s="29" t="s">
        <v>3157</v>
      </c>
      <c r="G170" s="29" t="s">
        <v>3154</v>
      </c>
      <c r="H170" s="29"/>
      <c r="I170" s="29" t="s">
        <v>78</v>
      </c>
      <c r="J170" s="29" t="s">
        <v>100</v>
      </c>
      <c r="K170" s="29" t="s">
        <v>105</v>
      </c>
      <c r="L170" s="29" t="s">
        <v>80</v>
      </c>
      <c r="M170" s="29" t="s">
        <v>105</v>
      </c>
      <c r="N170" s="30">
        <v>1000</v>
      </c>
      <c r="O170" s="30">
        <v>11.5</v>
      </c>
      <c r="P170" s="30">
        <v>20.5</v>
      </c>
      <c r="Q170" s="31">
        <v>23.6</v>
      </c>
      <c r="R170" s="30">
        <v>236.91</v>
      </c>
      <c r="S170" s="30">
        <v>1.78</v>
      </c>
      <c r="T170" s="30">
        <v>1080</v>
      </c>
      <c r="U170" s="30">
        <v>1920</v>
      </c>
      <c r="V170" s="32">
        <f t="shared" si="23"/>
        <v>2.0735999999999999</v>
      </c>
      <c r="W170" s="30">
        <v>8752</v>
      </c>
      <c r="X170" s="30">
        <v>60</v>
      </c>
      <c r="Y170" s="30">
        <v>33.1</v>
      </c>
      <c r="Z170" s="29" t="s">
        <v>81</v>
      </c>
      <c r="AA170" s="29" t="s">
        <v>86</v>
      </c>
      <c r="AB170" s="29"/>
      <c r="AC170" s="29"/>
      <c r="AD170" s="29" t="s">
        <v>84</v>
      </c>
      <c r="AE170" s="29" t="s">
        <v>83</v>
      </c>
      <c r="AF170" s="29" t="s">
        <v>139</v>
      </c>
      <c r="AG170" s="29" t="s">
        <v>105</v>
      </c>
      <c r="AH170" s="29" t="s">
        <v>86</v>
      </c>
      <c r="AI170" s="29" t="s">
        <v>105</v>
      </c>
      <c r="AJ170" s="29" t="s">
        <v>86</v>
      </c>
      <c r="AK170" s="29" t="s">
        <v>86</v>
      </c>
      <c r="AL170" s="29" t="s">
        <v>102</v>
      </c>
      <c r="AM170" s="29" t="s">
        <v>105</v>
      </c>
      <c r="AN170" s="29" t="s">
        <v>86</v>
      </c>
      <c r="AO170" s="29" t="s">
        <v>86</v>
      </c>
      <c r="AP170" s="29" t="s">
        <v>86</v>
      </c>
      <c r="AQ170" s="29" t="s">
        <v>96</v>
      </c>
      <c r="AR170" s="29" t="s">
        <v>105</v>
      </c>
      <c r="AS170" s="29" t="s">
        <v>84</v>
      </c>
      <c r="AT170" s="29" t="s">
        <v>89</v>
      </c>
      <c r="AU170" s="29" t="s">
        <v>105</v>
      </c>
      <c r="AV170" s="30">
        <v>0</v>
      </c>
      <c r="AW170" s="29" t="s">
        <v>84</v>
      </c>
      <c r="AX170" s="29" t="s">
        <v>84</v>
      </c>
      <c r="AY170" s="30">
        <v>250</v>
      </c>
      <c r="AZ170" s="30">
        <v>250</v>
      </c>
      <c r="BA170" s="30">
        <v>236.2</v>
      </c>
      <c r="BB170" s="30">
        <v>200</v>
      </c>
      <c r="BC170" s="29"/>
      <c r="BD170" s="29"/>
      <c r="BE170" s="30">
        <v>14.32</v>
      </c>
      <c r="BF170" s="29"/>
      <c r="BG170" s="30">
        <v>0.26</v>
      </c>
      <c r="BH170" s="29"/>
      <c r="BI170" s="29"/>
      <c r="BJ170" s="30">
        <v>0.19</v>
      </c>
      <c r="BK170" s="30">
        <v>45.39</v>
      </c>
      <c r="BL170" s="30">
        <v>45.39</v>
      </c>
      <c r="BM170" s="30">
        <v>53</v>
      </c>
      <c r="BN170" s="29"/>
      <c r="BO170" s="29"/>
      <c r="BP170" s="30">
        <v>0.23</v>
      </c>
      <c r="BQ170" s="30">
        <v>0.32</v>
      </c>
      <c r="BR170" s="29"/>
      <c r="BS170" s="30">
        <v>14.89</v>
      </c>
      <c r="BT170" s="30">
        <v>47.47</v>
      </c>
      <c r="BU170" s="29"/>
      <c r="BV170" s="30">
        <v>0</v>
      </c>
      <c r="BW170" s="28">
        <v>678</v>
      </c>
      <c r="BX170" s="33">
        <f t="shared" si="16"/>
        <v>45.385559999999991</v>
      </c>
      <c r="BY170" s="34">
        <f>IF(COUNTIF($G$2:G170,G170)=1,1,0)</f>
        <v>1</v>
      </c>
      <c r="BZ170" s="34">
        <f t="shared" si="17"/>
        <v>1</v>
      </c>
      <c r="CA170" s="28" t="s">
        <v>3405</v>
      </c>
      <c r="CB170" s="34" t="b">
        <f t="shared" si="22"/>
        <v>0</v>
      </c>
      <c r="CC170" s="34" t="b">
        <f t="shared" si="18"/>
        <v>0</v>
      </c>
      <c r="CD170" s="34" t="b">
        <f t="array" ref="CD170">ISNUMBER(SEARCH("Touch Screen",$AJ170))</f>
        <v>0</v>
      </c>
      <c r="CE170" s="34"/>
      <c r="CF170" s="34"/>
      <c r="CG170" s="32">
        <v>33.1</v>
      </c>
      <c r="CH170" s="28">
        <v>0</v>
      </c>
      <c r="CI170" s="33">
        <f>('2. AC Monitors'!$A$8*'1. Version 7 Dataset'!$R170)+('1. Version 7 Dataset'!$V170*'2. AC Monitors'!$B$8)+'2. AC Monitors'!$C$8</f>
        <v>45.612139999999997</v>
      </c>
      <c r="CJ170" s="35">
        <f>BX170-('2. AC Monitors'!$B$8*V170)</f>
        <v>36.676439999999992</v>
      </c>
      <c r="CK170" s="33">
        <f>IF($CH170=0,CJ170,CJ170-('2. AC Monitors'!$A$15*'1. Version 7 Dataset'!$CG170))</f>
        <v>36.676439999999992</v>
      </c>
      <c r="CL170" s="33">
        <f>IF($CC170=TRUE,'1. Version 7 Dataset'!CK170-($CI170*'2. AC Monitors'!$B$15),'1. Version 7 Dataset'!CK170)</f>
        <v>36.676439999999992</v>
      </c>
      <c r="CM170" s="33">
        <f>IF($CD170=TRUE,CL170-($CI170*'2. AC Monitors'!$D$15),CL170)</f>
        <v>36.676439999999992</v>
      </c>
      <c r="CN170" s="33">
        <f>IF($CB170=TRUE,CM170-($CI170*'2. AC Monitors'!$E$15),CM170)</f>
        <v>36.676439999999992</v>
      </c>
      <c r="CO170" s="33">
        <f>IF($CA170="DC",CN170+(CI170*(1-'2. AC Monitors'!$D$21)),CN170)</f>
        <v>36.676439999999992</v>
      </c>
      <c r="CP170" s="35">
        <f>('2. AC Monitors'!$A$8*'1. Version 7 Dataset'!$R170)+'2. AC Monitors'!$C$8</f>
        <v>36.903019999999998</v>
      </c>
      <c r="CQ170" s="35">
        <f t="shared" si="19"/>
        <v>1</v>
      </c>
      <c r="CR170" s="33">
        <f>(IF(CD170=TRUE,CI170+(CI170*'2. AC Monitors'!$D$15),'1. Version 7 Dataset'!CI170))*0.85</f>
        <v>38.770318999999994</v>
      </c>
      <c r="CS170" s="35">
        <f t="shared" si="20"/>
        <v>0</v>
      </c>
      <c r="CT170" s="35">
        <f>($AZ170*$R170*'3. Signage Displays'!$A$7)+'3. Signage Displays'!$B$7*TANH('3. Signage Displays'!$C$7*('1. Version 7 Dataset'!$R170+'3. Signage Displays'!$D$7)+'3. Signage Displays'!$E$7)+'3. Signage Displays'!$F$7</f>
        <v>31.764431231836721</v>
      </c>
      <c r="CU170" s="36">
        <f>($AZ170*$R170*'3. Signage Displays'!$A$7)</f>
        <v>2.3691</v>
      </c>
      <c r="CV170" s="37">
        <f>BE170-(AZ170*R170*'3. Signage Displays'!$A$7)</f>
        <v>11.950900000000001</v>
      </c>
      <c r="CW170" s="37">
        <f>IF(CC170=TRUE,CV170-(CT170*'3. Signage Displays'!$A$12),CV170)</f>
        <v>11.950900000000001</v>
      </c>
      <c r="CX170" s="38">
        <f>'3. Signage Displays'!$B$7*TANH('3. Signage Displays'!$C$7*('1. Version 7 Dataset'!R170+'3. Signage Displays'!$D$7)+'3. Signage Displays'!$E$7)+'3. Signage Displays'!$F$7</f>
        <v>29.395331231836721</v>
      </c>
      <c r="CY170" s="28">
        <f t="shared" si="21"/>
        <v>1</v>
      </c>
    </row>
    <row r="171" spans="1:103" s="17" customFormat="1" ht="19.5" customHeight="1">
      <c r="A171" s="28">
        <v>680</v>
      </c>
      <c r="B171" s="29" t="s">
        <v>3083</v>
      </c>
      <c r="C171" s="29" t="s">
        <v>3139</v>
      </c>
      <c r="D171" s="29" t="s">
        <v>3140</v>
      </c>
      <c r="E171" s="29" t="s">
        <v>3086</v>
      </c>
      <c r="F171" s="29" t="s">
        <v>3141</v>
      </c>
      <c r="G171" s="29" t="s">
        <v>3140</v>
      </c>
      <c r="H171" s="29"/>
      <c r="I171" s="29" t="s">
        <v>78</v>
      </c>
      <c r="J171" s="29" t="s">
        <v>100</v>
      </c>
      <c r="K171" s="29" t="s">
        <v>105</v>
      </c>
      <c r="L171" s="29" t="s">
        <v>80</v>
      </c>
      <c r="M171" s="29" t="s">
        <v>105</v>
      </c>
      <c r="N171" s="30">
        <v>1000</v>
      </c>
      <c r="O171" s="30">
        <v>13.2</v>
      </c>
      <c r="P171" s="30">
        <v>23.5</v>
      </c>
      <c r="Q171" s="31">
        <v>27</v>
      </c>
      <c r="R171" s="30">
        <v>311.67</v>
      </c>
      <c r="S171" s="30">
        <v>1.78</v>
      </c>
      <c r="T171" s="30">
        <v>1080</v>
      </c>
      <c r="U171" s="30">
        <v>1920</v>
      </c>
      <c r="V171" s="32">
        <f t="shared" si="23"/>
        <v>2.0735999999999999</v>
      </c>
      <c r="W171" s="30">
        <v>6653</v>
      </c>
      <c r="X171" s="30">
        <v>60</v>
      </c>
      <c r="Y171" s="30">
        <v>33.200000000000003</v>
      </c>
      <c r="Z171" s="29" t="s">
        <v>81</v>
      </c>
      <c r="AA171" s="29" t="s">
        <v>86</v>
      </c>
      <c r="AB171" s="29"/>
      <c r="AC171" s="29"/>
      <c r="AD171" s="29" t="s">
        <v>84</v>
      </c>
      <c r="AE171" s="29" t="s">
        <v>83</v>
      </c>
      <c r="AF171" s="29" t="s">
        <v>405</v>
      </c>
      <c r="AG171" s="29" t="s">
        <v>105</v>
      </c>
      <c r="AH171" s="29" t="s">
        <v>120</v>
      </c>
      <c r="AI171" s="29" t="s">
        <v>105</v>
      </c>
      <c r="AJ171" s="29" t="s">
        <v>120</v>
      </c>
      <c r="AK171" s="29" t="s">
        <v>86</v>
      </c>
      <c r="AL171" s="29" t="s">
        <v>107</v>
      </c>
      <c r="AM171" s="29" t="s">
        <v>105</v>
      </c>
      <c r="AN171" s="29" t="s">
        <v>86</v>
      </c>
      <c r="AO171" s="29" t="s">
        <v>86</v>
      </c>
      <c r="AP171" s="29" t="s">
        <v>86</v>
      </c>
      <c r="AQ171" s="29" t="s">
        <v>96</v>
      </c>
      <c r="AR171" s="29" t="s">
        <v>105</v>
      </c>
      <c r="AS171" s="29" t="s">
        <v>84</v>
      </c>
      <c r="AT171" s="29" t="s">
        <v>89</v>
      </c>
      <c r="AU171" s="29" t="s">
        <v>105</v>
      </c>
      <c r="AV171" s="30">
        <v>0</v>
      </c>
      <c r="AW171" s="29" t="s">
        <v>84</v>
      </c>
      <c r="AX171" s="29" t="s">
        <v>84</v>
      </c>
      <c r="AY171" s="30">
        <v>250</v>
      </c>
      <c r="AZ171" s="30">
        <v>297.5</v>
      </c>
      <c r="BA171" s="30">
        <v>265.39999999999998</v>
      </c>
      <c r="BB171" s="30">
        <v>200</v>
      </c>
      <c r="BC171" s="29"/>
      <c r="BD171" s="29"/>
      <c r="BE171" s="30">
        <v>18.600000000000001</v>
      </c>
      <c r="BF171" s="29"/>
      <c r="BG171" s="30">
        <v>0.23</v>
      </c>
      <c r="BH171" s="29"/>
      <c r="BI171" s="29"/>
      <c r="BJ171" s="30">
        <v>0.14000000000000001</v>
      </c>
      <c r="BK171" s="30">
        <v>58.34</v>
      </c>
      <c r="BL171" s="30">
        <v>58.34</v>
      </c>
      <c r="BM171" s="30">
        <v>64</v>
      </c>
      <c r="BN171" s="29"/>
      <c r="BO171" s="29"/>
      <c r="BP171" s="30">
        <v>0.19</v>
      </c>
      <c r="BQ171" s="30">
        <v>0.26</v>
      </c>
      <c r="BR171" s="29"/>
      <c r="BS171" s="30">
        <v>18.62</v>
      </c>
      <c r="BT171" s="30">
        <v>58.57</v>
      </c>
      <c r="BU171" s="29"/>
      <c r="BV171" s="30">
        <v>0</v>
      </c>
      <c r="BW171" s="28">
        <v>680</v>
      </c>
      <c r="BX171" s="33">
        <f t="shared" si="16"/>
        <v>58.337219999999995</v>
      </c>
      <c r="BY171" s="34">
        <f>IF(COUNTIF($G$2:G171,G171)=1,1,0)</f>
        <v>1</v>
      </c>
      <c r="BZ171" s="34">
        <f t="shared" si="17"/>
        <v>1</v>
      </c>
      <c r="CA171" s="28" t="s">
        <v>3405</v>
      </c>
      <c r="CB171" s="34" t="b">
        <f t="shared" si="22"/>
        <v>0</v>
      </c>
      <c r="CC171" s="34" t="b">
        <f t="shared" si="18"/>
        <v>0</v>
      </c>
      <c r="CD171" s="34" t="b">
        <f t="array" ref="CD171">ISNUMBER(SEARCH("Touch Screen",$AJ171))</f>
        <v>0</v>
      </c>
      <c r="CE171" s="34"/>
      <c r="CF171" s="34"/>
      <c r="CG171" s="32">
        <v>33.200000000000003</v>
      </c>
      <c r="CH171" s="28">
        <v>0</v>
      </c>
      <c r="CI171" s="33">
        <f>('2. AC Monitors'!$A$8*'1. Version 7 Dataset'!$R171)+('1. Version 7 Dataset'!$V171*'2. AC Monitors'!$B$8)+'2. AC Monitors'!$C$8</f>
        <v>54.732860000000002</v>
      </c>
      <c r="CJ171" s="35">
        <f>BX171-('2. AC Monitors'!$B$8*V171)</f>
        <v>49.628099999999996</v>
      </c>
      <c r="CK171" s="33">
        <f>IF($CH171=0,CJ171,CJ171-('2. AC Monitors'!$A$15*'1. Version 7 Dataset'!$CG171))</f>
        <v>49.628099999999996</v>
      </c>
      <c r="CL171" s="33">
        <f>IF($CC171=TRUE,'1. Version 7 Dataset'!CK171-($CI171*'2. AC Monitors'!$B$15),'1. Version 7 Dataset'!CK171)</f>
        <v>49.628099999999996</v>
      </c>
      <c r="CM171" s="33">
        <f>IF($CD171=TRUE,CL171-($CI171*'2. AC Monitors'!$D$15),CL171)</f>
        <v>49.628099999999996</v>
      </c>
      <c r="CN171" s="33">
        <f>IF($CB171=TRUE,CM171-($CI171*'2. AC Monitors'!$E$15),CM171)</f>
        <v>49.628099999999996</v>
      </c>
      <c r="CO171" s="33">
        <f>IF($CA171="DC",CN171+(CI171*(1-'2. AC Monitors'!$D$21)),CN171)</f>
        <v>49.628099999999996</v>
      </c>
      <c r="CP171" s="35">
        <f>('2. AC Monitors'!$A$8*'1. Version 7 Dataset'!$R171)+'2. AC Monitors'!$C$8</f>
        <v>46.023740000000004</v>
      </c>
      <c r="CQ171" s="35">
        <f t="shared" si="19"/>
        <v>0</v>
      </c>
      <c r="CR171" s="33">
        <f>(IF(CD171=TRUE,CI171+(CI171*'2. AC Monitors'!$D$15),'1. Version 7 Dataset'!CI171))*0.85</f>
        <v>46.522931</v>
      </c>
      <c r="CS171" s="35">
        <f t="shared" si="20"/>
        <v>0</v>
      </c>
      <c r="CT171" s="35">
        <f>($AZ171*$R171*'3. Signage Displays'!$A$7)+'3. Signage Displays'!$B$7*TANH('3. Signage Displays'!$C$7*('1. Version 7 Dataset'!$R171+'3. Signage Displays'!$D$7)+'3. Signage Displays'!$E$7)+'3. Signage Displays'!$F$7</f>
        <v>37.547235079051404</v>
      </c>
      <c r="CU171" s="36">
        <f>($AZ171*$R171*'3. Signage Displays'!$A$7)</f>
        <v>3.708873000000001</v>
      </c>
      <c r="CV171" s="37">
        <f>BE171-(AZ171*R171*'3. Signage Displays'!$A$7)</f>
        <v>14.891127000000001</v>
      </c>
      <c r="CW171" s="37">
        <f>IF(CC171=TRUE,CV171-(CT171*'3. Signage Displays'!$A$12),CV171)</f>
        <v>14.891127000000001</v>
      </c>
      <c r="CX171" s="38">
        <f>'3. Signage Displays'!$B$7*TANH('3. Signage Displays'!$C$7*('1. Version 7 Dataset'!R171+'3. Signage Displays'!$D$7)+'3. Signage Displays'!$E$7)+'3. Signage Displays'!$F$7</f>
        <v>33.8383620790514</v>
      </c>
      <c r="CY171" s="28">
        <f t="shared" si="21"/>
        <v>1</v>
      </c>
    </row>
    <row r="172" spans="1:103" s="17" customFormat="1" ht="19.5" customHeight="1">
      <c r="A172" s="28">
        <v>780</v>
      </c>
      <c r="B172" s="29" t="s">
        <v>446</v>
      </c>
      <c r="C172" s="29" t="s">
        <v>604</v>
      </c>
      <c r="D172" s="29" t="s">
        <v>605</v>
      </c>
      <c r="E172" s="29" t="s">
        <v>449</v>
      </c>
      <c r="F172" s="29" t="s">
        <v>604</v>
      </c>
      <c r="G172" s="29" t="s">
        <v>605</v>
      </c>
      <c r="H172" s="29" t="s">
        <v>606</v>
      </c>
      <c r="I172" s="29" t="s">
        <v>78</v>
      </c>
      <c r="J172" s="29" t="s">
        <v>100</v>
      </c>
      <c r="K172" s="29" t="s">
        <v>105</v>
      </c>
      <c r="L172" s="29" t="s">
        <v>80</v>
      </c>
      <c r="M172" s="29" t="s">
        <v>105</v>
      </c>
      <c r="N172" s="30">
        <v>1000</v>
      </c>
      <c r="O172" s="30">
        <v>11.2</v>
      </c>
      <c r="P172" s="30">
        <v>20</v>
      </c>
      <c r="Q172" s="31">
        <v>23</v>
      </c>
      <c r="R172" s="30">
        <v>226.05</v>
      </c>
      <c r="S172" s="30">
        <v>1.78</v>
      </c>
      <c r="T172" s="30">
        <v>1080</v>
      </c>
      <c r="U172" s="30">
        <v>1920</v>
      </c>
      <c r="V172" s="32">
        <f t="shared" si="23"/>
        <v>2.0735999999999999</v>
      </c>
      <c r="W172" s="30">
        <v>9173</v>
      </c>
      <c r="X172" s="30">
        <v>60</v>
      </c>
      <c r="Y172" s="30">
        <v>33.1</v>
      </c>
      <c r="Z172" s="29" t="s">
        <v>81</v>
      </c>
      <c r="AA172" s="29" t="s">
        <v>86</v>
      </c>
      <c r="AB172" s="29"/>
      <c r="AC172" s="29"/>
      <c r="AD172" s="29" t="s">
        <v>84</v>
      </c>
      <c r="AE172" s="29" t="s">
        <v>83</v>
      </c>
      <c r="AF172" s="29" t="s">
        <v>139</v>
      </c>
      <c r="AG172" s="29" t="s">
        <v>105</v>
      </c>
      <c r="AH172" s="29" t="s">
        <v>120</v>
      </c>
      <c r="AI172" s="29" t="s">
        <v>105</v>
      </c>
      <c r="AJ172" s="29" t="s">
        <v>120</v>
      </c>
      <c r="AK172" s="29" t="s">
        <v>86</v>
      </c>
      <c r="AL172" s="29" t="s">
        <v>102</v>
      </c>
      <c r="AM172" s="29" t="s">
        <v>105</v>
      </c>
      <c r="AN172" s="29" t="s">
        <v>86</v>
      </c>
      <c r="AO172" s="29" t="s">
        <v>86</v>
      </c>
      <c r="AP172" s="29" t="s">
        <v>86</v>
      </c>
      <c r="AQ172" s="29" t="s">
        <v>96</v>
      </c>
      <c r="AR172" s="29" t="s">
        <v>105</v>
      </c>
      <c r="AS172" s="29" t="s">
        <v>84</v>
      </c>
      <c r="AT172" s="29" t="s">
        <v>89</v>
      </c>
      <c r="AU172" s="29" t="s">
        <v>105</v>
      </c>
      <c r="AV172" s="30">
        <v>0</v>
      </c>
      <c r="AW172" s="29" t="s">
        <v>84</v>
      </c>
      <c r="AX172" s="29" t="s">
        <v>84</v>
      </c>
      <c r="AY172" s="30">
        <v>250</v>
      </c>
      <c r="AZ172" s="30">
        <v>288</v>
      </c>
      <c r="BA172" s="30">
        <v>250</v>
      </c>
      <c r="BB172" s="30">
        <v>200</v>
      </c>
      <c r="BC172" s="29"/>
      <c r="BD172" s="29"/>
      <c r="BE172" s="30">
        <v>14.75</v>
      </c>
      <c r="BF172" s="29"/>
      <c r="BG172" s="30">
        <v>0.2</v>
      </c>
      <c r="BH172" s="29"/>
      <c r="BI172" s="29"/>
      <c r="BJ172" s="30">
        <v>0.14000000000000001</v>
      </c>
      <c r="BK172" s="30">
        <v>46.36</v>
      </c>
      <c r="BL172" s="30">
        <v>46.36</v>
      </c>
      <c r="BM172" s="30">
        <v>50.8</v>
      </c>
      <c r="BN172" s="29"/>
      <c r="BO172" s="29"/>
      <c r="BP172" s="30">
        <v>0.16</v>
      </c>
      <c r="BQ172" s="30">
        <v>0.23</v>
      </c>
      <c r="BR172" s="29"/>
      <c r="BS172" s="30">
        <v>14.88</v>
      </c>
      <c r="BT172" s="30">
        <v>46.93</v>
      </c>
      <c r="BU172" s="29"/>
      <c r="BV172" s="30">
        <v>0</v>
      </c>
      <c r="BW172" s="28">
        <v>780</v>
      </c>
      <c r="BX172" s="33">
        <f t="shared" si="16"/>
        <v>46.362299999999998</v>
      </c>
      <c r="BY172" s="34">
        <f>IF(COUNTIF($G$2:G172,G172)=1,1,0)</f>
        <v>1</v>
      </c>
      <c r="BZ172" s="34">
        <f t="shared" si="17"/>
        <v>1</v>
      </c>
      <c r="CA172" s="28" t="s">
        <v>3405</v>
      </c>
      <c r="CB172" s="34" t="b">
        <f t="shared" si="22"/>
        <v>0</v>
      </c>
      <c r="CC172" s="34" t="b">
        <f t="shared" si="18"/>
        <v>0</v>
      </c>
      <c r="CD172" s="34" t="b">
        <f t="array" ref="CD172">ISNUMBER(SEARCH("Touch Screen",$AJ172))</f>
        <v>0</v>
      </c>
      <c r="CE172" s="34"/>
      <c r="CF172" s="34"/>
      <c r="CG172" s="32">
        <v>33.1</v>
      </c>
      <c r="CH172" s="28">
        <v>0</v>
      </c>
      <c r="CI172" s="33">
        <f>('2. AC Monitors'!$A$8*'1. Version 7 Dataset'!$R172)+('1. Version 7 Dataset'!$V172*'2. AC Monitors'!$B$8)+'2. AC Monitors'!$C$8</f>
        <v>44.287219999999998</v>
      </c>
      <c r="CJ172" s="35">
        <f>BX172-('2. AC Monitors'!$B$8*V172)</f>
        <v>37.653179999999999</v>
      </c>
      <c r="CK172" s="33">
        <f>IF($CH172=0,CJ172,CJ172-('2. AC Monitors'!$A$15*'1. Version 7 Dataset'!$CG172))</f>
        <v>37.653179999999999</v>
      </c>
      <c r="CL172" s="33">
        <f>IF($CC172=TRUE,'1. Version 7 Dataset'!CK172-($CI172*'2. AC Monitors'!$B$15),'1. Version 7 Dataset'!CK172)</f>
        <v>37.653179999999999</v>
      </c>
      <c r="CM172" s="33">
        <f>IF($CD172=TRUE,CL172-($CI172*'2. AC Monitors'!$D$15),CL172)</f>
        <v>37.653179999999999</v>
      </c>
      <c r="CN172" s="33">
        <f>IF($CB172=TRUE,CM172-($CI172*'2. AC Monitors'!$E$15),CM172)</f>
        <v>37.653179999999999</v>
      </c>
      <c r="CO172" s="33">
        <f>IF($CA172="DC",CN172+(CI172*(1-'2. AC Monitors'!$D$21)),CN172)</f>
        <v>37.653179999999999</v>
      </c>
      <c r="CP172" s="35">
        <f>('2. AC Monitors'!$A$8*'1. Version 7 Dataset'!$R172)+'2. AC Monitors'!$C$8</f>
        <v>35.578099999999999</v>
      </c>
      <c r="CQ172" s="35">
        <f t="shared" si="19"/>
        <v>0</v>
      </c>
      <c r="CR172" s="33">
        <f>(IF(CD172=TRUE,CI172+(CI172*'2. AC Monitors'!$D$15),'1. Version 7 Dataset'!CI172))*0.85</f>
        <v>37.644137000000001</v>
      </c>
      <c r="CS172" s="35">
        <f t="shared" si="20"/>
        <v>0</v>
      </c>
      <c r="CT172" s="35">
        <f>($AZ172*$R172*'3. Signage Displays'!$A$7)+'3. Signage Displays'!$B$7*TANH('3. Signage Displays'!$C$7*('1. Version 7 Dataset'!$R172+'3. Signage Displays'!$D$7)+'3. Signage Displays'!$E$7)+'3. Signage Displays'!$F$7</f>
        <v>31.351552481943155</v>
      </c>
      <c r="CU172" s="36">
        <f>($AZ172*$R172*'3. Signage Displays'!$A$7)</f>
        <v>2.6040960000000002</v>
      </c>
      <c r="CV172" s="37">
        <f>BE172-(AZ172*R172*'3. Signage Displays'!$A$7)</f>
        <v>12.145904</v>
      </c>
      <c r="CW172" s="37">
        <f>IF(CC172=TRUE,CV172-(CT172*'3. Signage Displays'!$A$12),CV172)</f>
        <v>12.145904</v>
      </c>
      <c r="CX172" s="38">
        <f>'3. Signage Displays'!$B$7*TANH('3. Signage Displays'!$C$7*('1. Version 7 Dataset'!R172+'3. Signage Displays'!$D$7)+'3. Signage Displays'!$E$7)+'3. Signage Displays'!$F$7</f>
        <v>28.747456481943154</v>
      </c>
      <c r="CY172" s="28">
        <f t="shared" si="21"/>
        <v>1</v>
      </c>
    </row>
    <row r="173" spans="1:103" s="17" customFormat="1" ht="19.5" customHeight="1">
      <c r="A173" s="28">
        <v>803</v>
      </c>
      <c r="B173" s="29" t="s">
        <v>1268</v>
      </c>
      <c r="C173" s="29" t="s">
        <v>1285</v>
      </c>
      <c r="D173" s="29" t="s">
        <v>1286</v>
      </c>
      <c r="E173" s="29" t="s">
        <v>1271</v>
      </c>
      <c r="F173" s="29" t="s">
        <v>1287</v>
      </c>
      <c r="G173" s="29" t="s">
        <v>1288</v>
      </c>
      <c r="H173" s="29"/>
      <c r="I173" s="29" t="s">
        <v>78</v>
      </c>
      <c r="J173" s="29" t="s">
        <v>100</v>
      </c>
      <c r="K173" s="29"/>
      <c r="L173" s="29" t="s">
        <v>80</v>
      </c>
      <c r="M173" s="29"/>
      <c r="N173" s="30">
        <v>500</v>
      </c>
      <c r="O173" s="30">
        <v>10.6</v>
      </c>
      <c r="P173" s="30">
        <v>18.8</v>
      </c>
      <c r="Q173" s="31">
        <v>21.5</v>
      </c>
      <c r="R173" s="30">
        <v>198</v>
      </c>
      <c r="S173" s="30">
        <v>1.78</v>
      </c>
      <c r="T173" s="30">
        <v>1080</v>
      </c>
      <c r="U173" s="30">
        <v>1920</v>
      </c>
      <c r="V173" s="32">
        <f t="shared" si="23"/>
        <v>2.0735999999999999</v>
      </c>
      <c r="W173" s="30">
        <v>10473</v>
      </c>
      <c r="X173" s="30">
        <v>60</v>
      </c>
      <c r="Y173" s="30">
        <v>32.299999999999997</v>
      </c>
      <c r="Z173" s="29" t="s">
        <v>81</v>
      </c>
      <c r="AA173" s="29" t="s">
        <v>86</v>
      </c>
      <c r="AB173" s="29"/>
      <c r="AC173" s="29"/>
      <c r="AD173" s="29" t="s">
        <v>84</v>
      </c>
      <c r="AE173" s="29" t="s">
        <v>83</v>
      </c>
      <c r="AF173" s="29" t="s">
        <v>101</v>
      </c>
      <c r="AG173" s="29"/>
      <c r="AH173" s="29" t="s">
        <v>86</v>
      </c>
      <c r="AI173" s="29"/>
      <c r="AJ173" s="29" t="s">
        <v>86</v>
      </c>
      <c r="AK173" s="29" t="s">
        <v>86</v>
      </c>
      <c r="AL173" s="29" t="s">
        <v>102</v>
      </c>
      <c r="AM173" s="29"/>
      <c r="AN173" s="29" t="s">
        <v>86</v>
      </c>
      <c r="AO173" s="29" t="s">
        <v>86</v>
      </c>
      <c r="AP173" s="29" t="s">
        <v>86</v>
      </c>
      <c r="AQ173" s="29" t="s">
        <v>96</v>
      </c>
      <c r="AR173" s="29"/>
      <c r="AS173" s="29" t="s">
        <v>84</v>
      </c>
      <c r="AT173" s="29" t="s">
        <v>89</v>
      </c>
      <c r="AU173" s="29"/>
      <c r="AV173" s="30">
        <v>60</v>
      </c>
      <c r="AW173" s="29" t="s">
        <v>84</v>
      </c>
      <c r="AX173" s="29" t="s">
        <v>83</v>
      </c>
      <c r="AY173" s="30">
        <v>250</v>
      </c>
      <c r="AZ173" s="30">
        <v>279.89999999999998</v>
      </c>
      <c r="BA173" s="30">
        <v>212.6</v>
      </c>
      <c r="BB173" s="30">
        <v>203.2</v>
      </c>
      <c r="BC173" s="29"/>
      <c r="BD173" s="29"/>
      <c r="BE173" s="30">
        <v>12.61</v>
      </c>
      <c r="BF173" s="29"/>
      <c r="BG173" s="30">
        <v>0.24</v>
      </c>
      <c r="BH173" s="29"/>
      <c r="BI173" s="29"/>
      <c r="BJ173" s="30">
        <v>0.11</v>
      </c>
      <c r="BK173" s="30">
        <v>40.08</v>
      </c>
      <c r="BL173" s="30">
        <v>40.08</v>
      </c>
      <c r="BM173" s="30">
        <v>50.61</v>
      </c>
      <c r="BN173" s="29"/>
      <c r="BO173" s="29"/>
      <c r="BP173" s="30">
        <v>0.19</v>
      </c>
      <c r="BQ173" s="30">
        <v>0.33</v>
      </c>
      <c r="BR173" s="29"/>
      <c r="BS173" s="30">
        <v>12.61</v>
      </c>
      <c r="BT173" s="30">
        <v>40.590000000000003</v>
      </c>
      <c r="BU173" s="29"/>
      <c r="BV173" s="30">
        <v>0</v>
      </c>
      <c r="BW173" s="28">
        <v>803</v>
      </c>
      <c r="BX173" s="33">
        <f t="shared" si="16"/>
        <v>40.028819999999989</v>
      </c>
      <c r="BY173" s="34">
        <f>IF(COUNTIF($G$2:G173,G173)=1,1,0)</f>
        <v>1</v>
      </c>
      <c r="BZ173" s="34">
        <f t="shared" si="17"/>
        <v>1</v>
      </c>
      <c r="CA173" s="28" t="s">
        <v>3405</v>
      </c>
      <c r="CB173" s="34" t="b">
        <f t="shared" si="22"/>
        <v>0</v>
      </c>
      <c r="CC173" s="34" t="b">
        <f t="shared" si="18"/>
        <v>0</v>
      </c>
      <c r="CD173" s="34" t="b">
        <f t="array" ref="CD173">ISNUMBER(SEARCH("Touch Screen",$AJ173))</f>
        <v>0</v>
      </c>
      <c r="CE173" s="34"/>
      <c r="CF173" s="34"/>
      <c r="CG173" s="32">
        <v>32.299999999999997</v>
      </c>
      <c r="CH173" s="28">
        <v>0</v>
      </c>
      <c r="CI173" s="33">
        <f>('2. AC Monitors'!$A$8*'1. Version 7 Dataset'!$R173)+('1. Version 7 Dataset'!$V173*'2. AC Monitors'!$B$8)+'2. AC Monitors'!$C$8</f>
        <v>40.865119999999997</v>
      </c>
      <c r="CJ173" s="35">
        <f>BX173-('2. AC Monitors'!$B$8*V173)</f>
        <v>31.31969999999999</v>
      </c>
      <c r="CK173" s="33">
        <f>IF($CH173=0,CJ173,CJ173-('2. AC Monitors'!$A$15*'1. Version 7 Dataset'!$CG173))</f>
        <v>31.31969999999999</v>
      </c>
      <c r="CL173" s="33">
        <f>IF($CC173=TRUE,'1. Version 7 Dataset'!CK173-($CI173*'2. AC Monitors'!$B$15),'1. Version 7 Dataset'!CK173)</f>
        <v>31.31969999999999</v>
      </c>
      <c r="CM173" s="33">
        <f>IF($CD173=TRUE,CL173-($CI173*'2. AC Monitors'!$D$15),CL173)</f>
        <v>31.31969999999999</v>
      </c>
      <c r="CN173" s="33">
        <f>IF($CB173=TRUE,CM173-($CI173*'2. AC Monitors'!$E$15),CM173)</f>
        <v>31.31969999999999</v>
      </c>
      <c r="CO173" s="33">
        <f>IF($CA173="DC",CN173+(CI173*(1-'2. AC Monitors'!$D$21)),CN173)</f>
        <v>31.31969999999999</v>
      </c>
      <c r="CP173" s="35">
        <f>('2. AC Monitors'!$A$8*'1. Version 7 Dataset'!$R173)+'2. AC Monitors'!$C$8</f>
        <v>32.155999999999999</v>
      </c>
      <c r="CQ173" s="35">
        <f t="shared" si="19"/>
        <v>1</v>
      </c>
      <c r="CR173" s="33">
        <f>(IF(CD173=TRUE,CI173+(CI173*'2. AC Monitors'!$D$15),'1. Version 7 Dataset'!CI173))*0.85</f>
        <v>34.735351999999999</v>
      </c>
      <c r="CS173" s="35">
        <f t="shared" si="20"/>
        <v>0</v>
      </c>
      <c r="CT173" s="35">
        <f>($AZ173*$R173*'3. Signage Displays'!$A$7)+'3. Signage Displays'!$B$7*TANH('3. Signage Displays'!$C$7*('1. Version 7 Dataset'!$R173+'3. Signage Displays'!$D$7)+'3. Signage Displays'!$E$7)+'3. Signage Displays'!$F$7</f>
        <v>29.288604262694506</v>
      </c>
      <c r="CU173" s="36">
        <f>($AZ173*$R173*'3. Signage Displays'!$A$7)</f>
        <v>2.2168079999999999</v>
      </c>
      <c r="CV173" s="37">
        <f>BE173-(AZ173*R173*'3. Signage Displays'!$A$7)</f>
        <v>10.393191999999999</v>
      </c>
      <c r="CW173" s="37">
        <f>IF(CC173=TRUE,CV173-(CT173*'3. Signage Displays'!$A$12),CV173)</f>
        <v>10.393191999999999</v>
      </c>
      <c r="CX173" s="38">
        <f>'3. Signage Displays'!$B$7*TANH('3. Signage Displays'!$C$7*('1. Version 7 Dataset'!R173+'3. Signage Displays'!$D$7)+'3. Signage Displays'!$E$7)+'3. Signage Displays'!$F$7</f>
        <v>27.071796262694505</v>
      </c>
      <c r="CY173" s="28">
        <f t="shared" si="21"/>
        <v>1</v>
      </c>
    </row>
    <row r="174" spans="1:103" s="17" customFormat="1" ht="19.5" customHeight="1">
      <c r="A174" s="28">
        <v>836</v>
      </c>
      <c r="B174" s="29" t="s">
        <v>2231</v>
      </c>
      <c r="C174" s="29" t="s">
        <v>2284</v>
      </c>
      <c r="D174" s="29" t="s">
        <v>2285</v>
      </c>
      <c r="E174" s="29" t="s">
        <v>2234</v>
      </c>
      <c r="F174" s="29" t="s">
        <v>2286</v>
      </c>
      <c r="G174" s="29" t="s">
        <v>2285</v>
      </c>
      <c r="H174" s="29" t="s">
        <v>2287</v>
      </c>
      <c r="I174" s="29" t="s">
        <v>78</v>
      </c>
      <c r="J174" s="29" t="s">
        <v>100</v>
      </c>
      <c r="K174" s="29" t="s">
        <v>105</v>
      </c>
      <c r="L174" s="29" t="s">
        <v>80</v>
      </c>
      <c r="M174" s="29" t="s">
        <v>105</v>
      </c>
      <c r="N174" s="30">
        <v>1000</v>
      </c>
      <c r="O174" s="30">
        <v>10.6</v>
      </c>
      <c r="P174" s="30">
        <v>18.8</v>
      </c>
      <c r="Q174" s="31">
        <v>21.5</v>
      </c>
      <c r="R174" s="30">
        <v>198.08</v>
      </c>
      <c r="S174" s="30">
        <v>1.78</v>
      </c>
      <c r="T174" s="30">
        <v>1080</v>
      </c>
      <c r="U174" s="30">
        <v>1920</v>
      </c>
      <c r="V174" s="32">
        <f t="shared" si="23"/>
        <v>2.0735999999999999</v>
      </c>
      <c r="W174" s="30">
        <v>10471</v>
      </c>
      <c r="X174" s="30">
        <v>60</v>
      </c>
      <c r="Y174" s="30">
        <v>33.1</v>
      </c>
      <c r="Z174" s="29" t="s">
        <v>81</v>
      </c>
      <c r="AA174" s="29" t="s">
        <v>86</v>
      </c>
      <c r="AB174" s="29"/>
      <c r="AC174" s="29"/>
      <c r="AD174" s="29" t="s">
        <v>84</v>
      </c>
      <c r="AE174" s="29" t="s">
        <v>83</v>
      </c>
      <c r="AF174" s="29" t="s">
        <v>405</v>
      </c>
      <c r="AG174" s="29" t="s">
        <v>105</v>
      </c>
      <c r="AH174" s="29" t="s">
        <v>120</v>
      </c>
      <c r="AI174" s="29" t="s">
        <v>105</v>
      </c>
      <c r="AJ174" s="29" t="s">
        <v>120</v>
      </c>
      <c r="AK174" s="29" t="s">
        <v>86</v>
      </c>
      <c r="AL174" s="29" t="s">
        <v>107</v>
      </c>
      <c r="AM174" s="29" t="s">
        <v>105</v>
      </c>
      <c r="AN174" s="29" t="s">
        <v>86</v>
      </c>
      <c r="AO174" s="29" t="s">
        <v>86</v>
      </c>
      <c r="AP174" s="29" t="s">
        <v>86</v>
      </c>
      <c r="AQ174" s="29" t="s">
        <v>96</v>
      </c>
      <c r="AR174" s="29" t="s">
        <v>105</v>
      </c>
      <c r="AS174" s="29" t="s">
        <v>84</v>
      </c>
      <c r="AT174" s="29" t="s">
        <v>89</v>
      </c>
      <c r="AU174" s="29" t="s">
        <v>105</v>
      </c>
      <c r="AV174" s="30">
        <v>0</v>
      </c>
      <c r="AW174" s="29" t="s">
        <v>84</v>
      </c>
      <c r="AX174" s="29" t="s">
        <v>84</v>
      </c>
      <c r="AY174" s="30">
        <v>300</v>
      </c>
      <c r="AZ174" s="30">
        <v>381.7</v>
      </c>
      <c r="BA174" s="30">
        <v>275.2</v>
      </c>
      <c r="BB174" s="30">
        <v>200</v>
      </c>
      <c r="BC174" s="29"/>
      <c r="BD174" s="29"/>
      <c r="BE174" s="30">
        <v>15.08</v>
      </c>
      <c r="BF174" s="29"/>
      <c r="BG174" s="30">
        <v>0.4</v>
      </c>
      <c r="BH174" s="29"/>
      <c r="BI174" s="29"/>
      <c r="BJ174" s="30">
        <v>0.12</v>
      </c>
      <c r="BK174" s="30">
        <v>48.5</v>
      </c>
      <c r="BL174" s="30">
        <v>48.5</v>
      </c>
      <c r="BM174" s="30">
        <v>50.6</v>
      </c>
      <c r="BN174" s="29"/>
      <c r="BO174" s="29"/>
      <c r="BP174" s="30">
        <v>0.19</v>
      </c>
      <c r="BQ174" s="30">
        <v>0.45</v>
      </c>
      <c r="BR174" s="29"/>
      <c r="BS174" s="30">
        <v>14.11</v>
      </c>
      <c r="BT174" s="30">
        <v>45.83</v>
      </c>
      <c r="BU174" s="29"/>
      <c r="BV174" s="30">
        <v>0</v>
      </c>
      <c r="BW174" s="28">
        <v>836</v>
      </c>
      <c r="BX174" s="33">
        <f t="shared" si="16"/>
        <v>48.512879999999996</v>
      </c>
      <c r="BY174" s="34">
        <f>IF(COUNTIF($G$2:G174,G174)=1,1,0)</f>
        <v>1</v>
      </c>
      <c r="BZ174" s="34">
        <f t="shared" si="17"/>
        <v>1</v>
      </c>
      <c r="CA174" s="28" t="s">
        <v>3405</v>
      </c>
      <c r="CB174" s="34" t="b">
        <f t="shared" si="22"/>
        <v>0</v>
      </c>
      <c r="CC174" s="34" t="b">
        <f t="shared" si="18"/>
        <v>0</v>
      </c>
      <c r="CD174" s="34" t="b">
        <f t="array" ref="CD174">ISNUMBER(SEARCH("Touch Screen",$AJ174))</f>
        <v>0</v>
      </c>
      <c r="CE174" s="34"/>
      <c r="CF174" s="34"/>
      <c r="CG174" s="32">
        <v>33.1</v>
      </c>
      <c r="CH174" s="28">
        <v>0</v>
      </c>
      <c r="CI174" s="33">
        <f>('2. AC Monitors'!$A$8*'1. Version 7 Dataset'!$R174)+('1. Version 7 Dataset'!$V174*'2. AC Monitors'!$B$8)+'2. AC Monitors'!$C$8</f>
        <v>40.874880000000005</v>
      </c>
      <c r="CJ174" s="35">
        <f>BX174-('2. AC Monitors'!$B$8*V174)</f>
        <v>39.803759999999997</v>
      </c>
      <c r="CK174" s="33">
        <f>IF($CH174=0,CJ174,CJ174-('2. AC Monitors'!$A$15*'1. Version 7 Dataset'!$CG174))</f>
        <v>39.803759999999997</v>
      </c>
      <c r="CL174" s="33">
        <f>IF($CC174=TRUE,'1. Version 7 Dataset'!CK174-($CI174*'2. AC Monitors'!$B$15),'1. Version 7 Dataset'!CK174)</f>
        <v>39.803759999999997</v>
      </c>
      <c r="CM174" s="33">
        <f>IF($CD174=TRUE,CL174-($CI174*'2. AC Monitors'!$D$15),CL174)</f>
        <v>39.803759999999997</v>
      </c>
      <c r="CN174" s="33">
        <f>IF($CB174=TRUE,CM174-($CI174*'2. AC Monitors'!$E$15),CM174)</f>
        <v>39.803759999999997</v>
      </c>
      <c r="CO174" s="33">
        <f>IF($CA174="DC",CN174+(CI174*(1-'2. AC Monitors'!$D$21)),CN174)</f>
        <v>39.803759999999997</v>
      </c>
      <c r="CP174" s="35">
        <f>('2. AC Monitors'!$A$8*'1. Version 7 Dataset'!$R174)+'2. AC Monitors'!$C$8</f>
        <v>32.165760000000006</v>
      </c>
      <c r="CQ174" s="35">
        <f t="shared" si="19"/>
        <v>0</v>
      </c>
      <c r="CR174" s="33">
        <f>(IF(CD174=TRUE,CI174+(CI174*'2. AC Monitors'!$D$15),'1. Version 7 Dataset'!CI174))*0.85</f>
        <v>34.743648</v>
      </c>
      <c r="CS174" s="35">
        <f t="shared" si="20"/>
        <v>0</v>
      </c>
      <c r="CT174" s="35">
        <f>($AZ174*$R174*'3. Signage Displays'!$A$7)+'3. Signage Displays'!$B$7*TANH('3. Signage Displays'!$C$7*('1. Version 7 Dataset'!$R174+'3. Signage Displays'!$D$7)+'3. Signage Displays'!$E$7)+'3. Signage Displays'!$F$7</f>
        <v>30.100865021315609</v>
      </c>
      <c r="CU174" s="36">
        <f>($AZ174*$R174*'3. Signage Displays'!$A$7)</f>
        <v>3.0242854400000003</v>
      </c>
      <c r="CV174" s="37">
        <f>BE174-(AZ174*R174*'3. Signage Displays'!$A$7)</f>
        <v>12.05571456</v>
      </c>
      <c r="CW174" s="37">
        <f>IF(CC174=TRUE,CV174-(CT174*'3. Signage Displays'!$A$12),CV174)</f>
        <v>12.05571456</v>
      </c>
      <c r="CX174" s="38">
        <f>'3. Signage Displays'!$B$7*TANH('3. Signage Displays'!$C$7*('1. Version 7 Dataset'!R174+'3. Signage Displays'!$D$7)+'3. Signage Displays'!$E$7)+'3. Signage Displays'!$F$7</f>
        <v>27.07657958131561</v>
      </c>
      <c r="CY174" s="28">
        <f t="shared" si="21"/>
        <v>1</v>
      </c>
    </row>
    <row r="175" spans="1:103" s="17" customFormat="1" ht="19.5" customHeight="1">
      <c r="A175" s="28">
        <v>844</v>
      </c>
      <c r="B175" s="29" t="s">
        <v>2231</v>
      </c>
      <c r="C175" s="29" t="s">
        <v>2299</v>
      </c>
      <c r="D175" s="29" t="s">
        <v>2300</v>
      </c>
      <c r="E175" s="29" t="s">
        <v>2234</v>
      </c>
      <c r="F175" s="29" t="s">
        <v>2301</v>
      </c>
      <c r="G175" s="29" t="s">
        <v>2300</v>
      </c>
      <c r="H175" s="29" t="s">
        <v>2302</v>
      </c>
      <c r="I175" s="29" t="s">
        <v>78</v>
      </c>
      <c r="J175" s="29" t="s">
        <v>100</v>
      </c>
      <c r="K175" s="29" t="s">
        <v>105</v>
      </c>
      <c r="L175" s="29" t="s">
        <v>80</v>
      </c>
      <c r="M175" s="29" t="s">
        <v>105</v>
      </c>
      <c r="N175" s="30">
        <v>1000</v>
      </c>
      <c r="O175" s="30">
        <v>10.6</v>
      </c>
      <c r="P175" s="30">
        <v>18.8</v>
      </c>
      <c r="Q175" s="31">
        <v>21.5</v>
      </c>
      <c r="R175" s="30">
        <v>197.97</v>
      </c>
      <c r="S175" s="30">
        <v>1.78</v>
      </c>
      <c r="T175" s="30">
        <v>1080</v>
      </c>
      <c r="U175" s="30">
        <v>1920</v>
      </c>
      <c r="V175" s="32">
        <f t="shared" si="23"/>
        <v>2.0735999999999999</v>
      </c>
      <c r="W175" s="30">
        <v>10471</v>
      </c>
      <c r="X175" s="30">
        <v>60</v>
      </c>
      <c r="Y175" s="30">
        <v>33.1</v>
      </c>
      <c r="Z175" s="29" t="s">
        <v>81</v>
      </c>
      <c r="AA175" s="29" t="s">
        <v>86</v>
      </c>
      <c r="AB175" s="29"/>
      <c r="AC175" s="29"/>
      <c r="AD175" s="29" t="s">
        <v>84</v>
      </c>
      <c r="AE175" s="29" t="s">
        <v>83</v>
      </c>
      <c r="AF175" s="29" t="s">
        <v>405</v>
      </c>
      <c r="AG175" s="29" t="s">
        <v>105</v>
      </c>
      <c r="AH175" s="29" t="s">
        <v>86</v>
      </c>
      <c r="AI175" s="29" t="s">
        <v>105</v>
      </c>
      <c r="AJ175" s="29" t="s">
        <v>86</v>
      </c>
      <c r="AK175" s="29" t="s">
        <v>86</v>
      </c>
      <c r="AL175" s="29" t="s">
        <v>107</v>
      </c>
      <c r="AM175" s="29" t="s">
        <v>105</v>
      </c>
      <c r="AN175" s="29" t="s">
        <v>86</v>
      </c>
      <c r="AO175" s="29" t="s">
        <v>86</v>
      </c>
      <c r="AP175" s="29" t="s">
        <v>86</v>
      </c>
      <c r="AQ175" s="29" t="s">
        <v>96</v>
      </c>
      <c r="AR175" s="29" t="s">
        <v>105</v>
      </c>
      <c r="AS175" s="29" t="s">
        <v>84</v>
      </c>
      <c r="AT175" s="29" t="s">
        <v>89</v>
      </c>
      <c r="AU175" s="29" t="s">
        <v>105</v>
      </c>
      <c r="AV175" s="30">
        <v>0</v>
      </c>
      <c r="AW175" s="29" t="s">
        <v>84</v>
      </c>
      <c r="AX175" s="29" t="s">
        <v>84</v>
      </c>
      <c r="AY175" s="30">
        <v>300</v>
      </c>
      <c r="AZ175" s="30">
        <v>275.3</v>
      </c>
      <c r="BA175" s="30">
        <v>269.5</v>
      </c>
      <c r="BB175" s="30">
        <v>200</v>
      </c>
      <c r="BC175" s="29"/>
      <c r="BD175" s="29"/>
      <c r="BE175" s="30">
        <v>14.96</v>
      </c>
      <c r="BF175" s="29"/>
      <c r="BG175" s="30">
        <v>0.13</v>
      </c>
      <c r="BH175" s="29"/>
      <c r="BI175" s="29"/>
      <c r="BJ175" s="30">
        <v>0.08</v>
      </c>
      <c r="BK175" s="30">
        <v>46.6</v>
      </c>
      <c r="BL175" s="30">
        <v>46.6</v>
      </c>
      <c r="BM175" s="30">
        <v>50.6</v>
      </c>
      <c r="BN175" s="29"/>
      <c r="BO175" s="29"/>
      <c r="BP175" s="30">
        <v>0.12</v>
      </c>
      <c r="BQ175" s="30">
        <v>0.18</v>
      </c>
      <c r="BR175" s="29"/>
      <c r="BS175" s="30">
        <v>14.91</v>
      </c>
      <c r="BT175" s="30">
        <v>46.72</v>
      </c>
      <c r="BU175" s="29"/>
      <c r="BV175" s="30">
        <v>0</v>
      </c>
      <c r="BW175" s="28">
        <v>844</v>
      </c>
      <c r="BX175" s="33">
        <f t="shared" si="16"/>
        <v>46.607579999999999</v>
      </c>
      <c r="BY175" s="34">
        <f>IF(COUNTIF($G$2:G175,G175)=1,1,0)</f>
        <v>1</v>
      </c>
      <c r="BZ175" s="34">
        <f t="shared" si="17"/>
        <v>1</v>
      </c>
      <c r="CA175" s="28" t="s">
        <v>3405</v>
      </c>
      <c r="CB175" s="34" t="b">
        <f t="shared" si="22"/>
        <v>0</v>
      </c>
      <c r="CC175" s="34" t="b">
        <f t="shared" si="18"/>
        <v>0</v>
      </c>
      <c r="CD175" s="34" t="b">
        <f t="array" ref="CD175">ISNUMBER(SEARCH("Touch Screen",$AJ175))</f>
        <v>0</v>
      </c>
      <c r="CE175" s="34"/>
      <c r="CF175" s="34"/>
      <c r="CG175" s="32">
        <v>33.1</v>
      </c>
      <c r="CH175" s="28">
        <v>0</v>
      </c>
      <c r="CI175" s="33">
        <f>('2. AC Monitors'!$A$8*'1. Version 7 Dataset'!$R175)+('1. Version 7 Dataset'!$V175*'2. AC Monitors'!$B$8)+'2. AC Monitors'!$C$8</f>
        <v>40.861460000000001</v>
      </c>
      <c r="CJ175" s="35">
        <f>BX175-('2. AC Monitors'!$B$8*V175)</f>
        <v>37.89846</v>
      </c>
      <c r="CK175" s="33">
        <f>IF($CH175=0,CJ175,CJ175-('2. AC Monitors'!$A$15*'1. Version 7 Dataset'!$CG175))</f>
        <v>37.89846</v>
      </c>
      <c r="CL175" s="33">
        <f>IF($CC175=TRUE,'1. Version 7 Dataset'!CK175-($CI175*'2. AC Monitors'!$B$15),'1. Version 7 Dataset'!CK175)</f>
        <v>37.89846</v>
      </c>
      <c r="CM175" s="33">
        <f>IF($CD175=TRUE,CL175-($CI175*'2. AC Monitors'!$D$15),CL175)</f>
        <v>37.89846</v>
      </c>
      <c r="CN175" s="33">
        <f>IF($CB175=TRUE,CM175-($CI175*'2. AC Monitors'!$E$15),CM175)</f>
        <v>37.89846</v>
      </c>
      <c r="CO175" s="33">
        <f>IF($CA175="DC",CN175+(CI175*(1-'2. AC Monitors'!$D$21)),CN175)</f>
        <v>37.89846</v>
      </c>
      <c r="CP175" s="35">
        <f>('2. AC Monitors'!$A$8*'1. Version 7 Dataset'!$R175)+'2. AC Monitors'!$C$8</f>
        <v>32.152339999999995</v>
      </c>
      <c r="CQ175" s="35">
        <f t="shared" si="19"/>
        <v>0</v>
      </c>
      <c r="CR175" s="33">
        <f>(IF(CD175=TRUE,CI175+(CI175*'2. AC Monitors'!$D$15),'1. Version 7 Dataset'!CI175))*0.85</f>
        <v>34.732241000000002</v>
      </c>
      <c r="CS175" s="35">
        <f t="shared" si="20"/>
        <v>0</v>
      </c>
      <c r="CT175" s="35">
        <f>($AZ175*$R175*'3. Signage Displays'!$A$7)+'3. Signage Displays'!$B$7*TANH('3. Signage Displays'!$C$7*('1. Version 7 Dataset'!$R175+'3. Signage Displays'!$D$7)+'3. Signage Displays'!$E$7)+'3. Signage Displays'!$F$7</f>
        <v>29.250048152396808</v>
      </c>
      <c r="CU175" s="36">
        <f>($AZ175*$R175*'3. Signage Displays'!$A$7)</f>
        <v>2.1800456400000003</v>
      </c>
      <c r="CV175" s="37">
        <f>BE175-(AZ175*R175*'3. Signage Displays'!$A$7)</f>
        <v>12.779954360000001</v>
      </c>
      <c r="CW175" s="37">
        <f>IF(CC175=TRUE,CV175-(CT175*'3. Signage Displays'!$A$12),CV175)</f>
        <v>12.779954360000001</v>
      </c>
      <c r="CX175" s="38">
        <f>'3. Signage Displays'!$B$7*TANH('3. Signage Displays'!$C$7*('1. Version 7 Dataset'!R175+'3. Signage Displays'!$D$7)+'3. Signage Displays'!$E$7)+'3. Signage Displays'!$F$7</f>
        <v>27.070002512396808</v>
      </c>
      <c r="CY175" s="28">
        <f t="shared" si="21"/>
        <v>1</v>
      </c>
    </row>
    <row r="176" spans="1:103" s="17" customFormat="1" ht="19.5" customHeight="1">
      <c r="A176" s="28">
        <v>919</v>
      </c>
      <c r="B176" s="29" t="s">
        <v>2857</v>
      </c>
      <c r="C176" s="29" t="s">
        <v>2909</v>
      </c>
      <c r="D176" s="29" t="s">
        <v>2910</v>
      </c>
      <c r="E176" s="29" t="s">
        <v>2860</v>
      </c>
      <c r="F176" s="29" t="s">
        <v>2909</v>
      </c>
      <c r="G176" s="29" t="s">
        <v>2910</v>
      </c>
      <c r="H176" s="29" t="s">
        <v>2911</v>
      </c>
      <c r="I176" s="29" t="s">
        <v>78</v>
      </c>
      <c r="J176" s="29" t="s">
        <v>100</v>
      </c>
      <c r="K176" s="29" t="s">
        <v>105</v>
      </c>
      <c r="L176" s="29" t="s">
        <v>80</v>
      </c>
      <c r="M176" s="29" t="s">
        <v>105</v>
      </c>
      <c r="N176" s="30">
        <v>1000</v>
      </c>
      <c r="O176" s="30">
        <v>10.1</v>
      </c>
      <c r="P176" s="30">
        <v>18</v>
      </c>
      <c r="Q176" s="31">
        <v>20.7</v>
      </c>
      <c r="R176" s="30">
        <v>182.83</v>
      </c>
      <c r="S176" s="30">
        <v>1.78</v>
      </c>
      <c r="T176" s="30">
        <v>1080</v>
      </c>
      <c r="U176" s="30">
        <v>1920</v>
      </c>
      <c r="V176" s="32">
        <f t="shared" si="23"/>
        <v>2.0735999999999999</v>
      </c>
      <c r="W176" s="30">
        <v>11341</v>
      </c>
      <c r="X176" s="30">
        <v>60</v>
      </c>
      <c r="Y176" s="30">
        <v>33.1</v>
      </c>
      <c r="Z176" s="29" t="s">
        <v>81</v>
      </c>
      <c r="AA176" s="29" t="s">
        <v>86</v>
      </c>
      <c r="AB176" s="29"/>
      <c r="AC176" s="29"/>
      <c r="AD176" s="29" t="s">
        <v>83</v>
      </c>
      <c r="AE176" s="29" t="s">
        <v>83</v>
      </c>
      <c r="AF176" s="29" t="s">
        <v>405</v>
      </c>
      <c r="AG176" s="29" t="s">
        <v>105</v>
      </c>
      <c r="AH176" s="29" t="s">
        <v>86</v>
      </c>
      <c r="AI176" s="29" t="s">
        <v>105</v>
      </c>
      <c r="AJ176" s="29" t="s">
        <v>86</v>
      </c>
      <c r="AK176" s="29" t="s">
        <v>86</v>
      </c>
      <c r="AL176" s="29" t="s">
        <v>107</v>
      </c>
      <c r="AM176" s="29" t="s">
        <v>105</v>
      </c>
      <c r="AN176" s="29" t="s">
        <v>86</v>
      </c>
      <c r="AO176" s="29" t="s">
        <v>86</v>
      </c>
      <c r="AP176" s="29" t="s">
        <v>86</v>
      </c>
      <c r="AQ176" s="29" t="s">
        <v>96</v>
      </c>
      <c r="AR176" s="29" t="s">
        <v>105</v>
      </c>
      <c r="AS176" s="29" t="s">
        <v>84</v>
      </c>
      <c r="AT176" s="29" t="s">
        <v>89</v>
      </c>
      <c r="AU176" s="29" t="s">
        <v>105</v>
      </c>
      <c r="AV176" s="30">
        <v>0</v>
      </c>
      <c r="AW176" s="29" t="s">
        <v>84</v>
      </c>
      <c r="AX176" s="29" t="s">
        <v>84</v>
      </c>
      <c r="AY176" s="30">
        <v>250</v>
      </c>
      <c r="AZ176" s="30">
        <v>214.5</v>
      </c>
      <c r="BA176" s="30">
        <v>200.6</v>
      </c>
      <c r="BB176" s="30">
        <v>200.1</v>
      </c>
      <c r="BC176" s="29"/>
      <c r="BD176" s="29"/>
      <c r="BE176" s="30">
        <v>12.82</v>
      </c>
      <c r="BF176" s="29"/>
      <c r="BG176" s="30">
        <v>0.24</v>
      </c>
      <c r="BH176" s="29"/>
      <c r="BI176" s="29"/>
      <c r="BJ176" s="30">
        <v>0.16</v>
      </c>
      <c r="BK176" s="30">
        <v>40.67</v>
      </c>
      <c r="BL176" s="30">
        <v>40.67</v>
      </c>
      <c r="BM176" s="30">
        <v>49.8</v>
      </c>
      <c r="BN176" s="29"/>
      <c r="BO176" s="29"/>
      <c r="BP176" s="30">
        <v>0.19</v>
      </c>
      <c r="BQ176" s="30">
        <v>0.28000000000000003</v>
      </c>
      <c r="BR176" s="29"/>
      <c r="BS176" s="30">
        <v>12.89</v>
      </c>
      <c r="BT176" s="30">
        <v>41.12</v>
      </c>
      <c r="BU176" s="29"/>
      <c r="BV176" s="30">
        <v>0</v>
      </c>
      <c r="BW176" s="28">
        <v>919</v>
      </c>
      <c r="BX176" s="33">
        <f t="shared" si="16"/>
        <v>40.67268</v>
      </c>
      <c r="BY176" s="34">
        <f>IF(COUNTIF($G$2:G176,G176)=1,1,0)</f>
        <v>1</v>
      </c>
      <c r="BZ176" s="34">
        <f t="shared" si="17"/>
        <v>1</v>
      </c>
      <c r="CA176" s="28" t="s">
        <v>3405</v>
      </c>
      <c r="CB176" s="34" t="b">
        <f t="shared" si="22"/>
        <v>0</v>
      </c>
      <c r="CC176" s="34" t="b">
        <f t="shared" si="18"/>
        <v>0</v>
      </c>
      <c r="CD176" s="34" t="b">
        <f t="array" ref="CD176">ISNUMBER(SEARCH("Touch Screen",$AJ176))</f>
        <v>0</v>
      </c>
      <c r="CE176" s="34"/>
      <c r="CF176" s="34"/>
      <c r="CG176" s="32">
        <v>33.1</v>
      </c>
      <c r="CH176" s="28">
        <v>0</v>
      </c>
      <c r="CI176" s="33">
        <f>('2. AC Monitors'!$A$8*'1. Version 7 Dataset'!$R176)+('1. Version 7 Dataset'!$V176*'2. AC Monitors'!$B$8)+'2. AC Monitors'!$C$8</f>
        <v>39.014380000000003</v>
      </c>
      <c r="CJ176" s="35">
        <f>BX176-('2. AC Monitors'!$B$8*V176)</f>
        <v>31.963560000000001</v>
      </c>
      <c r="CK176" s="33">
        <f>IF($CH176=0,CJ176,CJ176-('2. AC Monitors'!$A$15*'1. Version 7 Dataset'!$CG176))</f>
        <v>31.963560000000001</v>
      </c>
      <c r="CL176" s="33">
        <f>IF($CC176=TRUE,'1. Version 7 Dataset'!CK176-($CI176*'2. AC Monitors'!$B$15),'1. Version 7 Dataset'!CK176)</f>
        <v>31.963560000000001</v>
      </c>
      <c r="CM176" s="33">
        <f>IF($CD176=TRUE,CL176-($CI176*'2. AC Monitors'!$D$15),CL176)</f>
        <v>31.963560000000001</v>
      </c>
      <c r="CN176" s="33">
        <f>IF($CB176=TRUE,CM176-($CI176*'2. AC Monitors'!$E$15),CM176)</f>
        <v>31.963560000000001</v>
      </c>
      <c r="CO176" s="33">
        <f>IF($CA176="DC",CN176+(CI176*(1-'2. AC Monitors'!$D$21)),CN176)</f>
        <v>31.963560000000001</v>
      </c>
      <c r="CP176" s="35">
        <f>('2. AC Monitors'!$A$8*'1. Version 7 Dataset'!$R176)+'2. AC Monitors'!$C$8</f>
        <v>30.305260000000001</v>
      </c>
      <c r="CQ176" s="35">
        <f t="shared" si="19"/>
        <v>0</v>
      </c>
      <c r="CR176" s="33">
        <f>(IF(CD176=TRUE,CI176+(CI176*'2. AC Monitors'!$D$15),'1. Version 7 Dataset'!CI176))*0.85</f>
        <v>33.162223000000004</v>
      </c>
      <c r="CS176" s="35">
        <f t="shared" si="20"/>
        <v>0</v>
      </c>
      <c r="CT176" s="35">
        <f>($AZ176*$R176*'3. Signage Displays'!$A$7)+'3. Signage Displays'!$B$7*TANH('3. Signage Displays'!$C$7*('1. Version 7 Dataset'!$R176+'3. Signage Displays'!$D$7)+'3. Signage Displays'!$E$7)+'3. Signage Displays'!$F$7</f>
        <v>27.733050515873494</v>
      </c>
      <c r="CU176" s="36">
        <f>($AZ176*$R176*'3. Signage Displays'!$A$7)</f>
        <v>1.5686814000000002</v>
      </c>
      <c r="CV176" s="37">
        <f>BE176-(AZ176*R176*'3. Signage Displays'!$A$7)</f>
        <v>11.251318599999999</v>
      </c>
      <c r="CW176" s="37">
        <f>IF(CC176=TRUE,CV176-(CT176*'3. Signage Displays'!$A$12),CV176)</f>
        <v>11.251318599999999</v>
      </c>
      <c r="CX176" s="38">
        <f>'3. Signage Displays'!$B$7*TANH('3. Signage Displays'!$C$7*('1. Version 7 Dataset'!R176+'3. Signage Displays'!$D$7)+'3. Signage Displays'!$E$7)+'3. Signage Displays'!$F$7</f>
        <v>26.164369115873495</v>
      </c>
      <c r="CY176" s="28">
        <f t="shared" si="21"/>
        <v>1</v>
      </c>
    </row>
    <row r="177" spans="1:103" s="17" customFormat="1" ht="19.5" customHeight="1">
      <c r="A177" s="28">
        <v>949</v>
      </c>
      <c r="B177" s="29" t="s">
        <v>1268</v>
      </c>
      <c r="C177" s="29" t="s">
        <v>1303</v>
      </c>
      <c r="D177" s="29" t="s">
        <v>1304</v>
      </c>
      <c r="E177" s="29" t="s">
        <v>1271</v>
      </c>
      <c r="F177" s="29" t="s">
        <v>1304</v>
      </c>
      <c r="G177" s="29" t="s">
        <v>1304</v>
      </c>
      <c r="H177" s="29" t="s">
        <v>1305</v>
      </c>
      <c r="I177" s="29" t="s">
        <v>78</v>
      </c>
      <c r="J177" s="29" t="s">
        <v>100</v>
      </c>
      <c r="K177" s="29"/>
      <c r="L177" s="29" t="s">
        <v>80</v>
      </c>
      <c r="M177" s="29"/>
      <c r="N177" s="30">
        <v>1</v>
      </c>
      <c r="O177" s="30">
        <v>11.8</v>
      </c>
      <c r="P177" s="30">
        <v>20.9</v>
      </c>
      <c r="Q177" s="31">
        <v>24</v>
      </c>
      <c r="R177" s="30">
        <v>246.17</v>
      </c>
      <c r="S177" s="30">
        <v>1.78</v>
      </c>
      <c r="T177" s="30">
        <v>1080</v>
      </c>
      <c r="U177" s="30">
        <v>1920</v>
      </c>
      <c r="V177" s="32">
        <f t="shared" si="23"/>
        <v>2.0735999999999999</v>
      </c>
      <c r="W177" s="30">
        <v>8423</v>
      </c>
      <c r="X177" s="30">
        <v>60</v>
      </c>
      <c r="Y177" s="30">
        <v>0</v>
      </c>
      <c r="Z177" s="29" t="s">
        <v>81</v>
      </c>
      <c r="AA177" s="29" t="s">
        <v>86</v>
      </c>
      <c r="AB177" s="29"/>
      <c r="AC177" s="29"/>
      <c r="AD177" s="29" t="s">
        <v>84</v>
      </c>
      <c r="AE177" s="29" t="s">
        <v>84</v>
      </c>
      <c r="AF177" s="29" t="s">
        <v>101</v>
      </c>
      <c r="AG177" s="29"/>
      <c r="AH177" s="29" t="s">
        <v>86</v>
      </c>
      <c r="AI177" s="29"/>
      <c r="AJ177" s="29" t="s">
        <v>86</v>
      </c>
      <c r="AK177" s="29" t="s">
        <v>86</v>
      </c>
      <c r="AL177" s="29" t="s">
        <v>102</v>
      </c>
      <c r="AM177" s="29"/>
      <c r="AN177" s="29" t="s">
        <v>86</v>
      </c>
      <c r="AO177" s="29" t="s">
        <v>86</v>
      </c>
      <c r="AP177" s="29" t="s">
        <v>86</v>
      </c>
      <c r="AQ177" s="29" t="s">
        <v>96</v>
      </c>
      <c r="AR177" s="29"/>
      <c r="AS177" s="29" t="s">
        <v>84</v>
      </c>
      <c r="AT177" s="29" t="s">
        <v>89</v>
      </c>
      <c r="AU177" s="29"/>
      <c r="AV177" s="30">
        <v>30</v>
      </c>
      <c r="AW177" s="29" t="s">
        <v>84</v>
      </c>
      <c r="AX177" s="29" t="s">
        <v>83</v>
      </c>
      <c r="AY177" s="30">
        <v>250</v>
      </c>
      <c r="AZ177" s="30">
        <v>283.8</v>
      </c>
      <c r="BA177" s="30">
        <v>233.7</v>
      </c>
      <c r="BB177" s="30">
        <v>200</v>
      </c>
      <c r="BC177" s="29"/>
      <c r="BD177" s="29"/>
      <c r="BE177" s="30">
        <v>14.71</v>
      </c>
      <c r="BF177" s="29"/>
      <c r="BG177" s="30">
        <v>0.2</v>
      </c>
      <c r="BH177" s="29"/>
      <c r="BI177" s="29"/>
      <c r="BJ177" s="30">
        <v>0.1</v>
      </c>
      <c r="BK177" s="30">
        <v>46.26</v>
      </c>
      <c r="BL177" s="30">
        <v>46.26</v>
      </c>
      <c r="BM177" s="30">
        <v>54.94</v>
      </c>
      <c r="BN177" s="29"/>
      <c r="BO177" s="29"/>
      <c r="BP177" s="30">
        <v>0.2</v>
      </c>
      <c r="BQ177" s="30">
        <v>0.3</v>
      </c>
      <c r="BR177" s="29"/>
      <c r="BS177" s="30">
        <v>14.92</v>
      </c>
      <c r="BT177" s="30">
        <v>47.47</v>
      </c>
      <c r="BU177" s="29"/>
      <c r="BV177" s="30">
        <v>0</v>
      </c>
      <c r="BW177" s="28">
        <v>949</v>
      </c>
      <c r="BX177" s="33">
        <f t="shared" si="16"/>
        <v>46.239660000000001</v>
      </c>
      <c r="BY177" s="34">
        <f>IF(COUNTIF($G$2:G177,G177)=1,1,0)</f>
        <v>1</v>
      </c>
      <c r="BZ177" s="34">
        <f t="shared" si="17"/>
        <v>1</v>
      </c>
      <c r="CA177" s="28" t="s">
        <v>3405</v>
      </c>
      <c r="CB177" s="34" t="b">
        <f t="shared" si="22"/>
        <v>0</v>
      </c>
      <c r="CC177" s="34" t="b">
        <f t="shared" si="18"/>
        <v>0</v>
      </c>
      <c r="CD177" s="34" t="b">
        <f t="array" ref="CD177">ISNUMBER(SEARCH("Touch Screen",$AJ177))</f>
        <v>0</v>
      </c>
      <c r="CE177" s="34"/>
      <c r="CF177" s="34"/>
      <c r="CG177" s="32">
        <v>0</v>
      </c>
      <c r="CH177" s="28">
        <v>0</v>
      </c>
      <c r="CI177" s="33">
        <f>('2. AC Monitors'!$A$8*'1. Version 7 Dataset'!$R177)+('1. Version 7 Dataset'!$V177*'2. AC Monitors'!$B$8)+'2. AC Monitors'!$C$8</f>
        <v>46.741859999999996</v>
      </c>
      <c r="CJ177" s="35">
        <f>BX177-('2. AC Monitors'!$B$8*V177)</f>
        <v>37.530540000000002</v>
      </c>
      <c r="CK177" s="33">
        <f>IF($CH177=0,CJ177,CJ177-('2. AC Monitors'!$A$15*'1. Version 7 Dataset'!$CG177))</f>
        <v>37.530540000000002</v>
      </c>
      <c r="CL177" s="33">
        <f>IF($CC177=TRUE,'1. Version 7 Dataset'!CK177-($CI177*'2. AC Monitors'!$B$15),'1. Version 7 Dataset'!CK177)</f>
        <v>37.530540000000002</v>
      </c>
      <c r="CM177" s="33">
        <f>IF($CD177=TRUE,CL177-($CI177*'2. AC Monitors'!$D$15),CL177)</f>
        <v>37.530540000000002</v>
      </c>
      <c r="CN177" s="33">
        <f>IF($CB177=TRUE,CM177-($CI177*'2. AC Monitors'!$E$15),CM177)</f>
        <v>37.530540000000002</v>
      </c>
      <c r="CO177" s="33">
        <f>IF($CA177="DC",CN177+(CI177*(1-'2. AC Monitors'!$D$21)),CN177)</f>
        <v>37.530540000000002</v>
      </c>
      <c r="CP177" s="35">
        <f>('2. AC Monitors'!$A$8*'1. Version 7 Dataset'!$R177)+'2. AC Monitors'!$C$8</f>
        <v>38.032739999999997</v>
      </c>
      <c r="CQ177" s="35">
        <f t="shared" si="19"/>
        <v>1</v>
      </c>
      <c r="CR177" s="33">
        <f>(IF(CD177=TRUE,CI177+(CI177*'2. AC Monitors'!$D$15),'1. Version 7 Dataset'!CI177))*0.85</f>
        <v>39.730580999999994</v>
      </c>
      <c r="CS177" s="35">
        <f t="shared" si="20"/>
        <v>0</v>
      </c>
      <c r="CT177" s="35">
        <f>($AZ177*$R177*'3. Signage Displays'!$A$7)+'3. Signage Displays'!$B$7*TANH('3. Signage Displays'!$C$7*('1. Version 7 Dataset'!$R177+'3. Signage Displays'!$D$7)+'3. Signage Displays'!$E$7)+'3. Signage Displays'!$F$7</f>
        <v>32.741843191734802</v>
      </c>
      <c r="CU177" s="36">
        <f>($AZ177*$R177*'3. Signage Displays'!$A$7)</f>
        <v>2.7945218400000003</v>
      </c>
      <c r="CV177" s="37">
        <f>BE177-(AZ177*R177*'3. Signage Displays'!$A$7)</f>
        <v>11.915478160000001</v>
      </c>
      <c r="CW177" s="37">
        <f>IF(CC177=TRUE,CV177-(CT177*'3. Signage Displays'!$A$12),CV177)</f>
        <v>11.915478160000001</v>
      </c>
      <c r="CX177" s="38">
        <f>'3. Signage Displays'!$B$7*TANH('3. Signage Displays'!$C$7*('1. Version 7 Dataset'!R177+'3. Signage Displays'!$D$7)+'3. Signage Displays'!$E$7)+'3. Signage Displays'!$F$7</f>
        <v>29.9473213517348</v>
      </c>
      <c r="CY177" s="28">
        <f t="shared" si="21"/>
        <v>1</v>
      </c>
    </row>
    <row r="178" spans="1:103" s="17" customFormat="1" ht="19.5" customHeight="1">
      <c r="A178" s="28">
        <v>960</v>
      </c>
      <c r="B178" s="29" t="s">
        <v>679</v>
      </c>
      <c r="C178" s="29" t="s">
        <v>772</v>
      </c>
      <c r="D178" s="29" t="s">
        <v>773</v>
      </c>
      <c r="E178" s="29" t="s">
        <v>682</v>
      </c>
      <c r="F178" s="29" t="s">
        <v>774</v>
      </c>
      <c r="G178" s="29" t="s">
        <v>775</v>
      </c>
      <c r="H178" s="29"/>
      <c r="I178" s="29" t="s">
        <v>78</v>
      </c>
      <c r="J178" s="29" t="s">
        <v>132</v>
      </c>
      <c r="K178" s="29"/>
      <c r="L178" s="29" t="s">
        <v>80</v>
      </c>
      <c r="M178" s="29"/>
      <c r="N178" s="30">
        <v>1</v>
      </c>
      <c r="O178" s="30">
        <v>18.8</v>
      </c>
      <c r="P178" s="30">
        <v>10.6</v>
      </c>
      <c r="Q178" s="31">
        <v>21.5</v>
      </c>
      <c r="R178" s="30">
        <v>198.08</v>
      </c>
      <c r="S178" s="30">
        <v>1.78</v>
      </c>
      <c r="T178" s="30">
        <v>1920</v>
      </c>
      <c r="U178" s="30">
        <v>1080</v>
      </c>
      <c r="V178" s="32">
        <f t="shared" si="23"/>
        <v>2.0735999999999999</v>
      </c>
      <c r="W178" s="30">
        <v>10469</v>
      </c>
      <c r="X178" s="30">
        <v>60</v>
      </c>
      <c r="Y178" s="30">
        <v>0</v>
      </c>
      <c r="Z178" s="29" t="s">
        <v>81</v>
      </c>
      <c r="AA178" s="29" t="s">
        <v>86</v>
      </c>
      <c r="AB178" s="29"/>
      <c r="AC178" s="29"/>
      <c r="AD178" s="29" t="s">
        <v>84</v>
      </c>
      <c r="AE178" s="29" t="s">
        <v>84</v>
      </c>
      <c r="AF178" s="29" t="s">
        <v>101</v>
      </c>
      <c r="AG178" s="29"/>
      <c r="AH178" s="29" t="s">
        <v>86</v>
      </c>
      <c r="AI178" s="29"/>
      <c r="AJ178" s="29" t="s">
        <v>86</v>
      </c>
      <c r="AK178" s="29" t="s">
        <v>86</v>
      </c>
      <c r="AL178" s="29" t="s">
        <v>102</v>
      </c>
      <c r="AM178" s="29"/>
      <c r="AN178" s="29" t="s">
        <v>86</v>
      </c>
      <c r="AO178" s="29" t="s">
        <v>86</v>
      </c>
      <c r="AP178" s="29" t="s">
        <v>86</v>
      </c>
      <c r="AQ178" s="29" t="s">
        <v>96</v>
      </c>
      <c r="AR178" s="29"/>
      <c r="AS178" s="29" t="s">
        <v>84</v>
      </c>
      <c r="AT178" s="29" t="s">
        <v>89</v>
      </c>
      <c r="AU178" s="29"/>
      <c r="AV178" s="29"/>
      <c r="AW178" s="29" t="s">
        <v>84</v>
      </c>
      <c r="AX178" s="29" t="s">
        <v>83</v>
      </c>
      <c r="AY178" s="30">
        <v>250</v>
      </c>
      <c r="AZ178" s="30">
        <v>301.2</v>
      </c>
      <c r="BA178" s="30">
        <v>251.1</v>
      </c>
      <c r="BB178" s="30">
        <v>200</v>
      </c>
      <c r="BC178" s="29"/>
      <c r="BD178" s="29"/>
      <c r="BE178" s="30">
        <v>14.2</v>
      </c>
      <c r="BF178" s="29"/>
      <c r="BG178" s="30">
        <v>0.2</v>
      </c>
      <c r="BH178" s="29"/>
      <c r="BI178" s="29"/>
      <c r="BJ178" s="30">
        <v>0.1</v>
      </c>
      <c r="BK178" s="30">
        <v>44.8</v>
      </c>
      <c r="BL178" s="30">
        <v>44.8</v>
      </c>
      <c r="BM178" s="30">
        <v>50.6</v>
      </c>
      <c r="BN178" s="29"/>
      <c r="BO178" s="29"/>
      <c r="BP178" s="30">
        <v>0.2</v>
      </c>
      <c r="BQ178" s="30">
        <v>0.2</v>
      </c>
      <c r="BR178" s="29"/>
      <c r="BS178" s="30">
        <v>14</v>
      </c>
      <c r="BT178" s="30">
        <v>44.8</v>
      </c>
      <c r="BU178" s="29"/>
      <c r="BV178" s="30">
        <v>0</v>
      </c>
      <c r="BW178" s="28">
        <v>960</v>
      </c>
      <c r="BX178" s="33">
        <f t="shared" si="16"/>
        <v>44.675999999999995</v>
      </c>
      <c r="BY178" s="34">
        <f>IF(COUNTIF($G$2:G178,G178)=1,1,0)</f>
        <v>1</v>
      </c>
      <c r="BZ178" s="34">
        <f t="shared" si="17"/>
        <v>1</v>
      </c>
      <c r="CA178" s="28" t="s">
        <v>3405</v>
      </c>
      <c r="CB178" s="34" t="b">
        <f t="shared" si="22"/>
        <v>0</v>
      </c>
      <c r="CC178" s="34" t="b">
        <f t="shared" si="18"/>
        <v>0</v>
      </c>
      <c r="CD178" s="34" t="b">
        <f t="array" ref="CD178">ISNUMBER(SEARCH("Touch Screen",$AJ178))</f>
        <v>0</v>
      </c>
      <c r="CE178" s="34"/>
      <c r="CF178" s="34"/>
      <c r="CG178" s="32">
        <v>0</v>
      </c>
      <c r="CH178" s="28">
        <v>0</v>
      </c>
      <c r="CI178" s="33">
        <f>('2. AC Monitors'!$A$8*'1. Version 7 Dataset'!$R178)+('1. Version 7 Dataset'!$V178*'2. AC Monitors'!$B$8)+'2. AC Monitors'!$C$8</f>
        <v>40.874880000000005</v>
      </c>
      <c r="CJ178" s="35">
        <f>BX178-('2. AC Monitors'!$B$8*V178)</f>
        <v>35.966879999999996</v>
      </c>
      <c r="CK178" s="33">
        <f>IF($CH178=0,CJ178,CJ178-('2. AC Monitors'!$A$15*'1. Version 7 Dataset'!$CG178))</f>
        <v>35.966879999999996</v>
      </c>
      <c r="CL178" s="33">
        <f>IF($CC178=TRUE,'1. Version 7 Dataset'!CK178-($CI178*'2. AC Monitors'!$B$15),'1. Version 7 Dataset'!CK178)</f>
        <v>35.966879999999996</v>
      </c>
      <c r="CM178" s="33">
        <f>IF($CD178=TRUE,CL178-($CI178*'2. AC Monitors'!$D$15),CL178)</f>
        <v>35.966879999999996</v>
      </c>
      <c r="CN178" s="33">
        <f>IF($CB178=TRUE,CM178-($CI178*'2. AC Monitors'!$E$15),CM178)</f>
        <v>35.966879999999996</v>
      </c>
      <c r="CO178" s="33">
        <f>IF($CA178="DC",CN178+(CI178*(1-'2. AC Monitors'!$D$21)),CN178)</f>
        <v>35.966879999999996</v>
      </c>
      <c r="CP178" s="35">
        <f>('2. AC Monitors'!$A$8*'1. Version 7 Dataset'!$R178)+'2. AC Monitors'!$C$8</f>
        <v>32.165760000000006</v>
      </c>
      <c r="CQ178" s="35">
        <f t="shared" si="19"/>
        <v>0</v>
      </c>
      <c r="CR178" s="33">
        <f>(IF(CD178=TRUE,CI178+(CI178*'2. AC Monitors'!$D$15),'1. Version 7 Dataset'!CI178))*0.85</f>
        <v>34.743648</v>
      </c>
      <c r="CS178" s="35">
        <f t="shared" si="20"/>
        <v>0</v>
      </c>
      <c r="CT178" s="35">
        <f>($AZ178*$R178*'3. Signage Displays'!$A$7)+'3. Signage Displays'!$B$7*TANH('3. Signage Displays'!$C$7*('1. Version 7 Dataset'!$R178+'3. Signage Displays'!$D$7)+'3. Signage Displays'!$E$7)+'3. Signage Displays'!$F$7</f>
        <v>29.463047421315608</v>
      </c>
      <c r="CU178" s="36">
        <f>($AZ178*$R178*'3. Signage Displays'!$A$7)</f>
        <v>2.3864678400000003</v>
      </c>
      <c r="CV178" s="37">
        <f>BE178-(AZ178*R178*'3. Signage Displays'!$A$7)</f>
        <v>11.813532159999999</v>
      </c>
      <c r="CW178" s="37">
        <f>IF(CC178=TRUE,CV178-(CT178*'3. Signage Displays'!$A$12),CV178)</f>
        <v>11.813532159999999</v>
      </c>
      <c r="CX178" s="38">
        <f>'3. Signage Displays'!$B$7*TANH('3. Signage Displays'!$C$7*('1. Version 7 Dataset'!R178+'3. Signage Displays'!$D$7)+'3. Signage Displays'!$E$7)+'3. Signage Displays'!$F$7</f>
        <v>27.07657958131561</v>
      </c>
      <c r="CY178" s="28">
        <f t="shared" si="21"/>
        <v>1</v>
      </c>
    </row>
    <row r="179" spans="1:103" s="17" customFormat="1" ht="19.5" customHeight="1">
      <c r="A179" s="28">
        <v>968</v>
      </c>
      <c r="B179" s="29" t="s">
        <v>1268</v>
      </c>
      <c r="C179" s="29" t="s">
        <v>1454</v>
      </c>
      <c r="D179" s="29" t="s">
        <v>1455</v>
      </c>
      <c r="E179" s="29" t="s">
        <v>1271</v>
      </c>
      <c r="F179" s="29" t="s">
        <v>1456</v>
      </c>
      <c r="G179" s="29" t="s">
        <v>1457</v>
      </c>
      <c r="H179" s="29"/>
      <c r="I179" s="29" t="s">
        <v>78</v>
      </c>
      <c r="J179" s="29" t="s">
        <v>132</v>
      </c>
      <c r="K179" s="29"/>
      <c r="L179" s="29" t="s">
        <v>80</v>
      </c>
      <c r="M179" s="29"/>
      <c r="N179" s="30">
        <v>1</v>
      </c>
      <c r="O179" s="30">
        <v>10.6</v>
      </c>
      <c r="P179" s="30">
        <v>18.8</v>
      </c>
      <c r="Q179" s="31">
        <v>21.5</v>
      </c>
      <c r="R179" s="30">
        <v>198.08</v>
      </c>
      <c r="S179" s="30">
        <v>1.78</v>
      </c>
      <c r="T179" s="30">
        <v>1080</v>
      </c>
      <c r="U179" s="30">
        <v>1920</v>
      </c>
      <c r="V179" s="32">
        <f t="shared" si="23"/>
        <v>2.0735999999999999</v>
      </c>
      <c r="W179" s="30">
        <v>10469</v>
      </c>
      <c r="X179" s="30">
        <v>60</v>
      </c>
      <c r="Y179" s="30">
        <v>0</v>
      </c>
      <c r="Z179" s="29" t="s">
        <v>81</v>
      </c>
      <c r="AA179" s="29" t="s">
        <v>86</v>
      </c>
      <c r="AB179" s="29"/>
      <c r="AC179" s="29"/>
      <c r="AD179" s="29" t="s">
        <v>84</v>
      </c>
      <c r="AE179" s="29" t="s">
        <v>84</v>
      </c>
      <c r="AF179" s="29" t="s">
        <v>838</v>
      </c>
      <c r="AG179" s="29"/>
      <c r="AH179" s="29" t="s">
        <v>86</v>
      </c>
      <c r="AI179" s="29"/>
      <c r="AJ179" s="29" t="s">
        <v>86</v>
      </c>
      <c r="AK179" s="29" t="s">
        <v>86</v>
      </c>
      <c r="AL179" s="29" t="s">
        <v>87</v>
      </c>
      <c r="AM179" s="29"/>
      <c r="AN179" s="29" t="s">
        <v>86</v>
      </c>
      <c r="AO179" s="29" t="s">
        <v>86</v>
      </c>
      <c r="AP179" s="29" t="s">
        <v>86</v>
      </c>
      <c r="AQ179" s="29" t="s">
        <v>96</v>
      </c>
      <c r="AR179" s="29"/>
      <c r="AS179" s="29" t="s">
        <v>84</v>
      </c>
      <c r="AT179" s="29" t="s">
        <v>89</v>
      </c>
      <c r="AU179" s="29"/>
      <c r="AV179" s="30">
        <v>60</v>
      </c>
      <c r="AW179" s="29" t="s">
        <v>84</v>
      </c>
      <c r="AX179" s="29" t="s">
        <v>83</v>
      </c>
      <c r="AY179" s="30">
        <v>250</v>
      </c>
      <c r="AZ179" s="30">
        <v>251</v>
      </c>
      <c r="BA179" s="30">
        <v>197.8</v>
      </c>
      <c r="BB179" s="30">
        <v>200</v>
      </c>
      <c r="BC179" s="29"/>
      <c r="BD179" s="29"/>
      <c r="BE179" s="30">
        <v>14.98</v>
      </c>
      <c r="BF179" s="29"/>
      <c r="BG179" s="30">
        <v>0.28000000000000003</v>
      </c>
      <c r="BH179" s="29"/>
      <c r="BI179" s="29"/>
      <c r="BJ179" s="30">
        <v>0.13</v>
      </c>
      <c r="BK179" s="30">
        <v>47.55</v>
      </c>
      <c r="BL179" s="30">
        <v>47.55</v>
      </c>
      <c r="BM179" s="30">
        <v>50.61</v>
      </c>
      <c r="BN179" s="29"/>
      <c r="BO179" s="29"/>
      <c r="BP179" s="30">
        <v>0.21</v>
      </c>
      <c r="BQ179" s="30">
        <v>0.34</v>
      </c>
      <c r="BR179" s="29"/>
      <c r="BS179" s="30">
        <v>15.02</v>
      </c>
      <c r="BT179" s="30">
        <v>48.01</v>
      </c>
      <c r="BU179" s="29"/>
      <c r="BV179" s="30">
        <v>0</v>
      </c>
      <c r="BW179" s="28">
        <v>968</v>
      </c>
      <c r="BX179" s="33">
        <f t="shared" si="16"/>
        <v>47.522999999999996</v>
      </c>
      <c r="BY179" s="34">
        <f>IF(COUNTIF($G$2:G179,G179)=1,1,0)</f>
        <v>1</v>
      </c>
      <c r="BZ179" s="34">
        <f t="shared" si="17"/>
        <v>1</v>
      </c>
      <c r="CA179" s="28" t="s">
        <v>3405</v>
      </c>
      <c r="CB179" s="34" t="b">
        <f t="shared" si="22"/>
        <v>0</v>
      </c>
      <c r="CC179" s="34" t="b">
        <f t="shared" si="18"/>
        <v>0</v>
      </c>
      <c r="CD179" s="34" t="b">
        <f t="array" ref="CD179">ISNUMBER(SEARCH("Touch Screen",$AJ179))</f>
        <v>0</v>
      </c>
      <c r="CE179" s="34"/>
      <c r="CF179" s="34"/>
      <c r="CG179" s="32">
        <v>0</v>
      </c>
      <c r="CH179" s="28">
        <v>0</v>
      </c>
      <c r="CI179" s="33">
        <f>('2. AC Monitors'!$A$8*'1. Version 7 Dataset'!$R179)+('1. Version 7 Dataset'!$V179*'2. AC Monitors'!$B$8)+'2. AC Monitors'!$C$8</f>
        <v>40.874880000000005</v>
      </c>
      <c r="CJ179" s="35">
        <f>BX179-('2. AC Monitors'!$B$8*V179)</f>
        <v>38.813879999999997</v>
      </c>
      <c r="CK179" s="33">
        <f>IF($CH179=0,CJ179,CJ179-('2. AC Monitors'!$A$15*'1. Version 7 Dataset'!$CG179))</f>
        <v>38.813879999999997</v>
      </c>
      <c r="CL179" s="33">
        <f>IF($CC179=TRUE,'1. Version 7 Dataset'!CK179-($CI179*'2. AC Monitors'!$B$15),'1. Version 7 Dataset'!CK179)</f>
        <v>38.813879999999997</v>
      </c>
      <c r="CM179" s="33">
        <f>IF($CD179=TRUE,CL179-($CI179*'2. AC Monitors'!$D$15),CL179)</f>
        <v>38.813879999999997</v>
      </c>
      <c r="CN179" s="33">
        <f>IF($CB179=TRUE,CM179-($CI179*'2. AC Monitors'!$E$15),CM179)</f>
        <v>38.813879999999997</v>
      </c>
      <c r="CO179" s="33">
        <f>IF($CA179="DC",CN179+(CI179*(1-'2. AC Monitors'!$D$21)),CN179)</f>
        <v>38.813879999999997</v>
      </c>
      <c r="CP179" s="35">
        <f>('2. AC Monitors'!$A$8*'1. Version 7 Dataset'!$R179)+'2. AC Monitors'!$C$8</f>
        <v>32.165760000000006</v>
      </c>
      <c r="CQ179" s="35">
        <f t="shared" si="19"/>
        <v>0</v>
      </c>
      <c r="CR179" s="33">
        <f>(IF(CD179=TRUE,CI179+(CI179*'2. AC Monitors'!$D$15),'1. Version 7 Dataset'!CI179))*0.85</f>
        <v>34.743648</v>
      </c>
      <c r="CS179" s="35">
        <f t="shared" si="20"/>
        <v>0</v>
      </c>
      <c r="CT179" s="35">
        <f>($AZ179*$R179*'3. Signage Displays'!$A$7)+'3. Signage Displays'!$B$7*TANH('3. Signage Displays'!$C$7*('1. Version 7 Dataset'!$R179+'3. Signage Displays'!$D$7)+'3. Signage Displays'!$E$7)+'3. Signage Displays'!$F$7</f>
        <v>29.065302781315609</v>
      </c>
      <c r="CU179" s="36">
        <f>($AZ179*$R179*'3. Signage Displays'!$A$7)</f>
        <v>1.9887232000000001</v>
      </c>
      <c r="CV179" s="37">
        <f>BE179-(AZ179*R179*'3. Signage Displays'!$A$7)</f>
        <v>12.9912768</v>
      </c>
      <c r="CW179" s="37">
        <f>IF(CC179=TRUE,CV179-(CT179*'3. Signage Displays'!$A$12),CV179)</f>
        <v>12.9912768</v>
      </c>
      <c r="CX179" s="38">
        <f>'3. Signage Displays'!$B$7*TANH('3. Signage Displays'!$C$7*('1. Version 7 Dataset'!R179+'3. Signage Displays'!$D$7)+'3. Signage Displays'!$E$7)+'3. Signage Displays'!$F$7</f>
        <v>27.07657958131561</v>
      </c>
      <c r="CY179" s="28">
        <f t="shared" si="21"/>
        <v>1</v>
      </c>
    </row>
    <row r="180" spans="1:103" s="17" customFormat="1" ht="19.5" customHeight="1">
      <c r="A180" s="28">
        <v>970</v>
      </c>
      <c r="B180" s="29" t="s">
        <v>2231</v>
      </c>
      <c r="C180" s="29" t="s">
        <v>2331</v>
      </c>
      <c r="D180" s="29" t="s">
        <v>2332</v>
      </c>
      <c r="E180" s="29" t="s">
        <v>2234</v>
      </c>
      <c r="F180" s="29" t="s">
        <v>2331</v>
      </c>
      <c r="G180" s="29" t="s">
        <v>2332</v>
      </c>
      <c r="H180" s="29" t="s">
        <v>2333</v>
      </c>
      <c r="I180" s="29" t="s">
        <v>78</v>
      </c>
      <c r="J180" s="29" t="s">
        <v>100</v>
      </c>
      <c r="K180" s="29" t="s">
        <v>105</v>
      </c>
      <c r="L180" s="29" t="s">
        <v>80</v>
      </c>
      <c r="M180" s="29" t="s">
        <v>105</v>
      </c>
      <c r="N180" s="30">
        <v>1000</v>
      </c>
      <c r="O180" s="30">
        <v>10.5</v>
      </c>
      <c r="P180" s="30">
        <v>18.7</v>
      </c>
      <c r="Q180" s="31">
        <v>21.5</v>
      </c>
      <c r="R180" s="30">
        <v>198.07</v>
      </c>
      <c r="S180" s="30">
        <v>1.78</v>
      </c>
      <c r="T180" s="30">
        <v>1080</v>
      </c>
      <c r="U180" s="30">
        <v>1920</v>
      </c>
      <c r="V180" s="32">
        <f t="shared" si="23"/>
        <v>2.0735999999999999</v>
      </c>
      <c r="W180" s="30">
        <v>10468</v>
      </c>
      <c r="X180" s="30">
        <v>60</v>
      </c>
      <c r="Y180" s="30">
        <v>33.9</v>
      </c>
      <c r="Z180" s="29" t="s">
        <v>81</v>
      </c>
      <c r="AA180" s="29" t="s">
        <v>86</v>
      </c>
      <c r="AB180" s="29"/>
      <c r="AC180" s="29"/>
      <c r="AD180" s="29" t="s">
        <v>83</v>
      </c>
      <c r="AE180" s="29" t="s">
        <v>83</v>
      </c>
      <c r="AF180" s="29" t="s">
        <v>2334</v>
      </c>
      <c r="AG180" s="29" t="s">
        <v>105</v>
      </c>
      <c r="AH180" s="29" t="s">
        <v>86</v>
      </c>
      <c r="AI180" s="29" t="s">
        <v>105</v>
      </c>
      <c r="AJ180" s="29" t="s">
        <v>86</v>
      </c>
      <c r="AK180" s="29" t="s">
        <v>86</v>
      </c>
      <c r="AL180" s="29" t="s">
        <v>762</v>
      </c>
      <c r="AM180" s="29" t="s">
        <v>105</v>
      </c>
      <c r="AN180" s="29" t="s">
        <v>86</v>
      </c>
      <c r="AO180" s="29" t="s">
        <v>86</v>
      </c>
      <c r="AP180" s="29" t="s">
        <v>86</v>
      </c>
      <c r="AQ180" s="29" t="s">
        <v>96</v>
      </c>
      <c r="AR180" s="29" t="s">
        <v>105</v>
      </c>
      <c r="AS180" s="29" t="s">
        <v>84</v>
      </c>
      <c r="AT180" s="29" t="s">
        <v>89</v>
      </c>
      <c r="AU180" s="29" t="s">
        <v>105</v>
      </c>
      <c r="AV180" s="30">
        <v>0</v>
      </c>
      <c r="AW180" s="29" t="s">
        <v>84</v>
      </c>
      <c r="AX180" s="29" t="s">
        <v>83</v>
      </c>
      <c r="AY180" s="30">
        <v>200</v>
      </c>
      <c r="AZ180" s="30">
        <v>204.9</v>
      </c>
      <c r="BA180" s="30">
        <v>192.8</v>
      </c>
      <c r="BB180" s="30">
        <v>200.5</v>
      </c>
      <c r="BC180" s="29"/>
      <c r="BD180" s="29"/>
      <c r="BE180" s="30">
        <v>12.84</v>
      </c>
      <c r="BF180" s="29"/>
      <c r="BG180" s="30">
        <v>0.24</v>
      </c>
      <c r="BH180" s="29"/>
      <c r="BI180" s="29"/>
      <c r="BJ180" s="30">
        <v>0.15</v>
      </c>
      <c r="BK180" s="30">
        <v>40.729999999999997</v>
      </c>
      <c r="BL180" s="30">
        <v>40.729999999999997</v>
      </c>
      <c r="BM180" s="30">
        <v>50.6</v>
      </c>
      <c r="BN180" s="29"/>
      <c r="BO180" s="29"/>
      <c r="BP180" s="30">
        <v>0.19</v>
      </c>
      <c r="BQ180" s="30">
        <v>0.28000000000000003</v>
      </c>
      <c r="BR180" s="29"/>
      <c r="BS180" s="30">
        <v>12.83</v>
      </c>
      <c r="BT180" s="30">
        <v>40.93</v>
      </c>
      <c r="BU180" s="29"/>
      <c r="BV180" s="30">
        <v>0</v>
      </c>
      <c r="BW180" s="28">
        <v>970</v>
      </c>
      <c r="BX180" s="33">
        <f t="shared" si="16"/>
        <v>40.733999999999995</v>
      </c>
      <c r="BY180" s="34">
        <f>IF(COUNTIF($G$2:G180,G180)=1,1,0)</f>
        <v>1</v>
      </c>
      <c r="BZ180" s="34">
        <f t="shared" si="17"/>
        <v>1</v>
      </c>
      <c r="CA180" s="28" t="s">
        <v>3405</v>
      </c>
      <c r="CB180" s="34" t="b">
        <f t="shared" si="22"/>
        <v>0</v>
      </c>
      <c r="CC180" s="34" t="b">
        <f t="shared" si="18"/>
        <v>0</v>
      </c>
      <c r="CD180" s="34" t="b">
        <f t="array" ref="CD180">ISNUMBER(SEARCH("Touch Screen",$AJ180))</f>
        <v>0</v>
      </c>
      <c r="CE180" s="34"/>
      <c r="CF180" s="34"/>
      <c r="CG180" s="32">
        <v>33.9</v>
      </c>
      <c r="CH180" s="28">
        <v>0</v>
      </c>
      <c r="CI180" s="33">
        <f>('2. AC Monitors'!$A$8*'1. Version 7 Dataset'!$R180)+('1. Version 7 Dataset'!$V180*'2. AC Monitors'!$B$8)+'2. AC Monitors'!$C$8</f>
        <v>40.873660000000001</v>
      </c>
      <c r="CJ180" s="35">
        <f>BX180-('2. AC Monitors'!$B$8*V180)</f>
        <v>32.024879999999996</v>
      </c>
      <c r="CK180" s="33">
        <f>IF($CH180=0,CJ180,CJ180-('2. AC Monitors'!$A$15*'1. Version 7 Dataset'!$CG180))</f>
        <v>32.024879999999996</v>
      </c>
      <c r="CL180" s="33">
        <f>IF($CC180=TRUE,'1. Version 7 Dataset'!CK180-($CI180*'2. AC Monitors'!$B$15),'1. Version 7 Dataset'!CK180)</f>
        <v>32.024879999999996</v>
      </c>
      <c r="CM180" s="33">
        <f>IF($CD180=TRUE,CL180-($CI180*'2. AC Monitors'!$D$15),CL180)</f>
        <v>32.024879999999996</v>
      </c>
      <c r="CN180" s="33">
        <f>IF($CB180=TRUE,CM180-($CI180*'2. AC Monitors'!$E$15),CM180)</f>
        <v>32.024879999999996</v>
      </c>
      <c r="CO180" s="33">
        <f>IF($CA180="DC",CN180+(CI180*(1-'2. AC Monitors'!$D$21)),CN180)</f>
        <v>32.024879999999996</v>
      </c>
      <c r="CP180" s="35">
        <f>('2. AC Monitors'!$A$8*'1. Version 7 Dataset'!$R180)+'2. AC Monitors'!$C$8</f>
        <v>32.164540000000002</v>
      </c>
      <c r="CQ180" s="35">
        <f t="shared" si="19"/>
        <v>1</v>
      </c>
      <c r="CR180" s="33">
        <f>(IF(CD180=TRUE,CI180+(CI180*'2. AC Monitors'!$D$15),'1. Version 7 Dataset'!CI180))*0.85</f>
        <v>34.742610999999997</v>
      </c>
      <c r="CS180" s="35">
        <f t="shared" si="20"/>
        <v>0</v>
      </c>
      <c r="CT180" s="35">
        <f>($AZ180*$R180*'3. Signage Displays'!$A$7)+'3. Signage Displays'!$B$7*TANH('3. Signage Displays'!$C$7*('1. Version 7 Dataset'!$R180+'3. Signage Displays'!$D$7)+'3. Signage Displays'!$E$7)+'3. Signage Displays'!$F$7</f>
        <v>28.699363387721753</v>
      </c>
      <c r="CU180" s="36">
        <f>($AZ180*$R180*'3. Signage Displays'!$A$7)</f>
        <v>1.62338172</v>
      </c>
      <c r="CV180" s="37">
        <f>BE180-(AZ180*R180*'3. Signage Displays'!$A$7)</f>
        <v>11.21661828</v>
      </c>
      <c r="CW180" s="37">
        <f>IF(CC180=TRUE,CV180-(CT180*'3. Signage Displays'!$A$12),CV180)</f>
        <v>11.21661828</v>
      </c>
      <c r="CX180" s="38">
        <f>'3. Signage Displays'!$B$7*TANH('3. Signage Displays'!$C$7*('1. Version 7 Dataset'!R180+'3. Signage Displays'!$D$7)+'3. Signage Displays'!$E$7)+'3. Signage Displays'!$F$7</f>
        <v>27.075981667721756</v>
      </c>
      <c r="CY180" s="28">
        <f t="shared" si="21"/>
        <v>1</v>
      </c>
    </row>
    <row r="181" spans="1:103" s="17" customFormat="1" ht="19.5" customHeight="1">
      <c r="A181" s="28">
        <v>988</v>
      </c>
      <c r="B181" s="29" t="s">
        <v>2231</v>
      </c>
      <c r="C181" s="29" t="s">
        <v>2401</v>
      </c>
      <c r="D181" s="29" t="s">
        <v>2402</v>
      </c>
      <c r="E181" s="29" t="s">
        <v>2234</v>
      </c>
      <c r="F181" s="29" t="s">
        <v>2401</v>
      </c>
      <c r="G181" s="29" t="s">
        <v>2402</v>
      </c>
      <c r="H181" s="29" t="s">
        <v>2403</v>
      </c>
      <c r="I181" s="29" t="s">
        <v>78</v>
      </c>
      <c r="J181" s="29" t="s">
        <v>100</v>
      </c>
      <c r="K181" s="29" t="s">
        <v>105</v>
      </c>
      <c r="L181" s="29" t="s">
        <v>80</v>
      </c>
      <c r="M181" s="29" t="s">
        <v>105</v>
      </c>
      <c r="N181" s="30">
        <v>1000</v>
      </c>
      <c r="O181" s="30">
        <v>11.5</v>
      </c>
      <c r="P181" s="30">
        <v>20.5</v>
      </c>
      <c r="Q181" s="31">
        <v>23.6</v>
      </c>
      <c r="R181" s="30">
        <v>236.91</v>
      </c>
      <c r="S181" s="30">
        <v>1.78</v>
      </c>
      <c r="T181" s="30">
        <v>1080</v>
      </c>
      <c r="U181" s="30">
        <v>1920</v>
      </c>
      <c r="V181" s="32">
        <f t="shared" si="23"/>
        <v>2.0735999999999999</v>
      </c>
      <c r="W181" s="30">
        <v>8752</v>
      </c>
      <c r="X181" s="30">
        <v>60</v>
      </c>
      <c r="Y181" s="30">
        <v>41.8</v>
      </c>
      <c r="Z181" s="29" t="s">
        <v>81</v>
      </c>
      <c r="AA181" s="29" t="s">
        <v>86</v>
      </c>
      <c r="AB181" s="29"/>
      <c r="AC181" s="29"/>
      <c r="AD181" s="29" t="s">
        <v>83</v>
      </c>
      <c r="AE181" s="29" t="s">
        <v>83</v>
      </c>
      <c r="AF181" s="29" t="s">
        <v>2334</v>
      </c>
      <c r="AG181" s="29" t="s">
        <v>105</v>
      </c>
      <c r="AH181" s="29" t="s">
        <v>86</v>
      </c>
      <c r="AI181" s="29" t="s">
        <v>105</v>
      </c>
      <c r="AJ181" s="29" t="s">
        <v>86</v>
      </c>
      <c r="AK181" s="29" t="s">
        <v>86</v>
      </c>
      <c r="AL181" s="29" t="s">
        <v>762</v>
      </c>
      <c r="AM181" s="29" t="s">
        <v>105</v>
      </c>
      <c r="AN181" s="29" t="s">
        <v>86</v>
      </c>
      <c r="AO181" s="29" t="s">
        <v>86</v>
      </c>
      <c r="AP181" s="29" t="s">
        <v>86</v>
      </c>
      <c r="AQ181" s="29" t="s">
        <v>96</v>
      </c>
      <c r="AR181" s="29" t="s">
        <v>105</v>
      </c>
      <c r="AS181" s="29" t="s">
        <v>84</v>
      </c>
      <c r="AT181" s="29" t="s">
        <v>89</v>
      </c>
      <c r="AU181" s="29" t="s">
        <v>105</v>
      </c>
      <c r="AV181" s="30">
        <v>0</v>
      </c>
      <c r="AW181" s="29" t="s">
        <v>84</v>
      </c>
      <c r="AX181" s="29" t="s">
        <v>83</v>
      </c>
      <c r="AY181" s="30">
        <v>250</v>
      </c>
      <c r="AZ181" s="30">
        <v>261.7</v>
      </c>
      <c r="BA181" s="30">
        <v>211.4</v>
      </c>
      <c r="BB181" s="30">
        <v>200.8</v>
      </c>
      <c r="BC181" s="29"/>
      <c r="BD181" s="29"/>
      <c r="BE181" s="30">
        <v>13.37</v>
      </c>
      <c r="BF181" s="29"/>
      <c r="BG181" s="30">
        <v>0.28999999999999998</v>
      </c>
      <c r="BH181" s="29"/>
      <c r="BI181" s="29"/>
      <c r="BJ181" s="30">
        <v>0.2</v>
      </c>
      <c r="BK181" s="30">
        <v>42.64</v>
      </c>
      <c r="BL181" s="30">
        <v>42.64</v>
      </c>
      <c r="BM181" s="30">
        <v>53</v>
      </c>
      <c r="BN181" s="29"/>
      <c r="BO181" s="29"/>
      <c r="BP181" s="30">
        <v>0.24</v>
      </c>
      <c r="BQ181" s="30">
        <v>0.33</v>
      </c>
      <c r="BR181" s="29"/>
      <c r="BS181" s="30">
        <v>13.42</v>
      </c>
      <c r="BT181" s="30">
        <v>43.02</v>
      </c>
      <c r="BU181" s="29"/>
      <c r="BV181" s="30">
        <v>0</v>
      </c>
      <c r="BW181" s="28">
        <v>988</v>
      </c>
      <c r="BX181" s="33">
        <f t="shared" si="16"/>
        <v>42.643679999999996</v>
      </c>
      <c r="BY181" s="34">
        <f>IF(COUNTIF($G$2:G181,G181)=1,1,0)</f>
        <v>1</v>
      </c>
      <c r="BZ181" s="34">
        <f t="shared" si="17"/>
        <v>1</v>
      </c>
      <c r="CA181" s="28" t="s">
        <v>3405</v>
      </c>
      <c r="CB181" s="34" t="b">
        <f t="shared" si="22"/>
        <v>0</v>
      </c>
      <c r="CC181" s="34" t="b">
        <f t="shared" si="18"/>
        <v>0</v>
      </c>
      <c r="CD181" s="34" t="b">
        <f t="array" ref="CD181">ISNUMBER(SEARCH("Touch Screen",$AJ181))</f>
        <v>0</v>
      </c>
      <c r="CE181" s="34"/>
      <c r="CF181" s="34"/>
      <c r="CG181" s="32">
        <v>41.8</v>
      </c>
      <c r="CH181" s="28">
        <v>0</v>
      </c>
      <c r="CI181" s="33">
        <f>('2. AC Monitors'!$A$8*'1. Version 7 Dataset'!$R181)+('1. Version 7 Dataset'!$V181*'2. AC Monitors'!$B$8)+'2. AC Monitors'!$C$8</f>
        <v>45.612139999999997</v>
      </c>
      <c r="CJ181" s="35">
        <f>BX181-('2. AC Monitors'!$B$8*V181)</f>
        <v>33.934559999999998</v>
      </c>
      <c r="CK181" s="33">
        <f>IF($CH181=0,CJ181,CJ181-('2. AC Monitors'!$A$15*'1. Version 7 Dataset'!$CG181))</f>
        <v>33.934559999999998</v>
      </c>
      <c r="CL181" s="33">
        <f>IF($CC181=TRUE,'1. Version 7 Dataset'!CK181-($CI181*'2. AC Monitors'!$B$15),'1. Version 7 Dataset'!CK181)</f>
        <v>33.934559999999998</v>
      </c>
      <c r="CM181" s="33">
        <f>IF($CD181=TRUE,CL181-($CI181*'2. AC Monitors'!$D$15),CL181)</f>
        <v>33.934559999999998</v>
      </c>
      <c r="CN181" s="33">
        <f>IF($CB181=TRUE,CM181-($CI181*'2. AC Monitors'!$E$15),CM181)</f>
        <v>33.934559999999998</v>
      </c>
      <c r="CO181" s="33">
        <f>IF($CA181="DC",CN181+(CI181*(1-'2. AC Monitors'!$D$21)),CN181)</f>
        <v>33.934559999999998</v>
      </c>
      <c r="CP181" s="35">
        <f>('2. AC Monitors'!$A$8*'1. Version 7 Dataset'!$R181)+'2. AC Monitors'!$C$8</f>
        <v>36.903019999999998</v>
      </c>
      <c r="CQ181" s="35">
        <f t="shared" si="19"/>
        <v>1</v>
      </c>
      <c r="CR181" s="33">
        <f>(IF(CD181=TRUE,CI181+(CI181*'2. AC Monitors'!$D$15),'1. Version 7 Dataset'!CI181))*0.85</f>
        <v>38.770318999999994</v>
      </c>
      <c r="CS181" s="35">
        <f t="shared" si="20"/>
        <v>0</v>
      </c>
      <c r="CT181" s="35">
        <f>($AZ181*$R181*'3. Signage Displays'!$A$7)+'3. Signage Displays'!$B$7*TANH('3. Signage Displays'!$C$7*('1. Version 7 Dataset'!$R181+'3. Signage Displays'!$D$7)+'3. Signage Displays'!$E$7)+'3. Signage Displays'!$F$7</f>
        <v>31.87530511183672</v>
      </c>
      <c r="CU181" s="36">
        <f>($AZ181*$R181*'3. Signage Displays'!$A$7)</f>
        <v>2.4799738800000002</v>
      </c>
      <c r="CV181" s="37">
        <f>BE181-(AZ181*R181*'3. Signage Displays'!$A$7)</f>
        <v>10.890026119999998</v>
      </c>
      <c r="CW181" s="37">
        <f>IF(CC181=TRUE,CV181-(CT181*'3. Signage Displays'!$A$12),CV181)</f>
        <v>10.890026119999998</v>
      </c>
      <c r="CX181" s="38">
        <f>'3. Signage Displays'!$B$7*TANH('3. Signage Displays'!$C$7*('1. Version 7 Dataset'!R181+'3. Signage Displays'!$D$7)+'3. Signage Displays'!$E$7)+'3. Signage Displays'!$F$7</f>
        <v>29.395331231836721</v>
      </c>
      <c r="CY181" s="28">
        <f t="shared" si="21"/>
        <v>1</v>
      </c>
    </row>
    <row r="182" spans="1:103" s="17" customFormat="1" ht="19.5" customHeight="1">
      <c r="A182" s="28">
        <v>1010</v>
      </c>
      <c r="B182" s="29" t="s">
        <v>72</v>
      </c>
      <c r="C182" s="29" t="s">
        <v>134</v>
      </c>
      <c r="D182" s="29" t="s">
        <v>135</v>
      </c>
      <c r="E182" s="29" t="s">
        <v>75</v>
      </c>
      <c r="F182" s="29" t="s">
        <v>136</v>
      </c>
      <c r="G182" s="29" t="s">
        <v>137</v>
      </c>
      <c r="H182" s="29" t="s">
        <v>138</v>
      </c>
      <c r="I182" s="29" t="s">
        <v>78</v>
      </c>
      <c r="J182" s="29" t="s">
        <v>100</v>
      </c>
      <c r="K182" s="29" t="s">
        <v>105</v>
      </c>
      <c r="L182" s="29" t="s">
        <v>80</v>
      </c>
      <c r="M182" s="29" t="s">
        <v>105</v>
      </c>
      <c r="N182" s="30">
        <v>1000</v>
      </c>
      <c r="O182" s="30">
        <v>11.8</v>
      </c>
      <c r="P182" s="30">
        <v>20.9</v>
      </c>
      <c r="Q182" s="31">
        <v>24</v>
      </c>
      <c r="R182" s="30">
        <v>246.62</v>
      </c>
      <c r="S182" s="30">
        <v>1.78</v>
      </c>
      <c r="T182" s="30">
        <v>1080</v>
      </c>
      <c r="U182" s="30">
        <v>1920</v>
      </c>
      <c r="V182" s="32">
        <f t="shared" si="23"/>
        <v>2.0735999999999999</v>
      </c>
      <c r="W182" s="30">
        <v>8436</v>
      </c>
      <c r="X182" s="30">
        <v>60</v>
      </c>
      <c r="Y182" s="30">
        <v>32.700000000000003</v>
      </c>
      <c r="Z182" s="29" t="s">
        <v>81</v>
      </c>
      <c r="AA182" s="29" t="s">
        <v>86</v>
      </c>
      <c r="AB182" s="29"/>
      <c r="AC182" s="29"/>
      <c r="AD182" s="29" t="s">
        <v>84</v>
      </c>
      <c r="AE182" s="29" t="s">
        <v>83</v>
      </c>
      <c r="AF182" s="29" t="s">
        <v>139</v>
      </c>
      <c r="AG182" s="29" t="s">
        <v>105</v>
      </c>
      <c r="AH182" s="29" t="s">
        <v>120</v>
      </c>
      <c r="AI182" s="29" t="s">
        <v>105</v>
      </c>
      <c r="AJ182" s="29" t="s">
        <v>120</v>
      </c>
      <c r="AK182" s="29" t="s">
        <v>86</v>
      </c>
      <c r="AL182" s="29" t="s">
        <v>102</v>
      </c>
      <c r="AM182" s="29" t="s">
        <v>105</v>
      </c>
      <c r="AN182" s="29" t="s">
        <v>86</v>
      </c>
      <c r="AO182" s="29" t="s">
        <v>86</v>
      </c>
      <c r="AP182" s="29" t="s">
        <v>86</v>
      </c>
      <c r="AQ182" s="29" t="s">
        <v>96</v>
      </c>
      <c r="AR182" s="29" t="s">
        <v>105</v>
      </c>
      <c r="AS182" s="29" t="s">
        <v>84</v>
      </c>
      <c r="AT182" s="29" t="s">
        <v>89</v>
      </c>
      <c r="AU182" s="29" t="s">
        <v>105</v>
      </c>
      <c r="AV182" s="30">
        <v>0</v>
      </c>
      <c r="AW182" s="29" t="s">
        <v>84</v>
      </c>
      <c r="AX182" s="29" t="s">
        <v>84</v>
      </c>
      <c r="AY182" s="30">
        <v>250</v>
      </c>
      <c r="AZ182" s="30">
        <v>295</v>
      </c>
      <c r="BA182" s="30">
        <v>239</v>
      </c>
      <c r="BB182" s="30">
        <v>200</v>
      </c>
      <c r="BC182" s="29"/>
      <c r="BD182" s="29"/>
      <c r="BE182" s="30">
        <v>17.18</v>
      </c>
      <c r="BF182" s="29"/>
      <c r="BG182" s="30">
        <v>0.26</v>
      </c>
      <c r="BH182" s="29"/>
      <c r="BI182" s="29"/>
      <c r="BJ182" s="30">
        <v>0.2</v>
      </c>
      <c r="BK182" s="30">
        <v>54.15</v>
      </c>
      <c r="BL182" s="30">
        <v>54.15</v>
      </c>
      <c r="BM182" s="30">
        <v>54.9</v>
      </c>
      <c r="BN182" s="29"/>
      <c r="BO182" s="29"/>
      <c r="BP182" s="30">
        <v>0.23</v>
      </c>
      <c r="BQ182" s="30">
        <v>0.33</v>
      </c>
      <c r="BR182" s="29"/>
      <c r="BS182" s="30">
        <v>17.11</v>
      </c>
      <c r="BT182" s="30">
        <v>54.34</v>
      </c>
      <c r="BU182" s="29"/>
      <c r="BV182" s="30">
        <v>0</v>
      </c>
      <c r="BW182" s="28">
        <v>1010</v>
      </c>
      <c r="BX182" s="33">
        <f t="shared" si="16"/>
        <v>54.154319999999991</v>
      </c>
      <c r="BY182" s="34">
        <f>IF(COUNTIF($G$2:G182,G182)=1,1,0)</f>
        <v>1</v>
      </c>
      <c r="BZ182" s="34">
        <f t="shared" si="17"/>
        <v>1</v>
      </c>
      <c r="CA182" s="28" t="s">
        <v>3405</v>
      </c>
      <c r="CB182" s="34" t="b">
        <f t="shared" si="22"/>
        <v>0</v>
      </c>
      <c r="CC182" s="34" t="b">
        <f t="shared" si="18"/>
        <v>0</v>
      </c>
      <c r="CD182" s="34" t="b">
        <f t="array" ref="CD182">ISNUMBER(SEARCH("Touch Screen",$AJ182))</f>
        <v>0</v>
      </c>
      <c r="CE182" s="34"/>
      <c r="CF182" s="34"/>
      <c r="CG182" s="32">
        <v>32.700000000000003</v>
      </c>
      <c r="CH182" s="28">
        <v>0</v>
      </c>
      <c r="CI182" s="33">
        <f>('2. AC Monitors'!$A$8*'1. Version 7 Dataset'!$R182)+('1. Version 7 Dataset'!$V182*'2. AC Monitors'!$B$8)+'2. AC Monitors'!$C$8</f>
        <v>46.796759999999999</v>
      </c>
      <c r="CJ182" s="35">
        <f>BX182-('2. AC Monitors'!$B$8*V182)</f>
        <v>45.445199999999993</v>
      </c>
      <c r="CK182" s="33">
        <f>IF($CH182=0,CJ182,CJ182-('2. AC Monitors'!$A$15*'1. Version 7 Dataset'!$CG182))</f>
        <v>45.445199999999993</v>
      </c>
      <c r="CL182" s="33">
        <f>IF($CC182=TRUE,'1. Version 7 Dataset'!CK182-($CI182*'2. AC Monitors'!$B$15),'1. Version 7 Dataset'!CK182)</f>
        <v>45.445199999999993</v>
      </c>
      <c r="CM182" s="33">
        <f>IF($CD182=TRUE,CL182-($CI182*'2. AC Monitors'!$D$15),CL182)</f>
        <v>45.445199999999993</v>
      </c>
      <c r="CN182" s="33">
        <f>IF($CB182=TRUE,CM182-($CI182*'2. AC Monitors'!$E$15),CM182)</f>
        <v>45.445199999999993</v>
      </c>
      <c r="CO182" s="33">
        <f>IF($CA182="DC",CN182+(CI182*(1-'2. AC Monitors'!$D$21)),CN182)</f>
        <v>45.445199999999993</v>
      </c>
      <c r="CP182" s="35">
        <f>('2. AC Monitors'!$A$8*'1. Version 7 Dataset'!$R182)+'2. AC Monitors'!$C$8</f>
        <v>38.08764</v>
      </c>
      <c r="CQ182" s="35">
        <f t="shared" si="19"/>
        <v>0</v>
      </c>
      <c r="CR182" s="33">
        <f>(IF(CD182=TRUE,CI182+(CI182*'2. AC Monitors'!$D$15),'1. Version 7 Dataset'!CI182))*0.85</f>
        <v>39.777245999999998</v>
      </c>
      <c r="CS182" s="35">
        <f t="shared" si="20"/>
        <v>0</v>
      </c>
      <c r="CT182" s="35">
        <f>($AZ182*$R182*'3. Signage Displays'!$A$7)+'3. Signage Displays'!$B$7*TANH('3. Signage Displays'!$C$7*('1. Version 7 Dataset'!$R182+'3. Signage Displays'!$D$7)+'3. Signage Displays'!$E$7)+'3. Signage Displays'!$F$7</f>
        <v>32.884251321414972</v>
      </c>
      <c r="CU182" s="36">
        <f>($AZ182*$R182*'3. Signage Displays'!$A$7)</f>
        <v>2.9101159999999999</v>
      </c>
      <c r="CV182" s="37">
        <f>BE182-(AZ182*R182*'3. Signage Displays'!$A$7)</f>
        <v>14.269883999999999</v>
      </c>
      <c r="CW182" s="37">
        <f>IF(CC182=TRUE,CV182-(CT182*'3. Signage Displays'!$A$12),CV182)</f>
        <v>14.269883999999999</v>
      </c>
      <c r="CX182" s="38">
        <f>'3. Signage Displays'!$B$7*TANH('3. Signage Displays'!$C$7*('1. Version 7 Dataset'!R182+'3. Signage Displays'!$D$7)+'3. Signage Displays'!$E$7)+'3. Signage Displays'!$F$7</f>
        <v>29.974135321414973</v>
      </c>
      <c r="CY182" s="28">
        <f t="shared" si="21"/>
        <v>1</v>
      </c>
    </row>
    <row r="183" spans="1:103" s="17" customFormat="1" ht="19.5" customHeight="1">
      <c r="A183" s="28">
        <v>473</v>
      </c>
      <c r="B183" s="29" t="s">
        <v>2771</v>
      </c>
      <c r="C183" s="29" t="s">
        <v>2775</v>
      </c>
      <c r="D183" s="29" t="s">
        <v>2775</v>
      </c>
      <c r="E183" s="29" t="s">
        <v>2773</v>
      </c>
      <c r="F183" s="29" t="s">
        <v>2775</v>
      </c>
      <c r="G183" s="29" t="s">
        <v>2775</v>
      </c>
      <c r="H183" s="29" t="s">
        <v>2779</v>
      </c>
      <c r="I183" s="29" t="s">
        <v>78</v>
      </c>
      <c r="J183" s="29" t="s">
        <v>79</v>
      </c>
      <c r="K183" s="29"/>
      <c r="L183" s="29" t="s">
        <v>80</v>
      </c>
      <c r="M183" s="29"/>
      <c r="N183" s="30">
        <v>1000</v>
      </c>
      <c r="O183" s="30">
        <v>27.5</v>
      </c>
      <c r="P183" s="30">
        <v>15.5</v>
      </c>
      <c r="Q183" s="31">
        <v>31.5</v>
      </c>
      <c r="R183" s="30">
        <v>425.43</v>
      </c>
      <c r="S183" s="30">
        <v>1.78</v>
      </c>
      <c r="T183" s="30">
        <v>1080</v>
      </c>
      <c r="U183" s="30">
        <v>1920</v>
      </c>
      <c r="V183" s="32">
        <v>2.0699999999999998</v>
      </c>
      <c r="W183" s="30">
        <v>70</v>
      </c>
      <c r="X183" s="30">
        <v>60</v>
      </c>
      <c r="Y183" s="30">
        <v>73</v>
      </c>
      <c r="Z183" s="29" t="s">
        <v>81</v>
      </c>
      <c r="AA183" s="29" t="s">
        <v>86</v>
      </c>
      <c r="AB183" s="30">
        <v>121</v>
      </c>
      <c r="AC183" s="30">
        <v>114</v>
      </c>
      <c r="AD183" s="29" t="s">
        <v>83</v>
      </c>
      <c r="AE183" s="29" t="s">
        <v>84</v>
      </c>
      <c r="AF183" s="29" t="s">
        <v>270</v>
      </c>
      <c r="AG183" s="29"/>
      <c r="AH183" s="29" t="s">
        <v>1284</v>
      </c>
      <c r="AI183" s="29"/>
      <c r="AJ183" s="29" t="s">
        <v>86</v>
      </c>
      <c r="AK183" s="29" t="s">
        <v>86</v>
      </c>
      <c r="AL183" s="29" t="s">
        <v>102</v>
      </c>
      <c r="AM183" s="29"/>
      <c r="AN183" s="29" t="s">
        <v>86</v>
      </c>
      <c r="AO183" s="29" t="s">
        <v>86</v>
      </c>
      <c r="AP183" s="29" t="s">
        <v>86</v>
      </c>
      <c r="AQ183" s="29" t="s">
        <v>88</v>
      </c>
      <c r="AR183" s="29"/>
      <c r="AS183" s="29" t="s">
        <v>84</v>
      </c>
      <c r="AT183" s="29" t="s">
        <v>89</v>
      </c>
      <c r="AU183" s="29"/>
      <c r="AV183" s="30">
        <v>10</v>
      </c>
      <c r="AW183" s="29" t="s">
        <v>84</v>
      </c>
      <c r="AX183" s="29" t="s">
        <v>84</v>
      </c>
      <c r="AY183" s="30">
        <v>250</v>
      </c>
      <c r="AZ183" s="30">
        <v>239.7</v>
      </c>
      <c r="BA183" s="30">
        <v>146.1</v>
      </c>
      <c r="BB183" s="30">
        <v>196.1</v>
      </c>
      <c r="BC183" s="29"/>
      <c r="BD183" s="29"/>
      <c r="BE183" s="30">
        <v>24.47</v>
      </c>
      <c r="BF183" s="29"/>
      <c r="BG183" s="30">
        <v>0.24</v>
      </c>
      <c r="BH183" s="30">
        <v>0.24</v>
      </c>
      <c r="BI183" s="29"/>
      <c r="BJ183" s="29"/>
      <c r="BK183" s="30">
        <v>78.36</v>
      </c>
      <c r="BL183" s="30">
        <v>80</v>
      </c>
      <c r="BM183" s="30">
        <v>86.8</v>
      </c>
      <c r="BN183" s="29"/>
      <c r="BO183" s="29"/>
      <c r="BP183" s="29"/>
      <c r="BQ183" s="29"/>
      <c r="BR183" s="29"/>
      <c r="BS183" s="29"/>
      <c r="BT183" s="29"/>
      <c r="BU183" s="29"/>
      <c r="BV183" s="30">
        <v>1</v>
      </c>
      <c r="BW183" s="28">
        <v>473</v>
      </c>
      <c r="BX183" s="33">
        <f t="shared" si="16"/>
        <v>76.39157999999999</v>
      </c>
      <c r="BY183" s="34">
        <f>IF(COUNTIF($G$2:G183,G183)=1,1,0)</f>
        <v>1</v>
      </c>
      <c r="BZ183" s="34">
        <f t="shared" si="17"/>
        <v>1</v>
      </c>
      <c r="CA183" s="28" t="s">
        <v>3405</v>
      </c>
      <c r="CB183" s="34" t="b">
        <f t="shared" si="22"/>
        <v>0</v>
      </c>
      <c r="CC183" s="34" t="b">
        <f t="shared" si="18"/>
        <v>0</v>
      </c>
      <c r="CD183" s="34" t="b">
        <f t="array" ref="CD183">ISNUMBER(SEARCH("Touch Screen",$AJ183))</f>
        <v>0</v>
      </c>
      <c r="CE183" s="34"/>
      <c r="CF183" s="34"/>
      <c r="CG183" s="32">
        <v>73</v>
      </c>
      <c r="CH183" s="28">
        <v>0</v>
      </c>
      <c r="CI183" s="33">
        <f>('2. AC Monitors'!$A$8*'1. Version 7 Dataset'!$R183)+('1. Version 7 Dataset'!$V183*'2. AC Monitors'!$B$8)+'2. AC Monitors'!$C$8</f>
        <v>68.596459999999993</v>
      </c>
      <c r="CJ183" s="35">
        <f>BX183-('2. AC Monitors'!$B$8*V183)</f>
        <v>67.697579999999988</v>
      </c>
      <c r="CK183" s="33">
        <f>IF($CH183=0,CJ183,CJ183-('2. AC Monitors'!$A$15*'1. Version 7 Dataset'!$CG183))</f>
        <v>67.697579999999988</v>
      </c>
      <c r="CL183" s="33">
        <f>IF($CC183=TRUE,'1. Version 7 Dataset'!CK183-($CI183*'2. AC Monitors'!$B$15),'1. Version 7 Dataset'!CK183)</f>
        <v>67.697579999999988</v>
      </c>
      <c r="CM183" s="33">
        <f>IF($CD183=TRUE,CL183-($CI183*'2. AC Monitors'!$D$15),CL183)</f>
        <v>67.697579999999988</v>
      </c>
      <c r="CN183" s="33">
        <f>IF($CB183=TRUE,CM183-($CI183*'2. AC Monitors'!$E$15),CM183)</f>
        <v>67.697579999999988</v>
      </c>
      <c r="CO183" s="33">
        <f>IF($CA183="DC",CN183+(CI183*(1-'2. AC Monitors'!$D$21)),CN183)</f>
        <v>67.697579999999988</v>
      </c>
      <c r="CP183" s="35">
        <f>('2. AC Monitors'!$A$8*'1. Version 7 Dataset'!$R183)+'2. AC Monitors'!$C$8</f>
        <v>59.902459999999998</v>
      </c>
      <c r="CQ183" s="35">
        <f t="shared" si="19"/>
        <v>0</v>
      </c>
      <c r="CR183" s="33">
        <f>(IF(CD183=TRUE,CI183+(CI183*'2. AC Monitors'!$D$15),'1. Version 7 Dataset'!CI183))*0.85</f>
        <v>58.306990999999989</v>
      </c>
      <c r="CS183" s="35">
        <f t="shared" si="20"/>
        <v>0</v>
      </c>
      <c r="CT183" s="35">
        <f>($AZ183*$R183*'3. Signage Displays'!$A$7)+'3. Signage Displays'!$B$7*TANH('3. Signage Displays'!$C$7*('1. Version 7 Dataset'!$R183+'3. Signage Displays'!$D$7)+'3. Signage Displays'!$E$7)+'3. Signage Displays'!$F$7</f>
        <v>44.601165776232413</v>
      </c>
      <c r="CU183" s="36">
        <f>($AZ183*$R183*'3. Signage Displays'!$A$7)</f>
        <v>4.0790228400000004</v>
      </c>
      <c r="CV183" s="37">
        <f>BE183-(AZ183*R183*'3. Signage Displays'!$A$7)</f>
        <v>20.390977159999998</v>
      </c>
      <c r="CW183" s="37">
        <f>IF(CC183=TRUE,CV183-(CT183*'3. Signage Displays'!$A$12),CV183)</f>
        <v>20.390977159999998</v>
      </c>
      <c r="CX183" s="38">
        <f>'3. Signage Displays'!$B$7*TANH('3. Signage Displays'!$C$7*('1. Version 7 Dataset'!R183+'3. Signage Displays'!$D$7)+'3. Signage Displays'!$E$7)+'3. Signage Displays'!$F$7</f>
        <v>40.522142936232413</v>
      </c>
      <c r="CY183" s="28">
        <f t="shared" si="21"/>
        <v>1</v>
      </c>
    </row>
    <row r="184" spans="1:103" s="17" customFormat="1" ht="19.5" customHeight="1">
      <c r="A184" s="28">
        <v>475</v>
      </c>
      <c r="B184" s="29" t="s">
        <v>2771</v>
      </c>
      <c r="C184" s="29" t="s">
        <v>2804</v>
      </c>
      <c r="D184" s="29" t="s">
        <v>2804</v>
      </c>
      <c r="E184" s="29" t="s">
        <v>2773</v>
      </c>
      <c r="F184" s="29" t="s">
        <v>2804</v>
      </c>
      <c r="G184" s="29" t="s">
        <v>2804</v>
      </c>
      <c r="H184" s="29" t="s">
        <v>2805</v>
      </c>
      <c r="I184" s="29" t="s">
        <v>78</v>
      </c>
      <c r="J184" s="29" t="s">
        <v>79</v>
      </c>
      <c r="K184" s="29"/>
      <c r="L184" s="29" t="s">
        <v>80</v>
      </c>
      <c r="M184" s="29"/>
      <c r="N184" s="30">
        <v>1000</v>
      </c>
      <c r="O184" s="30">
        <v>20.8</v>
      </c>
      <c r="P184" s="30">
        <v>11.7</v>
      </c>
      <c r="Q184" s="31">
        <v>23.8</v>
      </c>
      <c r="R184" s="30">
        <v>278.45999999999998</v>
      </c>
      <c r="S184" s="30">
        <v>1.78</v>
      </c>
      <c r="T184" s="30">
        <v>1080</v>
      </c>
      <c r="U184" s="30">
        <v>1920</v>
      </c>
      <c r="V184" s="32">
        <v>2.0699999999999998</v>
      </c>
      <c r="W184" s="30">
        <v>93</v>
      </c>
      <c r="X184" s="30">
        <v>60</v>
      </c>
      <c r="Y184" s="30">
        <v>72.599999999999994</v>
      </c>
      <c r="Z184" s="29" t="s">
        <v>81</v>
      </c>
      <c r="AA184" s="29" t="s">
        <v>86</v>
      </c>
      <c r="AB184" s="30">
        <v>121</v>
      </c>
      <c r="AC184" s="30">
        <v>114</v>
      </c>
      <c r="AD184" s="29" t="s">
        <v>83</v>
      </c>
      <c r="AE184" s="29" t="s">
        <v>84</v>
      </c>
      <c r="AF184" s="29" t="s">
        <v>270</v>
      </c>
      <c r="AG184" s="29"/>
      <c r="AH184" s="29" t="s">
        <v>119</v>
      </c>
      <c r="AI184" s="29"/>
      <c r="AJ184" s="29" t="s">
        <v>86</v>
      </c>
      <c r="AK184" s="29" t="s">
        <v>86</v>
      </c>
      <c r="AL184" s="29" t="s">
        <v>102</v>
      </c>
      <c r="AM184" s="29"/>
      <c r="AN184" s="29" t="s">
        <v>86</v>
      </c>
      <c r="AO184" s="29" t="s">
        <v>86</v>
      </c>
      <c r="AP184" s="29" t="s">
        <v>86</v>
      </c>
      <c r="AQ184" s="29" t="s">
        <v>88</v>
      </c>
      <c r="AR184" s="29"/>
      <c r="AS184" s="29" t="s">
        <v>84</v>
      </c>
      <c r="AT184" s="29" t="s">
        <v>89</v>
      </c>
      <c r="AU184" s="29"/>
      <c r="AV184" s="30">
        <v>10</v>
      </c>
      <c r="AW184" s="29" t="s">
        <v>84</v>
      </c>
      <c r="AX184" s="29" t="s">
        <v>83</v>
      </c>
      <c r="AY184" s="30">
        <v>250</v>
      </c>
      <c r="AZ184" s="30">
        <v>170.8</v>
      </c>
      <c r="BA184" s="30">
        <v>132.19999999999999</v>
      </c>
      <c r="BB184" s="30">
        <v>170.8</v>
      </c>
      <c r="BC184" s="29"/>
      <c r="BD184" s="29"/>
      <c r="BE184" s="30">
        <v>16.38</v>
      </c>
      <c r="BF184" s="29"/>
      <c r="BG184" s="30">
        <v>0.2</v>
      </c>
      <c r="BH184" s="30">
        <v>0.2</v>
      </c>
      <c r="BI184" s="29"/>
      <c r="BJ184" s="29"/>
      <c r="BK184" s="30">
        <v>51.36</v>
      </c>
      <c r="BL184" s="30">
        <v>52</v>
      </c>
      <c r="BM184" s="30">
        <v>54.6</v>
      </c>
      <c r="BN184" s="29"/>
      <c r="BO184" s="29"/>
      <c r="BP184" s="29"/>
      <c r="BQ184" s="29"/>
      <c r="BR184" s="29"/>
      <c r="BS184" s="29"/>
      <c r="BT184" s="29"/>
      <c r="BU184" s="29"/>
      <c r="BV184" s="30">
        <v>0</v>
      </c>
      <c r="BW184" s="28">
        <v>475</v>
      </c>
      <c r="BX184" s="33">
        <f t="shared" si="16"/>
        <v>51.359879999999997</v>
      </c>
      <c r="BY184" s="34">
        <f>IF(COUNTIF($G$2:G184,G184)=1,1,0)</f>
        <v>1</v>
      </c>
      <c r="BZ184" s="34">
        <f t="shared" si="17"/>
        <v>1</v>
      </c>
      <c r="CA184" s="28" t="s">
        <v>3405</v>
      </c>
      <c r="CB184" s="34" t="b">
        <f t="shared" si="22"/>
        <v>0</v>
      </c>
      <c r="CC184" s="34" t="b">
        <f t="shared" si="18"/>
        <v>0</v>
      </c>
      <c r="CD184" s="34" t="b">
        <f t="array" ref="CD184">ISNUMBER(SEARCH("Touch Screen",$AJ184))</f>
        <v>0</v>
      </c>
      <c r="CE184" s="34"/>
      <c r="CF184" s="34"/>
      <c r="CG184" s="32">
        <v>72.599999999999994</v>
      </c>
      <c r="CH184" s="28">
        <v>0</v>
      </c>
      <c r="CI184" s="33">
        <f>('2. AC Monitors'!$A$8*'1. Version 7 Dataset'!$R184)+('1. Version 7 Dataset'!$V184*'2. AC Monitors'!$B$8)+'2. AC Monitors'!$C$8</f>
        <v>50.666119999999992</v>
      </c>
      <c r="CJ184" s="35">
        <f>BX184-('2. AC Monitors'!$B$8*V184)</f>
        <v>42.665880000000001</v>
      </c>
      <c r="CK184" s="33">
        <f>IF($CH184=0,CJ184,CJ184-('2. AC Monitors'!$A$15*'1. Version 7 Dataset'!$CG184))</f>
        <v>42.665880000000001</v>
      </c>
      <c r="CL184" s="33">
        <f>IF($CC184=TRUE,'1. Version 7 Dataset'!CK184-($CI184*'2. AC Monitors'!$B$15),'1. Version 7 Dataset'!CK184)</f>
        <v>42.665880000000001</v>
      </c>
      <c r="CM184" s="33">
        <f>IF($CD184=TRUE,CL184-($CI184*'2. AC Monitors'!$D$15),CL184)</f>
        <v>42.665880000000001</v>
      </c>
      <c r="CN184" s="33">
        <f>IF($CB184=TRUE,CM184-($CI184*'2. AC Monitors'!$E$15),CM184)</f>
        <v>42.665880000000001</v>
      </c>
      <c r="CO184" s="33">
        <f>IF($CA184="DC",CN184+(CI184*(1-'2. AC Monitors'!$D$21)),CN184)</f>
        <v>42.665880000000001</v>
      </c>
      <c r="CP184" s="35">
        <f>('2. AC Monitors'!$A$8*'1. Version 7 Dataset'!$R184)+'2. AC Monitors'!$C$8</f>
        <v>41.972119999999997</v>
      </c>
      <c r="CQ184" s="35">
        <f t="shared" si="19"/>
        <v>0</v>
      </c>
      <c r="CR184" s="33">
        <f>(IF(CD184=TRUE,CI184+(CI184*'2. AC Monitors'!$D$15),'1. Version 7 Dataset'!CI184))*0.85</f>
        <v>43.06620199999999</v>
      </c>
      <c r="CS184" s="35">
        <f t="shared" si="20"/>
        <v>0</v>
      </c>
      <c r="CT184" s="35">
        <f>($AZ184*$R184*'3. Signage Displays'!$A$7)+'3. Signage Displays'!$B$7*TANH('3. Signage Displays'!$C$7*('1. Version 7 Dataset'!$R184+'3. Signage Displays'!$D$7)+'3. Signage Displays'!$E$7)+'3. Signage Displays'!$F$7</f>
        <v>33.771108946527463</v>
      </c>
      <c r="CU184" s="36">
        <f>($AZ184*$R184*'3. Signage Displays'!$A$7)</f>
        <v>1.9024387200000001</v>
      </c>
      <c r="CV184" s="37">
        <f>BE184-(AZ184*R184*'3. Signage Displays'!$A$7)</f>
        <v>14.47756128</v>
      </c>
      <c r="CW184" s="37">
        <f>IF(CC184=TRUE,CV184-(CT184*'3. Signage Displays'!$A$12),CV184)</f>
        <v>14.47756128</v>
      </c>
      <c r="CX184" s="38">
        <f>'3. Signage Displays'!$B$7*TANH('3. Signage Displays'!$C$7*('1. Version 7 Dataset'!R184+'3. Signage Displays'!$D$7)+'3. Signage Displays'!$E$7)+'3. Signage Displays'!$F$7</f>
        <v>31.86867022652746</v>
      </c>
      <c r="CY184" s="28">
        <f t="shared" si="21"/>
        <v>1</v>
      </c>
    </row>
    <row r="185" spans="1:103" s="17" customFormat="1" ht="19.5" customHeight="1">
      <c r="A185" s="28">
        <v>3</v>
      </c>
      <c r="B185" s="29" t="s">
        <v>446</v>
      </c>
      <c r="C185" s="29" t="s">
        <v>571</v>
      </c>
      <c r="D185" s="29" t="s">
        <v>572</v>
      </c>
      <c r="E185" s="29" t="s">
        <v>449</v>
      </c>
      <c r="F185" s="29" t="s">
        <v>573</v>
      </c>
      <c r="G185" s="29" t="s">
        <v>572</v>
      </c>
      <c r="H185" s="29" t="s">
        <v>574</v>
      </c>
      <c r="I185" s="29" t="s">
        <v>78</v>
      </c>
      <c r="J185" s="29" t="s">
        <v>79</v>
      </c>
      <c r="K185" s="29"/>
      <c r="L185" s="29" t="s">
        <v>80</v>
      </c>
      <c r="M185" s="29"/>
      <c r="N185" s="30">
        <v>1000</v>
      </c>
      <c r="O185" s="30">
        <v>13.2</v>
      </c>
      <c r="P185" s="30">
        <v>23.5</v>
      </c>
      <c r="Q185" s="31">
        <v>27</v>
      </c>
      <c r="R185" s="30">
        <v>311.67</v>
      </c>
      <c r="S185" s="30">
        <v>1.78</v>
      </c>
      <c r="T185" s="30">
        <v>1080</v>
      </c>
      <c r="U185" s="30">
        <v>1920</v>
      </c>
      <c r="V185" s="32">
        <v>2.1</v>
      </c>
      <c r="W185" s="30">
        <v>6653</v>
      </c>
      <c r="X185" s="30">
        <v>60</v>
      </c>
      <c r="Y185" s="30">
        <v>84</v>
      </c>
      <c r="Z185" s="29" t="s">
        <v>150</v>
      </c>
      <c r="AA185" s="29" t="s">
        <v>86</v>
      </c>
      <c r="AB185" s="29"/>
      <c r="AC185" s="29"/>
      <c r="AD185" s="29" t="s">
        <v>83</v>
      </c>
      <c r="AE185" s="29" t="s">
        <v>84</v>
      </c>
      <c r="AF185" s="29" t="s">
        <v>248</v>
      </c>
      <c r="AG185" s="29" t="s">
        <v>118</v>
      </c>
      <c r="AH185" s="29" t="s">
        <v>119</v>
      </c>
      <c r="AI185" s="29"/>
      <c r="AJ185" s="29" t="s">
        <v>120</v>
      </c>
      <c r="AK185" s="29" t="s">
        <v>86</v>
      </c>
      <c r="AL185" s="29" t="s">
        <v>102</v>
      </c>
      <c r="AM185" s="29" t="s">
        <v>118</v>
      </c>
      <c r="AN185" s="29" t="s">
        <v>86</v>
      </c>
      <c r="AO185" s="29" t="s">
        <v>86</v>
      </c>
      <c r="AP185" s="29" t="s">
        <v>86</v>
      </c>
      <c r="AQ185" s="29" t="s">
        <v>96</v>
      </c>
      <c r="AR185" s="29"/>
      <c r="AS185" s="29" t="s">
        <v>84</v>
      </c>
      <c r="AT185" s="29" t="s">
        <v>121</v>
      </c>
      <c r="AU185" s="29"/>
      <c r="AV185" s="30">
        <v>1</v>
      </c>
      <c r="AW185" s="29" t="s">
        <v>84</v>
      </c>
      <c r="AX185" s="29" t="s">
        <v>84</v>
      </c>
      <c r="AY185" s="30">
        <v>300</v>
      </c>
      <c r="AZ185" s="30">
        <v>234.9</v>
      </c>
      <c r="BA185" s="30">
        <v>213.8</v>
      </c>
      <c r="BB185" s="30">
        <v>200.5</v>
      </c>
      <c r="BC185" s="29"/>
      <c r="BD185" s="29"/>
      <c r="BE185" s="30">
        <v>20.149999999999999</v>
      </c>
      <c r="BF185" s="29"/>
      <c r="BG185" s="30">
        <v>0.17</v>
      </c>
      <c r="BH185" s="29"/>
      <c r="BI185" s="29"/>
      <c r="BJ185" s="30">
        <v>0.13</v>
      </c>
      <c r="BK185" s="30">
        <v>62.76</v>
      </c>
      <c r="BL185" s="30">
        <v>62.76</v>
      </c>
      <c r="BM185" s="30">
        <v>64</v>
      </c>
      <c r="BN185" s="29"/>
      <c r="BO185" s="29"/>
      <c r="BP185" s="30">
        <v>0.17</v>
      </c>
      <c r="BQ185" s="30">
        <v>0.21</v>
      </c>
      <c r="BR185" s="29"/>
      <c r="BS185" s="30">
        <v>20.170000000000002</v>
      </c>
      <c r="BT185" s="30">
        <v>63.03</v>
      </c>
      <c r="BU185" s="29"/>
      <c r="BV185" s="30">
        <v>0</v>
      </c>
      <c r="BW185" s="28">
        <v>3</v>
      </c>
      <c r="BX185" s="33">
        <f t="shared" si="16"/>
        <v>62.747879999999995</v>
      </c>
      <c r="BY185" s="34">
        <f>IF(COUNTIF($G$2:G185,G185)=1,1,0)</f>
        <v>1</v>
      </c>
      <c r="BZ185" s="34">
        <f t="shared" si="17"/>
        <v>1</v>
      </c>
      <c r="CA185" s="28" t="s">
        <v>3405</v>
      </c>
      <c r="CB185" s="34" t="b">
        <f t="shared" si="22"/>
        <v>0</v>
      </c>
      <c r="CC185" s="34" t="b">
        <f t="shared" si="18"/>
        <v>0</v>
      </c>
      <c r="CD185" s="34" t="b">
        <f t="array" ref="CD185">ISNUMBER(SEARCH("Touch Screen",$AJ185))</f>
        <v>0</v>
      </c>
      <c r="CE185" s="34"/>
      <c r="CF185" s="34"/>
      <c r="CG185" s="32">
        <v>84</v>
      </c>
      <c r="CH185" s="28">
        <v>0</v>
      </c>
      <c r="CI185" s="33">
        <f>('2. AC Monitors'!$A$8*'1. Version 7 Dataset'!$R185)+('1. Version 7 Dataset'!$V185*'2. AC Monitors'!$B$8)+'2. AC Monitors'!$C$8</f>
        <v>54.843740000000004</v>
      </c>
      <c r="CJ185" s="35">
        <f>BX185-('2. AC Monitors'!$B$8*V185)</f>
        <v>53.927879999999995</v>
      </c>
      <c r="CK185" s="33">
        <f>IF($CH185=0,CJ185,CJ185-('2. AC Monitors'!$A$15*'1. Version 7 Dataset'!$CG185))</f>
        <v>53.927879999999995</v>
      </c>
      <c r="CL185" s="33">
        <f>IF($CC185=TRUE,'1. Version 7 Dataset'!CK185-($CI185*'2. AC Monitors'!$B$15),'1. Version 7 Dataset'!CK185)</f>
        <v>53.927879999999995</v>
      </c>
      <c r="CM185" s="33">
        <f>IF($CD185=TRUE,CL185-($CI185*'2. AC Monitors'!$D$15),CL185)</f>
        <v>53.927879999999995</v>
      </c>
      <c r="CN185" s="33">
        <f>IF($CB185=TRUE,CM185-($CI185*'2. AC Monitors'!$E$15),CM185)</f>
        <v>53.927879999999995</v>
      </c>
      <c r="CO185" s="33">
        <f>IF($CA185="DC",CN185+(CI185*(1-'2. AC Monitors'!$D$21)),CN185)</f>
        <v>53.927879999999995</v>
      </c>
      <c r="CP185" s="35">
        <f>('2. AC Monitors'!$A$8*'1. Version 7 Dataset'!$R185)+'2. AC Monitors'!$C$8</f>
        <v>46.023740000000004</v>
      </c>
      <c r="CQ185" s="35">
        <f t="shared" si="19"/>
        <v>0</v>
      </c>
      <c r="CR185" s="33">
        <f>(IF(CD185=TRUE,CI185+(CI185*'2. AC Monitors'!$D$15),'1. Version 7 Dataset'!CI185))*0.85</f>
        <v>46.617179</v>
      </c>
      <c r="CS185" s="35">
        <f t="shared" si="20"/>
        <v>0</v>
      </c>
      <c r="CT185" s="35">
        <f>($AZ185*$R185*'3. Signage Displays'!$A$7)+'3. Signage Displays'!$B$7*TANH('3. Signage Displays'!$C$7*('1. Version 7 Dataset'!$R185+'3. Signage Displays'!$D$7)+'3. Signage Displays'!$E$7)+'3. Signage Displays'!$F$7</f>
        <v>36.766813399051401</v>
      </c>
      <c r="CU185" s="36">
        <f>($AZ185*$R185*'3. Signage Displays'!$A$7)</f>
        <v>2.9284513200000006</v>
      </c>
      <c r="CV185" s="37">
        <f>BE185-(AZ185*R185*'3. Signage Displays'!$A$7)</f>
        <v>17.221548679999998</v>
      </c>
      <c r="CW185" s="37">
        <f>IF(CC185=TRUE,CV185-(CT185*'3. Signage Displays'!$A$12),CV185)</f>
        <v>17.221548679999998</v>
      </c>
      <c r="CX185" s="38">
        <f>'3. Signage Displays'!$B$7*TANH('3. Signage Displays'!$C$7*('1. Version 7 Dataset'!R185+'3. Signage Displays'!$D$7)+'3. Signage Displays'!$E$7)+'3. Signage Displays'!$F$7</f>
        <v>33.8383620790514</v>
      </c>
      <c r="CY185" s="28">
        <f t="shared" si="21"/>
        <v>1</v>
      </c>
    </row>
    <row r="186" spans="1:103" s="17" customFormat="1" ht="19.5" customHeight="1">
      <c r="A186" s="28">
        <v>6</v>
      </c>
      <c r="B186" s="29" t="s">
        <v>1196</v>
      </c>
      <c r="C186" s="40" t="s">
        <v>1264</v>
      </c>
      <c r="D186" s="29" t="s">
        <v>1265</v>
      </c>
      <c r="E186" s="29" t="s">
        <v>1222</v>
      </c>
      <c r="F186" s="40" t="s">
        <v>1264</v>
      </c>
      <c r="G186" s="29" t="s">
        <v>1265</v>
      </c>
      <c r="H186" s="29" t="s">
        <v>1266</v>
      </c>
      <c r="I186" s="29" t="s">
        <v>78</v>
      </c>
      <c r="J186" s="29" t="s">
        <v>88</v>
      </c>
      <c r="K186" s="29" t="s">
        <v>158</v>
      </c>
      <c r="L186" s="29" t="s">
        <v>80</v>
      </c>
      <c r="M186" s="29"/>
      <c r="N186" s="30">
        <v>3000</v>
      </c>
      <c r="O186" s="30">
        <v>11.5</v>
      </c>
      <c r="P186" s="30">
        <v>20.5</v>
      </c>
      <c r="Q186" s="31">
        <v>23.6</v>
      </c>
      <c r="R186" s="30">
        <v>237.99</v>
      </c>
      <c r="S186" s="30">
        <v>1.78</v>
      </c>
      <c r="T186" s="30">
        <v>1080</v>
      </c>
      <c r="U186" s="30">
        <v>1920</v>
      </c>
      <c r="V186" s="32">
        <v>2.1</v>
      </c>
      <c r="W186" s="30">
        <v>8713</v>
      </c>
      <c r="X186" s="30">
        <v>60</v>
      </c>
      <c r="Y186" s="30">
        <v>0.3</v>
      </c>
      <c r="Z186" s="29" t="s">
        <v>86</v>
      </c>
      <c r="AA186" s="29" t="s">
        <v>86</v>
      </c>
      <c r="AB186" s="29"/>
      <c r="AC186" s="29"/>
      <c r="AD186" s="29" t="s">
        <v>84</v>
      </c>
      <c r="AE186" s="29" t="s">
        <v>83</v>
      </c>
      <c r="AF186" s="29" t="s">
        <v>1267</v>
      </c>
      <c r="AG186" s="29"/>
      <c r="AH186" s="29" t="s">
        <v>86</v>
      </c>
      <c r="AI186" s="29"/>
      <c r="AJ186" s="29" t="s">
        <v>86</v>
      </c>
      <c r="AK186" s="29" t="s">
        <v>86</v>
      </c>
      <c r="AL186" s="29" t="s">
        <v>762</v>
      </c>
      <c r="AM186" s="29"/>
      <c r="AN186" s="29" t="s">
        <v>86</v>
      </c>
      <c r="AO186" s="29" t="s">
        <v>86</v>
      </c>
      <c r="AP186" s="29" t="s">
        <v>86</v>
      </c>
      <c r="AQ186" s="29" t="s">
        <v>96</v>
      </c>
      <c r="AR186" s="29"/>
      <c r="AS186" s="29" t="s">
        <v>84</v>
      </c>
      <c r="AT186" s="29" t="s">
        <v>89</v>
      </c>
      <c r="AU186" s="29"/>
      <c r="AV186" s="29"/>
      <c r="AW186" s="29" t="s">
        <v>84</v>
      </c>
      <c r="AX186" s="29" t="s">
        <v>84</v>
      </c>
      <c r="AY186" s="30">
        <v>300</v>
      </c>
      <c r="AZ186" s="30">
        <v>294.39999999999998</v>
      </c>
      <c r="BA186" s="30">
        <v>260</v>
      </c>
      <c r="BB186" s="30">
        <v>200</v>
      </c>
      <c r="BC186" s="29"/>
      <c r="BD186" s="29"/>
      <c r="BE186" s="30">
        <v>14</v>
      </c>
      <c r="BF186" s="29"/>
      <c r="BG186" s="30">
        <v>0.2</v>
      </c>
      <c r="BH186" s="30">
        <v>0</v>
      </c>
      <c r="BI186" s="29"/>
      <c r="BJ186" s="30">
        <v>0.12</v>
      </c>
      <c r="BK186" s="30">
        <v>44.06</v>
      </c>
      <c r="BL186" s="30">
        <v>44.06</v>
      </c>
      <c r="BM186" s="30">
        <v>53.3</v>
      </c>
      <c r="BN186" s="29"/>
      <c r="BO186" s="29"/>
      <c r="BP186" s="30">
        <v>0.18</v>
      </c>
      <c r="BQ186" s="30">
        <v>0.21</v>
      </c>
      <c r="BR186" s="29"/>
      <c r="BS186" s="30">
        <v>14</v>
      </c>
      <c r="BT186" s="30">
        <v>44.29</v>
      </c>
      <c r="BU186" s="29"/>
      <c r="BV186" s="30">
        <v>0</v>
      </c>
      <c r="BW186" s="28">
        <v>6</v>
      </c>
      <c r="BX186" s="33">
        <f t="shared" si="16"/>
        <v>44.062799999999996</v>
      </c>
      <c r="BY186" s="34">
        <f>IF(COUNTIF($G$2:G186,G186)=1,1,0)</f>
        <v>1</v>
      </c>
      <c r="BZ186" s="34">
        <f t="shared" si="17"/>
        <v>1</v>
      </c>
      <c r="CA186" s="28" t="s">
        <v>3405</v>
      </c>
      <c r="CB186" s="34" t="b">
        <f t="shared" si="22"/>
        <v>0</v>
      </c>
      <c r="CC186" s="34" t="b">
        <f t="shared" si="18"/>
        <v>0</v>
      </c>
      <c r="CD186" s="34" t="b">
        <f t="array" ref="CD186">ISNUMBER(SEARCH("Touch Screen",$AJ186))</f>
        <v>0</v>
      </c>
      <c r="CE186" s="34"/>
      <c r="CF186" s="34"/>
      <c r="CG186" s="32">
        <v>0.3</v>
      </c>
      <c r="CH186" s="28">
        <v>0</v>
      </c>
      <c r="CI186" s="33">
        <f>('2. AC Monitors'!$A$8*'1. Version 7 Dataset'!$R186)+('1. Version 7 Dataset'!$V186*'2. AC Monitors'!$B$8)+'2. AC Monitors'!$C$8</f>
        <v>45.854780000000005</v>
      </c>
      <c r="CJ186" s="35">
        <f>BX186-('2. AC Monitors'!$B$8*V186)</f>
        <v>35.242799999999995</v>
      </c>
      <c r="CK186" s="33">
        <f>IF($CH186=0,CJ186,CJ186-('2. AC Monitors'!$A$15*'1. Version 7 Dataset'!$CG186))</f>
        <v>35.242799999999995</v>
      </c>
      <c r="CL186" s="33">
        <f>IF($CC186=TRUE,'1. Version 7 Dataset'!CK186-($CI186*'2. AC Monitors'!$B$15),'1. Version 7 Dataset'!CK186)</f>
        <v>35.242799999999995</v>
      </c>
      <c r="CM186" s="33">
        <f>IF($CD186=TRUE,CL186-($CI186*'2. AC Monitors'!$D$15),CL186)</f>
        <v>35.242799999999995</v>
      </c>
      <c r="CN186" s="33">
        <f>IF($CB186=TRUE,CM186-($CI186*'2. AC Monitors'!$E$15),CM186)</f>
        <v>35.242799999999995</v>
      </c>
      <c r="CO186" s="33">
        <f>IF($CA186="DC",CN186+(CI186*(1-'2. AC Monitors'!$D$21)),CN186)</f>
        <v>35.242799999999995</v>
      </c>
      <c r="CP186" s="35">
        <f>('2. AC Monitors'!$A$8*'1. Version 7 Dataset'!$R186)+'2. AC Monitors'!$C$8</f>
        <v>37.034779999999998</v>
      </c>
      <c r="CQ186" s="35">
        <f t="shared" si="19"/>
        <v>1</v>
      </c>
      <c r="CR186" s="33">
        <f>(IF(CD186=TRUE,CI186+(CI186*'2. AC Monitors'!$D$15),'1. Version 7 Dataset'!CI186))*0.85</f>
        <v>38.976563000000006</v>
      </c>
      <c r="CS186" s="35">
        <f t="shared" si="20"/>
        <v>0</v>
      </c>
      <c r="CT186" s="35">
        <f>($AZ186*$R186*'3. Signage Displays'!$A$7)+'3. Signage Displays'!$B$7*TANH('3. Signage Displays'!$C$7*('1. Version 7 Dataset'!$R186+'3. Signage Displays'!$D$7)+'3. Signage Displays'!$E$7)+'3. Signage Displays'!$F$7</f>
        <v>32.262301517687803</v>
      </c>
      <c r="CU186" s="36">
        <f>($AZ186*$R186*'3. Signage Displays'!$A$7)</f>
        <v>2.8025702400000001</v>
      </c>
      <c r="CV186" s="37">
        <f>BE186-(AZ186*R186*'3. Signage Displays'!$A$7)</f>
        <v>11.19742976</v>
      </c>
      <c r="CW186" s="37">
        <f>IF(CC186=TRUE,CV186-(CT186*'3. Signage Displays'!$A$12),CV186)</f>
        <v>11.19742976</v>
      </c>
      <c r="CX186" s="38">
        <f>'3. Signage Displays'!$B$7*TANH('3. Signage Displays'!$C$7*('1. Version 7 Dataset'!R186+'3. Signage Displays'!$D$7)+'3. Signage Displays'!$E$7)+'3. Signage Displays'!$F$7</f>
        <v>29.459731277687805</v>
      </c>
      <c r="CY186" s="28">
        <f t="shared" si="21"/>
        <v>1</v>
      </c>
    </row>
    <row r="187" spans="1:103" s="17" customFormat="1" ht="19.5" customHeight="1">
      <c r="A187" s="28">
        <v>7</v>
      </c>
      <c r="B187" s="29" t="s">
        <v>2857</v>
      </c>
      <c r="C187" s="29" t="s">
        <v>3049</v>
      </c>
      <c r="D187" s="29" t="s">
        <v>3049</v>
      </c>
      <c r="E187" s="29" t="s">
        <v>2860</v>
      </c>
      <c r="F187" s="29" t="s">
        <v>3049</v>
      </c>
      <c r="G187" s="29" t="s">
        <v>3049</v>
      </c>
      <c r="H187" s="29"/>
      <c r="I187" s="29" t="s">
        <v>78</v>
      </c>
      <c r="J187" s="29" t="s">
        <v>88</v>
      </c>
      <c r="K187" s="29" t="s">
        <v>158</v>
      </c>
      <c r="L187" s="29" t="s">
        <v>80</v>
      </c>
      <c r="M187" s="29" t="s">
        <v>105</v>
      </c>
      <c r="N187" s="30">
        <v>1000</v>
      </c>
      <c r="O187" s="30">
        <v>13.2</v>
      </c>
      <c r="P187" s="30">
        <v>23.5</v>
      </c>
      <c r="Q187" s="31">
        <v>27</v>
      </c>
      <c r="R187" s="30">
        <v>311.67</v>
      </c>
      <c r="S187" s="30">
        <v>1.78</v>
      </c>
      <c r="T187" s="30">
        <v>1080</v>
      </c>
      <c r="U187" s="30">
        <v>1920</v>
      </c>
      <c r="V187" s="32">
        <v>2.1</v>
      </c>
      <c r="W187" s="30">
        <v>6653</v>
      </c>
      <c r="X187" s="30">
        <v>60</v>
      </c>
      <c r="Y187" s="30">
        <v>30.1</v>
      </c>
      <c r="Z187" s="29" t="s">
        <v>81</v>
      </c>
      <c r="AA187" s="29" t="s">
        <v>86</v>
      </c>
      <c r="AB187" s="29"/>
      <c r="AC187" s="29"/>
      <c r="AD187" s="29" t="s">
        <v>84</v>
      </c>
      <c r="AE187" s="29" t="s">
        <v>83</v>
      </c>
      <c r="AF187" s="29" t="s">
        <v>1184</v>
      </c>
      <c r="AG187" s="29" t="s">
        <v>105</v>
      </c>
      <c r="AH187" s="29" t="s">
        <v>120</v>
      </c>
      <c r="AI187" s="29" t="s">
        <v>105</v>
      </c>
      <c r="AJ187" s="29" t="s">
        <v>120</v>
      </c>
      <c r="AK187" s="29" t="s">
        <v>86</v>
      </c>
      <c r="AL187" s="29" t="s">
        <v>87</v>
      </c>
      <c r="AM187" s="29" t="s">
        <v>105</v>
      </c>
      <c r="AN187" s="29" t="s">
        <v>86</v>
      </c>
      <c r="AO187" s="29" t="s">
        <v>86</v>
      </c>
      <c r="AP187" s="29" t="s">
        <v>86</v>
      </c>
      <c r="AQ187" s="29" t="s">
        <v>96</v>
      </c>
      <c r="AR187" s="29" t="s">
        <v>105</v>
      </c>
      <c r="AS187" s="29" t="s">
        <v>84</v>
      </c>
      <c r="AT187" s="29" t="s">
        <v>89</v>
      </c>
      <c r="AU187" s="29" t="s">
        <v>105</v>
      </c>
      <c r="AV187" s="30">
        <v>5</v>
      </c>
      <c r="AW187" s="29" t="s">
        <v>84</v>
      </c>
      <c r="AX187" s="29" t="s">
        <v>84</v>
      </c>
      <c r="AY187" s="30">
        <v>250</v>
      </c>
      <c r="AZ187" s="30">
        <v>259.60000000000002</v>
      </c>
      <c r="BA187" s="30">
        <v>233.1</v>
      </c>
      <c r="BB187" s="30">
        <v>200</v>
      </c>
      <c r="BC187" s="29"/>
      <c r="BD187" s="29"/>
      <c r="BE187" s="30">
        <v>18.87</v>
      </c>
      <c r="BF187" s="29"/>
      <c r="BG187" s="30">
        <v>0.42</v>
      </c>
      <c r="BH187" s="30">
        <v>0.42</v>
      </c>
      <c r="BI187" s="29"/>
      <c r="BJ187" s="30">
        <v>0.38</v>
      </c>
      <c r="BK187" s="30">
        <v>60.3</v>
      </c>
      <c r="BL187" s="30">
        <v>60.3</v>
      </c>
      <c r="BM187" s="30">
        <v>64.05</v>
      </c>
      <c r="BN187" s="29"/>
      <c r="BO187" s="29"/>
      <c r="BP187" s="30">
        <v>0.46</v>
      </c>
      <c r="BQ187" s="30">
        <v>0.51</v>
      </c>
      <c r="BR187" s="30">
        <v>0.51</v>
      </c>
      <c r="BS187" s="30">
        <v>19</v>
      </c>
      <c r="BT187" s="30">
        <v>61.2</v>
      </c>
      <c r="BU187" s="29"/>
      <c r="BV187" s="30">
        <v>0</v>
      </c>
      <c r="BW187" s="28">
        <v>7</v>
      </c>
      <c r="BX187" s="33">
        <f t="shared" si="16"/>
        <v>60.246899999999997</v>
      </c>
      <c r="BY187" s="34">
        <f>IF(COUNTIF($G$2:G187,G187)=1,1,0)</f>
        <v>1</v>
      </c>
      <c r="BZ187" s="34">
        <f t="shared" si="17"/>
        <v>1</v>
      </c>
      <c r="CA187" s="28" t="s">
        <v>3405</v>
      </c>
      <c r="CB187" s="34" t="b">
        <f t="shared" si="22"/>
        <v>0</v>
      </c>
      <c r="CC187" s="34" t="b">
        <f t="shared" si="18"/>
        <v>0</v>
      </c>
      <c r="CD187" s="34" t="b">
        <f t="array" ref="CD187">ISNUMBER(SEARCH("Touch Screen",$AJ187))</f>
        <v>0</v>
      </c>
      <c r="CE187" s="34"/>
      <c r="CF187" s="34"/>
      <c r="CG187" s="32">
        <v>30.1</v>
      </c>
      <c r="CH187" s="28">
        <v>0</v>
      </c>
      <c r="CI187" s="33">
        <f>('2. AC Monitors'!$A$8*'1. Version 7 Dataset'!$R187)+('1. Version 7 Dataset'!$V187*'2. AC Monitors'!$B$8)+'2. AC Monitors'!$C$8</f>
        <v>54.843740000000004</v>
      </c>
      <c r="CJ187" s="35">
        <f>BX187-('2. AC Monitors'!$B$8*V187)</f>
        <v>51.426899999999996</v>
      </c>
      <c r="CK187" s="33">
        <f>IF($CH187=0,CJ187,CJ187-('2. AC Monitors'!$A$15*'1. Version 7 Dataset'!$CG187))</f>
        <v>51.426899999999996</v>
      </c>
      <c r="CL187" s="33">
        <f>IF($CC187=TRUE,'1. Version 7 Dataset'!CK187-($CI187*'2. AC Monitors'!$B$15),'1. Version 7 Dataset'!CK187)</f>
        <v>51.426899999999996</v>
      </c>
      <c r="CM187" s="33">
        <f>IF($CD187=TRUE,CL187-($CI187*'2. AC Monitors'!$D$15),CL187)</f>
        <v>51.426899999999996</v>
      </c>
      <c r="CN187" s="33">
        <f>IF($CB187=TRUE,CM187-($CI187*'2. AC Monitors'!$E$15),CM187)</f>
        <v>51.426899999999996</v>
      </c>
      <c r="CO187" s="33">
        <f>IF($CA187="DC",CN187+(CI187*(1-'2. AC Monitors'!$D$21)),CN187)</f>
        <v>51.426899999999996</v>
      </c>
      <c r="CP187" s="35">
        <f>('2. AC Monitors'!$A$8*'1. Version 7 Dataset'!$R187)+'2. AC Monitors'!$C$8</f>
        <v>46.023740000000004</v>
      </c>
      <c r="CQ187" s="35">
        <f t="shared" si="19"/>
        <v>0</v>
      </c>
      <c r="CR187" s="33">
        <f>(IF(CD187=TRUE,CI187+(CI187*'2. AC Monitors'!$D$15),'1. Version 7 Dataset'!CI187))*0.85</f>
        <v>46.617179</v>
      </c>
      <c r="CS187" s="35">
        <f t="shared" si="20"/>
        <v>0</v>
      </c>
      <c r="CT187" s="35">
        <f>($AZ187*$R187*'3. Signage Displays'!$A$7)+'3. Signage Displays'!$B$7*TANH('3. Signage Displays'!$C$7*('1. Version 7 Dataset'!$R187+'3. Signage Displays'!$D$7)+'3. Signage Displays'!$E$7)+'3. Signage Displays'!$F$7</f>
        <v>37.074743359051396</v>
      </c>
      <c r="CU187" s="36">
        <f>($AZ187*$R187*'3. Signage Displays'!$A$7)</f>
        <v>3.2363812800000007</v>
      </c>
      <c r="CV187" s="37">
        <f>BE187-(AZ187*R187*'3. Signage Displays'!$A$7)</f>
        <v>15.633618720000001</v>
      </c>
      <c r="CW187" s="37">
        <f>IF(CC187=TRUE,CV187-(CT187*'3. Signage Displays'!$A$12),CV187)</f>
        <v>15.633618720000001</v>
      </c>
      <c r="CX187" s="38">
        <f>'3. Signage Displays'!$B$7*TANH('3. Signage Displays'!$C$7*('1. Version 7 Dataset'!R187+'3. Signage Displays'!$D$7)+'3. Signage Displays'!$E$7)+'3. Signage Displays'!$F$7</f>
        <v>33.8383620790514</v>
      </c>
      <c r="CY187" s="28">
        <f t="shared" si="21"/>
        <v>1</v>
      </c>
    </row>
    <row r="188" spans="1:103" s="17" customFormat="1" ht="19.5" customHeight="1">
      <c r="A188" s="28">
        <v>9</v>
      </c>
      <c r="B188" s="29" t="s">
        <v>1268</v>
      </c>
      <c r="C188" s="29" t="s">
        <v>1532</v>
      </c>
      <c r="D188" s="29" t="s">
        <v>1533</v>
      </c>
      <c r="E188" s="29" t="s">
        <v>1271</v>
      </c>
      <c r="F188" s="29" t="s">
        <v>1532</v>
      </c>
      <c r="G188" s="29" t="s">
        <v>1533</v>
      </c>
      <c r="H188" s="29"/>
      <c r="I188" s="29" t="s">
        <v>78</v>
      </c>
      <c r="J188" s="29" t="s">
        <v>88</v>
      </c>
      <c r="K188" s="29" t="s">
        <v>158</v>
      </c>
      <c r="L188" s="29" t="s">
        <v>80</v>
      </c>
      <c r="M188" s="29" t="s">
        <v>105</v>
      </c>
      <c r="N188" s="30">
        <v>600</v>
      </c>
      <c r="O188" s="30">
        <v>10.1</v>
      </c>
      <c r="P188" s="30">
        <v>18</v>
      </c>
      <c r="Q188" s="31">
        <v>20.7</v>
      </c>
      <c r="R188" s="30">
        <v>182.82</v>
      </c>
      <c r="S188" s="30">
        <v>1.78</v>
      </c>
      <c r="T188" s="30">
        <v>1080</v>
      </c>
      <c r="U188" s="30">
        <v>1920</v>
      </c>
      <c r="V188" s="32">
        <v>2.1</v>
      </c>
      <c r="W188" s="30">
        <v>11342</v>
      </c>
      <c r="X188" s="30">
        <v>60</v>
      </c>
      <c r="Y188" s="30">
        <v>30.9</v>
      </c>
      <c r="Z188" s="29" t="s">
        <v>86</v>
      </c>
      <c r="AA188" s="29" t="s">
        <v>86</v>
      </c>
      <c r="AB188" s="29"/>
      <c r="AC188" s="29"/>
      <c r="AD188" s="29" t="s">
        <v>84</v>
      </c>
      <c r="AE188" s="29" t="s">
        <v>83</v>
      </c>
      <c r="AF188" s="29" t="s">
        <v>306</v>
      </c>
      <c r="AG188" s="29" t="s">
        <v>105</v>
      </c>
      <c r="AH188" s="29" t="s">
        <v>86</v>
      </c>
      <c r="AI188" s="29" t="s">
        <v>105</v>
      </c>
      <c r="AJ188" s="29" t="s">
        <v>86</v>
      </c>
      <c r="AK188" s="29" t="s">
        <v>86</v>
      </c>
      <c r="AL188" s="29" t="s">
        <v>306</v>
      </c>
      <c r="AM188" s="29" t="s">
        <v>105</v>
      </c>
      <c r="AN188" s="29" t="s">
        <v>86</v>
      </c>
      <c r="AO188" s="29" t="s">
        <v>86</v>
      </c>
      <c r="AP188" s="29" t="s">
        <v>86</v>
      </c>
      <c r="AQ188" s="29" t="s">
        <v>96</v>
      </c>
      <c r="AR188" s="29" t="s">
        <v>105</v>
      </c>
      <c r="AS188" s="29" t="s">
        <v>84</v>
      </c>
      <c r="AT188" s="29" t="s">
        <v>89</v>
      </c>
      <c r="AU188" s="29" t="s">
        <v>105</v>
      </c>
      <c r="AV188" s="30">
        <v>0</v>
      </c>
      <c r="AW188" s="29" t="s">
        <v>84</v>
      </c>
      <c r="AX188" s="29" t="s">
        <v>84</v>
      </c>
      <c r="AY188" s="30">
        <v>200</v>
      </c>
      <c r="AZ188" s="30">
        <v>215.7</v>
      </c>
      <c r="BA188" s="30">
        <v>175.7</v>
      </c>
      <c r="BB188" s="30">
        <v>200</v>
      </c>
      <c r="BC188" s="29"/>
      <c r="BD188" s="29"/>
      <c r="BE188" s="30">
        <v>15.13</v>
      </c>
      <c r="BF188" s="29"/>
      <c r="BG188" s="30">
        <v>0.5</v>
      </c>
      <c r="BH188" s="29"/>
      <c r="BI188" s="29"/>
      <c r="BJ188" s="30">
        <v>0.3</v>
      </c>
      <c r="BK188" s="30">
        <v>49.25</v>
      </c>
      <c r="BL188" s="30">
        <v>49.25</v>
      </c>
      <c r="BM188" s="30">
        <v>49.85</v>
      </c>
      <c r="BN188" s="29"/>
      <c r="BO188" s="29"/>
      <c r="BP188" s="30">
        <v>0.26</v>
      </c>
      <c r="BQ188" s="30">
        <v>0.42</v>
      </c>
      <c r="BR188" s="29"/>
      <c r="BS188" s="30">
        <v>14.74</v>
      </c>
      <c r="BT188" s="30">
        <v>47.59</v>
      </c>
      <c r="BU188" s="29"/>
      <c r="BV188" s="30">
        <v>0</v>
      </c>
      <c r="BW188" s="28">
        <v>9</v>
      </c>
      <c r="BX188" s="33">
        <f t="shared" si="16"/>
        <v>49.235579999999999</v>
      </c>
      <c r="BY188" s="34">
        <f>IF(COUNTIF($G$2:G188,G188)=1,1,0)</f>
        <v>1</v>
      </c>
      <c r="BZ188" s="34">
        <f t="shared" si="17"/>
        <v>1</v>
      </c>
      <c r="CA188" s="28" t="s">
        <v>3405</v>
      </c>
      <c r="CB188" s="34" t="b">
        <f t="shared" si="22"/>
        <v>0</v>
      </c>
      <c r="CC188" s="34" t="b">
        <f t="shared" si="18"/>
        <v>0</v>
      </c>
      <c r="CD188" s="34" t="b">
        <f t="array" ref="CD188">ISNUMBER(SEARCH("Touch Screen",$AJ188))</f>
        <v>0</v>
      </c>
      <c r="CE188" s="34"/>
      <c r="CF188" s="34"/>
      <c r="CG188" s="32">
        <v>30.9</v>
      </c>
      <c r="CH188" s="28">
        <v>0</v>
      </c>
      <c r="CI188" s="33">
        <f>('2. AC Monitors'!$A$8*'1. Version 7 Dataset'!$R188)+('1. Version 7 Dataset'!$V188*'2. AC Monitors'!$B$8)+'2. AC Monitors'!$C$8</f>
        <v>39.124039999999994</v>
      </c>
      <c r="CJ188" s="35">
        <f>BX188-('2. AC Monitors'!$B$8*V188)</f>
        <v>40.415579999999999</v>
      </c>
      <c r="CK188" s="33">
        <f>IF($CH188=0,CJ188,CJ188-('2. AC Monitors'!$A$15*'1. Version 7 Dataset'!$CG188))</f>
        <v>40.415579999999999</v>
      </c>
      <c r="CL188" s="33">
        <f>IF($CC188=TRUE,'1. Version 7 Dataset'!CK188-($CI188*'2. AC Monitors'!$B$15),'1. Version 7 Dataset'!CK188)</f>
        <v>40.415579999999999</v>
      </c>
      <c r="CM188" s="33">
        <f>IF($CD188=TRUE,CL188-($CI188*'2. AC Monitors'!$D$15),CL188)</f>
        <v>40.415579999999999</v>
      </c>
      <c r="CN188" s="33">
        <f>IF($CB188=TRUE,CM188-($CI188*'2. AC Monitors'!$E$15),CM188)</f>
        <v>40.415579999999999</v>
      </c>
      <c r="CO188" s="33">
        <f>IF($CA188="DC",CN188+(CI188*(1-'2. AC Monitors'!$D$21)),CN188)</f>
        <v>40.415579999999999</v>
      </c>
      <c r="CP188" s="35">
        <f>('2. AC Monitors'!$A$8*'1. Version 7 Dataset'!$R188)+'2. AC Monitors'!$C$8</f>
        <v>30.304039999999997</v>
      </c>
      <c r="CQ188" s="35">
        <f t="shared" si="19"/>
        <v>0</v>
      </c>
      <c r="CR188" s="33">
        <f>(IF(CD188=TRUE,CI188+(CI188*'2. AC Monitors'!$D$15),'1. Version 7 Dataset'!CI188))*0.85</f>
        <v>33.255433999999994</v>
      </c>
      <c r="CS188" s="35">
        <f t="shared" si="20"/>
        <v>0</v>
      </c>
      <c r="CT188" s="35">
        <f>($AZ188*$R188*'3. Signage Displays'!$A$7)+'3. Signage Displays'!$B$7*TANH('3. Signage Displays'!$C$7*('1. Version 7 Dataset'!$R188+'3. Signage Displays'!$D$7)+'3. Signage Displays'!$E$7)+'3. Signage Displays'!$F$7</f>
        <v>27.74114165903007</v>
      </c>
      <c r="CU188" s="36">
        <f>($AZ188*$R188*'3. Signage Displays'!$A$7)</f>
        <v>1.5773709600000001</v>
      </c>
      <c r="CV188" s="37">
        <f>BE188-(AZ188*R188*'3. Signage Displays'!$A$7)</f>
        <v>13.552629040000001</v>
      </c>
      <c r="CW188" s="37">
        <f>IF(CC188=TRUE,CV188-(CT188*'3. Signage Displays'!$A$12),CV188)</f>
        <v>13.552629040000001</v>
      </c>
      <c r="CX188" s="38">
        <f>'3. Signage Displays'!$B$7*TANH('3. Signage Displays'!$C$7*('1. Version 7 Dataset'!R188+'3. Signage Displays'!$D$7)+'3. Signage Displays'!$E$7)+'3. Signage Displays'!$F$7</f>
        <v>26.163770699030071</v>
      </c>
      <c r="CY188" s="28">
        <f t="shared" si="21"/>
        <v>1</v>
      </c>
    </row>
    <row r="189" spans="1:103" s="17" customFormat="1" ht="19.5" customHeight="1">
      <c r="A189" s="28">
        <v>10</v>
      </c>
      <c r="B189" s="29" t="s">
        <v>1674</v>
      </c>
      <c r="C189" s="29" t="s">
        <v>1712</v>
      </c>
      <c r="D189" s="29" t="s">
        <v>1713</v>
      </c>
      <c r="E189" s="29" t="s">
        <v>1677</v>
      </c>
      <c r="F189" s="29" t="s">
        <v>1714</v>
      </c>
      <c r="G189" s="29" t="s">
        <v>1715</v>
      </c>
      <c r="H189" s="29" t="s">
        <v>1716</v>
      </c>
      <c r="I189" s="29" t="s">
        <v>78</v>
      </c>
      <c r="J189" s="29" t="s">
        <v>132</v>
      </c>
      <c r="K189" s="29"/>
      <c r="L189" s="29" t="s">
        <v>80</v>
      </c>
      <c r="M189" s="29"/>
      <c r="N189" s="30">
        <v>1000</v>
      </c>
      <c r="O189" s="30">
        <v>11.7</v>
      </c>
      <c r="P189" s="30">
        <v>20.7</v>
      </c>
      <c r="Q189" s="31">
        <v>23.8</v>
      </c>
      <c r="R189" s="30">
        <v>242.04</v>
      </c>
      <c r="S189" s="30">
        <v>1.78</v>
      </c>
      <c r="T189" s="30">
        <v>1080</v>
      </c>
      <c r="U189" s="30">
        <v>1920</v>
      </c>
      <c r="V189" s="32">
        <v>2.1</v>
      </c>
      <c r="W189" s="30">
        <v>8567</v>
      </c>
      <c r="X189" s="30">
        <v>60</v>
      </c>
      <c r="Y189" s="30">
        <v>0.3</v>
      </c>
      <c r="Z189" s="29" t="s">
        <v>86</v>
      </c>
      <c r="AA189" s="29" t="s">
        <v>86</v>
      </c>
      <c r="AB189" s="29"/>
      <c r="AC189" s="29"/>
      <c r="AD189" s="29" t="s">
        <v>84</v>
      </c>
      <c r="AE189" s="29" t="s">
        <v>84</v>
      </c>
      <c r="AF189" s="29" t="s">
        <v>270</v>
      </c>
      <c r="AG189" s="29"/>
      <c r="AH189" s="29" t="s">
        <v>86</v>
      </c>
      <c r="AI189" s="29"/>
      <c r="AJ189" s="29" t="s">
        <v>86</v>
      </c>
      <c r="AK189" s="29" t="s">
        <v>86</v>
      </c>
      <c r="AL189" s="29" t="s">
        <v>102</v>
      </c>
      <c r="AM189" s="29"/>
      <c r="AN189" s="29" t="s">
        <v>86</v>
      </c>
      <c r="AO189" s="29" t="s">
        <v>86</v>
      </c>
      <c r="AP189" s="29" t="s">
        <v>86</v>
      </c>
      <c r="AQ189" s="29" t="s">
        <v>96</v>
      </c>
      <c r="AR189" s="29"/>
      <c r="AS189" s="29" t="s">
        <v>84</v>
      </c>
      <c r="AT189" s="29" t="s">
        <v>89</v>
      </c>
      <c r="AU189" s="29"/>
      <c r="AV189" s="30">
        <v>5</v>
      </c>
      <c r="AW189" s="29" t="s">
        <v>84</v>
      </c>
      <c r="AX189" s="29" t="s">
        <v>84</v>
      </c>
      <c r="AY189" s="30">
        <v>250</v>
      </c>
      <c r="AZ189" s="30">
        <v>248.4</v>
      </c>
      <c r="BA189" s="30">
        <v>182.6</v>
      </c>
      <c r="BB189" s="30">
        <v>200</v>
      </c>
      <c r="BC189" s="29"/>
      <c r="BD189" s="29"/>
      <c r="BE189" s="30">
        <v>16.93</v>
      </c>
      <c r="BF189" s="29"/>
      <c r="BG189" s="30">
        <v>0.13</v>
      </c>
      <c r="BH189" s="30">
        <v>0</v>
      </c>
      <c r="BI189" s="29"/>
      <c r="BJ189" s="30">
        <v>0.09</v>
      </c>
      <c r="BK189" s="30">
        <v>52.66</v>
      </c>
      <c r="BL189" s="30">
        <v>52.66</v>
      </c>
      <c r="BM189" s="30">
        <v>54.1</v>
      </c>
      <c r="BN189" s="29"/>
      <c r="BO189" s="29"/>
      <c r="BP189" s="30">
        <v>0.13</v>
      </c>
      <c r="BQ189" s="30">
        <v>0.18</v>
      </c>
      <c r="BR189" s="30">
        <v>0</v>
      </c>
      <c r="BS189" s="30">
        <v>16.66</v>
      </c>
      <c r="BT189" s="30">
        <v>52.11</v>
      </c>
      <c r="BU189" s="29"/>
      <c r="BV189" s="30">
        <v>0</v>
      </c>
      <c r="BW189" s="28">
        <v>10</v>
      </c>
      <c r="BX189" s="33">
        <f t="shared" si="16"/>
        <v>52.647599999999997</v>
      </c>
      <c r="BY189" s="34">
        <f>IF(COUNTIF($G$2:G189,G189)=1,1,0)</f>
        <v>1</v>
      </c>
      <c r="BZ189" s="34">
        <f t="shared" si="17"/>
        <v>1</v>
      </c>
      <c r="CA189" s="28" t="s">
        <v>3405</v>
      </c>
      <c r="CB189" s="34" t="b">
        <f t="shared" si="22"/>
        <v>0</v>
      </c>
      <c r="CC189" s="34" t="b">
        <f t="shared" si="18"/>
        <v>0</v>
      </c>
      <c r="CD189" s="34" t="b">
        <f t="array" ref="CD189">ISNUMBER(SEARCH("Touch Screen",$AJ189))</f>
        <v>0</v>
      </c>
      <c r="CE189" s="34"/>
      <c r="CF189" s="34"/>
      <c r="CG189" s="32">
        <v>0.3</v>
      </c>
      <c r="CH189" s="28">
        <v>0</v>
      </c>
      <c r="CI189" s="33">
        <f>('2. AC Monitors'!$A$8*'1. Version 7 Dataset'!$R189)+('1. Version 7 Dataset'!$V189*'2. AC Monitors'!$B$8)+'2. AC Monitors'!$C$8</f>
        <v>46.348879999999994</v>
      </c>
      <c r="CJ189" s="35">
        <f>BX189-('2. AC Monitors'!$B$8*V189)</f>
        <v>43.827599999999997</v>
      </c>
      <c r="CK189" s="33">
        <f>IF($CH189=0,CJ189,CJ189-('2. AC Monitors'!$A$15*'1. Version 7 Dataset'!$CG189))</f>
        <v>43.827599999999997</v>
      </c>
      <c r="CL189" s="33">
        <f>IF($CC189=TRUE,'1. Version 7 Dataset'!CK189-($CI189*'2. AC Monitors'!$B$15),'1. Version 7 Dataset'!CK189)</f>
        <v>43.827599999999997</v>
      </c>
      <c r="CM189" s="33">
        <f>IF($CD189=TRUE,CL189-($CI189*'2. AC Monitors'!$D$15),CL189)</f>
        <v>43.827599999999997</v>
      </c>
      <c r="CN189" s="33">
        <f>IF($CB189=TRUE,CM189-($CI189*'2. AC Monitors'!$E$15),CM189)</f>
        <v>43.827599999999997</v>
      </c>
      <c r="CO189" s="33">
        <f>IF($CA189="DC",CN189+(CI189*(1-'2. AC Monitors'!$D$21)),CN189)</f>
        <v>43.827599999999997</v>
      </c>
      <c r="CP189" s="35">
        <f>('2. AC Monitors'!$A$8*'1. Version 7 Dataset'!$R189)+'2. AC Monitors'!$C$8</f>
        <v>37.528880000000001</v>
      </c>
      <c r="CQ189" s="35">
        <f t="shared" si="19"/>
        <v>0</v>
      </c>
      <c r="CR189" s="33">
        <f>(IF(CD189=TRUE,CI189+(CI189*'2. AC Monitors'!$D$15),'1. Version 7 Dataset'!CI189))*0.85</f>
        <v>39.396547999999996</v>
      </c>
      <c r="CS189" s="35">
        <f t="shared" si="20"/>
        <v>0</v>
      </c>
      <c r="CT189" s="35">
        <f>($AZ189*$R189*'3. Signage Displays'!$A$7)+'3. Signage Displays'!$B$7*TANH('3. Signage Displays'!$C$7*('1. Version 7 Dataset'!$R189+'3. Signage Displays'!$D$7)+'3. Signage Displays'!$E$7)+'3. Signage Displays'!$F$7</f>
        <v>32.10609175915387</v>
      </c>
      <c r="CU189" s="36">
        <f>($AZ189*$R189*'3. Signage Displays'!$A$7)</f>
        <v>2.40490944</v>
      </c>
      <c r="CV189" s="37">
        <f>BE189-(AZ189*R189*'3. Signage Displays'!$A$7)</f>
        <v>14.525090559999999</v>
      </c>
      <c r="CW189" s="37">
        <f>IF(CC189=TRUE,CV189-(CT189*'3. Signage Displays'!$A$12),CV189)</f>
        <v>14.525090559999999</v>
      </c>
      <c r="CX189" s="38">
        <f>'3. Signage Displays'!$B$7*TANH('3. Signage Displays'!$C$7*('1. Version 7 Dataset'!R189+'3. Signage Displays'!$D$7)+'3. Signage Displays'!$E$7)+'3. Signage Displays'!$F$7</f>
        <v>29.701182319153872</v>
      </c>
      <c r="CY189" s="28">
        <f t="shared" si="21"/>
        <v>1</v>
      </c>
    </row>
    <row r="190" spans="1:103" s="17" customFormat="1" ht="19.5" customHeight="1">
      <c r="A190" s="28">
        <v>11</v>
      </c>
      <c r="B190" s="29" t="s">
        <v>1674</v>
      </c>
      <c r="C190" s="29" t="s">
        <v>1707</v>
      </c>
      <c r="D190" s="29" t="s">
        <v>1708</v>
      </c>
      <c r="E190" s="29" t="s">
        <v>1677</v>
      </c>
      <c r="F190" s="29" t="s">
        <v>1709</v>
      </c>
      <c r="G190" s="29" t="s">
        <v>1710</v>
      </c>
      <c r="H190" s="29" t="s">
        <v>1711</v>
      </c>
      <c r="I190" s="29" t="s">
        <v>78</v>
      </c>
      <c r="J190" s="29" t="s">
        <v>132</v>
      </c>
      <c r="K190" s="29"/>
      <c r="L190" s="29" t="s">
        <v>80</v>
      </c>
      <c r="M190" s="29"/>
      <c r="N190" s="30">
        <v>1000</v>
      </c>
      <c r="O190" s="30">
        <v>10.6</v>
      </c>
      <c r="P190" s="30">
        <v>18.8</v>
      </c>
      <c r="Q190" s="31">
        <v>21.5</v>
      </c>
      <c r="R190" s="30">
        <v>197.52</v>
      </c>
      <c r="S190" s="30">
        <v>1.78</v>
      </c>
      <c r="T190" s="30">
        <v>1080</v>
      </c>
      <c r="U190" s="30">
        <v>1920</v>
      </c>
      <c r="V190" s="32">
        <v>2.1</v>
      </c>
      <c r="W190" s="30">
        <v>10498</v>
      </c>
      <c r="X190" s="30">
        <v>60</v>
      </c>
      <c r="Y190" s="30">
        <v>0.3</v>
      </c>
      <c r="Z190" s="29" t="s">
        <v>86</v>
      </c>
      <c r="AA190" s="29" t="s">
        <v>86</v>
      </c>
      <c r="AB190" s="29"/>
      <c r="AC190" s="29"/>
      <c r="AD190" s="29" t="s">
        <v>84</v>
      </c>
      <c r="AE190" s="29" t="s">
        <v>84</v>
      </c>
      <c r="AF190" s="29" t="s">
        <v>270</v>
      </c>
      <c r="AG190" s="29"/>
      <c r="AH190" s="29" t="s">
        <v>86</v>
      </c>
      <c r="AI190" s="29"/>
      <c r="AJ190" s="29" t="s">
        <v>86</v>
      </c>
      <c r="AK190" s="29" t="s">
        <v>86</v>
      </c>
      <c r="AL190" s="29" t="s">
        <v>102</v>
      </c>
      <c r="AM190" s="29"/>
      <c r="AN190" s="29" t="s">
        <v>86</v>
      </c>
      <c r="AO190" s="29" t="s">
        <v>86</v>
      </c>
      <c r="AP190" s="29" t="s">
        <v>86</v>
      </c>
      <c r="AQ190" s="29" t="s">
        <v>96</v>
      </c>
      <c r="AR190" s="29"/>
      <c r="AS190" s="29" t="s">
        <v>84</v>
      </c>
      <c r="AT190" s="29" t="s">
        <v>89</v>
      </c>
      <c r="AU190" s="29"/>
      <c r="AV190" s="30">
        <v>5</v>
      </c>
      <c r="AW190" s="29" t="s">
        <v>84</v>
      </c>
      <c r="AX190" s="29" t="s">
        <v>84</v>
      </c>
      <c r="AY190" s="30">
        <v>250</v>
      </c>
      <c r="AZ190" s="30">
        <v>322.60000000000002</v>
      </c>
      <c r="BA190" s="30">
        <v>221.5</v>
      </c>
      <c r="BB190" s="30">
        <v>200</v>
      </c>
      <c r="BC190" s="29"/>
      <c r="BD190" s="29"/>
      <c r="BE190" s="30">
        <v>14.17</v>
      </c>
      <c r="BF190" s="29"/>
      <c r="BG190" s="30">
        <v>0.15</v>
      </c>
      <c r="BH190" s="30">
        <v>0</v>
      </c>
      <c r="BI190" s="29"/>
      <c r="BJ190" s="30">
        <v>0.13</v>
      </c>
      <c r="BK190" s="30">
        <v>44.29</v>
      </c>
      <c r="BL190" s="30">
        <v>44.29</v>
      </c>
      <c r="BM190" s="30">
        <v>50.6</v>
      </c>
      <c r="BN190" s="29"/>
      <c r="BO190" s="29"/>
      <c r="BP190" s="30">
        <v>0.18</v>
      </c>
      <c r="BQ190" s="30">
        <v>0.23</v>
      </c>
      <c r="BR190" s="30">
        <v>0</v>
      </c>
      <c r="BS190" s="30">
        <v>14.25</v>
      </c>
      <c r="BT190" s="30">
        <v>45.01</v>
      </c>
      <c r="BU190" s="29"/>
      <c r="BV190" s="30">
        <v>0</v>
      </c>
      <c r="BW190" s="28">
        <v>11</v>
      </c>
      <c r="BX190" s="33">
        <f t="shared" si="16"/>
        <v>44.299319999999994</v>
      </c>
      <c r="BY190" s="34">
        <f>IF(COUNTIF($G$2:G190,G190)=1,1,0)</f>
        <v>1</v>
      </c>
      <c r="BZ190" s="34">
        <f t="shared" si="17"/>
        <v>1</v>
      </c>
      <c r="CA190" s="28" t="s">
        <v>3405</v>
      </c>
      <c r="CB190" s="34" t="b">
        <f t="shared" si="22"/>
        <v>0</v>
      </c>
      <c r="CC190" s="34" t="b">
        <f t="shared" si="18"/>
        <v>0</v>
      </c>
      <c r="CD190" s="34" t="b">
        <f t="array" ref="CD190">ISNUMBER(SEARCH("Touch Screen",$AJ190))</f>
        <v>0</v>
      </c>
      <c r="CE190" s="34"/>
      <c r="CF190" s="34"/>
      <c r="CG190" s="32">
        <v>0.3</v>
      </c>
      <c r="CH190" s="28">
        <v>0</v>
      </c>
      <c r="CI190" s="33">
        <f>('2. AC Monitors'!$A$8*'1. Version 7 Dataset'!$R190)+('1. Version 7 Dataset'!$V190*'2. AC Monitors'!$B$8)+'2. AC Monitors'!$C$8</f>
        <v>40.917439999999999</v>
      </c>
      <c r="CJ190" s="35">
        <f>BX190-('2. AC Monitors'!$B$8*V190)</f>
        <v>35.479319999999994</v>
      </c>
      <c r="CK190" s="33">
        <f>IF($CH190=0,CJ190,CJ190-('2. AC Monitors'!$A$15*'1. Version 7 Dataset'!$CG190))</f>
        <v>35.479319999999994</v>
      </c>
      <c r="CL190" s="33">
        <f>IF($CC190=TRUE,'1. Version 7 Dataset'!CK190-($CI190*'2. AC Monitors'!$B$15),'1. Version 7 Dataset'!CK190)</f>
        <v>35.479319999999994</v>
      </c>
      <c r="CM190" s="33">
        <f>IF($CD190=TRUE,CL190-($CI190*'2. AC Monitors'!$D$15),CL190)</f>
        <v>35.479319999999994</v>
      </c>
      <c r="CN190" s="33">
        <f>IF($CB190=TRUE,CM190-($CI190*'2. AC Monitors'!$E$15),CM190)</f>
        <v>35.479319999999994</v>
      </c>
      <c r="CO190" s="33">
        <f>IF($CA190="DC",CN190+(CI190*(1-'2. AC Monitors'!$D$21)),CN190)</f>
        <v>35.479319999999994</v>
      </c>
      <c r="CP190" s="35">
        <f>('2. AC Monitors'!$A$8*'1. Version 7 Dataset'!$R190)+'2. AC Monitors'!$C$8</f>
        <v>32.097440000000006</v>
      </c>
      <c r="CQ190" s="35">
        <f t="shared" si="19"/>
        <v>0</v>
      </c>
      <c r="CR190" s="33">
        <f>(IF(CD190=TRUE,CI190+(CI190*'2. AC Monitors'!$D$15),'1. Version 7 Dataset'!CI190))*0.85</f>
        <v>34.779823999999998</v>
      </c>
      <c r="CS190" s="35">
        <f t="shared" si="20"/>
        <v>0</v>
      </c>
      <c r="CT190" s="35">
        <f>($AZ190*$R190*'3. Signage Displays'!$A$7)+'3. Signage Displays'!$B$7*TANH('3. Signage Displays'!$C$7*('1. Version 7 Dataset'!$R190+'3. Signage Displays'!$D$7)+'3. Signage Displays'!$E$7)+'3. Signage Displays'!$F$7</f>
        <v>29.591893957923769</v>
      </c>
      <c r="CU190" s="36">
        <f>($AZ190*$R190*'3. Signage Displays'!$A$7)</f>
        <v>2.5487980800000005</v>
      </c>
      <c r="CV190" s="37">
        <f>BE190-(AZ190*R190*'3. Signage Displays'!$A$7)</f>
        <v>11.621201919999999</v>
      </c>
      <c r="CW190" s="37">
        <f>IF(CC190=TRUE,CV190-(CT190*'3. Signage Displays'!$A$12),CV190)</f>
        <v>11.621201919999999</v>
      </c>
      <c r="CX190" s="38">
        <f>'3. Signage Displays'!$B$7*TANH('3. Signage Displays'!$C$7*('1. Version 7 Dataset'!R190+'3. Signage Displays'!$D$7)+'3. Signage Displays'!$E$7)+'3. Signage Displays'!$F$7</f>
        <v>27.043095877923768</v>
      </c>
      <c r="CY190" s="28">
        <f t="shared" si="21"/>
        <v>1</v>
      </c>
    </row>
    <row r="191" spans="1:103" s="17" customFormat="1" ht="19.5" customHeight="1">
      <c r="A191" s="28">
        <v>13</v>
      </c>
      <c r="B191" s="29" t="s">
        <v>2231</v>
      </c>
      <c r="C191" s="29" t="s">
        <v>2373</v>
      </c>
      <c r="D191" s="29" t="s">
        <v>2374</v>
      </c>
      <c r="E191" s="29" t="s">
        <v>2234</v>
      </c>
      <c r="F191" s="29" t="s">
        <v>2373</v>
      </c>
      <c r="G191" s="29" t="s">
        <v>2374</v>
      </c>
      <c r="H191" s="29" t="s">
        <v>2375</v>
      </c>
      <c r="I191" s="29" t="s">
        <v>78</v>
      </c>
      <c r="J191" s="29" t="s">
        <v>100</v>
      </c>
      <c r="K191" s="29" t="s">
        <v>105</v>
      </c>
      <c r="L191" s="29" t="s">
        <v>80</v>
      </c>
      <c r="M191" s="29" t="s">
        <v>105</v>
      </c>
      <c r="N191" s="30">
        <v>1000</v>
      </c>
      <c r="O191" s="30">
        <v>11.5</v>
      </c>
      <c r="P191" s="30">
        <v>20.5</v>
      </c>
      <c r="Q191" s="31">
        <v>23</v>
      </c>
      <c r="R191" s="30">
        <v>236.92</v>
      </c>
      <c r="S191" s="30">
        <v>1.78</v>
      </c>
      <c r="T191" s="30">
        <v>1080</v>
      </c>
      <c r="U191" s="30">
        <v>1920</v>
      </c>
      <c r="V191" s="32">
        <v>2.1</v>
      </c>
      <c r="W191" s="30">
        <v>8752</v>
      </c>
      <c r="X191" s="30">
        <v>60</v>
      </c>
      <c r="Y191" s="30">
        <v>31.9</v>
      </c>
      <c r="Z191" s="29" t="s">
        <v>81</v>
      </c>
      <c r="AA191" s="29" t="s">
        <v>86</v>
      </c>
      <c r="AB191" s="29"/>
      <c r="AC191" s="29"/>
      <c r="AD191" s="29" t="s">
        <v>84</v>
      </c>
      <c r="AE191" s="29" t="s">
        <v>83</v>
      </c>
      <c r="AF191" s="29" t="s">
        <v>542</v>
      </c>
      <c r="AG191" s="29" t="s">
        <v>105</v>
      </c>
      <c r="AH191" s="29" t="s">
        <v>120</v>
      </c>
      <c r="AI191" s="29" t="s">
        <v>105</v>
      </c>
      <c r="AJ191" s="29" t="s">
        <v>120</v>
      </c>
      <c r="AK191" s="29" t="s">
        <v>86</v>
      </c>
      <c r="AL191" s="29" t="s">
        <v>87</v>
      </c>
      <c r="AM191" s="29" t="s">
        <v>105</v>
      </c>
      <c r="AN191" s="29" t="s">
        <v>86</v>
      </c>
      <c r="AO191" s="29" t="s">
        <v>86</v>
      </c>
      <c r="AP191" s="29" t="s">
        <v>86</v>
      </c>
      <c r="AQ191" s="29" t="s">
        <v>96</v>
      </c>
      <c r="AR191" s="29" t="s">
        <v>105</v>
      </c>
      <c r="AS191" s="29" t="s">
        <v>84</v>
      </c>
      <c r="AT191" s="29" t="s">
        <v>89</v>
      </c>
      <c r="AU191" s="29" t="s">
        <v>105</v>
      </c>
      <c r="AV191" s="30">
        <v>0</v>
      </c>
      <c r="AW191" s="29" t="s">
        <v>84</v>
      </c>
      <c r="AX191" s="29" t="s">
        <v>84</v>
      </c>
      <c r="AY191" s="30">
        <v>250</v>
      </c>
      <c r="AZ191" s="30">
        <v>260.2</v>
      </c>
      <c r="BA191" s="30">
        <v>206.2</v>
      </c>
      <c r="BB191" s="30">
        <v>200</v>
      </c>
      <c r="BC191" s="29"/>
      <c r="BD191" s="29"/>
      <c r="BE191" s="30">
        <v>15.54</v>
      </c>
      <c r="BF191" s="29"/>
      <c r="BG191" s="30">
        <v>0.25</v>
      </c>
      <c r="BH191" s="29"/>
      <c r="BI191" s="29"/>
      <c r="BJ191" s="30">
        <v>0.17</v>
      </c>
      <c r="BK191" s="30">
        <v>49.1</v>
      </c>
      <c r="BL191" s="30">
        <v>49.1</v>
      </c>
      <c r="BM191" s="30">
        <v>53.09</v>
      </c>
      <c r="BN191" s="29"/>
      <c r="BO191" s="29"/>
      <c r="BP191" s="30">
        <v>0.21</v>
      </c>
      <c r="BQ191" s="30">
        <v>0.34</v>
      </c>
      <c r="BR191" s="29"/>
      <c r="BS191" s="30">
        <v>15.45</v>
      </c>
      <c r="BT191" s="30">
        <v>49.3</v>
      </c>
      <c r="BU191" s="29"/>
      <c r="BV191" s="30">
        <v>0</v>
      </c>
      <c r="BW191" s="28">
        <v>13</v>
      </c>
      <c r="BX191" s="33">
        <f t="shared" si="16"/>
        <v>49.06913999999999</v>
      </c>
      <c r="BY191" s="34">
        <f>IF(COUNTIF($G$2:G191,G191)=1,1,0)</f>
        <v>1</v>
      </c>
      <c r="BZ191" s="34">
        <f t="shared" si="17"/>
        <v>1</v>
      </c>
      <c r="CA191" s="28" t="s">
        <v>3405</v>
      </c>
      <c r="CB191" s="34" t="b">
        <f t="shared" si="22"/>
        <v>0</v>
      </c>
      <c r="CC191" s="34" t="b">
        <f t="shared" si="18"/>
        <v>0</v>
      </c>
      <c r="CD191" s="34" t="b">
        <f t="array" ref="CD191">ISNUMBER(SEARCH("Touch Screen",$AJ191))</f>
        <v>0</v>
      </c>
      <c r="CE191" s="34"/>
      <c r="CF191" s="34"/>
      <c r="CG191" s="32">
        <v>31.9</v>
      </c>
      <c r="CH191" s="28">
        <v>0</v>
      </c>
      <c r="CI191" s="33">
        <f>('2. AC Monitors'!$A$8*'1. Version 7 Dataset'!$R191)+('1. Version 7 Dataset'!$V191*'2. AC Monitors'!$B$8)+'2. AC Monitors'!$C$8</f>
        <v>45.724239999999995</v>
      </c>
      <c r="CJ191" s="35">
        <f>BX191-('2. AC Monitors'!$B$8*V191)</f>
        <v>40.24913999999999</v>
      </c>
      <c r="CK191" s="33">
        <f>IF($CH191=0,CJ191,CJ191-('2. AC Monitors'!$A$15*'1. Version 7 Dataset'!$CG191))</f>
        <v>40.24913999999999</v>
      </c>
      <c r="CL191" s="33">
        <f>IF($CC191=TRUE,'1. Version 7 Dataset'!CK191-($CI191*'2. AC Monitors'!$B$15),'1. Version 7 Dataset'!CK191)</f>
        <v>40.24913999999999</v>
      </c>
      <c r="CM191" s="33">
        <f>IF($CD191=TRUE,CL191-($CI191*'2. AC Monitors'!$D$15),CL191)</f>
        <v>40.24913999999999</v>
      </c>
      <c r="CN191" s="33">
        <f>IF($CB191=TRUE,CM191-($CI191*'2. AC Monitors'!$E$15),CM191)</f>
        <v>40.24913999999999</v>
      </c>
      <c r="CO191" s="33">
        <f>IF($CA191="DC",CN191+(CI191*(1-'2. AC Monitors'!$D$21)),CN191)</f>
        <v>40.24913999999999</v>
      </c>
      <c r="CP191" s="35">
        <f>('2. AC Monitors'!$A$8*'1. Version 7 Dataset'!$R191)+'2. AC Monitors'!$C$8</f>
        <v>36.904240000000001</v>
      </c>
      <c r="CQ191" s="35">
        <f t="shared" si="19"/>
        <v>0</v>
      </c>
      <c r="CR191" s="33">
        <f>(IF(CD191=TRUE,CI191+(CI191*'2. AC Monitors'!$D$15),'1. Version 7 Dataset'!CI191))*0.85</f>
        <v>38.865603999999998</v>
      </c>
      <c r="CS191" s="35">
        <f t="shared" si="20"/>
        <v>0</v>
      </c>
      <c r="CT191" s="35">
        <f>($AZ191*$R191*'3. Signage Displays'!$A$7)+'3. Signage Displays'!$B$7*TANH('3. Signage Displays'!$C$7*('1. Version 7 Dataset'!$R191+'3. Signage Displays'!$D$7)+'3. Signage Displays'!$E$7)+'3. Signage Displays'!$F$7</f>
        <v>31.861790913592902</v>
      </c>
      <c r="CU191" s="36">
        <f>($AZ191*$R191*'3. Signage Displays'!$A$7)</f>
        <v>2.4658633600000002</v>
      </c>
      <c r="CV191" s="37">
        <f>BE191-(AZ191*R191*'3. Signage Displays'!$A$7)</f>
        <v>13.074136639999999</v>
      </c>
      <c r="CW191" s="37">
        <f>IF(CC191=TRUE,CV191-(CT191*'3. Signage Displays'!$A$12),CV191)</f>
        <v>13.074136639999999</v>
      </c>
      <c r="CX191" s="38">
        <f>'3. Signage Displays'!$B$7*TANH('3. Signage Displays'!$C$7*('1. Version 7 Dataset'!R191+'3. Signage Displays'!$D$7)+'3. Signage Displays'!$E$7)+'3. Signage Displays'!$F$7</f>
        <v>29.395927553592902</v>
      </c>
      <c r="CY191" s="28">
        <f t="shared" si="21"/>
        <v>1</v>
      </c>
    </row>
    <row r="192" spans="1:103" s="17" customFormat="1" ht="19.5" customHeight="1">
      <c r="A192" s="28">
        <v>17</v>
      </c>
      <c r="B192" s="29" t="s">
        <v>2231</v>
      </c>
      <c r="C192" s="29" t="s">
        <v>2293</v>
      </c>
      <c r="D192" s="29" t="s">
        <v>2294</v>
      </c>
      <c r="E192" s="29" t="s">
        <v>2234</v>
      </c>
      <c r="F192" s="29" t="s">
        <v>2293</v>
      </c>
      <c r="G192" s="29" t="s">
        <v>2294</v>
      </c>
      <c r="H192" s="29" t="s">
        <v>2295</v>
      </c>
      <c r="I192" s="29" t="s">
        <v>78</v>
      </c>
      <c r="J192" s="29" t="s">
        <v>100</v>
      </c>
      <c r="K192" s="29" t="s">
        <v>105</v>
      </c>
      <c r="L192" s="29" t="s">
        <v>80</v>
      </c>
      <c r="M192" s="29" t="s">
        <v>105</v>
      </c>
      <c r="N192" s="30">
        <v>1000</v>
      </c>
      <c r="O192" s="30">
        <v>10.6</v>
      </c>
      <c r="P192" s="30">
        <v>18.8</v>
      </c>
      <c r="Q192" s="31">
        <v>21.5</v>
      </c>
      <c r="R192" s="30">
        <v>198.08</v>
      </c>
      <c r="S192" s="30">
        <v>1.78</v>
      </c>
      <c r="T192" s="30">
        <v>1080</v>
      </c>
      <c r="U192" s="30">
        <v>1920</v>
      </c>
      <c r="V192" s="32">
        <v>2.1</v>
      </c>
      <c r="W192" s="30">
        <v>10469</v>
      </c>
      <c r="X192" s="30">
        <v>60</v>
      </c>
      <c r="Y192" s="30">
        <v>32.1</v>
      </c>
      <c r="Z192" s="29" t="s">
        <v>81</v>
      </c>
      <c r="AA192" s="29" t="s">
        <v>86</v>
      </c>
      <c r="AB192" s="29"/>
      <c r="AC192" s="29"/>
      <c r="AD192" s="29" t="s">
        <v>84</v>
      </c>
      <c r="AE192" s="29" t="s">
        <v>83</v>
      </c>
      <c r="AF192" s="29" t="s">
        <v>542</v>
      </c>
      <c r="AG192" s="29" t="s">
        <v>105</v>
      </c>
      <c r="AH192" s="29" t="s">
        <v>120</v>
      </c>
      <c r="AI192" s="29" t="s">
        <v>105</v>
      </c>
      <c r="AJ192" s="29" t="s">
        <v>120</v>
      </c>
      <c r="AK192" s="29" t="s">
        <v>86</v>
      </c>
      <c r="AL192" s="29" t="s">
        <v>87</v>
      </c>
      <c r="AM192" s="29" t="s">
        <v>105</v>
      </c>
      <c r="AN192" s="29" t="s">
        <v>86</v>
      </c>
      <c r="AO192" s="29" t="s">
        <v>86</v>
      </c>
      <c r="AP192" s="29" t="s">
        <v>86</v>
      </c>
      <c r="AQ192" s="29" t="s">
        <v>96</v>
      </c>
      <c r="AR192" s="29" t="s">
        <v>105</v>
      </c>
      <c r="AS192" s="29" t="s">
        <v>84</v>
      </c>
      <c r="AT192" s="29" t="s">
        <v>89</v>
      </c>
      <c r="AU192" s="29" t="s">
        <v>105</v>
      </c>
      <c r="AV192" s="30">
        <v>0</v>
      </c>
      <c r="AW192" s="29" t="s">
        <v>84</v>
      </c>
      <c r="AX192" s="29" t="s">
        <v>84</v>
      </c>
      <c r="AY192" s="30">
        <v>250</v>
      </c>
      <c r="AZ192" s="30">
        <v>238.9</v>
      </c>
      <c r="BA192" s="30">
        <v>235.3</v>
      </c>
      <c r="BB192" s="30">
        <v>200</v>
      </c>
      <c r="BC192" s="29"/>
      <c r="BD192" s="29"/>
      <c r="BE192" s="30">
        <v>14.02</v>
      </c>
      <c r="BF192" s="29"/>
      <c r="BG192" s="30">
        <v>0.21</v>
      </c>
      <c r="BH192" s="29"/>
      <c r="BI192" s="29"/>
      <c r="BJ192" s="30">
        <v>0.16</v>
      </c>
      <c r="BK192" s="30">
        <v>44.2</v>
      </c>
      <c r="BL192" s="30">
        <v>44.2</v>
      </c>
      <c r="BM192" s="30">
        <v>50.62</v>
      </c>
      <c r="BN192" s="29"/>
      <c r="BO192" s="29"/>
      <c r="BP192" s="30">
        <v>0.23</v>
      </c>
      <c r="BQ192" s="30">
        <v>0.28000000000000003</v>
      </c>
      <c r="BR192" s="29"/>
      <c r="BS192" s="30">
        <v>14.27</v>
      </c>
      <c r="BT192" s="30">
        <v>45.4</v>
      </c>
      <c r="BU192" s="29"/>
      <c r="BV192" s="30">
        <v>0</v>
      </c>
      <c r="BW192" s="28">
        <v>17</v>
      </c>
      <c r="BX192" s="33">
        <f t="shared" si="16"/>
        <v>44.181059999999988</v>
      </c>
      <c r="BY192" s="34">
        <f>IF(COUNTIF($G$2:G192,G192)=1,1,0)</f>
        <v>1</v>
      </c>
      <c r="BZ192" s="34">
        <f t="shared" si="17"/>
        <v>1</v>
      </c>
      <c r="CA192" s="28" t="s">
        <v>3405</v>
      </c>
      <c r="CB192" s="34" t="b">
        <f t="shared" si="22"/>
        <v>0</v>
      </c>
      <c r="CC192" s="34" t="b">
        <f t="shared" si="18"/>
        <v>0</v>
      </c>
      <c r="CD192" s="34" t="b">
        <f t="array" ref="CD192">ISNUMBER(SEARCH("Touch Screen",$AJ192))</f>
        <v>0</v>
      </c>
      <c r="CE192" s="34"/>
      <c r="CF192" s="34"/>
      <c r="CG192" s="32">
        <v>32.1</v>
      </c>
      <c r="CH192" s="28">
        <v>0</v>
      </c>
      <c r="CI192" s="33">
        <f>('2. AC Monitors'!$A$8*'1. Version 7 Dataset'!$R192)+('1. Version 7 Dataset'!$V192*'2. AC Monitors'!$B$8)+'2. AC Monitors'!$C$8</f>
        <v>40.985759999999999</v>
      </c>
      <c r="CJ192" s="35">
        <f>BX192-('2. AC Monitors'!$B$8*V192)</f>
        <v>35.361059999999988</v>
      </c>
      <c r="CK192" s="33">
        <f>IF($CH192=0,CJ192,CJ192-('2. AC Monitors'!$A$15*'1. Version 7 Dataset'!$CG192))</f>
        <v>35.361059999999988</v>
      </c>
      <c r="CL192" s="33">
        <f>IF($CC192=TRUE,'1. Version 7 Dataset'!CK192-($CI192*'2. AC Monitors'!$B$15),'1. Version 7 Dataset'!CK192)</f>
        <v>35.361059999999988</v>
      </c>
      <c r="CM192" s="33">
        <f>IF($CD192=TRUE,CL192-($CI192*'2. AC Monitors'!$D$15),CL192)</f>
        <v>35.361059999999988</v>
      </c>
      <c r="CN192" s="33">
        <f>IF($CB192=TRUE,CM192-($CI192*'2. AC Monitors'!$E$15),CM192)</f>
        <v>35.361059999999988</v>
      </c>
      <c r="CO192" s="33">
        <f>IF($CA192="DC",CN192+(CI192*(1-'2. AC Monitors'!$D$21)),CN192)</f>
        <v>35.361059999999988</v>
      </c>
      <c r="CP192" s="35">
        <f>('2. AC Monitors'!$A$8*'1. Version 7 Dataset'!$R192)+'2. AC Monitors'!$C$8</f>
        <v>32.165760000000006</v>
      </c>
      <c r="CQ192" s="35">
        <f t="shared" si="19"/>
        <v>0</v>
      </c>
      <c r="CR192" s="33">
        <f>(IF(CD192=TRUE,CI192+(CI192*'2. AC Monitors'!$D$15),'1. Version 7 Dataset'!CI192))*0.85</f>
        <v>34.837896000000001</v>
      </c>
      <c r="CS192" s="35">
        <f t="shared" si="20"/>
        <v>0</v>
      </c>
      <c r="CT192" s="35">
        <f>($AZ192*$R192*'3. Signage Displays'!$A$7)+'3. Signage Displays'!$B$7*TANH('3. Signage Displays'!$C$7*('1. Version 7 Dataset'!$R192+'3. Signage Displays'!$D$7)+'3. Signage Displays'!$E$7)+'3. Signage Displays'!$F$7</f>
        <v>28.969432061315608</v>
      </c>
      <c r="CU192" s="36">
        <f>($AZ192*$R192*'3. Signage Displays'!$A$7)</f>
        <v>1.8928524800000004</v>
      </c>
      <c r="CV192" s="37">
        <f>BE192-(AZ192*R192*'3. Signage Displays'!$A$7)</f>
        <v>12.127147519999999</v>
      </c>
      <c r="CW192" s="37">
        <f>IF(CC192=TRUE,CV192-(CT192*'3. Signage Displays'!$A$12),CV192)</f>
        <v>12.127147519999999</v>
      </c>
      <c r="CX192" s="38">
        <f>'3. Signage Displays'!$B$7*TANH('3. Signage Displays'!$C$7*('1. Version 7 Dataset'!R192+'3. Signage Displays'!$D$7)+'3. Signage Displays'!$E$7)+'3. Signage Displays'!$F$7</f>
        <v>27.07657958131561</v>
      </c>
      <c r="CY192" s="28">
        <f t="shared" si="21"/>
        <v>1</v>
      </c>
    </row>
    <row r="193" spans="1:103" s="17" customFormat="1" ht="19.5" customHeight="1">
      <c r="A193" s="28">
        <v>18</v>
      </c>
      <c r="B193" s="29" t="s">
        <v>2231</v>
      </c>
      <c r="C193" s="29" t="s">
        <v>2303</v>
      </c>
      <c r="D193" s="29" t="s">
        <v>2304</v>
      </c>
      <c r="E193" s="29" t="s">
        <v>2234</v>
      </c>
      <c r="F193" s="29" t="s">
        <v>2305</v>
      </c>
      <c r="G193" s="29" t="s">
        <v>2304</v>
      </c>
      <c r="H193" s="29" t="s">
        <v>2306</v>
      </c>
      <c r="I193" s="29" t="s">
        <v>78</v>
      </c>
      <c r="J193" s="29" t="s">
        <v>100</v>
      </c>
      <c r="K193" s="29" t="s">
        <v>105</v>
      </c>
      <c r="L193" s="29" t="s">
        <v>80</v>
      </c>
      <c r="M193" s="29" t="s">
        <v>105</v>
      </c>
      <c r="N193" s="30">
        <v>1000</v>
      </c>
      <c r="O193" s="30">
        <v>10.6</v>
      </c>
      <c r="P193" s="30">
        <v>18.8</v>
      </c>
      <c r="Q193" s="31">
        <v>21.5</v>
      </c>
      <c r="R193" s="30">
        <v>198.08</v>
      </c>
      <c r="S193" s="30">
        <v>1.78</v>
      </c>
      <c r="T193" s="30">
        <v>1080</v>
      </c>
      <c r="U193" s="30">
        <v>1920</v>
      </c>
      <c r="V193" s="32">
        <v>2.1</v>
      </c>
      <c r="W193" s="30">
        <v>10469</v>
      </c>
      <c r="X193" s="30">
        <v>60</v>
      </c>
      <c r="Y193" s="30">
        <v>32.1</v>
      </c>
      <c r="Z193" s="29" t="s">
        <v>81</v>
      </c>
      <c r="AA193" s="29" t="s">
        <v>86</v>
      </c>
      <c r="AB193" s="29"/>
      <c r="AC193" s="29"/>
      <c r="AD193" s="29" t="s">
        <v>84</v>
      </c>
      <c r="AE193" s="29" t="s">
        <v>83</v>
      </c>
      <c r="AF193" s="29" t="s">
        <v>270</v>
      </c>
      <c r="AG193" s="29" t="s">
        <v>105</v>
      </c>
      <c r="AH193" s="29" t="s">
        <v>86</v>
      </c>
      <c r="AI193" s="29" t="s">
        <v>105</v>
      </c>
      <c r="AJ193" s="29" t="s">
        <v>86</v>
      </c>
      <c r="AK193" s="29" t="s">
        <v>86</v>
      </c>
      <c r="AL193" s="29" t="s">
        <v>102</v>
      </c>
      <c r="AM193" s="29" t="s">
        <v>105</v>
      </c>
      <c r="AN193" s="29" t="s">
        <v>86</v>
      </c>
      <c r="AO193" s="29" t="s">
        <v>86</v>
      </c>
      <c r="AP193" s="29" t="s">
        <v>86</v>
      </c>
      <c r="AQ193" s="29" t="s">
        <v>96</v>
      </c>
      <c r="AR193" s="29" t="s">
        <v>105</v>
      </c>
      <c r="AS193" s="29" t="s">
        <v>84</v>
      </c>
      <c r="AT193" s="29" t="s">
        <v>89</v>
      </c>
      <c r="AU193" s="29" t="s">
        <v>105</v>
      </c>
      <c r="AV193" s="30">
        <v>0</v>
      </c>
      <c r="AW193" s="29" t="s">
        <v>84</v>
      </c>
      <c r="AX193" s="29" t="s">
        <v>84</v>
      </c>
      <c r="AY193" s="30">
        <v>250</v>
      </c>
      <c r="AZ193" s="30">
        <v>233.8</v>
      </c>
      <c r="BA193" s="30">
        <v>231.2</v>
      </c>
      <c r="BB193" s="30">
        <v>200</v>
      </c>
      <c r="BC193" s="29"/>
      <c r="BD193" s="29"/>
      <c r="BE193" s="30">
        <v>14.76</v>
      </c>
      <c r="BF193" s="29"/>
      <c r="BG193" s="30">
        <v>0.21</v>
      </c>
      <c r="BH193" s="29"/>
      <c r="BI193" s="29"/>
      <c r="BJ193" s="30">
        <v>0.14000000000000001</v>
      </c>
      <c r="BK193" s="30">
        <v>46.4</v>
      </c>
      <c r="BL193" s="30">
        <v>46.4</v>
      </c>
      <c r="BM193" s="30">
        <v>50.62</v>
      </c>
      <c r="BN193" s="29"/>
      <c r="BO193" s="29"/>
      <c r="BP193" s="30">
        <v>0.18</v>
      </c>
      <c r="BQ193" s="30">
        <v>0.23</v>
      </c>
      <c r="BR193" s="29"/>
      <c r="BS193" s="30">
        <v>15.12</v>
      </c>
      <c r="BT193" s="30">
        <v>47.7</v>
      </c>
      <c r="BU193" s="29"/>
      <c r="BV193" s="30">
        <v>0</v>
      </c>
      <c r="BW193" s="28">
        <v>18</v>
      </c>
      <c r="BX193" s="33">
        <f t="shared" si="16"/>
        <v>46.449899999999992</v>
      </c>
      <c r="BY193" s="34">
        <f>IF(COUNTIF($G$2:G193,G193)=1,1,0)</f>
        <v>1</v>
      </c>
      <c r="BZ193" s="34">
        <f t="shared" si="17"/>
        <v>1</v>
      </c>
      <c r="CA193" s="28" t="s">
        <v>3405</v>
      </c>
      <c r="CB193" s="34" t="b">
        <f t="shared" si="22"/>
        <v>0</v>
      </c>
      <c r="CC193" s="34" t="b">
        <f t="shared" si="18"/>
        <v>0</v>
      </c>
      <c r="CD193" s="34" t="b">
        <f t="array" ref="CD193">ISNUMBER(SEARCH("Touch Screen",$AJ193))</f>
        <v>0</v>
      </c>
      <c r="CE193" s="34"/>
      <c r="CF193" s="34"/>
      <c r="CG193" s="32">
        <v>32.1</v>
      </c>
      <c r="CH193" s="28">
        <v>0</v>
      </c>
      <c r="CI193" s="33">
        <f>('2. AC Monitors'!$A$8*'1. Version 7 Dataset'!$R193)+('1. Version 7 Dataset'!$V193*'2. AC Monitors'!$B$8)+'2. AC Monitors'!$C$8</f>
        <v>40.985759999999999</v>
      </c>
      <c r="CJ193" s="35">
        <f>BX193-('2. AC Monitors'!$B$8*V193)</f>
        <v>37.629899999999992</v>
      </c>
      <c r="CK193" s="33">
        <f>IF($CH193=0,CJ193,CJ193-('2. AC Monitors'!$A$15*'1. Version 7 Dataset'!$CG193))</f>
        <v>37.629899999999992</v>
      </c>
      <c r="CL193" s="33">
        <f>IF($CC193=TRUE,'1. Version 7 Dataset'!CK193-($CI193*'2. AC Monitors'!$B$15),'1. Version 7 Dataset'!CK193)</f>
        <v>37.629899999999992</v>
      </c>
      <c r="CM193" s="33">
        <f>IF($CD193=TRUE,CL193-($CI193*'2. AC Monitors'!$D$15),CL193)</f>
        <v>37.629899999999992</v>
      </c>
      <c r="CN193" s="33">
        <f>IF($CB193=TRUE,CM193-($CI193*'2. AC Monitors'!$E$15),CM193)</f>
        <v>37.629899999999992</v>
      </c>
      <c r="CO193" s="33">
        <f>IF($CA193="DC",CN193+(CI193*(1-'2. AC Monitors'!$D$21)),CN193)</f>
        <v>37.629899999999992</v>
      </c>
      <c r="CP193" s="35">
        <f>('2. AC Monitors'!$A$8*'1. Version 7 Dataset'!$R193)+'2. AC Monitors'!$C$8</f>
        <v>32.165760000000006</v>
      </c>
      <c r="CQ193" s="35">
        <f t="shared" si="19"/>
        <v>0</v>
      </c>
      <c r="CR193" s="33">
        <f>(IF(CD193=TRUE,CI193+(CI193*'2. AC Monitors'!$D$15),'1. Version 7 Dataset'!CI193))*0.85</f>
        <v>34.837896000000001</v>
      </c>
      <c r="CS193" s="35">
        <f t="shared" si="20"/>
        <v>0</v>
      </c>
      <c r="CT193" s="35">
        <f>($AZ193*$R193*'3. Signage Displays'!$A$7)+'3. Signage Displays'!$B$7*TANH('3. Signage Displays'!$C$7*('1. Version 7 Dataset'!$R193+'3. Signage Displays'!$D$7)+'3. Signage Displays'!$E$7)+'3. Signage Displays'!$F$7</f>
        <v>28.929023741315611</v>
      </c>
      <c r="CU193" s="36">
        <f>($AZ193*$R193*'3. Signage Displays'!$A$7)</f>
        <v>1.8524441600000003</v>
      </c>
      <c r="CV193" s="37">
        <f>BE193-(AZ193*R193*'3. Signage Displays'!$A$7)</f>
        <v>12.907555839999999</v>
      </c>
      <c r="CW193" s="37">
        <f>IF(CC193=TRUE,CV193-(CT193*'3. Signage Displays'!$A$12),CV193)</f>
        <v>12.907555839999999</v>
      </c>
      <c r="CX193" s="38">
        <f>'3. Signage Displays'!$B$7*TANH('3. Signage Displays'!$C$7*('1. Version 7 Dataset'!R193+'3. Signage Displays'!$D$7)+'3. Signage Displays'!$E$7)+'3. Signage Displays'!$F$7</f>
        <v>27.07657958131561</v>
      </c>
      <c r="CY193" s="28">
        <f t="shared" si="21"/>
        <v>1</v>
      </c>
    </row>
    <row r="194" spans="1:103" s="17" customFormat="1" ht="19.5" customHeight="1">
      <c r="A194" s="28">
        <v>20</v>
      </c>
      <c r="B194" s="29" t="s">
        <v>808</v>
      </c>
      <c r="C194" s="29" t="s">
        <v>938</v>
      </c>
      <c r="D194" s="29" t="s">
        <v>939</v>
      </c>
      <c r="E194" s="29" t="s">
        <v>814</v>
      </c>
      <c r="F194" s="29" t="s">
        <v>938</v>
      </c>
      <c r="G194" s="29" t="s">
        <v>939</v>
      </c>
      <c r="H194" s="29"/>
      <c r="I194" s="29" t="s">
        <v>78</v>
      </c>
      <c r="J194" s="29" t="s">
        <v>79</v>
      </c>
      <c r="K194" s="29"/>
      <c r="L194" s="29" t="s">
        <v>80</v>
      </c>
      <c r="M194" s="29"/>
      <c r="N194" s="30">
        <v>1000</v>
      </c>
      <c r="O194" s="30">
        <v>11.7</v>
      </c>
      <c r="P194" s="30">
        <v>20.7</v>
      </c>
      <c r="Q194" s="31">
        <v>23.8</v>
      </c>
      <c r="R194" s="30">
        <v>242.18</v>
      </c>
      <c r="S194" s="30">
        <v>1.78</v>
      </c>
      <c r="T194" s="30">
        <v>1080</v>
      </c>
      <c r="U194" s="30">
        <v>1920</v>
      </c>
      <c r="V194" s="32">
        <v>2.1</v>
      </c>
      <c r="W194" s="30">
        <v>8562</v>
      </c>
      <c r="X194" s="30">
        <v>60</v>
      </c>
      <c r="Y194" s="30">
        <v>34.6</v>
      </c>
      <c r="Z194" s="29" t="s">
        <v>81</v>
      </c>
      <c r="AA194" s="29" t="s">
        <v>86</v>
      </c>
      <c r="AB194" s="29"/>
      <c r="AC194" s="29"/>
      <c r="AD194" s="29" t="s">
        <v>84</v>
      </c>
      <c r="AE194" s="29" t="s">
        <v>84</v>
      </c>
      <c r="AF194" s="29" t="s">
        <v>940</v>
      </c>
      <c r="AG194" s="29" t="s">
        <v>941</v>
      </c>
      <c r="AH194" s="29" t="s">
        <v>86</v>
      </c>
      <c r="AI194" s="29"/>
      <c r="AJ194" s="29" t="s">
        <v>86</v>
      </c>
      <c r="AK194" s="29" t="s">
        <v>86</v>
      </c>
      <c r="AL194" s="29" t="s">
        <v>87</v>
      </c>
      <c r="AM194" s="29" t="s">
        <v>941</v>
      </c>
      <c r="AN194" s="29" t="s">
        <v>86</v>
      </c>
      <c r="AO194" s="29" t="s">
        <v>86</v>
      </c>
      <c r="AP194" s="29" t="s">
        <v>86</v>
      </c>
      <c r="AQ194" s="29" t="s">
        <v>96</v>
      </c>
      <c r="AR194" s="29"/>
      <c r="AS194" s="29" t="s">
        <v>84</v>
      </c>
      <c r="AT194" s="29" t="s">
        <v>89</v>
      </c>
      <c r="AU194" s="29"/>
      <c r="AV194" s="30">
        <v>5</v>
      </c>
      <c r="AW194" s="29" t="s">
        <v>84</v>
      </c>
      <c r="AX194" s="29" t="s">
        <v>84</v>
      </c>
      <c r="AY194" s="30">
        <v>250</v>
      </c>
      <c r="AZ194" s="30">
        <v>248.1</v>
      </c>
      <c r="BA194" s="30">
        <v>203.4</v>
      </c>
      <c r="BB194" s="30">
        <v>200.5</v>
      </c>
      <c r="BC194" s="29"/>
      <c r="BD194" s="29"/>
      <c r="BE194" s="30">
        <v>15.85</v>
      </c>
      <c r="BF194" s="29"/>
      <c r="BG194" s="30">
        <v>0.22</v>
      </c>
      <c r="BH194" s="29"/>
      <c r="BI194" s="29"/>
      <c r="BJ194" s="30">
        <v>0.2</v>
      </c>
      <c r="BK194" s="30">
        <v>49.86</v>
      </c>
      <c r="BL194" s="30">
        <v>49.86</v>
      </c>
      <c r="BM194" s="30">
        <v>54.1</v>
      </c>
      <c r="BN194" s="29"/>
      <c r="BO194" s="29"/>
      <c r="BP194" s="30">
        <v>0.23</v>
      </c>
      <c r="BQ194" s="30">
        <v>0.25</v>
      </c>
      <c r="BR194" s="29"/>
      <c r="BS194" s="30">
        <v>15.9</v>
      </c>
      <c r="BT194" s="30">
        <v>50.18</v>
      </c>
      <c r="BU194" s="29"/>
      <c r="BV194" s="30">
        <v>0</v>
      </c>
      <c r="BW194" s="28">
        <v>20</v>
      </c>
      <c r="BX194" s="33">
        <f t="shared" ref="BX194:BX257" si="24">8.76*((0.65*BG194)+(0.35*BE194))</f>
        <v>49.848779999999991</v>
      </c>
      <c r="BY194" s="34">
        <f>IF(COUNTIF($G$2:G194,G194)=1,1,0)</f>
        <v>1</v>
      </c>
      <c r="BZ194" s="34">
        <f t="shared" ref="BZ194:BZ257" si="25">IF(V194&lt;3.6,1,2)</f>
        <v>1</v>
      </c>
      <c r="CA194" s="28" t="s">
        <v>3405</v>
      </c>
      <c r="CB194" s="34" t="b">
        <f t="shared" si="22"/>
        <v>0</v>
      </c>
      <c r="CC194" s="34" t="b">
        <f t="shared" ref="CC194:CC257" si="26">ISNUMBER(SEARCH("Automatic Brightness Control",AJ194))</f>
        <v>0</v>
      </c>
      <c r="CD194" s="34" t="b">
        <f t="array" ref="CD194">ISNUMBER(SEARCH("Touch Screen",$AJ194))</f>
        <v>0</v>
      </c>
      <c r="CE194" s="34"/>
      <c r="CF194" s="34"/>
      <c r="CG194" s="32">
        <v>34.6</v>
      </c>
      <c r="CH194" s="28">
        <v>0</v>
      </c>
      <c r="CI194" s="33">
        <f>('2. AC Monitors'!$A$8*'1. Version 7 Dataset'!$R194)+('1. Version 7 Dataset'!$V194*'2. AC Monitors'!$B$8)+'2. AC Monitors'!$C$8</f>
        <v>46.365960000000001</v>
      </c>
      <c r="CJ194" s="35">
        <f>BX194-('2. AC Monitors'!$B$8*V194)</f>
        <v>41.02877999999999</v>
      </c>
      <c r="CK194" s="33">
        <f>IF($CH194=0,CJ194,CJ194-('2. AC Monitors'!$A$15*'1. Version 7 Dataset'!$CG194))</f>
        <v>41.02877999999999</v>
      </c>
      <c r="CL194" s="33">
        <f>IF($CC194=TRUE,'1. Version 7 Dataset'!CK194-($CI194*'2. AC Monitors'!$B$15),'1. Version 7 Dataset'!CK194)</f>
        <v>41.02877999999999</v>
      </c>
      <c r="CM194" s="33">
        <f>IF($CD194=TRUE,CL194-($CI194*'2. AC Monitors'!$D$15),CL194)</f>
        <v>41.02877999999999</v>
      </c>
      <c r="CN194" s="33">
        <f>IF($CB194=TRUE,CM194-($CI194*'2. AC Monitors'!$E$15),CM194)</f>
        <v>41.02877999999999</v>
      </c>
      <c r="CO194" s="33">
        <f>IF($CA194="DC",CN194+(CI194*(1-'2. AC Monitors'!$D$21)),CN194)</f>
        <v>41.02877999999999</v>
      </c>
      <c r="CP194" s="35">
        <f>('2. AC Monitors'!$A$8*'1. Version 7 Dataset'!$R194)+'2. AC Monitors'!$C$8</f>
        <v>37.545960000000001</v>
      </c>
      <c r="CQ194" s="35">
        <f t="shared" ref="CQ194:CQ257" si="27">IF(CN194&lt;=CP194,1,0)</f>
        <v>0</v>
      </c>
      <c r="CR194" s="33">
        <f>(IF(CD194=TRUE,CI194+(CI194*'2. AC Monitors'!$D$15),'1. Version 7 Dataset'!CI194))*0.85</f>
        <v>39.411065999999998</v>
      </c>
      <c r="CS194" s="35">
        <f t="shared" si="20"/>
        <v>0</v>
      </c>
      <c r="CT194" s="35">
        <f>($AZ194*$R194*'3. Signage Displays'!$A$7)+'3. Signage Displays'!$B$7*TANH('3. Signage Displays'!$C$7*('1. Version 7 Dataset'!$R194+'3. Signage Displays'!$D$7)+'3. Signage Displays'!$E$7)+'3. Signage Displays'!$F$7</f>
        <v>32.112921692701335</v>
      </c>
      <c r="CU194" s="36">
        <f>($AZ194*$R194*'3. Signage Displays'!$A$7)</f>
        <v>2.4033943200000003</v>
      </c>
      <c r="CV194" s="37">
        <f>BE194-(AZ194*R194*'3. Signage Displays'!$A$7)</f>
        <v>13.446605679999999</v>
      </c>
      <c r="CW194" s="37">
        <f>IF(CC194=TRUE,CV194-(CT194*'3. Signage Displays'!$A$12),CV194)</f>
        <v>13.446605679999999</v>
      </c>
      <c r="CX194" s="38">
        <f>'3. Signage Displays'!$B$7*TANH('3. Signage Displays'!$C$7*('1. Version 7 Dataset'!R194+'3. Signage Displays'!$D$7)+'3. Signage Displays'!$E$7)+'3. Signage Displays'!$F$7</f>
        <v>29.709527372701334</v>
      </c>
      <c r="CY194" s="28">
        <f t="shared" si="21"/>
        <v>1</v>
      </c>
    </row>
    <row r="195" spans="1:103" s="17" customFormat="1" ht="19.5" customHeight="1">
      <c r="A195" s="28">
        <v>21</v>
      </c>
      <c r="B195" s="29" t="s">
        <v>1871</v>
      </c>
      <c r="C195" s="29" t="s">
        <v>1965</v>
      </c>
      <c r="D195" s="29" t="s">
        <v>1966</v>
      </c>
      <c r="E195" s="29" t="s">
        <v>1873</v>
      </c>
      <c r="F195" s="29" t="s">
        <v>1965</v>
      </c>
      <c r="G195" s="29" t="s">
        <v>1966</v>
      </c>
      <c r="H195" s="29" t="s">
        <v>1967</v>
      </c>
      <c r="I195" s="29" t="s">
        <v>78</v>
      </c>
      <c r="J195" s="29" t="s">
        <v>88</v>
      </c>
      <c r="K195" s="29" t="s">
        <v>158</v>
      </c>
      <c r="L195" s="29" t="s">
        <v>80</v>
      </c>
      <c r="M195" s="29" t="s">
        <v>105</v>
      </c>
      <c r="N195" s="30">
        <v>1000</v>
      </c>
      <c r="O195" s="30">
        <v>13.2</v>
      </c>
      <c r="P195" s="30">
        <v>23.5</v>
      </c>
      <c r="Q195" s="31">
        <v>27</v>
      </c>
      <c r="R195" s="30">
        <v>311</v>
      </c>
      <c r="S195" s="30">
        <v>1.78</v>
      </c>
      <c r="T195" s="30">
        <v>1080</v>
      </c>
      <c r="U195" s="30">
        <v>1920</v>
      </c>
      <c r="V195" s="32">
        <v>2.1</v>
      </c>
      <c r="W195" s="30">
        <v>6654</v>
      </c>
      <c r="X195" s="30">
        <v>60</v>
      </c>
      <c r="Y195" s="30">
        <v>33.700000000000003</v>
      </c>
      <c r="Z195" s="29" t="s">
        <v>150</v>
      </c>
      <c r="AA195" s="29" t="s">
        <v>86</v>
      </c>
      <c r="AB195" s="29"/>
      <c r="AC195" s="29"/>
      <c r="AD195" s="29" t="s">
        <v>83</v>
      </c>
      <c r="AE195" s="29" t="s">
        <v>83</v>
      </c>
      <c r="AF195" s="29" t="s">
        <v>270</v>
      </c>
      <c r="AG195" s="29" t="s">
        <v>105</v>
      </c>
      <c r="AH195" s="29" t="s">
        <v>86</v>
      </c>
      <c r="AI195" s="29" t="s">
        <v>105</v>
      </c>
      <c r="AJ195" s="29" t="s">
        <v>86</v>
      </c>
      <c r="AK195" s="29" t="s">
        <v>86</v>
      </c>
      <c r="AL195" s="29" t="s">
        <v>102</v>
      </c>
      <c r="AM195" s="29" t="s">
        <v>105</v>
      </c>
      <c r="AN195" s="29" t="s">
        <v>86</v>
      </c>
      <c r="AO195" s="29" t="s">
        <v>86</v>
      </c>
      <c r="AP195" s="29" t="s">
        <v>86</v>
      </c>
      <c r="AQ195" s="29" t="s">
        <v>96</v>
      </c>
      <c r="AR195" s="29" t="s">
        <v>105</v>
      </c>
      <c r="AS195" s="29" t="s">
        <v>84</v>
      </c>
      <c r="AT195" s="29" t="s">
        <v>89</v>
      </c>
      <c r="AU195" s="29" t="s">
        <v>105</v>
      </c>
      <c r="AV195" s="30">
        <v>0</v>
      </c>
      <c r="AW195" s="29" t="s">
        <v>84</v>
      </c>
      <c r="AX195" s="29" t="s">
        <v>84</v>
      </c>
      <c r="AY195" s="30">
        <v>250</v>
      </c>
      <c r="AZ195" s="30">
        <v>259</v>
      </c>
      <c r="BA195" s="30">
        <v>256</v>
      </c>
      <c r="BB195" s="30">
        <v>200</v>
      </c>
      <c r="BC195" s="29"/>
      <c r="BD195" s="29"/>
      <c r="BE195" s="30">
        <v>16.100000000000001</v>
      </c>
      <c r="BF195" s="29"/>
      <c r="BG195" s="30">
        <v>0.15</v>
      </c>
      <c r="BH195" s="29"/>
      <c r="BI195" s="29"/>
      <c r="BJ195" s="30">
        <v>0.13</v>
      </c>
      <c r="BK195" s="30">
        <v>50.22</v>
      </c>
      <c r="BL195" s="30">
        <v>60.91</v>
      </c>
      <c r="BM195" s="30">
        <v>64.05</v>
      </c>
      <c r="BN195" s="29"/>
      <c r="BO195" s="29"/>
      <c r="BP195" s="30">
        <v>0.13</v>
      </c>
      <c r="BQ195" s="30">
        <v>0.15</v>
      </c>
      <c r="BR195" s="29"/>
      <c r="BS195" s="30">
        <v>16.05</v>
      </c>
      <c r="BT195" s="30">
        <v>50.06</v>
      </c>
      <c r="BU195" s="29"/>
      <c r="BV195" s="30">
        <v>0</v>
      </c>
      <c r="BW195" s="28">
        <v>21</v>
      </c>
      <c r="BX195" s="33">
        <f t="shared" si="24"/>
        <v>50.216699999999996</v>
      </c>
      <c r="BY195" s="34">
        <f>IF(COUNTIF($G$2:G195,G195)=1,1,0)</f>
        <v>1</v>
      </c>
      <c r="BZ195" s="34">
        <f t="shared" si="25"/>
        <v>1</v>
      </c>
      <c r="CA195" s="28" t="s">
        <v>3405</v>
      </c>
      <c r="CB195" s="34" t="b">
        <f t="shared" si="22"/>
        <v>0</v>
      </c>
      <c r="CC195" s="34" t="b">
        <f t="shared" si="26"/>
        <v>0</v>
      </c>
      <c r="CD195" s="34" t="b">
        <f t="array" ref="CD195">ISNUMBER(SEARCH("Touch Screen",$AJ195))</f>
        <v>0</v>
      </c>
      <c r="CE195" s="34"/>
      <c r="CF195" s="34"/>
      <c r="CG195" s="32">
        <v>33.700000000000003</v>
      </c>
      <c r="CH195" s="28">
        <v>0</v>
      </c>
      <c r="CI195" s="33">
        <f>('2. AC Monitors'!$A$8*'1. Version 7 Dataset'!$R195)+('1. Version 7 Dataset'!$V195*'2. AC Monitors'!$B$8)+'2. AC Monitors'!$C$8</f>
        <v>54.762</v>
      </c>
      <c r="CJ195" s="35">
        <f>BX195-('2. AC Monitors'!$B$8*V195)</f>
        <v>41.396699999999996</v>
      </c>
      <c r="CK195" s="33">
        <f>IF($CH195=0,CJ195,CJ195-('2. AC Monitors'!$A$15*'1. Version 7 Dataset'!$CG195))</f>
        <v>41.396699999999996</v>
      </c>
      <c r="CL195" s="33">
        <f>IF($CC195=TRUE,'1. Version 7 Dataset'!CK195-($CI195*'2. AC Monitors'!$B$15),'1. Version 7 Dataset'!CK195)</f>
        <v>41.396699999999996</v>
      </c>
      <c r="CM195" s="33">
        <f>IF($CD195=TRUE,CL195-($CI195*'2. AC Monitors'!$D$15),CL195)</f>
        <v>41.396699999999996</v>
      </c>
      <c r="CN195" s="33">
        <f>IF($CB195=TRUE,CM195-($CI195*'2. AC Monitors'!$E$15),CM195)</f>
        <v>41.396699999999996</v>
      </c>
      <c r="CO195" s="33">
        <f>IF($CA195="DC",CN195+(CI195*(1-'2. AC Monitors'!$D$21)),CN195)</f>
        <v>41.396699999999996</v>
      </c>
      <c r="CP195" s="35">
        <f>('2. AC Monitors'!$A$8*'1. Version 7 Dataset'!$R195)+'2. AC Monitors'!$C$8</f>
        <v>45.942</v>
      </c>
      <c r="CQ195" s="35">
        <f t="shared" si="27"/>
        <v>1</v>
      </c>
      <c r="CR195" s="33">
        <f>(IF(CD195=TRUE,CI195+(CI195*'2. AC Monitors'!$D$15),'1. Version 7 Dataset'!CI195))*0.85</f>
        <v>46.547699999999999</v>
      </c>
      <c r="CS195" s="35">
        <f t="shared" ref="CS195:CS258" si="28">IF(BX195&lt;=CR195,1,0)</f>
        <v>0</v>
      </c>
      <c r="CT195" s="35">
        <f>($AZ195*$R195*'3. Signage Displays'!$A$7)+'3. Signage Displays'!$B$7*TANH('3. Signage Displays'!$C$7*('1. Version 7 Dataset'!$R195+'3. Signage Displays'!$D$7)+'3. Signage Displays'!$E$7)+'3. Signage Displays'!$F$7</f>
        <v>37.020655153025402</v>
      </c>
      <c r="CU195" s="36">
        <f>($AZ195*$R195*'3. Signage Displays'!$A$7)</f>
        <v>3.2219600000000002</v>
      </c>
      <c r="CV195" s="37">
        <f>BE195-(AZ195*R195*'3. Signage Displays'!$A$7)</f>
        <v>12.878040000000002</v>
      </c>
      <c r="CW195" s="37">
        <f>IF(CC195=TRUE,CV195-(CT195*'3. Signage Displays'!$A$12),CV195)</f>
        <v>12.878040000000002</v>
      </c>
      <c r="CX195" s="38">
        <f>'3. Signage Displays'!$B$7*TANH('3. Signage Displays'!$C$7*('1. Version 7 Dataset'!R195+'3. Signage Displays'!$D$7)+'3. Signage Displays'!$E$7)+'3. Signage Displays'!$F$7</f>
        <v>33.798695153025399</v>
      </c>
      <c r="CY195" s="28">
        <f t="shared" ref="CY195:CY258" si="29">IF(CW195&lt;=CX195,1,0)</f>
        <v>1</v>
      </c>
    </row>
    <row r="196" spans="1:103" s="17" customFormat="1" ht="19.5" customHeight="1">
      <c r="A196" s="28">
        <v>23</v>
      </c>
      <c r="B196" s="29" t="s">
        <v>2231</v>
      </c>
      <c r="C196" s="29" t="s">
        <v>2422</v>
      </c>
      <c r="D196" s="29" t="s">
        <v>2423</v>
      </c>
      <c r="E196" s="29" t="s">
        <v>2234</v>
      </c>
      <c r="F196" s="29" t="s">
        <v>2424</v>
      </c>
      <c r="G196" s="29" t="s">
        <v>2423</v>
      </c>
      <c r="H196" s="29" t="s">
        <v>2425</v>
      </c>
      <c r="I196" s="29" t="s">
        <v>78</v>
      </c>
      <c r="J196" s="29" t="s">
        <v>79</v>
      </c>
      <c r="K196" s="29" t="s">
        <v>105</v>
      </c>
      <c r="L196" s="29" t="s">
        <v>80</v>
      </c>
      <c r="M196" s="29" t="s">
        <v>105</v>
      </c>
      <c r="N196" s="30">
        <v>1000</v>
      </c>
      <c r="O196" s="30">
        <v>13.2</v>
      </c>
      <c r="P196" s="30">
        <v>23.5</v>
      </c>
      <c r="Q196" s="31">
        <v>27</v>
      </c>
      <c r="R196" s="30">
        <v>311.67</v>
      </c>
      <c r="S196" s="30">
        <v>1.78</v>
      </c>
      <c r="T196" s="30">
        <v>1080</v>
      </c>
      <c r="U196" s="30">
        <v>1920</v>
      </c>
      <c r="V196" s="32">
        <v>2.1</v>
      </c>
      <c r="W196" s="30">
        <v>6653</v>
      </c>
      <c r="X196" s="30">
        <v>60</v>
      </c>
      <c r="Y196" s="30">
        <v>29.9</v>
      </c>
      <c r="Z196" s="29" t="s">
        <v>81</v>
      </c>
      <c r="AA196" s="29" t="s">
        <v>86</v>
      </c>
      <c r="AB196" s="29"/>
      <c r="AC196" s="29"/>
      <c r="AD196" s="29" t="s">
        <v>84</v>
      </c>
      <c r="AE196" s="29" t="s">
        <v>83</v>
      </c>
      <c r="AF196" s="29" t="s">
        <v>542</v>
      </c>
      <c r="AG196" s="29" t="s">
        <v>105</v>
      </c>
      <c r="AH196" s="29" t="s">
        <v>120</v>
      </c>
      <c r="AI196" s="29" t="s">
        <v>105</v>
      </c>
      <c r="AJ196" s="29" t="s">
        <v>120</v>
      </c>
      <c r="AK196" s="29" t="s">
        <v>86</v>
      </c>
      <c r="AL196" s="29" t="s">
        <v>87</v>
      </c>
      <c r="AM196" s="29" t="s">
        <v>105</v>
      </c>
      <c r="AN196" s="29" t="s">
        <v>86</v>
      </c>
      <c r="AO196" s="29" t="s">
        <v>86</v>
      </c>
      <c r="AP196" s="29" t="s">
        <v>86</v>
      </c>
      <c r="AQ196" s="29" t="s">
        <v>96</v>
      </c>
      <c r="AR196" s="29" t="s">
        <v>105</v>
      </c>
      <c r="AS196" s="29" t="s">
        <v>84</v>
      </c>
      <c r="AT196" s="29" t="s">
        <v>89</v>
      </c>
      <c r="AU196" s="29" t="s">
        <v>105</v>
      </c>
      <c r="AV196" s="30">
        <v>0</v>
      </c>
      <c r="AW196" s="29" t="s">
        <v>84</v>
      </c>
      <c r="AX196" s="29" t="s">
        <v>84</v>
      </c>
      <c r="AY196" s="30">
        <v>250</v>
      </c>
      <c r="AZ196" s="30">
        <v>267.89999999999998</v>
      </c>
      <c r="BA196" s="30">
        <v>262.2</v>
      </c>
      <c r="BB196" s="30">
        <v>200</v>
      </c>
      <c r="BC196" s="29"/>
      <c r="BD196" s="29"/>
      <c r="BE196" s="30">
        <v>17.93</v>
      </c>
      <c r="BF196" s="29"/>
      <c r="BG196" s="30">
        <v>0.23</v>
      </c>
      <c r="BH196" s="29"/>
      <c r="BI196" s="29"/>
      <c r="BJ196" s="30">
        <v>0.19</v>
      </c>
      <c r="BK196" s="30">
        <v>56.3</v>
      </c>
      <c r="BL196" s="30">
        <v>56.3</v>
      </c>
      <c r="BM196" s="30">
        <v>64.05</v>
      </c>
      <c r="BN196" s="29"/>
      <c r="BO196" s="29"/>
      <c r="BP196" s="30">
        <v>0.23</v>
      </c>
      <c r="BQ196" s="30">
        <v>0.28999999999999998</v>
      </c>
      <c r="BR196" s="29"/>
      <c r="BS196" s="30">
        <v>17.86</v>
      </c>
      <c r="BT196" s="30">
        <v>56.4</v>
      </c>
      <c r="BU196" s="29"/>
      <c r="BV196" s="30">
        <v>0</v>
      </c>
      <c r="BW196" s="28">
        <v>23</v>
      </c>
      <c r="BX196" s="33">
        <f t="shared" si="24"/>
        <v>56.282999999999987</v>
      </c>
      <c r="BY196" s="34">
        <f>IF(COUNTIF($G$2:G196,G196)=1,1,0)</f>
        <v>1</v>
      </c>
      <c r="BZ196" s="34">
        <f t="shared" si="25"/>
        <v>1</v>
      </c>
      <c r="CA196" s="28" t="s">
        <v>3405</v>
      </c>
      <c r="CB196" s="34" t="b">
        <f t="shared" si="22"/>
        <v>0</v>
      </c>
      <c r="CC196" s="34" t="b">
        <f t="shared" si="26"/>
        <v>0</v>
      </c>
      <c r="CD196" s="34" t="b">
        <f t="array" ref="CD196">ISNUMBER(SEARCH("Touch Screen",$AJ196))</f>
        <v>0</v>
      </c>
      <c r="CE196" s="34"/>
      <c r="CF196" s="34"/>
      <c r="CG196" s="32">
        <v>29.9</v>
      </c>
      <c r="CH196" s="28">
        <v>0</v>
      </c>
      <c r="CI196" s="33">
        <f>('2. AC Monitors'!$A$8*'1. Version 7 Dataset'!$R196)+('1. Version 7 Dataset'!$V196*'2. AC Monitors'!$B$8)+'2. AC Monitors'!$C$8</f>
        <v>54.843740000000004</v>
      </c>
      <c r="CJ196" s="35">
        <f>BX196-('2. AC Monitors'!$B$8*V196)</f>
        <v>47.462999999999987</v>
      </c>
      <c r="CK196" s="33">
        <f>IF($CH196=0,CJ196,CJ196-('2. AC Monitors'!$A$15*'1. Version 7 Dataset'!$CG196))</f>
        <v>47.462999999999987</v>
      </c>
      <c r="CL196" s="33">
        <f>IF($CC196=TRUE,'1. Version 7 Dataset'!CK196-($CI196*'2. AC Monitors'!$B$15),'1. Version 7 Dataset'!CK196)</f>
        <v>47.462999999999987</v>
      </c>
      <c r="CM196" s="33">
        <f>IF($CD196=TRUE,CL196-($CI196*'2. AC Monitors'!$D$15),CL196)</f>
        <v>47.462999999999987</v>
      </c>
      <c r="CN196" s="33">
        <f>IF($CB196=TRUE,CM196-($CI196*'2. AC Monitors'!$E$15),CM196)</f>
        <v>47.462999999999987</v>
      </c>
      <c r="CO196" s="33">
        <f>IF($CA196="DC",CN196+(CI196*(1-'2. AC Monitors'!$D$21)),CN196)</f>
        <v>47.462999999999987</v>
      </c>
      <c r="CP196" s="35">
        <f>('2. AC Monitors'!$A$8*'1. Version 7 Dataset'!$R196)+'2. AC Monitors'!$C$8</f>
        <v>46.023740000000004</v>
      </c>
      <c r="CQ196" s="35">
        <f t="shared" si="27"/>
        <v>0</v>
      </c>
      <c r="CR196" s="33">
        <f>(IF(CD196=TRUE,CI196+(CI196*'2. AC Monitors'!$D$15),'1. Version 7 Dataset'!CI196))*0.85</f>
        <v>46.617179</v>
      </c>
      <c r="CS196" s="35">
        <f t="shared" si="28"/>
        <v>0</v>
      </c>
      <c r="CT196" s="35">
        <f>($AZ196*$R196*'3. Signage Displays'!$A$7)+'3. Signage Displays'!$B$7*TANH('3. Signage Displays'!$C$7*('1. Version 7 Dataset'!$R196+'3. Signage Displays'!$D$7)+'3. Signage Displays'!$E$7)+'3. Signage Displays'!$F$7</f>
        <v>37.178217799051396</v>
      </c>
      <c r="CU196" s="36">
        <f>($AZ196*$R196*'3. Signage Displays'!$A$7)</f>
        <v>3.3398557200000001</v>
      </c>
      <c r="CV196" s="37">
        <f>BE196-(AZ196*R196*'3. Signage Displays'!$A$7)</f>
        <v>14.590144280000001</v>
      </c>
      <c r="CW196" s="37">
        <f>IF(CC196=TRUE,CV196-(CT196*'3. Signage Displays'!$A$12),CV196)</f>
        <v>14.590144280000001</v>
      </c>
      <c r="CX196" s="38">
        <f>'3. Signage Displays'!$B$7*TANH('3. Signage Displays'!$C$7*('1. Version 7 Dataset'!R196+'3. Signage Displays'!$D$7)+'3. Signage Displays'!$E$7)+'3. Signage Displays'!$F$7</f>
        <v>33.8383620790514</v>
      </c>
      <c r="CY196" s="28">
        <f t="shared" si="29"/>
        <v>1</v>
      </c>
    </row>
    <row r="197" spans="1:103" s="17" customFormat="1" ht="19.5" customHeight="1">
      <c r="A197" s="28">
        <v>24</v>
      </c>
      <c r="B197" s="29" t="s">
        <v>2231</v>
      </c>
      <c r="C197" s="29" t="s">
        <v>2369</v>
      </c>
      <c r="D197" s="29" t="s">
        <v>2370</v>
      </c>
      <c r="E197" s="29" t="s">
        <v>2234</v>
      </c>
      <c r="F197" s="29" t="s">
        <v>2371</v>
      </c>
      <c r="G197" s="29" t="s">
        <v>2370</v>
      </c>
      <c r="H197" s="29" t="s">
        <v>2372</v>
      </c>
      <c r="I197" s="29" t="s">
        <v>78</v>
      </c>
      <c r="J197" s="29" t="s">
        <v>132</v>
      </c>
      <c r="K197" s="29" t="s">
        <v>105</v>
      </c>
      <c r="L197" s="29" t="s">
        <v>80</v>
      </c>
      <c r="M197" s="29" t="s">
        <v>105</v>
      </c>
      <c r="N197" s="30">
        <v>3000</v>
      </c>
      <c r="O197" s="30">
        <v>11.5</v>
      </c>
      <c r="P197" s="30">
        <v>20.5</v>
      </c>
      <c r="Q197" s="31">
        <v>23.6</v>
      </c>
      <c r="R197" s="30">
        <v>236.92</v>
      </c>
      <c r="S197" s="30">
        <v>1.78</v>
      </c>
      <c r="T197" s="30">
        <v>1080</v>
      </c>
      <c r="U197" s="30">
        <v>1920</v>
      </c>
      <c r="V197" s="32">
        <v>2.1</v>
      </c>
      <c r="W197" s="30">
        <v>8752</v>
      </c>
      <c r="X197" s="30">
        <v>60</v>
      </c>
      <c r="Y197" s="30">
        <v>34.6</v>
      </c>
      <c r="Z197" s="29" t="s">
        <v>81</v>
      </c>
      <c r="AA197" s="29" t="s">
        <v>86</v>
      </c>
      <c r="AB197" s="29"/>
      <c r="AC197" s="29"/>
      <c r="AD197" s="29" t="s">
        <v>83</v>
      </c>
      <c r="AE197" s="29" t="s">
        <v>83</v>
      </c>
      <c r="AF197" s="29" t="s">
        <v>270</v>
      </c>
      <c r="AG197" s="29" t="s">
        <v>105</v>
      </c>
      <c r="AH197" s="29" t="s">
        <v>120</v>
      </c>
      <c r="AI197" s="29" t="s">
        <v>105</v>
      </c>
      <c r="AJ197" s="29" t="s">
        <v>120</v>
      </c>
      <c r="AK197" s="29" t="s">
        <v>86</v>
      </c>
      <c r="AL197" s="29" t="s">
        <v>102</v>
      </c>
      <c r="AM197" s="29" t="s">
        <v>105</v>
      </c>
      <c r="AN197" s="29" t="s">
        <v>86</v>
      </c>
      <c r="AO197" s="29" t="s">
        <v>86</v>
      </c>
      <c r="AP197" s="29" t="s">
        <v>86</v>
      </c>
      <c r="AQ197" s="29" t="s">
        <v>96</v>
      </c>
      <c r="AR197" s="29" t="s">
        <v>105</v>
      </c>
      <c r="AS197" s="29" t="s">
        <v>84</v>
      </c>
      <c r="AT197" s="29" t="s">
        <v>89</v>
      </c>
      <c r="AU197" s="29" t="s">
        <v>105</v>
      </c>
      <c r="AV197" s="30">
        <v>0</v>
      </c>
      <c r="AW197" s="29" t="s">
        <v>84</v>
      </c>
      <c r="AX197" s="29" t="s">
        <v>84</v>
      </c>
      <c r="AY197" s="30">
        <v>250</v>
      </c>
      <c r="AZ197" s="30">
        <v>367.8</v>
      </c>
      <c r="BA197" s="30">
        <v>354.5</v>
      </c>
      <c r="BB197" s="30">
        <v>200</v>
      </c>
      <c r="BC197" s="29"/>
      <c r="BD197" s="29"/>
      <c r="BE197" s="30">
        <v>13.96</v>
      </c>
      <c r="BF197" s="29"/>
      <c r="BG197" s="30">
        <v>0.2</v>
      </c>
      <c r="BH197" s="29"/>
      <c r="BI197" s="29"/>
      <c r="BJ197" s="30">
        <v>0.16</v>
      </c>
      <c r="BK197" s="30">
        <v>44</v>
      </c>
      <c r="BL197" s="30">
        <v>44</v>
      </c>
      <c r="BM197" s="30">
        <v>53.09</v>
      </c>
      <c r="BN197" s="29"/>
      <c r="BO197" s="29"/>
      <c r="BP197" s="30">
        <v>0.18</v>
      </c>
      <c r="BQ197" s="30">
        <v>0.22</v>
      </c>
      <c r="BR197" s="29"/>
      <c r="BS197" s="30">
        <v>13.45</v>
      </c>
      <c r="BT197" s="30">
        <v>42.5</v>
      </c>
      <c r="BU197" s="29"/>
      <c r="BV197" s="30">
        <v>0</v>
      </c>
      <c r="BW197" s="28">
        <v>24</v>
      </c>
      <c r="BX197" s="33">
        <f t="shared" si="24"/>
        <v>43.940159999999999</v>
      </c>
      <c r="BY197" s="34">
        <f>IF(COUNTIF($G$2:G197,G197)=1,1,0)</f>
        <v>1</v>
      </c>
      <c r="BZ197" s="34">
        <f t="shared" si="25"/>
        <v>1</v>
      </c>
      <c r="CA197" s="28" t="s">
        <v>3405</v>
      </c>
      <c r="CB197" s="34" t="b">
        <f t="shared" si="22"/>
        <v>0</v>
      </c>
      <c r="CC197" s="34" t="b">
        <f t="shared" si="26"/>
        <v>0</v>
      </c>
      <c r="CD197" s="34" t="b">
        <f t="array" ref="CD197">ISNUMBER(SEARCH("Touch Screen",$AJ197))</f>
        <v>0</v>
      </c>
      <c r="CE197" s="34"/>
      <c r="CF197" s="34"/>
      <c r="CG197" s="32">
        <v>34.6</v>
      </c>
      <c r="CH197" s="28">
        <v>0</v>
      </c>
      <c r="CI197" s="33">
        <f>('2. AC Monitors'!$A$8*'1. Version 7 Dataset'!$R197)+('1. Version 7 Dataset'!$V197*'2. AC Monitors'!$B$8)+'2. AC Monitors'!$C$8</f>
        <v>45.724239999999995</v>
      </c>
      <c r="CJ197" s="35">
        <f>BX197-('2. AC Monitors'!$B$8*V197)</f>
        <v>35.120159999999998</v>
      </c>
      <c r="CK197" s="33">
        <f>IF($CH197=0,CJ197,CJ197-('2. AC Monitors'!$A$15*'1. Version 7 Dataset'!$CG197))</f>
        <v>35.120159999999998</v>
      </c>
      <c r="CL197" s="33">
        <f>IF($CC197=TRUE,'1. Version 7 Dataset'!CK197-($CI197*'2. AC Monitors'!$B$15),'1. Version 7 Dataset'!CK197)</f>
        <v>35.120159999999998</v>
      </c>
      <c r="CM197" s="33">
        <f>IF($CD197=TRUE,CL197-($CI197*'2. AC Monitors'!$D$15),CL197)</f>
        <v>35.120159999999998</v>
      </c>
      <c r="CN197" s="33">
        <f>IF($CB197=TRUE,CM197-($CI197*'2. AC Monitors'!$E$15),CM197)</f>
        <v>35.120159999999998</v>
      </c>
      <c r="CO197" s="33">
        <f>IF($CA197="DC",CN197+(CI197*(1-'2. AC Monitors'!$D$21)),CN197)</f>
        <v>35.120159999999998</v>
      </c>
      <c r="CP197" s="35">
        <f>('2. AC Monitors'!$A$8*'1. Version 7 Dataset'!$R197)+'2. AC Monitors'!$C$8</f>
        <v>36.904240000000001</v>
      </c>
      <c r="CQ197" s="35">
        <f t="shared" si="27"/>
        <v>1</v>
      </c>
      <c r="CR197" s="33">
        <f>(IF(CD197=TRUE,CI197+(CI197*'2. AC Monitors'!$D$15),'1. Version 7 Dataset'!CI197))*0.85</f>
        <v>38.865603999999998</v>
      </c>
      <c r="CS197" s="35">
        <f t="shared" si="28"/>
        <v>0</v>
      </c>
      <c r="CT197" s="35">
        <f>($AZ197*$R197*'3. Signage Displays'!$A$7)+'3. Signage Displays'!$B$7*TANH('3. Signage Displays'!$C$7*('1. Version 7 Dataset'!$R197+'3. Signage Displays'!$D$7)+'3. Signage Displays'!$E$7)+'3. Signage Displays'!$F$7</f>
        <v>32.881494593592905</v>
      </c>
      <c r="CU197" s="36">
        <f>($AZ197*$R197*'3. Signage Displays'!$A$7)</f>
        <v>3.4855670399999998</v>
      </c>
      <c r="CV197" s="37">
        <f>BE197-(AZ197*R197*'3. Signage Displays'!$A$7)</f>
        <v>10.474432960000001</v>
      </c>
      <c r="CW197" s="37">
        <f>IF(CC197=TRUE,CV197-(CT197*'3. Signage Displays'!$A$12),CV197)</f>
        <v>10.474432960000001</v>
      </c>
      <c r="CX197" s="38">
        <f>'3. Signage Displays'!$B$7*TANH('3. Signage Displays'!$C$7*('1. Version 7 Dataset'!R197+'3. Signage Displays'!$D$7)+'3. Signage Displays'!$E$7)+'3. Signage Displays'!$F$7</f>
        <v>29.395927553592902</v>
      </c>
      <c r="CY197" s="28">
        <f t="shared" si="29"/>
        <v>1</v>
      </c>
    </row>
    <row r="198" spans="1:103" s="17" customFormat="1" ht="19.5" customHeight="1">
      <c r="A198" s="28">
        <v>25</v>
      </c>
      <c r="B198" s="29" t="s">
        <v>2231</v>
      </c>
      <c r="C198" s="29" t="s">
        <v>2397</v>
      </c>
      <c r="D198" s="29" t="s">
        <v>2398</v>
      </c>
      <c r="E198" s="29" t="s">
        <v>2234</v>
      </c>
      <c r="F198" s="29" t="s">
        <v>2397</v>
      </c>
      <c r="G198" s="29" t="s">
        <v>2398</v>
      </c>
      <c r="H198" s="29" t="s">
        <v>2399</v>
      </c>
      <c r="I198" s="29" t="s">
        <v>78</v>
      </c>
      <c r="J198" s="29" t="s">
        <v>79</v>
      </c>
      <c r="K198" s="29" t="s">
        <v>105</v>
      </c>
      <c r="L198" s="29" t="s">
        <v>80</v>
      </c>
      <c r="M198" s="29" t="s">
        <v>105</v>
      </c>
      <c r="N198" s="30">
        <v>1000</v>
      </c>
      <c r="O198" s="30">
        <v>11.7</v>
      </c>
      <c r="P198" s="30">
        <v>20.7</v>
      </c>
      <c r="Q198" s="31">
        <v>23.8</v>
      </c>
      <c r="R198" s="30">
        <v>242.18</v>
      </c>
      <c r="S198" s="30">
        <v>1.78</v>
      </c>
      <c r="T198" s="30">
        <v>1080</v>
      </c>
      <c r="U198" s="30">
        <v>1920</v>
      </c>
      <c r="V198" s="32">
        <v>2.1</v>
      </c>
      <c r="W198" s="30">
        <v>8462</v>
      </c>
      <c r="X198" s="30">
        <v>60</v>
      </c>
      <c r="Y198" s="30">
        <v>42.1</v>
      </c>
      <c r="Z198" s="29" t="s">
        <v>81</v>
      </c>
      <c r="AA198" s="29" t="s">
        <v>86</v>
      </c>
      <c r="AB198" s="29"/>
      <c r="AC198" s="29"/>
      <c r="AD198" s="29" t="s">
        <v>83</v>
      </c>
      <c r="AE198" s="29" t="s">
        <v>83</v>
      </c>
      <c r="AF198" s="29" t="s">
        <v>106</v>
      </c>
      <c r="AG198" s="29" t="s">
        <v>105</v>
      </c>
      <c r="AH198" s="29" t="s">
        <v>120</v>
      </c>
      <c r="AI198" s="29" t="s">
        <v>105</v>
      </c>
      <c r="AJ198" s="29" t="s">
        <v>120</v>
      </c>
      <c r="AK198" s="29" t="s">
        <v>86</v>
      </c>
      <c r="AL198" s="29" t="s">
        <v>107</v>
      </c>
      <c r="AM198" s="29" t="s">
        <v>105</v>
      </c>
      <c r="AN198" s="29" t="s">
        <v>86</v>
      </c>
      <c r="AO198" s="29" t="s">
        <v>86</v>
      </c>
      <c r="AP198" s="29" t="s">
        <v>86</v>
      </c>
      <c r="AQ198" s="29" t="s">
        <v>96</v>
      </c>
      <c r="AR198" s="29" t="s">
        <v>105</v>
      </c>
      <c r="AS198" s="29" t="s">
        <v>84</v>
      </c>
      <c r="AT198" s="29" t="s">
        <v>89</v>
      </c>
      <c r="AU198" s="29" t="s">
        <v>105</v>
      </c>
      <c r="AV198" s="30">
        <v>0</v>
      </c>
      <c r="AW198" s="29" t="s">
        <v>84</v>
      </c>
      <c r="AX198" s="29" t="s">
        <v>84</v>
      </c>
      <c r="AY198" s="30">
        <v>250</v>
      </c>
      <c r="AZ198" s="30">
        <v>343.4</v>
      </c>
      <c r="BA198" s="30">
        <v>296.7</v>
      </c>
      <c r="BB198" s="30">
        <v>200</v>
      </c>
      <c r="BC198" s="29"/>
      <c r="BD198" s="29"/>
      <c r="BE198" s="30">
        <v>12.25</v>
      </c>
      <c r="BF198" s="29"/>
      <c r="BG198" s="30">
        <v>0.13</v>
      </c>
      <c r="BH198" s="29"/>
      <c r="BI198" s="29"/>
      <c r="BJ198" s="30">
        <v>0.1</v>
      </c>
      <c r="BK198" s="30">
        <v>38.299999999999997</v>
      </c>
      <c r="BL198" s="30">
        <v>38.299999999999997</v>
      </c>
      <c r="BM198" s="30">
        <v>54.15</v>
      </c>
      <c r="BN198" s="29"/>
      <c r="BO198" s="29"/>
      <c r="BP198" s="30">
        <v>0.13</v>
      </c>
      <c r="BQ198" s="30">
        <v>0.16</v>
      </c>
      <c r="BR198" s="29"/>
      <c r="BS198" s="30">
        <v>12.56</v>
      </c>
      <c r="BT198" s="30">
        <v>39.4</v>
      </c>
      <c r="BU198" s="29"/>
      <c r="BV198" s="30">
        <v>0</v>
      </c>
      <c r="BW198" s="28">
        <v>25</v>
      </c>
      <c r="BX198" s="33">
        <f t="shared" si="24"/>
        <v>38.298719999999996</v>
      </c>
      <c r="BY198" s="34">
        <f>IF(COUNTIF($G$2:G198,G198)=1,1,0)</f>
        <v>1</v>
      </c>
      <c r="BZ198" s="34">
        <f t="shared" si="25"/>
        <v>1</v>
      </c>
      <c r="CA198" s="28" t="s">
        <v>3405</v>
      </c>
      <c r="CB198" s="34" t="b">
        <f t="shared" ref="CB198:CB261" si="30">ISNUMBER(SEARCH("curved screen",AH198))</f>
        <v>0</v>
      </c>
      <c r="CC198" s="34" t="b">
        <f t="shared" si="26"/>
        <v>0</v>
      </c>
      <c r="CD198" s="34" t="b">
        <f t="array" ref="CD198">ISNUMBER(SEARCH("Touch Screen",$AJ198))</f>
        <v>0</v>
      </c>
      <c r="CE198" s="34"/>
      <c r="CF198" s="34"/>
      <c r="CG198" s="32">
        <v>42.1</v>
      </c>
      <c r="CH198" s="28">
        <v>0</v>
      </c>
      <c r="CI198" s="33">
        <f>('2. AC Monitors'!$A$8*'1. Version 7 Dataset'!$R198)+('1. Version 7 Dataset'!$V198*'2. AC Monitors'!$B$8)+'2. AC Monitors'!$C$8</f>
        <v>46.365960000000001</v>
      </c>
      <c r="CJ198" s="35">
        <f>BX198-('2. AC Monitors'!$B$8*V198)</f>
        <v>29.478719999999996</v>
      </c>
      <c r="CK198" s="33">
        <f>IF($CH198=0,CJ198,CJ198-('2. AC Monitors'!$A$15*'1. Version 7 Dataset'!$CG198))</f>
        <v>29.478719999999996</v>
      </c>
      <c r="CL198" s="33">
        <f>IF($CC198=TRUE,'1. Version 7 Dataset'!CK198-($CI198*'2. AC Monitors'!$B$15),'1. Version 7 Dataset'!CK198)</f>
        <v>29.478719999999996</v>
      </c>
      <c r="CM198" s="33">
        <f>IF($CD198=TRUE,CL198-($CI198*'2. AC Monitors'!$D$15),CL198)</f>
        <v>29.478719999999996</v>
      </c>
      <c r="CN198" s="33">
        <f>IF($CB198=TRUE,CM198-($CI198*'2. AC Monitors'!$E$15),CM198)</f>
        <v>29.478719999999996</v>
      </c>
      <c r="CO198" s="33">
        <f>IF($CA198="DC",CN198+(CI198*(1-'2. AC Monitors'!$D$21)),CN198)</f>
        <v>29.478719999999996</v>
      </c>
      <c r="CP198" s="35">
        <f>('2. AC Monitors'!$A$8*'1. Version 7 Dataset'!$R198)+'2. AC Monitors'!$C$8</f>
        <v>37.545960000000001</v>
      </c>
      <c r="CQ198" s="35">
        <f t="shared" si="27"/>
        <v>1</v>
      </c>
      <c r="CR198" s="33">
        <f>(IF(CD198=TRUE,CI198+(CI198*'2. AC Monitors'!$D$15),'1. Version 7 Dataset'!CI198))*0.85</f>
        <v>39.411065999999998</v>
      </c>
      <c r="CS198" s="35">
        <f t="shared" si="28"/>
        <v>1</v>
      </c>
      <c r="CT198" s="35">
        <f>($AZ198*$R198*'3. Signage Displays'!$A$7)+'3. Signage Displays'!$B$7*TANH('3. Signage Displays'!$C$7*('1. Version 7 Dataset'!$R198+'3. Signage Displays'!$D$7)+'3. Signage Displays'!$E$7)+'3. Signage Displays'!$F$7</f>
        <v>33.036111852701339</v>
      </c>
      <c r="CU198" s="36">
        <f>($AZ198*$R198*'3. Signage Displays'!$A$7)</f>
        <v>3.3265844800000002</v>
      </c>
      <c r="CV198" s="37">
        <f>BE198-(AZ198*R198*'3. Signage Displays'!$A$7)</f>
        <v>8.9234155199999989</v>
      </c>
      <c r="CW198" s="37">
        <f>IF(CC198=TRUE,CV198-(CT198*'3. Signage Displays'!$A$12),CV198)</f>
        <v>8.9234155199999989</v>
      </c>
      <c r="CX198" s="38">
        <f>'3. Signage Displays'!$B$7*TANH('3. Signage Displays'!$C$7*('1. Version 7 Dataset'!R198+'3. Signage Displays'!$D$7)+'3. Signage Displays'!$E$7)+'3. Signage Displays'!$F$7</f>
        <v>29.709527372701334</v>
      </c>
      <c r="CY198" s="28">
        <f t="shared" si="29"/>
        <v>1</v>
      </c>
    </row>
    <row r="199" spans="1:103" s="17" customFormat="1" ht="19.5" customHeight="1">
      <c r="A199" s="28">
        <v>26</v>
      </c>
      <c r="B199" s="29" t="s">
        <v>1268</v>
      </c>
      <c r="C199" s="29" t="s">
        <v>1459</v>
      </c>
      <c r="D199" s="29" t="s">
        <v>1460</v>
      </c>
      <c r="E199" s="29" t="s">
        <v>1271</v>
      </c>
      <c r="F199" s="29" t="s">
        <v>1461</v>
      </c>
      <c r="G199" s="29" t="s">
        <v>1460</v>
      </c>
      <c r="H199" s="29"/>
      <c r="I199" s="29" t="s">
        <v>78</v>
      </c>
      <c r="J199" s="29" t="s">
        <v>100</v>
      </c>
      <c r="K199" s="29"/>
      <c r="L199" s="29" t="s">
        <v>80</v>
      </c>
      <c r="M199" s="29"/>
      <c r="N199" s="30">
        <v>600</v>
      </c>
      <c r="O199" s="30">
        <v>10.6</v>
      </c>
      <c r="P199" s="30">
        <v>18.8</v>
      </c>
      <c r="Q199" s="31">
        <v>21.5</v>
      </c>
      <c r="R199" s="30">
        <v>198.08</v>
      </c>
      <c r="S199" s="30">
        <v>1.78</v>
      </c>
      <c r="T199" s="30">
        <v>1080</v>
      </c>
      <c r="U199" s="30">
        <v>1920</v>
      </c>
      <c r="V199" s="32">
        <v>2.1</v>
      </c>
      <c r="W199" s="30">
        <v>10469</v>
      </c>
      <c r="X199" s="30">
        <v>60</v>
      </c>
      <c r="Y199" s="30">
        <v>34</v>
      </c>
      <c r="Z199" s="29" t="s">
        <v>81</v>
      </c>
      <c r="AA199" s="29" t="s">
        <v>86</v>
      </c>
      <c r="AB199" s="29"/>
      <c r="AC199" s="29"/>
      <c r="AD199" s="29" t="s">
        <v>84</v>
      </c>
      <c r="AE199" s="29" t="s">
        <v>83</v>
      </c>
      <c r="AF199" s="29" t="s">
        <v>432</v>
      </c>
      <c r="AG199" s="29" t="s">
        <v>182</v>
      </c>
      <c r="AH199" s="29" t="s">
        <v>86</v>
      </c>
      <c r="AI199" s="29"/>
      <c r="AJ199" s="29" t="s">
        <v>86</v>
      </c>
      <c r="AK199" s="29" t="s">
        <v>86</v>
      </c>
      <c r="AL199" s="29" t="s">
        <v>107</v>
      </c>
      <c r="AM199" s="29" t="s">
        <v>182</v>
      </c>
      <c r="AN199" s="29" t="s">
        <v>86</v>
      </c>
      <c r="AO199" s="29" t="s">
        <v>86</v>
      </c>
      <c r="AP199" s="29" t="s">
        <v>86</v>
      </c>
      <c r="AQ199" s="29" t="s">
        <v>96</v>
      </c>
      <c r="AR199" s="29"/>
      <c r="AS199" s="29" t="s">
        <v>84</v>
      </c>
      <c r="AT199" s="29" t="s">
        <v>89</v>
      </c>
      <c r="AU199" s="29"/>
      <c r="AV199" s="30">
        <v>1</v>
      </c>
      <c r="AW199" s="29" t="s">
        <v>84</v>
      </c>
      <c r="AX199" s="29" t="s">
        <v>84</v>
      </c>
      <c r="AY199" s="30">
        <v>200</v>
      </c>
      <c r="AZ199" s="30">
        <v>341.5</v>
      </c>
      <c r="BA199" s="30">
        <v>298.89999999999998</v>
      </c>
      <c r="BB199" s="30">
        <v>201.3</v>
      </c>
      <c r="BC199" s="29"/>
      <c r="BD199" s="29"/>
      <c r="BE199" s="30">
        <v>11.11</v>
      </c>
      <c r="BF199" s="29"/>
      <c r="BG199" s="30">
        <v>0.13</v>
      </c>
      <c r="BH199" s="29"/>
      <c r="BI199" s="29"/>
      <c r="BJ199" s="30">
        <v>0.11</v>
      </c>
      <c r="BK199" s="30">
        <v>34.78</v>
      </c>
      <c r="BL199" s="30">
        <v>34.78</v>
      </c>
      <c r="BM199" s="30">
        <v>50.6</v>
      </c>
      <c r="BN199" s="29"/>
      <c r="BO199" s="29"/>
      <c r="BP199" s="30">
        <v>0.16</v>
      </c>
      <c r="BQ199" s="30">
        <v>0.18</v>
      </c>
      <c r="BR199" s="29"/>
      <c r="BS199" s="30">
        <v>11.04</v>
      </c>
      <c r="BT199" s="30">
        <v>34.880000000000003</v>
      </c>
      <c r="BU199" s="29"/>
      <c r="BV199" s="30">
        <v>0</v>
      </c>
      <c r="BW199" s="28">
        <v>26</v>
      </c>
      <c r="BX199" s="33">
        <f t="shared" si="24"/>
        <v>34.803479999999993</v>
      </c>
      <c r="BY199" s="34">
        <f>IF(COUNTIF($G$2:G199,G199)=1,1,0)</f>
        <v>1</v>
      </c>
      <c r="BZ199" s="34">
        <f t="shared" si="25"/>
        <v>1</v>
      </c>
      <c r="CA199" s="28" t="s">
        <v>3405</v>
      </c>
      <c r="CB199" s="34" t="b">
        <f t="shared" si="30"/>
        <v>0</v>
      </c>
      <c r="CC199" s="34" t="b">
        <f t="shared" si="26"/>
        <v>0</v>
      </c>
      <c r="CD199" s="34" t="b">
        <f t="array" ref="CD199">ISNUMBER(SEARCH("Touch Screen",$AJ199))</f>
        <v>0</v>
      </c>
      <c r="CE199" s="34"/>
      <c r="CF199" s="34"/>
      <c r="CG199" s="32">
        <v>34</v>
      </c>
      <c r="CH199" s="28">
        <v>0</v>
      </c>
      <c r="CI199" s="33">
        <f>('2. AC Monitors'!$A$8*'1. Version 7 Dataset'!$R199)+('1. Version 7 Dataset'!$V199*'2. AC Monitors'!$B$8)+'2. AC Monitors'!$C$8</f>
        <v>40.985759999999999</v>
      </c>
      <c r="CJ199" s="35">
        <f>BX199-('2. AC Monitors'!$B$8*V199)</f>
        <v>25.983479999999993</v>
      </c>
      <c r="CK199" s="33">
        <f>IF($CH199=0,CJ199,CJ199-('2. AC Monitors'!$A$15*'1. Version 7 Dataset'!$CG199))</f>
        <v>25.983479999999993</v>
      </c>
      <c r="CL199" s="33">
        <f>IF($CC199=TRUE,'1. Version 7 Dataset'!CK199-($CI199*'2. AC Monitors'!$B$15),'1. Version 7 Dataset'!CK199)</f>
        <v>25.983479999999993</v>
      </c>
      <c r="CM199" s="33">
        <f>IF($CD199=TRUE,CL199-($CI199*'2. AC Monitors'!$D$15),CL199)</f>
        <v>25.983479999999993</v>
      </c>
      <c r="CN199" s="33">
        <f>IF($CB199=TRUE,CM199-($CI199*'2. AC Monitors'!$E$15),CM199)</f>
        <v>25.983479999999993</v>
      </c>
      <c r="CO199" s="33">
        <f>IF($CA199="DC",CN199+(CI199*(1-'2. AC Monitors'!$D$21)),CN199)</f>
        <v>25.983479999999993</v>
      </c>
      <c r="CP199" s="35">
        <f>('2. AC Monitors'!$A$8*'1. Version 7 Dataset'!$R199)+'2. AC Monitors'!$C$8</f>
        <v>32.165760000000006</v>
      </c>
      <c r="CQ199" s="35">
        <f t="shared" si="27"/>
        <v>1</v>
      </c>
      <c r="CR199" s="33">
        <f>(IF(CD199=TRUE,CI199+(CI199*'2. AC Monitors'!$D$15),'1. Version 7 Dataset'!CI199))*0.85</f>
        <v>34.837896000000001</v>
      </c>
      <c r="CS199" s="35">
        <f t="shared" si="28"/>
        <v>1</v>
      </c>
      <c r="CT199" s="35">
        <f>($AZ199*$R199*'3. Signage Displays'!$A$7)+'3. Signage Displays'!$B$7*TANH('3. Signage Displays'!$C$7*('1. Version 7 Dataset'!$R199+'3. Signage Displays'!$D$7)+'3. Signage Displays'!$E$7)+'3. Signage Displays'!$F$7</f>
        <v>29.782352381315611</v>
      </c>
      <c r="CU199" s="36">
        <f>($AZ199*$R199*'3. Signage Displays'!$A$7)</f>
        <v>2.7057728000000005</v>
      </c>
      <c r="CV199" s="37">
        <f>BE199-(AZ199*R199*'3. Signage Displays'!$A$7)</f>
        <v>8.4042271999999993</v>
      </c>
      <c r="CW199" s="37">
        <f>IF(CC199=TRUE,CV199-(CT199*'3. Signage Displays'!$A$12),CV199)</f>
        <v>8.4042271999999993</v>
      </c>
      <c r="CX199" s="38">
        <f>'3. Signage Displays'!$B$7*TANH('3. Signage Displays'!$C$7*('1. Version 7 Dataset'!R199+'3. Signage Displays'!$D$7)+'3. Signage Displays'!$E$7)+'3. Signage Displays'!$F$7</f>
        <v>27.07657958131561</v>
      </c>
      <c r="CY199" s="28">
        <f t="shared" si="29"/>
        <v>1</v>
      </c>
    </row>
    <row r="200" spans="1:103" s="17" customFormat="1" ht="19.5" customHeight="1">
      <c r="A200" s="28">
        <v>30</v>
      </c>
      <c r="B200" s="29" t="s">
        <v>446</v>
      </c>
      <c r="C200" s="29" t="s">
        <v>590</v>
      </c>
      <c r="D200" s="29" t="s">
        <v>591</v>
      </c>
      <c r="E200" s="29" t="s">
        <v>449</v>
      </c>
      <c r="F200" s="29" t="s">
        <v>590</v>
      </c>
      <c r="G200" s="29" t="s">
        <v>591</v>
      </c>
      <c r="H200" s="29" t="s">
        <v>592</v>
      </c>
      <c r="I200" s="29" t="s">
        <v>78</v>
      </c>
      <c r="J200" s="29" t="s">
        <v>88</v>
      </c>
      <c r="K200" s="29" t="s">
        <v>158</v>
      </c>
      <c r="L200" s="29" t="s">
        <v>80</v>
      </c>
      <c r="M200" s="29" t="s">
        <v>105</v>
      </c>
      <c r="N200" s="30">
        <v>1000</v>
      </c>
      <c r="O200" s="30">
        <v>11.7</v>
      </c>
      <c r="P200" s="30">
        <v>20.7</v>
      </c>
      <c r="Q200" s="31">
        <v>23.8</v>
      </c>
      <c r="R200" s="30">
        <v>242.18</v>
      </c>
      <c r="S200" s="30">
        <v>1.78</v>
      </c>
      <c r="T200" s="30">
        <v>1080</v>
      </c>
      <c r="U200" s="30">
        <v>1920</v>
      </c>
      <c r="V200" s="32">
        <v>2.1</v>
      </c>
      <c r="W200" s="30">
        <v>8562</v>
      </c>
      <c r="X200" s="30">
        <v>60</v>
      </c>
      <c r="Y200" s="30">
        <v>34.6</v>
      </c>
      <c r="Z200" s="29" t="s">
        <v>81</v>
      </c>
      <c r="AA200" s="29" t="s">
        <v>86</v>
      </c>
      <c r="AB200" s="29"/>
      <c r="AC200" s="29"/>
      <c r="AD200" s="29" t="s">
        <v>83</v>
      </c>
      <c r="AE200" s="29" t="s">
        <v>83</v>
      </c>
      <c r="AF200" s="29" t="s">
        <v>452</v>
      </c>
      <c r="AG200" s="29" t="s">
        <v>105</v>
      </c>
      <c r="AH200" s="29" t="s">
        <v>120</v>
      </c>
      <c r="AI200" s="29" t="s">
        <v>105</v>
      </c>
      <c r="AJ200" s="29" t="s">
        <v>120</v>
      </c>
      <c r="AK200" s="29" t="s">
        <v>86</v>
      </c>
      <c r="AL200" s="29" t="s">
        <v>87</v>
      </c>
      <c r="AM200" s="29" t="s">
        <v>105</v>
      </c>
      <c r="AN200" s="29" t="s">
        <v>86</v>
      </c>
      <c r="AO200" s="29" t="s">
        <v>86</v>
      </c>
      <c r="AP200" s="29" t="s">
        <v>86</v>
      </c>
      <c r="AQ200" s="29" t="s">
        <v>96</v>
      </c>
      <c r="AR200" s="29" t="s">
        <v>105</v>
      </c>
      <c r="AS200" s="29" t="s">
        <v>84</v>
      </c>
      <c r="AT200" s="29" t="s">
        <v>89</v>
      </c>
      <c r="AU200" s="29" t="s">
        <v>105</v>
      </c>
      <c r="AV200" s="30">
        <v>0</v>
      </c>
      <c r="AW200" s="29" t="s">
        <v>84</v>
      </c>
      <c r="AX200" s="29" t="s">
        <v>84</v>
      </c>
      <c r="AY200" s="30">
        <v>300</v>
      </c>
      <c r="AZ200" s="30">
        <v>276.39999999999998</v>
      </c>
      <c r="BA200" s="30">
        <v>232.6</v>
      </c>
      <c r="BB200" s="30">
        <v>250</v>
      </c>
      <c r="BC200" s="29"/>
      <c r="BD200" s="29"/>
      <c r="BE200" s="30">
        <v>15.47</v>
      </c>
      <c r="BF200" s="29"/>
      <c r="BG200" s="30">
        <v>0.23</v>
      </c>
      <c r="BH200" s="29"/>
      <c r="BI200" s="29"/>
      <c r="BJ200" s="30">
        <v>0.15</v>
      </c>
      <c r="BK200" s="30">
        <v>48.75</v>
      </c>
      <c r="BL200" s="30">
        <v>48.75</v>
      </c>
      <c r="BM200" s="30">
        <v>54.15</v>
      </c>
      <c r="BN200" s="29"/>
      <c r="BO200" s="29"/>
      <c r="BP200" s="30">
        <v>0.19</v>
      </c>
      <c r="BQ200" s="30">
        <v>0.27</v>
      </c>
      <c r="BR200" s="29"/>
      <c r="BS200" s="30">
        <v>15.48</v>
      </c>
      <c r="BT200" s="30">
        <v>49.01</v>
      </c>
      <c r="BU200" s="29"/>
      <c r="BV200" s="30">
        <v>0</v>
      </c>
      <c r="BW200" s="28">
        <v>30</v>
      </c>
      <c r="BX200" s="33">
        <f t="shared" si="24"/>
        <v>48.740639999999999</v>
      </c>
      <c r="BY200" s="34">
        <f>IF(COUNTIF($G$2:G200,G200)=1,1,0)</f>
        <v>1</v>
      </c>
      <c r="BZ200" s="34">
        <f t="shared" si="25"/>
        <v>1</v>
      </c>
      <c r="CA200" s="28" t="s">
        <v>3405</v>
      </c>
      <c r="CB200" s="34" t="b">
        <f t="shared" si="30"/>
        <v>0</v>
      </c>
      <c r="CC200" s="34" t="b">
        <f t="shared" si="26"/>
        <v>0</v>
      </c>
      <c r="CD200" s="34" t="b">
        <f t="array" ref="CD200">ISNUMBER(SEARCH("Touch Screen",$AJ200))</f>
        <v>0</v>
      </c>
      <c r="CE200" s="34"/>
      <c r="CF200" s="34"/>
      <c r="CG200" s="32">
        <v>34.6</v>
      </c>
      <c r="CH200" s="28">
        <v>0</v>
      </c>
      <c r="CI200" s="33">
        <f>('2. AC Monitors'!$A$8*'1. Version 7 Dataset'!$R200)+('1. Version 7 Dataset'!$V200*'2. AC Monitors'!$B$8)+'2. AC Monitors'!$C$8</f>
        <v>46.365960000000001</v>
      </c>
      <c r="CJ200" s="35">
        <f>BX200-('2. AC Monitors'!$B$8*V200)</f>
        <v>39.920639999999999</v>
      </c>
      <c r="CK200" s="33">
        <f>IF($CH200=0,CJ200,CJ200-('2. AC Monitors'!$A$15*'1. Version 7 Dataset'!$CG200))</f>
        <v>39.920639999999999</v>
      </c>
      <c r="CL200" s="33">
        <f>IF($CC200=TRUE,'1. Version 7 Dataset'!CK200-($CI200*'2. AC Monitors'!$B$15),'1. Version 7 Dataset'!CK200)</f>
        <v>39.920639999999999</v>
      </c>
      <c r="CM200" s="33">
        <f>IF($CD200=TRUE,CL200-($CI200*'2. AC Monitors'!$D$15),CL200)</f>
        <v>39.920639999999999</v>
      </c>
      <c r="CN200" s="33">
        <f>IF($CB200=TRUE,CM200-($CI200*'2. AC Monitors'!$E$15),CM200)</f>
        <v>39.920639999999999</v>
      </c>
      <c r="CO200" s="33">
        <f>IF($CA200="DC",CN200+(CI200*(1-'2. AC Monitors'!$D$21)),CN200)</f>
        <v>39.920639999999999</v>
      </c>
      <c r="CP200" s="35">
        <f>('2. AC Monitors'!$A$8*'1. Version 7 Dataset'!$R200)+'2. AC Monitors'!$C$8</f>
        <v>37.545960000000001</v>
      </c>
      <c r="CQ200" s="35">
        <f t="shared" si="27"/>
        <v>0</v>
      </c>
      <c r="CR200" s="33">
        <f>(IF(CD200=TRUE,CI200+(CI200*'2. AC Monitors'!$D$15),'1. Version 7 Dataset'!CI200))*0.85</f>
        <v>39.411065999999998</v>
      </c>
      <c r="CS200" s="35">
        <f t="shared" si="28"/>
        <v>0</v>
      </c>
      <c r="CT200" s="35">
        <f>($AZ200*$R200*'3. Signage Displays'!$A$7)+'3. Signage Displays'!$B$7*TANH('3. Signage Displays'!$C$7*('1. Version 7 Dataset'!$R200+'3. Signage Displays'!$D$7)+'3. Signage Displays'!$E$7)+'3. Signage Displays'!$F$7</f>
        <v>32.387069452701333</v>
      </c>
      <c r="CU200" s="36">
        <f>($AZ200*$R200*'3. Signage Displays'!$A$7)</f>
        <v>2.6775420800000003</v>
      </c>
      <c r="CV200" s="37">
        <f>BE200-(AZ200*R200*'3. Signage Displays'!$A$7)</f>
        <v>12.79245792</v>
      </c>
      <c r="CW200" s="37">
        <f>IF(CC200=TRUE,CV200-(CT200*'3. Signage Displays'!$A$12),CV200)</f>
        <v>12.79245792</v>
      </c>
      <c r="CX200" s="38">
        <f>'3. Signage Displays'!$B$7*TANH('3. Signage Displays'!$C$7*('1. Version 7 Dataset'!R200+'3. Signage Displays'!$D$7)+'3. Signage Displays'!$E$7)+'3. Signage Displays'!$F$7</f>
        <v>29.709527372701334</v>
      </c>
      <c r="CY200" s="28">
        <f t="shared" si="29"/>
        <v>1</v>
      </c>
    </row>
    <row r="201" spans="1:103" s="17" customFormat="1" ht="19.5" customHeight="1">
      <c r="A201" s="28">
        <v>31</v>
      </c>
      <c r="B201" s="29" t="s">
        <v>3083</v>
      </c>
      <c r="C201" s="29" t="s">
        <v>3371</v>
      </c>
      <c r="D201" s="29" t="s">
        <v>3372</v>
      </c>
      <c r="E201" s="29" t="s">
        <v>3086</v>
      </c>
      <c r="F201" s="29" t="s">
        <v>3371</v>
      </c>
      <c r="G201" s="29" t="s">
        <v>3372</v>
      </c>
      <c r="H201" s="29"/>
      <c r="I201" s="29" t="s">
        <v>78</v>
      </c>
      <c r="J201" s="29" t="s">
        <v>100</v>
      </c>
      <c r="K201" s="29"/>
      <c r="L201" s="29" t="s">
        <v>80</v>
      </c>
      <c r="M201" s="29"/>
      <c r="N201" s="30">
        <v>1000</v>
      </c>
      <c r="O201" s="30">
        <v>10.5</v>
      </c>
      <c r="P201" s="30">
        <v>18.7</v>
      </c>
      <c r="Q201" s="31">
        <v>21.5</v>
      </c>
      <c r="R201" s="30">
        <v>197.59</v>
      </c>
      <c r="S201" s="30">
        <v>1.78</v>
      </c>
      <c r="T201" s="30">
        <v>1080</v>
      </c>
      <c r="U201" s="30">
        <v>1920</v>
      </c>
      <c r="V201" s="32">
        <v>2.1</v>
      </c>
      <c r="W201" s="30">
        <v>10494</v>
      </c>
      <c r="X201" s="30">
        <v>60</v>
      </c>
      <c r="Y201" s="30">
        <v>0.4</v>
      </c>
      <c r="Z201" s="29" t="s">
        <v>86</v>
      </c>
      <c r="AA201" s="29" t="s">
        <v>86</v>
      </c>
      <c r="AB201" s="29"/>
      <c r="AC201" s="29"/>
      <c r="AD201" s="29" t="s">
        <v>84</v>
      </c>
      <c r="AE201" s="29" t="s">
        <v>84</v>
      </c>
      <c r="AF201" s="29" t="s">
        <v>168</v>
      </c>
      <c r="AG201" s="29"/>
      <c r="AH201" s="29" t="s">
        <v>86</v>
      </c>
      <c r="AI201" s="29"/>
      <c r="AJ201" s="29" t="s">
        <v>86</v>
      </c>
      <c r="AK201" s="29" t="s">
        <v>86</v>
      </c>
      <c r="AL201" s="29" t="s">
        <v>87</v>
      </c>
      <c r="AM201" s="29"/>
      <c r="AN201" s="29" t="s">
        <v>86</v>
      </c>
      <c r="AO201" s="29" t="s">
        <v>86</v>
      </c>
      <c r="AP201" s="29" t="s">
        <v>86</v>
      </c>
      <c r="AQ201" s="29" t="s">
        <v>96</v>
      </c>
      <c r="AR201" s="29"/>
      <c r="AS201" s="29" t="s">
        <v>84</v>
      </c>
      <c r="AT201" s="29" t="s">
        <v>89</v>
      </c>
      <c r="AU201" s="29"/>
      <c r="AV201" s="30">
        <v>5</v>
      </c>
      <c r="AW201" s="29" t="s">
        <v>84</v>
      </c>
      <c r="AX201" s="29" t="s">
        <v>84</v>
      </c>
      <c r="AY201" s="30">
        <v>250</v>
      </c>
      <c r="AZ201" s="30">
        <v>243.6</v>
      </c>
      <c r="BA201" s="30">
        <v>222.8</v>
      </c>
      <c r="BB201" s="30">
        <v>200</v>
      </c>
      <c r="BC201" s="29"/>
      <c r="BD201" s="29"/>
      <c r="BE201" s="30">
        <v>15.81</v>
      </c>
      <c r="BF201" s="29"/>
      <c r="BG201" s="30">
        <v>0.27</v>
      </c>
      <c r="BH201" s="29"/>
      <c r="BI201" s="29"/>
      <c r="BJ201" s="30">
        <v>0.12</v>
      </c>
      <c r="BK201" s="30">
        <v>50.01</v>
      </c>
      <c r="BL201" s="30">
        <v>50.01</v>
      </c>
      <c r="BM201" s="30">
        <v>50.6</v>
      </c>
      <c r="BN201" s="29"/>
      <c r="BO201" s="29"/>
      <c r="BP201" s="30">
        <v>0.16</v>
      </c>
      <c r="BQ201" s="30">
        <v>0.3</v>
      </c>
      <c r="BR201" s="29"/>
      <c r="BS201" s="30">
        <v>15.74</v>
      </c>
      <c r="BT201" s="30">
        <v>49.97</v>
      </c>
      <c r="BU201" s="29"/>
      <c r="BV201" s="30">
        <v>0</v>
      </c>
      <c r="BW201" s="28">
        <v>31</v>
      </c>
      <c r="BX201" s="33">
        <f t="shared" si="24"/>
        <v>50.010840000000002</v>
      </c>
      <c r="BY201" s="34">
        <f>IF(COUNTIF($G$2:G201,G201)=1,1,0)</f>
        <v>1</v>
      </c>
      <c r="BZ201" s="34">
        <f t="shared" si="25"/>
        <v>1</v>
      </c>
      <c r="CA201" s="28" t="s">
        <v>3405</v>
      </c>
      <c r="CB201" s="34" t="b">
        <f t="shared" si="30"/>
        <v>0</v>
      </c>
      <c r="CC201" s="34" t="b">
        <f t="shared" si="26"/>
        <v>0</v>
      </c>
      <c r="CD201" s="34" t="b">
        <f t="array" ref="CD201">ISNUMBER(SEARCH("Touch Screen",$AJ201))</f>
        <v>0</v>
      </c>
      <c r="CE201" s="34"/>
      <c r="CF201" s="34"/>
      <c r="CG201" s="32">
        <v>40</v>
      </c>
      <c r="CH201" s="28">
        <v>0</v>
      </c>
      <c r="CI201" s="33">
        <f>('2. AC Monitors'!$A$8*'1. Version 7 Dataset'!$R201)+('1. Version 7 Dataset'!$V201*'2. AC Monitors'!$B$8)+'2. AC Monitors'!$C$8</f>
        <v>40.925979999999996</v>
      </c>
      <c r="CJ201" s="35">
        <f>BX201-('2. AC Monitors'!$B$8*V201)</f>
        <v>41.190840000000001</v>
      </c>
      <c r="CK201" s="33">
        <f>IF($CH201=0,CJ201,CJ201-('2. AC Monitors'!$A$15*'1. Version 7 Dataset'!$CG201))</f>
        <v>41.190840000000001</v>
      </c>
      <c r="CL201" s="33">
        <f>IF($CC201=TRUE,'1. Version 7 Dataset'!CK201-($CI201*'2. AC Monitors'!$B$15),'1. Version 7 Dataset'!CK201)</f>
        <v>41.190840000000001</v>
      </c>
      <c r="CM201" s="33">
        <f>IF($CD201=TRUE,CL201-($CI201*'2. AC Monitors'!$D$15),CL201)</f>
        <v>41.190840000000001</v>
      </c>
      <c r="CN201" s="33">
        <f>IF($CB201=TRUE,CM201-($CI201*'2. AC Monitors'!$E$15),CM201)</f>
        <v>41.190840000000001</v>
      </c>
      <c r="CO201" s="33">
        <f>IF($CA201="DC",CN201+(CI201*(1-'2. AC Monitors'!$D$21)),CN201)</f>
        <v>41.190840000000001</v>
      </c>
      <c r="CP201" s="35">
        <f>('2. AC Monitors'!$A$8*'1. Version 7 Dataset'!$R201)+'2. AC Monitors'!$C$8</f>
        <v>32.105980000000002</v>
      </c>
      <c r="CQ201" s="35">
        <f t="shared" si="27"/>
        <v>0</v>
      </c>
      <c r="CR201" s="33">
        <f>(IF(CD201=TRUE,CI201+(CI201*'2. AC Monitors'!$D$15),'1. Version 7 Dataset'!CI201))*0.85</f>
        <v>34.787082999999996</v>
      </c>
      <c r="CS201" s="35">
        <f t="shared" si="28"/>
        <v>0</v>
      </c>
      <c r="CT201" s="35">
        <f>($AZ201*$R201*'3. Signage Displays'!$A$7)+'3. Signage Displays'!$B$7*TANH('3. Signage Displays'!$C$7*('1. Version 7 Dataset'!$R201+'3. Signage Displays'!$D$7)+'3. Signage Displays'!$E$7)+'3. Signage Displays'!$F$7</f>
        <v>28.972598361140804</v>
      </c>
      <c r="CU201" s="36">
        <f>($AZ201*$R201*'3. Signage Displays'!$A$7)</f>
        <v>1.9253169600000002</v>
      </c>
      <c r="CV201" s="37">
        <f>BE201-(AZ201*R201*'3. Signage Displays'!$A$7)</f>
        <v>13.884683040000001</v>
      </c>
      <c r="CW201" s="37">
        <f>IF(CC201=TRUE,CV201-(CT201*'3. Signage Displays'!$A$12),CV201)</f>
        <v>13.884683040000001</v>
      </c>
      <c r="CX201" s="38">
        <f>'3. Signage Displays'!$B$7*TANH('3. Signage Displays'!$C$7*('1. Version 7 Dataset'!R201+'3. Signage Displays'!$D$7)+'3. Signage Displays'!$E$7)+'3. Signage Displays'!$F$7</f>
        <v>27.047281401140804</v>
      </c>
      <c r="CY201" s="28">
        <f t="shared" si="29"/>
        <v>1</v>
      </c>
    </row>
    <row r="202" spans="1:103" s="17" customFormat="1" ht="19.5" customHeight="1">
      <c r="A202" s="28">
        <v>33</v>
      </c>
      <c r="B202" s="29" t="s">
        <v>1674</v>
      </c>
      <c r="C202" s="29" t="s">
        <v>1717</v>
      </c>
      <c r="D202" s="29" t="s">
        <v>1718</v>
      </c>
      <c r="E202" s="29" t="s">
        <v>1677</v>
      </c>
      <c r="F202" s="29" t="s">
        <v>1719</v>
      </c>
      <c r="G202" s="29" t="s">
        <v>1720</v>
      </c>
      <c r="H202" s="29" t="s">
        <v>1721</v>
      </c>
      <c r="I202" s="29" t="s">
        <v>78</v>
      </c>
      <c r="J202" s="29" t="s">
        <v>132</v>
      </c>
      <c r="K202" s="29"/>
      <c r="L202" s="29" t="s">
        <v>80</v>
      </c>
      <c r="M202" s="29"/>
      <c r="N202" s="30">
        <v>1000</v>
      </c>
      <c r="O202" s="30">
        <v>13.2</v>
      </c>
      <c r="P202" s="30">
        <v>23.5</v>
      </c>
      <c r="Q202" s="31">
        <v>27</v>
      </c>
      <c r="R202" s="30">
        <v>311.5</v>
      </c>
      <c r="S202" s="30">
        <v>1.78</v>
      </c>
      <c r="T202" s="30">
        <v>1080</v>
      </c>
      <c r="U202" s="30">
        <v>1920</v>
      </c>
      <c r="V202" s="32">
        <v>2.1</v>
      </c>
      <c r="W202" s="30">
        <v>6657</v>
      </c>
      <c r="X202" s="30">
        <v>60</v>
      </c>
      <c r="Y202" s="30">
        <v>0.3</v>
      </c>
      <c r="Z202" s="29" t="s">
        <v>86</v>
      </c>
      <c r="AA202" s="29" t="s">
        <v>86</v>
      </c>
      <c r="AB202" s="29"/>
      <c r="AC202" s="29"/>
      <c r="AD202" s="29" t="s">
        <v>84</v>
      </c>
      <c r="AE202" s="29" t="s">
        <v>84</v>
      </c>
      <c r="AF202" s="29" t="s">
        <v>270</v>
      </c>
      <c r="AG202" s="29"/>
      <c r="AH202" s="29" t="s">
        <v>86</v>
      </c>
      <c r="AI202" s="29"/>
      <c r="AJ202" s="29" t="s">
        <v>86</v>
      </c>
      <c r="AK202" s="29" t="s">
        <v>86</v>
      </c>
      <c r="AL202" s="29" t="s">
        <v>102</v>
      </c>
      <c r="AM202" s="29"/>
      <c r="AN202" s="29" t="s">
        <v>86</v>
      </c>
      <c r="AO202" s="29" t="s">
        <v>86</v>
      </c>
      <c r="AP202" s="29" t="s">
        <v>86</v>
      </c>
      <c r="AQ202" s="29" t="s">
        <v>96</v>
      </c>
      <c r="AR202" s="29"/>
      <c r="AS202" s="29" t="s">
        <v>84</v>
      </c>
      <c r="AT202" s="29" t="s">
        <v>89</v>
      </c>
      <c r="AU202" s="29"/>
      <c r="AV202" s="30">
        <v>5</v>
      </c>
      <c r="AW202" s="29" t="s">
        <v>84</v>
      </c>
      <c r="AX202" s="29" t="s">
        <v>84</v>
      </c>
      <c r="AY202" s="30">
        <v>250</v>
      </c>
      <c r="AZ202" s="30">
        <v>274.89999999999998</v>
      </c>
      <c r="BA202" s="30">
        <v>238.5</v>
      </c>
      <c r="BB202" s="30">
        <v>200</v>
      </c>
      <c r="BC202" s="29"/>
      <c r="BD202" s="29"/>
      <c r="BE202" s="30">
        <v>17.22</v>
      </c>
      <c r="BF202" s="29"/>
      <c r="BG202" s="30">
        <v>0.18</v>
      </c>
      <c r="BH202" s="30">
        <v>0</v>
      </c>
      <c r="BI202" s="29"/>
      <c r="BJ202" s="30">
        <v>0.1</v>
      </c>
      <c r="BK202" s="30">
        <v>53.81</v>
      </c>
      <c r="BL202" s="30">
        <v>53.81</v>
      </c>
      <c r="BM202" s="30">
        <v>64</v>
      </c>
      <c r="BN202" s="29"/>
      <c r="BO202" s="29"/>
      <c r="BP202" s="30">
        <v>0.17</v>
      </c>
      <c r="BQ202" s="30">
        <v>0.24</v>
      </c>
      <c r="BR202" s="30">
        <v>0</v>
      </c>
      <c r="BS202" s="30">
        <v>17.510000000000002</v>
      </c>
      <c r="BT202" s="30">
        <v>55.04</v>
      </c>
      <c r="BU202" s="29"/>
      <c r="BV202" s="30">
        <v>0</v>
      </c>
      <c r="BW202" s="28">
        <v>33</v>
      </c>
      <c r="BX202" s="33">
        <f t="shared" si="24"/>
        <v>53.821439999999996</v>
      </c>
      <c r="BY202" s="34">
        <f>IF(COUNTIF($G$2:G202,G202)=1,1,0)</f>
        <v>1</v>
      </c>
      <c r="BZ202" s="34">
        <f t="shared" si="25"/>
        <v>1</v>
      </c>
      <c r="CA202" s="28" t="s">
        <v>3405</v>
      </c>
      <c r="CB202" s="34" t="b">
        <f t="shared" si="30"/>
        <v>0</v>
      </c>
      <c r="CC202" s="34" t="b">
        <f t="shared" si="26"/>
        <v>0</v>
      </c>
      <c r="CD202" s="34" t="b">
        <f t="array" ref="CD202">ISNUMBER(SEARCH("Touch Screen",$AJ202))</f>
        <v>0</v>
      </c>
      <c r="CE202" s="34"/>
      <c r="CF202" s="34"/>
      <c r="CG202" s="32">
        <v>0.3</v>
      </c>
      <c r="CH202" s="28">
        <v>0</v>
      </c>
      <c r="CI202" s="33">
        <f>('2. AC Monitors'!$A$8*'1. Version 7 Dataset'!$R202)+('1. Version 7 Dataset'!$V202*'2. AC Monitors'!$B$8)+'2. AC Monitors'!$C$8</f>
        <v>54.823</v>
      </c>
      <c r="CJ202" s="35">
        <f>BX202-('2. AC Monitors'!$B$8*V202)</f>
        <v>45.001439999999995</v>
      </c>
      <c r="CK202" s="33">
        <f>IF($CH202=0,CJ202,CJ202-('2. AC Monitors'!$A$15*'1. Version 7 Dataset'!$CG202))</f>
        <v>45.001439999999995</v>
      </c>
      <c r="CL202" s="33">
        <f>IF($CC202=TRUE,'1. Version 7 Dataset'!CK202-($CI202*'2. AC Monitors'!$B$15),'1. Version 7 Dataset'!CK202)</f>
        <v>45.001439999999995</v>
      </c>
      <c r="CM202" s="33">
        <f>IF($CD202=TRUE,CL202-($CI202*'2. AC Monitors'!$D$15),CL202)</f>
        <v>45.001439999999995</v>
      </c>
      <c r="CN202" s="33">
        <f>IF($CB202=TRUE,CM202-($CI202*'2. AC Monitors'!$E$15),CM202)</f>
        <v>45.001439999999995</v>
      </c>
      <c r="CO202" s="33">
        <f>IF($CA202="DC",CN202+(CI202*(1-'2. AC Monitors'!$D$21)),CN202)</f>
        <v>45.001439999999995</v>
      </c>
      <c r="CP202" s="35">
        <f>('2. AC Monitors'!$A$8*'1. Version 7 Dataset'!$R202)+'2. AC Monitors'!$C$8</f>
        <v>46.003</v>
      </c>
      <c r="CQ202" s="35">
        <f t="shared" si="27"/>
        <v>1</v>
      </c>
      <c r="CR202" s="33">
        <f>(IF(CD202=TRUE,CI202+(CI202*'2. AC Monitors'!$D$15),'1. Version 7 Dataset'!CI202))*0.85</f>
        <v>46.599550000000001</v>
      </c>
      <c r="CS202" s="35">
        <f t="shared" si="28"/>
        <v>0</v>
      </c>
      <c r="CT202" s="35">
        <f>($AZ202*$R202*'3. Signage Displays'!$A$7)+'3. Signage Displays'!$B$7*TANH('3. Signage Displays'!$C$7*('1. Version 7 Dataset'!$R202+'3. Signage Displays'!$D$7)+'3. Signage Displays'!$E$7)+'3. Signage Displays'!$F$7</f>
        <v>37.253551626443198</v>
      </c>
      <c r="CU202" s="36">
        <f>($AZ202*$R202*'3. Signage Displays'!$A$7)</f>
        <v>3.4252539999999998</v>
      </c>
      <c r="CV202" s="37">
        <f>BE202-(AZ202*R202*'3. Signage Displays'!$A$7)</f>
        <v>13.794746</v>
      </c>
      <c r="CW202" s="37">
        <f>IF(CC202=TRUE,CV202-(CT202*'3. Signage Displays'!$A$12),CV202)</f>
        <v>13.794746</v>
      </c>
      <c r="CX202" s="38">
        <f>'3. Signage Displays'!$B$7*TANH('3. Signage Displays'!$C$7*('1. Version 7 Dataset'!R202+'3. Signage Displays'!$D$7)+'3. Signage Displays'!$E$7)+'3. Signage Displays'!$F$7</f>
        <v>33.828297626443195</v>
      </c>
      <c r="CY202" s="28">
        <f t="shared" si="29"/>
        <v>1</v>
      </c>
    </row>
    <row r="203" spans="1:103" s="17" customFormat="1" ht="19.5" customHeight="1">
      <c r="A203" s="28">
        <v>34</v>
      </c>
      <c r="B203" s="29" t="s">
        <v>1674</v>
      </c>
      <c r="C203" s="29" t="s">
        <v>1722</v>
      </c>
      <c r="D203" s="29" t="s">
        <v>1723</v>
      </c>
      <c r="E203" s="29" t="s">
        <v>1677</v>
      </c>
      <c r="F203" s="29" t="s">
        <v>1722</v>
      </c>
      <c r="G203" s="29" t="s">
        <v>1723</v>
      </c>
      <c r="H203" s="29"/>
      <c r="I203" s="29" t="s">
        <v>78</v>
      </c>
      <c r="J203" s="29" t="s">
        <v>132</v>
      </c>
      <c r="K203" s="29"/>
      <c r="L203" s="29" t="s">
        <v>80</v>
      </c>
      <c r="M203" s="29"/>
      <c r="N203" s="30">
        <v>1000</v>
      </c>
      <c r="O203" s="30">
        <v>13.2</v>
      </c>
      <c r="P203" s="30">
        <v>23.5</v>
      </c>
      <c r="Q203" s="31">
        <v>27</v>
      </c>
      <c r="R203" s="30">
        <v>311.5</v>
      </c>
      <c r="S203" s="30">
        <v>1.78</v>
      </c>
      <c r="T203" s="30">
        <v>1080</v>
      </c>
      <c r="U203" s="30">
        <v>1920</v>
      </c>
      <c r="V203" s="32">
        <v>2.1</v>
      </c>
      <c r="W203" s="30">
        <v>6657</v>
      </c>
      <c r="X203" s="30">
        <v>60</v>
      </c>
      <c r="Y203" s="30">
        <v>0.3</v>
      </c>
      <c r="Z203" s="29" t="s">
        <v>86</v>
      </c>
      <c r="AA203" s="29" t="s">
        <v>86</v>
      </c>
      <c r="AB203" s="29"/>
      <c r="AC203" s="29"/>
      <c r="AD203" s="29" t="s">
        <v>84</v>
      </c>
      <c r="AE203" s="29" t="s">
        <v>84</v>
      </c>
      <c r="AF203" s="29" t="s">
        <v>133</v>
      </c>
      <c r="AG203" s="29"/>
      <c r="AH203" s="29" t="s">
        <v>86</v>
      </c>
      <c r="AI203" s="29"/>
      <c r="AJ203" s="29" t="s">
        <v>86</v>
      </c>
      <c r="AK203" s="29" t="s">
        <v>86</v>
      </c>
      <c r="AL203" s="29" t="s">
        <v>87</v>
      </c>
      <c r="AM203" s="29"/>
      <c r="AN203" s="29" t="s">
        <v>86</v>
      </c>
      <c r="AO203" s="29" t="s">
        <v>86</v>
      </c>
      <c r="AP203" s="29" t="s">
        <v>86</v>
      </c>
      <c r="AQ203" s="29" t="s">
        <v>96</v>
      </c>
      <c r="AR203" s="29"/>
      <c r="AS203" s="29" t="s">
        <v>84</v>
      </c>
      <c r="AT203" s="29" t="s">
        <v>89</v>
      </c>
      <c r="AU203" s="29"/>
      <c r="AV203" s="30">
        <v>5</v>
      </c>
      <c r="AW203" s="29" t="s">
        <v>84</v>
      </c>
      <c r="AX203" s="29" t="s">
        <v>84</v>
      </c>
      <c r="AY203" s="30">
        <v>250</v>
      </c>
      <c r="AZ203" s="30">
        <v>313.60000000000002</v>
      </c>
      <c r="BA203" s="30">
        <v>243.4</v>
      </c>
      <c r="BB203" s="30">
        <v>200</v>
      </c>
      <c r="BC203" s="29"/>
      <c r="BD203" s="29"/>
      <c r="BE203" s="30">
        <v>17.7</v>
      </c>
      <c r="BF203" s="29"/>
      <c r="BG203" s="30">
        <v>0.35</v>
      </c>
      <c r="BH203" s="30">
        <v>0</v>
      </c>
      <c r="BI203" s="29"/>
      <c r="BJ203" s="30">
        <v>0.14000000000000001</v>
      </c>
      <c r="BK203" s="30">
        <v>56.25</v>
      </c>
      <c r="BL203" s="30">
        <v>56.25</v>
      </c>
      <c r="BM203" s="30">
        <v>64</v>
      </c>
      <c r="BN203" s="29"/>
      <c r="BO203" s="29"/>
      <c r="BP203" s="30">
        <v>0.24</v>
      </c>
      <c r="BQ203" s="30">
        <v>0.47</v>
      </c>
      <c r="BR203" s="30">
        <v>0</v>
      </c>
      <c r="BS203" s="30">
        <v>18.04</v>
      </c>
      <c r="BT203" s="30">
        <v>57.98</v>
      </c>
      <c r="BU203" s="29"/>
      <c r="BV203" s="30">
        <v>0</v>
      </c>
      <c r="BW203" s="28">
        <v>34</v>
      </c>
      <c r="BX203" s="33">
        <f t="shared" si="24"/>
        <v>56.261099999999992</v>
      </c>
      <c r="BY203" s="34">
        <f>IF(COUNTIF($G$2:G203,G203)=1,1,0)</f>
        <v>1</v>
      </c>
      <c r="BZ203" s="34">
        <f t="shared" si="25"/>
        <v>1</v>
      </c>
      <c r="CA203" s="28" t="s">
        <v>3405</v>
      </c>
      <c r="CB203" s="34" t="b">
        <f t="shared" si="30"/>
        <v>0</v>
      </c>
      <c r="CC203" s="34" t="b">
        <f t="shared" si="26"/>
        <v>0</v>
      </c>
      <c r="CD203" s="34" t="b">
        <f t="array" ref="CD203">ISNUMBER(SEARCH("Touch Screen",$AJ203))</f>
        <v>0</v>
      </c>
      <c r="CE203" s="34"/>
      <c r="CF203" s="34"/>
      <c r="CG203" s="32">
        <v>0.3</v>
      </c>
      <c r="CH203" s="28">
        <v>0</v>
      </c>
      <c r="CI203" s="33">
        <f>('2. AC Monitors'!$A$8*'1. Version 7 Dataset'!$R203)+('1. Version 7 Dataset'!$V203*'2. AC Monitors'!$B$8)+'2. AC Monitors'!$C$8</f>
        <v>54.823</v>
      </c>
      <c r="CJ203" s="35">
        <f>BX203-('2. AC Monitors'!$B$8*V203)</f>
        <v>47.441099999999992</v>
      </c>
      <c r="CK203" s="33">
        <f>IF($CH203=0,CJ203,CJ203-('2. AC Monitors'!$A$15*'1. Version 7 Dataset'!$CG203))</f>
        <v>47.441099999999992</v>
      </c>
      <c r="CL203" s="33">
        <f>IF($CC203=TRUE,'1. Version 7 Dataset'!CK203-($CI203*'2. AC Monitors'!$B$15),'1. Version 7 Dataset'!CK203)</f>
        <v>47.441099999999992</v>
      </c>
      <c r="CM203" s="33">
        <f>IF($CD203=TRUE,CL203-($CI203*'2. AC Monitors'!$D$15),CL203)</f>
        <v>47.441099999999992</v>
      </c>
      <c r="CN203" s="33">
        <f>IF($CB203=TRUE,CM203-($CI203*'2. AC Monitors'!$E$15),CM203)</f>
        <v>47.441099999999992</v>
      </c>
      <c r="CO203" s="33">
        <f>IF($CA203="DC",CN203+(CI203*(1-'2. AC Monitors'!$D$21)),CN203)</f>
        <v>47.441099999999992</v>
      </c>
      <c r="CP203" s="35">
        <f>('2. AC Monitors'!$A$8*'1. Version 7 Dataset'!$R203)+'2. AC Monitors'!$C$8</f>
        <v>46.003</v>
      </c>
      <c r="CQ203" s="35">
        <f t="shared" si="27"/>
        <v>0</v>
      </c>
      <c r="CR203" s="33">
        <f>(IF(CD203=TRUE,CI203+(CI203*'2. AC Monitors'!$D$15),'1. Version 7 Dataset'!CI203))*0.85</f>
        <v>46.599550000000001</v>
      </c>
      <c r="CS203" s="35">
        <f t="shared" si="28"/>
        <v>0</v>
      </c>
      <c r="CT203" s="35">
        <f>($AZ203*$R203*'3. Signage Displays'!$A$7)+'3. Signage Displays'!$B$7*TANH('3. Signage Displays'!$C$7*('1. Version 7 Dataset'!$R203+'3. Signage Displays'!$D$7)+'3. Signage Displays'!$E$7)+'3. Signage Displays'!$F$7</f>
        <v>37.735753626443199</v>
      </c>
      <c r="CU203" s="36">
        <f>($AZ203*$R203*'3. Signage Displays'!$A$7)</f>
        <v>3.9074560000000007</v>
      </c>
      <c r="CV203" s="37">
        <f>BE203-(AZ203*R203*'3. Signage Displays'!$A$7)</f>
        <v>13.792543999999999</v>
      </c>
      <c r="CW203" s="37">
        <f>IF(CC203=TRUE,CV203-(CT203*'3. Signage Displays'!$A$12),CV203)</f>
        <v>13.792543999999999</v>
      </c>
      <c r="CX203" s="38">
        <f>'3. Signage Displays'!$B$7*TANH('3. Signage Displays'!$C$7*('1. Version 7 Dataset'!R203+'3. Signage Displays'!$D$7)+'3. Signage Displays'!$E$7)+'3. Signage Displays'!$F$7</f>
        <v>33.828297626443195</v>
      </c>
      <c r="CY203" s="28">
        <f t="shared" si="29"/>
        <v>1</v>
      </c>
    </row>
    <row r="204" spans="1:103" s="17" customFormat="1" ht="19.5" customHeight="1">
      <c r="A204" s="28">
        <v>37</v>
      </c>
      <c r="B204" s="29" t="s">
        <v>3083</v>
      </c>
      <c r="C204" s="29" t="s">
        <v>3377</v>
      </c>
      <c r="D204" s="29" t="s">
        <v>3378</v>
      </c>
      <c r="E204" s="29" t="s">
        <v>3086</v>
      </c>
      <c r="F204" s="29" t="s">
        <v>3377</v>
      </c>
      <c r="G204" s="29" t="s">
        <v>3378</v>
      </c>
      <c r="H204" s="29"/>
      <c r="I204" s="29" t="s">
        <v>78</v>
      </c>
      <c r="J204" s="29" t="s">
        <v>132</v>
      </c>
      <c r="K204" s="29"/>
      <c r="L204" s="29" t="s">
        <v>80</v>
      </c>
      <c r="M204" s="29"/>
      <c r="N204" s="30">
        <v>1000</v>
      </c>
      <c r="O204" s="30">
        <v>10.5</v>
      </c>
      <c r="P204" s="30">
        <v>18.7</v>
      </c>
      <c r="Q204" s="31">
        <v>21.5</v>
      </c>
      <c r="R204" s="30">
        <v>197.52</v>
      </c>
      <c r="S204" s="30">
        <v>1.78</v>
      </c>
      <c r="T204" s="30">
        <v>1080</v>
      </c>
      <c r="U204" s="30">
        <v>1920</v>
      </c>
      <c r="V204" s="32">
        <v>2.1</v>
      </c>
      <c r="W204" s="30">
        <v>10498</v>
      </c>
      <c r="X204" s="30">
        <v>60</v>
      </c>
      <c r="Y204" s="30">
        <v>0.3</v>
      </c>
      <c r="Z204" s="29" t="s">
        <v>81</v>
      </c>
      <c r="AA204" s="29" t="s">
        <v>86</v>
      </c>
      <c r="AB204" s="29"/>
      <c r="AC204" s="29"/>
      <c r="AD204" s="29" t="s">
        <v>84</v>
      </c>
      <c r="AE204" s="29" t="s">
        <v>83</v>
      </c>
      <c r="AF204" s="29" t="s">
        <v>133</v>
      </c>
      <c r="AG204" s="29"/>
      <c r="AH204" s="29" t="s">
        <v>120</v>
      </c>
      <c r="AI204" s="29"/>
      <c r="AJ204" s="29" t="s">
        <v>120</v>
      </c>
      <c r="AK204" s="29" t="s">
        <v>86</v>
      </c>
      <c r="AL204" s="29" t="s">
        <v>87</v>
      </c>
      <c r="AM204" s="29"/>
      <c r="AN204" s="29" t="s">
        <v>86</v>
      </c>
      <c r="AO204" s="29" t="s">
        <v>86</v>
      </c>
      <c r="AP204" s="29" t="s">
        <v>86</v>
      </c>
      <c r="AQ204" s="29" t="s">
        <v>96</v>
      </c>
      <c r="AR204" s="29"/>
      <c r="AS204" s="29" t="s">
        <v>84</v>
      </c>
      <c r="AT204" s="29" t="s">
        <v>89</v>
      </c>
      <c r="AU204" s="29"/>
      <c r="AV204" s="30">
        <v>1</v>
      </c>
      <c r="AW204" s="29" t="s">
        <v>84</v>
      </c>
      <c r="AX204" s="29" t="s">
        <v>84</v>
      </c>
      <c r="AY204" s="30">
        <v>250</v>
      </c>
      <c r="AZ204" s="30">
        <v>289</v>
      </c>
      <c r="BA204" s="30">
        <v>257</v>
      </c>
      <c r="BB204" s="30">
        <v>200.1</v>
      </c>
      <c r="BC204" s="29"/>
      <c r="BD204" s="29"/>
      <c r="BE204" s="30">
        <v>13.2</v>
      </c>
      <c r="BF204" s="29"/>
      <c r="BG204" s="30">
        <v>0.19</v>
      </c>
      <c r="BH204" s="30">
        <v>0.19</v>
      </c>
      <c r="BI204" s="29"/>
      <c r="BJ204" s="30">
        <v>0.13</v>
      </c>
      <c r="BK204" s="30">
        <v>41.55</v>
      </c>
      <c r="BL204" s="30">
        <v>41.55</v>
      </c>
      <c r="BM204" s="30">
        <v>50.6</v>
      </c>
      <c r="BN204" s="29"/>
      <c r="BO204" s="29"/>
      <c r="BP204" s="30">
        <v>0.17</v>
      </c>
      <c r="BQ204" s="30">
        <v>0.23</v>
      </c>
      <c r="BR204" s="30">
        <v>0.22</v>
      </c>
      <c r="BS204" s="30">
        <v>13.45</v>
      </c>
      <c r="BT204" s="30">
        <v>42.55</v>
      </c>
      <c r="BU204" s="29"/>
      <c r="BV204" s="30">
        <v>0</v>
      </c>
      <c r="BW204" s="28">
        <v>37</v>
      </c>
      <c r="BX204" s="33">
        <f t="shared" si="24"/>
        <v>41.553059999999995</v>
      </c>
      <c r="BY204" s="34">
        <f>IF(COUNTIF($G$2:G204,G204)=1,1,0)</f>
        <v>1</v>
      </c>
      <c r="BZ204" s="34">
        <f t="shared" si="25"/>
        <v>1</v>
      </c>
      <c r="CA204" s="28" t="s">
        <v>3405</v>
      </c>
      <c r="CB204" s="34" t="b">
        <f t="shared" si="30"/>
        <v>0</v>
      </c>
      <c r="CC204" s="34" t="b">
        <f t="shared" si="26"/>
        <v>0</v>
      </c>
      <c r="CD204" s="34" t="b">
        <f t="array" ref="CD204">ISNUMBER(SEARCH("Touch Screen",$AJ204))</f>
        <v>0</v>
      </c>
      <c r="CE204" s="34"/>
      <c r="CF204" s="34"/>
      <c r="CG204" s="32">
        <v>0.3</v>
      </c>
      <c r="CH204" s="28">
        <v>0</v>
      </c>
      <c r="CI204" s="33">
        <f>('2. AC Monitors'!$A$8*'1. Version 7 Dataset'!$R204)+('1. Version 7 Dataset'!$V204*'2. AC Monitors'!$B$8)+'2. AC Monitors'!$C$8</f>
        <v>40.917439999999999</v>
      </c>
      <c r="CJ204" s="35">
        <f>BX204-('2. AC Monitors'!$B$8*V204)</f>
        <v>32.733059999999995</v>
      </c>
      <c r="CK204" s="33">
        <f>IF($CH204=0,CJ204,CJ204-('2. AC Monitors'!$A$15*'1. Version 7 Dataset'!$CG204))</f>
        <v>32.733059999999995</v>
      </c>
      <c r="CL204" s="33">
        <f>IF($CC204=TRUE,'1. Version 7 Dataset'!CK204-($CI204*'2. AC Monitors'!$B$15),'1. Version 7 Dataset'!CK204)</f>
        <v>32.733059999999995</v>
      </c>
      <c r="CM204" s="33">
        <f>IF($CD204=TRUE,CL204-($CI204*'2. AC Monitors'!$D$15),CL204)</f>
        <v>32.733059999999995</v>
      </c>
      <c r="CN204" s="33">
        <f>IF($CB204=TRUE,CM204-($CI204*'2. AC Monitors'!$E$15),CM204)</f>
        <v>32.733059999999995</v>
      </c>
      <c r="CO204" s="33">
        <f>IF($CA204="DC",CN204+(CI204*(1-'2. AC Monitors'!$D$21)),CN204)</f>
        <v>32.733059999999995</v>
      </c>
      <c r="CP204" s="35">
        <f>('2. AC Monitors'!$A$8*'1. Version 7 Dataset'!$R204)+'2. AC Monitors'!$C$8</f>
        <v>32.097440000000006</v>
      </c>
      <c r="CQ204" s="35">
        <f t="shared" si="27"/>
        <v>0</v>
      </c>
      <c r="CR204" s="33">
        <f>(IF(CD204=TRUE,CI204+(CI204*'2. AC Monitors'!$D$15),'1. Version 7 Dataset'!CI204))*0.85</f>
        <v>34.779823999999998</v>
      </c>
      <c r="CS204" s="35">
        <f t="shared" si="28"/>
        <v>0</v>
      </c>
      <c r="CT204" s="35">
        <f>($AZ204*$R204*'3. Signage Displays'!$A$7)+'3. Signage Displays'!$B$7*TANH('3. Signage Displays'!$C$7*('1. Version 7 Dataset'!$R204+'3. Signage Displays'!$D$7)+'3. Signage Displays'!$E$7)+'3. Signage Displays'!$F$7</f>
        <v>29.326427077923768</v>
      </c>
      <c r="CU204" s="36">
        <f>($AZ204*$R204*'3. Signage Displays'!$A$7)</f>
        <v>2.2833312000000006</v>
      </c>
      <c r="CV204" s="37">
        <f>BE204-(AZ204*R204*'3. Signage Displays'!$A$7)</f>
        <v>10.916668799999998</v>
      </c>
      <c r="CW204" s="37">
        <f>IF(CC204=TRUE,CV204-(CT204*'3. Signage Displays'!$A$12),CV204)</f>
        <v>10.916668799999998</v>
      </c>
      <c r="CX204" s="38">
        <f>'3. Signage Displays'!$B$7*TANH('3. Signage Displays'!$C$7*('1. Version 7 Dataset'!R204+'3. Signage Displays'!$D$7)+'3. Signage Displays'!$E$7)+'3. Signage Displays'!$F$7</f>
        <v>27.043095877923768</v>
      </c>
      <c r="CY204" s="28">
        <f t="shared" si="29"/>
        <v>1</v>
      </c>
    </row>
    <row r="205" spans="1:103" s="17" customFormat="1" ht="19.5" customHeight="1">
      <c r="A205" s="28">
        <v>38</v>
      </c>
      <c r="B205" s="29" t="s">
        <v>3083</v>
      </c>
      <c r="C205" s="29" t="s">
        <v>3379</v>
      </c>
      <c r="D205" s="29" t="s">
        <v>3380</v>
      </c>
      <c r="E205" s="29" t="s">
        <v>3086</v>
      </c>
      <c r="F205" s="29" t="s">
        <v>3379</v>
      </c>
      <c r="G205" s="29" t="s">
        <v>3380</v>
      </c>
      <c r="H205" s="29"/>
      <c r="I205" s="29" t="s">
        <v>78</v>
      </c>
      <c r="J205" s="29" t="s">
        <v>132</v>
      </c>
      <c r="K205" s="29"/>
      <c r="L205" s="29" t="s">
        <v>80</v>
      </c>
      <c r="M205" s="29"/>
      <c r="N205" s="30">
        <v>1000</v>
      </c>
      <c r="O205" s="30">
        <v>13.2</v>
      </c>
      <c r="P205" s="30">
        <v>23.5</v>
      </c>
      <c r="Q205" s="31">
        <v>27</v>
      </c>
      <c r="R205" s="30">
        <v>311.5</v>
      </c>
      <c r="S205" s="30">
        <v>1.78</v>
      </c>
      <c r="T205" s="30">
        <v>1080</v>
      </c>
      <c r="U205" s="30">
        <v>1920</v>
      </c>
      <c r="V205" s="32">
        <v>2.1</v>
      </c>
      <c r="W205" s="30">
        <v>6657</v>
      </c>
      <c r="X205" s="30">
        <v>60</v>
      </c>
      <c r="Y205" s="30">
        <v>0.3</v>
      </c>
      <c r="Z205" s="29" t="s">
        <v>86</v>
      </c>
      <c r="AA205" s="29" t="s">
        <v>86</v>
      </c>
      <c r="AB205" s="29"/>
      <c r="AC205" s="29"/>
      <c r="AD205" s="29" t="s">
        <v>84</v>
      </c>
      <c r="AE205" s="29" t="s">
        <v>83</v>
      </c>
      <c r="AF205" s="29" t="s">
        <v>133</v>
      </c>
      <c r="AG205" s="29"/>
      <c r="AH205" s="29" t="s">
        <v>120</v>
      </c>
      <c r="AI205" s="29"/>
      <c r="AJ205" s="29" t="s">
        <v>120</v>
      </c>
      <c r="AK205" s="29" t="s">
        <v>86</v>
      </c>
      <c r="AL205" s="29" t="s">
        <v>87</v>
      </c>
      <c r="AM205" s="29"/>
      <c r="AN205" s="29" t="s">
        <v>86</v>
      </c>
      <c r="AO205" s="29" t="s">
        <v>86</v>
      </c>
      <c r="AP205" s="29" t="s">
        <v>86</v>
      </c>
      <c r="AQ205" s="29" t="s">
        <v>96</v>
      </c>
      <c r="AR205" s="29"/>
      <c r="AS205" s="29" t="s">
        <v>84</v>
      </c>
      <c r="AT205" s="29" t="s">
        <v>89</v>
      </c>
      <c r="AU205" s="29"/>
      <c r="AV205" s="30">
        <v>1</v>
      </c>
      <c r="AW205" s="29" t="s">
        <v>84</v>
      </c>
      <c r="AX205" s="29" t="s">
        <v>84</v>
      </c>
      <c r="AY205" s="30">
        <v>300</v>
      </c>
      <c r="AZ205" s="30">
        <v>300</v>
      </c>
      <c r="BA205" s="30">
        <v>293.10000000000002</v>
      </c>
      <c r="BB205" s="30">
        <v>200.1</v>
      </c>
      <c r="BC205" s="29"/>
      <c r="BD205" s="29"/>
      <c r="BE205" s="30">
        <v>16.71</v>
      </c>
      <c r="BF205" s="29"/>
      <c r="BG205" s="30">
        <v>0.2</v>
      </c>
      <c r="BH205" s="30">
        <v>0.19</v>
      </c>
      <c r="BI205" s="29"/>
      <c r="BJ205" s="30">
        <v>0.14000000000000001</v>
      </c>
      <c r="BK205" s="30">
        <v>52.37</v>
      </c>
      <c r="BL205" s="30">
        <v>52.37</v>
      </c>
      <c r="BM205" s="30">
        <v>64</v>
      </c>
      <c r="BN205" s="29"/>
      <c r="BO205" s="29"/>
      <c r="BP205" s="30">
        <v>0.18</v>
      </c>
      <c r="BQ205" s="30">
        <v>0.23</v>
      </c>
      <c r="BR205" s="30">
        <v>0.21</v>
      </c>
      <c r="BS205" s="30">
        <v>16.7</v>
      </c>
      <c r="BT205" s="30">
        <v>52.51</v>
      </c>
      <c r="BU205" s="29"/>
      <c r="BV205" s="30">
        <v>0</v>
      </c>
      <c r="BW205" s="28">
        <v>38</v>
      </c>
      <c r="BX205" s="33">
        <f t="shared" si="24"/>
        <v>52.371659999999991</v>
      </c>
      <c r="BY205" s="34">
        <f>IF(COUNTIF($G$2:G205,G205)=1,1,0)</f>
        <v>1</v>
      </c>
      <c r="BZ205" s="34">
        <f t="shared" si="25"/>
        <v>1</v>
      </c>
      <c r="CA205" s="28" t="s">
        <v>3405</v>
      </c>
      <c r="CB205" s="34" t="b">
        <f t="shared" si="30"/>
        <v>0</v>
      </c>
      <c r="CC205" s="34" t="b">
        <f t="shared" si="26"/>
        <v>0</v>
      </c>
      <c r="CD205" s="34" t="b">
        <f t="array" ref="CD205">ISNUMBER(SEARCH("Touch Screen",$AJ205))</f>
        <v>0</v>
      </c>
      <c r="CE205" s="34"/>
      <c r="CF205" s="34"/>
      <c r="CG205" s="32">
        <v>0.3</v>
      </c>
      <c r="CH205" s="28">
        <v>0</v>
      </c>
      <c r="CI205" s="33">
        <f>('2. AC Monitors'!$A$8*'1. Version 7 Dataset'!$R205)+('1. Version 7 Dataset'!$V205*'2. AC Monitors'!$B$8)+'2. AC Monitors'!$C$8</f>
        <v>54.823</v>
      </c>
      <c r="CJ205" s="35">
        <f>BX205-('2. AC Monitors'!$B$8*V205)</f>
        <v>43.551659999999991</v>
      </c>
      <c r="CK205" s="33">
        <f>IF($CH205=0,CJ205,CJ205-('2. AC Monitors'!$A$15*'1. Version 7 Dataset'!$CG205))</f>
        <v>43.551659999999991</v>
      </c>
      <c r="CL205" s="33">
        <f>IF($CC205=TRUE,'1. Version 7 Dataset'!CK205-($CI205*'2. AC Monitors'!$B$15),'1. Version 7 Dataset'!CK205)</f>
        <v>43.551659999999991</v>
      </c>
      <c r="CM205" s="33">
        <f>IF($CD205=TRUE,CL205-($CI205*'2. AC Monitors'!$D$15),CL205)</f>
        <v>43.551659999999991</v>
      </c>
      <c r="CN205" s="33">
        <f>IF($CB205=TRUE,CM205-($CI205*'2. AC Monitors'!$E$15),CM205)</f>
        <v>43.551659999999991</v>
      </c>
      <c r="CO205" s="33">
        <f>IF($CA205="DC",CN205+(CI205*(1-'2. AC Monitors'!$D$21)),CN205)</f>
        <v>43.551659999999991</v>
      </c>
      <c r="CP205" s="35">
        <f>('2. AC Monitors'!$A$8*'1. Version 7 Dataset'!$R205)+'2. AC Monitors'!$C$8</f>
        <v>46.003</v>
      </c>
      <c r="CQ205" s="35">
        <f t="shared" si="27"/>
        <v>1</v>
      </c>
      <c r="CR205" s="33">
        <f>(IF(CD205=TRUE,CI205+(CI205*'2. AC Monitors'!$D$15),'1. Version 7 Dataset'!CI205))*0.85</f>
        <v>46.599550000000001</v>
      </c>
      <c r="CS205" s="35">
        <f t="shared" si="28"/>
        <v>0</v>
      </c>
      <c r="CT205" s="35">
        <f>($AZ205*$R205*'3. Signage Displays'!$A$7)+'3. Signage Displays'!$B$7*TANH('3. Signage Displays'!$C$7*('1. Version 7 Dataset'!$R205+'3. Signage Displays'!$D$7)+'3. Signage Displays'!$E$7)+'3. Signage Displays'!$F$7</f>
        <v>37.566297626443202</v>
      </c>
      <c r="CU205" s="36">
        <f>($AZ205*$R205*'3. Signage Displays'!$A$7)</f>
        <v>3.7380000000000004</v>
      </c>
      <c r="CV205" s="37">
        <f>BE205-(AZ205*R205*'3. Signage Displays'!$A$7)</f>
        <v>12.972000000000001</v>
      </c>
      <c r="CW205" s="37">
        <f>IF(CC205=TRUE,CV205-(CT205*'3. Signage Displays'!$A$12),CV205)</f>
        <v>12.972000000000001</v>
      </c>
      <c r="CX205" s="38">
        <f>'3. Signage Displays'!$B$7*TANH('3. Signage Displays'!$C$7*('1. Version 7 Dataset'!R205+'3. Signage Displays'!$D$7)+'3. Signage Displays'!$E$7)+'3. Signage Displays'!$F$7</f>
        <v>33.828297626443195</v>
      </c>
      <c r="CY205" s="28">
        <f t="shared" si="29"/>
        <v>1</v>
      </c>
    </row>
    <row r="206" spans="1:103" s="17" customFormat="1" ht="19.5" customHeight="1">
      <c r="A206" s="28">
        <v>39</v>
      </c>
      <c r="B206" s="29" t="s">
        <v>2545</v>
      </c>
      <c r="C206" s="29" t="s">
        <v>2559</v>
      </c>
      <c r="D206" s="29" t="s">
        <v>2560</v>
      </c>
      <c r="E206" s="29" t="s">
        <v>2547</v>
      </c>
      <c r="F206" s="29" t="s">
        <v>2559</v>
      </c>
      <c r="G206" s="29" t="s">
        <v>2560</v>
      </c>
      <c r="H206" s="29" t="s">
        <v>2561</v>
      </c>
      <c r="I206" s="29" t="s">
        <v>78</v>
      </c>
      <c r="J206" s="29" t="s">
        <v>88</v>
      </c>
      <c r="K206" s="29" t="s">
        <v>158</v>
      </c>
      <c r="L206" s="29" t="s">
        <v>80</v>
      </c>
      <c r="M206" s="29" t="s">
        <v>105</v>
      </c>
      <c r="N206" s="30">
        <v>1000</v>
      </c>
      <c r="O206" s="30">
        <v>13.2</v>
      </c>
      <c r="P206" s="30">
        <v>23.5</v>
      </c>
      <c r="Q206" s="31">
        <v>27</v>
      </c>
      <c r="R206" s="30">
        <v>311.60000000000002</v>
      </c>
      <c r="S206" s="30">
        <v>1.78</v>
      </c>
      <c r="T206" s="30">
        <v>1080</v>
      </c>
      <c r="U206" s="30">
        <v>1920</v>
      </c>
      <c r="V206" s="32">
        <v>2.1</v>
      </c>
      <c r="W206" s="30">
        <v>6653</v>
      </c>
      <c r="X206" s="30">
        <v>60</v>
      </c>
      <c r="Y206" s="30">
        <v>33.4</v>
      </c>
      <c r="Z206" s="29" t="s">
        <v>81</v>
      </c>
      <c r="AA206" s="29" t="s">
        <v>86</v>
      </c>
      <c r="AB206" s="29"/>
      <c r="AC206" s="29"/>
      <c r="AD206" s="29" t="s">
        <v>84</v>
      </c>
      <c r="AE206" s="29" t="s">
        <v>83</v>
      </c>
      <c r="AF206" s="29" t="s">
        <v>2562</v>
      </c>
      <c r="AG206" s="29" t="s">
        <v>105</v>
      </c>
      <c r="AH206" s="29" t="s">
        <v>2563</v>
      </c>
      <c r="AI206" s="29" t="s">
        <v>105</v>
      </c>
      <c r="AJ206" s="29" t="s">
        <v>86</v>
      </c>
      <c r="AK206" s="29" t="s">
        <v>86</v>
      </c>
      <c r="AL206" s="29" t="s">
        <v>87</v>
      </c>
      <c r="AM206" s="29" t="s">
        <v>105</v>
      </c>
      <c r="AN206" s="29" t="s">
        <v>86</v>
      </c>
      <c r="AO206" s="29" t="s">
        <v>86</v>
      </c>
      <c r="AP206" s="29" t="s">
        <v>86</v>
      </c>
      <c r="AQ206" s="29" t="s">
        <v>96</v>
      </c>
      <c r="AR206" s="29" t="s">
        <v>105</v>
      </c>
      <c r="AS206" s="29" t="s">
        <v>84</v>
      </c>
      <c r="AT206" s="29" t="s">
        <v>89</v>
      </c>
      <c r="AU206" s="29" t="s">
        <v>105</v>
      </c>
      <c r="AV206" s="30">
        <v>0</v>
      </c>
      <c r="AW206" s="29" t="s">
        <v>84</v>
      </c>
      <c r="AX206" s="29" t="s">
        <v>84</v>
      </c>
      <c r="AY206" s="30">
        <v>250</v>
      </c>
      <c r="AZ206" s="30">
        <v>273</v>
      </c>
      <c r="BA206" s="30">
        <v>213</v>
      </c>
      <c r="BB206" s="30">
        <v>200</v>
      </c>
      <c r="BC206" s="29"/>
      <c r="BD206" s="29"/>
      <c r="BE206" s="30">
        <v>17.010000000000002</v>
      </c>
      <c r="BF206" s="29"/>
      <c r="BG206" s="30">
        <v>0.28000000000000003</v>
      </c>
      <c r="BH206" s="30">
        <v>0.28000000000000003</v>
      </c>
      <c r="BI206" s="29"/>
      <c r="BJ206" s="30">
        <v>0.24</v>
      </c>
      <c r="BK206" s="30">
        <v>53.8</v>
      </c>
      <c r="BL206" s="30">
        <v>53.8</v>
      </c>
      <c r="BM206" s="30">
        <v>64.040000000000006</v>
      </c>
      <c r="BN206" s="29"/>
      <c r="BO206" s="29"/>
      <c r="BP206" s="30">
        <v>0.26</v>
      </c>
      <c r="BQ206" s="30">
        <v>0.32</v>
      </c>
      <c r="BR206" s="30">
        <v>0.32</v>
      </c>
      <c r="BS206" s="30">
        <v>17.14</v>
      </c>
      <c r="BT206" s="30">
        <v>54.3</v>
      </c>
      <c r="BU206" s="29"/>
      <c r="BV206" s="30">
        <v>2</v>
      </c>
      <c r="BW206" s="28">
        <v>39</v>
      </c>
      <c r="BX206" s="33">
        <f t="shared" si="24"/>
        <v>53.746980000000001</v>
      </c>
      <c r="BY206" s="34">
        <f>IF(COUNTIF($G$2:G206,G206)=1,1,0)</f>
        <v>1</v>
      </c>
      <c r="BZ206" s="34">
        <f t="shared" si="25"/>
        <v>1</v>
      </c>
      <c r="CA206" s="28" t="s">
        <v>3405</v>
      </c>
      <c r="CB206" s="34" t="b">
        <f t="shared" si="30"/>
        <v>0</v>
      </c>
      <c r="CC206" s="34" t="b">
        <f t="shared" si="26"/>
        <v>0</v>
      </c>
      <c r="CD206" s="34" t="b">
        <f t="array" ref="CD206">ISNUMBER(SEARCH("Touch Screen",$AJ206))</f>
        <v>0</v>
      </c>
      <c r="CE206" s="34"/>
      <c r="CF206" s="34"/>
      <c r="CG206" s="32">
        <v>33.4</v>
      </c>
      <c r="CH206" s="28">
        <v>0</v>
      </c>
      <c r="CI206" s="33">
        <f>('2. AC Monitors'!$A$8*'1. Version 7 Dataset'!$R206)+('1. Version 7 Dataset'!$V206*'2. AC Monitors'!$B$8)+'2. AC Monitors'!$C$8</f>
        <v>54.8352</v>
      </c>
      <c r="CJ206" s="35">
        <f>BX206-('2. AC Monitors'!$B$8*V206)</f>
        <v>44.92698</v>
      </c>
      <c r="CK206" s="33">
        <f>IF($CH206=0,CJ206,CJ206-('2. AC Monitors'!$A$15*'1. Version 7 Dataset'!$CG206))</f>
        <v>44.92698</v>
      </c>
      <c r="CL206" s="33">
        <f>IF($CC206=TRUE,'1. Version 7 Dataset'!CK206-($CI206*'2. AC Monitors'!$B$15),'1. Version 7 Dataset'!CK206)</f>
        <v>44.92698</v>
      </c>
      <c r="CM206" s="33">
        <f>IF($CD206=TRUE,CL206-($CI206*'2. AC Monitors'!$D$15),CL206)</f>
        <v>44.92698</v>
      </c>
      <c r="CN206" s="33">
        <f>IF($CB206=TRUE,CM206-($CI206*'2. AC Monitors'!$E$15),CM206)</f>
        <v>44.92698</v>
      </c>
      <c r="CO206" s="33">
        <f>IF($CA206="DC",CN206+(CI206*(1-'2. AC Monitors'!$D$21)),CN206)</f>
        <v>44.92698</v>
      </c>
      <c r="CP206" s="35">
        <f>('2. AC Monitors'!$A$8*'1. Version 7 Dataset'!$R206)+'2. AC Monitors'!$C$8</f>
        <v>46.0152</v>
      </c>
      <c r="CQ206" s="35">
        <f t="shared" si="27"/>
        <v>1</v>
      </c>
      <c r="CR206" s="33">
        <f>(IF(CD206=TRUE,CI206+(CI206*'2. AC Monitors'!$D$15),'1. Version 7 Dataset'!CI206))*0.85</f>
        <v>46.609920000000002</v>
      </c>
      <c r="CS206" s="35">
        <f t="shared" si="28"/>
        <v>0</v>
      </c>
      <c r="CT206" s="35">
        <f>($AZ206*$R206*'3. Signage Displays'!$A$7)+'3. Signage Displays'!$B$7*TANH('3. Signage Displays'!$C$7*('1. Version 7 Dataset'!$R206+'3. Signage Displays'!$D$7)+'3. Signage Displays'!$E$7)+'3. Signage Displays'!$F$7</f>
        <v>37.236889916570433</v>
      </c>
      <c r="CU206" s="36">
        <f>($AZ206*$R206*'3. Signage Displays'!$A$7)</f>
        <v>3.4026720000000004</v>
      </c>
      <c r="CV206" s="37">
        <f>BE206-(AZ206*R206*'3. Signage Displays'!$A$7)</f>
        <v>13.607328000000001</v>
      </c>
      <c r="CW206" s="37">
        <f>IF(CC206=TRUE,CV206-(CT206*'3. Signage Displays'!$A$12),CV206)</f>
        <v>13.607328000000001</v>
      </c>
      <c r="CX206" s="38">
        <f>'3. Signage Displays'!$B$7*TANH('3. Signage Displays'!$C$7*('1. Version 7 Dataset'!R206+'3. Signage Displays'!$D$7)+'3. Signage Displays'!$E$7)+'3. Signage Displays'!$F$7</f>
        <v>33.834217916570438</v>
      </c>
      <c r="CY206" s="28">
        <f t="shared" si="29"/>
        <v>1</v>
      </c>
    </row>
    <row r="207" spans="1:103" s="17" customFormat="1" ht="19.5" customHeight="1">
      <c r="A207" s="28">
        <v>41</v>
      </c>
      <c r="B207" s="29" t="s">
        <v>2857</v>
      </c>
      <c r="C207" s="29" t="s">
        <v>2963</v>
      </c>
      <c r="D207" s="29" t="s">
        <v>2964</v>
      </c>
      <c r="E207" s="29" t="s">
        <v>2860</v>
      </c>
      <c r="F207" s="29" t="s">
        <v>2963</v>
      </c>
      <c r="G207" s="29" t="s">
        <v>2964</v>
      </c>
      <c r="H207" s="29" t="s">
        <v>2965</v>
      </c>
      <c r="I207" s="29" t="s">
        <v>78</v>
      </c>
      <c r="J207" s="29" t="s">
        <v>88</v>
      </c>
      <c r="K207" s="29" t="s">
        <v>158</v>
      </c>
      <c r="L207" s="29" t="s">
        <v>80</v>
      </c>
      <c r="M207" s="29" t="s">
        <v>105</v>
      </c>
      <c r="N207" s="30">
        <v>1000</v>
      </c>
      <c r="O207" s="30">
        <v>10.6</v>
      </c>
      <c r="P207" s="30">
        <v>18.8</v>
      </c>
      <c r="Q207" s="31">
        <v>21.5</v>
      </c>
      <c r="R207" s="30">
        <v>198.08</v>
      </c>
      <c r="S207" s="30">
        <v>1.78</v>
      </c>
      <c r="T207" s="30">
        <v>1080</v>
      </c>
      <c r="U207" s="30">
        <v>1920</v>
      </c>
      <c r="V207" s="32">
        <v>2.1</v>
      </c>
      <c r="W207" s="30">
        <v>10469</v>
      </c>
      <c r="X207" s="30">
        <v>60</v>
      </c>
      <c r="Y207" s="30">
        <v>32.1</v>
      </c>
      <c r="Z207" s="29" t="s">
        <v>81</v>
      </c>
      <c r="AA207" s="29" t="s">
        <v>86</v>
      </c>
      <c r="AB207" s="29"/>
      <c r="AC207" s="29"/>
      <c r="AD207" s="29" t="s">
        <v>83</v>
      </c>
      <c r="AE207" s="29" t="s">
        <v>83</v>
      </c>
      <c r="AF207" s="29" t="s">
        <v>270</v>
      </c>
      <c r="AG207" s="29" t="s">
        <v>105</v>
      </c>
      <c r="AH207" s="29" t="s">
        <v>86</v>
      </c>
      <c r="AI207" s="29" t="s">
        <v>105</v>
      </c>
      <c r="AJ207" s="29" t="s">
        <v>86</v>
      </c>
      <c r="AK207" s="29" t="s">
        <v>86</v>
      </c>
      <c r="AL207" s="29" t="s">
        <v>102</v>
      </c>
      <c r="AM207" s="29" t="s">
        <v>105</v>
      </c>
      <c r="AN207" s="29" t="s">
        <v>86</v>
      </c>
      <c r="AO207" s="29" t="s">
        <v>86</v>
      </c>
      <c r="AP207" s="29" t="s">
        <v>86</v>
      </c>
      <c r="AQ207" s="29" t="s">
        <v>96</v>
      </c>
      <c r="AR207" s="29" t="s">
        <v>105</v>
      </c>
      <c r="AS207" s="29" t="s">
        <v>84</v>
      </c>
      <c r="AT207" s="29" t="s">
        <v>89</v>
      </c>
      <c r="AU207" s="29" t="s">
        <v>105</v>
      </c>
      <c r="AV207" s="30">
        <v>5</v>
      </c>
      <c r="AW207" s="29" t="s">
        <v>84</v>
      </c>
      <c r="AX207" s="29" t="s">
        <v>84</v>
      </c>
      <c r="AY207" s="30">
        <v>250</v>
      </c>
      <c r="AZ207" s="30">
        <v>251.2</v>
      </c>
      <c r="BA207" s="30">
        <v>235.9</v>
      </c>
      <c r="BB207" s="30">
        <v>200</v>
      </c>
      <c r="BC207" s="29"/>
      <c r="BD207" s="29"/>
      <c r="BE207" s="30">
        <v>13.98</v>
      </c>
      <c r="BF207" s="29"/>
      <c r="BG207" s="30">
        <v>0.19</v>
      </c>
      <c r="BH207" s="29"/>
      <c r="BI207" s="29"/>
      <c r="BJ207" s="30">
        <v>0.13</v>
      </c>
      <c r="BK207" s="30">
        <v>44</v>
      </c>
      <c r="BL207" s="30">
        <v>44</v>
      </c>
      <c r="BM207" s="30">
        <v>50.62</v>
      </c>
      <c r="BN207" s="29"/>
      <c r="BO207" s="29"/>
      <c r="BP207" s="30">
        <v>0.17</v>
      </c>
      <c r="BQ207" s="30">
        <v>0.25</v>
      </c>
      <c r="BR207" s="29"/>
      <c r="BS207" s="30">
        <v>13.36</v>
      </c>
      <c r="BT207" s="30">
        <v>42.4</v>
      </c>
      <c r="BU207" s="29"/>
      <c r="BV207" s="30">
        <v>0</v>
      </c>
      <c r="BW207" s="28">
        <v>41</v>
      </c>
      <c r="BX207" s="33">
        <f t="shared" si="24"/>
        <v>43.944539999999996</v>
      </c>
      <c r="BY207" s="34">
        <f>IF(COUNTIF($G$2:G207,G207)=1,1,0)</f>
        <v>1</v>
      </c>
      <c r="BZ207" s="34">
        <f t="shared" si="25"/>
        <v>1</v>
      </c>
      <c r="CA207" s="28" t="s">
        <v>3405</v>
      </c>
      <c r="CB207" s="34" t="b">
        <f t="shared" si="30"/>
        <v>0</v>
      </c>
      <c r="CC207" s="34" t="b">
        <f t="shared" si="26"/>
        <v>0</v>
      </c>
      <c r="CD207" s="34" t="b">
        <f t="array" ref="CD207">ISNUMBER(SEARCH("Touch Screen",$AJ207))</f>
        <v>0</v>
      </c>
      <c r="CE207" s="34"/>
      <c r="CF207" s="34"/>
      <c r="CG207" s="32">
        <v>32.1</v>
      </c>
      <c r="CH207" s="28">
        <v>0</v>
      </c>
      <c r="CI207" s="33">
        <f>('2. AC Monitors'!$A$8*'1. Version 7 Dataset'!$R207)+('1. Version 7 Dataset'!$V207*'2. AC Monitors'!$B$8)+'2. AC Monitors'!$C$8</f>
        <v>40.985759999999999</v>
      </c>
      <c r="CJ207" s="35">
        <f>BX207-('2. AC Monitors'!$B$8*V207)</f>
        <v>35.124539999999996</v>
      </c>
      <c r="CK207" s="33">
        <f>IF($CH207=0,CJ207,CJ207-('2. AC Monitors'!$A$15*'1. Version 7 Dataset'!$CG207))</f>
        <v>35.124539999999996</v>
      </c>
      <c r="CL207" s="33">
        <f>IF($CC207=TRUE,'1. Version 7 Dataset'!CK207-($CI207*'2. AC Monitors'!$B$15),'1. Version 7 Dataset'!CK207)</f>
        <v>35.124539999999996</v>
      </c>
      <c r="CM207" s="33">
        <f>IF($CD207=TRUE,CL207-($CI207*'2. AC Monitors'!$D$15),CL207)</f>
        <v>35.124539999999996</v>
      </c>
      <c r="CN207" s="33">
        <f>IF($CB207=TRUE,CM207-($CI207*'2. AC Monitors'!$E$15),CM207)</f>
        <v>35.124539999999996</v>
      </c>
      <c r="CO207" s="33">
        <f>IF($CA207="DC",CN207+(CI207*(1-'2. AC Monitors'!$D$21)),CN207)</f>
        <v>35.124539999999996</v>
      </c>
      <c r="CP207" s="35">
        <f>('2. AC Monitors'!$A$8*'1. Version 7 Dataset'!$R207)+'2. AC Monitors'!$C$8</f>
        <v>32.165760000000006</v>
      </c>
      <c r="CQ207" s="35">
        <f t="shared" si="27"/>
        <v>0</v>
      </c>
      <c r="CR207" s="33">
        <f>(IF(CD207=TRUE,CI207+(CI207*'2. AC Monitors'!$D$15),'1. Version 7 Dataset'!CI207))*0.85</f>
        <v>34.837896000000001</v>
      </c>
      <c r="CS207" s="35">
        <f t="shared" si="28"/>
        <v>0</v>
      </c>
      <c r="CT207" s="35">
        <f>($AZ207*$R207*'3. Signage Displays'!$A$7)+'3. Signage Displays'!$B$7*TANH('3. Signage Displays'!$C$7*('1. Version 7 Dataset'!$R207+'3. Signage Displays'!$D$7)+'3. Signage Displays'!$E$7)+'3. Signage Displays'!$F$7</f>
        <v>29.066887421315609</v>
      </c>
      <c r="CU207" s="36">
        <f>($AZ207*$R207*'3. Signage Displays'!$A$7)</f>
        <v>1.9903078400000003</v>
      </c>
      <c r="CV207" s="37">
        <f>BE207-(AZ207*R207*'3. Signage Displays'!$A$7)</f>
        <v>11.989692160000001</v>
      </c>
      <c r="CW207" s="37">
        <f>IF(CC207=TRUE,CV207-(CT207*'3. Signage Displays'!$A$12),CV207)</f>
        <v>11.989692160000001</v>
      </c>
      <c r="CX207" s="38">
        <f>'3. Signage Displays'!$B$7*TANH('3. Signage Displays'!$C$7*('1. Version 7 Dataset'!R207+'3. Signage Displays'!$D$7)+'3. Signage Displays'!$E$7)+'3. Signage Displays'!$F$7</f>
        <v>27.07657958131561</v>
      </c>
      <c r="CY207" s="28">
        <f t="shared" si="29"/>
        <v>1</v>
      </c>
    </row>
    <row r="208" spans="1:103" s="17" customFormat="1" ht="19.5" customHeight="1">
      <c r="A208" s="28">
        <v>43</v>
      </c>
      <c r="B208" s="29" t="s">
        <v>808</v>
      </c>
      <c r="C208" s="29" t="s">
        <v>904</v>
      </c>
      <c r="D208" s="29" t="s">
        <v>905</v>
      </c>
      <c r="E208" s="29" t="s">
        <v>814</v>
      </c>
      <c r="F208" s="29" t="s">
        <v>904</v>
      </c>
      <c r="G208" s="29" t="s">
        <v>905</v>
      </c>
      <c r="H208" s="29"/>
      <c r="I208" s="29" t="s">
        <v>78</v>
      </c>
      <c r="J208" s="29" t="s">
        <v>79</v>
      </c>
      <c r="K208" s="29"/>
      <c r="L208" s="29" t="s">
        <v>80</v>
      </c>
      <c r="M208" s="29"/>
      <c r="N208" s="30">
        <v>1000</v>
      </c>
      <c r="O208" s="30">
        <v>10.5</v>
      </c>
      <c r="P208" s="30">
        <v>18.7</v>
      </c>
      <c r="Q208" s="31">
        <v>21.5</v>
      </c>
      <c r="R208" s="30">
        <v>197.6</v>
      </c>
      <c r="S208" s="30">
        <v>1.78</v>
      </c>
      <c r="T208" s="30">
        <v>1080</v>
      </c>
      <c r="U208" s="30">
        <v>1920</v>
      </c>
      <c r="V208" s="32">
        <v>2.1</v>
      </c>
      <c r="W208" s="30">
        <v>10494</v>
      </c>
      <c r="X208" s="30">
        <v>60</v>
      </c>
      <c r="Y208" s="30">
        <v>32.700000000000003</v>
      </c>
      <c r="Z208" s="29" t="s">
        <v>81</v>
      </c>
      <c r="AA208" s="29" t="s">
        <v>86</v>
      </c>
      <c r="AB208" s="29"/>
      <c r="AC208" s="29"/>
      <c r="AD208" s="29" t="s">
        <v>84</v>
      </c>
      <c r="AE208" s="29" t="s">
        <v>84</v>
      </c>
      <c r="AF208" s="29" t="s">
        <v>519</v>
      </c>
      <c r="AG208" s="29" t="s">
        <v>182</v>
      </c>
      <c r="AH208" s="29" t="s">
        <v>86</v>
      </c>
      <c r="AI208" s="29"/>
      <c r="AJ208" s="29" t="s">
        <v>86</v>
      </c>
      <c r="AK208" s="29" t="s">
        <v>86</v>
      </c>
      <c r="AL208" s="29" t="s">
        <v>87</v>
      </c>
      <c r="AM208" s="29" t="s">
        <v>182</v>
      </c>
      <c r="AN208" s="29" t="s">
        <v>86</v>
      </c>
      <c r="AO208" s="29" t="s">
        <v>86</v>
      </c>
      <c r="AP208" s="29" t="s">
        <v>86</v>
      </c>
      <c r="AQ208" s="29" t="s">
        <v>96</v>
      </c>
      <c r="AR208" s="29"/>
      <c r="AS208" s="29" t="s">
        <v>84</v>
      </c>
      <c r="AT208" s="29" t="s">
        <v>89</v>
      </c>
      <c r="AU208" s="29"/>
      <c r="AV208" s="30">
        <v>5</v>
      </c>
      <c r="AW208" s="29" t="s">
        <v>84</v>
      </c>
      <c r="AX208" s="29" t="s">
        <v>84</v>
      </c>
      <c r="AY208" s="30">
        <v>350</v>
      </c>
      <c r="AZ208" s="30">
        <v>363.3</v>
      </c>
      <c r="BA208" s="30">
        <v>281.5</v>
      </c>
      <c r="BB208" s="30">
        <v>200.4</v>
      </c>
      <c r="BC208" s="29"/>
      <c r="BD208" s="29"/>
      <c r="BE208" s="30">
        <v>12.79</v>
      </c>
      <c r="BF208" s="29"/>
      <c r="BG208" s="30">
        <v>0.17</v>
      </c>
      <c r="BH208" s="29"/>
      <c r="BI208" s="29"/>
      <c r="BJ208" s="30">
        <v>0.12</v>
      </c>
      <c r="BK208" s="30">
        <v>40.19</v>
      </c>
      <c r="BL208" s="29"/>
      <c r="BM208" s="30">
        <v>50.6</v>
      </c>
      <c r="BN208" s="29"/>
      <c r="BO208" s="29"/>
      <c r="BP208" s="30">
        <v>0.19</v>
      </c>
      <c r="BQ208" s="30">
        <v>0.24</v>
      </c>
      <c r="BR208" s="30">
        <v>0.21</v>
      </c>
      <c r="BS208" s="30">
        <v>12.88</v>
      </c>
      <c r="BT208" s="30">
        <v>40.840000000000003</v>
      </c>
      <c r="BU208" s="29"/>
      <c r="BV208" s="30">
        <v>0</v>
      </c>
      <c r="BW208" s="28">
        <v>43</v>
      </c>
      <c r="BX208" s="33">
        <f t="shared" si="24"/>
        <v>40.182119999999998</v>
      </c>
      <c r="BY208" s="34">
        <f>IF(COUNTIF($G$2:G208,G208)=1,1,0)</f>
        <v>1</v>
      </c>
      <c r="BZ208" s="34">
        <f t="shared" si="25"/>
        <v>1</v>
      </c>
      <c r="CA208" s="28" t="s">
        <v>3405</v>
      </c>
      <c r="CB208" s="34" t="b">
        <f t="shared" si="30"/>
        <v>0</v>
      </c>
      <c r="CC208" s="34" t="b">
        <f t="shared" si="26"/>
        <v>0</v>
      </c>
      <c r="CD208" s="34" t="b">
        <f t="array" ref="CD208">ISNUMBER(SEARCH("Touch Screen",$AJ208))</f>
        <v>0</v>
      </c>
      <c r="CE208" s="34"/>
      <c r="CF208" s="34"/>
      <c r="CG208" s="32">
        <v>32.700000000000003</v>
      </c>
      <c r="CH208" s="28">
        <v>0</v>
      </c>
      <c r="CI208" s="33">
        <f>('2. AC Monitors'!$A$8*'1. Version 7 Dataset'!$R208)+('1. Version 7 Dataset'!$V208*'2. AC Monitors'!$B$8)+'2. AC Monitors'!$C$8</f>
        <v>40.927199999999999</v>
      </c>
      <c r="CJ208" s="35">
        <f>BX208-('2. AC Monitors'!$B$8*V208)</f>
        <v>31.362119999999997</v>
      </c>
      <c r="CK208" s="33">
        <f>IF($CH208=0,CJ208,CJ208-('2. AC Monitors'!$A$15*'1. Version 7 Dataset'!$CG208))</f>
        <v>31.362119999999997</v>
      </c>
      <c r="CL208" s="33">
        <f>IF($CC208=TRUE,'1. Version 7 Dataset'!CK208-($CI208*'2. AC Monitors'!$B$15),'1. Version 7 Dataset'!CK208)</f>
        <v>31.362119999999997</v>
      </c>
      <c r="CM208" s="33">
        <f>IF($CD208=TRUE,CL208-($CI208*'2. AC Monitors'!$D$15),CL208)</f>
        <v>31.362119999999997</v>
      </c>
      <c r="CN208" s="33">
        <f>IF($CB208=TRUE,CM208-($CI208*'2. AC Monitors'!$E$15),CM208)</f>
        <v>31.362119999999997</v>
      </c>
      <c r="CO208" s="33">
        <f>IF($CA208="DC",CN208+(CI208*(1-'2. AC Monitors'!$D$21)),CN208)</f>
        <v>31.362119999999997</v>
      </c>
      <c r="CP208" s="35">
        <f>('2. AC Monitors'!$A$8*'1. Version 7 Dataset'!$R208)+'2. AC Monitors'!$C$8</f>
        <v>32.107199999999999</v>
      </c>
      <c r="CQ208" s="35">
        <f t="shared" si="27"/>
        <v>1</v>
      </c>
      <c r="CR208" s="33">
        <f>(IF(CD208=TRUE,CI208+(CI208*'2. AC Monitors'!$D$15),'1. Version 7 Dataset'!CI208))*0.85</f>
        <v>34.788119999999999</v>
      </c>
      <c r="CS208" s="35">
        <f t="shared" si="28"/>
        <v>0</v>
      </c>
      <c r="CT208" s="35">
        <f>($AZ208*$R208*'3. Signage Displays'!$A$7)+'3. Signage Displays'!$B$7*TANH('3. Signage Displays'!$C$7*('1. Version 7 Dataset'!$R208+'3. Signage Displays'!$D$7)+'3. Signage Displays'!$E$7)+'3. Signage Displays'!$F$7</f>
        <v>29.919402531624591</v>
      </c>
      <c r="CU208" s="36">
        <f>($AZ208*$R208*'3. Signage Displays'!$A$7)</f>
        <v>2.8715232000000004</v>
      </c>
      <c r="CV208" s="37">
        <f>BE208-(AZ208*R208*'3. Signage Displays'!$A$7)</f>
        <v>9.9184767999999988</v>
      </c>
      <c r="CW208" s="37">
        <f>IF(CC208=TRUE,CV208-(CT208*'3. Signage Displays'!$A$12),CV208)</f>
        <v>9.9184767999999988</v>
      </c>
      <c r="CX208" s="38">
        <f>'3. Signage Displays'!$B$7*TANH('3. Signage Displays'!$C$7*('1. Version 7 Dataset'!R208+'3. Signage Displays'!$D$7)+'3. Signage Displays'!$E$7)+'3. Signage Displays'!$F$7</f>
        <v>27.047879331624593</v>
      </c>
      <c r="CY208" s="28">
        <f t="shared" si="29"/>
        <v>1</v>
      </c>
    </row>
    <row r="209" spans="1:103" s="17" customFormat="1" ht="19.5" customHeight="1">
      <c r="A209" s="28">
        <v>45</v>
      </c>
      <c r="B209" s="29" t="s">
        <v>2857</v>
      </c>
      <c r="C209" s="29" t="s">
        <v>3047</v>
      </c>
      <c r="D209" s="29" t="s">
        <v>3048</v>
      </c>
      <c r="E209" s="29" t="s">
        <v>2860</v>
      </c>
      <c r="F209" s="29" t="s">
        <v>3047</v>
      </c>
      <c r="G209" s="29" t="s">
        <v>3048</v>
      </c>
      <c r="H209" s="29"/>
      <c r="I209" s="29" t="s">
        <v>78</v>
      </c>
      <c r="J209" s="29" t="s">
        <v>88</v>
      </c>
      <c r="K209" s="29" t="s">
        <v>158</v>
      </c>
      <c r="L209" s="29" t="s">
        <v>80</v>
      </c>
      <c r="M209" s="29" t="s">
        <v>105</v>
      </c>
      <c r="N209" s="30">
        <v>1000</v>
      </c>
      <c r="O209" s="30">
        <v>13.2</v>
      </c>
      <c r="P209" s="30">
        <v>23.5</v>
      </c>
      <c r="Q209" s="31">
        <v>27</v>
      </c>
      <c r="R209" s="30">
        <v>311.67</v>
      </c>
      <c r="S209" s="30">
        <v>1.78</v>
      </c>
      <c r="T209" s="30">
        <v>1080</v>
      </c>
      <c r="U209" s="30">
        <v>1920</v>
      </c>
      <c r="V209" s="32">
        <v>2.1</v>
      </c>
      <c r="W209" s="30">
        <v>6653</v>
      </c>
      <c r="X209" s="30">
        <v>60</v>
      </c>
      <c r="Y209" s="30">
        <v>29.9</v>
      </c>
      <c r="Z209" s="29" t="s">
        <v>86</v>
      </c>
      <c r="AA209" s="29" t="s">
        <v>86</v>
      </c>
      <c r="AB209" s="29"/>
      <c r="AC209" s="29"/>
      <c r="AD209" s="29" t="s">
        <v>83</v>
      </c>
      <c r="AE209" s="29" t="s">
        <v>83</v>
      </c>
      <c r="AF209" s="29" t="s">
        <v>270</v>
      </c>
      <c r="AG209" s="29" t="s">
        <v>105</v>
      </c>
      <c r="AH209" s="29" t="s">
        <v>86</v>
      </c>
      <c r="AI209" s="29" t="s">
        <v>105</v>
      </c>
      <c r="AJ209" s="29" t="s">
        <v>86</v>
      </c>
      <c r="AK209" s="29" t="s">
        <v>86</v>
      </c>
      <c r="AL209" s="29" t="s">
        <v>102</v>
      </c>
      <c r="AM209" s="29" t="s">
        <v>105</v>
      </c>
      <c r="AN209" s="29" t="s">
        <v>86</v>
      </c>
      <c r="AO209" s="29" t="s">
        <v>86</v>
      </c>
      <c r="AP209" s="29" t="s">
        <v>86</v>
      </c>
      <c r="AQ209" s="29" t="s">
        <v>96</v>
      </c>
      <c r="AR209" s="29" t="s">
        <v>105</v>
      </c>
      <c r="AS209" s="29" t="s">
        <v>84</v>
      </c>
      <c r="AT209" s="29" t="s">
        <v>89</v>
      </c>
      <c r="AU209" s="29" t="s">
        <v>105</v>
      </c>
      <c r="AV209" s="30">
        <v>5</v>
      </c>
      <c r="AW209" s="29" t="s">
        <v>84</v>
      </c>
      <c r="AX209" s="29" t="s">
        <v>84</v>
      </c>
      <c r="AY209" s="30">
        <v>250</v>
      </c>
      <c r="AZ209" s="30">
        <v>290.39999999999998</v>
      </c>
      <c r="BA209" s="30">
        <v>237.1</v>
      </c>
      <c r="BB209" s="30">
        <v>200</v>
      </c>
      <c r="BC209" s="29"/>
      <c r="BD209" s="29"/>
      <c r="BE209" s="30">
        <v>18.68</v>
      </c>
      <c r="BF209" s="29"/>
      <c r="BG209" s="30">
        <v>0.19</v>
      </c>
      <c r="BH209" s="29"/>
      <c r="BI209" s="29"/>
      <c r="BJ209" s="30">
        <v>0.15</v>
      </c>
      <c r="BK209" s="30">
        <v>58.4</v>
      </c>
      <c r="BL209" s="30">
        <v>58.4</v>
      </c>
      <c r="BM209" s="30">
        <v>64.05</v>
      </c>
      <c r="BN209" s="29"/>
      <c r="BO209" s="29"/>
      <c r="BP209" s="30">
        <v>0.18</v>
      </c>
      <c r="BQ209" s="30">
        <v>0.26</v>
      </c>
      <c r="BR209" s="29"/>
      <c r="BS209" s="30">
        <v>18.55</v>
      </c>
      <c r="BT209" s="30">
        <v>58.4</v>
      </c>
      <c r="BU209" s="29"/>
      <c r="BV209" s="30">
        <v>0</v>
      </c>
      <c r="BW209" s="28">
        <v>45</v>
      </c>
      <c r="BX209" s="33">
        <f t="shared" si="24"/>
        <v>58.354739999999993</v>
      </c>
      <c r="BY209" s="34">
        <f>IF(COUNTIF($G$2:G209,G209)=1,1,0)</f>
        <v>1</v>
      </c>
      <c r="BZ209" s="34">
        <f t="shared" si="25"/>
        <v>1</v>
      </c>
      <c r="CA209" s="28" t="s">
        <v>3405</v>
      </c>
      <c r="CB209" s="34" t="b">
        <f t="shared" si="30"/>
        <v>0</v>
      </c>
      <c r="CC209" s="34" t="b">
        <f t="shared" si="26"/>
        <v>0</v>
      </c>
      <c r="CD209" s="34" t="b">
        <f t="array" ref="CD209">ISNUMBER(SEARCH("Touch Screen",$AJ209))</f>
        <v>0</v>
      </c>
      <c r="CE209" s="34"/>
      <c r="CF209" s="34"/>
      <c r="CG209" s="32">
        <v>29.9</v>
      </c>
      <c r="CH209" s="28">
        <v>0</v>
      </c>
      <c r="CI209" s="33">
        <f>('2. AC Monitors'!$A$8*'1. Version 7 Dataset'!$R209)+('1. Version 7 Dataset'!$V209*'2. AC Monitors'!$B$8)+'2. AC Monitors'!$C$8</f>
        <v>54.843740000000004</v>
      </c>
      <c r="CJ209" s="35">
        <f>BX209-('2. AC Monitors'!$B$8*V209)</f>
        <v>49.534739999999992</v>
      </c>
      <c r="CK209" s="33">
        <f>IF($CH209=0,CJ209,CJ209-('2. AC Monitors'!$A$15*'1. Version 7 Dataset'!$CG209))</f>
        <v>49.534739999999992</v>
      </c>
      <c r="CL209" s="33">
        <f>IF($CC209=TRUE,'1. Version 7 Dataset'!CK209-($CI209*'2. AC Monitors'!$B$15),'1. Version 7 Dataset'!CK209)</f>
        <v>49.534739999999992</v>
      </c>
      <c r="CM209" s="33">
        <f>IF($CD209=TRUE,CL209-($CI209*'2. AC Monitors'!$D$15),CL209)</f>
        <v>49.534739999999992</v>
      </c>
      <c r="CN209" s="33">
        <f>IF($CB209=TRUE,CM209-($CI209*'2. AC Monitors'!$E$15),CM209)</f>
        <v>49.534739999999992</v>
      </c>
      <c r="CO209" s="33">
        <f>IF($CA209="DC",CN209+(CI209*(1-'2. AC Monitors'!$D$21)),CN209)</f>
        <v>49.534739999999992</v>
      </c>
      <c r="CP209" s="35">
        <f>('2. AC Monitors'!$A$8*'1. Version 7 Dataset'!$R209)+'2. AC Monitors'!$C$8</f>
        <v>46.023740000000004</v>
      </c>
      <c r="CQ209" s="35">
        <f t="shared" si="27"/>
        <v>0</v>
      </c>
      <c r="CR209" s="33">
        <f>(IF(CD209=TRUE,CI209+(CI209*'2. AC Monitors'!$D$15),'1. Version 7 Dataset'!CI209))*0.85</f>
        <v>46.617179</v>
      </c>
      <c r="CS209" s="35">
        <f t="shared" si="28"/>
        <v>0</v>
      </c>
      <c r="CT209" s="35">
        <f>($AZ209*$R209*'3. Signage Displays'!$A$7)+'3. Signage Displays'!$B$7*TANH('3. Signage Displays'!$C$7*('1. Version 7 Dataset'!$R209+'3. Signage Displays'!$D$7)+'3. Signage Displays'!$E$7)+'3. Signage Displays'!$F$7</f>
        <v>37.458720799051399</v>
      </c>
      <c r="CU209" s="36">
        <f>($AZ209*$R209*'3. Signage Displays'!$A$7)</f>
        <v>3.62035872</v>
      </c>
      <c r="CV209" s="37">
        <f>BE209-(AZ209*R209*'3. Signage Displays'!$A$7)</f>
        <v>15.059641279999999</v>
      </c>
      <c r="CW209" s="37">
        <f>IF(CC209=TRUE,CV209-(CT209*'3. Signage Displays'!$A$12),CV209)</f>
        <v>15.059641279999999</v>
      </c>
      <c r="CX209" s="38">
        <f>'3. Signage Displays'!$B$7*TANH('3. Signage Displays'!$C$7*('1. Version 7 Dataset'!R209+'3. Signage Displays'!$D$7)+'3. Signage Displays'!$E$7)+'3. Signage Displays'!$F$7</f>
        <v>33.8383620790514</v>
      </c>
      <c r="CY209" s="28">
        <f t="shared" si="29"/>
        <v>1</v>
      </c>
    </row>
    <row r="210" spans="1:103" s="17" customFormat="1" ht="19.5" customHeight="1">
      <c r="A210" s="28">
        <v>46</v>
      </c>
      <c r="B210" s="29" t="s">
        <v>2857</v>
      </c>
      <c r="C210" s="29" t="s">
        <v>3003</v>
      </c>
      <c r="D210" s="29" t="s">
        <v>3004</v>
      </c>
      <c r="E210" s="29" t="s">
        <v>2860</v>
      </c>
      <c r="F210" s="29" t="s">
        <v>3003</v>
      </c>
      <c r="G210" s="29" t="s">
        <v>3004</v>
      </c>
      <c r="H210" s="29" t="s">
        <v>3005</v>
      </c>
      <c r="I210" s="29" t="s">
        <v>78</v>
      </c>
      <c r="J210" s="29" t="s">
        <v>88</v>
      </c>
      <c r="K210" s="29" t="s">
        <v>158</v>
      </c>
      <c r="L210" s="29" t="s">
        <v>80</v>
      </c>
      <c r="M210" s="29" t="s">
        <v>105</v>
      </c>
      <c r="N210" s="30">
        <v>3000</v>
      </c>
      <c r="O210" s="30">
        <v>11.5</v>
      </c>
      <c r="P210" s="30">
        <v>20.5</v>
      </c>
      <c r="Q210" s="31">
        <v>23.6</v>
      </c>
      <c r="R210" s="30">
        <v>236.92</v>
      </c>
      <c r="S210" s="30">
        <v>1.78</v>
      </c>
      <c r="T210" s="30">
        <v>1080</v>
      </c>
      <c r="U210" s="30">
        <v>1920</v>
      </c>
      <c r="V210" s="32">
        <v>2.1</v>
      </c>
      <c r="W210" s="30">
        <v>8752</v>
      </c>
      <c r="X210" s="30">
        <v>60</v>
      </c>
      <c r="Y210" s="30">
        <v>34.6</v>
      </c>
      <c r="Z210" s="29" t="s">
        <v>81</v>
      </c>
      <c r="AA210" s="29" t="s">
        <v>86</v>
      </c>
      <c r="AB210" s="29"/>
      <c r="AC210" s="29"/>
      <c r="AD210" s="29" t="s">
        <v>83</v>
      </c>
      <c r="AE210" s="29" t="s">
        <v>83</v>
      </c>
      <c r="AF210" s="29" t="s">
        <v>270</v>
      </c>
      <c r="AG210" s="29" t="s">
        <v>105</v>
      </c>
      <c r="AH210" s="29" t="s">
        <v>86</v>
      </c>
      <c r="AI210" s="29" t="s">
        <v>105</v>
      </c>
      <c r="AJ210" s="29" t="s">
        <v>86</v>
      </c>
      <c r="AK210" s="29" t="s">
        <v>86</v>
      </c>
      <c r="AL210" s="29" t="s">
        <v>102</v>
      </c>
      <c r="AM210" s="29" t="s">
        <v>105</v>
      </c>
      <c r="AN210" s="29" t="s">
        <v>86</v>
      </c>
      <c r="AO210" s="29" t="s">
        <v>86</v>
      </c>
      <c r="AP210" s="29" t="s">
        <v>86</v>
      </c>
      <c r="AQ210" s="29" t="s">
        <v>96</v>
      </c>
      <c r="AR210" s="29" t="s">
        <v>105</v>
      </c>
      <c r="AS210" s="29" t="s">
        <v>84</v>
      </c>
      <c r="AT210" s="29" t="s">
        <v>89</v>
      </c>
      <c r="AU210" s="29" t="s">
        <v>105</v>
      </c>
      <c r="AV210" s="30">
        <v>5</v>
      </c>
      <c r="AW210" s="29" t="s">
        <v>84</v>
      </c>
      <c r="AX210" s="29" t="s">
        <v>84</v>
      </c>
      <c r="AY210" s="30">
        <v>250</v>
      </c>
      <c r="AZ210" s="30">
        <v>351.9</v>
      </c>
      <c r="BA210" s="30">
        <v>279.10000000000002</v>
      </c>
      <c r="BB210" s="30">
        <v>200</v>
      </c>
      <c r="BC210" s="29"/>
      <c r="BD210" s="29"/>
      <c r="BE210" s="30">
        <v>15.68</v>
      </c>
      <c r="BF210" s="29"/>
      <c r="BG210" s="30">
        <v>0.2</v>
      </c>
      <c r="BH210" s="29"/>
      <c r="BI210" s="29"/>
      <c r="BJ210" s="30">
        <v>0.13</v>
      </c>
      <c r="BK210" s="30">
        <v>49.2</v>
      </c>
      <c r="BL210" s="30">
        <v>49.2</v>
      </c>
      <c r="BM210" s="30">
        <v>53.09</v>
      </c>
      <c r="BN210" s="29"/>
      <c r="BO210" s="29"/>
      <c r="BP210" s="30">
        <v>0.19</v>
      </c>
      <c r="BQ210" s="30">
        <v>0.26</v>
      </c>
      <c r="BR210" s="29"/>
      <c r="BS210" s="30">
        <v>15.75</v>
      </c>
      <c r="BT210" s="30">
        <v>49.8</v>
      </c>
      <c r="BU210" s="29"/>
      <c r="BV210" s="30">
        <v>0</v>
      </c>
      <c r="BW210" s="28">
        <v>46</v>
      </c>
      <c r="BX210" s="33">
        <f t="shared" si="24"/>
        <v>49.213679999999997</v>
      </c>
      <c r="BY210" s="34">
        <f>IF(COUNTIF($G$2:G210,G210)=1,1,0)</f>
        <v>1</v>
      </c>
      <c r="BZ210" s="34">
        <f t="shared" si="25"/>
        <v>1</v>
      </c>
      <c r="CA210" s="28" t="s">
        <v>3405</v>
      </c>
      <c r="CB210" s="34" t="b">
        <f t="shared" si="30"/>
        <v>0</v>
      </c>
      <c r="CC210" s="34" t="b">
        <f t="shared" si="26"/>
        <v>0</v>
      </c>
      <c r="CD210" s="34" t="b">
        <f t="array" ref="CD210">ISNUMBER(SEARCH("Touch Screen",$AJ210))</f>
        <v>0</v>
      </c>
      <c r="CE210" s="34"/>
      <c r="CF210" s="34"/>
      <c r="CG210" s="32">
        <v>34.6</v>
      </c>
      <c r="CH210" s="28">
        <v>0</v>
      </c>
      <c r="CI210" s="33">
        <f>('2. AC Monitors'!$A$8*'1. Version 7 Dataset'!$R210)+('1. Version 7 Dataset'!$V210*'2. AC Monitors'!$B$8)+'2. AC Monitors'!$C$8</f>
        <v>45.724239999999995</v>
      </c>
      <c r="CJ210" s="35">
        <f>BX210-('2. AC Monitors'!$B$8*V210)</f>
        <v>40.393679999999996</v>
      </c>
      <c r="CK210" s="33">
        <f>IF($CH210=0,CJ210,CJ210-('2. AC Monitors'!$A$15*'1. Version 7 Dataset'!$CG210))</f>
        <v>40.393679999999996</v>
      </c>
      <c r="CL210" s="33">
        <f>IF($CC210=TRUE,'1. Version 7 Dataset'!CK210-($CI210*'2. AC Monitors'!$B$15),'1. Version 7 Dataset'!CK210)</f>
        <v>40.393679999999996</v>
      </c>
      <c r="CM210" s="33">
        <f>IF($CD210=TRUE,CL210-($CI210*'2. AC Monitors'!$D$15),CL210)</f>
        <v>40.393679999999996</v>
      </c>
      <c r="CN210" s="33">
        <f>IF($CB210=TRUE,CM210-($CI210*'2. AC Monitors'!$E$15),CM210)</f>
        <v>40.393679999999996</v>
      </c>
      <c r="CO210" s="33">
        <f>IF($CA210="DC",CN210+(CI210*(1-'2. AC Monitors'!$D$21)),CN210)</f>
        <v>40.393679999999996</v>
      </c>
      <c r="CP210" s="35">
        <f>('2. AC Monitors'!$A$8*'1. Version 7 Dataset'!$R210)+'2. AC Monitors'!$C$8</f>
        <v>36.904240000000001</v>
      </c>
      <c r="CQ210" s="35">
        <f t="shared" si="27"/>
        <v>0</v>
      </c>
      <c r="CR210" s="33">
        <f>(IF(CD210=TRUE,CI210+(CI210*'2. AC Monitors'!$D$15),'1. Version 7 Dataset'!CI210))*0.85</f>
        <v>38.865603999999998</v>
      </c>
      <c r="CS210" s="35">
        <f t="shared" si="28"/>
        <v>0</v>
      </c>
      <c r="CT210" s="35">
        <f>($AZ210*$R210*'3. Signage Displays'!$A$7)+'3. Signage Displays'!$B$7*TANH('3. Signage Displays'!$C$7*('1. Version 7 Dataset'!$R210+'3. Signage Displays'!$D$7)+'3. Signage Displays'!$E$7)+'3. Signage Displays'!$F$7</f>
        <v>32.730813473592903</v>
      </c>
      <c r="CU210" s="36">
        <f>($AZ210*$R210*'3. Signage Displays'!$A$7)</f>
        <v>3.3348859199999996</v>
      </c>
      <c r="CV210" s="37">
        <f>BE210-(AZ210*R210*'3. Signage Displays'!$A$7)</f>
        <v>12.34511408</v>
      </c>
      <c r="CW210" s="37">
        <f>IF(CC210=TRUE,CV210-(CT210*'3. Signage Displays'!$A$12),CV210)</f>
        <v>12.34511408</v>
      </c>
      <c r="CX210" s="38">
        <f>'3. Signage Displays'!$B$7*TANH('3. Signage Displays'!$C$7*('1. Version 7 Dataset'!R210+'3. Signage Displays'!$D$7)+'3. Signage Displays'!$E$7)+'3. Signage Displays'!$F$7</f>
        <v>29.395927553592902</v>
      </c>
      <c r="CY210" s="28">
        <f t="shared" si="29"/>
        <v>1</v>
      </c>
    </row>
    <row r="211" spans="1:103" s="17" customFormat="1" ht="19.5" customHeight="1">
      <c r="A211" s="28">
        <v>47</v>
      </c>
      <c r="B211" s="29" t="s">
        <v>72</v>
      </c>
      <c r="C211" s="29" t="s">
        <v>384</v>
      </c>
      <c r="D211" s="29" t="s">
        <v>385</v>
      </c>
      <c r="E211" s="29" t="s">
        <v>75</v>
      </c>
      <c r="F211" s="29" t="s">
        <v>384</v>
      </c>
      <c r="G211" s="29" t="s">
        <v>385</v>
      </c>
      <c r="H211" s="29"/>
      <c r="I211" s="29" t="s">
        <v>78</v>
      </c>
      <c r="J211" s="29" t="s">
        <v>79</v>
      </c>
      <c r="K211" s="29" t="s">
        <v>105</v>
      </c>
      <c r="L211" s="29" t="s">
        <v>80</v>
      </c>
      <c r="M211" s="29" t="s">
        <v>105</v>
      </c>
      <c r="N211" s="30">
        <v>1000</v>
      </c>
      <c r="O211" s="30">
        <v>11.7</v>
      </c>
      <c r="P211" s="30">
        <v>20.7</v>
      </c>
      <c r="Q211" s="31">
        <v>23.8</v>
      </c>
      <c r="R211" s="30">
        <v>242.18</v>
      </c>
      <c r="S211" s="30">
        <v>1.78</v>
      </c>
      <c r="T211" s="30">
        <v>1080</v>
      </c>
      <c r="U211" s="30">
        <v>1920</v>
      </c>
      <c r="V211" s="32">
        <v>2.1</v>
      </c>
      <c r="W211" s="30">
        <v>8562</v>
      </c>
      <c r="X211" s="30">
        <v>60</v>
      </c>
      <c r="Y211" s="30">
        <v>33.200000000000003</v>
      </c>
      <c r="Z211" s="29" t="s">
        <v>81</v>
      </c>
      <c r="AA211" s="29" t="s">
        <v>86</v>
      </c>
      <c r="AB211" s="29"/>
      <c r="AC211" s="29"/>
      <c r="AD211" s="29" t="s">
        <v>83</v>
      </c>
      <c r="AE211" s="29" t="s">
        <v>83</v>
      </c>
      <c r="AF211" s="29" t="s">
        <v>386</v>
      </c>
      <c r="AG211" s="29" t="s">
        <v>105</v>
      </c>
      <c r="AH211" s="29" t="s">
        <v>120</v>
      </c>
      <c r="AI211" s="29" t="s">
        <v>105</v>
      </c>
      <c r="AJ211" s="29" t="s">
        <v>120</v>
      </c>
      <c r="AK211" s="29" t="s">
        <v>86</v>
      </c>
      <c r="AL211" s="29" t="s">
        <v>102</v>
      </c>
      <c r="AM211" s="29" t="s">
        <v>105</v>
      </c>
      <c r="AN211" s="29" t="s">
        <v>86</v>
      </c>
      <c r="AO211" s="29" t="s">
        <v>86</v>
      </c>
      <c r="AP211" s="29" t="s">
        <v>86</v>
      </c>
      <c r="AQ211" s="29" t="s">
        <v>96</v>
      </c>
      <c r="AR211" s="29" t="s">
        <v>105</v>
      </c>
      <c r="AS211" s="29" t="s">
        <v>84</v>
      </c>
      <c r="AT211" s="29" t="s">
        <v>89</v>
      </c>
      <c r="AU211" s="29" t="s">
        <v>105</v>
      </c>
      <c r="AV211" s="30">
        <v>5</v>
      </c>
      <c r="AW211" s="29" t="s">
        <v>84</v>
      </c>
      <c r="AX211" s="29" t="s">
        <v>84</v>
      </c>
      <c r="AY211" s="30">
        <v>250</v>
      </c>
      <c r="AZ211" s="30">
        <v>265.3</v>
      </c>
      <c r="BA211" s="30">
        <v>262.5</v>
      </c>
      <c r="BB211" s="30">
        <v>200</v>
      </c>
      <c r="BC211" s="29"/>
      <c r="BD211" s="29"/>
      <c r="BE211" s="30">
        <v>16.600000000000001</v>
      </c>
      <c r="BF211" s="29"/>
      <c r="BG211" s="30">
        <v>0.19</v>
      </c>
      <c r="BH211" s="30">
        <v>0.19</v>
      </c>
      <c r="BI211" s="29"/>
      <c r="BJ211" s="30">
        <v>0.18</v>
      </c>
      <c r="BK211" s="30">
        <v>51.96</v>
      </c>
      <c r="BL211" s="30">
        <v>51.96</v>
      </c>
      <c r="BM211" s="30">
        <v>54.15</v>
      </c>
      <c r="BN211" s="29"/>
      <c r="BO211" s="29"/>
      <c r="BP211" s="30">
        <v>0.23</v>
      </c>
      <c r="BQ211" s="30">
        <v>0.3</v>
      </c>
      <c r="BR211" s="30">
        <v>0.3</v>
      </c>
      <c r="BS211" s="30">
        <v>16.71</v>
      </c>
      <c r="BT211" s="30">
        <v>52.95</v>
      </c>
      <c r="BU211" s="29"/>
      <c r="BV211" s="30">
        <v>0</v>
      </c>
      <c r="BW211" s="28">
        <v>47</v>
      </c>
      <c r="BX211" s="33">
        <f t="shared" si="24"/>
        <v>51.977460000000001</v>
      </c>
      <c r="BY211" s="34">
        <f>IF(COUNTIF($G$2:G211,G211)=1,1,0)</f>
        <v>1</v>
      </c>
      <c r="BZ211" s="34">
        <f t="shared" si="25"/>
        <v>1</v>
      </c>
      <c r="CA211" s="28" t="s">
        <v>3405</v>
      </c>
      <c r="CB211" s="34" t="b">
        <f t="shared" si="30"/>
        <v>0</v>
      </c>
      <c r="CC211" s="34" t="b">
        <f t="shared" si="26"/>
        <v>0</v>
      </c>
      <c r="CD211" s="34" t="b">
        <f t="array" ref="CD211">ISNUMBER(SEARCH("Touch Screen",$AJ211))</f>
        <v>0</v>
      </c>
      <c r="CE211" s="34"/>
      <c r="CF211" s="34"/>
      <c r="CG211" s="32">
        <v>33.200000000000003</v>
      </c>
      <c r="CH211" s="28">
        <v>0</v>
      </c>
      <c r="CI211" s="33">
        <f>('2. AC Monitors'!$A$8*'1. Version 7 Dataset'!$R211)+('1. Version 7 Dataset'!$V211*'2. AC Monitors'!$B$8)+'2. AC Monitors'!$C$8</f>
        <v>46.365960000000001</v>
      </c>
      <c r="CJ211" s="35">
        <f>BX211-('2. AC Monitors'!$B$8*V211)</f>
        <v>43.15746</v>
      </c>
      <c r="CK211" s="33">
        <f>IF($CH211=0,CJ211,CJ211-('2. AC Monitors'!$A$15*'1. Version 7 Dataset'!$CG211))</f>
        <v>43.15746</v>
      </c>
      <c r="CL211" s="33">
        <f>IF($CC211=TRUE,'1. Version 7 Dataset'!CK211-($CI211*'2. AC Monitors'!$B$15),'1. Version 7 Dataset'!CK211)</f>
        <v>43.15746</v>
      </c>
      <c r="CM211" s="33">
        <f>IF($CD211=TRUE,CL211-($CI211*'2. AC Monitors'!$D$15),CL211)</f>
        <v>43.15746</v>
      </c>
      <c r="CN211" s="33">
        <f>IF($CB211=TRUE,CM211-($CI211*'2. AC Monitors'!$E$15),CM211)</f>
        <v>43.15746</v>
      </c>
      <c r="CO211" s="33">
        <f>IF($CA211="DC",CN211+(CI211*(1-'2. AC Monitors'!$D$21)),CN211)</f>
        <v>43.15746</v>
      </c>
      <c r="CP211" s="35">
        <f>('2. AC Monitors'!$A$8*'1. Version 7 Dataset'!$R211)+'2. AC Monitors'!$C$8</f>
        <v>37.545960000000001</v>
      </c>
      <c r="CQ211" s="35">
        <f t="shared" si="27"/>
        <v>0</v>
      </c>
      <c r="CR211" s="33">
        <f>(IF(CD211=TRUE,CI211+(CI211*'2. AC Monitors'!$D$15),'1. Version 7 Dataset'!CI211))*0.85</f>
        <v>39.411065999999998</v>
      </c>
      <c r="CS211" s="35">
        <f t="shared" si="28"/>
        <v>0</v>
      </c>
      <c r="CT211" s="35">
        <f>($AZ211*$R211*'3. Signage Displays'!$A$7)+'3. Signage Displays'!$B$7*TANH('3. Signage Displays'!$C$7*('1. Version 7 Dataset'!$R211+'3. Signage Displays'!$D$7)+'3. Signage Displays'!$E$7)+'3. Signage Displays'!$F$7</f>
        <v>32.27954153270133</v>
      </c>
      <c r="CU211" s="36">
        <f>($AZ211*$R211*'3. Signage Displays'!$A$7)</f>
        <v>2.5700141600000004</v>
      </c>
      <c r="CV211" s="37">
        <f>BE211-(AZ211*R211*'3. Signage Displays'!$A$7)</f>
        <v>14.029985840000002</v>
      </c>
      <c r="CW211" s="37">
        <f>IF(CC211=TRUE,CV211-(CT211*'3. Signage Displays'!$A$12),CV211)</f>
        <v>14.029985840000002</v>
      </c>
      <c r="CX211" s="38">
        <f>'3. Signage Displays'!$B$7*TANH('3. Signage Displays'!$C$7*('1. Version 7 Dataset'!R211+'3. Signage Displays'!$D$7)+'3. Signage Displays'!$E$7)+'3. Signage Displays'!$F$7</f>
        <v>29.709527372701334</v>
      </c>
      <c r="CY211" s="28">
        <f t="shared" si="29"/>
        <v>1</v>
      </c>
    </row>
    <row r="212" spans="1:103" s="17" customFormat="1" ht="19.5" customHeight="1">
      <c r="A212" s="28">
        <v>49</v>
      </c>
      <c r="B212" s="29" t="s">
        <v>2545</v>
      </c>
      <c r="C212" s="29" t="s">
        <v>2630</v>
      </c>
      <c r="D212" s="29" t="s">
        <v>2631</v>
      </c>
      <c r="E212" s="29" t="s">
        <v>2547</v>
      </c>
      <c r="F212" s="29" t="s">
        <v>2630</v>
      </c>
      <c r="G212" s="29" t="s">
        <v>2631</v>
      </c>
      <c r="H212" s="29" t="s">
        <v>2632</v>
      </c>
      <c r="I212" s="29" t="s">
        <v>78</v>
      </c>
      <c r="J212" s="29" t="s">
        <v>79</v>
      </c>
      <c r="K212" s="29"/>
      <c r="L212" s="29" t="s">
        <v>80</v>
      </c>
      <c r="M212" s="29"/>
      <c r="N212" s="30">
        <v>1000</v>
      </c>
      <c r="O212" s="30">
        <v>13</v>
      </c>
      <c r="P212" s="30">
        <v>24</v>
      </c>
      <c r="Q212" s="31">
        <v>27</v>
      </c>
      <c r="R212" s="30">
        <v>311.5</v>
      </c>
      <c r="S212" s="30">
        <v>1.78</v>
      </c>
      <c r="T212" s="30">
        <v>1080</v>
      </c>
      <c r="U212" s="30">
        <v>1920</v>
      </c>
      <c r="V212" s="32">
        <v>2.1</v>
      </c>
      <c r="W212" s="30">
        <v>82</v>
      </c>
      <c r="X212" s="30">
        <v>60</v>
      </c>
      <c r="Y212" s="30">
        <v>0.7</v>
      </c>
      <c r="Z212" s="29" t="s">
        <v>81</v>
      </c>
      <c r="AA212" s="29" t="s">
        <v>86</v>
      </c>
      <c r="AB212" s="29"/>
      <c r="AC212" s="29"/>
      <c r="AD212" s="29" t="s">
        <v>84</v>
      </c>
      <c r="AE212" s="29" t="s">
        <v>84</v>
      </c>
      <c r="AF212" s="29" t="s">
        <v>452</v>
      </c>
      <c r="AG212" s="29"/>
      <c r="AH212" s="29" t="s">
        <v>1284</v>
      </c>
      <c r="AI212" s="29"/>
      <c r="AJ212" s="29" t="s">
        <v>86</v>
      </c>
      <c r="AK212" s="29" t="s">
        <v>86</v>
      </c>
      <c r="AL212" s="29" t="s">
        <v>87</v>
      </c>
      <c r="AM212" s="29"/>
      <c r="AN212" s="29" t="s">
        <v>86</v>
      </c>
      <c r="AO212" s="29" t="s">
        <v>86</v>
      </c>
      <c r="AP212" s="29" t="s">
        <v>86</v>
      </c>
      <c r="AQ212" s="29" t="s">
        <v>96</v>
      </c>
      <c r="AR212" s="29"/>
      <c r="AS212" s="29" t="s">
        <v>84</v>
      </c>
      <c r="AT212" s="29" t="s">
        <v>89</v>
      </c>
      <c r="AU212" s="29"/>
      <c r="AV212" s="29"/>
      <c r="AW212" s="29" t="s">
        <v>84</v>
      </c>
      <c r="AX212" s="29" t="s">
        <v>84</v>
      </c>
      <c r="AY212" s="30">
        <v>250</v>
      </c>
      <c r="AZ212" s="30">
        <v>277.5</v>
      </c>
      <c r="BA212" s="30">
        <v>176.9</v>
      </c>
      <c r="BB212" s="30">
        <v>200.3</v>
      </c>
      <c r="BC212" s="29"/>
      <c r="BD212" s="29"/>
      <c r="BE212" s="30">
        <v>14.87</v>
      </c>
      <c r="BF212" s="29"/>
      <c r="BG212" s="30">
        <v>0.2</v>
      </c>
      <c r="BH212" s="30">
        <v>0.16</v>
      </c>
      <c r="BI212" s="30">
        <v>0.5</v>
      </c>
      <c r="BJ212" s="30">
        <v>0.2</v>
      </c>
      <c r="BK212" s="30">
        <v>46.75</v>
      </c>
      <c r="BL212" s="30">
        <v>46.75</v>
      </c>
      <c r="BM212" s="30">
        <v>64</v>
      </c>
      <c r="BN212" s="29"/>
      <c r="BO212" s="29"/>
      <c r="BP212" s="30">
        <v>0.28000000000000003</v>
      </c>
      <c r="BQ212" s="30">
        <v>0.28999999999999998</v>
      </c>
      <c r="BR212" s="30">
        <v>0.25</v>
      </c>
      <c r="BS212" s="30">
        <v>15.29</v>
      </c>
      <c r="BT212" s="30">
        <v>48.51</v>
      </c>
      <c r="BU212" s="29"/>
      <c r="BV212" s="30">
        <v>1</v>
      </c>
      <c r="BW212" s="28">
        <v>49</v>
      </c>
      <c r="BX212" s="33">
        <f t="shared" si="24"/>
        <v>46.730219999999996</v>
      </c>
      <c r="BY212" s="34">
        <f>IF(COUNTIF($G$2:G212,G212)=1,1,0)</f>
        <v>1</v>
      </c>
      <c r="BZ212" s="34">
        <f t="shared" si="25"/>
        <v>1</v>
      </c>
      <c r="CA212" s="28" t="s">
        <v>3405</v>
      </c>
      <c r="CB212" s="34" t="b">
        <f t="shared" si="30"/>
        <v>0</v>
      </c>
      <c r="CC212" s="34" t="b">
        <f t="shared" si="26"/>
        <v>0</v>
      </c>
      <c r="CD212" s="34" t="b">
        <f t="array" ref="CD212">ISNUMBER(SEARCH("Touch Screen",$AJ212))</f>
        <v>0</v>
      </c>
      <c r="CE212" s="34"/>
      <c r="CF212" s="34"/>
      <c r="CG212" s="32">
        <v>0.7</v>
      </c>
      <c r="CH212" s="28">
        <v>0</v>
      </c>
      <c r="CI212" s="33">
        <f>('2. AC Monitors'!$A$8*'1. Version 7 Dataset'!$R212)+('1. Version 7 Dataset'!$V212*'2. AC Monitors'!$B$8)+'2. AC Monitors'!$C$8</f>
        <v>54.823</v>
      </c>
      <c r="CJ212" s="35">
        <f>BX212-('2. AC Monitors'!$B$8*V212)</f>
        <v>37.910219999999995</v>
      </c>
      <c r="CK212" s="33">
        <f>IF($CH212=0,CJ212,CJ212-('2. AC Monitors'!$A$15*'1. Version 7 Dataset'!$CG212))</f>
        <v>37.910219999999995</v>
      </c>
      <c r="CL212" s="33">
        <f>IF($CC212=TRUE,'1. Version 7 Dataset'!CK212-($CI212*'2. AC Monitors'!$B$15),'1. Version 7 Dataset'!CK212)</f>
        <v>37.910219999999995</v>
      </c>
      <c r="CM212" s="33">
        <f>IF($CD212=TRUE,CL212-($CI212*'2. AC Monitors'!$D$15),CL212)</f>
        <v>37.910219999999995</v>
      </c>
      <c r="CN212" s="33">
        <f>IF($CB212=TRUE,CM212-($CI212*'2. AC Monitors'!$E$15),CM212)</f>
        <v>37.910219999999995</v>
      </c>
      <c r="CO212" s="33">
        <f>IF($CA212="DC",CN212+(CI212*(1-'2. AC Monitors'!$D$21)),CN212)</f>
        <v>37.910219999999995</v>
      </c>
      <c r="CP212" s="35">
        <f>('2. AC Monitors'!$A$8*'1. Version 7 Dataset'!$R212)+'2. AC Monitors'!$C$8</f>
        <v>46.003</v>
      </c>
      <c r="CQ212" s="35">
        <f t="shared" si="27"/>
        <v>1</v>
      </c>
      <c r="CR212" s="33">
        <f>(IF(CD212=TRUE,CI212+(CI212*'2. AC Monitors'!$D$15),'1. Version 7 Dataset'!CI212))*0.85</f>
        <v>46.599550000000001</v>
      </c>
      <c r="CS212" s="35">
        <f t="shared" si="28"/>
        <v>0</v>
      </c>
      <c r="CT212" s="35">
        <f>($AZ212*$R212*'3. Signage Displays'!$A$7)+'3. Signage Displays'!$B$7*TANH('3. Signage Displays'!$C$7*('1. Version 7 Dataset'!$R212+'3. Signage Displays'!$D$7)+'3. Signage Displays'!$E$7)+'3. Signage Displays'!$F$7</f>
        <v>37.285947626443196</v>
      </c>
      <c r="CU212" s="36">
        <f>($AZ212*$R212*'3. Signage Displays'!$A$7)</f>
        <v>3.4576500000000001</v>
      </c>
      <c r="CV212" s="37">
        <f>BE212-(AZ212*R212*'3. Signage Displays'!$A$7)</f>
        <v>11.41235</v>
      </c>
      <c r="CW212" s="37">
        <f>IF(CC212=TRUE,CV212-(CT212*'3. Signage Displays'!$A$12),CV212)</f>
        <v>11.41235</v>
      </c>
      <c r="CX212" s="38">
        <f>'3. Signage Displays'!$B$7*TANH('3. Signage Displays'!$C$7*('1. Version 7 Dataset'!R212+'3. Signage Displays'!$D$7)+'3. Signage Displays'!$E$7)+'3. Signage Displays'!$F$7</f>
        <v>33.828297626443195</v>
      </c>
      <c r="CY212" s="28">
        <f t="shared" si="29"/>
        <v>1</v>
      </c>
    </row>
    <row r="213" spans="1:103" s="17" customFormat="1" ht="19.5" customHeight="1">
      <c r="A213" s="28">
        <v>50</v>
      </c>
      <c r="B213" s="29" t="s">
        <v>2231</v>
      </c>
      <c r="C213" s="29" t="s">
        <v>2417</v>
      </c>
      <c r="D213" s="29" t="s">
        <v>2418</v>
      </c>
      <c r="E213" s="29" t="s">
        <v>2234</v>
      </c>
      <c r="F213" s="29" t="s">
        <v>2417</v>
      </c>
      <c r="G213" s="29" t="s">
        <v>2418</v>
      </c>
      <c r="H213" s="29"/>
      <c r="I213" s="29" t="s">
        <v>78</v>
      </c>
      <c r="J213" s="29" t="s">
        <v>79</v>
      </c>
      <c r="K213" s="29" t="s">
        <v>105</v>
      </c>
      <c r="L213" s="29" t="s">
        <v>80</v>
      </c>
      <c r="M213" s="29" t="s">
        <v>105</v>
      </c>
      <c r="N213" s="30">
        <v>1000</v>
      </c>
      <c r="O213" s="30">
        <v>13.2</v>
      </c>
      <c r="P213" s="30">
        <v>23.5</v>
      </c>
      <c r="Q213" s="31">
        <v>27</v>
      </c>
      <c r="R213" s="30">
        <v>311.67</v>
      </c>
      <c r="S213" s="30">
        <v>1.78</v>
      </c>
      <c r="T213" s="30">
        <v>1080</v>
      </c>
      <c r="U213" s="30">
        <v>1920</v>
      </c>
      <c r="V213" s="32">
        <v>2.1</v>
      </c>
      <c r="W213" s="30">
        <v>6653</v>
      </c>
      <c r="X213" s="30">
        <v>60</v>
      </c>
      <c r="Y213" s="30">
        <v>29.9</v>
      </c>
      <c r="Z213" s="29" t="s">
        <v>81</v>
      </c>
      <c r="AA213" s="29" t="s">
        <v>86</v>
      </c>
      <c r="AB213" s="29"/>
      <c r="AC213" s="29"/>
      <c r="AD213" s="29" t="s">
        <v>84</v>
      </c>
      <c r="AE213" s="29" t="s">
        <v>83</v>
      </c>
      <c r="AF213" s="29" t="s">
        <v>2419</v>
      </c>
      <c r="AG213" s="29" t="s">
        <v>105</v>
      </c>
      <c r="AH213" s="29" t="s">
        <v>120</v>
      </c>
      <c r="AI213" s="29" t="s">
        <v>105</v>
      </c>
      <c r="AJ213" s="29" t="s">
        <v>120</v>
      </c>
      <c r="AK213" s="29" t="s">
        <v>86</v>
      </c>
      <c r="AL213" s="29" t="s">
        <v>87</v>
      </c>
      <c r="AM213" s="29" t="s">
        <v>105</v>
      </c>
      <c r="AN213" s="29" t="s">
        <v>86</v>
      </c>
      <c r="AO213" s="29" t="s">
        <v>86</v>
      </c>
      <c r="AP213" s="29" t="s">
        <v>86</v>
      </c>
      <c r="AQ213" s="29" t="s">
        <v>96</v>
      </c>
      <c r="AR213" s="29" t="s">
        <v>105</v>
      </c>
      <c r="AS213" s="29" t="s">
        <v>84</v>
      </c>
      <c r="AT213" s="29" t="s">
        <v>89</v>
      </c>
      <c r="AU213" s="29" t="s">
        <v>105</v>
      </c>
      <c r="AV213" s="30">
        <v>0</v>
      </c>
      <c r="AW213" s="29" t="s">
        <v>84</v>
      </c>
      <c r="AX213" s="29" t="s">
        <v>84</v>
      </c>
      <c r="AY213" s="30">
        <v>250</v>
      </c>
      <c r="AZ213" s="30">
        <v>267.3</v>
      </c>
      <c r="BA213" s="30">
        <v>248.5</v>
      </c>
      <c r="BB213" s="30">
        <v>200</v>
      </c>
      <c r="BC213" s="29"/>
      <c r="BD213" s="29"/>
      <c r="BE213" s="30">
        <v>18.37</v>
      </c>
      <c r="BF213" s="29"/>
      <c r="BG213" s="30">
        <v>0.24</v>
      </c>
      <c r="BH213" s="30">
        <v>0.24</v>
      </c>
      <c r="BI213" s="29"/>
      <c r="BJ213" s="30">
        <v>0.15</v>
      </c>
      <c r="BK213" s="30">
        <v>57.7</v>
      </c>
      <c r="BL213" s="30">
        <v>57.7</v>
      </c>
      <c r="BM213" s="30">
        <v>64.05</v>
      </c>
      <c r="BN213" s="29"/>
      <c r="BO213" s="29"/>
      <c r="BP213" s="30">
        <v>0.17</v>
      </c>
      <c r="BQ213" s="30">
        <v>0.28999999999999998</v>
      </c>
      <c r="BR213" s="30">
        <v>0.28999999999999998</v>
      </c>
      <c r="BS213" s="30">
        <v>17.690000000000001</v>
      </c>
      <c r="BT213" s="30">
        <v>55.9</v>
      </c>
      <c r="BU213" s="29"/>
      <c r="BV213" s="30">
        <v>0</v>
      </c>
      <c r="BW213" s="28">
        <v>50</v>
      </c>
      <c r="BX213" s="33">
        <f t="shared" si="24"/>
        <v>57.688979999999994</v>
      </c>
      <c r="BY213" s="34">
        <f>IF(COUNTIF($G$2:G213,G213)=1,1,0)</f>
        <v>1</v>
      </c>
      <c r="BZ213" s="34">
        <f t="shared" si="25"/>
        <v>1</v>
      </c>
      <c r="CA213" s="28" t="s">
        <v>3405</v>
      </c>
      <c r="CB213" s="34" t="b">
        <f t="shared" si="30"/>
        <v>0</v>
      </c>
      <c r="CC213" s="34" t="b">
        <f t="shared" si="26"/>
        <v>0</v>
      </c>
      <c r="CD213" s="34" t="b">
        <f t="array" ref="CD213">ISNUMBER(SEARCH("Touch Screen",$AJ213))</f>
        <v>0</v>
      </c>
      <c r="CE213" s="34"/>
      <c r="CF213" s="34"/>
      <c r="CG213" s="32">
        <v>29.9</v>
      </c>
      <c r="CH213" s="28">
        <v>0</v>
      </c>
      <c r="CI213" s="33">
        <f>('2. AC Monitors'!$A$8*'1. Version 7 Dataset'!$R213)+('1. Version 7 Dataset'!$V213*'2. AC Monitors'!$B$8)+'2. AC Monitors'!$C$8</f>
        <v>54.843740000000004</v>
      </c>
      <c r="CJ213" s="35">
        <f>BX213-('2. AC Monitors'!$B$8*V213)</f>
        <v>48.868979999999993</v>
      </c>
      <c r="CK213" s="33">
        <f>IF($CH213=0,CJ213,CJ213-('2. AC Monitors'!$A$15*'1. Version 7 Dataset'!$CG213))</f>
        <v>48.868979999999993</v>
      </c>
      <c r="CL213" s="33">
        <f>IF($CC213=TRUE,'1. Version 7 Dataset'!CK213-($CI213*'2. AC Monitors'!$B$15),'1. Version 7 Dataset'!CK213)</f>
        <v>48.868979999999993</v>
      </c>
      <c r="CM213" s="33">
        <f>IF($CD213=TRUE,CL213-($CI213*'2. AC Monitors'!$D$15),CL213)</f>
        <v>48.868979999999993</v>
      </c>
      <c r="CN213" s="33">
        <f>IF($CB213=TRUE,CM213-($CI213*'2. AC Monitors'!$E$15),CM213)</f>
        <v>48.868979999999993</v>
      </c>
      <c r="CO213" s="33">
        <f>IF($CA213="DC",CN213+(CI213*(1-'2. AC Monitors'!$D$21)),CN213)</f>
        <v>48.868979999999993</v>
      </c>
      <c r="CP213" s="35">
        <f>('2. AC Monitors'!$A$8*'1. Version 7 Dataset'!$R213)+'2. AC Monitors'!$C$8</f>
        <v>46.023740000000004</v>
      </c>
      <c r="CQ213" s="35">
        <f t="shared" si="27"/>
        <v>0</v>
      </c>
      <c r="CR213" s="33">
        <f>(IF(CD213=TRUE,CI213+(CI213*'2. AC Monitors'!$D$15),'1. Version 7 Dataset'!CI213))*0.85</f>
        <v>46.617179</v>
      </c>
      <c r="CS213" s="35">
        <f t="shared" si="28"/>
        <v>0</v>
      </c>
      <c r="CT213" s="35">
        <f>($AZ213*$R213*'3. Signage Displays'!$A$7)+'3. Signage Displays'!$B$7*TANH('3. Signage Displays'!$C$7*('1. Version 7 Dataset'!$R213+'3. Signage Displays'!$D$7)+'3. Signage Displays'!$E$7)+'3. Signage Displays'!$F$7</f>
        <v>37.170737719051402</v>
      </c>
      <c r="CU213" s="36">
        <f>($AZ213*$R213*'3. Signage Displays'!$A$7)</f>
        <v>3.3323756400000004</v>
      </c>
      <c r="CV213" s="37">
        <f>BE213-(AZ213*R213*'3. Signage Displays'!$A$7)</f>
        <v>15.037624360000001</v>
      </c>
      <c r="CW213" s="37">
        <f>IF(CC213=TRUE,CV213-(CT213*'3. Signage Displays'!$A$12),CV213)</f>
        <v>15.037624360000001</v>
      </c>
      <c r="CX213" s="38">
        <f>'3. Signage Displays'!$B$7*TANH('3. Signage Displays'!$C$7*('1. Version 7 Dataset'!R213+'3. Signage Displays'!$D$7)+'3. Signage Displays'!$E$7)+'3. Signage Displays'!$F$7</f>
        <v>33.8383620790514</v>
      </c>
      <c r="CY213" s="28">
        <f t="shared" si="29"/>
        <v>1</v>
      </c>
    </row>
    <row r="214" spans="1:103" s="17" customFormat="1" ht="19.5" customHeight="1">
      <c r="A214" s="28">
        <v>51</v>
      </c>
      <c r="B214" s="29" t="s">
        <v>1871</v>
      </c>
      <c r="C214" s="29" t="s">
        <v>1929</v>
      </c>
      <c r="D214" s="29" t="s">
        <v>1930</v>
      </c>
      <c r="E214" s="29" t="s">
        <v>1873</v>
      </c>
      <c r="F214" s="29" t="s">
        <v>1929</v>
      </c>
      <c r="G214" s="29" t="s">
        <v>1930</v>
      </c>
      <c r="H214" s="29" t="s">
        <v>1931</v>
      </c>
      <c r="I214" s="29" t="s">
        <v>78</v>
      </c>
      <c r="J214" s="29" t="s">
        <v>88</v>
      </c>
      <c r="K214" s="29" t="s">
        <v>158</v>
      </c>
      <c r="L214" s="29" t="s">
        <v>80</v>
      </c>
      <c r="M214" s="29" t="s">
        <v>105</v>
      </c>
      <c r="N214" s="30">
        <v>1000</v>
      </c>
      <c r="O214" s="30">
        <v>12.1</v>
      </c>
      <c r="P214" s="30">
        <v>21</v>
      </c>
      <c r="Q214" s="31">
        <v>23.8</v>
      </c>
      <c r="R214" s="30">
        <v>253.87</v>
      </c>
      <c r="S214" s="30">
        <v>1.78</v>
      </c>
      <c r="T214" s="30">
        <v>1080</v>
      </c>
      <c r="U214" s="30">
        <v>1920</v>
      </c>
      <c r="V214" s="32">
        <v>2.1</v>
      </c>
      <c r="W214" s="30">
        <v>8168</v>
      </c>
      <c r="X214" s="30">
        <v>60</v>
      </c>
      <c r="Y214" s="30">
        <v>33</v>
      </c>
      <c r="Z214" s="29" t="s">
        <v>150</v>
      </c>
      <c r="AA214" s="29" t="s">
        <v>86</v>
      </c>
      <c r="AB214" s="29"/>
      <c r="AC214" s="29"/>
      <c r="AD214" s="29" t="s">
        <v>83</v>
      </c>
      <c r="AE214" s="29" t="s">
        <v>83</v>
      </c>
      <c r="AF214" s="29" t="s">
        <v>270</v>
      </c>
      <c r="AG214" s="29" t="s">
        <v>105</v>
      </c>
      <c r="AH214" s="29" t="s">
        <v>86</v>
      </c>
      <c r="AI214" s="29" t="s">
        <v>105</v>
      </c>
      <c r="AJ214" s="29" t="s">
        <v>86</v>
      </c>
      <c r="AK214" s="29" t="s">
        <v>86</v>
      </c>
      <c r="AL214" s="29" t="s">
        <v>102</v>
      </c>
      <c r="AM214" s="29" t="s">
        <v>105</v>
      </c>
      <c r="AN214" s="29" t="s">
        <v>86</v>
      </c>
      <c r="AO214" s="29" t="s">
        <v>86</v>
      </c>
      <c r="AP214" s="29" t="s">
        <v>86</v>
      </c>
      <c r="AQ214" s="29" t="s">
        <v>96</v>
      </c>
      <c r="AR214" s="29" t="s">
        <v>105</v>
      </c>
      <c r="AS214" s="29" t="s">
        <v>84</v>
      </c>
      <c r="AT214" s="29" t="s">
        <v>89</v>
      </c>
      <c r="AU214" s="29" t="s">
        <v>105</v>
      </c>
      <c r="AV214" s="30">
        <v>0</v>
      </c>
      <c r="AW214" s="29" t="s">
        <v>84</v>
      </c>
      <c r="AX214" s="29" t="s">
        <v>84</v>
      </c>
      <c r="AY214" s="30">
        <v>250</v>
      </c>
      <c r="AZ214" s="30">
        <v>278</v>
      </c>
      <c r="BA214" s="30">
        <v>270</v>
      </c>
      <c r="BB214" s="30">
        <v>200</v>
      </c>
      <c r="BC214" s="29"/>
      <c r="BD214" s="29"/>
      <c r="BE214" s="30">
        <v>10.96</v>
      </c>
      <c r="BF214" s="29"/>
      <c r="BG214" s="30">
        <v>0.15</v>
      </c>
      <c r="BH214" s="29"/>
      <c r="BI214" s="29"/>
      <c r="BJ214" s="30">
        <v>0.14000000000000001</v>
      </c>
      <c r="BK214" s="30">
        <v>34.46</v>
      </c>
      <c r="BL214" s="30">
        <v>53.77</v>
      </c>
      <c r="BM214" s="30">
        <v>56.48</v>
      </c>
      <c r="BN214" s="29"/>
      <c r="BO214" s="29"/>
      <c r="BP214" s="30">
        <v>0.14000000000000001</v>
      </c>
      <c r="BQ214" s="30">
        <v>0.15</v>
      </c>
      <c r="BR214" s="29"/>
      <c r="BS214" s="30">
        <v>11.01</v>
      </c>
      <c r="BT214" s="30">
        <v>34.61</v>
      </c>
      <c r="BU214" s="29"/>
      <c r="BV214" s="30">
        <v>0</v>
      </c>
      <c r="BW214" s="28">
        <v>51</v>
      </c>
      <c r="BX214" s="33">
        <f t="shared" si="24"/>
        <v>34.457459999999998</v>
      </c>
      <c r="BY214" s="34">
        <f>IF(COUNTIF($G$2:G214,G214)=1,1,0)</f>
        <v>1</v>
      </c>
      <c r="BZ214" s="34">
        <f t="shared" si="25"/>
        <v>1</v>
      </c>
      <c r="CA214" s="28" t="s">
        <v>3405</v>
      </c>
      <c r="CB214" s="34" t="b">
        <f t="shared" si="30"/>
        <v>0</v>
      </c>
      <c r="CC214" s="34" t="b">
        <f t="shared" si="26"/>
        <v>0</v>
      </c>
      <c r="CD214" s="34" t="b">
        <f t="array" ref="CD214">ISNUMBER(SEARCH("Touch Screen",$AJ214))</f>
        <v>0</v>
      </c>
      <c r="CE214" s="34"/>
      <c r="CF214" s="34"/>
      <c r="CG214" s="32">
        <v>33</v>
      </c>
      <c r="CH214" s="28">
        <v>0</v>
      </c>
      <c r="CI214" s="33">
        <f>('2. AC Monitors'!$A$8*'1. Version 7 Dataset'!$R214)+('1. Version 7 Dataset'!$V214*'2. AC Monitors'!$B$8)+'2. AC Monitors'!$C$8</f>
        <v>47.792140000000003</v>
      </c>
      <c r="CJ214" s="35">
        <f>BX214-('2. AC Monitors'!$B$8*V214)</f>
        <v>25.637459999999997</v>
      </c>
      <c r="CK214" s="33">
        <f>IF($CH214=0,CJ214,CJ214-('2. AC Monitors'!$A$15*'1. Version 7 Dataset'!$CG214))</f>
        <v>25.637459999999997</v>
      </c>
      <c r="CL214" s="33">
        <f>IF($CC214=TRUE,'1. Version 7 Dataset'!CK214-($CI214*'2. AC Monitors'!$B$15),'1. Version 7 Dataset'!CK214)</f>
        <v>25.637459999999997</v>
      </c>
      <c r="CM214" s="33">
        <f>IF($CD214=TRUE,CL214-($CI214*'2. AC Monitors'!$D$15),CL214)</f>
        <v>25.637459999999997</v>
      </c>
      <c r="CN214" s="33">
        <f>IF($CB214=TRUE,CM214-($CI214*'2. AC Monitors'!$E$15),CM214)</f>
        <v>25.637459999999997</v>
      </c>
      <c r="CO214" s="33">
        <f>IF($CA214="DC",CN214+(CI214*(1-'2. AC Monitors'!$D$21)),CN214)</f>
        <v>25.637459999999997</v>
      </c>
      <c r="CP214" s="35">
        <f>('2. AC Monitors'!$A$8*'1. Version 7 Dataset'!$R214)+'2. AC Monitors'!$C$8</f>
        <v>38.972139999999996</v>
      </c>
      <c r="CQ214" s="35">
        <f t="shared" si="27"/>
        <v>1</v>
      </c>
      <c r="CR214" s="33">
        <f>(IF(CD214=TRUE,CI214+(CI214*'2. AC Monitors'!$D$15),'1. Version 7 Dataset'!CI214))*0.85</f>
        <v>40.623319000000002</v>
      </c>
      <c r="CS214" s="35">
        <f t="shared" si="28"/>
        <v>1</v>
      </c>
      <c r="CT214" s="35">
        <f>($AZ214*$R214*'3. Signage Displays'!$A$7)+'3. Signage Displays'!$B$7*TANH('3. Signage Displays'!$C$7*('1. Version 7 Dataset'!$R214+'3. Signage Displays'!$D$7)+'3. Signage Displays'!$E$7)+'3. Signage Displays'!$F$7</f>
        <v>33.229032481686929</v>
      </c>
      <c r="CU214" s="36">
        <f>($AZ214*$R214*'3. Signage Displays'!$A$7)</f>
        <v>2.8230344000000001</v>
      </c>
      <c r="CV214" s="37">
        <f>BE214-(AZ214*R214*'3. Signage Displays'!$A$7)</f>
        <v>8.1369655999999999</v>
      </c>
      <c r="CW214" s="37">
        <f>IF(CC214=TRUE,CV214-(CT214*'3. Signage Displays'!$A$12),CV214)</f>
        <v>8.1369655999999999</v>
      </c>
      <c r="CX214" s="38">
        <f>'3. Signage Displays'!$B$7*TANH('3. Signage Displays'!$C$7*('1. Version 7 Dataset'!R214+'3. Signage Displays'!$D$7)+'3. Signage Displays'!$E$7)+'3. Signage Displays'!$F$7</f>
        <v>30.405998081686924</v>
      </c>
      <c r="CY214" s="28">
        <f t="shared" si="29"/>
        <v>1</v>
      </c>
    </row>
    <row r="215" spans="1:103" s="17" customFormat="1" ht="19.5" customHeight="1">
      <c r="A215" s="28">
        <v>53</v>
      </c>
      <c r="B215" s="29" t="s">
        <v>3083</v>
      </c>
      <c r="C215" s="29" t="s">
        <v>3373</v>
      </c>
      <c r="D215" s="29" t="s">
        <v>3374</v>
      </c>
      <c r="E215" s="29" t="s">
        <v>3086</v>
      </c>
      <c r="F215" s="29" t="s">
        <v>3373</v>
      </c>
      <c r="G215" s="29" t="s">
        <v>3374</v>
      </c>
      <c r="H215" s="29"/>
      <c r="I215" s="29" t="s">
        <v>78</v>
      </c>
      <c r="J215" s="29" t="s">
        <v>100</v>
      </c>
      <c r="K215" s="29"/>
      <c r="L215" s="29" t="s">
        <v>80</v>
      </c>
      <c r="M215" s="29"/>
      <c r="N215" s="30">
        <v>1000</v>
      </c>
      <c r="O215" s="30">
        <v>11.7</v>
      </c>
      <c r="P215" s="30">
        <v>20.7</v>
      </c>
      <c r="Q215" s="31">
        <v>23.8</v>
      </c>
      <c r="R215" s="30">
        <v>242.18</v>
      </c>
      <c r="S215" s="30">
        <v>1.78</v>
      </c>
      <c r="T215" s="30">
        <v>1080</v>
      </c>
      <c r="U215" s="30">
        <v>1920</v>
      </c>
      <c r="V215" s="32">
        <v>2.1</v>
      </c>
      <c r="W215" s="30">
        <v>8562</v>
      </c>
      <c r="X215" s="30">
        <v>60</v>
      </c>
      <c r="Y215" s="30">
        <v>0.3</v>
      </c>
      <c r="Z215" s="29" t="s">
        <v>86</v>
      </c>
      <c r="AA215" s="29" t="s">
        <v>86</v>
      </c>
      <c r="AB215" s="29"/>
      <c r="AC215" s="29"/>
      <c r="AD215" s="29" t="s">
        <v>84</v>
      </c>
      <c r="AE215" s="29" t="s">
        <v>84</v>
      </c>
      <c r="AF215" s="29" t="s">
        <v>452</v>
      </c>
      <c r="AG215" s="29"/>
      <c r="AH215" s="29" t="s">
        <v>120</v>
      </c>
      <c r="AI215" s="29"/>
      <c r="AJ215" s="29" t="s">
        <v>86</v>
      </c>
      <c r="AK215" s="29" t="s">
        <v>86</v>
      </c>
      <c r="AL215" s="29" t="s">
        <v>87</v>
      </c>
      <c r="AM215" s="29"/>
      <c r="AN215" s="29" t="s">
        <v>86</v>
      </c>
      <c r="AO215" s="29" t="s">
        <v>86</v>
      </c>
      <c r="AP215" s="29" t="s">
        <v>86</v>
      </c>
      <c r="AQ215" s="29" t="s">
        <v>96</v>
      </c>
      <c r="AR215" s="29"/>
      <c r="AS215" s="29" t="s">
        <v>84</v>
      </c>
      <c r="AT215" s="29" t="s">
        <v>89</v>
      </c>
      <c r="AU215" s="29"/>
      <c r="AV215" s="30">
        <v>5</v>
      </c>
      <c r="AW215" s="29" t="s">
        <v>84</v>
      </c>
      <c r="AX215" s="29" t="s">
        <v>84</v>
      </c>
      <c r="AY215" s="30">
        <v>250</v>
      </c>
      <c r="AZ215" s="30">
        <v>269.39999999999998</v>
      </c>
      <c r="BA215" s="30">
        <v>249.5</v>
      </c>
      <c r="BB215" s="30">
        <v>200</v>
      </c>
      <c r="BC215" s="29"/>
      <c r="BD215" s="29"/>
      <c r="BE215" s="30">
        <v>16.12</v>
      </c>
      <c r="BF215" s="29"/>
      <c r="BG215" s="30">
        <v>0.28000000000000003</v>
      </c>
      <c r="BH215" s="29"/>
      <c r="BI215" s="29"/>
      <c r="BJ215" s="30">
        <v>0.13</v>
      </c>
      <c r="BK215" s="30">
        <v>51.02</v>
      </c>
      <c r="BL215" s="30">
        <v>51.02</v>
      </c>
      <c r="BM215" s="30">
        <v>54.2</v>
      </c>
      <c r="BN215" s="29"/>
      <c r="BO215" s="29"/>
      <c r="BP215" s="30">
        <v>0.18</v>
      </c>
      <c r="BQ215" s="30">
        <v>0.34</v>
      </c>
      <c r="BR215" s="29"/>
      <c r="BS215" s="30">
        <v>16.09</v>
      </c>
      <c r="BT215" s="30">
        <v>51.28</v>
      </c>
      <c r="BU215" s="29"/>
      <c r="BV215" s="30">
        <v>0</v>
      </c>
      <c r="BW215" s="28">
        <v>53</v>
      </c>
      <c r="BX215" s="33">
        <f t="shared" si="24"/>
        <v>51.018240000000006</v>
      </c>
      <c r="BY215" s="34">
        <f>IF(COUNTIF($G$2:G215,G215)=1,1,0)</f>
        <v>1</v>
      </c>
      <c r="BZ215" s="34">
        <f t="shared" si="25"/>
        <v>1</v>
      </c>
      <c r="CA215" s="28" t="s">
        <v>3405</v>
      </c>
      <c r="CB215" s="34" t="b">
        <f t="shared" si="30"/>
        <v>0</v>
      </c>
      <c r="CC215" s="34" t="b">
        <f t="shared" si="26"/>
        <v>0</v>
      </c>
      <c r="CD215" s="34" t="b">
        <f t="array" ref="CD215">ISNUMBER(SEARCH("Touch Screen",$AJ215))</f>
        <v>0</v>
      </c>
      <c r="CE215" s="34"/>
      <c r="CF215" s="34"/>
      <c r="CG215" s="32">
        <v>0.3</v>
      </c>
      <c r="CH215" s="28">
        <v>0</v>
      </c>
      <c r="CI215" s="33">
        <f>('2. AC Monitors'!$A$8*'1. Version 7 Dataset'!$R215)+('1. Version 7 Dataset'!$V215*'2. AC Monitors'!$B$8)+'2. AC Monitors'!$C$8</f>
        <v>46.365960000000001</v>
      </c>
      <c r="CJ215" s="35">
        <f>BX215-('2. AC Monitors'!$B$8*V215)</f>
        <v>42.198240000000006</v>
      </c>
      <c r="CK215" s="33">
        <f>IF($CH215=0,CJ215,CJ215-('2. AC Monitors'!$A$15*'1. Version 7 Dataset'!$CG215))</f>
        <v>42.198240000000006</v>
      </c>
      <c r="CL215" s="33">
        <f>IF($CC215=TRUE,'1. Version 7 Dataset'!CK215-($CI215*'2. AC Monitors'!$B$15),'1. Version 7 Dataset'!CK215)</f>
        <v>42.198240000000006</v>
      </c>
      <c r="CM215" s="33">
        <f>IF($CD215=TRUE,CL215-($CI215*'2. AC Monitors'!$D$15),CL215)</f>
        <v>42.198240000000006</v>
      </c>
      <c r="CN215" s="33">
        <f>IF($CB215=TRUE,CM215-($CI215*'2. AC Monitors'!$E$15),CM215)</f>
        <v>42.198240000000006</v>
      </c>
      <c r="CO215" s="33">
        <f>IF($CA215="DC",CN215+(CI215*(1-'2. AC Monitors'!$D$21)),CN215)</f>
        <v>42.198240000000006</v>
      </c>
      <c r="CP215" s="35">
        <f>('2. AC Monitors'!$A$8*'1. Version 7 Dataset'!$R215)+'2. AC Monitors'!$C$8</f>
        <v>37.545960000000001</v>
      </c>
      <c r="CQ215" s="35">
        <f t="shared" si="27"/>
        <v>0</v>
      </c>
      <c r="CR215" s="33">
        <f>(IF(CD215=TRUE,CI215+(CI215*'2. AC Monitors'!$D$15),'1. Version 7 Dataset'!CI215))*0.85</f>
        <v>39.411065999999998</v>
      </c>
      <c r="CS215" s="35">
        <f t="shared" si="28"/>
        <v>0</v>
      </c>
      <c r="CT215" s="35">
        <f>($AZ215*$R215*'3. Signage Displays'!$A$7)+'3. Signage Displays'!$B$7*TANH('3. Signage Displays'!$C$7*('1. Version 7 Dataset'!$R215+'3. Signage Displays'!$D$7)+'3. Signage Displays'!$E$7)+'3. Signage Displays'!$F$7</f>
        <v>32.319259052701334</v>
      </c>
      <c r="CU215" s="36">
        <f>($AZ215*$R215*'3. Signage Displays'!$A$7)</f>
        <v>2.6097316799999999</v>
      </c>
      <c r="CV215" s="37">
        <f>BE215-(AZ215*R215*'3. Signage Displays'!$A$7)</f>
        <v>13.510268320000002</v>
      </c>
      <c r="CW215" s="37">
        <f>IF(CC215=TRUE,CV215-(CT215*'3. Signage Displays'!$A$12),CV215)</f>
        <v>13.510268320000002</v>
      </c>
      <c r="CX215" s="38">
        <f>'3. Signage Displays'!$B$7*TANH('3. Signage Displays'!$C$7*('1. Version 7 Dataset'!R215+'3. Signage Displays'!$D$7)+'3. Signage Displays'!$E$7)+'3. Signage Displays'!$F$7</f>
        <v>29.709527372701334</v>
      </c>
      <c r="CY215" s="28">
        <f t="shared" si="29"/>
        <v>1</v>
      </c>
    </row>
    <row r="216" spans="1:103" s="17" customFormat="1" ht="19.5" customHeight="1">
      <c r="A216" s="28">
        <v>54</v>
      </c>
      <c r="B216" s="29" t="s">
        <v>3083</v>
      </c>
      <c r="C216" s="29" t="s">
        <v>3375</v>
      </c>
      <c r="D216" s="29" t="s">
        <v>3376</v>
      </c>
      <c r="E216" s="29" t="s">
        <v>3086</v>
      </c>
      <c r="F216" s="29" t="s">
        <v>3375</v>
      </c>
      <c r="G216" s="29" t="s">
        <v>3376</v>
      </c>
      <c r="H216" s="29"/>
      <c r="I216" s="29" t="s">
        <v>78</v>
      </c>
      <c r="J216" s="29" t="s">
        <v>100</v>
      </c>
      <c r="K216" s="29"/>
      <c r="L216" s="29" t="s">
        <v>80</v>
      </c>
      <c r="M216" s="29"/>
      <c r="N216" s="30">
        <v>1000</v>
      </c>
      <c r="O216" s="30">
        <v>13.2</v>
      </c>
      <c r="P216" s="30">
        <v>23.5</v>
      </c>
      <c r="Q216" s="31">
        <v>27</v>
      </c>
      <c r="R216" s="30">
        <v>311.66000000000003</v>
      </c>
      <c r="S216" s="30">
        <v>1.78</v>
      </c>
      <c r="T216" s="30">
        <v>1080</v>
      </c>
      <c r="U216" s="30">
        <v>1920</v>
      </c>
      <c r="V216" s="32">
        <v>2.1</v>
      </c>
      <c r="W216" s="30">
        <v>6653</v>
      </c>
      <c r="X216" s="30">
        <v>60</v>
      </c>
      <c r="Y216" s="30">
        <v>0.3</v>
      </c>
      <c r="Z216" s="29" t="s">
        <v>86</v>
      </c>
      <c r="AA216" s="29" t="s">
        <v>86</v>
      </c>
      <c r="AB216" s="29"/>
      <c r="AC216" s="29"/>
      <c r="AD216" s="29" t="s">
        <v>84</v>
      </c>
      <c r="AE216" s="29" t="s">
        <v>84</v>
      </c>
      <c r="AF216" s="29" t="s">
        <v>452</v>
      </c>
      <c r="AG216" s="29"/>
      <c r="AH216" s="29" t="s">
        <v>120</v>
      </c>
      <c r="AI216" s="29"/>
      <c r="AJ216" s="29" t="s">
        <v>86</v>
      </c>
      <c r="AK216" s="29" t="s">
        <v>86</v>
      </c>
      <c r="AL216" s="29" t="s">
        <v>87</v>
      </c>
      <c r="AM216" s="29"/>
      <c r="AN216" s="29" t="s">
        <v>86</v>
      </c>
      <c r="AO216" s="29" t="s">
        <v>86</v>
      </c>
      <c r="AP216" s="29" t="s">
        <v>86</v>
      </c>
      <c r="AQ216" s="29" t="s">
        <v>96</v>
      </c>
      <c r="AR216" s="29"/>
      <c r="AS216" s="29" t="s">
        <v>84</v>
      </c>
      <c r="AT216" s="29" t="s">
        <v>89</v>
      </c>
      <c r="AU216" s="29"/>
      <c r="AV216" s="30">
        <v>5</v>
      </c>
      <c r="AW216" s="29" t="s">
        <v>84</v>
      </c>
      <c r="AX216" s="29" t="s">
        <v>84</v>
      </c>
      <c r="AY216" s="30">
        <v>300</v>
      </c>
      <c r="AZ216" s="30">
        <v>298.3</v>
      </c>
      <c r="BA216" s="30">
        <v>326.8</v>
      </c>
      <c r="BB216" s="30">
        <v>200</v>
      </c>
      <c r="BC216" s="29"/>
      <c r="BD216" s="29"/>
      <c r="BE216" s="30">
        <v>14.22</v>
      </c>
      <c r="BF216" s="29"/>
      <c r="BG216" s="30">
        <v>0.27</v>
      </c>
      <c r="BH216" s="29"/>
      <c r="BI216" s="29"/>
      <c r="BJ216" s="30">
        <v>0.13</v>
      </c>
      <c r="BK216" s="30">
        <v>45.14</v>
      </c>
      <c r="BL216" s="30">
        <v>45.14</v>
      </c>
      <c r="BM216" s="30">
        <v>64</v>
      </c>
      <c r="BN216" s="29"/>
      <c r="BO216" s="29"/>
      <c r="BP216" s="30">
        <v>0.22</v>
      </c>
      <c r="BQ216" s="30">
        <v>0.35</v>
      </c>
      <c r="BR216" s="29"/>
      <c r="BS216" s="30">
        <v>14.22</v>
      </c>
      <c r="BT216" s="30">
        <v>45.58</v>
      </c>
      <c r="BU216" s="29"/>
      <c r="BV216" s="30">
        <v>0</v>
      </c>
      <c r="BW216" s="28">
        <v>54</v>
      </c>
      <c r="BX216" s="33">
        <f t="shared" si="24"/>
        <v>45.135900000000007</v>
      </c>
      <c r="BY216" s="34">
        <f>IF(COUNTIF($G$2:G216,G216)=1,1,0)</f>
        <v>1</v>
      </c>
      <c r="BZ216" s="34">
        <f t="shared" si="25"/>
        <v>1</v>
      </c>
      <c r="CA216" s="28" t="s">
        <v>3405</v>
      </c>
      <c r="CB216" s="34" t="b">
        <f t="shared" si="30"/>
        <v>0</v>
      </c>
      <c r="CC216" s="34" t="b">
        <f t="shared" si="26"/>
        <v>0</v>
      </c>
      <c r="CD216" s="34" t="b">
        <f t="array" ref="CD216">ISNUMBER(SEARCH("Touch Screen",$AJ216))</f>
        <v>0</v>
      </c>
      <c r="CE216" s="34"/>
      <c r="CF216" s="34"/>
      <c r="CG216" s="32">
        <v>0.3</v>
      </c>
      <c r="CH216" s="28">
        <v>0</v>
      </c>
      <c r="CI216" s="33">
        <f>('2. AC Monitors'!$A$8*'1. Version 7 Dataset'!$R216)+('1. Version 7 Dataset'!$V216*'2. AC Monitors'!$B$8)+'2. AC Monitors'!$C$8</f>
        <v>54.84252</v>
      </c>
      <c r="CJ216" s="35">
        <f>BX216-('2. AC Monitors'!$B$8*V216)</f>
        <v>36.315900000000006</v>
      </c>
      <c r="CK216" s="33">
        <f>IF($CH216=0,CJ216,CJ216-('2. AC Monitors'!$A$15*'1. Version 7 Dataset'!$CG216))</f>
        <v>36.315900000000006</v>
      </c>
      <c r="CL216" s="33">
        <f>IF($CC216=TRUE,'1. Version 7 Dataset'!CK216-($CI216*'2. AC Monitors'!$B$15),'1. Version 7 Dataset'!CK216)</f>
        <v>36.315900000000006</v>
      </c>
      <c r="CM216" s="33">
        <f>IF($CD216=TRUE,CL216-($CI216*'2. AC Monitors'!$D$15),CL216)</f>
        <v>36.315900000000006</v>
      </c>
      <c r="CN216" s="33">
        <f>IF($CB216=TRUE,CM216-($CI216*'2. AC Monitors'!$E$15),CM216)</f>
        <v>36.315900000000006</v>
      </c>
      <c r="CO216" s="33">
        <f>IF($CA216="DC",CN216+(CI216*(1-'2. AC Monitors'!$D$21)),CN216)</f>
        <v>36.315900000000006</v>
      </c>
      <c r="CP216" s="35">
        <f>('2. AC Monitors'!$A$8*'1. Version 7 Dataset'!$R216)+'2. AC Monitors'!$C$8</f>
        <v>46.02252</v>
      </c>
      <c r="CQ216" s="35">
        <f t="shared" si="27"/>
        <v>1</v>
      </c>
      <c r="CR216" s="33">
        <f>(IF(CD216=TRUE,CI216+(CI216*'2. AC Monitors'!$D$15),'1. Version 7 Dataset'!CI216))*0.85</f>
        <v>46.616141999999996</v>
      </c>
      <c r="CS216" s="35">
        <f t="shared" si="28"/>
        <v>1</v>
      </c>
      <c r="CT216" s="35">
        <f>($AZ216*$R216*'3. Signage Displays'!$A$7)+'3. Signage Displays'!$B$7*TANH('3. Signage Displays'!$C$7*('1. Version 7 Dataset'!$R216+'3. Signage Displays'!$D$7)+'3. Signage Displays'!$E$7)+'3. Signage Displays'!$F$7</f>
        <v>37.556497177887756</v>
      </c>
      <c r="CU216" s="36">
        <f>($AZ216*$R216*'3. Signage Displays'!$A$7)</f>
        <v>3.7187271200000009</v>
      </c>
      <c r="CV216" s="37">
        <f>BE216-(AZ216*R216*'3. Signage Displays'!$A$7)</f>
        <v>10.50127288</v>
      </c>
      <c r="CW216" s="37">
        <f>IF(CC216=TRUE,CV216-(CT216*'3. Signage Displays'!$A$12),CV216)</f>
        <v>10.50127288</v>
      </c>
      <c r="CX216" s="38">
        <f>'3. Signage Displays'!$B$7*TANH('3. Signage Displays'!$C$7*('1. Version 7 Dataset'!R216+'3. Signage Displays'!$D$7)+'3. Signage Displays'!$E$7)+'3. Signage Displays'!$F$7</f>
        <v>33.837770057887752</v>
      </c>
      <c r="CY216" s="28">
        <f t="shared" si="29"/>
        <v>1</v>
      </c>
    </row>
    <row r="217" spans="1:103" s="17" customFormat="1" ht="19.5" customHeight="1">
      <c r="A217" s="28">
        <v>56</v>
      </c>
      <c r="B217" s="29" t="s">
        <v>1196</v>
      </c>
      <c r="C217" s="29" t="s">
        <v>1260</v>
      </c>
      <c r="D217" s="29" t="s">
        <v>1261</v>
      </c>
      <c r="E217" s="29" t="s">
        <v>1217</v>
      </c>
      <c r="F217" s="29" t="s">
        <v>1260</v>
      </c>
      <c r="G217" s="29" t="s">
        <v>1261</v>
      </c>
      <c r="H217" s="29" t="s">
        <v>1262</v>
      </c>
      <c r="I217" s="29" t="s">
        <v>78</v>
      </c>
      <c r="J217" s="29" t="s">
        <v>79</v>
      </c>
      <c r="K217" s="29"/>
      <c r="L217" s="29" t="s">
        <v>80</v>
      </c>
      <c r="M217" s="29"/>
      <c r="N217" s="30">
        <v>1000</v>
      </c>
      <c r="O217" s="30">
        <v>11.7</v>
      </c>
      <c r="P217" s="30">
        <v>20.7</v>
      </c>
      <c r="Q217" s="31">
        <v>23.8</v>
      </c>
      <c r="R217" s="30">
        <v>242.18</v>
      </c>
      <c r="S217" s="30">
        <v>1.78</v>
      </c>
      <c r="T217" s="30">
        <v>1080</v>
      </c>
      <c r="U217" s="30">
        <v>1920</v>
      </c>
      <c r="V217" s="32">
        <v>2.1</v>
      </c>
      <c r="W217" s="30">
        <v>8562</v>
      </c>
      <c r="X217" s="30">
        <v>60</v>
      </c>
      <c r="Y217" s="30">
        <v>0.3</v>
      </c>
      <c r="Z217" s="29" t="s">
        <v>86</v>
      </c>
      <c r="AA217" s="29" t="s">
        <v>86</v>
      </c>
      <c r="AB217" s="29"/>
      <c r="AC217" s="29"/>
      <c r="AD217" s="29" t="s">
        <v>84</v>
      </c>
      <c r="AE217" s="29" t="s">
        <v>83</v>
      </c>
      <c r="AF217" s="29" t="s">
        <v>1263</v>
      </c>
      <c r="AG217" s="29" t="s">
        <v>1203</v>
      </c>
      <c r="AH217" s="29" t="s">
        <v>120</v>
      </c>
      <c r="AI217" s="29"/>
      <c r="AJ217" s="29" t="s">
        <v>120</v>
      </c>
      <c r="AK217" s="29" t="s">
        <v>86</v>
      </c>
      <c r="AL217" s="29" t="s">
        <v>87</v>
      </c>
      <c r="AM217" s="29" t="s">
        <v>1203</v>
      </c>
      <c r="AN217" s="29" t="s">
        <v>86</v>
      </c>
      <c r="AO217" s="29" t="s">
        <v>86</v>
      </c>
      <c r="AP217" s="29" t="s">
        <v>86</v>
      </c>
      <c r="AQ217" s="29" t="s">
        <v>96</v>
      </c>
      <c r="AR217" s="29"/>
      <c r="AS217" s="29" t="s">
        <v>84</v>
      </c>
      <c r="AT217" s="29" t="s">
        <v>89</v>
      </c>
      <c r="AU217" s="29"/>
      <c r="AV217" s="30">
        <v>1</v>
      </c>
      <c r="AW217" s="29" t="s">
        <v>84</v>
      </c>
      <c r="AX217" s="29" t="s">
        <v>84</v>
      </c>
      <c r="AY217" s="30">
        <v>250</v>
      </c>
      <c r="AZ217" s="30">
        <v>255.5</v>
      </c>
      <c r="BA217" s="30">
        <v>179.3</v>
      </c>
      <c r="BB217" s="30">
        <v>200.3</v>
      </c>
      <c r="BC217" s="29"/>
      <c r="BD217" s="29"/>
      <c r="BE217" s="30">
        <v>16.829999999999998</v>
      </c>
      <c r="BF217" s="29"/>
      <c r="BG217" s="30">
        <v>0.28999999999999998</v>
      </c>
      <c r="BH217" s="29"/>
      <c r="BI217" s="29"/>
      <c r="BJ217" s="30">
        <v>0.16</v>
      </c>
      <c r="BK217" s="30">
        <v>53.24</v>
      </c>
      <c r="BL217" s="30">
        <v>53.24</v>
      </c>
      <c r="BM217" s="30">
        <v>54.1</v>
      </c>
      <c r="BN217" s="29"/>
      <c r="BO217" s="29"/>
      <c r="BP217" s="30">
        <v>0.23</v>
      </c>
      <c r="BQ217" s="30">
        <v>0.35</v>
      </c>
      <c r="BR217" s="29"/>
      <c r="BS217" s="30">
        <v>16.899999999999999</v>
      </c>
      <c r="BT217" s="30">
        <v>53.83</v>
      </c>
      <c r="BU217" s="29"/>
      <c r="BV217" s="30">
        <v>0</v>
      </c>
      <c r="BW217" s="28">
        <v>56</v>
      </c>
      <c r="BX217" s="33">
        <f t="shared" si="24"/>
        <v>53.252039999999994</v>
      </c>
      <c r="BY217" s="34">
        <f>IF(COUNTIF($G$2:G217,G217)=1,1,0)</f>
        <v>1</v>
      </c>
      <c r="BZ217" s="34">
        <f t="shared" si="25"/>
        <v>1</v>
      </c>
      <c r="CA217" s="28" t="s">
        <v>3405</v>
      </c>
      <c r="CB217" s="34" t="b">
        <f t="shared" si="30"/>
        <v>0</v>
      </c>
      <c r="CC217" s="34" t="b">
        <f t="shared" si="26"/>
        <v>0</v>
      </c>
      <c r="CD217" s="34" t="b">
        <f t="array" ref="CD217">ISNUMBER(SEARCH("Touch Screen",$AJ217))</f>
        <v>0</v>
      </c>
      <c r="CE217" s="34"/>
      <c r="CF217" s="34"/>
      <c r="CG217" s="32">
        <v>0.3</v>
      </c>
      <c r="CH217" s="28">
        <v>0</v>
      </c>
      <c r="CI217" s="33">
        <f>('2. AC Monitors'!$A$8*'1. Version 7 Dataset'!$R217)+('1. Version 7 Dataset'!$V217*'2. AC Monitors'!$B$8)+'2. AC Monitors'!$C$8</f>
        <v>46.365960000000001</v>
      </c>
      <c r="CJ217" s="35">
        <f>BX217-('2. AC Monitors'!$B$8*V217)</f>
        <v>44.432039999999994</v>
      </c>
      <c r="CK217" s="33">
        <f>IF($CH217=0,CJ217,CJ217-('2. AC Monitors'!$A$15*'1. Version 7 Dataset'!$CG217))</f>
        <v>44.432039999999994</v>
      </c>
      <c r="CL217" s="33">
        <f>IF($CC217=TRUE,'1. Version 7 Dataset'!CK217-($CI217*'2. AC Monitors'!$B$15),'1. Version 7 Dataset'!CK217)</f>
        <v>44.432039999999994</v>
      </c>
      <c r="CM217" s="33">
        <f>IF($CD217=TRUE,CL217-($CI217*'2. AC Monitors'!$D$15),CL217)</f>
        <v>44.432039999999994</v>
      </c>
      <c r="CN217" s="33">
        <f>IF($CB217=TRUE,CM217-($CI217*'2. AC Monitors'!$E$15),CM217)</f>
        <v>44.432039999999994</v>
      </c>
      <c r="CO217" s="33">
        <f>IF($CA217="DC",CN217+(CI217*(1-'2. AC Monitors'!$D$21)),CN217)</f>
        <v>44.432039999999994</v>
      </c>
      <c r="CP217" s="35">
        <f>('2. AC Monitors'!$A$8*'1. Version 7 Dataset'!$R217)+'2. AC Monitors'!$C$8</f>
        <v>37.545960000000001</v>
      </c>
      <c r="CQ217" s="35">
        <f t="shared" si="27"/>
        <v>0</v>
      </c>
      <c r="CR217" s="33">
        <f>(IF(CD217=TRUE,CI217+(CI217*'2. AC Monitors'!$D$15),'1. Version 7 Dataset'!CI217))*0.85</f>
        <v>39.411065999999998</v>
      </c>
      <c r="CS217" s="35">
        <f t="shared" si="28"/>
        <v>0</v>
      </c>
      <c r="CT217" s="35">
        <f>($AZ217*$R217*'3. Signage Displays'!$A$7)+'3. Signage Displays'!$B$7*TANH('3. Signage Displays'!$C$7*('1. Version 7 Dataset'!$R217+'3. Signage Displays'!$D$7)+'3. Signage Displays'!$E$7)+'3. Signage Displays'!$F$7</f>
        <v>32.184606972701332</v>
      </c>
      <c r="CU217" s="36">
        <f>($AZ217*$R217*'3. Signage Displays'!$A$7)</f>
        <v>2.4750796000000004</v>
      </c>
      <c r="CV217" s="37">
        <f>BE217-(AZ217*R217*'3. Signage Displays'!$A$7)</f>
        <v>14.354920399999997</v>
      </c>
      <c r="CW217" s="37">
        <f>IF(CC217=TRUE,CV217-(CT217*'3. Signage Displays'!$A$12),CV217)</f>
        <v>14.354920399999997</v>
      </c>
      <c r="CX217" s="38">
        <f>'3. Signage Displays'!$B$7*TANH('3. Signage Displays'!$C$7*('1. Version 7 Dataset'!R217+'3. Signage Displays'!$D$7)+'3. Signage Displays'!$E$7)+'3. Signage Displays'!$F$7</f>
        <v>29.709527372701334</v>
      </c>
      <c r="CY217" s="28">
        <f t="shared" si="29"/>
        <v>1</v>
      </c>
    </row>
    <row r="218" spans="1:103" s="17" customFormat="1" ht="19.5" customHeight="1">
      <c r="A218" s="28">
        <v>71</v>
      </c>
      <c r="B218" s="29" t="s">
        <v>2771</v>
      </c>
      <c r="C218" s="29" t="s">
        <v>2806</v>
      </c>
      <c r="D218" s="29" t="s">
        <v>2806</v>
      </c>
      <c r="E218" s="29" t="s">
        <v>2773</v>
      </c>
      <c r="F218" s="29" t="s">
        <v>2807</v>
      </c>
      <c r="G218" s="29" t="s">
        <v>2807</v>
      </c>
      <c r="H218" s="39" t="s">
        <v>2808</v>
      </c>
      <c r="I218" s="29" t="s">
        <v>78</v>
      </c>
      <c r="J218" s="29" t="s">
        <v>88</v>
      </c>
      <c r="K218" s="29" t="s">
        <v>158</v>
      </c>
      <c r="L218" s="29" t="s">
        <v>80</v>
      </c>
      <c r="M218" s="29"/>
      <c r="N218" s="30">
        <v>1000</v>
      </c>
      <c r="O218" s="30">
        <v>13.2</v>
      </c>
      <c r="P218" s="30">
        <v>23.5</v>
      </c>
      <c r="Q218" s="31">
        <v>27</v>
      </c>
      <c r="R218" s="30">
        <v>311.5</v>
      </c>
      <c r="S218" s="30">
        <v>1.78</v>
      </c>
      <c r="T218" s="30">
        <v>1080</v>
      </c>
      <c r="U218" s="30">
        <v>1920</v>
      </c>
      <c r="V218" s="32">
        <v>2.1</v>
      </c>
      <c r="W218" s="30">
        <v>6657</v>
      </c>
      <c r="X218" s="30">
        <v>60</v>
      </c>
      <c r="Y218" s="30">
        <v>0.3</v>
      </c>
      <c r="Z218" s="29" t="s">
        <v>86</v>
      </c>
      <c r="AA218" s="29" t="s">
        <v>86</v>
      </c>
      <c r="AB218" s="29"/>
      <c r="AC218" s="29"/>
      <c r="AD218" s="29" t="s">
        <v>83</v>
      </c>
      <c r="AE218" s="29" t="s">
        <v>83</v>
      </c>
      <c r="AF218" s="29" t="s">
        <v>1248</v>
      </c>
      <c r="AG218" s="29" t="s">
        <v>2788</v>
      </c>
      <c r="AH218" s="29" t="s">
        <v>119</v>
      </c>
      <c r="AI218" s="29"/>
      <c r="AJ218" s="29" t="s">
        <v>120</v>
      </c>
      <c r="AK218" s="29" t="s">
        <v>86</v>
      </c>
      <c r="AL218" s="29" t="s">
        <v>102</v>
      </c>
      <c r="AM218" s="29" t="s">
        <v>2788</v>
      </c>
      <c r="AN218" s="29" t="s">
        <v>86</v>
      </c>
      <c r="AO218" s="29" t="s">
        <v>86</v>
      </c>
      <c r="AP218" s="29" t="s">
        <v>86</v>
      </c>
      <c r="AQ218" s="29" t="s">
        <v>96</v>
      </c>
      <c r="AR218" s="29"/>
      <c r="AS218" s="29" t="s">
        <v>84</v>
      </c>
      <c r="AT218" s="29" t="s">
        <v>89</v>
      </c>
      <c r="AU218" s="29"/>
      <c r="AV218" s="30">
        <v>1</v>
      </c>
      <c r="AW218" s="29" t="s">
        <v>84</v>
      </c>
      <c r="AX218" s="29" t="s">
        <v>84</v>
      </c>
      <c r="AY218" s="30">
        <v>250</v>
      </c>
      <c r="AZ218" s="30">
        <v>255.3</v>
      </c>
      <c r="BA218" s="30">
        <v>159.1</v>
      </c>
      <c r="BB218" s="30">
        <v>200</v>
      </c>
      <c r="BC218" s="29"/>
      <c r="BD218" s="29"/>
      <c r="BE218" s="30">
        <v>20.34</v>
      </c>
      <c r="BF218" s="29"/>
      <c r="BG218" s="30">
        <v>0.16</v>
      </c>
      <c r="BH218" s="29"/>
      <c r="BI218" s="29"/>
      <c r="BJ218" s="30">
        <v>0.15</v>
      </c>
      <c r="BK218" s="30">
        <v>63.24</v>
      </c>
      <c r="BL218" s="30">
        <v>63.24</v>
      </c>
      <c r="BM218" s="30">
        <v>64</v>
      </c>
      <c r="BN218" s="29"/>
      <c r="BO218" s="29"/>
      <c r="BP218" s="29"/>
      <c r="BQ218" s="29"/>
      <c r="BR218" s="29"/>
      <c r="BS218" s="29"/>
      <c r="BT218" s="29"/>
      <c r="BU218" s="29"/>
      <c r="BV218" s="30">
        <v>0</v>
      </c>
      <c r="BW218" s="28">
        <v>71</v>
      </c>
      <c r="BX218" s="33">
        <f t="shared" si="24"/>
        <v>63.273479999999999</v>
      </c>
      <c r="BY218" s="34">
        <f>IF(COUNTIF($G$2:G218,G218)=1,1,0)</f>
        <v>1</v>
      </c>
      <c r="BZ218" s="34">
        <f t="shared" si="25"/>
        <v>1</v>
      </c>
      <c r="CA218" s="28" t="s">
        <v>3405</v>
      </c>
      <c r="CB218" s="34" t="b">
        <f t="shared" si="30"/>
        <v>0</v>
      </c>
      <c r="CC218" s="34" t="b">
        <f t="shared" si="26"/>
        <v>0</v>
      </c>
      <c r="CD218" s="34" t="b">
        <f t="array" ref="CD218">ISNUMBER(SEARCH("Touch Screen",$AJ218))</f>
        <v>0</v>
      </c>
      <c r="CE218" s="34"/>
      <c r="CF218" s="34"/>
      <c r="CG218" s="32">
        <v>0.3</v>
      </c>
      <c r="CH218" s="28">
        <v>0</v>
      </c>
      <c r="CI218" s="33">
        <f>('2. AC Monitors'!$A$8*'1. Version 7 Dataset'!$R218)+('1. Version 7 Dataset'!$V218*'2. AC Monitors'!$B$8)+'2. AC Monitors'!$C$8</f>
        <v>54.823</v>
      </c>
      <c r="CJ218" s="35">
        <f>BX218-('2. AC Monitors'!$B$8*V218)</f>
        <v>54.453479999999999</v>
      </c>
      <c r="CK218" s="33">
        <f>IF($CH218=0,CJ218,CJ218-('2. AC Monitors'!$A$15*'1. Version 7 Dataset'!$CG218))</f>
        <v>54.453479999999999</v>
      </c>
      <c r="CL218" s="33">
        <f>IF($CC218=TRUE,'1. Version 7 Dataset'!CK218-($CI218*'2. AC Monitors'!$B$15),'1. Version 7 Dataset'!CK218)</f>
        <v>54.453479999999999</v>
      </c>
      <c r="CM218" s="33">
        <f>IF($CD218=TRUE,CL218-($CI218*'2. AC Monitors'!$D$15),CL218)</f>
        <v>54.453479999999999</v>
      </c>
      <c r="CN218" s="33">
        <f>IF($CB218=TRUE,CM218-($CI218*'2. AC Monitors'!$E$15),CM218)</f>
        <v>54.453479999999999</v>
      </c>
      <c r="CO218" s="33">
        <f>IF($CA218="DC",CN218+(CI218*(1-'2. AC Monitors'!$D$21)),CN218)</f>
        <v>54.453479999999999</v>
      </c>
      <c r="CP218" s="35">
        <f>('2. AC Monitors'!$A$8*'1. Version 7 Dataset'!$R218)+'2. AC Monitors'!$C$8</f>
        <v>46.003</v>
      </c>
      <c r="CQ218" s="35">
        <f t="shared" si="27"/>
        <v>0</v>
      </c>
      <c r="CR218" s="33">
        <f>(IF(CD218=TRUE,CI218+(CI218*'2. AC Monitors'!$D$15),'1. Version 7 Dataset'!CI218))*0.85</f>
        <v>46.599550000000001</v>
      </c>
      <c r="CS218" s="35">
        <f t="shared" si="28"/>
        <v>0</v>
      </c>
      <c r="CT218" s="35">
        <f>($AZ218*$R218*'3. Signage Displays'!$A$7)+'3. Signage Displays'!$B$7*TANH('3. Signage Displays'!$C$7*('1. Version 7 Dataset'!$R218+'3. Signage Displays'!$D$7)+'3. Signage Displays'!$E$7)+'3. Signage Displays'!$F$7</f>
        <v>37.009335626443196</v>
      </c>
      <c r="CU218" s="36">
        <f>($AZ218*$R218*'3. Signage Displays'!$A$7)</f>
        <v>3.181038</v>
      </c>
      <c r="CV218" s="37">
        <f>BE218-(AZ218*R218*'3. Signage Displays'!$A$7)</f>
        <v>17.158961999999999</v>
      </c>
      <c r="CW218" s="37">
        <f>IF(CC218=TRUE,CV218-(CT218*'3. Signage Displays'!$A$12),CV218)</f>
        <v>17.158961999999999</v>
      </c>
      <c r="CX218" s="38">
        <f>'3. Signage Displays'!$B$7*TANH('3. Signage Displays'!$C$7*('1. Version 7 Dataset'!R218+'3. Signage Displays'!$D$7)+'3. Signage Displays'!$E$7)+'3. Signage Displays'!$F$7</f>
        <v>33.828297626443195</v>
      </c>
      <c r="CY218" s="28">
        <f t="shared" si="29"/>
        <v>1</v>
      </c>
    </row>
    <row r="219" spans="1:103" s="17" customFormat="1" ht="19.5" customHeight="1">
      <c r="A219" s="28">
        <v>73</v>
      </c>
      <c r="B219" s="29" t="s">
        <v>1132</v>
      </c>
      <c r="C219" s="29" t="s">
        <v>1179</v>
      </c>
      <c r="D219" s="29" t="s">
        <v>1180</v>
      </c>
      <c r="E219" s="29" t="s">
        <v>1135</v>
      </c>
      <c r="F219" s="29" t="s">
        <v>1179</v>
      </c>
      <c r="G219" s="29" t="s">
        <v>1180</v>
      </c>
      <c r="H219" s="29"/>
      <c r="I219" s="29" t="s">
        <v>78</v>
      </c>
      <c r="J219" s="29" t="s">
        <v>79</v>
      </c>
      <c r="K219" s="29" t="s">
        <v>105</v>
      </c>
      <c r="L219" s="29" t="s">
        <v>80</v>
      </c>
      <c r="M219" s="29" t="s">
        <v>105</v>
      </c>
      <c r="N219" s="30">
        <v>1000</v>
      </c>
      <c r="O219" s="30">
        <v>11.7</v>
      </c>
      <c r="P219" s="30">
        <v>20.7</v>
      </c>
      <c r="Q219" s="31">
        <v>23.8</v>
      </c>
      <c r="R219" s="30">
        <v>242.18</v>
      </c>
      <c r="S219" s="30">
        <v>1.78</v>
      </c>
      <c r="T219" s="30">
        <v>1080</v>
      </c>
      <c r="U219" s="30">
        <v>1920</v>
      </c>
      <c r="V219" s="32">
        <v>2.1</v>
      </c>
      <c r="W219" s="30">
        <v>8562</v>
      </c>
      <c r="X219" s="30">
        <v>60</v>
      </c>
      <c r="Y219" s="30">
        <v>33.200000000000003</v>
      </c>
      <c r="Z219" s="29" t="s">
        <v>81</v>
      </c>
      <c r="AA219" s="29" t="s">
        <v>86</v>
      </c>
      <c r="AB219" s="29"/>
      <c r="AC219" s="29"/>
      <c r="AD219" s="29" t="s">
        <v>83</v>
      </c>
      <c r="AE219" s="29" t="s">
        <v>83</v>
      </c>
      <c r="AF219" s="29" t="s">
        <v>1181</v>
      </c>
      <c r="AG219" s="29" t="s">
        <v>105</v>
      </c>
      <c r="AH219" s="29" t="s">
        <v>120</v>
      </c>
      <c r="AI219" s="29" t="s">
        <v>105</v>
      </c>
      <c r="AJ219" s="29" t="s">
        <v>120</v>
      </c>
      <c r="AK219" s="29" t="s">
        <v>86</v>
      </c>
      <c r="AL219" s="29" t="s">
        <v>87</v>
      </c>
      <c r="AM219" s="29" t="s">
        <v>105</v>
      </c>
      <c r="AN219" s="29" t="s">
        <v>86</v>
      </c>
      <c r="AO219" s="29" t="s">
        <v>86</v>
      </c>
      <c r="AP219" s="29" t="s">
        <v>86</v>
      </c>
      <c r="AQ219" s="29" t="s">
        <v>96</v>
      </c>
      <c r="AR219" s="29" t="s">
        <v>105</v>
      </c>
      <c r="AS219" s="29" t="s">
        <v>84</v>
      </c>
      <c r="AT219" s="29" t="s">
        <v>89</v>
      </c>
      <c r="AU219" s="29" t="s">
        <v>105</v>
      </c>
      <c r="AV219" s="30">
        <v>0</v>
      </c>
      <c r="AW219" s="29" t="s">
        <v>84</v>
      </c>
      <c r="AX219" s="29" t="s">
        <v>84</v>
      </c>
      <c r="AY219" s="30">
        <v>250</v>
      </c>
      <c r="AZ219" s="30">
        <v>304.8</v>
      </c>
      <c r="BA219" s="30">
        <v>226.2</v>
      </c>
      <c r="BB219" s="30">
        <v>200</v>
      </c>
      <c r="BC219" s="29"/>
      <c r="BD219" s="29"/>
      <c r="BE219" s="30">
        <v>15.9</v>
      </c>
      <c r="BF219" s="29"/>
      <c r="BG219" s="30">
        <v>0.7</v>
      </c>
      <c r="BH219" s="30">
        <v>0.3</v>
      </c>
      <c r="BI219" s="29"/>
      <c r="BJ219" s="30">
        <v>0.24</v>
      </c>
      <c r="BK219" s="30">
        <v>52.74</v>
      </c>
      <c r="BL219" s="30">
        <v>52.74</v>
      </c>
      <c r="BM219" s="30">
        <v>54.15</v>
      </c>
      <c r="BN219" s="29"/>
      <c r="BO219" s="29"/>
      <c r="BP219" s="30">
        <v>0.26</v>
      </c>
      <c r="BQ219" s="30">
        <v>0.7</v>
      </c>
      <c r="BR219" s="30">
        <v>0.3</v>
      </c>
      <c r="BS219" s="30">
        <v>15.79</v>
      </c>
      <c r="BT219" s="30">
        <v>52.41</v>
      </c>
      <c r="BU219" s="29"/>
      <c r="BV219" s="30">
        <v>0</v>
      </c>
      <c r="BW219" s="28">
        <v>73</v>
      </c>
      <c r="BX219" s="33">
        <f t="shared" si="24"/>
        <v>52.735199999999992</v>
      </c>
      <c r="BY219" s="34">
        <f>IF(COUNTIF($G$2:G219,G219)=1,1,0)</f>
        <v>1</v>
      </c>
      <c r="BZ219" s="34">
        <f t="shared" si="25"/>
        <v>1</v>
      </c>
      <c r="CA219" s="28" t="s">
        <v>3405</v>
      </c>
      <c r="CB219" s="34" t="b">
        <f t="shared" si="30"/>
        <v>0</v>
      </c>
      <c r="CC219" s="34" t="b">
        <f t="shared" si="26"/>
        <v>0</v>
      </c>
      <c r="CD219" s="34" t="b">
        <f t="array" ref="CD219">ISNUMBER(SEARCH("Touch Screen",$AJ219))</f>
        <v>0</v>
      </c>
      <c r="CE219" s="34"/>
      <c r="CF219" s="34"/>
      <c r="CG219" s="32">
        <v>33.200000000000003</v>
      </c>
      <c r="CH219" s="28">
        <v>0</v>
      </c>
      <c r="CI219" s="33">
        <f>('2. AC Monitors'!$A$8*'1. Version 7 Dataset'!$R219)+('1. Version 7 Dataset'!$V219*'2. AC Monitors'!$B$8)+'2. AC Monitors'!$C$8</f>
        <v>46.365960000000001</v>
      </c>
      <c r="CJ219" s="35">
        <f>BX219-('2. AC Monitors'!$B$8*V219)</f>
        <v>43.915199999999992</v>
      </c>
      <c r="CK219" s="33">
        <f>IF($CH219=0,CJ219,CJ219-('2. AC Monitors'!$A$15*'1. Version 7 Dataset'!$CG219))</f>
        <v>43.915199999999992</v>
      </c>
      <c r="CL219" s="33">
        <f>IF($CC219=TRUE,'1. Version 7 Dataset'!CK219-($CI219*'2. AC Monitors'!$B$15),'1. Version 7 Dataset'!CK219)</f>
        <v>43.915199999999992</v>
      </c>
      <c r="CM219" s="33">
        <f>IF($CD219=TRUE,CL219-($CI219*'2. AC Monitors'!$D$15),CL219)</f>
        <v>43.915199999999992</v>
      </c>
      <c r="CN219" s="33">
        <f>IF($CB219=TRUE,CM219-($CI219*'2. AC Monitors'!$E$15),CM219)</f>
        <v>43.915199999999992</v>
      </c>
      <c r="CO219" s="33">
        <f>IF($CA219="DC",CN219+(CI219*(1-'2. AC Monitors'!$D$21)),CN219)</f>
        <v>43.915199999999992</v>
      </c>
      <c r="CP219" s="35">
        <f>('2. AC Monitors'!$A$8*'1. Version 7 Dataset'!$R219)+'2. AC Monitors'!$C$8</f>
        <v>37.545960000000001</v>
      </c>
      <c r="CQ219" s="35">
        <f t="shared" si="27"/>
        <v>0</v>
      </c>
      <c r="CR219" s="33">
        <f>(IF(CD219=TRUE,CI219+(CI219*'2. AC Monitors'!$D$15),'1. Version 7 Dataset'!CI219))*0.85</f>
        <v>39.411065999999998</v>
      </c>
      <c r="CS219" s="35">
        <f t="shared" si="28"/>
        <v>0</v>
      </c>
      <c r="CT219" s="35">
        <f>($AZ219*$R219*'3. Signage Displays'!$A$7)+'3. Signage Displays'!$B$7*TANH('3. Signage Displays'!$C$7*('1. Version 7 Dataset'!$R219+'3. Signage Displays'!$D$7)+'3. Signage Displays'!$E$7)+'3. Signage Displays'!$F$7</f>
        <v>32.662185932701334</v>
      </c>
      <c r="CU219" s="36">
        <f>($AZ219*$R219*'3. Signage Displays'!$A$7)</f>
        <v>2.9526585600000006</v>
      </c>
      <c r="CV219" s="37">
        <f>BE219-(AZ219*R219*'3. Signage Displays'!$A$7)</f>
        <v>12.947341439999999</v>
      </c>
      <c r="CW219" s="37">
        <f>IF(CC219=TRUE,CV219-(CT219*'3. Signage Displays'!$A$12),CV219)</f>
        <v>12.947341439999999</v>
      </c>
      <c r="CX219" s="38">
        <f>'3. Signage Displays'!$B$7*TANH('3. Signage Displays'!$C$7*('1. Version 7 Dataset'!R219+'3. Signage Displays'!$D$7)+'3. Signage Displays'!$E$7)+'3. Signage Displays'!$F$7</f>
        <v>29.709527372701334</v>
      </c>
      <c r="CY219" s="28">
        <f t="shared" si="29"/>
        <v>1</v>
      </c>
    </row>
    <row r="220" spans="1:103" s="17" customFormat="1" ht="19.5" customHeight="1">
      <c r="A220" s="28">
        <v>74</v>
      </c>
      <c r="B220" s="29" t="s">
        <v>2231</v>
      </c>
      <c r="C220" s="29" t="s">
        <v>2454</v>
      </c>
      <c r="D220" s="29" t="s">
        <v>2455</v>
      </c>
      <c r="E220" s="29" t="s">
        <v>2234</v>
      </c>
      <c r="F220" s="29" t="s">
        <v>2456</v>
      </c>
      <c r="G220" s="29" t="s">
        <v>2455</v>
      </c>
      <c r="H220" s="29" t="s">
        <v>2457</v>
      </c>
      <c r="I220" s="29" t="s">
        <v>78</v>
      </c>
      <c r="J220" s="29" t="s">
        <v>88</v>
      </c>
      <c r="K220" s="29" t="s">
        <v>158</v>
      </c>
      <c r="L220" s="29" t="s">
        <v>80</v>
      </c>
      <c r="M220" s="29" t="s">
        <v>105</v>
      </c>
      <c r="N220" s="30">
        <v>1000</v>
      </c>
      <c r="O220" s="30">
        <v>13.2</v>
      </c>
      <c r="P220" s="30">
        <v>23.5</v>
      </c>
      <c r="Q220" s="31">
        <v>27</v>
      </c>
      <c r="R220" s="30">
        <v>311.67</v>
      </c>
      <c r="S220" s="30">
        <v>1.78</v>
      </c>
      <c r="T220" s="30">
        <v>1080</v>
      </c>
      <c r="U220" s="30">
        <v>1920</v>
      </c>
      <c r="V220" s="32">
        <v>2.1</v>
      </c>
      <c r="W220" s="30">
        <v>6653</v>
      </c>
      <c r="X220" s="30">
        <v>60</v>
      </c>
      <c r="Y220" s="30">
        <v>35.799999999999997</v>
      </c>
      <c r="Z220" s="29" t="s">
        <v>81</v>
      </c>
      <c r="AA220" s="29" t="s">
        <v>86</v>
      </c>
      <c r="AB220" s="29"/>
      <c r="AC220" s="29"/>
      <c r="AD220" s="29" t="s">
        <v>83</v>
      </c>
      <c r="AE220" s="29" t="s">
        <v>83</v>
      </c>
      <c r="AF220" s="29" t="s">
        <v>452</v>
      </c>
      <c r="AG220" s="29" t="s">
        <v>105</v>
      </c>
      <c r="AH220" s="29" t="s">
        <v>120</v>
      </c>
      <c r="AI220" s="29" t="s">
        <v>105</v>
      </c>
      <c r="AJ220" s="29" t="s">
        <v>120</v>
      </c>
      <c r="AK220" s="29" t="s">
        <v>86</v>
      </c>
      <c r="AL220" s="29" t="s">
        <v>87</v>
      </c>
      <c r="AM220" s="29" t="s">
        <v>105</v>
      </c>
      <c r="AN220" s="29" t="s">
        <v>86</v>
      </c>
      <c r="AO220" s="29" t="s">
        <v>86</v>
      </c>
      <c r="AP220" s="29" t="s">
        <v>86</v>
      </c>
      <c r="AQ220" s="29" t="s">
        <v>96</v>
      </c>
      <c r="AR220" s="29" t="s">
        <v>105</v>
      </c>
      <c r="AS220" s="29" t="s">
        <v>84</v>
      </c>
      <c r="AT220" s="29" t="s">
        <v>89</v>
      </c>
      <c r="AU220" s="29" t="s">
        <v>105</v>
      </c>
      <c r="AV220" s="30">
        <v>0</v>
      </c>
      <c r="AW220" s="29" t="s">
        <v>84</v>
      </c>
      <c r="AX220" s="29" t="s">
        <v>84</v>
      </c>
      <c r="AY220" s="30">
        <v>250</v>
      </c>
      <c r="AZ220" s="30">
        <v>342.1</v>
      </c>
      <c r="BA220" s="30">
        <v>274.39999999999998</v>
      </c>
      <c r="BB220" s="30">
        <v>200</v>
      </c>
      <c r="BC220" s="29"/>
      <c r="BD220" s="29"/>
      <c r="BE220" s="30">
        <v>15.72</v>
      </c>
      <c r="BF220" s="29"/>
      <c r="BG220" s="30">
        <v>0.22</v>
      </c>
      <c r="BH220" s="29"/>
      <c r="BI220" s="29"/>
      <c r="BJ220" s="30">
        <v>0.17</v>
      </c>
      <c r="BK220" s="30">
        <v>49.44</v>
      </c>
      <c r="BL220" s="30">
        <v>49.44</v>
      </c>
      <c r="BM220" s="30">
        <v>64</v>
      </c>
      <c r="BN220" s="29"/>
      <c r="BO220" s="29"/>
      <c r="BP220" s="30">
        <v>0.21</v>
      </c>
      <c r="BQ220" s="30">
        <v>0.27</v>
      </c>
      <c r="BR220" s="29"/>
      <c r="BS220" s="30">
        <v>15.68</v>
      </c>
      <c r="BT220" s="30">
        <v>49.6</v>
      </c>
      <c r="BU220" s="29"/>
      <c r="BV220" s="30">
        <v>0</v>
      </c>
      <c r="BW220" s="28">
        <v>74</v>
      </c>
      <c r="BX220" s="33">
        <f t="shared" si="24"/>
        <v>49.450199999999995</v>
      </c>
      <c r="BY220" s="34">
        <f>IF(COUNTIF($G$2:G220,G220)=1,1,0)</f>
        <v>1</v>
      </c>
      <c r="BZ220" s="34">
        <f t="shared" si="25"/>
        <v>1</v>
      </c>
      <c r="CA220" s="28" t="s">
        <v>3405</v>
      </c>
      <c r="CB220" s="34" t="b">
        <f t="shared" si="30"/>
        <v>0</v>
      </c>
      <c r="CC220" s="34" t="b">
        <f t="shared" si="26"/>
        <v>0</v>
      </c>
      <c r="CD220" s="34" t="b">
        <f t="array" ref="CD220">ISNUMBER(SEARCH("Touch Screen",$AJ220))</f>
        <v>0</v>
      </c>
      <c r="CE220" s="34"/>
      <c r="CF220" s="34"/>
      <c r="CG220" s="32">
        <v>35.799999999999997</v>
      </c>
      <c r="CH220" s="28">
        <v>0</v>
      </c>
      <c r="CI220" s="33">
        <f>('2. AC Monitors'!$A$8*'1. Version 7 Dataset'!$R220)+('1. Version 7 Dataset'!$V220*'2. AC Monitors'!$B$8)+'2. AC Monitors'!$C$8</f>
        <v>54.843740000000004</v>
      </c>
      <c r="CJ220" s="35">
        <f>BX220-('2. AC Monitors'!$B$8*V220)</f>
        <v>40.630199999999995</v>
      </c>
      <c r="CK220" s="33">
        <f>IF($CH220=0,CJ220,CJ220-('2. AC Monitors'!$A$15*'1. Version 7 Dataset'!$CG220))</f>
        <v>40.630199999999995</v>
      </c>
      <c r="CL220" s="33">
        <f>IF($CC220=TRUE,'1. Version 7 Dataset'!CK220-($CI220*'2. AC Monitors'!$B$15),'1. Version 7 Dataset'!CK220)</f>
        <v>40.630199999999995</v>
      </c>
      <c r="CM220" s="33">
        <f>IF($CD220=TRUE,CL220-($CI220*'2. AC Monitors'!$D$15),CL220)</f>
        <v>40.630199999999995</v>
      </c>
      <c r="CN220" s="33">
        <f>IF($CB220=TRUE,CM220-($CI220*'2. AC Monitors'!$E$15),CM220)</f>
        <v>40.630199999999995</v>
      </c>
      <c r="CO220" s="33">
        <f>IF($CA220="DC",CN220+(CI220*(1-'2. AC Monitors'!$D$21)),CN220)</f>
        <v>40.630199999999995</v>
      </c>
      <c r="CP220" s="35">
        <f>('2. AC Monitors'!$A$8*'1. Version 7 Dataset'!$R220)+'2. AC Monitors'!$C$8</f>
        <v>46.023740000000004</v>
      </c>
      <c r="CQ220" s="35">
        <f t="shared" si="27"/>
        <v>1</v>
      </c>
      <c r="CR220" s="33">
        <f>(IF(CD220=TRUE,CI220+(CI220*'2. AC Monitors'!$D$15),'1. Version 7 Dataset'!CI220))*0.85</f>
        <v>46.617179</v>
      </c>
      <c r="CS220" s="35">
        <f t="shared" si="28"/>
        <v>0</v>
      </c>
      <c r="CT220" s="35">
        <f>($AZ220*$R220*'3. Signage Displays'!$A$7)+'3. Signage Displays'!$B$7*TANH('3. Signage Displays'!$C$7*('1. Version 7 Dataset'!$R220+'3. Signage Displays'!$D$7)+'3. Signage Displays'!$E$7)+'3. Signage Displays'!$F$7</f>
        <v>38.103254359051405</v>
      </c>
      <c r="CU220" s="36">
        <f>($AZ220*$R220*'3. Signage Displays'!$A$7)</f>
        <v>4.2648922800000006</v>
      </c>
      <c r="CV220" s="37">
        <f>BE220-(AZ220*R220*'3. Signage Displays'!$A$7)</f>
        <v>11.455107720000001</v>
      </c>
      <c r="CW220" s="37">
        <f>IF(CC220=TRUE,CV220-(CT220*'3. Signage Displays'!$A$12),CV220)</f>
        <v>11.455107720000001</v>
      </c>
      <c r="CX220" s="38">
        <f>'3. Signage Displays'!$B$7*TANH('3. Signage Displays'!$C$7*('1. Version 7 Dataset'!R220+'3. Signage Displays'!$D$7)+'3. Signage Displays'!$E$7)+'3. Signage Displays'!$F$7</f>
        <v>33.8383620790514</v>
      </c>
      <c r="CY220" s="28">
        <f t="shared" si="29"/>
        <v>1</v>
      </c>
    </row>
    <row r="221" spans="1:103" s="17" customFormat="1" ht="19.5" customHeight="1">
      <c r="A221" s="28">
        <v>75</v>
      </c>
      <c r="B221" s="29" t="s">
        <v>2231</v>
      </c>
      <c r="C221" s="29" t="s">
        <v>2458</v>
      </c>
      <c r="D221" s="29" t="s">
        <v>2459</v>
      </c>
      <c r="E221" s="29" t="s">
        <v>2234</v>
      </c>
      <c r="F221" s="29" t="s">
        <v>2458</v>
      </c>
      <c r="G221" s="29" t="s">
        <v>2459</v>
      </c>
      <c r="H221" s="29" t="s">
        <v>2460</v>
      </c>
      <c r="I221" s="29" t="s">
        <v>78</v>
      </c>
      <c r="J221" s="29" t="s">
        <v>79</v>
      </c>
      <c r="K221" s="29" t="s">
        <v>105</v>
      </c>
      <c r="L221" s="29" t="s">
        <v>80</v>
      </c>
      <c r="M221" s="29" t="s">
        <v>105</v>
      </c>
      <c r="N221" s="30">
        <v>1000</v>
      </c>
      <c r="O221" s="30">
        <v>13.2</v>
      </c>
      <c r="P221" s="30">
        <v>23.5</v>
      </c>
      <c r="Q221" s="31">
        <v>27</v>
      </c>
      <c r="R221" s="30">
        <v>311.67</v>
      </c>
      <c r="S221" s="30">
        <v>1.78</v>
      </c>
      <c r="T221" s="30">
        <v>1080</v>
      </c>
      <c r="U221" s="30">
        <v>1920</v>
      </c>
      <c r="V221" s="32">
        <v>2.1</v>
      </c>
      <c r="W221" s="30">
        <v>6653</v>
      </c>
      <c r="X221" s="30">
        <v>60</v>
      </c>
      <c r="Y221" s="30">
        <v>32.299999999999997</v>
      </c>
      <c r="Z221" s="29" t="s">
        <v>81</v>
      </c>
      <c r="AA221" s="29" t="s">
        <v>86</v>
      </c>
      <c r="AB221" s="29"/>
      <c r="AC221" s="29"/>
      <c r="AD221" s="29" t="s">
        <v>83</v>
      </c>
      <c r="AE221" s="29" t="s">
        <v>83</v>
      </c>
      <c r="AF221" s="29" t="s">
        <v>106</v>
      </c>
      <c r="AG221" s="29" t="s">
        <v>105</v>
      </c>
      <c r="AH221" s="29" t="s">
        <v>86</v>
      </c>
      <c r="AI221" s="29" t="s">
        <v>105</v>
      </c>
      <c r="AJ221" s="29" t="s">
        <v>86</v>
      </c>
      <c r="AK221" s="29" t="s">
        <v>86</v>
      </c>
      <c r="AL221" s="29" t="s">
        <v>107</v>
      </c>
      <c r="AM221" s="29" t="s">
        <v>105</v>
      </c>
      <c r="AN221" s="29" t="s">
        <v>86</v>
      </c>
      <c r="AO221" s="29" t="s">
        <v>86</v>
      </c>
      <c r="AP221" s="29" t="s">
        <v>86</v>
      </c>
      <c r="AQ221" s="29" t="s">
        <v>96</v>
      </c>
      <c r="AR221" s="29" t="s">
        <v>105</v>
      </c>
      <c r="AS221" s="29" t="s">
        <v>84</v>
      </c>
      <c r="AT221" s="29" t="s">
        <v>89</v>
      </c>
      <c r="AU221" s="29" t="s">
        <v>105</v>
      </c>
      <c r="AV221" s="30">
        <v>0</v>
      </c>
      <c r="AW221" s="29" t="s">
        <v>84</v>
      </c>
      <c r="AX221" s="29" t="s">
        <v>84</v>
      </c>
      <c r="AY221" s="30">
        <v>250</v>
      </c>
      <c r="AZ221" s="30">
        <v>228.1</v>
      </c>
      <c r="BA221" s="30">
        <v>226.8</v>
      </c>
      <c r="BB221" s="30">
        <v>200</v>
      </c>
      <c r="BC221" s="29"/>
      <c r="BD221" s="29"/>
      <c r="BE221" s="30">
        <v>18.940000000000001</v>
      </c>
      <c r="BF221" s="29"/>
      <c r="BG221" s="30">
        <v>0.18</v>
      </c>
      <c r="BH221" s="29"/>
      <c r="BI221" s="29"/>
      <c r="BJ221" s="30">
        <v>0.13</v>
      </c>
      <c r="BK221" s="30">
        <v>59.06</v>
      </c>
      <c r="BL221" s="30">
        <v>59.06</v>
      </c>
      <c r="BM221" s="30">
        <v>64.05</v>
      </c>
      <c r="BN221" s="29"/>
      <c r="BO221" s="29"/>
      <c r="BP221" s="30">
        <v>0.16</v>
      </c>
      <c r="BQ221" s="30">
        <v>0.2</v>
      </c>
      <c r="BR221" s="29"/>
      <c r="BS221" s="30">
        <v>18.97</v>
      </c>
      <c r="BT221" s="30">
        <v>59.29</v>
      </c>
      <c r="BU221" s="29"/>
      <c r="BV221" s="30">
        <v>0</v>
      </c>
      <c r="BW221" s="28">
        <v>75</v>
      </c>
      <c r="BX221" s="33">
        <f t="shared" si="24"/>
        <v>59.09496</v>
      </c>
      <c r="BY221" s="34">
        <f>IF(COUNTIF($G$2:G221,G221)=1,1,0)</f>
        <v>1</v>
      </c>
      <c r="BZ221" s="34">
        <f t="shared" si="25"/>
        <v>1</v>
      </c>
      <c r="CA221" s="28" t="s">
        <v>3405</v>
      </c>
      <c r="CB221" s="34" t="b">
        <f t="shared" si="30"/>
        <v>0</v>
      </c>
      <c r="CC221" s="34" t="b">
        <f t="shared" si="26"/>
        <v>0</v>
      </c>
      <c r="CD221" s="34" t="b">
        <f t="array" ref="CD221">ISNUMBER(SEARCH("Touch Screen",$AJ221))</f>
        <v>0</v>
      </c>
      <c r="CE221" s="34"/>
      <c r="CF221" s="34"/>
      <c r="CG221" s="32">
        <v>32.299999999999997</v>
      </c>
      <c r="CH221" s="28">
        <v>0</v>
      </c>
      <c r="CI221" s="33">
        <f>('2. AC Monitors'!$A$8*'1. Version 7 Dataset'!$R221)+('1. Version 7 Dataset'!$V221*'2. AC Monitors'!$B$8)+'2. AC Monitors'!$C$8</f>
        <v>54.843740000000004</v>
      </c>
      <c r="CJ221" s="35">
        <f>BX221-('2. AC Monitors'!$B$8*V221)</f>
        <v>50.27496</v>
      </c>
      <c r="CK221" s="33">
        <f>IF($CH221=0,CJ221,CJ221-('2. AC Monitors'!$A$15*'1. Version 7 Dataset'!$CG221))</f>
        <v>50.27496</v>
      </c>
      <c r="CL221" s="33">
        <f>IF($CC221=TRUE,'1. Version 7 Dataset'!CK221-($CI221*'2. AC Monitors'!$B$15),'1. Version 7 Dataset'!CK221)</f>
        <v>50.27496</v>
      </c>
      <c r="CM221" s="33">
        <f>IF($CD221=TRUE,CL221-($CI221*'2. AC Monitors'!$D$15),CL221)</f>
        <v>50.27496</v>
      </c>
      <c r="CN221" s="33">
        <f>IF($CB221=TRUE,CM221-($CI221*'2. AC Monitors'!$E$15),CM221)</f>
        <v>50.27496</v>
      </c>
      <c r="CO221" s="33">
        <f>IF($CA221="DC",CN221+(CI221*(1-'2. AC Monitors'!$D$21)),CN221)</f>
        <v>50.27496</v>
      </c>
      <c r="CP221" s="35">
        <f>('2. AC Monitors'!$A$8*'1. Version 7 Dataset'!$R221)+'2. AC Monitors'!$C$8</f>
        <v>46.023740000000004</v>
      </c>
      <c r="CQ221" s="35">
        <f t="shared" si="27"/>
        <v>0</v>
      </c>
      <c r="CR221" s="33">
        <f>(IF(CD221=TRUE,CI221+(CI221*'2. AC Monitors'!$D$15),'1. Version 7 Dataset'!CI221))*0.85</f>
        <v>46.617179</v>
      </c>
      <c r="CS221" s="35">
        <f t="shared" si="28"/>
        <v>0</v>
      </c>
      <c r="CT221" s="35">
        <f>($AZ221*$R221*'3. Signage Displays'!$A$7)+'3. Signage Displays'!$B$7*TANH('3. Signage Displays'!$C$7*('1. Version 7 Dataset'!$R221+'3. Signage Displays'!$D$7)+'3. Signage Displays'!$E$7)+'3. Signage Displays'!$F$7</f>
        <v>36.682039159051399</v>
      </c>
      <c r="CU221" s="36">
        <f>($AZ221*$R221*'3. Signage Displays'!$A$7)</f>
        <v>2.84367708</v>
      </c>
      <c r="CV221" s="37">
        <f>BE221-(AZ221*R221*'3. Signage Displays'!$A$7)</f>
        <v>16.096322920000002</v>
      </c>
      <c r="CW221" s="37">
        <f>IF(CC221=TRUE,CV221-(CT221*'3. Signage Displays'!$A$12),CV221)</f>
        <v>16.096322920000002</v>
      </c>
      <c r="CX221" s="38">
        <f>'3. Signage Displays'!$B$7*TANH('3. Signage Displays'!$C$7*('1. Version 7 Dataset'!R221+'3. Signage Displays'!$D$7)+'3. Signage Displays'!$E$7)+'3. Signage Displays'!$F$7</f>
        <v>33.8383620790514</v>
      </c>
      <c r="CY221" s="28">
        <f t="shared" si="29"/>
        <v>1</v>
      </c>
    </row>
    <row r="222" spans="1:103" s="17" customFormat="1" ht="19.5" customHeight="1">
      <c r="A222" s="28">
        <v>77</v>
      </c>
      <c r="B222" s="29" t="s">
        <v>808</v>
      </c>
      <c r="C222" s="29" t="s">
        <v>981</v>
      </c>
      <c r="D222" s="29" t="s">
        <v>982</v>
      </c>
      <c r="E222" s="29" t="s">
        <v>814</v>
      </c>
      <c r="F222" s="29" t="s">
        <v>981</v>
      </c>
      <c r="G222" s="29" t="s">
        <v>982</v>
      </c>
      <c r="H222" s="29" t="s">
        <v>983</v>
      </c>
      <c r="I222" s="29" t="s">
        <v>78</v>
      </c>
      <c r="J222" s="29" t="s">
        <v>79</v>
      </c>
      <c r="K222" s="29" t="s">
        <v>105</v>
      </c>
      <c r="L222" s="29" t="s">
        <v>80</v>
      </c>
      <c r="M222" s="29" t="s">
        <v>105</v>
      </c>
      <c r="N222" s="30">
        <v>1000</v>
      </c>
      <c r="O222" s="30">
        <v>11.7</v>
      </c>
      <c r="P222" s="30">
        <v>20.7</v>
      </c>
      <c r="Q222" s="31">
        <v>23.8</v>
      </c>
      <c r="R222" s="30">
        <v>242.18</v>
      </c>
      <c r="S222" s="30">
        <v>1.78</v>
      </c>
      <c r="T222" s="30">
        <v>1080</v>
      </c>
      <c r="U222" s="30">
        <v>1920</v>
      </c>
      <c r="V222" s="32">
        <v>2.1</v>
      </c>
      <c r="W222" s="30">
        <v>8562</v>
      </c>
      <c r="X222" s="30">
        <v>60</v>
      </c>
      <c r="Y222" s="30">
        <v>35.200000000000003</v>
      </c>
      <c r="Z222" s="29" t="s">
        <v>81</v>
      </c>
      <c r="AA222" s="29" t="s">
        <v>86</v>
      </c>
      <c r="AB222" s="29"/>
      <c r="AC222" s="29"/>
      <c r="AD222" s="29" t="s">
        <v>83</v>
      </c>
      <c r="AE222" s="29" t="s">
        <v>83</v>
      </c>
      <c r="AF222" s="29" t="s">
        <v>102</v>
      </c>
      <c r="AG222" s="29" t="s">
        <v>105</v>
      </c>
      <c r="AH222" s="29" t="s">
        <v>120</v>
      </c>
      <c r="AI222" s="29" t="s">
        <v>105</v>
      </c>
      <c r="AJ222" s="29" t="s">
        <v>120</v>
      </c>
      <c r="AK222" s="29" t="s">
        <v>86</v>
      </c>
      <c r="AL222" s="29" t="s">
        <v>102</v>
      </c>
      <c r="AM222" s="29" t="s">
        <v>105</v>
      </c>
      <c r="AN222" s="29" t="s">
        <v>86</v>
      </c>
      <c r="AO222" s="29" t="s">
        <v>86</v>
      </c>
      <c r="AP222" s="29" t="s">
        <v>86</v>
      </c>
      <c r="AQ222" s="29" t="s">
        <v>96</v>
      </c>
      <c r="AR222" s="29" t="s">
        <v>105</v>
      </c>
      <c r="AS222" s="29" t="s">
        <v>84</v>
      </c>
      <c r="AT222" s="29" t="s">
        <v>89</v>
      </c>
      <c r="AU222" s="29" t="s">
        <v>105</v>
      </c>
      <c r="AV222" s="30">
        <v>0</v>
      </c>
      <c r="AW222" s="29" t="s">
        <v>84</v>
      </c>
      <c r="AX222" s="29" t="s">
        <v>84</v>
      </c>
      <c r="AY222" s="30">
        <v>250</v>
      </c>
      <c r="AZ222" s="30">
        <v>242.6</v>
      </c>
      <c r="BA222" s="30">
        <v>162.6</v>
      </c>
      <c r="BB222" s="30">
        <v>200</v>
      </c>
      <c r="BC222" s="29"/>
      <c r="BD222" s="29"/>
      <c r="BE222" s="30">
        <v>14.67</v>
      </c>
      <c r="BF222" s="29"/>
      <c r="BG222" s="30">
        <v>0.1</v>
      </c>
      <c r="BH222" s="29"/>
      <c r="BI222" s="29"/>
      <c r="BJ222" s="30">
        <v>0.09</v>
      </c>
      <c r="BK222" s="30">
        <v>45.55</v>
      </c>
      <c r="BL222" s="30">
        <v>45.55</v>
      </c>
      <c r="BM222" s="30">
        <v>54.15</v>
      </c>
      <c r="BN222" s="29"/>
      <c r="BO222" s="29"/>
      <c r="BP222" s="30">
        <v>0.14000000000000001</v>
      </c>
      <c r="BQ222" s="30">
        <v>0.15</v>
      </c>
      <c r="BR222" s="29"/>
      <c r="BS222" s="30">
        <v>14.83</v>
      </c>
      <c r="BT222" s="30">
        <v>46.32</v>
      </c>
      <c r="BU222" s="29"/>
      <c r="BV222" s="30">
        <v>0</v>
      </c>
      <c r="BW222" s="28">
        <v>77</v>
      </c>
      <c r="BX222" s="33">
        <f t="shared" si="24"/>
        <v>45.547620000000002</v>
      </c>
      <c r="BY222" s="34">
        <f>IF(COUNTIF($G$2:G222,G222)=1,1,0)</f>
        <v>1</v>
      </c>
      <c r="BZ222" s="34">
        <f t="shared" si="25"/>
        <v>1</v>
      </c>
      <c r="CA222" s="28" t="s">
        <v>3405</v>
      </c>
      <c r="CB222" s="34" t="b">
        <f t="shared" si="30"/>
        <v>0</v>
      </c>
      <c r="CC222" s="34" t="b">
        <f t="shared" si="26"/>
        <v>0</v>
      </c>
      <c r="CD222" s="34" t="b">
        <f t="array" ref="CD222">ISNUMBER(SEARCH("Touch Screen",$AJ222))</f>
        <v>0</v>
      </c>
      <c r="CE222" s="34"/>
      <c r="CF222" s="34"/>
      <c r="CG222" s="32">
        <v>35.200000000000003</v>
      </c>
      <c r="CH222" s="28">
        <v>0</v>
      </c>
      <c r="CI222" s="33">
        <f>('2. AC Monitors'!$A$8*'1. Version 7 Dataset'!$R222)+('1. Version 7 Dataset'!$V222*'2. AC Monitors'!$B$8)+'2. AC Monitors'!$C$8</f>
        <v>46.365960000000001</v>
      </c>
      <c r="CJ222" s="35">
        <f>BX222-('2. AC Monitors'!$B$8*V222)</f>
        <v>36.727620000000002</v>
      </c>
      <c r="CK222" s="33">
        <f>IF($CH222=0,CJ222,CJ222-('2. AC Monitors'!$A$15*'1. Version 7 Dataset'!$CG222))</f>
        <v>36.727620000000002</v>
      </c>
      <c r="CL222" s="33">
        <f>IF($CC222=TRUE,'1. Version 7 Dataset'!CK222-($CI222*'2. AC Monitors'!$B$15),'1. Version 7 Dataset'!CK222)</f>
        <v>36.727620000000002</v>
      </c>
      <c r="CM222" s="33">
        <f>IF($CD222=TRUE,CL222-($CI222*'2. AC Monitors'!$D$15),CL222)</f>
        <v>36.727620000000002</v>
      </c>
      <c r="CN222" s="33">
        <f>IF($CB222=TRUE,CM222-($CI222*'2. AC Monitors'!$E$15),CM222)</f>
        <v>36.727620000000002</v>
      </c>
      <c r="CO222" s="33">
        <f>IF($CA222="DC",CN222+(CI222*(1-'2. AC Monitors'!$D$21)),CN222)</f>
        <v>36.727620000000002</v>
      </c>
      <c r="CP222" s="35">
        <f>('2. AC Monitors'!$A$8*'1. Version 7 Dataset'!$R222)+'2. AC Monitors'!$C$8</f>
        <v>37.545960000000001</v>
      </c>
      <c r="CQ222" s="35">
        <f t="shared" si="27"/>
        <v>1</v>
      </c>
      <c r="CR222" s="33">
        <f>(IF(CD222=TRUE,CI222+(CI222*'2. AC Monitors'!$D$15),'1. Version 7 Dataset'!CI222))*0.85</f>
        <v>39.411065999999998</v>
      </c>
      <c r="CS222" s="35">
        <f t="shared" si="28"/>
        <v>0</v>
      </c>
      <c r="CT222" s="35">
        <f>($AZ222*$R222*'3. Signage Displays'!$A$7)+'3. Signage Displays'!$B$7*TANH('3. Signage Displays'!$C$7*('1. Version 7 Dataset'!$R222+'3. Signage Displays'!$D$7)+'3. Signage Displays'!$E$7)+'3. Signage Displays'!$F$7</f>
        <v>32.059642092701338</v>
      </c>
      <c r="CU222" s="36">
        <f>($AZ222*$R222*'3. Signage Displays'!$A$7)</f>
        <v>2.3501147200000001</v>
      </c>
      <c r="CV222" s="37">
        <f>BE222-(AZ222*R222*'3. Signage Displays'!$A$7)</f>
        <v>12.319885279999999</v>
      </c>
      <c r="CW222" s="37">
        <f>IF(CC222=TRUE,CV222-(CT222*'3. Signage Displays'!$A$12),CV222)</f>
        <v>12.319885279999999</v>
      </c>
      <c r="CX222" s="38">
        <f>'3. Signage Displays'!$B$7*TANH('3. Signage Displays'!$C$7*('1. Version 7 Dataset'!R222+'3. Signage Displays'!$D$7)+'3. Signage Displays'!$E$7)+'3. Signage Displays'!$F$7</f>
        <v>29.709527372701334</v>
      </c>
      <c r="CY222" s="28">
        <f t="shared" si="29"/>
        <v>1</v>
      </c>
    </row>
    <row r="223" spans="1:103" s="17" customFormat="1" ht="19.5" customHeight="1">
      <c r="A223" s="28">
        <v>78</v>
      </c>
      <c r="B223" s="29" t="s">
        <v>808</v>
      </c>
      <c r="C223" s="29" t="s">
        <v>1000</v>
      </c>
      <c r="D223" s="29" t="s">
        <v>1001</v>
      </c>
      <c r="E223" s="29" t="s">
        <v>814</v>
      </c>
      <c r="F223" s="29" t="s">
        <v>1002</v>
      </c>
      <c r="G223" s="29" t="s">
        <v>1003</v>
      </c>
      <c r="H223" s="29" t="s">
        <v>1004</v>
      </c>
      <c r="I223" s="29" t="s">
        <v>78</v>
      </c>
      <c r="J223" s="29" t="s">
        <v>79</v>
      </c>
      <c r="K223" s="29" t="s">
        <v>105</v>
      </c>
      <c r="L223" s="29" t="s">
        <v>80</v>
      </c>
      <c r="M223" s="29" t="s">
        <v>105</v>
      </c>
      <c r="N223" s="30">
        <v>1000</v>
      </c>
      <c r="O223" s="30">
        <v>13.2</v>
      </c>
      <c r="P223" s="30">
        <v>23.5</v>
      </c>
      <c r="Q223" s="31">
        <v>27</v>
      </c>
      <c r="R223" s="30">
        <v>311.67</v>
      </c>
      <c r="S223" s="30">
        <v>1.78</v>
      </c>
      <c r="T223" s="30">
        <v>1080</v>
      </c>
      <c r="U223" s="30">
        <v>1920</v>
      </c>
      <c r="V223" s="32">
        <v>2.1</v>
      </c>
      <c r="W223" s="30">
        <v>6653</v>
      </c>
      <c r="X223" s="30">
        <v>60</v>
      </c>
      <c r="Y223" s="30">
        <v>35</v>
      </c>
      <c r="Z223" s="29" t="s">
        <v>81</v>
      </c>
      <c r="AA223" s="29" t="s">
        <v>86</v>
      </c>
      <c r="AB223" s="29"/>
      <c r="AC223" s="29"/>
      <c r="AD223" s="29" t="s">
        <v>83</v>
      </c>
      <c r="AE223" s="29" t="s">
        <v>83</v>
      </c>
      <c r="AF223" s="29" t="s">
        <v>102</v>
      </c>
      <c r="AG223" s="29" t="s">
        <v>105</v>
      </c>
      <c r="AH223" s="29" t="s">
        <v>120</v>
      </c>
      <c r="AI223" s="29" t="s">
        <v>105</v>
      </c>
      <c r="AJ223" s="29" t="s">
        <v>120</v>
      </c>
      <c r="AK223" s="29" t="s">
        <v>86</v>
      </c>
      <c r="AL223" s="29" t="s">
        <v>102</v>
      </c>
      <c r="AM223" s="29" t="s">
        <v>105</v>
      </c>
      <c r="AN223" s="29" t="s">
        <v>86</v>
      </c>
      <c r="AO223" s="29" t="s">
        <v>86</v>
      </c>
      <c r="AP223" s="29" t="s">
        <v>86</v>
      </c>
      <c r="AQ223" s="29" t="s">
        <v>96</v>
      </c>
      <c r="AR223" s="29" t="s">
        <v>105</v>
      </c>
      <c r="AS223" s="29" t="s">
        <v>84</v>
      </c>
      <c r="AT223" s="29" t="s">
        <v>89</v>
      </c>
      <c r="AU223" s="29" t="s">
        <v>105</v>
      </c>
      <c r="AV223" s="30">
        <v>0</v>
      </c>
      <c r="AW223" s="29" t="s">
        <v>84</v>
      </c>
      <c r="AX223" s="29" t="s">
        <v>84</v>
      </c>
      <c r="AY223" s="30">
        <v>250</v>
      </c>
      <c r="AZ223" s="30">
        <v>285.2</v>
      </c>
      <c r="BA223" s="30">
        <v>209.1</v>
      </c>
      <c r="BB223" s="30">
        <v>200</v>
      </c>
      <c r="BC223" s="29"/>
      <c r="BD223" s="29"/>
      <c r="BE223" s="30">
        <v>15.43</v>
      </c>
      <c r="BF223" s="29"/>
      <c r="BG223" s="30">
        <v>0.12</v>
      </c>
      <c r="BH223" s="29"/>
      <c r="BI223" s="29"/>
      <c r="BJ223" s="30">
        <v>0.09</v>
      </c>
      <c r="BK223" s="30">
        <v>47.99</v>
      </c>
      <c r="BL223" s="30">
        <v>47.99</v>
      </c>
      <c r="BM223" s="30">
        <v>64.05</v>
      </c>
      <c r="BN223" s="29"/>
      <c r="BO223" s="29"/>
      <c r="BP223" s="30">
        <v>0.13</v>
      </c>
      <c r="BQ223" s="30">
        <v>0.18</v>
      </c>
      <c r="BR223" s="29"/>
      <c r="BS223" s="30">
        <v>15.77</v>
      </c>
      <c r="BT223" s="30">
        <v>49.38</v>
      </c>
      <c r="BU223" s="29"/>
      <c r="BV223" s="30">
        <v>0</v>
      </c>
      <c r="BW223" s="28">
        <v>78</v>
      </c>
      <c r="BX223" s="33">
        <f t="shared" si="24"/>
        <v>47.991659999999996</v>
      </c>
      <c r="BY223" s="34">
        <f>IF(COUNTIF($G$2:G223,G223)=1,1,0)</f>
        <v>1</v>
      </c>
      <c r="BZ223" s="34">
        <f t="shared" si="25"/>
        <v>1</v>
      </c>
      <c r="CA223" s="28" t="s">
        <v>3405</v>
      </c>
      <c r="CB223" s="34" t="b">
        <f t="shared" si="30"/>
        <v>0</v>
      </c>
      <c r="CC223" s="34" t="b">
        <f t="shared" si="26"/>
        <v>0</v>
      </c>
      <c r="CD223" s="34" t="b">
        <f t="array" ref="CD223">ISNUMBER(SEARCH("Touch Screen",$AJ223))</f>
        <v>0</v>
      </c>
      <c r="CE223" s="34"/>
      <c r="CF223" s="34"/>
      <c r="CG223" s="32">
        <v>35</v>
      </c>
      <c r="CH223" s="28">
        <v>0</v>
      </c>
      <c r="CI223" s="33">
        <f>('2. AC Monitors'!$A$8*'1. Version 7 Dataset'!$R223)+('1. Version 7 Dataset'!$V223*'2. AC Monitors'!$B$8)+'2. AC Monitors'!$C$8</f>
        <v>54.843740000000004</v>
      </c>
      <c r="CJ223" s="35">
        <f>BX223-('2. AC Monitors'!$B$8*V223)</f>
        <v>39.171659999999996</v>
      </c>
      <c r="CK223" s="33">
        <f>IF($CH223=0,CJ223,CJ223-('2. AC Monitors'!$A$15*'1. Version 7 Dataset'!$CG223))</f>
        <v>39.171659999999996</v>
      </c>
      <c r="CL223" s="33">
        <f>IF($CC223=TRUE,'1. Version 7 Dataset'!CK223-($CI223*'2. AC Monitors'!$B$15),'1. Version 7 Dataset'!CK223)</f>
        <v>39.171659999999996</v>
      </c>
      <c r="CM223" s="33">
        <f>IF($CD223=TRUE,CL223-($CI223*'2. AC Monitors'!$D$15),CL223)</f>
        <v>39.171659999999996</v>
      </c>
      <c r="CN223" s="33">
        <f>IF($CB223=TRUE,CM223-($CI223*'2. AC Monitors'!$E$15),CM223)</f>
        <v>39.171659999999996</v>
      </c>
      <c r="CO223" s="33">
        <f>IF($CA223="DC",CN223+(CI223*(1-'2. AC Monitors'!$D$21)),CN223)</f>
        <v>39.171659999999996</v>
      </c>
      <c r="CP223" s="35">
        <f>('2. AC Monitors'!$A$8*'1. Version 7 Dataset'!$R223)+'2. AC Monitors'!$C$8</f>
        <v>46.023740000000004</v>
      </c>
      <c r="CQ223" s="35">
        <f t="shared" si="27"/>
        <v>1</v>
      </c>
      <c r="CR223" s="33">
        <f>(IF(CD223=TRUE,CI223+(CI223*'2. AC Monitors'!$D$15),'1. Version 7 Dataset'!CI223))*0.85</f>
        <v>46.617179</v>
      </c>
      <c r="CS223" s="35">
        <f t="shared" si="28"/>
        <v>0</v>
      </c>
      <c r="CT223" s="35">
        <f>($AZ223*$R223*'3. Signage Displays'!$A$7)+'3. Signage Displays'!$B$7*TANH('3. Signage Displays'!$C$7*('1. Version 7 Dataset'!$R223+'3. Signage Displays'!$D$7)+'3. Signage Displays'!$E$7)+'3. Signage Displays'!$F$7</f>
        <v>37.393893439051396</v>
      </c>
      <c r="CU223" s="36">
        <f>($AZ223*$R223*'3. Signage Displays'!$A$7)</f>
        <v>3.5555313600000003</v>
      </c>
      <c r="CV223" s="37">
        <f>BE223-(AZ223*R223*'3. Signage Displays'!$A$7)</f>
        <v>11.87446864</v>
      </c>
      <c r="CW223" s="37">
        <f>IF(CC223=TRUE,CV223-(CT223*'3. Signage Displays'!$A$12),CV223)</f>
        <v>11.87446864</v>
      </c>
      <c r="CX223" s="38">
        <f>'3. Signage Displays'!$B$7*TANH('3. Signage Displays'!$C$7*('1. Version 7 Dataset'!R223+'3. Signage Displays'!$D$7)+'3. Signage Displays'!$E$7)+'3. Signage Displays'!$F$7</f>
        <v>33.8383620790514</v>
      </c>
      <c r="CY223" s="28">
        <f t="shared" si="29"/>
        <v>1</v>
      </c>
    </row>
    <row r="224" spans="1:103" s="17" customFormat="1" ht="19.5" customHeight="1">
      <c r="A224" s="28">
        <v>80</v>
      </c>
      <c r="B224" s="29" t="s">
        <v>1196</v>
      </c>
      <c r="C224" s="29" t="s">
        <v>1200</v>
      </c>
      <c r="D224" s="29" t="s">
        <v>1201</v>
      </c>
      <c r="E224" s="29" t="s">
        <v>1199</v>
      </c>
      <c r="F224" s="29" t="s">
        <v>1200</v>
      </c>
      <c r="G224" s="29" t="s">
        <v>1201</v>
      </c>
      <c r="H224" s="29"/>
      <c r="I224" s="29" t="s">
        <v>78</v>
      </c>
      <c r="J224" s="29" t="s">
        <v>88</v>
      </c>
      <c r="K224" s="29" t="s">
        <v>158</v>
      </c>
      <c r="L224" s="29" t="s">
        <v>80</v>
      </c>
      <c r="M224" s="29"/>
      <c r="N224" s="30">
        <v>1000</v>
      </c>
      <c r="O224" s="30">
        <v>13.2</v>
      </c>
      <c r="P224" s="30">
        <v>23.5</v>
      </c>
      <c r="Q224" s="31">
        <v>27</v>
      </c>
      <c r="R224" s="30">
        <v>311.37</v>
      </c>
      <c r="S224" s="30">
        <v>1.78</v>
      </c>
      <c r="T224" s="30">
        <v>1080</v>
      </c>
      <c r="U224" s="30">
        <v>1920</v>
      </c>
      <c r="V224" s="32">
        <v>2.1</v>
      </c>
      <c r="W224" s="30">
        <v>6660</v>
      </c>
      <c r="X224" s="30">
        <v>60</v>
      </c>
      <c r="Y224" s="30">
        <v>0.3</v>
      </c>
      <c r="Z224" s="29" t="s">
        <v>86</v>
      </c>
      <c r="AA224" s="29" t="s">
        <v>86</v>
      </c>
      <c r="AB224" s="29"/>
      <c r="AC224" s="29"/>
      <c r="AD224" s="29" t="s">
        <v>84</v>
      </c>
      <c r="AE224" s="29" t="s">
        <v>83</v>
      </c>
      <c r="AF224" s="29" t="s">
        <v>1202</v>
      </c>
      <c r="AG224" s="29" t="s">
        <v>1203</v>
      </c>
      <c r="AH224" s="29" t="s">
        <v>120</v>
      </c>
      <c r="AI224" s="29"/>
      <c r="AJ224" s="29" t="s">
        <v>120</v>
      </c>
      <c r="AK224" s="29" t="s">
        <v>86</v>
      </c>
      <c r="AL224" s="29" t="s">
        <v>102</v>
      </c>
      <c r="AM224" s="29" t="s">
        <v>1203</v>
      </c>
      <c r="AN224" s="29" t="s">
        <v>86</v>
      </c>
      <c r="AO224" s="29" t="s">
        <v>86</v>
      </c>
      <c r="AP224" s="29" t="s">
        <v>86</v>
      </c>
      <c r="AQ224" s="29" t="s">
        <v>96</v>
      </c>
      <c r="AR224" s="29"/>
      <c r="AS224" s="29" t="s">
        <v>84</v>
      </c>
      <c r="AT224" s="29" t="s">
        <v>89</v>
      </c>
      <c r="AU224" s="29"/>
      <c r="AV224" s="30">
        <v>1</v>
      </c>
      <c r="AW224" s="29" t="s">
        <v>84</v>
      </c>
      <c r="AX224" s="29" t="s">
        <v>84</v>
      </c>
      <c r="AY224" s="30">
        <v>300</v>
      </c>
      <c r="AZ224" s="30">
        <v>335.1</v>
      </c>
      <c r="BA224" s="30">
        <v>304.60000000000002</v>
      </c>
      <c r="BB224" s="30">
        <v>200</v>
      </c>
      <c r="BC224" s="29"/>
      <c r="BD224" s="29"/>
      <c r="BE224" s="30">
        <v>20.09</v>
      </c>
      <c r="BF224" s="29"/>
      <c r="BG224" s="30">
        <v>0.25</v>
      </c>
      <c r="BH224" s="29"/>
      <c r="BI224" s="29"/>
      <c r="BJ224" s="30">
        <v>0.18</v>
      </c>
      <c r="BK224" s="30">
        <v>63</v>
      </c>
      <c r="BL224" s="30">
        <v>63</v>
      </c>
      <c r="BM224" s="30">
        <v>64</v>
      </c>
      <c r="BN224" s="29"/>
      <c r="BO224" s="29"/>
      <c r="BP224" s="30">
        <v>0.25</v>
      </c>
      <c r="BQ224" s="30">
        <v>0.34</v>
      </c>
      <c r="BR224" s="29"/>
      <c r="BS224" s="30">
        <v>20.03</v>
      </c>
      <c r="BT224" s="30">
        <v>63.35</v>
      </c>
      <c r="BU224" s="29"/>
      <c r="BV224" s="30">
        <v>0</v>
      </c>
      <c r="BW224" s="28">
        <v>80</v>
      </c>
      <c r="BX224" s="33">
        <f t="shared" si="24"/>
        <v>63.019439999999989</v>
      </c>
      <c r="BY224" s="34">
        <f>IF(COUNTIF($G$2:G224,G224)=1,1,0)</f>
        <v>1</v>
      </c>
      <c r="BZ224" s="34">
        <f t="shared" si="25"/>
        <v>1</v>
      </c>
      <c r="CA224" s="28" t="s">
        <v>3405</v>
      </c>
      <c r="CB224" s="34" t="b">
        <f t="shared" si="30"/>
        <v>0</v>
      </c>
      <c r="CC224" s="34" t="b">
        <f t="shared" si="26"/>
        <v>0</v>
      </c>
      <c r="CD224" s="34" t="b">
        <f t="array" ref="CD224">ISNUMBER(SEARCH("Touch Screen",$AJ224))</f>
        <v>0</v>
      </c>
      <c r="CE224" s="34"/>
      <c r="CF224" s="34"/>
      <c r="CG224" s="32">
        <v>0.3</v>
      </c>
      <c r="CH224" s="28">
        <v>0</v>
      </c>
      <c r="CI224" s="33">
        <f>('2. AC Monitors'!$A$8*'1. Version 7 Dataset'!$R224)+('1. Version 7 Dataset'!$V224*'2. AC Monitors'!$B$8)+'2. AC Monitors'!$C$8</f>
        <v>54.807139999999997</v>
      </c>
      <c r="CJ224" s="35">
        <f>BX224-('2. AC Monitors'!$B$8*V224)</f>
        <v>54.199439999999989</v>
      </c>
      <c r="CK224" s="33">
        <f>IF($CH224=0,CJ224,CJ224-('2. AC Monitors'!$A$15*'1. Version 7 Dataset'!$CG224))</f>
        <v>54.199439999999989</v>
      </c>
      <c r="CL224" s="33">
        <f>IF($CC224=TRUE,'1. Version 7 Dataset'!CK224-($CI224*'2. AC Monitors'!$B$15),'1. Version 7 Dataset'!CK224)</f>
        <v>54.199439999999989</v>
      </c>
      <c r="CM224" s="33">
        <f>IF($CD224=TRUE,CL224-($CI224*'2. AC Monitors'!$D$15),CL224)</f>
        <v>54.199439999999989</v>
      </c>
      <c r="CN224" s="33">
        <f>IF($CB224=TRUE,CM224-($CI224*'2. AC Monitors'!$E$15),CM224)</f>
        <v>54.199439999999989</v>
      </c>
      <c r="CO224" s="33">
        <f>IF($CA224="DC",CN224+(CI224*(1-'2. AC Monitors'!$D$21)),CN224)</f>
        <v>54.199439999999989</v>
      </c>
      <c r="CP224" s="35">
        <f>('2. AC Monitors'!$A$8*'1. Version 7 Dataset'!$R224)+'2. AC Monitors'!$C$8</f>
        <v>45.987139999999997</v>
      </c>
      <c r="CQ224" s="35">
        <f t="shared" si="27"/>
        <v>0</v>
      </c>
      <c r="CR224" s="33">
        <f>(IF(CD224=TRUE,CI224+(CI224*'2. AC Monitors'!$D$15),'1. Version 7 Dataset'!CI224))*0.85</f>
        <v>46.586068999999995</v>
      </c>
      <c r="CS224" s="35">
        <f t="shared" si="28"/>
        <v>0</v>
      </c>
      <c r="CT224" s="35">
        <f>($AZ224*$R224*'3. Signage Displays'!$A$7)+'3. Signage Displays'!$B$7*TANH('3. Signage Displays'!$C$7*('1. Version 7 Dataset'!$R224+'3. Signage Displays'!$D$7)+'3. Signage Displays'!$E$7)+'3. Signage Displays'!$F$7</f>
        <v>37.994204627288141</v>
      </c>
      <c r="CU224" s="36">
        <f>($AZ224*$R224*'3. Signage Displays'!$A$7)</f>
        <v>4.1736034800000006</v>
      </c>
      <c r="CV224" s="37">
        <f>BE224-(AZ224*R224*'3. Signage Displays'!$A$7)</f>
        <v>15.916396519999999</v>
      </c>
      <c r="CW224" s="37">
        <f>IF(CC224=TRUE,CV224-(CT224*'3. Signage Displays'!$A$12),CV224)</f>
        <v>15.916396519999999</v>
      </c>
      <c r="CX224" s="38">
        <f>'3. Signage Displays'!$B$7*TANH('3. Signage Displays'!$C$7*('1. Version 7 Dataset'!R224+'3. Signage Displays'!$D$7)+'3. Signage Displays'!$E$7)+'3. Signage Displays'!$F$7</f>
        <v>33.820601147288144</v>
      </c>
      <c r="CY224" s="28">
        <f t="shared" si="29"/>
        <v>1</v>
      </c>
    </row>
    <row r="225" spans="1:103" s="17" customFormat="1" ht="19.5" customHeight="1">
      <c r="A225" s="28">
        <v>83</v>
      </c>
      <c r="B225" s="29" t="s">
        <v>2231</v>
      </c>
      <c r="C225" s="29" t="s">
        <v>2454</v>
      </c>
      <c r="D225" s="29" t="s">
        <v>2455</v>
      </c>
      <c r="E225" s="29" t="s">
        <v>2234</v>
      </c>
      <c r="F225" s="29" t="s">
        <v>2456</v>
      </c>
      <c r="G225" s="29" t="s">
        <v>2455</v>
      </c>
      <c r="H225" s="29" t="s">
        <v>2457</v>
      </c>
      <c r="I225" s="29" t="s">
        <v>78</v>
      </c>
      <c r="J225" s="29" t="s">
        <v>88</v>
      </c>
      <c r="K225" s="29" t="s">
        <v>158</v>
      </c>
      <c r="L225" s="29" t="s">
        <v>80</v>
      </c>
      <c r="M225" s="29" t="s">
        <v>105</v>
      </c>
      <c r="N225" s="30">
        <v>1000</v>
      </c>
      <c r="O225" s="30">
        <v>13.2</v>
      </c>
      <c r="P225" s="30">
        <v>23.5</v>
      </c>
      <c r="Q225" s="31">
        <v>27</v>
      </c>
      <c r="R225" s="30">
        <v>311.67</v>
      </c>
      <c r="S225" s="30">
        <v>1.78</v>
      </c>
      <c r="T225" s="30">
        <v>1080</v>
      </c>
      <c r="U225" s="30">
        <v>1920</v>
      </c>
      <c r="V225" s="32">
        <v>2.1</v>
      </c>
      <c r="W225" s="30">
        <v>6653</v>
      </c>
      <c r="X225" s="30">
        <v>60</v>
      </c>
      <c r="Y225" s="30">
        <v>35.799999999999997</v>
      </c>
      <c r="Z225" s="29" t="s">
        <v>81</v>
      </c>
      <c r="AA225" s="29" t="s">
        <v>86</v>
      </c>
      <c r="AB225" s="29"/>
      <c r="AC225" s="29"/>
      <c r="AD225" s="29" t="s">
        <v>83</v>
      </c>
      <c r="AE225" s="29" t="s">
        <v>83</v>
      </c>
      <c r="AF225" s="29" t="s">
        <v>452</v>
      </c>
      <c r="AG225" s="29" t="s">
        <v>105</v>
      </c>
      <c r="AH225" s="29" t="s">
        <v>120</v>
      </c>
      <c r="AI225" s="29" t="s">
        <v>105</v>
      </c>
      <c r="AJ225" s="29" t="s">
        <v>120</v>
      </c>
      <c r="AK225" s="29" t="s">
        <v>86</v>
      </c>
      <c r="AL225" s="29" t="s">
        <v>87</v>
      </c>
      <c r="AM225" s="29" t="s">
        <v>105</v>
      </c>
      <c r="AN225" s="29" t="s">
        <v>86</v>
      </c>
      <c r="AO225" s="29" t="s">
        <v>86</v>
      </c>
      <c r="AP225" s="29" t="s">
        <v>86</v>
      </c>
      <c r="AQ225" s="29" t="s">
        <v>96</v>
      </c>
      <c r="AR225" s="29" t="s">
        <v>105</v>
      </c>
      <c r="AS225" s="29" t="s">
        <v>84</v>
      </c>
      <c r="AT225" s="29" t="s">
        <v>89</v>
      </c>
      <c r="AU225" s="29" t="s">
        <v>105</v>
      </c>
      <c r="AV225" s="30">
        <v>0</v>
      </c>
      <c r="AW225" s="29" t="s">
        <v>84</v>
      </c>
      <c r="AX225" s="29" t="s">
        <v>84</v>
      </c>
      <c r="AY225" s="30">
        <v>250</v>
      </c>
      <c r="AZ225" s="30">
        <v>342.1</v>
      </c>
      <c r="BA225" s="30">
        <v>274.39999999999998</v>
      </c>
      <c r="BB225" s="30">
        <v>200</v>
      </c>
      <c r="BC225" s="29"/>
      <c r="BD225" s="29"/>
      <c r="BE225" s="30">
        <v>15.72</v>
      </c>
      <c r="BF225" s="29"/>
      <c r="BG225" s="30">
        <v>0.22</v>
      </c>
      <c r="BH225" s="29"/>
      <c r="BI225" s="29"/>
      <c r="BJ225" s="30">
        <v>0.17</v>
      </c>
      <c r="BK225" s="30">
        <v>49.44</v>
      </c>
      <c r="BL225" s="30">
        <v>49.44</v>
      </c>
      <c r="BM225" s="30">
        <v>64</v>
      </c>
      <c r="BN225" s="29"/>
      <c r="BO225" s="29"/>
      <c r="BP225" s="30">
        <v>0.21</v>
      </c>
      <c r="BQ225" s="30">
        <v>0.27</v>
      </c>
      <c r="BR225" s="29"/>
      <c r="BS225" s="30">
        <v>15.68</v>
      </c>
      <c r="BT225" s="30">
        <v>49.6</v>
      </c>
      <c r="BU225" s="29"/>
      <c r="BV225" s="30">
        <v>0</v>
      </c>
      <c r="BW225" s="28">
        <v>83</v>
      </c>
      <c r="BX225" s="33">
        <f t="shared" si="24"/>
        <v>49.450199999999995</v>
      </c>
      <c r="BY225" s="34">
        <f>IF(COUNTIF($G$2:G225,G225)=1,1,0)</f>
        <v>0</v>
      </c>
      <c r="BZ225" s="34">
        <f t="shared" si="25"/>
        <v>1</v>
      </c>
      <c r="CA225" s="28" t="s">
        <v>3405</v>
      </c>
      <c r="CB225" s="34" t="b">
        <f t="shared" si="30"/>
        <v>0</v>
      </c>
      <c r="CC225" s="34" t="b">
        <f t="shared" si="26"/>
        <v>0</v>
      </c>
      <c r="CD225" s="34" t="b">
        <f t="array" ref="CD225">ISNUMBER(SEARCH("Touch Screen",$AJ225))</f>
        <v>0</v>
      </c>
      <c r="CE225" s="34"/>
      <c r="CF225" s="34"/>
      <c r="CG225" s="32">
        <v>35.799999999999997</v>
      </c>
      <c r="CH225" s="28">
        <v>0</v>
      </c>
      <c r="CI225" s="33">
        <f>('2. AC Monitors'!$A$8*'1. Version 7 Dataset'!$R225)+('1. Version 7 Dataset'!$V225*'2. AC Monitors'!$B$8)+'2. AC Monitors'!$C$8</f>
        <v>54.843740000000004</v>
      </c>
      <c r="CJ225" s="35">
        <f>BX225-('2. AC Monitors'!$B$8*V225)</f>
        <v>40.630199999999995</v>
      </c>
      <c r="CK225" s="33">
        <f>IF($CH225=0,CJ225,CJ225-('2. AC Monitors'!$A$15*'1. Version 7 Dataset'!$CG225))</f>
        <v>40.630199999999995</v>
      </c>
      <c r="CL225" s="33">
        <f>IF($CC225=TRUE,'1. Version 7 Dataset'!CK225-($CI225*'2. AC Monitors'!$B$15),'1. Version 7 Dataset'!CK225)</f>
        <v>40.630199999999995</v>
      </c>
      <c r="CM225" s="33">
        <f>IF($CD225=TRUE,CL225-($CI225*'2. AC Monitors'!$D$15),CL225)</f>
        <v>40.630199999999995</v>
      </c>
      <c r="CN225" s="33">
        <f>IF($CB225=TRUE,CM225-($CI225*'2. AC Monitors'!$E$15),CM225)</f>
        <v>40.630199999999995</v>
      </c>
      <c r="CO225" s="33">
        <f>IF($CA225="DC",CN225+(CI225*(1-'2. AC Monitors'!$D$21)),CN225)</f>
        <v>40.630199999999995</v>
      </c>
      <c r="CP225" s="35">
        <f>('2. AC Monitors'!$A$8*'1. Version 7 Dataset'!$R225)+'2. AC Monitors'!$C$8</f>
        <v>46.023740000000004</v>
      </c>
      <c r="CQ225" s="35">
        <f t="shared" si="27"/>
        <v>1</v>
      </c>
      <c r="CR225" s="33">
        <f>(IF(CD225=TRUE,CI225+(CI225*'2. AC Monitors'!$D$15),'1. Version 7 Dataset'!CI225))*0.85</f>
        <v>46.617179</v>
      </c>
      <c r="CS225" s="35">
        <f t="shared" si="28"/>
        <v>0</v>
      </c>
      <c r="CT225" s="35">
        <f>($AZ225*$R225*'3. Signage Displays'!$A$7)+'3. Signage Displays'!$B$7*TANH('3. Signage Displays'!$C$7*('1. Version 7 Dataset'!$R225+'3. Signage Displays'!$D$7)+'3. Signage Displays'!$E$7)+'3. Signage Displays'!$F$7</f>
        <v>38.103254359051405</v>
      </c>
      <c r="CU225" s="36">
        <f>($AZ225*$R225*'3. Signage Displays'!$A$7)</f>
        <v>4.2648922800000006</v>
      </c>
      <c r="CV225" s="37">
        <f>BE225-(AZ225*R225*'3. Signage Displays'!$A$7)</f>
        <v>11.455107720000001</v>
      </c>
      <c r="CW225" s="37">
        <f>IF(CC225=TRUE,CV225-(CT225*'3. Signage Displays'!$A$12),CV225)</f>
        <v>11.455107720000001</v>
      </c>
      <c r="CX225" s="38">
        <f>'3. Signage Displays'!$B$7*TANH('3. Signage Displays'!$C$7*('1. Version 7 Dataset'!R225+'3. Signage Displays'!$D$7)+'3. Signage Displays'!$E$7)+'3. Signage Displays'!$F$7</f>
        <v>33.8383620790514</v>
      </c>
      <c r="CY225" s="28">
        <f t="shared" si="29"/>
        <v>1</v>
      </c>
    </row>
    <row r="226" spans="1:103" s="17" customFormat="1" ht="19.5" customHeight="1">
      <c r="A226" s="28">
        <v>87</v>
      </c>
      <c r="B226" s="29" t="s">
        <v>2771</v>
      </c>
      <c r="C226" s="29" t="s">
        <v>2780</v>
      </c>
      <c r="D226" s="29" t="s">
        <v>2780</v>
      </c>
      <c r="E226" s="29" t="s">
        <v>2773</v>
      </c>
      <c r="F226" s="29" t="s">
        <v>2780</v>
      </c>
      <c r="G226" s="29" t="s">
        <v>2780</v>
      </c>
      <c r="H226" s="29" t="s">
        <v>2781</v>
      </c>
      <c r="I226" s="29" t="s">
        <v>78</v>
      </c>
      <c r="J226" s="29" t="s">
        <v>100</v>
      </c>
      <c r="K226" s="29"/>
      <c r="L226" s="29" t="s">
        <v>80</v>
      </c>
      <c r="M226" s="29"/>
      <c r="N226" s="30">
        <v>3000</v>
      </c>
      <c r="O226" s="30">
        <v>15.5</v>
      </c>
      <c r="P226" s="30">
        <v>27.5</v>
      </c>
      <c r="Q226" s="31">
        <v>31.6</v>
      </c>
      <c r="R226" s="30">
        <v>423.99</v>
      </c>
      <c r="S226" s="30">
        <v>1.78</v>
      </c>
      <c r="T226" s="30">
        <v>1080</v>
      </c>
      <c r="U226" s="30">
        <v>1920</v>
      </c>
      <c r="V226" s="32">
        <v>2.1</v>
      </c>
      <c r="W226" s="30">
        <v>4891</v>
      </c>
      <c r="X226" s="30">
        <v>60</v>
      </c>
      <c r="Y226" s="30">
        <v>0.3</v>
      </c>
      <c r="Z226" s="29" t="s">
        <v>86</v>
      </c>
      <c r="AA226" s="29" t="s">
        <v>86</v>
      </c>
      <c r="AB226" s="29"/>
      <c r="AC226" s="29"/>
      <c r="AD226" s="29" t="s">
        <v>83</v>
      </c>
      <c r="AE226" s="29" t="s">
        <v>83</v>
      </c>
      <c r="AF226" s="29" t="s">
        <v>1263</v>
      </c>
      <c r="AG226" s="29" t="s">
        <v>2782</v>
      </c>
      <c r="AH226" s="29" t="s">
        <v>86</v>
      </c>
      <c r="AI226" s="29"/>
      <c r="AJ226" s="29" t="s">
        <v>86</v>
      </c>
      <c r="AK226" s="29" t="s">
        <v>86</v>
      </c>
      <c r="AL226" s="29" t="s">
        <v>87</v>
      </c>
      <c r="AM226" s="29" t="s">
        <v>2782</v>
      </c>
      <c r="AN226" s="29" t="s">
        <v>86</v>
      </c>
      <c r="AO226" s="29" t="s">
        <v>86</v>
      </c>
      <c r="AP226" s="29" t="s">
        <v>86</v>
      </c>
      <c r="AQ226" s="29" t="s">
        <v>96</v>
      </c>
      <c r="AR226" s="29"/>
      <c r="AS226" s="29" t="s">
        <v>84</v>
      </c>
      <c r="AT226" s="29" t="s">
        <v>89</v>
      </c>
      <c r="AU226" s="29"/>
      <c r="AV226" s="30">
        <v>30</v>
      </c>
      <c r="AW226" s="29" t="s">
        <v>84</v>
      </c>
      <c r="AX226" s="29" t="s">
        <v>84</v>
      </c>
      <c r="AY226" s="30">
        <v>306.60000000000002</v>
      </c>
      <c r="AZ226" s="30">
        <v>306.60000000000002</v>
      </c>
      <c r="BA226" s="30">
        <v>263.60000000000002</v>
      </c>
      <c r="BB226" s="30">
        <v>200</v>
      </c>
      <c r="BC226" s="29"/>
      <c r="BD226" s="29"/>
      <c r="BE226" s="30">
        <v>24.35</v>
      </c>
      <c r="BF226" s="29"/>
      <c r="BG226" s="30">
        <v>0.3</v>
      </c>
      <c r="BH226" s="30">
        <v>0</v>
      </c>
      <c r="BI226" s="29"/>
      <c r="BJ226" s="30">
        <v>0</v>
      </c>
      <c r="BK226" s="30">
        <v>76.08</v>
      </c>
      <c r="BL226" s="30">
        <v>76.08</v>
      </c>
      <c r="BM226" s="30">
        <v>86.5</v>
      </c>
      <c r="BN226" s="29"/>
      <c r="BO226" s="29"/>
      <c r="BP226" s="30">
        <v>0</v>
      </c>
      <c r="BQ226" s="30">
        <v>0.28999999999999998</v>
      </c>
      <c r="BR226" s="30">
        <v>0</v>
      </c>
      <c r="BS226" s="30">
        <v>24.54</v>
      </c>
      <c r="BT226" s="30">
        <v>76.89</v>
      </c>
      <c r="BU226" s="29"/>
      <c r="BV226" s="30">
        <v>0</v>
      </c>
      <c r="BW226" s="28">
        <v>87</v>
      </c>
      <c r="BX226" s="33">
        <f t="shared" si="24"/>
        <v>76.365299999999991</v>
      </c>
      <c r="BY226" s="34">
        <f>IF(COUNTIF($G$2:G226,G226)=1,1,0)</f>
        <v>1</v>
      </c>
      <c r="BZ226" s="34">
        <f t="shared" si="25"/>
        <v>1</v>
      </c>
      <c r="CA226" s="28" t="s">
        <v>3405</v>
      </c>
      <c r="CB226" s="34" t="b">
        <f t="shared" si="30"/>
        <v>0</v>
      </c>
      <c r="CC226" s="34" t="b">
        <f t="shared" si="26"/>
        <v>0</v>
      </c>
      <c r="CD226" s="34" t="b">
        <f t="array" ref="CD226">ISNUMBER(SEARCH("Touch Screen",$AJ226))</f>
        <v>0</v>
      </c>
      <c r="CE226" s="34"/>
      <c r="CF226" s="34"/>
      <c r="CG226" s="32">
        <v>0.3</v>
      </c>
      <c r="CH226" s="28">
        <v>0</v>
      </c>
      <c r="CI226" s="33">
        <f>('2. AC Monitors'!$A$8*'1. Version 7 Dataset'!$R226)+('1. Version 7 Dataset'!$V226*'2. AC Monitors'!$B$8)+'2. AC Monitors'!$C$8</f>
        <v>68.546779999999998</v>
      </c>
      <c r="CJ226" s="35">
        <f>BX226-('2. AC Monitors'!$B$8*V226)</f>
        <v>67.545299999999997</v>
      </c>
      <c r="CK226" s="33">
        <f>IF($CH226=0,CJ226,CJ226-('2. AC Monitors'!$A$15*'1. Version 7 Dataset'!$CG226))</f>
        <v>67.545299999999997</v>
      </c>
      <c r="CL226" s="33">
        <f>IF($CC226=TRUE,'1. Version 7 Dataset'!CK226-($CI226*'2. AC Monitors'!$B$15),'1. Version 7 Dataset'!CK226)</f>
        <v>67.545299999999997</v>
      </c>
      <c r="CM226" s="33">
        <f>IF($CD226=TRUE,CL226-($CI226*'2. AC Monitors'!$D$15),CL226)</f>
        <v>67.545299999999997</v>
      </c>
      <c r="CN226" s="33">
        <f>IF($CB226=TRUE,CM226-($CI226*'2. AC Monitors'!$E$15),CM226)</f>
        <v>67.545299999999997</v>
      </c>
      <c r="CO226" s="33">
        <f>IF($CA226="DC",CN226+(CI226*(1-'2. AC Monitors'!$D$21)),CN226)</f>
        <v>67.545299999999997</v>
      </c>
      <c r="CP226" s="35">
        <f>('2. AC Monitors'!$A$8*'1. Version 7 Dataset'!$R226)+'2. AC Monitors'!$C$8</f>
        <v>59.726779999999998</v>
      </c>
      <c r="CQ226" s="35">
        <f t="shared" si="27"/>
        <v>0</v>
      </c>
      <c r="CR226" s="33">
        <f>(IF(CD226=TRUE,CI226+(CI226*'2. AC Monitors'!$D$15),'1. Version 7 Dataset'!CI226))*0.85</f>
        <v>58.264762999999995</v>
      </c>
      <c r="CS226" s="35">
        <f t="shared" si="28"/>
        <v>0</v>
      </c>
      <c r="CT226" s="35">
        <f>($AZ226*$R226*'3. Signage Displays'!$A$7)+'3. Signage Displays'!$B$7*TANH('3. Signage Displays'!$C$7*('1. Version 7 Dataset'!$R226+'3. Signage Displays'!$D$7)+'3. Signage Displays'!$E$7)+'3. Signage Displays'!$F$7</f>
        <v>45.638072932033296</v>
      </c>
      <c r="CU226" s="36">
        <f>($AZ226*$R226*'3. Signage Displays'!$A$7)</f>
        <v>5.1998133600000012</v>
      </c>
      <c r="CV226" s="37">
        <f>BE226-(AZ226*R226*'3. Signage Displays'!$A$7)</f>
        <v>19.150186640000001</v>
      </c>
      <c r="CW226" s="37">
        <f>IF(CC226=TRUE,CV226-(CT226*'3. Signage Displays'!$A$12),CV226)</f>
        <v>19.150186640000001</v>
      </c>
      <c r="CX226" s="38">
        <f>'3. Signage Displays'!$B$7*TANH('3. Signage Displays'!$C$7*('1. Version 7 Dataset'!R226+'3. Signage Displays'!$D$7)+'3. Signage Displays'!$E$7)+'3. Signage Displays'!$F$7</f>
        <v>40.438259572033289</v>
      </c>
      <c r="CY226" s="28">
        <f t="shared" si="29"/>
        <v>1</v>
      </c>
    </row>
    <row r="227" spans="1:103" s="17" customFormat="1" ht="19.5" customHeight="1">
      <c r="A227" s="28">
        <v>89</v>
      </c>
      <c r="B227" s="29" t="s">
        <v>1196</v>
      </c>
      <c r="C227" s="29" t="s">
        <v>1233</v>
      </c>
      <c r="D227" s="29" t="s">
        <v>1229</v>
      </c>
      <c r="E227" s="29" t="s">
        <v>1217</v>
      </c>
      <c r="F227" s="29" t="s">
        <v>1234</v>
      </c>
      <c r="G227" s="29" t="s">
        <v>1229</v>
      </c>
      <c r="H227" s="29" t="s">
        <v>1235</v>
      </c>
      <c r="I227" s="29" t="s">
        <v>78</v>
      </c>
      <c r="J227" s="29" t="s">
        <v>100</v>
      </c>
      <c r="K227" s="29"/>
      <c r="L227" s="29" t="s">
        <v>80</v>
      </c>
      <c r="M227" s="29"/>
      <c r="N227" s="30">
        <v>1000</v>
      </c>
      <c r="O227" s="30">
        <v>11.5</v>
      </c>
      <c r="P227" s="30">
        <v>20.5</v>
      </c>
      <c r="Q227" s="31">
        <v>23.6</v>
      </c>
      <c r="R227" s="30">
        <v>237.99</v>
      </c>
      <c r="S227" s="30">
        <v>1.78</v>
      </c>
      <c r="T227" s="30">
        <v>1080</v>
      </c>
      <c r="U227" s="30">
        <v>1920</v>
      </c>
      <c r="V227" s="32">
        <v>2.1</v>
      </c>
      <c r="W227" s="30">
        <v>8713</v>
      </c>
      <c r="X227" s="30">
        <v>60</v>
      </c>
      <c r="Y227" s="30">
        <v>0.3</v>
      </c>
      <c r="Z227" s="29" t="s">
        <v>86</v>
      </c>
      <c r="AA227" s="29" t="s">
        <v>86</v>
      </c>
      <c r="AB227" s="29"/>
      <c r="AC227" s="29"/>
      <c r="AD227" s="29" t="s">
        <v>84</v>
      </c>
      <c r="AE227" s="29" t="s">
        <v>84</v>
      </c>
      <c r="AF227" s="29" t="s">
        <v>139</v>
      </c>
      <c r="AG227" s="29"/>
      <c r="AH227" s="29" t="s">
        <v>120</v>
      </c>
      <c r="AI227" s="29"/>
      <c r="AJ227" s="29" t="s">
        <v>120</v>
      </c>
      <c r="AK227" s="29" t="s">
        <v>86</v>
      </c>
      <c r="AL227" s="29" t="s">
        <v>102</v>
      </c>
      <c r="AM227" s="29"/>
      <c r="AN227" s="29" t="s">
        <v>86</v>
      </c>
      <c r="AO227" s="29" t="s">
        <v>86</v>
      </c>
      <c r="AP227" s="29" t="s">
        <v>86</v>
      </c>
      <c r="AQ227" s="29" t="s">
        <v>96</v>
      </c>
      <c r="AR227" s="29"/>
      <c r="AS227" s="29" t="s">
        <v>84</v>
      </c>
      <c r="AT227" s="29" t="s">
        <v>89</v>
      </c>
      <c r="AU227" s="29"/>
      <c r="AV227" s="30">
        <v>1</v>
      </c>
      <c r="AW227" s="29" t="s">
        <v>84</v>
      </c>
      <c r="AX227" s="29" t="s">
        <v>83</v>
      </c>
      <c r="AY227" s="30">
        <v>307.39999999999998</v>
      </c>
      <c r="AZ227" s="30">
        <v>307.39999999999998</v>
      </c>
      <c r="BA227" s="30">
        <v>273.10000000000002</v>
      </c>
      <c r="BB227" s="30">
        <v>200.3</v>
      </c>
      <c r="BC227" s="29"/>
      <c r="BD227" s="29"/>
      <c r="BE227" s="30">
        <v>15.83</v>
      </c>
      <c r="BF227" s="29"/>
      <c r="BG227" s="30">
        <v>0.26</v>
      </c>
      <c r="BH227" s="30">
        <v>0.26</v>
      </c>
      <c r="BI227" s="29"/>
      <c r="BJ227" s="30">
        <v>0.19</v>
      </c>
      <c r="BK227" s="30">
        <v>50.03</v>
      </c>
      <c r="BL227" s="30">
        <v>50.03</v>
      </c>
      <c r="BM227" s="30">
        <v>53.3</v>
      </c>
      <c r="BN227" s="29"/>
      <c r="BO227" s="29"/>
      <c r="BP227" s="30">
        <v>0.26</v>
      </c>
      <c r="BQ227" s="30">
        <v>0.32</v>
      </c>
      <c r="BR227" s="30">
        <v>0.32</v>
      </c>
      <c r="BS227" s="30">
        <v>15.9</v>
      </c>
      <c r="BT227" s="30">
        <v>50.57</v>
      </c>
      <c r="BU227" s="29"/>
      <c r="BV227" s="30">
        <v>0</v>
      </c>
      <c r="BW227" s="28">
        <v>89</v>
      </c>
      <c r="BX227" s="33">
        <f t="shared" si="24"/>
        <v>50.015219999999992</v>
      </c>
      <c r="BY227" s="34">
        <f>IF(COUNTIF($G$2:G227,G227)=1,1,0)</f>
        <v>1</v>
      </c>
      <c r="BZ227" s="34">
        <f t="shared" si="25"/>
        <v>1</v>
      </c>
      <c r="CA227" s="28" t="s">
        <v>3405</v>
      </c>
      <c r="CB227" s="34" t="b">
        <f t="shared" si="30"/>
        <v>0</v>
      </c>
      <c r="CC227" s="34" t="b">
        <f t="shared" si="26"/>
        <v>0</v>
      </c>
      <c r="CD227" s="34" t="b">
        <f t="array" ref="CD227">ISNUMBER(SEARCH("Touch Screen",$AJ227))</f>
        <v>0</v>
      </c>
      <c r="CE227" s="34"/>
      <c r="CF227" s="34"/>
      <c r="CG227" s="32">
        <v>0.3</v>
      </c>
      <c r="CH227" s="28">
        <v>0</v>
      </c>
      <c r="CI227" s="33">
        <f>('2. AC Monitors'!$A$8*'1. Version 7 Dataset'!$R227)+('1. Version 7 Dataset'!$V227*'2. AC Monitors'!$B$8)+'2. AC Monitors'!$C$8</f>
        <v>45.854780000000005</v>
      </c>
      <c r="CJ227" s="35">
        <f>BX227-('2. AC Monitors'!$B$8*V227)</f>
        <v>41.195219999999992</v>
      </c>
      <c r="CK227" s="33">
        <f>IF($CH227=0,CJ227,CJ227-('2. AC Monitors'!$A$15*'1. Version 7 Dataset'!$CG227))</f>
        <v>41.195219999999992</v>
      </c>
      <c r="CL227" s="33">
        <f>IF($CC227=TRUE,'1. Version 7 Dataset'!CK227-($CI227*'2. AC Monitors'!$B$15),'1. Version 7 Dataset'!CK227)</f>
        <v>41.195219999999992</v>
      </c>
      <c r="CM227" s="33">
        <f>IF($CD227=TRUE,CL227-($CI227*'2. AC Monitors'!$D$15),CL227)</f>
        <v>41.195219999999992</v>
      </c>
      <c r="CN227" s="33">
        <f>IF($CB227=TRUE,CM227-($CI227*'2. AC Monitors'!$E$15),CM227)</f>
        <v>41.195219999999992</v>
      </c>
      <c r="CO227" s="33">
        <f>IF($CA227="DC",CN227+(CI227*(1-'2. AC Monitors'!$D$21)),CN227)</f>
        <v>41.195219999999992</v>
      </c>
      <c r="CP227" s="35">
        <f>('2. AC Monitors'!$A$8*'1. Version 7 Dataset'!$R227)+'2. AC Monitors'!$C$8</f>
        <v>37.034779999999998</v>
      </c>
      <c r="CQ227" s="35">
        <f t="shared" si="27"/>
        <v>0</v>
      </c>
      <c r="CR227" s="33">
        <f>(IF(CD227=TRUE,CI227+(CI227*'2. AC Monitors'!$D$15),'1. Version 7 Dataset'!CI227))*0.85</f>
        <v>38.976563000000006</v>
      </c>
      <c r="CS227" s="35">
        <f t="shared" si="28"/>
        <v>0</v>
      </c>
      <c r="CT227" s="35">
        <f>($AZ227*$R227*'3. Signage Displays'!$A$7)+'3. Signage Displays'!$B$7*TANH('3. Signage Displays'!$C$7*('1. Version 7 Dataset'!$R227+'3. Signage Displays'!$D$7)+'3. Signage Displays'!$E$7)+'3. Signage Displays'!$F$7</f>
        <v>32.386056317687803</v>
      </c>
      <c r="CU227" s="36">
        <f>($AZ227*$R227*'3. Signage Displays'!$A$7)</f>
        <v>2.9263250400000005</v>
      </c>
      <c r="CV227" s="37">
        <f>BE227-(AZ227*R227*'3. Signage Displays'!$A$7)</f>
        <v>12.90367496</v>
      </c>
      <c r="CW227" s="37">
        <f>IF(CC227=TRUE,CV227-(CT227*'3. Signage Displays'!$A$12),CV227)</f>
        <v>12.90367496</v>
      </c>
      <c r="CX227" s="38">
        <f>'3. Signage Displays'!$B$7*TANH('3. Signage Displays'!$C$7*('1. Version 7 Dataset'!R227+'3. Signage Displays'!$D$7)+'3. Signage Displays'!$E$7)+'3. Signage Displays'!$F$7</f>
        <v>29.459731277687805</v>
      </c>
      <c r="CY227" s="28">
        <f t="shared" si="29"/>
        <v>1</v>
      </c>
    </row>
    <row r="228" spans="1:103" s="17" customFormat="1" ht="19.5" customHeight="1">
      <c r="A228" s="28">
        <v>94</v>
      </c>
      <c r="B228" s="29" t="s">
        <v>1871</v>
      </c>
      <c r="C228" s="29" t="s">
        <v>1948</v>
      </c>
      <c r="D228" s="29" t="s">
        <v>1949</v>
      </c>
      <c r="E228" s="29" t="s">
        <v>1873</v>
      </c>
      <c r="F228" s="29" t="s">
        <v>1950</v>
      </c>
      <c r="G228" s="29" t="s">
        <v>1951</v>
      </c>
      <c r="H228" s="29" t="s">
        <v>1952</v>
      </c>
      <c r="I228" s="29" t="s">
        <v>78</v>
      </c>
      <c r="J228" s="29" t="s">
        <v>88</v>
      </c>
      <c r="K228" s="29" t="s">
        <v>158</v>
      </c>
      <c r="L228" s="29" t="s">
        <v>80</v>
      </c>
      <c r="M228" s="29" t="s">
        <v>105</v>
      </c>
      <c r="N228" s="30">
        <v>1000</v>
      </c>
      <c r="O228" s="30">
        <v>13.2</v>
      </c>
      <c r="P228" s="30">
        <v>23.5</v>
      </c>
      <c r="Q228" s="31">
        <v>27</v>
      </c>
      <c r="R228" s="30">
        <v>311</v>
      </c>
      <c r="S228" s="30">
        <v>1.78</v>
      </c>
      <c r="T228" s="30">
        <v>1080</v>
      </c>
      <c r="U228" s="30">
        <v>1920</v>
      </c>
      <c r="V228" s="32">
        <v>2.1</v>
      </c>
      <c r="W228" s="30">
        <v>6654</v>
      </c>
      <c r="X228" s="30">
        <v>60</v>
      </c>
      <c r="Y228" s="30">
        <v>33.700000000000003</v>
      </c>
      <c r="Z228" s="29" t="s">
        <v>150</v>
      </c>
      <c r="AA228" s="29" t="s">
        <v>86</v>
      </c>
      <c r="AB228" s="29"/>
      <c r="AC228" s="29"/>
      <c r="AD228" s="29" t="s">
        <v>83</v>
      </c>
      <c r="AE228" s="29" t="s">
        <v>83</v>
      </c>
      <c r="AF228" s="29" t="s">
        <v>270</v>
      </c>
      <c r="AG228" s="29" t="s">
        <v>105</v>
      </c>
      <c r="AH228" s="29" t="s">
        <v>86</v>
      </c>
      <c r="AI228" s="29" t="s">
        <v>105</v>
      </c>
      <c r="AJ228" s="29" t="s">
        <v>86</v>
      </c>
      <c r="AK228" s="29" t="s">
        <v>86</v>
      </c>
      <c r="AL228" s="29" t="s">
        <v>102</v>
      </c>
      <c r="AM228" s="29" t="s">
        <v>105</v>
      </c>
      <c r="AN228" s="29" t="s">
        <v>86</v>
      </c>
      <c r="AO228" s="29" t="s">
        <v>86</v>
      </c>
      <c r="AP228" s="29" t="s">
        <v>86</v>
      </c>
      <c r="AQ228" s="29" t="s">
        <v>96</v>
      </c>
      <c r="AR228" s="29" t="s">
        <v>105</v>
      </c>
      <c r="AS228" s="29" t="s">
        <v>84</v>
      </c>
      <c r="AT228" s="29" t="s">
        <v>89</v>
      </c>
      <c r="AU228" s="29" t="s">
        <v>105</v>
      </c>
      <c r="AV228" s="30">
        <v>0</v>
      </c>
      <c r="AW228" s="29" t="s">
        <v>84</v>
      </c>
      <c r="AX228" s="29" t="s">
        <v>84</v>
      </c>
      <c r="AY228" s="30">
        <v>250</v>
      </c>
      <c r="AZ228" s="30">
        <v>325</v>
      </c>
      <c r="BA228" s="30">
        <v>320</v>
      </c>
      <c r="BB228" s="30">
        <v>200</v>
      </c>
      <c r="BC228" s="29"/>
      <c r="BD228" s="29"/>
      <c r="BE228" s="30">
        <v>14.59</v>
      </c>
      <c r="BF228" s="29"/>
      <c r="BG228" s="30">
        <v>0.21</v>
      </c>
      <c r="BH228" s="29"/>
      <c r="BI228" s="29"/>
      <c r="BJ228" s="30">
        <v>0.15</v>
      </c>
      <c r="BK228" s="30">
        <v>45.93</v>
      </c>
      <c r="BL228" s="30">
        <v>60.88</v>
      </c>
      <c r="BM228" s="30">
        <v>63.99</v>
      </c>
      <c r="BN228" s="29"/>
      <c r="BO228" s="29"/>
      <c r="BP228" s="30">
        <v>0.15</v>
      </c>
      <c r="BQ228" s="30">
        <v>0.21</v>
      </c>
      <c r="BR228" s="29"/>
      <c r="BS228" s="30">
        <v>14.5</v>
      </c>
      <c r="BT228" s="30">
        <v>45.65</v>
      </c>
      <c r="BU228" s="29"/>
      <c r="BV228" s="30">
        <v>0</v>
      </c>
      <c r="BW228" s="28">
        <v>94</v>
      </c>
      <c r="BX228" s="33">
        <f t="shared" si="24"/>
        <v>45.928679999999993</v>
      </c>
      <c r="BY228" s="34">
        <f>IF(COUNTIF($G$2:G228,G228)=1,1,0)</f>
        <v>1</v>
      </c>
      <c r="BZ228" s="34">
        <f t="shared" si="25"/>
        <v>1</v>
      </c>
      <c r="CA228" s="28" t="s">
        <v>3405</v>
      </c>
      <c r="CB228" s="34" t="b">
        <f t="shared" si="30"/>
        <v>0</v>
      </c>
      <c r="CC228" s="34" t="b">
        <f t="shared" si="26"/>
        <v>0</v>
      </c>
      <c r="CD228" s="34" t="b">
        <f t="array" ref="CD228">ISNUMBER(SEARCH("Touch Screen",$AJ228))</f>
        <v>0</v>
      </c>
      <c r="CE228" s="34"/>
      <c r="CF228" s="34"/>
      <c r="CG228" s="32">
        <v>33.700000000000003</v>
      </c>
      <c r="CH228" s="28">
        <v>0</v>
      </c>
      <c r="CI228" s="33">
        <f>('2. AC Monitors'!$A$8*'1. Version 7 Dataset'!$R228)+('1. Version 7 Dataset'!$V228*'2. AC Monitors'!$B$8)+'2. AC Monitors'!$C$8</f>
        <v>54.762</v>
      </c>
      <c r="CJ228" s="35">
        <f>BX228-('2. AC Monitors'!$B$8*V228)</f>
        <v>37.108679999999993</v>
      </c>
      <c r="CK228" s="33">
        <f>IF($CH228=0,CJ228,CJ228-('2. AC Monitors'!$A$15*'1. Version 7 Dataset'!$CG228))</f>
        <v>37.108679999999993</v>
      </c>
      <c r="CL228" s="33">
        <f>IF($CC228=TRUE,'1. Version 7 Dataset'!CK228-($CI228*'2. AC Monitors'!$B$15),'1. Version 7 Dataset'!CK228)</f>
        <v>37.108679999999993</v>
      </c>
      <c r="CM228" s="33">
        <f>IF($CD228=TRUE,CL228-($CI228*'2. AC Monitors'!$D$15),CL228)</f>
        <v>37.108679999999993</v>
      </c>
      <c r="CN228" s="33">
        <f>IF($CB228=TRUE,CM228-($CI228*'2. AC Monitors'!$E$15),CM228)</f>
        <v>37.108679999999993</v>
      </c>
      <c r="CO228" s="33">
        <f>IF($CA228="DC",CN228+(CI228*(1-'2. AC Monitors'!$D$21)),CN228)</f>
        <v>37.108679999999993</v>
      </c>
      <c r="CP228" s="35">
        <f>('2. AC Monitors'!$A$8*'1. Version 7 Dataset'!$R228)+'2. AC Monitors'!$C$8</f>
        <v>45.942</v>
      </c>
      <c r="CQ228" s="35">
        <f t="shared" si="27"/>
        <v>1</v>
      </c>
      <c r="CR228" s="33">
        <f>(IF(CD228=TRUE,CI228+(CI228*'2. AC Monitors'!$D$15),'1. Version 7 Dataset'!CI228))*0.85</f>
        <v>46.547699999999999</v>
      </c>
      <c r="CS228" s="35">
        <f t="shared" si="28"/>
        <v>1</v>
      </c>
      <c r="CT228" s="35">
        <f>($AZ228*$R228*'3. Signage Displays'!$A$7)+'3. Signage Displays'!$B$7*TANH('3. Signage Displays'!$C$7*('1. Version 7 Dataset'!$R228+'3. Signage Displays'!$D$7)+'3. Signage Displays'!$E$7)+'3. Signage Displays'!$F$7</f>
        <v>37.841695153025398</v>
      </c>
      <c r="CU228" s="36">
        <f>($AZ228*$R228*'3. Signage Displays'!$A$7)</f>
        <v>4.0430000000000001</v>
      </c>
      <c r="CV228" s="37">
        <f>BE228-(AZ228*R228*'3. Signage Displays'!$A$7)</f>
        <v>10.547000000000001</v>
      </c>
      <c r="CW228" s="37">
        <f>IF(CC228=TRUE,CV228-(CT228*'3. Signage Displays'!$A$12),CV228)</f>
        <v>10.547000000000001</v>
      </c>
      <c r="CX228" s="38">
        <f>'3. Signage Displays'!$B$7*TANH('3. Signage Displays'!$C$7*('1. Version 7 Dataset'!R228+'3. Signage Displays'!$D$7)+'3. Signage Displays'!$E$7)+'3. Signage Displays'!$F$7</f>
        <v>33.798695153025399</v>
      </c>
      <c r="CY228" s="28">
        <f t="shared" si="29"/>
        <v>1</v>
      </c>
    </row>
    <row r="229" spans="1:103" s="17" customFormat="1" ht="19.5" customHeight="1">
      <c r="A229" s="28">
        <v>96</v>
      </c>
      <c r="B229" s="29" t="s">
        <v>1196</v>
      </c>
      <c r="C229" s="29" t="s">
        <v>1220</v>
      </c>
      <c r="D229" s="29" t="s">
        <v>1221</v>
      </c>
      <c r="E229" s="29" t="s">
        <v>1222</v>
      </c>
      <c r="F229" s="29" t="s">
        <v>1220</v>
      </c>
      <c r="G229" s="29" t="s">
        <v>1221</v>
      </c>
      <c r="H229" s="29" t="s">
        <v>1223</v>
      </c>
      <c r="I229" s="29" t="s">
        <v>78</v>
      </c>
      <c r="J229" s="29" t="s">
        <v>100</v>
      </c>
      <c r="K229" s="29"/>
      <c r="L229" s="29" t="s">
        <v>80</v>
      </c>
      <c r="M229" s="29"/>
      <c r="N229" s="30">
        <v>1000</v>
      </c>
      <c r="O229" s="30">
        <v>10.6</v>
      </c>
      <c r="P229" s="30">
        <v>18.8</v>
      </c>
      <c r="Q229" s="31">
        <v>21.5</v>
      </c>
      <c r="R229" s="30">
        <v>198.08</v>
      </c>
      <c r="S229" s="30">
        <v>1.78</v>
      </c>
      <c r="T229" s="30">
        <v>1080</v>
      </c>
      <c r="U229" s="30">
        <v>1920</v>
      </c>
      <c r="V229" s="32">
        <v>2.1</v>
      </c>
      <c r="W229" s="30">
        <v>10469</v>
      </c>
      <c r="X229" s="30">
        <v>60</v>
      </c>
      <c r="Y229" s="30">
        <v>0.4</v>
      </c>
      <c r="Z229" s="29" t="s">
        <v>86</v>
      </c>
      <c r="AA229" s="29" t="s">
        <v>86</v>
      </c>
      <c r="AB229" s="29"/>
      <c r="AC229" s="29"/>
      <c r="AD229" s="29" t="s">
        <v>84</v>
      </c>
      <c r="AE229" s="29" t="s">
        <v>84</v>
      </c>
      <c r="AF229" s="29" t="s">
        <v>270</v>
      </c>
      <c r="AG229" s="29"/>
      <c r="AH229" s="29" t="s">
        <v>120</v>
      </c>
      <c r="AI229" s="29"/>
      <c r="AJ229" s="29" t="s">
        <v>86</v>
      </c>
      <c r="AK229" s="29" t="s">
        <v>86</v>
      </c>
      <c r="AL229" s="29" t="s">
        <v>102</v>
      </c>
      <c r="AM229" s="29"/>
      <c r="AN229" s="29" t="s">
        <v>86</v>
      </c>
      <c r="AO229" s="29" t="s">
        <v>86</v>
      </c>
      <c r="AP229" s="29" t="s">
        <v>86</v>
      </c>
      <c r="AQ229" s="29" t="s">
        <v>96</v>
      </c>
      <c r="AR229" s="29"/>
      <c r="AS229" s="29" t="s">
        <v>84</v>
      </c>
      <c r="AT229" s="29" t="s">
        <v>89</v>
      </c>
      <c r="AU229" s="29"/>
      <c r="AV229" s="30">
        <v>1</v>
      </c>
      <c r="AW229" s="29" t="s">
        <v>84</v>
      </c>
      <c r="AX229" s="29" t="s">
        <v>84</v>
      </c>
      <c r="AY229" s="30">
        <v>250</v>
      </c>
      <c r="AZ229" s="30">
        <v>273.2</v>
      </c>
      <c r="BA229" s="30">
        <v>259.39999999999998</v>
      </c>
      <c r="BB229" s="30">
        <v>200.1</v>
      </c>
      <c r="BC229" s="29"/>
      <c r="BD229" s="29"/>
      <c r="BE229" s="30">
        <v>15.59</v>
      </c>
      <c r="BF229" s="29"/>
      <c r="BG229" s="30">
        <v>0.28999999999999998</v>
      </c>
      <c r="BH229" s="30">
        <v>0.28999999999999998</v>
      </c>
      <c r="BI229" s="29"/>
      <c r="BJ229" s="30">
        <v>0.22</v>
      </c>
      <c r="BK229" s="30">
        <v>49.45</v>
      </c>
      <c r="BL229" s="30">
        <v>49.45</v>
      </c>
      <c r="BM229" s="30">
        <v>50.6</v>
      </c>
      <c r="BN229" s="29"/>
      <c r="BO229" s="29"/>
      <c r="BP229" s="30">
        <v>0.3</v>
      </c>
      <c r="BQ229" s="30">
        <v>0.36</v>
      </c>
      <c r="BR229" s="30">
        <v>0.36</v>
      </c>
      <c r="BS229" s="30">
        <v>15.26</v>
      </c>
      <c r="BT229" s="30">
        <v>48.84</v>
      </c>
      <c r="BU229" s="29"/>
      <c r="BV229" s="30">
        <v>0</v>
      </c>
      <c r="BW229" s="28">
        <v>96</v>
      </c>
      <c r="BX229" s="33">
        <f t="shared" si="24"/>
        <v>49.450199999999995</v>
      </c>
      <c r="BY229" s="34">
        <f>IF(COUNTIF($G$2:G229,G229)=1,1,0)</f>
        <v>1</v>
      </c>
      <c r="BZ229" s="34">
        <f t="shared" si="25"/>
        <v>1</v>
      </c>
      <c r="CA229" s="28" t="s">
        <v>3405</v>
      </c>
      <c r="CB229" s="34" t="b">
        <f t="shared" si="30"/>
        <v>0</v>
      </c>
      <c r="CC229" s="34" t="b">
        <f t="shared" si="26"/>
        <v>0</v>
      </c>
      <c r="CD229" s="34" t="b">
        <f t="array" ref="CD229">ISNUMBER(SEARCH("Touch Screen",$AJ229))</f>
        <v>0</v>
      </c>
      <c r="CE229" s="34"/>
      <c r="CF229" s="34"/>
      <c r="CG229" s="32">
        <v>40</v>
      </c>
      <c r="CH229" s="28">
        <v>0</v>
      </c>
      <c r="CI229" s="33">
        <f>('2. AC Monitors'!$A$8*'1. Version 7 Dataset'!$R229)+('1. Version 7 Dataset'!$V229*'2. AC Monitors'!$B$8)+'2. AC Monitors'!$C$8</f>
        <v>40.985759999999999</v>
      </c>
      <c r="CJ229" s="35">
        <f>BX229-('2. AC Monitors'!$B$8*V229)</f>
        <v>40.630199999999995</v>
      </c>
      <c r="CK229" s="33">
        <f>IF($CH229=0,CJ229,CJ229-('2. AC Monitors'!$A$15*'1. Version 7 Dataset'!$CG229))</f>
        <v>40.630199999999995</v>
      </c>
      <c r="CL229" s="33">
        <f>IF($CC229=TRUE,'1. Version 7 Dataset'!CK229-($CI229*'2. AC Monitors'!$B$15),'1. Version 7 Dataset'!CK229)</f>
        <v>40.630199999999995</v>
      </c>
      <c r="CM229" s="33">
        <f>IF($CD229=TRUE,CL229-($CI229*'2. AC Monitors'!$D$15),CL229)</f>
        <v>40.630199999999995</v>
      </c>
      <c r="CN229" s="33">
        <f>IF($CB229=TRUE,CM229-($CI229*'2. AC Monitors'!$E$15),CM229)</f>
        <v>40.630199999999995</v>
      </c>
      <c r="CO229" s="33">
        <f>IF($CA229="DC",CN229+(CI229*(1-'2. AC Monitors'!$D$21)),CN229)</f>
        <v>40.630199999999995</v>
      </c>
      <c r="CP229" s="35">
        <f>('2. AC Monitors'!$A$8*'1. Version 7 Dataset'!$R229)+'2. AC Monitors'!$C$8</f>
        <v>32.165760000000006</v>
      </c>
      <c r="CQ229" s="35">
        <f t="shared" si="27"/>
        <v>0</v>
      </c>
      <c r="CR229" s="33">
        <f>(IF(CD229=TRUE,CI229+(CI229*'2. AC Monitors'!$D$15),'1. Version 7 Dataset'!CI229))*0.85</f>
        <v>34.837896000000001</v>
      </c>
      <c r="CS229" s="35">
        <f t="shared" si="28"/>
        <v>0</v>
      </c>
      <c r="CT229" s="35">
        <f>($AZ229*$R229*'3. Signage Displays'!$A$7)+'3. Signage Displays'!$B$7*TANH('3. Signage Displays'!$C$7*('1. Version 7 Dataset'!$R229+'3. Signage Displays'!$D$7)+'3. Signage Displays'!$E$7)+'3. Signage Displays'!$F$7</f>
        <v>29.241197821315609</v>
      </c>
      <c r="CU229" s="36">
        <f>($AZ229*$R229*'3. Signage Displays'!$A$7)</f>
        <v>2.1646182400000002</v>
      </c>
      <c r="CV229" s="37">
        <f>BE229-(AZ229*R229*'3. Signage Displays'!$A$7)</f>
        <v>13.42538176</v>
      </c>
      <c r="CW229" s="37">
        <f>IF(CC229=TRUE,CV229-(CT229*'3. Signage Displays'!$A$12),CV229)</f>
        <v>13.42538176</v>
      </c>
      <c r="CX229" s="38">
        <f>'3. Signage Displays'!$B$7*TANH('3. Signage Displays'!$C$7*('1. Version 7 Dataset'!R229+'3. Signage Displays'!$D$7)+'3. Signage Displays'!$E$7)+'3. Signage Displays'!$F$7</f>
        <v>27.07657958131561</v>
      </c>
      <c r="CY229" s="28">
        <f t="shared" si="29"/>
        <v>1</v>
      </c>
    </row>
    <row r="230" spans="1:103" s="17" customFormat="1" ht="19.5" customHeight="1">
      <c r="A230" s="28">
        <v>97</v>
      </c>
      <c r="B230" s="29" t="s">
        <v>808</v>
      </c>
      <c r="C230" s="29" t="s">
        <v>969</v>
      </c>
      <c r="D230" s="29" t="s">
        <v>970</v>
      </c>
      <c r="E230" s="29" t="s">
        <v>814</v>
      </c>
      <c r="F230" s="29" t="s">
        <v>969</v>
      </c>
      <c r="G230" s="29" t="s">
        <v>970</v>
      </c>
      <c r="H230" s="29" t="s">
        <v>971</v>
      </c>
      <c r="I230" s="29" t="s">
        <v>78</v>
      </c>
      <c r="J230" s="29" t="s">
        <v>88</v>
      </c>
      <c r="K230" s="29" t="s">
        <v>158</v>
      </c>
      <c r="L230" s="29" t="s">
        <v>80</v>
      </c>
      <c r="M230" s="29" t="s">
        <v>105</v>
      </c>
      <c r="N230" s="30">
        <v>1000</v>
      </c>
      <c r="O230" s="30">
        <v>11.3</v>
      </c>
      <c r="P230" s="30">
        <v>20</v>
      </c>
      <c r="Q230" s="31">
        <v>23</v>
      </c>
      <c r="R230" s="30">
        <v>226.05</v>
      </c>
      <c r="S230" s="30">
        <v>1.78</v>
      </c>
      <c r="T230" s="30">
        <v>1080</v>
      </c>
      <c r="U230" s="30">
        <v>1920</v>
      </c>
      <c r="V230" s="32">
        <v>2.1</v>
      </c>
      <c r="W230" s="30">
        <v>9173</v>
      </c>
      <c r="X230" s="30">
        <v>60</v>
      </c>
      <c r="Y230" s="30">
        <v>33</v>
      </c>
      <c r="Z230" s="29" t="s">
        <v>86</v>
      </c>
      <c r="AA230" s="29" t="s">
        <v>86</v>
      </c>
      <c r="AB230" s="29"/>
      <c r="AC230" s="29"/>
      <c r="AD230" s="29" t="s">
        <v>83</v>
      </c>
      <c r="AE230" s="29" t="s">
        <v>83</v>
      </c>
      <c r="AF230" s="29" t="s">
        <v>270</v>
      </c>
      <c r="AG230" s="29" t="s">
        <v>105</v>
      </c>
      <c r="AH230" s="29" t="s">
        <v>120</v>
      </c>
      <c r="AI230" s="29" t="s">
        <v>105</v>
      </c>
      <c r="AJ230" s="29" t="s">
        <v>120</v>
      </c>
      <c r="AK230" s="29" t="s">
        <v>86</v>
      </c>
      <c r="AL230" s="29" t="s">
        <v>102</v>
      </c>
      <c r="AM230" s="29" t="s">
        <v>105</v>
      </c>
      <c r="AN230" s="29" t="s">
        <v>86</v>
      </c>
      <c r="AO230" s="29" t="s">
        <v>86</v>
      </c>
      <c r="AP230" s="29" t="s">
        <v>86</v>
      </c>
      <c r="AQ230" s="29" t="s">
        <v>96</v>
      </c>
      <c r="AR230" s="29" t="s">
        <v>105</v>
      </c>
      <c r="AS230" s="29" t="s">
        <v>84</v>
      </c>
      <c r="AT230" s="29" t="s">
        <v>89</v>
      </c>
      <c r="AU230" s="29" t="s">
        <v>105</v>
      </c>
      <c r="AV230" s="30">
        <v>0</v>
      </c>
      <c r="AW230" s="29" t="s">
        <v>84</v>
      </c>
      <c r="AX230" s="29" t="s">
        <v>84</v>
      </c>
      <c r="AY230" s="30">
        <v>250</v>
      </c>
      <c r="AZ230" s="30">
        <v>238</v>
      </c>
      <c r="BA230" s="30">
        <v>221.5</v>
      </c>
      <c r="BB230" s="30">
        <v>200</v>
      </c>
      <c r="BC230" s="29"/>
      <c r="BD230" s="29"/>
      <c r="BE230" s="30">
        <v>14.9</v>
      </c>
      <c r="BF230" s="29"/>
      <c r="BG230" s="30">
        <v>0.16</v>
      </c>
      <c r="BH230" s="29"/>
      <c r="BI230" s="29"/>
      <c r="BJ230" s="30">
        <v>0.14000000000000001</v>
      </c>
      <c r="BK230" s="30">
        <v>46.6</v>
      </c>
      <c r="BL230" s="30">
        <v>46.6</v>
      </c>
      <c r="BM230" s="32" t="e">
        <f>(#REF!*'1. Version 7 Dataset'!V97)+('1. Version 7 Dataset'!R97*#REF!)+#REF!</f>
        <v>#REF!</v>
      </c>
      <c r="BN230" s="29"/>
      <c r="BO230" s="29"/>
      <c r="BP230" s="30">
        <v>0.18</v>
      </c>
      <c r="BQ230" s="30">
        <v>0.21</v>
      </c>
      <c r="BR230" s="29"/>
      <c r="BS230" s="30">
        <v>14.99</v>
      </c>
      <c r="BT230" s="30">
        <v>47.13</v>
      </c>
      <c r="BU230" s="29"/>
      <c r="BV230" s="30">
        <v>0</v>
      </c>
      <c r="BW230" s="28">
        <v>97</v>
      </c>
      <c r="BX230" s="33">
        <f t="shared" si="24"/>
        <v>46.594439999999999</v>
      </c>
      <c r="BY230" s="34">
        <f>IF(COUNTIF($G$2:G230,G230)=1,1,0)</f>
        <v>1</v>
      </c>
      <c r="BZ230" s="34">
        <f t="shared" si="25"/>
        <v>1</v>
      </c>
      <c r="CA230" s="28" t="s">
        <v>3405</v>
      </c>
      <c r="CB230" s="34" t="b">
        <f t="shared" si="30"/>
        <v>0</v>
      </c>
      <c r="CC230" s="34" t="b">
        <f t="shared" si="26"/>
        <v>0</v>
      </c>
      <c r="CD230" s="34" t="b">
        <f t="array" ref="CD230">ISNUMBER(SEARCH("Touch Screen",$AJ230))</f>
        <v>0</v>
      </c>
      <c r="CE230" s="34"/>
      <c r="CF230" s="34"/>
      <c r="CG230" s="32">
        <v>33</v>
      </c>
      <c r="CH230" s="28">
        <v>0</v>
      </c>
      <c r="CI230" s="33">
        <f>('2. AC Monitors'!$A$8*'1. Version 7 Dataset'!$R230)+('1. Version 7 Dataset'!$V230*'2. AC Monitors'!$B$8)+'2. AC Monitors'!$C$8</f>
        <v>44.398099999999999</v>
      </c>
      <c r="CJ230" s="35">
        <f>BX230-('2. AC Monitors'!$B$8*V230)</f>
        <v>37.774439999999998</v>
      </c>
      <c r="CK230" s="33">
        <f>IF($CH230=0,CJ230,CJ230-('2. AC Monitors'!$A$15*'1. Version 7 Dataset'!$CG230))</f>
        <v>37.774439999999998</v>
      </c>
      <c r="CL230" s="33">
        <f>IF($CC230=TRUE,'1. Version 7 Dataset'!CK230-($CI230*'2. AC Monitors'!$B$15),'1. Version 7 Dataset'!CK230)</f>
        <v>37.774439999999998</v>
      </c>
      <c r="CM230" s="33">
        <f>IF($CD230=TRUE,CL230-($CI230*'2. AC Monitors'!$D$15),CL230)</f>
        <v>37.774439999999998</v>
      </c>
      <c r="CN230" s="33">
        <f>IF($CB230=TRUE,CM230-($CI230*'2. AC Monitors'!$E$15),CM230)</f>
        <v>37.774439999999998</v>
      </c>
      <c r="CO230" s="33">
        <f>IF($CA230="DC",CN230+(CI230*(1-'2. AC Monitors'!$D$21)),CN230)</f>
        <v>37.774439999999998</v>
      </c>
      <c r="CP230" s="35">
        <f>('2. AC Monitors'!$A$8*'1. Version 7 Dataset'!$R230)+'2. AC Monitors'!$C$8</f>
        <v>35.578099999999999</v>
      </c>
      <c r="CQ230" s="35">
        <f t="shared" si="27"/>
        <v>0</v>
      </c>
      <c r="CR230" s="33">
        <f>(IF(CD230=TRUE,CI230+(CI230*'2. AC Monitors'!$D$15),'1. Version 7 Dataset'!CI230))*0.85</f>
        <v>37.738385000000001</v>
      </c>
      <c r="CS230" s="35">
        <f t="shared" si="28"/>
        <v>0</v>
      </c>
      <c r="CT230" s="35">
        <f>($AZ230*$R230*'3. Signage Displays'!$A$7)+'3. Signage Displays'!$B$7*TANH('3. Signage Displays'!$C$7*('1. Version 7 Dataset'!$R230+'3. Signage Displays'!$D$7)+'3. Signage Displays'!$E$7)+'3. Signage Displays'!$F$7</f>
        <v>30.899452481943158</v>
      </c>
      <c r="CU230" s="36">
        <f>($AZ230*$R230*'3. Signage Displays'!$A$7)</f>
        <v>2.151996</v>
      </c>
      <c r="CV230" s="37">
        <f>BE230-(AZ230*R230*'3. Signage Displays'!$A$7)</f>
        <v>12.748004</v>
      </c>
      <c r="CW230" s="37">
        <f>IF(CC230=TRUE,CV230-(CT230*'3. Signage Displays'!$A$12),CV230)</f>
        <v>12.748004</v>
      </c>
      <c r="CX230" s="38">
        <f>'3. Signage Displays'!$B$7*TANH('3. Signage Displays'!$C$7*('1. Version 7 Dataset'!R230+'3. Signage Displays'!$D$7)+'3. Signage Displays'!$E$7)+'3. Signage Displays'!$F$7</f>
        <v>28.747456481943154</v>
      </c>
      <c r="CY230" s="28">
        <f t="shared" si="29"/>
        <v>1</v>
      </c>
    </row>
    <row r="231" spans="1:103" s="17" customFormat="1" ht="19.5" customHeight="1">
      <c r="A231" s="28">
        <v>101</v>
      </c>
      <c r="B231" s="29" t="s">
        <v>2771</v>
      </c>
      <c r="C231" s="29" t="s">
        <v>2799</v>
      </c>
      <c r="D231" s="29" t="s">
        <v>2799</v>
      </c>
      <c r="E231" s="29" t="s">
        <v>2773</v>
      </c>
      <c r="F231" s="29" t="s">
        <v>2800</v>
      </c>
      <c r="G231" s="29" t="s">
        <v>2800</v>
      </c>
      <c r="H231" s="39" t="s">
        <v>2801</v>
      </c>
      <c r="I231" s="29" t="s">
        <v>78</v>
      </c>
      <c r="J231" s="29" t="s">
        <v>88</v>
      </c>
      <c r="K231" s="29" t="s">
        <v>158</v>
      </c>
      <c r="L231" s="29" t="s">
        <v>80</v>
      </c>
      <c r="M231" s="29"/>
      <c r="N231" s="30">
        <v>3000</v>
      </c>
      <c r="O231" s="30">
        <v>11.7</v>
      </c>
      <c r="P231" s="30">
        <v>20.7</v>
      </c>
      <c r="Q231" s="31">
        <v>23.8</v>
      </c>
      <c r="R231" s="30">
        <v>242.04</v>
      </c>
      <c r="S231" s="30">
        <v>1.78</v>
      </c>
      <c r="T231" s="30">
        <v>1080</v>
      </c>
      <c r="U231" s="30">
        <v>1920</v>
      </c>
      <c r="V231" s="32">
        <v>2.1</v>
      </c>
      <c r="W231" s="30">
        <v>8567</v>
      </c>
      <c r="X231" s="30">
        <v>60</v>
      </c>
      <c r="Y231" s="30">
        <v>0.3</v>
      </c>
      <c r="Z231" s="29" t="s">
        <v>86</v>
      </c>
      <c r="AA231" s="29" t="s">
        <v>86</v>
      </c>
      <c r="AB231" s="29"/>
      <c r="AC231" s="29"/>
      <c r="AD231" s="29" t="s">
        <v>83</v>
      </c>
      <c r="AE231" s="29" t="s">
        <v>83</v>
      </c>
      <c r="AF231" s="29" t="s">
        <v>1248</v>
      </c>
      <c r="AG231" s="29" t="s">
        <v>2788</v>
      </c>
      <c r="AH231" s="29" t="s">
        <v>2802</v>
      </c>
      <c r="AI231" s="29" t="s">
        <v>2803</v>
      </c>
      <c r="AJ231" s="29" t="s">
        <v>120</v>
      </c>
      <c r="AK231" s="29" t="s">
        <v>86</v>
      </c>
      <c r="AL231" s="29" t="s">
        <v>102</v>
      </c>
      <c r="AM231" s="29" t="s">
        <v>2788</v>
      </c>
      <c r="AN231" s="29" t="s">
        <v>86</v>
      </c>
      <c r="AO231" s="29" t="s">
        <v>86</v>
      </c>
      <c r="AP231" s="29" t="s">
        <v>86</v>
      </c>
      <c r="AQ231" s="29" t="s">
        <v>96</v>
      </c>
      <c r="AR231" s="29"/>
      <c r="AS231" s="29" t="s">
        <v>84</v>
      </c>
      <c r="AT231" s="29" t="s">
        <v>89</v>
      </c>
      <c r="AU231" s="29"/>
      <c r="AV231" s="30">
        <v>1</v>
      </c>
      <c r="AW231" s="29" t="s">
        <v>84</v>
      </c>
      <c r="AX231" s="29" t="s">
        <v>84</v>
      </c>
      <c r="AY231" s="30">
        <v>250</v>
      </c>
      <c r="AZ231" s="30">
        <v>244.1</v>
      </c>
      <c r="BA231" s="30">
        <v>239.6</v>
      </c>
      <c r="BB231" s="30">
        <v>226.2</v>
      </c>
      <c r="BC231" s="29"/>
      <c r="BD231" s="29"/>
      <c r="BE231" s="30">
        <v>17.12</v>
      </c>
      <c r="BF231" s="29"/>
      <c r="BG231" s="30">
        <v>0.17</v>
      </c>
      <c r="BH231" s="29"/>
      <c r="BI231" s="29"/>
      <c r="BJ231" s="30">
        <v>0.16</v>
      </c>
      <c r="BK231" s="30">
        <v>53.45</v>
      </c>
      <c r="BL231" s="30">
        <v>53.45</v>
      </c>
      <c r="BM231" s="30">
        <v>54.1</v>
      </c>
      <c r="BN231" s="29"/>
      <c r="BO231" s="29"/>
      <c r="BP231" s="29"/>
      <c r="BQ231" s="29"/>
      <c r="BR231" s="29"/>
      <c r="BS231" s="29"/>
      <c r="BT231" s="29"/>
      <c r="BU231" s="29"/>
      <c r="BV231" s="30">
        <v>0</v>
      </c>
      <c r="BW231" s="28">
        <v>101</v>
      </c>
      <c r="BX231" s="33">
        <f t="shared" si="24"/>
        <v>53.457900000000002</v>
      </c>
      <c r="BY231" s="34">
        <f>IF(COUNTIF($G$2:G231,G231)=1,1,0)</f>
        <v>1</v>
      </c>
      <c r="BZ231" s="34">
        <f t="shared" si="25"/>
        <v>1</v>
      </c>
      <c r="CA231" s="28" t="s">
        <v>3405</v>
      </c>
      <c r="CB231" s="34" t="b">
        <f t="shared" si="30"/>
        <v>0</v>
      </c>
      <c r="CC231" s="34" t="b">
        <f t="shared" si="26"/>
        <v>0</v>
      </c>
      <c r="CD231" s="34" t="b">
        <f t="array" ref="CD231">ISNUMBER(SEARCH("Touch Screen",$AJ231))</f>
        <v>0</v>
      </c>
      <c r="CE231" s="34"/>
      <c r="CF231" s="34"/>
      <c r="CG231" s="32">
        <v>0.3</v>
      </c>
      <c r="CH231" s="28">
        <v>0</v>
      </c>
      <c r="CI231" s="33">
        <f>('2. AC Monitors'!$A$8*'1. Version 7 Dataset'!$R231)+('1. Version 7 Dataset'!$V231*'2. AC Monitors'!$B$8)+'2. AC Monitors'!$C$8</f>
        <v>46.348879999999994</v>
      </c>
      <c r="CJ231" s="35">
        <f>BX231-('2. AC Monitors'!$B$8*V231)</f>
        <v>44.637900000000002</v>
      </c>
      <c r="CK231" s="33">
        <f>IF($CH231=0,CJ231,CJ231-('2. AC Monitors'!$A$15*'1. Version 7 Dataset'!$CG231))</f>
        <v>44.637900000000002</v>
      </c>
      <c r="CL231" s="33">
        <f>IF($CC231=TRUE,'1. Version 7 Dataset'!CK231-($CI231*'2. AC Monitors'!$B$15),'1. Version 7 Dataset'!CK231)</f>
        <v>44.637900000000002</v>
      </c>
      <c r="CM231" s="33">
        <f>IF($CD231=TRUE,CL231-($CI231*'2. AC Monitors'!$D$15),CL231)</f>
        <v>44.637900000000002</v>
      </c>
      <c r="CN231" s="33">
        <f>IF($CB231=TRUE,CM231-($CI231*'2. AC Monitors'!$E$15),CM231)</f>
        <v>44.637900000000002</v>
      </c>
      <c r="CO231" s="33">
        <f>IF($CA231="DC",CN231+(CI231*(1-'2. AC Monitors'!$D$21)),CN231)</f>
        <v>44.637900000000002</v>
      </c>
      <c r="CP231" s="35">
        <f>('2. AC Monitors'!$A$8*'1. Version 7 Dataset'!$R231)+'2. AC Monitors'!$C$8</f>
        <v>37.528880000000001</v>
      </c>
      <c r="CQ231" s="35">
        <f t="shared" si="27"/>
        <v>0</v>
      </c>
      <c r="CR231" s="33">
        <f>(IF(CD231=TRUE,CI231+(CI231*'2. AC Monitors'!$D$15),'1. Version 7 Dataset'!CI231))*0.85</f>
        <v>39.396547999999996</v>
      </c>
      <c r="CS231" s="35">
        <f t="shared" si="28"/>
        <v>0</v>
      </c>
      <c r="CT231" s="35">
        <f>($AZ231*$R231*'3. Signage Displays'!$A$7)+'3. Signage Displays'!$B$7*TANH('3. Signage Displays'!$C$7*('1. Version 7 Dataset'!$R231+'3. Signage Displays'!$D$7)+'3. Signage Displays'!$E$7)+'3. Signage Displays'!$F$7</f>
        <v>32.06446087915387</v>
      </c>
      <c r="CU231" s="36">
        <f>($AZ231*$R231*'3. Signage Displays'!$A$7)</f>
        <v>2.3632785600000004</v>
      </c>
      <c r="CV231" s="37">
        <f>BE231-(AZ231*R231*'3. Signage Displays'!$A$7)</f>
        <v>14.75672144</v>
      </c>
      <c r="CW231" s="37">
        <f>IF(CC231=TRUE,CV231-(CT231*'3. Signage Displays'!$A$12),CV231)</f>
        <v>14.75672144</v>
      </c>
      <c r="CX231" s="38">
        <f>'3. Signage Displays'!$B$7*TANH('3. Signage Displays'!$C$7*('1. Version 7 Dataset'!R231+'3. Signage Displays'!$D$7)+'3. Signage Displays'!$E$7)+'3. Signage Displays'!$F$7</f>
        <v>29.701182319153872</v>
      </c>
      <c r="CY231" s="28">
        <f t="shared" si="29"/>
        <v>1</v>
      </c>
    </row>
    <row r="232" spans="1:103" s="17" customFormat="1" ht="19.5" customHeight="1">
      <c r="A232" s="28">
        <v>102</v>
      </c>
      <c r="B232" s="29" t="s">
        <v>1268</v>
      </c>
      <c r="C232" s="29" t="s">
        <v>1425</v>
      </c>
      <c r="D232" s="29" t="s">
        <v>1426</v>
      </c>
      <c r="E232" s="29" t="s">
        <v>1271</v>
      </c>
      <c r="F232" s="29" t="s">
        <v>1425</v>
      </c>
      <c r="G232" s="29" t="s">
        <v>1426</v>
      </c>
      <c r="H232" s="29" t="s">
        <v>1427</v>
      </c>
      <c r="I232" s="29" t="s">
        <v>78</v>
      </c>
      <c r="J232" s="29" t="s">
        <v>79</v>
      </c>
      <c r="K232" s="29"/>
      <c r="L232" s="29" t="s">
        <v>80</v>
      </c>
      <c r="M232" s="29"/>
      <c r="N232" s="30">
        <v>1000</v>
      </c>
      <c r="O232" s="30">
        <v>10.5</v>
      </c>
      <c r="P232" s="30">
        <v>18.7</v>
      </c>
      <c r="Q232" s="31">
        <v>21.5</v>
      </c>
      <c r="R232" s="30">
        <v>197.6</v>
      </c>
      <c r="S232" s="30">
        <v>1.78</v>
      </c>
      <c r="T232" s="30">
        <v>1080</v>
      </c>
      <c r="U232" s="30">
        <v>1920</v>
      </c>
      <c r="V232" s="32">
        <v>2.1</v>
      </c>
      <c r="W232" s="30">
        <v>10494</v>
      </c>
      <c r="X232" s="30">
        <v>60</v>
      </c>
      <c r="Y232" s="30">
        <v>0.3</v>
      </c>
      <c r="Z232" s="29" t="s">
        <v>150</v>
      </c>
      <c r="AA232" s="29" t="s">
        <v>86</v>
      </c>
      <c r="AB232" s="29"/>
      <c r="AC232" s="29"/>
      <c r="AD232" s="29" t="s">
        <v>83</v>
      </c>
      <c r="AE232" s="29" t="s">
        <v>84</v>
      </c>
      <c r="AF232" s="29" t="s">
        <v>270</v>
      </c>
      <c r="AG232" s="29"/>
      <c r="AH232" s="29" t="s">
        <v>1284</v>
      </c>
      <c r="AI232" s="29"/>
      <c r="AJ232" s="29" t="s">
        <v>86</v>
      </c>
      <c r="AK232" s="29" t="s">
        <v>86</v>
      </c>
      <c r="AL232" s="29" t="s">
        <v>102</v>
      </c>
      <c r="AM232" s="29"/>
      <c r="AN232" s="29" t="s">
        <v>86</v>
      </c>
      <c r="AO232" s="29" t="s">
        <v>86</v>
      </c>
      <c r="AP232" s="29" t="s">
        <v>88</v>
      </c>
      <c r="AQ232" s="29" t="s">
        <v>96</v>
      </c>
      <c r="AR232" s="29"/>
      <c r="AS232" s="29" t="s">
        <v>84</v>
      </c>
      <c r="AT232" s="29" t="s">
        <v>89</v>
      </c>
      <c r="AU232" s="29"/>
      <c r="AV232" s="30">
        <v>1</v>
      </c>
      <c r="AW232" s="29" t="s">
        <v>84</v>
      </c>
      <c r="AX232" s="29" t="s">
        <v>84</v>
      </c>
      <c r="AY232" s="30">
        <v>300</v>
      </c>
      <c r="AZ232" s="30">
        <v>318.5</v>
      </c>
      <c r="BA232" s="30">
        <v>272.60000000000002</v>
      </c>
      <c r="BB232" s="30">
        <v>200.5</v>
      </c>
      <c r="BC232" s="29"/>
      <c r="BD232" s="29"/>
      <c r="BE232" s="30">
        <v>12.93</v>
      </c>
      <c r="BF232" s="29"/>
      <c r="BG232" s="30">
        <v>0.18</v>
      </c>
      <c r="BH232" s="29"/>
      <c r="BI232" s="29"/>
      <c r="BJ232" s="30">
        <v>0.3</v>
      </c>
      <c r="BK232" s="30">
        <v>40.68</v>
      </c>
      <c r="BL232" s="30">
        <v>40.68</v>
      </c>
      <c r="BM232" s="30">
        <v>50.6</v>
      </c>
      <c r="BN232" s="29"/>
      <c r="BO232" s="29"/>
      <c r="BP232" s="30">
        <v>0.16</v>
      </c>
      <c r="BQ232" s="30">
        <v>0.21</v>
      </c>
      <c r="BR232" s="29"/>
      <c r="BS232" s="30">
        <v>12.91</v>
      </c>
      <c r="BT232" s="30">
        <v>40.78</v>
      </c>
      <c r="BU232" s="29"/>
      <c r="BV232" s="30">
        <v>0</v>
      </c>
      <c r="BW232" s="28">
        <v>102</v>
      </c>
      <c r="BX232" s="33">
        <f t="shared" si="24"/>
        <v>40.668299999999995</v>
      </c>
      <c r="BY232" s="34">
        <f>IF(COUNTIF($G$2:G232,G232)=1,1,0)</f>
        <v>1</v>
      </c>
      <c r="BZ232" s="34">
        <f t="shared" si="25"/>
        <v>1</v>
      </c>
      <c r="CA232" s="28" t="s">
        <v>3405</v>
      </c>
      <c r="CB232" s="34" t="b">
        <f t="shared" si="30"/>
        <v>0</v>
      </c>
      <c r="CC232" s="34" t="b">
        <f t="shared" si="26"/>
        <v>0</v>
      </c>
      <c r="CD232" s="34" t="b">
        <f t="array" ref="CD232">ISNUMBER(SEARCH("Touch Screen",$AJ232))</f>
        <v>0</v>
      </c>
      <c r="CE232" s="34"/>
      <c r="CF232" s="34"/>
      <c r="CG232" s="32">
        <v>0.3</v>
      </c>
      <c r="CH232" s="28">
        <v>0</v>
      </c>
      <c r="CI232" s="33">
        <f>('2. AC Monitors'!$A$8*'1. Version 7 Dataset'!$R232)+('1. Version 7 Dataset'!$V232*'2. AC Monitors'!$B$8)+'2. AC Monitors'!$C$8</f>
        <v>40.927199999999999</v>
      </c>
      <c r="CJ232" s="35">
        <f>BX232-('2. AC Monitors'!$B$8*V232)</f>
        <v>31.848299999999995</v>
      </c>
      <c r="CK232" s="33">
        <f>IF($CH232=0,CJ232,CJ232-('2. AC Monitors'!$A$15*'1. Version 7 Dataset'!$CG232))</f>
        <v>31.848299999999995</v>
      </c>
      <c r="CL232" s="33">
        <f>IF($CC232=TRUE,'1. Version 7 Dataset'!CK232-($CI232*'2. AC Monitors'!$B$15),'1. Version 7 Dataset'!CK232)</f>
        <v>31.848299999999995</v>
      </c>
      <c r="CM232" s="33">
        <f>IF($CD232=TRUE,CL232-($CI232*'2. AC Monitors'!$D$15),CL232)</f>
        <v>31.848299999999995</v>
      </c>
      <c r="CN232" s="33">
        <f>IF($CB232=TRUE,CM232-($CI232*'2. AC Monitors'!$E$15),CM232)</f>
        <v>31.848299999999995</v>
      </c>
      <c r="CO232" s="33">
        <f>IF($CA232="DC",CN232+(CI232*(1-'2. AC Monitors'!$D$21)),CN232)</f>
        <v>31.848299999999995</v>
      </c>
      <c r="CP232" s="35">
        <f>('2. AC Monitors'!$A$8*'1. Version 7 Dataset'!$R232)+'2. AC Monitors'!$C$8</f>
        <v>32.107199999999999</v>
      </c>
      <c r="CQ232" s="35">
        <f t="shared" si="27"/>
        <v>1</v>
      </c>
      <c r="CR232" s="33">
        <f>(IF(CD232=TRUE,CI232+(CI232*'2. AC Monitors'!$D$15),'1. Version 7 Dataset'!CI232))*0.85</f>
        <v>34.788119999999999</v>
      </c>
      <c r="CS232" s="35">
        <f t="shared" si="28"/>
        <v>0</v>
      </c>
      <c r="CT232" s="35">
        <f>($AZ232*$R232*'3. Signage Displays'!$A$7)+'3. Signage Displays'!$B$7*TANH('3. Signage Displays'!$C$7*('1. Version 7 Dataset'!$R232+'3. Signage Displays'!$D$7)+'3. Signage Displays'!$E$7)+'3. Signage Displays'!$F$7</f>
        <v>29.565303331624591</v>
      </c>
      <c r="CU232" s="36">
        <f>($AZ232*$R232*'3. Signage Displays'!$A$7)</f>
        <v>2.5174240000000001</v>
      </c>
      <c r="CV232" s="37">
        <f>BE232-(AZ232*R232*'3. Signage Displays'!$A$7)</f>
        <v>10.412576</v>
      </c>
      <c r="CW232" s="37">
        <f>IF(CC232=TRUE,CV232-(CT232*'3. Signage Displays'!$A$12),CV232)</f>
        <v>10.412576</v>
      </c>
      <c r="CX232" s="38">
        <f>'3. Signage Displays'!$B$7*TANH('3. Signage Displays'!$C$7*('1. Version 7 Dataset'!R232+'3. Signage Displays'!$D$7)+'3. Signage Displays'!$E$7)+'3. Signage Displays'!$F$7</f>
        <v>27.047879331624593</v>
      </c>
      <c r="CY232" s="28">
        <f t="shared" si="29"/>
        <v>1</v>
      </c>
    </row>
    <row r="233" spans="1:103" s="17" customFormat="1" ht="19.5" customHeight="1">
      <c r="A233" s="28">
        <v>103</v>
      </c>
      <c r="B233" s="29" t="s">
        <v>1268</v>
      </c>
      <c r="C233" s="29" t="s">
        <v>1431</v>
      </c>
      <c r="D233" s="29" t="s">
        <v>1432</v>
      </c>
      <c r="E233" s="29" t="s">
        <v>1271</v>
      </c>
      <c r="F233" s="29" t="s">
        <v>1431</v>
      </c>
      <c r="G233" s="29" t="s">
        <v>1432</v>
      </c>
      <c r="H233" s="29" t="s">
        <v>1433</v>
      </c>
      <c r="I233" s="29" t="s">
        <v>78</v>
      </c>
      <c r="J233" s="29" t="s">
        <v>79</v>
      </c>
      <c r="K233" s="29"/>
      <c r="L233" s="29" t="s">
        <v>80</v>
      </c>
      <c r="M233" s="29"/>
      <c r="N233" s="30">
        <v>1000</v>
      </c>
      <c r="O233" s="30">
        <v>11.7</v>
      </c>
      <c r="P233" s="30">
        <v>20.7</v>
      </c>
      <c r="Q233" s="31">
        <v>23.8</v>
      </c>
      <c r="R233" s="30">
        <v>242.18</v>
      </c>
      <c r="S233" s="30">
        <v>1.78</v>
      </c>
      <c r="T233" s="30">
        <v>1080</v>
      </c>
      <c r="U233" s="30">
        <v>1920</v>
      </c>
      <c r="V233" s="32">
        <v>2.1</v>
      </c>
      <c r="W233" s="30">
        <v>8562</v>
      </c>
      <c r="X233" s="30">
        <v>60</v>
      </c>
      <c r="Y233" s="30">
        <v>0.3</v>
      </c>
      <c r="Z233" s="29" t="s">
        <v>150</v>
      </c>
      <c r="AA233" s="29" t="s">
        <v>86</v>
      </c>
      <c r="AB233" s="29"/>
      <c r="AC233" s="29"/>
      <c r="AD233" s="29" t="s">
        <v>83</v>
      </c>
      <c r="AE233" s="29" t="s">
        <v>84</v>
      </c>
      <c r="AF233" s="29" t="s">
        <v>270</v>
      </c>
      <c r="AG233" s="29"/>
      <c r="AH233" s="29" t="s">
        <v>1284</v>
      </c>
      <c r="AI233" s="29"/>
      <c r="AJ233" s="29" t="s">
        <v>86</v>
      </c>
      <c r="AK233" s="29" t="s">
        <v>86</v>
      </c>
      <c r="AL233" s="29" t="s">
        <v>102</v>
      </c>
      <c r="AM233" s="29"/>
      <c r="AN233" s="29" t="s">
        <v>86</v>
      </c>
      <c r="AO233" s="29" t="s">
        <v>86</v>
      </c>
      <c r="AP233" s="29" t="s">
        <v>88</v>
      </c>
      <c r="AQ233" s="29" t="s">
        <v>96</v>
      </c>
      <c r="AR233" s="29"/>
      <c r="AS233" s="29" t="s">
        <v>84</v>
      </c>
      <c r="AT233" s="29" t="s">
        <v>89</v>
      </c>
      <c r="AU233" s="29"/>
      <c r="AV233" s="30">
        <v>1</v>
      </c>
      <c r="AW233" s="29" t="s">
        <v>84</v>
      </c>
      <c r="AX233" s="29" t="s">
        <v>84</v>
      </c>
      <c r="AY233" s="30">
        <v>300</v>
      </c>
      <c r="AZ233" s="30">
        <v>325.3</v>
      </c>
      <c r="BA233" s="30">
        <v>292.7</v>
      </c>
      <c r="BB233" s="30">
        <v>202</v>
      </c>
      <c r="BC233" s="29"/>
      <c r="BD233" s="29"/>
      <c r="BE233" s="30">
        <v>13.12</v>
      </c>
      <c r="BF233" s="29"/>
      <c r="BG233" s="30">
        <v>0.18</v>
      </c>
      <c r="BH233" s="29"/>
      <c r="BI233" s="29"/>
      <c r="BJ233" s="30">
        <v>0.13</v>
      </c>
      <c r="BK233" s="30">
        <v>41.26</v>
      </c>
      <c r="BL233" s="30">
        <v>41.26</v>
      </c>
      <c r="BM233" s="30">
        <v>54.2</v>
      </c>
      <c r="BN233" s="29"/>
      <c r="BO233" s="29"/>
      <c r="BP233" s="30">
        <v>0.16</v>
      </c>
      <c r="BQ233" s="30">
        <v>0.21</v>
      </c>
      <c r="BR233" s="29"/>
      <c r="BS233" s="30">
        <v>13.09</v>
      </c>
      <c r="BT233" s="30">
        <v>41.34</v>
      </c>
      <c r="BU233" s="29"/>
      <c r="BV233" s="30">
        <v>0</v>
      </c>
      <c r="BW233" s="28">
        <v>103</v>
      </c>
      <c r="BX233" s="33">
        <f t="shared" si="24"/>
        <v>41.250839999999997</v>
      </c>
      <c r="BY233" s="34">
        <f>IF(COUNTIF($G$2:G233,G233)=1,1,0)</f>
        <v>1</v>
      </c>
      <c r="BZ233" s="34">
        <f t="shared" si="25"/>
        <v>1</v>
      </c>
      <c r="CA233" s="28" t="s">
        <v>3405</v>
      </c>
      <c r="CB233" s="34" t="b">
        <f t="shared" si="30"/>
        <v>0</v>
      </c>
      <c r="CC233" s="34" t="b">
        <f t="shared" si="26"/>
        <v>0</v>
      </c>
      <c r="CD233" s="34" t="b">
        <f t="array" ref="CD233">ISNUMBER(SEARCH("Touch Screen",$AJ233))</f>
        <v>0</v>
      </c>
      <c r="CE233" s="34"/>
      <c r="CF233" s="34"/>
      <c r="CG233" s="32">
        <v>0.3</v>
      </c>
      <c r="CH233" s="28">
        <v>0</v>
      </c>
      <c r="CI233" s="33">
        <f>('2. AC Monitors'!$A$8*'1. Version 7 Dataset'!$R233)+('1. Version 7 Dataset'!$V233*'2. AC Monitors'!$B$8)+'2. AC Monitors'!$C$8</f>
        <v>46.365960000000001</v>
      </c>
      <c r="CJ233" s="35">
        <f>BX233-('2. AC Monitors'!$B$8*V233)</f>
        <v>32.430839999999996</v>
      </c>
      <c r="CK233" s="33">
        <f>IF($CH233=0,CJ233,CJ233-('2. AC Monitors'!$A$15*'1. Version 7 Dataset'!$CG233))</f>
        <v>32.430839999999996</v>
      </c>
      <c r="CL233" s="33">
        <f>IF($CC233=TRUE,'1. Version 7 Dataset'!CK233-($CI233*'2. AC Monitors'!$B$15),'1. Version 7 Dataset'!CK233)</f>
        <v>32.430839999999996</v>
      </c>
      <c r="CM233" s="33">
        <f>IF($CD233=TRUE,CL233-($CI233*'2. AC Monitors'!$D$15),CL233)</f>
        <v>32.430839999999996</v>
      </c>
      <c r="CN233" s="33">
        <f>IF($CB233=TRUE,CM233-($CI233*'2. AC Monitors'!$E$15),CM233)</f>
        <v>32.430839999999996</v>
      </c>
      <c r="CO233" s="33">
        <f>IF($CA233="DC",CN233+(CI233*(1-'2. AC Monitors'!$D$21)),CN233)</f>
        <v>32.430839999999996</v>
      </c>
      <c r="CP233" s="35">
        <f>('2. AC Monitors'!$A$8*'1. Version 7 Dataset'!$R233)+'2. AC Monitors'!$C$8</f>
        <v>37.545960000000001</v>
      </c>
      <c r="CQ233" s="35">
        <f t="shared" si="27"/>
        <v>1</v>
      </c>
      <c r="CR233" s="33">
        <f>(IF(CD233=TRUE,CI233+(CI233*'2. AC Monitors'!$D$15),'1. Version 7 Dataset'!CI233))*0.85</f>
        <v>39.411065999999998</v>
      </c>
      <c r="CS233" s="35">
        <f t="shared" si="28"/>
        <v>0</v>
      </c>
      <c r="CT233" s="35">
        <f>($AZ233*$R233*'3. Signage Displays'!$A$7)+'3. Signage Displays'!$B$7*TANH('3. Signage Displays'!$C$7*('1. Version 7 Dataset'!$R233+'3. Signage Displays'!$D$7)+'3. Signage Displays'!$E$7)+'3. Signage Displays'!$F$7</f>
        <v>32.860773532701337</v>
      </c>
      <c r="CU233" s="36">
        <f>($AZ233*$R233*'3. Signage Displays'!$A$7)</f>
        <v>3.1512461600000008</v>
      </c>
      <c r="CV233" s="37">
        <f>BE233-(AZ233*R233*'3. Signage Displays'!$A$7)</f>
        <v>9.968753839999998</v>
      </c>
      <c r="CW233" s="37">
        <f>IF(CC233=TRUE,CV233-(CT233*'3. Signage Displays'!$A$12),CV233)</f>
        <v>9.968753839999998</v>
      </c>
      <c r="CX233" s="38">
        <f>'3. Signage Displays'!$B$7*TANH('3. Signage Displays'!$C$7*('1. Version 7 Dataset'!R233+'3. Signage Displays'!$D$7)+'3. Signage Displays'!$E$7)+'3. Signage Displays'!$F$7</f>
        <v>29.709527372701334</v>
      </c>
      <c r="CY233" s="28">
        <f t="shared" si="29"/>
        <v>1</v>
      </c>
    </row>
    <row r="234" spans="1:103" s="17" customFormat="1" ht="19.5" customHeight="1">
      <c r="A234" s="28">
        <v>104</v>
      </c>
      <c r="B234" s="29" t="s">
        <v>1268</v>
      </c>
      <c r="C234" s="29" t="s">
        <v>1428</v>
      </c>
      <c r="D234" s="29" t="s">
        <v>1429</v>
      </c>
      <c r="E234" s="29" t="s">
        <v>1271</v>
      </c>
      <c r="F234" s="29" t="s">
        <v>1428</v>
      </c>
      <c r="G234" s="29" t="s">
        <v>1429</v>
      </c>
      <c r="H234" s="29" t="s">
        <v>1430</v>
      </c>
      <c r="I234" s="29" t="s">
        <v>78</v>
      </c>
      <c r="J234" s="29" t="s">
        <v>79</v>
      </c>
      <c r="K234" s="29"/>
      <c r="L234" s="29" t="s">
        <v>80</v>
      </c>
      <c r="M234" s="29"/>
      <c r="N234" s="30">
        <v>1000</v>
      </c>
      <c r="O234" s="30">
        <v>11.3</v>
      </c>
      <c r="P234" s="30">
        <v>20</v>
      </c>
      <c r="Q234" s="31">
        <v>23</v>
      </c>
      <c r="R234" s="30">
        <v>226.05</v>
      </c>
      <c r="S234" s="30">
        <v>1.78</v>
      </c>
      <c r="T234" s="30">
        <v>1080</v>
      </c>
      <c r="U234" s="30">
        <v>1920</v>
      </c>
      <c r="V234" s="32">
        <v>2.1</v>
      </c>
      <c r="W234" s="30">
        <v>9173</v>
      </c>
      <c r="X234" s="30">
        <v>60</v>
      </c>
      <c r="Y234" s="30">
        <v>0.3</v>
      </c>
      <c r="Z234" s="29" t="s">
        <v>150</v>
      </c>
      <c r="AA234" s="29" t="s">
        <v>86</v>
      </c>
      <c r="AB234" s="29"/>
      <c r="AC234" s="29"/>
      <c r="AD234" s="29" t="s">
        <v>83</v>
      </c>
      <c r="AE234" s="29" t="s">
        <v>84</v>
      </c>
      <c r="AF234" s="29" t="s">
        <v>270</v>
      </c>
      <c r="AG234" s="29"/>
      <c r="AH234" s="29" t="s">
        <v>1284</v>
      </c>
      <c r="AI234" s="29"/>
      <c r="AJ234" s="29" t="s">
        <v>86</v>
      </c>
      <c r="AK234" s="29" t="s">
        <v>86</v>
      </c>
      <c r="AL234" s="29" t="s">
        <v>102</v>
      </c>
      <c r="AM234" s="29"/>
      <c r="AN234" s="29" t="s">
        <v>86</v>
      </c>
      <c r="AO234" s="29" t="s">
        <v>86</v>
      </c>
      <c r="AP234" s="29" t="s">
        <v>88</v>
      </c>
      <c r="AQ234" s="29" t="s">
        <v>96</v>
      </c>
      <c r="AR234" s="29"/>
      <c r="AS234" s="29" t="s">
        <v>84</v>
      </c>
      <c r="AT234" s="29" t="s">
        <v>89</v>
      </c>
      <c r="AU234" s="29"/>
      <c r="AV234" s="30">
        <v>1</v>
      </c>
      <c r="AW234" s="29" t="s">
        <v>84</v>
      </c>
      <c r="AX234" s="29" t="s">
        <v>84</v>
      </c>
      <c r="AY234" s="30">
        <v>300</v>
      </c>
      <c r="AZ234" s="30">
        <v>352.2</v>
      </c>
      <c r="BA234" s="30">
        <v>330.1</v>
      </c>
      <c r="BB234" s="30">
        <v>202.5</v>
      </c>
      <c r="BC234" s="29"/>
      <c r="BD234" s="29"/>
      <c r="BE234" s="30">
        <v>12.42</v>
      </c>
      <c r="BF234" s="29"/>
      <c r="BG234" s="30">
        <v>0.18</v>
      </c>
      <c r="BH234" s="30">
        <v>0.18</v>
      </c>
      <c r="BI234" s="29"/>
      <c r="BJ234" s="30">
        <v>0.13</v>
      </c>
      <c r="BK234" s="30">
        <v>39.090000000000003</v>
      </c>
      <c r="BL234" s="30">
        <v>39.090000000000003</v>
      </c>
      <c r="BM234" s="30">
        <v>50.9</v>
      </c>
      <c r="BN234" s="29"/>
      <c r="BO234" s="29"/>
      <c r="BP234" s="30">
        <v>0.16</v>
      </c>
      <c r="BQ234" s="30">
        <v>0.21</v>
      </c>
      <c r="BR234" s="29"/>
      <c r="BS234" s="30">
        <v>12.4</v>
      </c>
      <c r="BT234" s="30">
        <v>39.21</v>
      </c>
      <c r="BU234" s="29"/>
      <c r="BV234" s="30">
        <v>0</v>
      </c>
      <c r="BW234" s="28">
        <v>104</v>
      </c>
      <c r="BX234" s="33">
        <f t="shared" si="24"/>
        <v>39.104639999999996</v>
      </c>
      <c r="BY234" s="34">
        <f>IF(COUNTIF($G$2:G234,G234)=1,1,0)</f>
        <v>1</v>
      </c>
      <c r="BZ234" s="34">
        <f t="shared" si="25"/>
        <v>1</v>
      </c>
      <c r="CA234" s="28" t="s">
        <v>3405</v>
      </c>
      <c r="CB234" s="34" t="b">
        <f t="shared" si="30"/>
        <v>0</v>
      </c>
      <c r="CC234" s="34" t="b">
        <f t="shared" si="26"/>
        <v>0</v>
      </c>
      <c r="CD234" s="34" t="b">
        <f t="array" ref="CD234">ISNUMBER(SEARCH("Touch Screen",$AJ234))</f>
        <v>0</v>
      </c>
      <c r="CE234" s="34"/>
      <c r="CF234" s="34"/>
      <c r="CG234" s="32">
        <v>0.3</v>
      </c>
      <c r="CH234" s="28">
        <v>0</v>
      </c>
      <c r="CI234" s="33">
        <f>('2. AC Monitors'!$A$8*'1. Version 7 Dataset'!$R234)+('1. Version 7 Dataset'!$V234*'2. AC Monitors'!$B$8)+'2. AC Monitors'!$C$8</f>
        <v>44.398099999999999</v>
      </c>
      <c r="CJ234" s="35">
        <f>BX234-('2. AC Monitors'!$B$8*V234)</f>
        <v>30.284639999999996</v>
      </c>
      <c r="CK234" s="33">
        <f>IF($CH234=0,CJ234,CJ234-('2. AC Monitors'!$A$15*'1. Version 7 Dataset'!$CG234))</f>
        <v>30.284639999999996</v>
      </c>
      <c r="CL234" s="33">
        <f>IF($CC234=TRUE,'1. Version 7 Dataset'!CK234-($CI234*'2. AC Monitors'!$B$15),'1. Version 7 Dataset'!CK234)</f>
        <v>30.284639999999996</v>
      </c>
      <c r="CM234" s="33">
        <f>IF($CD234=TRUE,CL234-($CI234*'2. AC Monitors'!$D$15),CL234)</f>
        <v>30.284639999999996</v>
      </c>
      <c r="CN234" s="33">
        <f>IF($CB234=TRUE,CM234-($CI234*'2. AC Monitors'!$E$15),CM234)</f>
        <v>30.284639999999996</v>
      </c>
      <c r="CO234" s="33">
        <f>IF($CA234="DC",CN234+(CI234*(1-'2. AC Monitors'!$D$21)),CN234)</f>
        <v>30.284639999999996</v>
      </c>
      <c r="CP234" s="35">
        <f>('2. AC Monitors'!$A$8*'1. Version 7 Dataset'!$R234)+'2. AC Monitors'!$C$8</f>
        <v>35.578099999999999</v>
      </c>
      <c r="CQ234" s="35">
        <f t="shared" si="27"/>
        <v>1</v>
      </c>
      <c r="CR234" s="33">
        <f>(IF(CD234=TRUE,CI234+(CI234*'2. AC Monitors'!$D$15),'1. Version 7 Dataset'!CI234))*0.85</f>
        <v>37.738385000000001</v>
      </c>
      <c r="CS234" s="35">
        <f t="shared" si="28"/>
        <v>0</v>
      </c>
      <c r="CT234" s="35">
        <f>($AZ234*$R234*'3. Signage Displays'!$A$7)+'3. Signage Displays'!$B$7*TANH('3. Signage Displays'!$C$7*('1. Version 7 Dataset'!$R234+'3. Signage Displays'!$D$7)+'3. Signage Displays'!$E$7)+'3. Signage Displays'!$F$7</f>
        <v>31.932048881943153</v>
      </c>
      <c r="CU234" s="36">
        <f>($AZ234*$R234*'3. Signage Displays'!$A$7)</f>
        <v>3.1845924000000001</v>
      </c>
      <c r="CV234" s="37">
        <f>BE234-(AZ234*R234*'3. Signage Displays'!$A$7)</f>
        <v>9.2354076000000003</v>
      </c>
      <c r="CW234" s="37">
        <f>IF(CC234=TRUE,CV234-(CT234*'3. Signage Displays'!$A$12),CV234)</f>
        <v>9.2354076000000003</v>
      </c>
      <c r="CX234" s="38">
        <f>'3. Signage Displays'!$B$7*TANH('3. Signage Displays'!$C$7*('1. Version 7 Dataset'!R234+'3. Signage Displays'!$D$7)+'3. Signage Displays'!$E$7)+'3. Signage Displays'!$F$7</f>
        <v>28.747456481943154</v>
      </c>
      <c r="CY234" s="28">
        <f t="shared" si="29"/>
        <v>1</v>
      </c>
    </row>
    <row r="235" spans="1:103" s="17" customFormat="1" ht="19.5" customHeight="1">
      <c r="A235" s="28">
        <v>105</v>
      </c>
      <c r="B235" s="29" t="s">
        <v>1268</v>
      </c>
      <c r="C235" s="29" t="s">
        <v>1434</v>
      </c>
      <c r="D235" s="29" t="s">
        <v>1435</v>
      </c>
      <c r="E235" s="29" t="s">
        <v>1271</v>
      </c>
      <c r="F235" s="29" t="s">
        <v>1434</v>
      </c>
      <c r="G235" s="29" t="s">
        <v>1435</v>
      </c>
      <c r="H235" s="29" t="s">
        <v>1436</v>
      </c>
      <c r="I235" s="29" t="s">
        <v>78</v>
      </c>
      <c r="J235" s="29" t="s">
        <v>79</v>
      </c>
      <c r="K235" s="29"/>
      <c r="L235" s="29" t="s">
        <v>80</v>
      </c>
      <c r="M235" s="29"/>
      <c r="N235" s="30">
        <v>1000</v>
      </c>
      <c r="O235" s="30">
        <v>12.2</v>
      </c>
      <c r="P235" s="30">
        <v>21.8</v>
      </c>
      <c r="Q235" s="31">
        <v>25</v>
      </c>
      <c r="R235" s="30">
        <v>264.52999999999997</v>
      </c>
      <c r="S235" s="30">
        <v>1.78</v>
      </c>
      <c r="T235" s="30">
        <v>1080</v>
      </c>
      <c r="U235" s="30">
        <v>1920</v>
      </c>
      <c r="V235" s="32">
        <v>2.1</v>
      </c>
      <c r="W235" s="30">
        <v>7839</v>
      </c>
      <c r="X235" s="30">
        <v>60</v>
      </c>
      <c r="Y235" s="30">
        <v>0.3</v>
      </c>
      <c r="Z235" s="29" t="s">
        <v>150</v>
      </c>
      <c r="AA235" s="29" t="s">
        <v>86</v>
      </c>
      <c r="AB235" s="29"/>
      <c r="AC235" s="29"/>
      <c r="AD235" s="29" t="s">
        <v>83</v>
      </c>
      <c r="AE235" s="29" t="s">
        <v>84</v>
      </c>
      <c r="AF235" s="29" t="s">
        <v>270</v>
      </c>
      <c r="AG235" s="29"/>
      <c r="AH235" s="29" t="s">
        <v>1284</v>
      </c>
      <c r="AI235" s="29"/>
      <c r="AJ235" s="29" t="s">
        <v>86</v>
      </c>
      <c r="AK235" s="29" t="s">
        <v>86</v>
      </c>
      <c r="AL235" s="29" t="s">
        <v>102</v>
      </c>
      <c r="AM235" s="29"/>
      <c r="AN235" s="29" t="s">
        <v>86</v>
      </c>
      <c r="AO235" s="29" t="s">
        <v>86</v>
      </c>
      <c r="AP235" s="29" t="s">
        <v>88</v>
      </c>
      <c r="AQ235" s="29" t="s">
        <v>96</v>
      </c>
      <c r="AR235" s="29"/>
      <c r="AS235" s="29" t="s">
        <v>84</v>
      </c>
      <c r="AT235" s="29" t="s">
        <v>89</v>
      </c>
      <c r="AU235" s="29"/>
      <c r="AV235" s="30">
        <v>1</v>
      </c>
      <c r="AW235" s="29" t="s">
        <v>84</v>
      </c>
      <c r="AX235" s="29" t="s">
        <v>84</v>
      </c>
      <c r="AY235" s="30">
        <v>300</v>
      </c>
      <c r="AZ235" s="30">
        <v>261.2</v>
      </c>
      <c r="BA235" s="30">
        <v>223</v>
      </c>
      <c r="BB235" s="30">
        <v>201.5</v>
      </c>
      <c r="BC235" s="29"/>
      <c r="BD235" s="29"/>
      <c r="BE235" s="30">
        <v>16.41</v>
      </c>
      <c r="BF235" s="29"/>
      <c r="BG235" s="30">
        <v>0.17</v>
      </c>
      <c r="BH235" s="29"/>
      <c r="BI235" s="29"/>
      <c r="BJ235" s="30">
        <v>0.12</v>
      </c>
      <c r="BK235" s="30">
        <v>51.3</v>
      </c>
      <c r="BL235" s="30">
        <v>51.3</v>
      </c>
      <c r="BM235" s="30">
        <v>58.6</v>
      </c>
      <c r="BN235" s="29"/>
      <c r="BO235" s="29"/>
      <c r="BP235" s="30">
        <v>0.15</v>
      </c>
      <c r="BQ235" s="30">
        <v>0.2</v>
      </c>
      <c r="BR235" s="29"/>
      <c r="BS235" s="30">
        <v>16.28</v>
      </c>
      <c r="BT235" s="30">
        <v>51.06</v>
      </c>
      <c r="BU235" s="29"/>
      <c r="BV235" s="30">
        <v>0</v>
      </c>
      <c r="BW235" s="28">
        <v>105</v>
      </c>
      <c r="BX235" s="33">
        <f t="shared" si="24"/>
        <v>51.281039999999997</v>
      </c>
      <c r="BY235" s="34">
        <f>IF(COUNTIF($G$2:G235,G235)=1,1,0)</f>
        <v>1</v>
      </c>
      <c r="BZ235" s="34">
        <f t="shared" si="25"/>
        <v>1</v>
      </c>
      <c r="CA235" s="28" t="s">
        <v>3405</v>
      </c>
      <c r="CB235" s="34" t="b">
        <f t="shared" si="30"/>
        <v>0</v>
      </c>
      <c r="CC235" s="34" t="b">
        <f t="shared" si="26"/>
        <v>0</v>
      </c>
      <c r="CD235" s="34" t="b">
        <f t="array" ref="CD235">ISNUMBER(SEARCH("Touch Screen",$AJ235))</f>
        <v>0</v>
      </c>
      <c r="CE235" s="34"/>
      <c r="CF235" s="34"/>
      <c r="CG235" s="32">
        <v>0.3</v>
      </c>
      <c r="CH235" s="28">
        <v>0</v>
      </c>
      <c r="CI235" s="33">
        <f>('2. AC Monitors'!$A$8*'1. Version 7 Dataset'!$R235)+('1. Version 7 Dataset'!$V235*'2. AC Monitors'!$B$8)+'2. AC Monitors'!$C$8</f>
        <v>49.092659999999995</v>
      </c>
      <c r="CJ235" s="35">
        <f>BX235-('2. AC Monitors'!$B$8*V235)</f>
        <v>42.461039999999997</v>
      </c>
      <c r="CK235" s="33">
        <f>IF($CH235=0,CJ235,CJ235-('2. AC Monitors'!$A$15*'1. Version 7 Dataset'!$CG235))</f>
        <v>42.461039999999997</v>
      </c>
      <c r="CL235" s="33">
        <f>IF($CC235=TRUE,'1. Version 7 Dataset'!CK235-($CI235*'2. AC Monitors'!$B$15),'1. Version 7 Dataset'!CK235)</f>
        <v>42.461039999999997</v>
      </c>
      <c r="CM235" s="33">
        <f>IF($CD235=TRUE,CL235-($CI235*'2. AC Monitors'!$D$15),CL235)</f>
        <v>42.461039999999997</v>
      </c>
      <c r="CN235" s="33">
        <f>IF($CB235=TRUE,CM235-($CI235*'2. AC Monitors'!$E$15),CM235)</f>
        <v>42.461039999999997</v>
      </c>
      <c r="CO235" s="33">
        <f>IF($CA235="DC",CN235+(CI235*(1-'2. AC Monitors'!$D$21)),CN235)</f>
        <v>42.461039999999997</v>
      </c>
      <c r="CP235" s="35">
        <f>('2. AC Monitors'!$A$8*'1. Version 7 Dataset'!$R235)+'2. AC Monitors'!$C$8</f>
        <v>40.272659999999995</v>
      </c>
      <c r="CQ235" s="35">
        <f t="shared" si="27"/>
        <v>0</v>
      </c>
      <c r="CR235" s="33">
        <f>(IF(CD235=TRUE,CI235+(CI235*'2. AC Monitors'!$D$15),'1. Version 7 Dataset'!CI235))*0.85</f>
        <v>41.728760999999992</v>
      </c>
      <c r="CS235" s="35">
        <f t="shared" si="28"/>
        <v>0</v>
      </c>
      <c r="CT235" s="35">
        <f>($AZ235*$R235*'3. Signage Displays'!$A$7)+'3. Signage Displays'!$B$7*TANH('3. Signage Displays'!$C$7*('1. Version 7 Dataset'!$R235+'3. Signage Displays'!$D$7)+'3. Signage Displays'!$E$7)+'3. Signage Displays'!$F$7</f>
        <v>33.804298601990531</v>
      </c>
      <c r="CU235" s="36">
        <f>($AZ235*$R235*'3. Signage Displays'!$A$7)</f>
        <v>2.7638094399999997</v>
      </c>
      <c r="CV235" s="37">
        <f>BE235-(AZ235*R235*'3. Signage Displays'!$A$7)</f>
        <v>13.646190560000001</v>
      </c>
      <c r="CW235" s="37">
        <f>IF(CC235=TRUE,CV235-(CT235*'3. Signage Displays'!$A$12),CV235)</f>
        <v>13.646190560000001</v>
      </c>
      <c r="CX235" s="38">
        <f>'3. Signage Displays'!$B$7*TANH('3. Signage Displays'!$C$7*('1. Version 7 Dataset'!R235+'3. Signage Displays'!$D$7)+'3. Signage Displays'!$E$7)+'3. Signage Displays'!$F$7</f>
        <v>31.040489161990532</v>
      </c>
      <c r="CY235" s="28">
        <f t="shared" si="29"/>
        <v>1</v>
      </c>
    </row>
    <row r="236" spans="1:103" s="17" customFormat="1" ht="19.5" customHeight="1">
      <c r="A236" s="28">
        <v>106</v>
      </c>
      <c r="B236" s="29" t="s">
        <v>1268</v>
      </c>
      <c r="C236" s="29" t="s">
        <v>1441</v>
      </c>
      <c r="D236" s="29" t="s">
        <v>1442</v>
      </c>
      <c r="E236" s="29" t="s">
        <v>1271</v>
      </c>
      <c r="F236" s="29" t="s">
        <v>1441</v>
      </c>
      <c r="G236" s="29" t="s">
        <v>1442</v>
      </c>
      <c r="H236" s="29" t="s">
        <v>1443</v>
      </c>
      <c r="I236" s="29" t="s">
        <v>78</v>
      </c>
      <c r="J236" s="29" t="s">
        <v>79</v>
      </c>
      <c r="K236" s="29"/>
      <c r="L236" s="29" t="s">
        <v>80</v>
      </c>
      <c r="M236" s="29"/>
      <c r="N236" s="30">
        <v>1000</v>
      </c>
      <c r="O236" s="30">
        <v>13.2</v>
      </c>
      <c r="P236" s="30">
        <v>23.5</v>
      </c>
      <c r="Q236" s="31">
        <v>27</v>
      </c>
      <c r="R236" s="30">
        <v>311.67</v>
      </c>
      <c r="S236" s="30">
        <v>1.78</v>
      </c>
      <c r="T236" s="30">
        <v>1080</v>
      </c>
      <c r="U236" s="30">
        <v>1920</v>
      </c>
      <c r="V236" s="32">
        <v>2.1</v>
      </c>
      <c r="W236" s="30">
        <v>6653</v>
      </c>
      <c r="X236" s="30">
        <v>60</v>
      </c>
      <c r="Y236" s="30">
        <v>0.3</v>
      </c>
      <c r="Z236" s="29" t="s">
        <v>150</v>
      </c>
      <c r="AA236" s="29" t="s">
        <v>86</v>
      </c>
      <c r="AB236" s="29"/>
      <c r="AC236" s="29"/>
      <c r="AD236" s="29" t="s">
        <v>83</v>
      </c>
      <c r="AE236" s="29" t="s">
        <v>84</v>
      </c>
      <c r="AF236" s="29" t="s">
        <v>270</v>
      </c>
      <c r="AG236" s="29"/>
      <c r="AH236" s="29" t="s">
        <v>1284</v>
      </c>
      <c r="AI236" s="29"/>
      <c r="AJ236" s="29" t="s">
        <v>86</v>
      </c>
      <c r="AK236" s="29" t="s">
        <v>86</v>
      </c>
      <c r="AL236" s="29" t="s">
        <v>102</v>
      </c>
      <c r="AM236" s="29"/>
      <c r="AN236" s="29" t="s">
        <v>86</v>
      </c>
      <c r="AO236" s="29" t="s">
        <v>86</v>
      </c>
      <c r="AP236" s="29" t="s">
        <v>88</v>
      </c>
      <c r="AQ236" s="29" t="s">
        <v>96</v>
      </c>
      <c r="AR236" s="29"/>
      <c r="AS236" s="29" t="s">
        <v>84</v>
      </c>
      <c r="AT236" s="29" t="s">
        <v>89</v>
      </c>
      <c r="AU236" s="29"/>
      <c r="AV236" s="30">
        <v>1</v>
      </c>
      <c r="AW236" s="29" t="s">
        <v>84</v>
      </c>
      <c r="AX236" s="29" t="s">
        <v>84</v>
      </c>
      <c r="AY236" s="30">
        <v>300</v>
      </c>
      <c r="AZ236" s="30">
        <v>321.2</v>
      </c>
      <c r="BA236" s="30">
        <v>287.5</v>
      </c>
      <c r="BB236" s="30">
        <v>200.1</v>
      </c>
      <c r="BC236" s="29"/>
      <c r="BD236" s="29"/>
      <c r="BE236" s="30">
        <v>14.9</v>
      </c>
      <c r="BF236" s="29"/>
      <c r="BG236" s="30">
        <v>0.19</v>
      </c>
      <c r="BH236" s="29"/>
      <c r="BI236" s="29"/>
      <c r="BJ236" s="30">
        <v>0.14000000000000001</v>
      </c>
      <c r="BK236" s="30">
        <v>46.75</v>
      </c>
      <c r="BL236" s="30">
        <v>46.75</v>
      </c>
      <c r="BM236" s="30">
        <v>60.04</v>
      </c>
      <c r="BN236" s="29"/>
      <c r="BO236" s="29"/>
      <c r="BP236" s="30">
        <v>0.16</v>
      </c>
      <c r="BQ236" s="30">
        <v>0.21</v>
      </c>
      <c r="BR236" s="29"/>
      <c r="BS236" s="30">
        <v>14.88</v>
      </c>
      <c r="BT236" s="30">
        <v>46.83</v>
      </c>
      <c r="BU236" s="29"/>
      <c r="BV236" s="30">
        <v>0</v>
      </c>
      <c r="BW236" s="28">
        <v>106</v>
      </c>
      <c r="BX236" s="33">
        <f t="shared" si="24"/>
        <v>46.765259999999998</v>
      </c>
      <c r="BY236" s="34">
        <f>IF(COUNTIF($G$2:G236,G236)=1,1,0)</f>
        <v>1</v>
      </c>
      <c r="BZ236" s="34">
        <f t="shared" si="25"/>
        <v>1</v>
      </c>
      <c r="CA236" s="28" t="s">
        <v>3405</v>
      </c>
      <c r="CB236" s="34" t="b">
        <f t="shared" si="30"/>
        <v>0</v>
      </c>
      <c r="CC236" s="34" t="b">
        <f t="shared" si="26"/>
        <v>0</v>
      </c>
      <c r="CD236" s="34" t="b">
        <f t="array" ref="CD236">ISNUMBER(SEARCH("Touch Screen",$AJ236))</f>
        <v>0</v>
      </c>
      <c r="CE236" s="34"/>
      <c r="CF236" s="34"/>
      <c r="CG236" s="32">
        <v>0.3</v>
      </c>
      <c r="CH236" s="28">
        <v>0</v>
      </c>
      <c r="CI236" s="33">
        <f>('2. AC Monitors'!$A$8*'1. Version 7 Dataset'!$R236)+('1. Version 7 Dataset'!$V236*'2. AC Monitors'!$B$8)+'2. AC Monitors'!$C$8</f>
        <v>54.843740000000004</v>
      </c>
      <c r="CJ236" s="35">
        <f>BX236-('2. AC Monitors'!$B$8*V236)</f>
        <v>37.945259999999998</v>
      </c>
      <c r="CK236" s="33">
        <f>IF($CH236=0,CJ236,CJ236-('2. AC Monitors'!$A$15*'1. Version 7 Dataset'!$CG236))</f>
        <v>37.945259999999998</v>
      </c>
      <c r="CL236" s="33">
        <f>IF($CC236=TRUE,'1. Version 7 Dataset'!CK236-($CI236*'2. AC Monitors'!$B$15),'1. Version 7 Dataset'!CK236)</f>
        <v>37.945259999999998</v>
      </c>
      <c r="CM236" s="33">
        <f>IF($CD236=TRUE,CL236-($CI236*'2. AC Monitors'!$D$15),CL236)</f>
        <v>37.945259999999998</v>
      </c>
      <c r="CN236" s="33">
        <f>IF($CB236=TRUE,CM236-($CI236*'2. AC Monitors'!$E$15),CM236)</f>
        <v>37.945259999999998</v>
      </c>
      <c r="CO236" s="33">
        <f>IF($CA236="DC",CN236+(CI236*(1-'2. AC Monitors'!$D$21)),CN236)</f>
        <v>37.945259999999998</v>
      </c>
      <c r="CP236" s="35">
        <f>('2. AC Monitors'!$A$8*'1. Version 7 Dataset'!$R236)+'2. AC Monitors'!$C$8</f>
        <v>46.023740000000004</v>
      </c>
      <c r="CQ236" s="35">
        <f t="shared" si="27"/>
        <v>1</v>
      </c>
      <c r="CR236" s="33">
        <f>(IF(CD236=TRUE,CI236+(CI236*'2. AC Monitors'!$D$15),'1. Version 7 Dataset'!CI236))*0.85</f>
        <v>46.617179</v>
      </c>
      <c r="CS236" s="35">
        <f t="shared" si="28"/>
        <v>0</v>
      </c>
      <c r="CT236" s="35">
        <f>($AZ236*$R236*'3. Signage Displays'!$A$7)+'3. Signage Displays'!$B$7*TANH('3. Signage Displays'!$C$7*('1. Version 7 Dataset'!$R236+'3. Signage Displays'!$D$7)+'3. Signage Displays'!$E$7)+'3. Signage Displays'!$F$7</f>
        <v>37.842698239051401</v>
      </c>
      <c r="CU236" s="36">
        <f>($AZ236*$R236*'3. Signage Displays'!$A$7)</f>
        <v>4.0043361600000003</v>
      </c>
      <c r="CV236" s="37">
        <f>BE236-(AZ236*R236*'3. Signage Displays'!$A$7)</f>
        <v>10.895663840000001</v>
      </c>
      <c r="CW236" s="37">
        <f>IF(CC236=TRUE,CV236-(CT236*'3. Signage Displays'!$A$12),CV236)</f>
        <v>10.895663840000001</v>
      </c>
      <c r="CX236" s="38">
        <f>'3. Signage Displays'!$B$7*TANH('3. Signage Displays'!$C$7*('1. Version 7 Dataset'!R236+'3. Signage Displays'!$D$7)+'3. Signage Displays'!$E$7)+'3. Signage Displays'!$F$7</f>
        <v>33.8383620790514</v>
      </c>
      <c r="CY236" s="28">
        <f t="shared" si="29"/>
        <v>1</v>
      </c>
    </row>
    <row r="237" spans="1:103" s="17" customFormat="1" ht="19.5" customHeight="1">
      <c r="A237" s="28">
        <v>113</v>
      </c>
      <c r="B237" s="29" t="s">
        <v>3083</v>
      </c>
      <c r="C237" s="29" t="s">
        <v>3357</v>
      </c>
      <c r="D237" s="29" t="s">
        <v>3358</v>
      </c>
      <c r="E237" s="29" t="s">
        <v>3086</v>
      </c>
      <c r="F237" s="29" t="s">
        <v>3357</v>
      </c>
      <c r="G237" s="29" t="s">
        <v>3358</v>
      </c>
      <c r="H237" s="29"/>
      <c r="I237" s="29" t="s">
        <v>78</v>
      </c>
      <c r="J237" s="29" t="s">
        <v>88</v>
      </c>
      <c r="K237" s="29" t="s">
        <v>158</v>
      </c>
      <c r="L237" s="29" t="s">
        <v>80</v>
      </c>
      <c r="M237" s="29"/>
      <c r="N237" s="30">
        <v>3000</v>
      </c>
      <c r="O237" s="30">
        <v>13.2</v>
      </c>
      <c r="P237" s="30">
        <v>23.5</v>
      </c>
      <c r="Q237" s="31">
        <v>27</v>
      </c>
      <c r="R237" s="30">
        <v>311.5</v>
      </c>
      <c r="S237" s="30">
        <v>1.78</v>
      </c>
      <c r="T237" s="30">
        <v>1080</v>
      </c>
      <c r="U237" s="30">
        <v>1920</v>
      </c>
      <c r="V237" s="32">
        <v>2.1</v>
      </c>
      <c r="W237" s="30">
        <v>6657</v>
      </c>
      <c r="X237" s="30">
        <v>60</v>
      </c>
      <c r="Y237" s="30">
        <v>0.3</v>
      </c>
      <c r="Z237" s="29" t="s">
        <v>86</v>
      </c>
      <c r="AA237" s="29" t="s">
        <v>86</v>
      </c>
      <c r="AB237" s="29"/>
      <c r="AC237" s="29"/>
      <c r="AD237" s="29" t="s">
        <v>84</v>
      </c>
      <c r="AE237" s="29" t="s">
        <v>83</v>
      </c>
      <c r="AF237" s="29" t="s">
        <v>877</v>
      </c>
      <c r="AG237" s="29"/>
      <c r="AH237" s="29" t="s">
        <v>86</v>
      </c>
      <c r="AI237" s="29"/>
      <c r="AJ237" s="29" t="s">
        <v>86</v>
      </c>
      <c r="AK237" s="29" t="s">
        <v>86</v>
      </c>
      <c r="AL237" s="29" t="s">
        <v>762</v>
      </c>
      <c r="AM237" s="29"/>
      <c r="AN237" s="29" t="s">
        <v>86</v>
      </c>
      <c r="AO237" s="29" t="s">
        <v>86</v>
      </c>
      <c r="AP237" s="29" t="s">
        <v>86</v>
      </c>
      <c r="AQ237" s="29" t="s">
        <v>96</v>
      </c>
      <c r="AR237" s="29"/>
      <c r="AS237" s="29" t="s">
        <v>84</v>
      </c>
      <c r="AT237" s="29" t="s">
        <v>89</v>
      </c>
      <c r="AU237" s="29"/>
      <c r="AV237" s="30">
        <v>1</v>
      </c>
      <c r="AW237" s="29" t="s">
        <v>84</v>
      </c>
      <c r="AX237" s="29" t="s">
        <v>84</v>
      </c>
      <c r="AY237" s="30">
        <v>287</v>
      </c>
      <c r="AZ237" s="30">
        <v>287</v>
      </c>
      <c r="BA237" s="30">
        <v>279</v>
      </c>
      <c r="BB237" s="30">
        <v>200</v>
      </c>
      <c r="BC237" s="29"/>
      <c r="BD237" s="29"/>
      <c r="BE237" s="30">
        <v>15.81</v>
      </c>
      <c r="BF237" s="29"/>
      <c r="BG237" s="30">
        <v>0.3</v>
      </c>
      <c r="BH237" s="30">
        <v>0</v>
      </c>
      <c r="BI237" s="29"/>
      <c r="BJ237" s="30">
        <v>0.2</v>
      </c>
      <c r="BK237" s="30">
        <v>49.9</v>
      </c>
      <c r="BL237" s="30">
        <v>49.9</v>
      </c>
      <c r="BM237" s="30">
        <v>64</v>
      </c>
      <c r="BN237" s="29"/>
      <c r="BO237" s="29"/>
      <c r="BP237" s="30">
        <v>0.25</v>
      </c>
      <c r="BQ237" s="30">
        <v>0.26</v>
      </c>
      <c r="BR237" s="30">
        <v>0</v>
      </c>
      <c r="BS237" s="30">
        <v>15.86</v>
      </c>
      <c r="BT237" s="30">
        <v>50.11</v>
      </c>
      <c r="BU237" s="29"/>
      <c r="BV237" s="30">
        <v>0</v>
      </c>
      <c r="BW237" s="28">
        <v>113</v>
      </c>
      <c r="BX237" s="33">
        <f t="shared" si="24"/>
        <v>50.181660000000001</v>
      </c>
      <c r="BY237" s="34">
        <f>IF(COUNTIF($G$2:G237,G237)=1,1,0)</f>
        <v>1</v>
      </c>
      <c r="BZ237" s="34">
        <f t="shared" si="25"/>
        <v>1</v>
      </c>
      <c r="CA237" s="28" t="s">
        <v>3405</v>
      </c>
      <c r="CB237" s="34" t="b">
        <f t="shared" si="30"/>
        <v>0</v>
      </c>
      <c r="CC237" s="34" t="b">
        <f t="shared" si="26"/>
        <v>0</v>
      </c>
      <c r="CD237" s="34" t="b">
        <f t="array" ref="CD237">ISNUMBER(SEARCH("Touch Screen",$AJ237))</f>
        <v>0</v>
      </c>
      <c r="CE237" s="34"/>
      <c r="CF237" s="34"/>
      <c r="CG237" s="32">
        <v>0.3</v>
      </c>
      <c r="CH237" s="28">
        <v>0</v>
      </c>
      <c r="CI237" s="33">
        <f>('2. AC Monitors'!$A$8*'1. Version 7 Dataset'!$R237)+('1. Version 7 Dataset'!$V237*'2. AC Monitors'!$B$8)+'2. AC Monitors'!$C$8</f>
        <v>54.823</v>
      </c>
      <c r="CJ237" s="35">
        <f>BX237-('2. AC Monitors'!$B$8*V237)</f>
        <v>41.361660000000001</v>
      </c>
      <c r="CK237" s="33">
        <f>IF($CH237=0,CJ237,CJ237-('2. AC Monitors'!$A$15*'1. Version 7 Dataset'!$CG237))</f>
        <v>41.361660000000001</v>
      </c>
      <c r="CL237" s="33">
        <f>IF($CC237=TRUE,'1. Version 7 Dataset'!CK237-($CI237*'2. AC Monitors'!$B$15),'1. Version 7 Dataset'!CK237)</f>
        <v>41.361660000000001</v>
      </c>
      <c r="CM237" s="33">
        <f>IF($CD237=TRUE,CL237-($CI237*'2. AC Monitors'!$D$15),CL237)</f>
        <v>41.361660000000001</v>
      </c>
      <c r="CN237" s="33">
        <f>IF($CB237=TRUE,CM237-($CI237*'2. AC Monitors'!$E$15),CM237)</f>
        <v>41.361660000000001</v>
      </c>
      <c r="CO237" s="33">
        <f>IF($CA237="DC",CN237+(CI237*(1-'2. AC Monitors'!$D$21)),CN237)</f>
        <v>41.361660000000001</v>
      </c>
      <c r="CP237" s="35">
        <f>('2. AC Monitors'!$A$8*'1. Version 7 Dataset'!$R237)+'2. AC Monitors'!$C$8</f>
        <v>46.003</v>
      </c>
      <c r="CQ237" s="35">
        <f t="shared" si="27"/>
        <v>1</v>
      </c>
      <c r="CR237" s="33">
        <f>(IF(CD237=TRUE,CI237+(CI237*'2. AC Monitors'!$D$15),'1. Version 7 Dataset'!CI237))*0.85</f>
        <v>46.599550000000001</v>
      </c>
      <c r="CS237" s="35">
        <f t="shared" si="28"/>
        <v>0</v>
      </c>
      <c r="CT237" s="35">
        <f>($AZ237*$R237*'3. Signage Displays'!$A$7)+'3. Signage Displays'!$B$7*TANH('3. Signage Displays'!$C$7*('1. Version 7 Dataset'!$R237+'3. Signage Displays'!$D$7)+'3. Signage Displays'!$E$7)+'3. Signage Displays'!$F$7</f>
        <v>37.404317626443202</v>
      </c>
      <c r="CU237" s="36">
        <f>($AZ237*$R237*'3. Signage Displays'!$A$7)</f>
        <v>3.5760200000000002</v>
      </c>
      <c r="CV237" s="37">
        <f>BE237-(AZ237*R237*'3. Signage Displays'!$A$7)</f>
        <v>12.233980000000001</v>
      </c>
      <c r="CW237" s="37">
        <f>IF(CC237=TRUE,CV237-(CT237*'3. Signage Displays'!$A$12),CV237)</f>
        <v>12.233980000000001</v>
      </c>
      <c r="CX237" s="38">
        <f>'3. Signage Displays'!$B$7*TANH('3. Signage Displays'!$C$7*('1. Version 7 Dataset'!R237+'3. Signage Displays'!$D$7)+'3. Signage Displays'!$E$7)+'3. Signage Displays'!$F$7</f>
        <v>33.828297626443195</v>
      </c>
      <c r="CY237" s="28">
        <f t="shared" si="29"/>
        <v>1</v>
      </c>
    </row>
    <row r="238" spans="1:103" s="17" customFormat="1" ht="19.5" customHeight="1">
      <c r="A238" s="28">
        <v>117</v>
      </c>
      <c r="B238" s="29" t="s">
        <v>72</v>
      </c>
      <c r="C238" s="29" t="s">
        <v>146</v>
      </c>
      <c r="D238" s="29" t="s">
        <v>147</v>
      </c>
      <c r="E238" s="29" t="s">
        <v>75</v>
      </c>
      <c r="F238" s="29" t="s">
        <v>146</v>
      </c>
      <c r="G238" s="29" t="s">
        <v>147</v>
      </c>
      <c r="H238" s="29" t="s">
        <v>148</v>
      </c>
      <c r="I238" s="29" t="s">
        <v>78</v>
      </c>
      <c r="J238" s="29" t="s">
        <v>100</v>
      </c>
      <c r="K238" s="29"/>
      <c r="L238" s="29" t="s">
        <v>80</v>
      </c>
      <c r="M238" s="29"/>
      <c r="N238" s="30">
        <v>1000</v>
      </c>
      <c r="O238" s="30">
        <v>11.7</v>
      </c>
      <c r="P238" s="30">
        <v>20.7</v>
      </c>
      <c r="Q238" s="31">
        <v>23.8</v>
      </c>
      <c r="R238" s="30">
        <v>242.04</v>
      </c>
      <c r="S238" s="30">
        <v>1.78</v>
      </c>
      <c r="T238" s="30">
        <v>1080</v>
      </c>
      <c r="U238" s="30">
        <v>1920</v>
      </c>
      <c r="V238" s="32">
        <v>2.1</v>
      </c>
      <c r="W238" s="30">
        <v>8567</v>
      </c>
      <c r="X238" s="30">
        <v>60</v>
      </c>
      <c r="Y238" s="30">
        <v>0.3</v>
      </c>
      <c r="Z238" s="29" t="s">
        <v>86</v>
      </c>
      <c r="AA238" s="29" t="s">
        <v>86</v>
      </c>
      <c r="AB238" s="29"/>
      <c r="AC238" s="29"/>
      <c r="AD238" s="29" t="s">
        <v>84</v>
      </c>
      <c r="AE238" s="29" t="s">
        <v>84</v>
      </c>
      <c r="AF238" s="29" t="s">
        <v>139</v>
      </c>
      <c r="AG238" s="29"/>
      <c r="AH238" s="29" t="s">
        <v>86</v>
      </c>
      <c r="AI238" s="29"/>
      <c r="AJ238" s="29" t="s">
        <v>86</v>
      </c>
      <c r="AK238" s="29" t="s">
        <v>86</v>
      </c>
      <c r="AL238" s="29" t="s">
        <v>102</v>
      </c>
      <c r="AM238" s="29"/>
      <c r="AN238" s="29" t="s">
        <v>86</v>
      </c>
      <c r="AO238" s="29" t="s">
        <v>86</v>
      </c>
      <c r="AP238" s="29" t="s">
        <v>86</v>
      </c>
      <c r="AQ238" s="29" t="s">
        <v>96</v>
      </c>
      <c r="AR238" s="29"/>
      <c r="AS238" s="29" t="s">
        <v>84</v>
      </c>
      <c r="AT238" s="29" t="s">
        <v>89</v>
      </c>
      <c r="AU238" s="29"/>
      <c r="AV238" s="30">
        <v>2</v>
      </c>
      <c r="AW238" s="29" t="s">
        <v>84</v>
      </c>
      <c r="AX238" s="29" t="s">
        <v>84</v>
      </c>
      <c r="AY238" s="30">
        <v>250</v>
      </c>
      <c r="AZ238" s="30">
        <v>317.89999999999998</v>
      </c>
      <c r="BA238" s="30">
        <v>224.5</v>
      </c>
      <c r="BB238" s="30">
        <v>200</v>
      </c>
      <c r="BC238" s="29"/>
      <c r="BD238" s="29"/>
      <c r="BE238" s="30">
        <v>16.62</v>
      </c>
      <c r="BF238" s="29"/>
      <c r="BG238" s="30">
        <v>0.23</v>
      </c>
      <c r="BH238" s="30">
        <v>0</v>
      </c>
      <c r="BI238" s="29"/>
      <c r="BJ238" s="30">
        <v>0.15</v>
      </c>
      <c r="BK238" s="30">
        <v>52.27</v>
      </c>
      <c r="BL238" s="30">
        <v>52.27</v>
      </c>
      <c r="BM238" s="30">
        <v>54.1</v>
      </c>
      <c r="BN238" s="29"/>
      <c r="BO238" s="29"/>
      <c r="BP238" s="30">
        <v>0.21</v>
      </c>
      <c r="BQ238" s="30">
        <v>0.28000000000000003</v>
      </c>
      <c r="BR238" s="30">
        <v>0</v>
      </c>
      <c r="BS238" s="30">
        <v>15.37</v>
      </c>
      <c r="BT238" s="30">
        <v>48.72</v>
      </c>
      <c r="BU238" s="29"/>
      <c r="BV238" s="30">
        <v>0</v>
      </c>
      <c r="BW238" s="28">
        <v>117</v>
      </c>
      <c r="BX238" s="33">
        <f t="shared" si="24"/>
        <v>52.266539999999999</v>
      </c>
      <c r="BY238" s="34">
        <f>IF(COUNTIF($G$2:G238,G238)=1,1,0)</f>
        <v>1</v>
      </c>
      <c r="BZ238" s="34">
        <f t="shared" si="25"/>
        <v>1</v>
      </c>
      <c r="CA238" s="28" t="s">
        <v>3405</v>
      </c>
      <c r="CB238" s="34" t="b">
        <f t="shared" si="30"/>
        <v>0</v>
      </c>
      <c r="CC238" s="34" t="b">
        <f t="shared" si="26"/>
        <v>0</v>
      </c>
      <c r="CD238" s="34" t="b">
        <f t="array" ref="CD238">ISNUMBER(SEARCH("Touch Screen",$AJ238))</f>
        <v>0</v>
      </c>
      <c r="CE238" s="34"/>
      <c r="CF238" s="34"/>
      <c r="CG238" s="32">
        <v>0.3</v>
      </c>
      <c r="CH238" s="28">
        <v>0</v>
      </c>
      <c r="CI238" s="33">
        <f>('2. AC Monitors'!$A$8*'1. Version 7 Dataset'!$R238)+('1. Version 7 Dataset'!$V238*'2. AC Monitors'!$B$8)+'2. AC Monitors'!$C$8</f>
        <v>46.348879999999994</v>
      </c>
      <c r="CJ238" s="35">
        <f>BX238-('2. AC Monitors'!$B$8*V238)</f>
        <v>43.446539999999999</v>
      </c>
      <c r="CK238" s="33">
        <f>IF($CH238=0,CJ238,CJ238-('2. AC Monitors'!$A$15*'1. Version 7 Dataset'!$CG238))</f>
        <v>43.446539999999999</v>
      </c>
      <c r="CL238" s="33">
        <f>IF($CC238=TRUE,'1. Version 7 Dataset'!CK238-($CI238*'2. AC Monitors'!$B$15),'1. Version 7 Dataset'!CK238)</f>
        <v>43.446539999999999</v>
      </c>
      <c r="CM238" s="33">
        <f>IF($CD238=TRUE,CL238-($CI238*'2. AC Monitors'!$D$15),CL238)</f>
        <v>43.446539999999999</v>
      </c>
      <c r="CN238" s="33">
        <f>IF($CB238=TRUE,CM238-($CI238*'2. AC Monitors'!$E$15),CM238)</f>
        <v>43.446539999999999</v>
      </c>
      <c r="CO238" s="33">
        <f>IF($CA238="DC",CN238+(CI238*(1-'2. AC Monitors'!$D$21)),CN238)</f>
        <v>43.446539999999999</v>
      </c>
      <c r="CP238" s="35">
        <f>('2. AC Monitors'!$A$8*'1. Version 7 Dataset'!$R238)+'2. AC Monitors'!$C$8</f>
        <v>37.528880000000001</v>
      </c>
      <c r="CQ238" s="35">
        <f t="shared" si="27"/>
        <v>0</v>
      </c>
      <c r="CR238" s="33">
        <f>(IF(CD238=TRUE,CI238+(CI238*'2. AC Monitors'!$D$15),'1. Version 7 Dataset'!CI238))*0.85</f>
        <v>39.396547999999996</v>
      </c>
      <c r="CS238" s="35">
        <f t="shared" si="28"/>
        <v>0</v>
      </c>
      <c r="CT238" s="35">
        <f>($AZ238*$R238*'3. Signage Displays'!$A$7)+'3. Signage Displays'!$B$7*TANH('3. Signage Displays'!$C$7*('1. Version 7 Dataset'!$R238+'3. Signage Displays'!$D$7)+'3. Signage Displays'!$E$7)+'3. Signage Displays'!$F$7</f>
        <v>32.778962959153873</v>
      </c>
      <c r="CU238" s="36">
        <f>($AZ238*$R238*'3. Signage Displays'!$A$7)</f>
        <v>3.0777806399999998</v>
      </c>
      <c r="CV238" s="37">
        <f>BE238-(AZ238*R238*'3. Signage Displays'!$A$7)</f>
        <v>13.542219360000001</v>
      </c>
      <c r="CW238" s="37">
        <f>IF(CC238=TRUE,CV238-(CT238*'3. Signage Displays'!$A$12),CV238)</f>
        <v>13.542219360000001</v>
      </c>
      <c r="CX238" s="38">
        <f>'3. Signage Displays'!$B$7*TANH('3. Signage Displays'!$C$7*('1. Version 7 Dataset'!R238+'3. Signage Displays'!$D$7)+'3. Signage Displays'!$E$7)+'3. Signage Displays'!$F$7</f>
        <v>29.701182319153872</v>
      </c>
      <c r="CY238" s="28">
        <f t="shared" si="29"/>
        <v>1</v>
      </c>
    </row>
    <row r="239" spans="1:103" s="17" customFormat="1" ht="19.5" customHeight="1">
      <c r="A239" s="28">
        <v>124</v>
      </c>
      <c r="B239" s="29" t="s">
        <v>2771</v>
      </c>
      <c r="C239" s="29" t="s">
        <v>2795</v>
      </c>
      <c r="D239" s="29" t="s">
        <v>2795</v>
      </c>
      <c r="E239" s="29" t="s">
        <v>2773</v>
      </c>
      <c r="F239" s="29" t="s">
        <v>2795</v>
      </c>
      <c r="G239" s="29" t="s">
        <v>2795</v>
      </c>
      <c r="H239" s="29" t="s">
        <v>2796</v>
      </c>
      <c r="I239" s="29" t="s">
        <v>78</v>
      </c>
      <c r="J239" s="29" t="s">
        <v>100</v>
      </c>
      <c r="K239" s="29"/>
      <c r="L239" s="29" t="s">
        <v>80</v>
      </c>
      <c r="M239" s="29"/>
      <c r="N239" s="30">
        <v>1000</v>
      </c>
      <c r="O239" s="30">
        <v>10.5</v>
      </c>
      <c r="P239" s="30">
        <v>18.7</v>
      </c>
      <c r="Q239" s="31">
        <v>21.5</v>
      </c>
      <c r="R239" s="30">
        <v>197.52</v>
      </c>
      <c r="S239" s="30">
        <v>1.78</v>
      </c>
      <c r="T239" s="30">
        <v>1080</v>
      </c>
      <c r="U239" s="30">
        <v>1920</v>
      </c>
      <c r="V239" s="32">
        <v>2.1</v>
      </c>
      <c r="W239" s="30">
        <v>10498</v>
      </c>
      <c r="X239" s="30">
        <v>60</v>
      </c>
      <c r="Y239" s="30">
        <v>0.3</v>
      </c>
      <c r="Z239" s="29" t="s">
        <v>86</v>
      </c>
      <c r="AA239" s="29" t="s">
        <v>86</v>
      </c>
      <c r="AB239" s="29"/>
      <c r="AC239" s="29"/>
      <c r="AD239" s="29" t="s">
        <v>83</v>
      </c>
      <c r="AE239" s="29" t="s">
        <v>83</v>
      </c>
      <c r="AF239" s="29" t="s">
        <v>1248</v>
      </c>
      <c r="AG239" s="29" t="s">
        <v>2782</v>
      </c>
      <c r="AH239" s="29" t="s">
        <v>86</v>
      </c>
      <c r="AI239" s="29"/>
      <c r="AJ239" s="29" t="s">
        <v>86</v>
      </c>
      <c r="AK239" s="29" t="s">
        <v>86</v>
      </c>
      <c r="AL239" s="29" t="s">
        <v>102</v>
      </c>
      <c r="AM239" s="29" t="s">
        <v>2782</v>
      </c>
      <c r="AN239" s="29" t="s">
        <v>86</v>
      </c>
      <c r="AO239" s="29" t="s">
        <v>86</v>
      </c>
      <c r="AP239" s="29" t="s">
        <v>86</v>
      </c>
      <c r="AQ239" s="29" t="s">
        <v>96</v>
      </c>
      <c r="AR239" s="29"/>
      <c r="AS239" s="29" t="s">
        <v>84</v>
      </c>
      <c r="AT239" s="29" t="s">
        <v>89</v>
      </c>
      <c r="AU239" s="29"/>
      <c r="AV239" s="30">
        <v>5</v>
      </c>
      <c r="AW239" s="29" t="s">
        <v>84</v>
      </c>
      <c r="AX239" s="29" t="s">
        <v>84</v>
      </c>
      <c r="AY239" s="30">
        <v>200</v>
      </c>
      <c r="AZ239" s="30">
        <v>309.3</v>
      </c>
      <c r="BA239" s="30">
        <v>245.4</v>
      </c>
      <c r="BB239" s="30">
        <v>200</v>
      </c>
      <c r="BC239" s="29"/>
      <c r="BD239" s="29"/>
      <c r="BE239" s="30">
        <v>15.53</v>
      </c>
      <c r="BF239" s="29"/>
      <c r="BG239" s="30">
        <v>0.2</v>
      </c>
      <c r="BH239" s="29"/>
      <c r="BI239" s="29"/>
      <c r="BJ239" s="29"/>
      <c r="BK239" s="30">
        <v>48.73</v>
      </c>
      <c r="BL239" s="30">
        <v>48.73</v>
      </c>
      <c r="BM239" s="30">
        <v>50.6</v>
      </c>
      <c r="BN239" s="29"/>
      <c r="BO239" s="29"/>
      <c r="BP239" s="29"/>
      <c r="BQ239" s="30">
        <v>0.42</v>
      </c>
      <c r="BR239" s="29"/>
      <c r="BS239" s="30">
        <v>15.65</v>
      </c>
      <c r="BT239" s="30">
        <v>50.37</v>
      </c>
      <c r="BU239" s="29"/>
      <c r="BV239" s="30">
        <v>0</v>
      </c>
      <c r="BW239" s="28">
        <v>124</v>
      </c>
      <c r="BX239" s="33">
        <f t="shared" si="24"/>
        <v>48.753779999999992</v>
      </c>
      <c r="BY239" s="34">
        <f>IF(COUNTIF($G$2:G239,G239)=1,1,0)</f>
        <v>1</v>
      </c>
      <c r="BZ239" s="34">
        <f t="shared" si="25"/>
        <v>1</v>
      </c>
      <c r="CA239" s="28" t="s">
        <v>3405</v>
      </c>
      <c r="CB239" s="34" t="b">
        <f t="shared" si="30"/>
        <v>0</v>
      </c>
      <c r="CC239" s="34" t="b">
        <f t="shared" si="26"/>
        <v>0</v>
      </c>
      <c r="CD239" s="34" t="b">
        <f t="array" ref="CD239">ISNUMBER(SEARCH("Touch Screen",$AJ239))</f>
        <v>0</v>
      </c>
      <c r="CE239" s="34"/>
      <c r="CF239" s="34"/>
      <c r="CG239" s="32">
        <v>0.3</v>
      </c>
      <c r="CH239" s="28">
        <v>0</v>
      </c>
      <c r="CI239" s="33">
        <f>('2. AC Monitors'!$A$8*'1. Version 7 Dataset'!$R239)+('1. Version 7 Dataset'!$V239*'2. AC Monitors'!$B$8)+'2. AC Monitors'!$C$8</f>
        <v>40.917439999999999</v>
      </c>
      <c r="CJ239" s="35">
        <f>BX239-('2. AC Monitors'!$B$8*V239)</f>
        <v>39.933779999999992</v>
      </c>
      <c r="CK239" s="33">
        <f>IF($CH239=0,CJ239,CJ239-('2. AC Monitors'!$A$15*'1. Version 7 Dataset'!$CG239))</f>
        <v>39.933779999999992</v>
      </c>
      <c r="CL239" s="33">
        <f>IF($CC239=TRUE,'1. Version 7 Dataset'!CK239-($CI239*'2. AC Monitors'!$B$15),'1. Version 7 Dataset'!CK239)</f>
        <v>39.933779999999992</v>
      </c>
      <c r="CM239" s="33">
        <f>IF($CD239=TRUE,CL239-($CI239*'2. AC Monitors'!$D$15),CL239)</f>
        <v>39.933779999999992</v>
      </c>
      <c r="CN239" s="33">
        <f>IF($CB239=TRUE,CM239-($CI239*'2. AC Monitors'!$E$15),CM239)</f>
        <v>39.933779999999992</v>
      </c>
      <c r="CO239" s="33">
        <f>IF($CA239="DC",CN239+(CI239*(1-'2. AC Monitors'!$D$21)),CN239)</f>
        <v>39.933779999999992</v>
      </c>
      <c r="CP239" s="35">
        <f>('2. AC Monitors'!$A$8*'1. Version 7 Dataset'!$R239)+'2. AC Monitors'!$C$8</f>
        <v>32.097440000000006</v>
      </c>
      <c r="CQ239" s="35">
        <f t="shared" si="27"/>
        <v>0</v>
      </c>
      <c r="CR239" s="33">
        <f>(IF(CD239=TRUE,CI239+(CI239*'2. AC Monitors'!$D$15),'1. Version 7 Dataset'!CI239))*0.85</f>
        <v>34.779823999999998</v>
      </c>
      <c r="CS239" s="35">
        <f t="shared" si="28"/>
        <v>0</v>
      </c>
      <c r="CT239" s="35">
        <f>($AZ239*$R239*'3. Signage Displays'!$A$7)+'3. Signage Displays'!$B$7*TANH('3. Signage Displays'!$C$7*('1. Version 7 Dataset'!$R239+'3. Signage Displays'!$D$7)+'3. Signage Displays'!$E$7)+'3. Signage Displays'!$F$7</f>
        <v>29.486813317923769</v>
      </c>
      <c r="CU239" s="36">
        <f>($AZ239*$R239*'3. Signage Displays'!$A$7)</f>
        <v>2.4437174400000004</v>
      </c>
      <c r="CV239" s="37">
        <f>BE239-(AZ239*R239*'3. Signage Displays'!$A$7)</f>
        <v>13.086282559999999</v>
      </c>
      <c r="CW239" s="37">
        <f>IF(CC239=TRUE,CV239-(CT239*'3. Signage Displays'!$A$12),CV239)</f>
        <v>13.086282559999999</v>
      </c>
      <c r="CX239" s="38">
        <f>'3. Signage Displays'!$B$7*TANH('3. Signage Displays'!$C$7*('1. Version 7 Dataset'!R239+'3. Signage Displays'!$D$7)+'3. Signage Displays'!$E$7)+'3. Signage Displays'!$F$7</f>
        <v>27.043095877923768</v>
      </c>
      <c r="CY239" s="28">
        <f t="shared" si="29"/>
        <v>1</v>
      </c>
    </row>
    <row r="240" spans="1:103" s="17" customFormat="1" ht="19.5" customHeight="1">
      <c r="A240" s="28">
        <v>128</v>
      </c>
      <c r="B240" s="29" t="s">
        <v>72</v>
      </c>
      <c r="C240" s="29" t="s">
        <v>129</v>
      </c>
      <c r="D240" s="29" t="s">
        <v>130</v>
      </c>
      <c r="E240" s="29" t="s">
        <v>75</v>
      </c>
      <c r="F240" s="29" t="s">
        <v>129</v>
      </c>
      <c r="G240" s="29" t="s">
        <v>130</v>
      </c>
      <c r="H240" s="29" t="s">
        <v>131</v>
      </c>
      <c r="I240" s="29" t="s">
        <v>78</v>
      </c>
      <c r="J240" s="29" t="s">
        <v>132</v>
      </c>
      <c r="K240" s="29" t="s">
        <v>105</v>
      </c>
      <c r="L240" s="29" t="s">
        <v>80</v>
      </c>
      <c r="M240" s="29" t="s">
        <v>105</v>
      </c>
      <c r="N240" s="30">
        <v>1000</v>
      </c>
      <c r="O240" s="30">
        <v>10.5</v>
      </c>
      <c r="P240" s="30">
        <v>18.7</v>
      </c>
      <c r="Q240" s="31">
        <v>21.5</v>
      </c>
      <c r="R240" s="30">
        <v>197.6</v>
      </c>
      <c r="S240" s="30">
        <v>1.78</v>
      </c>
      <c r="T240" s="30">
        <v>1080</v>
      </c>
      <c r="U240" s="30">
        <v>1920</v>
      </c>
      <c r="V240" s="32">
        <v>2.1</v>
      </c>
      <c r="W240" s="30">
        <v>10494</v>
      </c>
      <c r="X240" s="30">
        <v>60</v>
      </c>
      <c r="Y240" s="30">
        <v>35.200000000000003</v>
      </c>
      <c r="Z240" s="29" t="s">
        <v>81</v>
      </c>
      <c r="AA240" s="29" t="s">
        <v>86</v>
      </c>
      <c r="AB240" s="29"/>
      <c r="AC240" s="29"/>
      <c r="AD240" s="29" t="s">
        <v>84</v>
      </c>
      <c r="AE240" s="29" t="s">
        <v>83</v>
      </c>
      <c r="AF240" s="29" t="s">
        <v>133</v>
      </c>
      <c r="AG240" s="29" t="s">
        <v>105</v>
      </c>
      <c r="AH240" s="29" t="s">
        <v>120</v>
      </c>
      <c r="AI240" s="29" t="s">
        <v>105</v>
      </c>
      <c r="AJ240" s="29" t="s">
        <v>120</v>
      </c>
      <c r="AK240" s="29" t="s">
        <v>86</v>
      </c>
      <c r="AL240" s="29" t="s">
        <v>87</v>
      </c>
      <c r="AM240" s="29" t="s">
        <v>105</v>
      </c>
      <c r="AN240" s="29" t="s">
        <v>86</v>
      </c>
      <c r="AO240" s="29" t="s">
        <v>86</v>
      </c>
      <c r="AP240" s="29" t="s">
        <v>86</v>
      </c>
      <c r="AQ240" s="29" t="s">
        <v>96</v>
      </c>
      <c r="AR240" s="29" t="s">
        <v>105</v>
      </c>
      <c r="AS240" s="29" t="s">
        <v>84</v>
      </c>
      <c r="AT240" s="29" t="s">
        <v>89</v>
      </c>
      <c r="AU240" s="29" t="s">
        <v>105</v>
      </c>
      <c r="AV240" s="30">
        <v>5</v>
      </c>
      <c r="AW240" s="29" t="s">
        <v>84</v>
      </c>
      <c r="AX240" s="29" t="s">
        <v>84</v>
      </c>
      <c r="AY240" s="30">
        <v>250</v>
      </c>
      <c r="AZ240" s="30">
        <v>273</v>
      </c>
      <c r="BA240" s="30">
        <v>223</v>
      </c>
      <c r="BB240" s="30">
        <v>200</v>
      </c>
      <c r="BC240" s="29"/>
      <c r="BD240" s="29"/>
      <c r="BE240" s="30">
        <v>12.83</v>
      </c>
      <c r="BF240" s="29"/>
      <c r="BG240" s="30">
        <v>0.25</v>
      </c>
      <c r="BH240" s="30">
        <v>0.25</v>
      </c>
      <c r="BI240" s="29"/>
      <c r="BJ240" s="30">
        <v>0.14000000000000001</v>
      </c>
      <c r="BK240" s="30">
        <v>40.76</v>
      </c>
      <c r="BL240" s="30">
        <v>40.76</v>
      </c>
      <c r="BM240" s="30">
        <v>50.6</v>
      </c>
      <c r="BN240" s="29"/>
      <c r="BO240" s="29"/>
      <c r="BP240" s="30">
        <v>0.22</v>
      </c>
      <c r="BQ240" s="30">
        <v>0.36</v>
      </c>
      <c r="BR240" s="30">
        <v>0.36</v>
      </c>
      <c r="BS240" s="30">
        <v>13.19</v>
      </c>
      <c r="BT240" s="30">
        <v>42.5</v>
      </c>
      <c r="BU240" s="29"/>
      <c r="BV240" s="30">
        <v>0</v>
      </c>
      <c r="BW240" s="28">
        <v>128</v>
      </c>
      <c r="BX240" s="33">
        <f t="shared" si="24"/>
        <v>40.760279999999995</v>
      </c>
      <c r="BY240" s="34">
        <f>IF(COUNTIF($G$2:G240,G240)=1,1,0)</f>
        <v>1</v>
      </c>
      <c r="BZ240" s="34">
        <f t="shared" si="25"/>
        <v>1</v>
      </c>
      <c r="CA240" s="28" t="s">
        <v>3405</v>
      </c>
      <c r="CB240" s="34" t="b">
        <f t="shared" si="30"/>
        <v>0</v>
      </c>
      <c r="CC240" s="34" t="b">
        <f t="shared" si="26"/>
        <v>0</v>
      </c>
      <c r="CD240" s="34" t="b">
        <f t="array" ref="CD240">ISNUMBER(SEARCH("Touch Screen",$AJ240))</f>
        <v>0</v>
      </c>
      <c r="CE240" s="34"/>
      <c r="CF240" s="34"/>
      <c r="CG240" s="32">
        <v>35.200000000000003</v>
      </c>
      <c r="CH240" s="28">
        <v>0</v>
      </c>
      <c r="CI240" s="33">
        <f>('2. AC Monitors'!$A$8*'1. Version 7 Dataset'!$R240)+('1. Version 7 Dataset'!$V240*'2. AC Monitors'!$B$8)+'2. AC Monitors'!$C$8</f>
        <v>40.927199999999999</v>
      </c>
      <c r="CJ240" s="35">
        <f>BX240-('2. AC Monitors'!$B$8*V240)</f>
        <v>31.940279999999994</v>
      </c>
      <c r="CK240" s="33">
        <f>IF($CH240=0,CJ240,CJ240-('2. AC Monitors'!$A$15*'1. Version 7 Dataset'!$CG240))</f>
        <v>31.940279999999994</v>
      </c>
      <c r="CL240" s="33">
        <f>IF($CC240=TRUE,'1. Version 7 Dataset'!CK240-($CI240*'2. AC Monitors'!$B$15),'1. Version 7 Dataset'!CK240)</f>
        <v>31.940279999999994</v>
      </c>
      <c r="CM240" s="33">
        <f>IF($CD240=TRUE,CL240-($CI240*'2. AC Monitors'!$D$15),CL240)</f>
        <v>31.940279999999994</v>
      </c>
      <c r="CN240" s="33">
        <f>IF($CB240=TRUE,CM240-($CI240*'2. AC Monitors'!$E$15),CM240)</f>
        <v>31.940279999999994</v>
      </c>
      <c r="CO240" s="33">
        <f>IF($CA240="DC",CN240+(CI240*(1-'2. AC Monitors'!$D$21)),CN240)</f>
        <v>31.940279999999994</v>
      </c>
      <c r="CP240" s="35">
        <f>('2. AC Monitors'!$A$8*'1. Version 7 Dataset'!$R240)+'2. AC Monitors'!$C$8</f>
        <v>32.107199999999999</v>
      </c>
      <c r="CQ240" s="35">
        <f t="shared" si="27"/>
        <v>1</v>
      </c>
      <c r="CR240" s="33">
        <f>(IF(CD240=TRUE,CI240+(CI240*'2. AC Monitors'!$D$15),'1. Version 7 Dataset'!CI240))*0.85</f>
        <v>34.788119999999999</v>
      </c>
      <c r="CS240" s="35">
        <f t="shared" si="28"/>
        <v>0</v>
      </c>
      <c r="CT240" s="35">
        <f>($AZ240*$R240*'3. Signage Displays'!$A$7)+'3. Signage Displays'!$B$7*TANH('3. Signage Displays'!$C$7*('1. Version 7 Dataset'!$R240+'3. Signage Displays'!$D$7)+'3. Signage Displays'!$E$7)+'3. Signage Displays'!$F$7</f>
        <v>29.205671331624593</v>
      </c>
      <c r="CU240" s="36">
        <f>($AZ240*$R240*'3. Signage Displays'!$A$7)</f>
        <v>2.1577920000000002</v>
      </c>
      <c r="CV240" s="37">
        <f>BE240-(AZ240*R240*'3. Signage Displays'!$A$7)</f>
        <v>10.672207999999999</v>
      </c>
      <c r="CW240" s="37">
        <f>IF(CC240=TRUE,CV240-(CT240*'3. Signage Displays'!$A$12),CV240)</f>
        <v>10.672207999999999</v>
      </c>
      <c r="CX240" s="38">
        <f>'3. Signage Displays'!$B$7*TANH('3. Signage Displays'!$C$7*('1. Version 7 Dataset'!R240+'3. Signage Displays'!$D$7)+'3. Signage Displays'!$E$7)+'3. Signage Displays'!$F$7</f>
        <v>27.047879331624593</v>
      </c>
      <c r="CY240" s="28">
        <f t="shared" si="29"/>
        <v>1</v>
      </c>
    </row>
    <row r="241" spans="1:103" s="17" customFormat="1" ht="19.5" customHeight="1">
      <c r="A241" s="28">
        <v>129</v>
      </c>
      <c r="B241" s="29" t="s">
        <v>72</v>
      </c>
      <c r="C241" s="29" t="s">
        <v>169</v>
      </c>
      <c r="D241" s="29" t="s">
        <v>170</v>
      </c>
      <c r="E241" s="29" t="s">
        <v>75</v>
      </c>
      <c r="F241" s="29" t="s">
        <v>169</v>
      </c>
      <c r="G241" s="29" t="s">
        <v>170</v>
      </c>
      <c r="H241" s="29" t="s">
        <v>171</v>
      </c>
      <c r="I241" s="29" t="s">
        <v>78</v>
      </c>
      <c r="J241" s="29" t="s">
        <v>100</v>
      </c>
      <c r="K241" s="29" t="s">
        <v>105</v>
      </c>
      <c r="L241" s="29" t="s">
        <v>80</v>
      </c>
      <c r="M241" s="29" t="s">
        <v>105</v>
      </c>
      <c r="N241" s="30">
        <v>1000</v>
      </c>
      <c r="O241" s="30">
        <v>11.9</v>
      </c>
      <c r="P241" s="30">
        <v>21.4</v>
      </c>
      <c r="Q241" s="31">
        <v>24.5</v>
      </c>
      <c r="R241" s="30">
        <v>255.05</v>
      </c>
      <c r="S241" s="30">
        <v>1.78</v>
      </c>
      <c r="T241" s="30">
        <v>1080</v>
      </c>
      <c r="U241" s="30">
        <v>1920</v>
      </c>
      <c r="V241" s="32">
        <v>2.1</v>
      </c>
      <c r="W241" s="30">
        <v>8183</v>
      </c>
      <c r="X241" s="30">
        <v>60</v>
      </c>
      <c r="Y241" s="30">
        <v>31.7</v>
      </c>
      <c r="Z241" s="29" t="s">
        <v>86</v>
      </c>
      <c r="AA241" s="29" t="s">
        <v>86</v>
      </c>
      <c r="AB241" s="29"/>
      <c r="AC241" s="29"/>
      <c r="AD241" s="29" t="s">
        <v>84</v>
      </c>
      <c r="AE241" s="29" t="s">
        <v>83</v>
      </c>
      <c r="AF241" s="29" t="s">
        <v>133</v>
      </c>
      <c r="AG241" s="29" t="s">
        <v>105</v>
      </c>
      <c r="AH241" s="29" t="s">
        <v>120</v>
      </c>
      <c r="AI241" s="29" t="s">
        <v>105</v>
      </c>
      <c r="AJ241" s="29" t="s">
        <v>120</v>
      </c>
      <c r="AK241" s="29" t="s">
        <v>86</v>
      </c>
      <c r="AL241" s="29" t="s">
        <v>87</v>
      </c>
      <c r="AM241" s="29" t="s">
        <v>105</v>
      </c>
      <c r="AN241" s="29" t="s">
        <v>86</v>
      </c>
      <c r="AO241" s="29" t="s">
        <v>86</v>
      </c>
      <c r="AP241" s="29" t="s">
        <v>86</v>
      </c>
      <c r="AQ241" s="29" t="s">
        <v>96</v>
      </c>
      <c r="AR241" s="29" t="s">
        <v>105</v>
      </c>
      <c r="AS241" s="29" t="s">
        <v>84</v>
      </c>
      <c r="AT241" s="29" t="s">
        <v>89</v>
      </c>
      <c r="AU241" s="29" t="s">
        <v>105</v>
      </c>
      <c r="AV241" s="30">
        <v>5</v>
      </c>
      <c r="AW241" s="29" t="s">
        <v>84</v>
      </c>
      <c r="AX241" s="29" t="s">
        <v>84</v>
      </c>
      <c r="AY241" s="30">
        <v>250</v>
      </c>
      <c r="AZ241" s="30">
        <v>320.10000000000002</v>
      </c>
      <c r="BA241" s="30">
        <v>320.10000000000002</v>
      </c>
      <c r="BB241" s="30">
        <v>200</v>
      </c>
      <c r="BC241" s="29"/>
      <c r="BD241" s="29"/>
      <c r="BE241" s="30">
        <v>14.37</v>
      </c>
      <c r="BF241" s="29"/>
      <c r="BG241" s="30">
        <v>0.21</v>
      </c>
      <c r="BH241" s="30">
        <v>0.21</v>
      </c>
      <c r="BI241" s="29"/>
      <c r="BJ241" s="30">
        <v>0.16</v>
      </c>
      <c r="BK241" s="30">
        <v>42.25</v>
      </c>
      <c r="BL241" s="30">
        <v>42.25</v>
      </c>
      <c r="BM241" s="30">
        <v>56.7</v>
      </c>
      <c r="BN241" s="29"/>
      <c r="BO241" s="29"/>
      <c r="BP241" s="30">
        <v>0.25</v>
      </c>
      <c r="BQ241" s="30">
        <v>0.31</v>
      </c>
      <c r="BR241" s="30">
        <v>0.31</v>
      </c>
      <c r="BS241" s="30">
        <v>14.51</v>
      </c>
      <c r="BT241" s="30">
        <v>46.25</v>
      </c>
      <c r="BU241" s="29"/>
      <c r="BV241" s="30">
        <v>0</v>
      </c>
      <c r="BW241" s="28">
        <v>129</v>
      </c>
      <c r="BX241" s="33">
        <f t="shared" si="24"/>
        <v>45.254159999999992</v>
      </c>
      <c r="BY241" s="34">
        <f>IF(COUNTIF($G$2:G241,G241)=1,1,0)</f>
        <v>1</v>
      </c>
      <c r="BZ241" s="34">
        <f t="shared" si="25"/>
        <v>1</v>
      </c>
      <c r="CA241" s="28" t="s">
        <v>3405</v>
      </c>
      <c r="CB241" s="34" t="b">
        <f t="shared" si="30"/>
        <v>0</v>
      </c>
      <c r="CC241" s="34" t="b">
        <f t="shared" si="26"/>
        <v>0</v>
      </c>
      <c r="CD241" s="34" t="b">
        <f t="array" ref="CD241">ISNUMBER(SEARCH("Touch Screen",$AJ241))</f>
        <v>0</v>
      </c>
      <c r="CE241" s="34"/>
      <c r="CF241" s="34"/>
      <c r="CG241" s="32">
        <v>31.7</v>
      </c>
      <c r="CH241" s="28">
        <v>0</v>
      </c>
      <c r="CI241" s="33">
        <f>('2. AC Monitors'!$A$8*'1. Version 7 Dataset'!$R241)+('1. Version 7 Dataset'!$V241*'2. AC Monitors'!$B$8)+'2. AC Monitors'!$C$8</f>
        <v>47.936099999999996</v>
      </c>
      <c r="CJ241" s="35">
        <f>BX241-('2. AC Monitors'!$B$8*V241)</f>
        <v>36.434159999999991</v>
      </c>
      <c r="CK241" s="33">
        <f>IF($CH241=0,CJ241,CJ241-('2. AC Monitors'!$A$15*'1. Version 7 Dataset'!$CG241))</f>
        <v>36.434159999999991</v>
      </c>
      <c r="CL241" s="33">
        <f>IF($CC241=TRUE,'1. Version 7 Dataset'!CK241-($CI241*'2. AC Monitors'!$B$15),'1. Version 7 Dataset'!CK241)</f>
        <v>36.434159999999991</v>
      </c>
      <c r="CM241" s="33">
        <f>IF($CD241=TRUE,CL241-($CI241*'2. AC Monitors'!$D$15),CL241)</f>
        <v>36.434159999999991</v>
      </c>
      <c r="CN241" s="33">
        <f>IF($CB241=TRUE,CM241-($CI241*'2. AC Monitors'!$E$15),CM241)</f>
        <v>36.434159999999991</v>
      </c>
      <c r="CO241" s="33">
        <f>IF($CA241="DC",CN241+(CI241*(1-'2. AC Monitors'!$D$21)),CN241)</f>
        <v>36.434159999999991</v>
      </c>
      <c r="CP241" s="35">
        <f>('2. AC Monitors'!$A$8*'1. Version 7 Dataset'!$R241)+'2. AC Monitors'!$C$8</f>
        <v>39.116100000000003</v>
      </c>
      <c r="CQ241" s="35">
        <f t="shared" si="27"/>
        <v>1</v>
      </c>
      <c r="CR241" s="33">
        <f>(IF(CD241=TRUE,CI241+(CI241*'2. AC Monitors'!$D$15),'1. Version 7 Dataset'!CI241))*0.85</f>
        <v>40.745684999999995</v>
      </c>
      <c r="CS241" s="35">
        <f t="shared" si="28"/>
        <v>0</v>
      </c>
      <c r="CT241" s="35">
        <f>($AZ241*$R241*'3. Signage Displays'!$A$7)+'3. Signage Displays'!$B$7*TANH('3. Signage Displays'!$C$7*('1. Version 7 Dataset'!$R241+'3. Signage Displays'!$D$7)+'3. Signage Displays'!$E$7)+'3. Signage Displays'!$F$7</f>
        <v>33.741922278382098</v>
      </c>
      <c r="CU241" s="36">
        <f>($AZ241*$R241*'3. Signage Displays'!$A$7)</f>
        <v>3.2656602000000006</v>
      </c>
      <c r="CV241" s="37">
        <f>BE241-(AZ241*R241*'3. Signage Displays'!$A$7)</f>
        <v>11.104339799999998</v>
      </c>
      <c r="CW241" s="37">
        <f>IF(CC241=TRUE,CV241-(CT241*'3. Signage Displays'!$A$12),CV241)</f>
        <v>11.104339799999998</v>
      </c>
      <c r="CX241" s="38">
        <f>'3. Signage Displays'!$B$7*TANH('3. Signage Displays'!$C$7*('1. Version 7 Dataset'!R241+'3. Signage Displays'!$D$7)+'3. Signage Displays'!$E$7)+'3. Signage Displays'!$F$7</f>
        <v>30.476262078382096</v>
      </c>
      <c r="CY241" s="28">
        <f t="shared" si="29"/>
        <v>1</v>
      </c>
    </row>
    <row r="242" spans="1:103" s="17" customFormat="1" ht="19.5" customHeight="1">
      <c r="A242" s="28">
        <v>132</v>
      </c>
      <c r="B242" s="29" t="s">
        <v>72</v>
      </c>
      <c r="C242" s="29" t="s">
        <v>160</v>
      </c>
      <c r="D242" s="29" t="s">
        <v>161</v>
      </c>
      <c r="E242" s="29" t="s">
        <v>75</v>
      </c>
      <c r="F242" s="29" t="s">
        <v>160</v>
      </c>
      <c r="G242" s="29" t="s">
        <v>161</v>
      </c>
      <c r="H242" s="29" t="s">
        <v>162</v>
      </c>
      <c r="I242" s="29" t="s">
        <v>78</v>
      </c>
      <c r="J242" s="29" t="s">
        <v>88</v>
      </c>
      <c r="K242" s="29" t="s">
        <v>158</v>
      </c>
      <c r="L242" s="29" t="s">
        <v>80</v>
      </c>
      <c r="M242" s="29" t="s">
        <v>105</v>
      </c>
      <c r="N242" s="30">
        <v>1000</v>
      </c>
      <c r="O242" s="30">
        <v>11.7</v>
      </c>
      <c r="P242" s="30">
        <v>20.7</v>
      </c>
      <c r="Q242" s="31">
        <v>23.8</v>
      </c>
      <c r="R242" s="30">
        <v>242.18</v>
      </c>
      <c r="S242" s="30">
        <v>1.78</v>
      </c>
      <c r="T242" s="30">
        <v>1080</v>
      </c>
      <c r="U242" s="30">
        <v>1920</v>
      </c>
      <c r="V242" s="32">
        <v>2.1</v>
      </c>
      <c r="W242" s="30">
        <v>8562</v>
      </c>
      <c r="X242" s="30">
        <v>60</v>
      </c>
      <c r="Y242" s="30">
        <v>33.200000000000003</v>
      </c>
      <c r="Z242" s="29" t="s">
        <v>81</v>
      </c>
      <c r="AA242" s="29" t="s">
        <v>86</v>
      </c>
      <c r="AB242" s="29"/>
      <c r="AC242" s="29"/>
      <c r="AD242" s="29" t="s">
        <v>84</v>
      </c>
      <c r="AE242" s="29" t="s">
        <v>83</v>
      </c>
      <c r="AF242" s="29" t="s">
        <v>133</v>
      </c>
      <c r="AG242" s="29" t="s">
        <v>105</v>
      </c>
      <c r="AH242" s="29" t="s">
        <v>120</v>
      </c>
      <c r="AI242" s="29" t="s">
        <v>105</v>
      </c>
      <c r="AJ242" s="29" t="s">
        <v>120</v>
      </c>
      <c r="AK242" s="29" t="s">
        <v>86</v>
      </c>
      <c r="AL242" s="29" t="s">
        <v>87</v>
      </c>
      <c r="AM242" s="29" t="s">
        <v>105</v>
      </c>
      <c r="AN242" s="29" t="s">
        <v>86</v>
      </c>
      <c r="AO242" s="29" t="s">
        <v>86</v>
      </c>
      <c r="AP242" s="29" t="s">
        <v>86</v>
      </c>
      <c r="AQ242" s="29" t="s">
        <v>96</v>
      </c>
      <c r="AR242" s="29" t="s">
        <v>105</v>
      </c>
      <c r="AS242" s="29" t="s">
        <v>84</v>
      </c>
      <c r="AT242" s="29" t="s">
        <v>89</v>
      </c>
      <c r="AU242" s="29" t="s">
        <v>105</v>
      </c>
      <c r="AV242" s="30">
        <v>5</v>
      </c>
      <c r="AW242" s="29" t="s">
        <v>84</v>
      </c>
      <c r="AX242" s="29" t="s">
        <v>84</v>
      </c>
      <c r="AY242" s="30">
        <v>250</v>
      </c>
      <c r="AZ242" s="30">
        <v>333.3</v>
      </c>
      <c r="BA242" s="30">
        <v>273.60000000000002</v>
      </c>
      <c r="BB242" s="30">
        <v>200</v>
      </c>
      <c r="BC242" s="29"/>
      <c r="BD242" s="29"/>
      <c r="BE242" s="30">
        <v>14.88</v>
      </c>
      <c r="BF242" s="29"/>
      <c r="BG242" s="30">
        <v>0.25</v>
      </c>
      <c r="BH242" s="30">
        <v>0.25</v>
      </c>
      <c r="BI242" s="29"/>
      <c r="BJ242" s="30">
        <v>0.14000000000000001</v>
      </c>
      <c r="BK242" s="30">
        <v>47.06</v>
      </c>
      <c r="BL242" s="30">
        <v>47.06</v>
      </c>
      <c r="BM242" s="30">
        <v>54.1</v>
      </c>
      <c r="BN242" s="29"/>
      <c r="BO242" s="29"/>
      <c r="BP242" s="30">
        <v>0.23</v>
      </c>
      <c r="BQ242" s="30">
        <v>0.34</v>
      </c>
      <c r="BR242" s="30">
        <v>0.34</v>
      </c>
      <c r="BS242" s="30">
        <v>14.88</v>
      </c>
      <c r="BT242" s="30">
        <v>47.57</v>
      </c>
      <c r="BU242" s="29"/>
      <c r="BV242" s="30">
        <v>0</v>
      </c>
      <c r="BW242" s="28">
        <v>132</v>
      </c>
      <c r="BX242" s="33">
        <f t="shared" si="24"/>
        <v>47.045579999999994</v>
      </c>
      <c r="BY242" s="34">
        <f>IF(COUNTIF($G$2:G242,G242)=1,1,0)</f>
        <v>1</v>
      </c>
      <c r="BZ242" s="34">
        <f t="shared" si="25"/>
        <v>1</v>
      </c>
      <c r="CA242" s="28" t="s">
        <v>3405</v>
      </c>
      <c r="CB242" s="34" t="b">
        <f t="shared" si="30"/>
        <v>0</v>
      </c>
      <c r="CC242" s="34" t="b">
        <f t="shared" si="26"/>
        <v>0</v>
      </c>
      <c r="CD242" s="34" t="b">
        <f t="array" ref="CD242">ISNUMBER(SEARCH("Touch Screen",$AJ242))</f>
        <v>0</v>
      </c>
      <c r="CE242" s="34"/>
      <c r="CF242" s="34"/>
      <c r="CG242" s="32">
        <v>33.200000000000003</v>
      </c>
      <c r="CH242" s="28">
        <v>0</v>
      </c>
      <c r="CI242" s="33">
        <f>('2. AC Monitors'!$A$8*'1. Version 7 Dataset'!$R242)+('1. Version 7 Dataset'!$V242*'2. AC Monitors'!$B$8)+'2. AC Monitors'!$C$8</f>
        <v>46.365960000000001</v>
      </c>
      <c r="CJ242" s="35">
        <f>BX242-('2. AC Monitors'!$B$8*V242)</f>
        <v>38.225579999999994</v>
      </c>
      <c r="CK242" s="33">
        <f>IF($CH242=0,CJ242,CJ242-('2. AC Monitors'!$A$15*'1. Version 7 Dataset'!$CG242))</f>
        <v>38.225579999999994</v>
      </c>
      <c r="CL242" s="33">
        <f>IF($CC242=TRUE,'1. Version 7 Dataset'!CK242-($CI242*'2. AC Monitors'!$B$15),'1. Version 7 Dataset'!CK242)</f>
        <v>38.225579999999994</v>
      </c>
      <c r="CM242" s="33">
        <f>IF($CD242=TRUE,CL242-($CI242*'2. AC Monitors'!$D$15),CL242)</f>
        <v>38.225579999999994</v>
      </c>
      <c r="CN242" s="33">
        <f>IF($CB242=TRUE,CM242-($CI242*'2. AC Monitors'!$E$15),CM242)</f>
        <v>38.225579999999994</v>
      </c>
      <c r="CO242" s="33">
        <f>IF($CA242="DC",CN242+(CI242*(1-'2. AC Monitors'!$D$21)),CN242)</f>
        <v>38.225579999999994</v>
      </c>
      <c r="CP242" s="35">
        <f>('2. AC Monitors'!$A$8*'1. Version 7 Dataset'!$R242)+'2. AC Monitors'!$C$8</f>
        <v>37.545960000000001</v>
      </c>
      <c r="CQ242" s="35">
        <f t="shared" si="27"/>
        <v>0</v>
      </c>
      <c r="CR242" s="33">
        <f>(IF(CD242=TRUE,CI242+(CI242*'2. AC Monitors'!$D$15),'1. Version 7 Dataset'!CI242))*0.85</f>
        <v>39.411065999999998</v>
      </c>
      <c r="CS242" s="35">
        <f t="shared" si="28"/>
        <v>0</v>
      </c>
      <c r="CT242" s="35">
        <f>($AZ242*$R242*'3. Signage Displays'!$A$7)+'3. Signage Displays'!$B$7*TANH('3. Signage Displays'!$C$7*('1. Version 7 Dataset'!$R242+'3. Signage Displays'!$D$7)+'3. Signage Displays'!$E$7)+'3. Signage Displays'!$F$7</f>
        <v>32.938271132701331</v>
      </c>
      <c r="CU242" s="36">
        <f>($AZ242*$R242*'3. Signage Displays'!$A$7)</f>
        <v>3.2287437600000009</v>
      </c>
      <c r="CV242" s="37">
        <f>BE242-(AZ242*R242*'3. Signage Displays'!$A$7)</f>
        <v>11.65125624</v>
      </c>
      <c r="CW242" s="37">
        <f>IF(CC242=TRUE,CV242-(CT242*'3. Signage Displays'!$A$12),CV242)</f>
        <v>11.65125624</v>
      </c>
      <c r="CX242" s="38">
        <f>'3. Signage Displays'!$B$7*TANH('3. Signage Displays'!$C$7*('1. Version 7 Dataset'!R242+'3. Signage Displays'!$D$7)+'3. Signage Displays'!$E$7)+'3. Signage Displays'!$F$7</f>
        <v>29.709527372701334</v>
      </c>
      <c r="CY242" s="28">
        <f t="shared" si="29"/>
        <v>1</v>
      </c>
    </row>
    <row r="243" spans="1:103" s="17" customFormat="1" ht="19.5" customHeight="1">
      <c r="A243" s="28">
        <v>133</v>
      </c>
      <c r="B243" s="29" t="s">
        <v>72</v>
      </c>
      <c r="C243" s="29" t="s">
        <v>183</v>
      </c>
      <c r="D243" s="29" t="s">
        <v>181</v>
      </c>
      <c r="E243" s="29" t="s">
        <v>75</v>
      </c>
      <c r="F243" s="29" t="s">
        <v>183</v>
      </c>
      <c r="G243" s="29" t="s">
        <v>181</v>
      </c>
      <c r="H243" s="29" t="s">
        <v>184</v>
      </c>
      <c r="I243" s="29" t="s">
        <v>78</v>
      </c>
      <c r="J243" s="29" t="s">
        <v>132</v>
      </c>
      <c r="K243" s="29" t="s">
        <v>105</v>
      </c>
      <c r="L243" s="29" t="s">
        <v>80</v>
      </c>
      <c r="M243" s="29" t="s">
        <v>105</v>
      </c>
      <c r="N243" s="30">
        <v>1000</v>
      </c>
      <c r="O243" s="30">
        <v>13.2</v>
      </c>
      <c r="P243" s="30">
        <v>23.5</v>
      </c>
      <c r="Q243" s="31">
        <v>27</v>
      </c>
      <c r="R243" s="30">
        <v>311.67</v>
      </c>
      <c r="S243" s="30">
        <v>1.78</v>
      </c>
      <c r="T243" s="30">
        <v>1080</v>
      </c>
      <c r="U243" s="30">
        <v>1920</v>
      </c>
      <c r="V243" s="32">
        <v>2.1</v>
      </c>
      <c r="W243" s="30">
        <v>6653</v>
      </c>
      <c r="X243" s="30">
        <v>60</v>
      </c>
      <c r="Y243" s="30">
        <v>33</v>
      </c>
      <c r="Z243" s="29" t="s">
        <v>81</v>
      </c>
      <c r="AA243" s="29" t="s">
        <v>86</v>
      </c>
      <c r="AB243" s="29"/>
      <c r="AC243" s="29"/>
      <c r="AD243" s="29" t="s">
        <v>84</v>
      </c>
      <c r="AE243" s="29" t="s">
        <v>83</v>
      </c>
      <c r="AF243" s="29" t="s">
        <v>133</v>
      </c>
      <c r="AG243" s="29" t="s">
        <v>105</v>
      </c>
      <c r="AH243" s="29" t="s">
        <v>120</v>
      </c>
      <c r="AI243" s="29" t="s">
        <v>105</v>
      </c>
      <c r="AJ243" s="29" t="s">
        <v>120</v>
      </c>
      <c r="AK243" s="29" t="s">
        <v>86</v>
      </c>
      <c r="AL243" s="29" t="s">
        <v>87</v>
      </c>
      <c r="AM243" s="29" t="s">
        <v>105</v>
      </c>
      <c r="AN243" s="29" t="s">
        <v>86</v>
      </c>
      <c r="AO243" s="29" t="s">
        <v>86</v>
      </c>
      <c r="AP243" s="29" t="s">
        <v>86</v>
      </c>
      <c r="AQ243" s="29" t="s">
        <v>96</v>
      </c>
      <c r="AR243" s="29" t="s">
        <v>105</v>
      </c>
      <c r="AS243" s="29" t="s">
        <v>84</v>
      </c>
      <c r="AT243" s="29" t="s">
        <v>89</v>
      </c>
      <c r="AU243" s="29" t="s">
        <v>105</v>
      </c>
      <c r="AV243" s="30">
        <v>5</v>
      </c>
      <c r="AW243" s="29" t="s">
        <v>84</v>
      </c>
      <c r="AX243" s="29" t="s">
        <v>84</v>
      </c>
      <c r="AY243" s="30">
        <v>250</v>
      </c>
      <c r="AZ243" s="30">
        <v>245.3</v>
      </c>
      <c r="BA243" s="30">
        <v>198.1</v>
      </c>
      <c r="BB243" s="30">
        <v>200</v>
      </c>
      <c r="BC243" s="29"/>
      <c r="BD243" s="29"/>
      <c r="BE243" s="30">
        <v>15.75</v>
      </c>
      <c r="BF243" s="29"/>
      <c r="BG243" s="30">
        <v>0.28999999999999998</v>
      </c>
      <c r="BH243" s="30">
        <v>0.28999999999999998</v>
      </c>
      <c r="BI243" s="29"/>
      <c r="BJ243" s="30">
        <v>0.25</v>
      </c>
      <c r="BK243" s="30">
        <v>49.94</v>
      </c>
      <c r="BL243" s="30">
        <v>49.94</v>
      </c>
      <c r="BM243" s="30">
        <v>64</v>
      </c>
      <c r="BN243" s="29"/>
      <c r="BO243" s="29"/>
      <c r="BP243" s="30">
        <v>0.34</v>
      </c>
      <c r="BQ243" s="30">
        <v>0.38</v>
      </c>
      <c r="BR243" s="30">
        <v>0.38</v>
      </c>
      <c r="BS243" s="30">
        <v>15.78</v>
      </c>
      <c r="BT243" s="30">
        <v>50.55</v>
      </c>
      <c r="BU243" s="29"/>
      <c r="BV243" s="30">
        <v>0</v>
      </c>
      <c r="BW243" s="28">
        <v>133</v>
      </c>
      <c r="BX243" s="33">
        <f t="shared" si="24"/>
        <v>49.940759999999997</v>
      </c>
      <c r="BY243" s="34">
        <f>IF(COUNTIF($G$2:G243,G243)=1,1,0)</f>
        <v>1</v>
      </c>
      <c r="BZ243" s="34">
        <f t="shared" si="25"/>
        <v>1</v>
      </c>
      <c r="CA243" s="28" t="s">
        <v>3405</v>
      </c>
      <c r="CB243" s="34" t="b">
        <f t="shared" si="30"/>
        <v>0</v>
      </c>
      <c r="CC243" s="34" t="b">
        <f t="shared" si="26"/>
        <v>0</v>
      </c>
      <c r="CD243" s="34" t="b">
        <f t="array" ref="CD243">ISNUMBER(SEARCH("Touch Screen",$AJ243))</f>
        <v>0</v>
      </c>
      <c r="CE243" s="34"/>
      <c r="CF243" s="34"/>
      <c r="CG243" s="32">
        <v>33</v>
      </c>
      <c r="CH243" s="28">
        <v>0</v>
      </c>
      <c r="CI243" s="33">
        <f>('2. AC Monitors'!$A$8*'1. Version 7 Dataset'!$R243)+('1. Version 7 Dataset'!$V243*'2. AC Monitors'!$B$8)+'2. AC Monitors'!$C$8</f>
        <v>54.843740000000004</v>
      </c>
      <c r="CJ243" s="35">
        <f>BX243-('2. AC Monitors'!$B$8*V243)</f>
        <v>41.120759999999997</v>
      </c>
      <c r="CK243" s="33">
        <f>IF($CH243=0,CJ243,CJ243-('2. AC Monitors'!$A$15*'1. Version 7 Dataset'!$CG243))</f>
        <v>41.120759999999997</v>
      </c>
      <c r="CL243" s="33">
        <f>IF($CC243=TRUE,'1. Version 7 Dataset'!CK243-($CI243*'2. AC Monitors'!$B$15),'1. Version 7 Dataset'!CK243)</f>
        <v>41.120759999999997</v>
      </c>
      <c r="CM243" s="33">
        <f>IF($CD243=TRUE,CL243-($CI243*'2. AC Monitors'!$D$15),CL243)</f>
        <v>41.120759999999997</v>
      </c>
      <c r="CN243" s="33">
        <f>IF($CB243=TRUE,CM243-($CI243*'2. AC Monitors'!$E$15),CM243)</f>
        <v>41.120759999999997</v>
      </c>
      <c r="CO243" s="33">
        <f>IF($CA243="DC",CN243+(CI243*(1-'2. AC Monitors'!$D$21)),CN243)</f>
        <v>41.120759999999997</v>
      </c>
      <c r="CP243" s="35">
        <f>('2. AC Monitors'!$A$8*'1. Version 7 Dataset'!$R243)+'2. AC Monitors'!$C$8</f>
        <v>46.023740000000004</v>
      </c>
      <c r="CQ243" s="35">
        <f t="shared" si="27"/>
        <v>1</v>
      </c>
      <c r="CR243" s="33">
        <f>(IF(CD243=TRUE,CI243+(CI243*'2. AC Monitors'!$D$15),'1. Version 7 Dataset'!CI243))*0.85</f>
        <v>46.617179</v>
      </c>
      <c r="CS243" s="35">
        <f t="shared" si="28"/>
        <v>0</v>
      </c>
      <c r="CT243" s="35">
        <f>($AZ243*$R243*'3. Signage Displays'!$A$7)+'3. Signage Displays'!$B$7*TANH('3. Signage Displays'!$C$7*('1. Version 7 Dataset'!$R243+'3. Signage Displays'!$D$7)+'3. Signage Displays'!$E$7)+'3. Signage Displays'!$F$7</f>
        <v>36.896468119051406</v>
      </c>
      <c r="CU243" s="36">
        <f>($AZ243*$R243*'3. Signage Displays'!$A$7)</f>
        <v>3.0581060400000006</v>
      </c>
      <c r="CV243" s="37">
        <f>BE243-(AZ243*R243*'3. Signage Displays'!$A$7)</f>
        <v>12.69189396</v>
      </c>
      <c r="CW243" s="37">
        <f>IF(CC243=TRUE,CV243-(CT243*'3. Signage Displays'!$A$12),CV243)</f>
        <v>12.69189396</v>
      </c>
      <c r="CX243" s="38">
        <f>'3. Signage Displays'!$B$7*TANH('3. Signage Displays'!$C$7*('1. Version 7 Dataset'!R243+'3. Signage Displays'!$D$7)+'3. Signage Displays'!$E$7)+'3. Signage Displays'!$F$7</f>
        <v>33.8383620790514</v>
      </c>
      <c r="CY243" s="28">
        <f t="shared" si="29"/>
        <v>1</v>
      </c>
    </row>
    <row r="244" spans="1:103" s="17" customFormat="1" ht="19.5" customHeight="1">
      <c r="A244" s="28">
        <v>135</v>
      </c>
      <c r="B244" s="29" t="s">
        <v>2857</v>
      </c>
      <c r="C244" s="29" t="s">
        <v>2914</v>
      </c>
      <c r="D244" s="29" t="s">
        <v>2915</v>
      </c>
      <c r="E244" s="29" t="s">
        <v>2860</v>
      </c>
      <c r="F244" s="29" t="s">
        <v>2914</v>
      </c>
      <c r="G244" s="29" t="s">
        <v>2915</v>
      </c>
      <c r="H244" s="29" t="s">
        <v>2916</v>
      </c>
      <c r="I244" s="29" t="s">
        <v>78</v>
      </c>
      <c r="J244" s="29" t="s">
        <v>100</v>
      </c>
      <c r="K244" s="29"/>
      <c r="L244" s="29" t="s">
        <v>80</v>
      </c>
      <c r="M244" s="29"/>
      <c r="N244" s="30">
        <v>700</v>
      </c>
      <c r="O244" s="30">
        <v>10.6</v>
      </c>
      <c r="P244" s="30">
        <v>18.8</v>
      </c>
      <c r="Q244" s="31">
        <v>21.5</v>
      </c>
      <c r="R244" s="30">
        <v>197.52</v>
      </c>
      <c r="S244" s="30">
        <v>1.78</v>
      </c>
      <c r="T244" s="30">
        <v>1080</v>
      </c>
      <c r="U244" s="30">
        <v>1920</v>
      </c>
      <c r="V244" s="32">
        <v>2.1</v>
      </c>
      <c r="W244" s="30">
        <v>10498</v>
      </c>
      <c r="X244" s="30">
        <v>60</v>
      </c>
      <c r="Y244" s="30">
        <v>0.3</v>
      </c>
      <c r="Z244" s="29" t="s">
        <v>86</v>
      </c>
      <c r="AA244" s="29" t="s">
        <v>86</v>
      </c>
      <c r="AB244" s="29"/>
      <c r="AC244" s="29"/>
      <c r="AD244" s="29" t="s">
        <v>84</v>
      </c>
      <c r="AE244" s="29" t="s">
        <v>83</v>
      </c>
      <c r="AF244" s="29" t="s">
        <v>405</v>
      </c>
      <c r="AG244" s="29"/>
      <c r="AH244" s="29" t="s">
        <v>86</v>
      </c>
      <c r="AI244" s="29"/>
      <c r="AJ244" s="29" t="s">
        <v>86</v>
      </c>
      <c r="AK244" s="29" t="s">
        <v>86</v>
      </c>
      <c r="AL244" s="29" t="s">
        <v>107</v>
      </c>
      <c r="AM244" s="29"/>
      <c r="AN244" s="29" t="s">
        <v>86</v>
      </c>
      <c r="AO244" s="29" t="s">
        <v>86</v>
      </c>
      <c r="AP244" s="29" t="s">
        <v>86</v>
      </c>
      <c r="AQ244" s="29" t="s">
        <v>96</v>
      </c>
      <c r="AR244" s="29"/>
      <c r="AS244" s="29" t="s">
        <v>84</v>
      </c>
      <c r="AT244" s="29" t="s">
        <v>89</v>
      </c>
      <c r="AU244" s="29"/>
      <c r="AV244" s="30">
        <v>1</v>
      </c>
      <c r="AW244" s="29" t="s">
        <v>84</v>
      </c>
      <c r="AX244" s="29" t="s">
        <v>84</v>
      </c>
      <c r="AY244" s="30">
        <v>300</v>
      </c>
      <c r="AZ244" s="30">
        <v>292</v>
      </c>
      <c r="BA244" s="30">
        <v>270</v>
      </c>
      <c r="BB244" s="30">
        <v>200.2</v>
      </c>
      <c r="BC244" s="29"/>
      <c r="BD244" s="29"/>
      <c r="BE244" s="30">
        <v>14.68</v>
      </c>
      <c r="BF244" s="29"/>
      <c r="BG244" s="30">
        <v>0.39</v>
      </c>
      <c r="BH244" s="29"/>
      <c r="BI244" s="29"/>
      <c r="BJ244" s="30">
        <v>0.17</v>
      </c>
      <c r="BK244" s="30">
        <v>47.23</v>
      </c>
      <c r="BL244" s="30">
        <v>47.23</v>
      </c>
      <c r="BM244" s="30">
        <v>50.59</v>
      </c>
      <c r="BN244" s="29"/>
      <c r="BO244" s="29"/>
      <c r="BP244" s="30">
        <v>0.21</v>
      </c>
      <c r="BQ244" s="30">
        <v>0.44</v>
      </c>
      <c r="BR244" s="29"/>
      <c r="BS244" s="30">
        <v>14.76</v>
      </c>
      <c r="BT244" s="30">
        <v>47.76</v>
      </c>
      <c r="BU244" s="29"/>
      <c r="BV244" s="30">
        <v>0</v>
      </c>
      <c r="BW244" s="28">
        <v>135</v>
      </c>
      <c r="BX244" s="33">
        <f t="shared" si="24"/>
        <v>47.22954</v>
      </c>
      <c r="BY244" s="34">
        <f>IF(COUNTIF($G$2:G244,G244)=1,1,0)</f>
        <v>1</v>
      </c>
      <c r="BZ244" s="34">
        <f t="shared" si="25"/>
        <v>1</v>
      </c>
      <c r="CA244" s="28" t="s">
        <v>3405</v>
      </c>
      <c r="CB244" s="34" t="b">
        <f t="shared" si="30"/>
        <v>0</v>
      </c>
      <c r="CC244" s="34" t="b">
        <f t="shared" si="26"/>
        <v>0</v>
      </c>
      <c r="CD244" s="34" t="b">
        <f t="array" ref="CD244">ISNUMBER(SEARCH("Touch Screen",$AJ244))</f>
        <v>0</v>
      </c>
      <c r="CE244" s="34"/>
      <c r="CF244" s="34"/>
      <c r="CG244" s="32">
        <v>0.3</v>
      </c>
      <c r="CH244" s="28">
        <v>0</v>
      </c>
      <c r="CI244" s="33">
        <f>('2. AC Monitors'!$A$8*'1. Version 7 Dataset'!$R244)+('1. Version 7 Dataset'!$V244*'2. AC Monitors'!$B$8)+'2. AC Monitors'!$C$8</f>
        <v>40.917439999999999</v>
      </c>
      <c r="CJ244" s="35">
        <f>BX244-('2. AC Monitors'!$B$8*V244)</f>
        <v>38.40954</v>
      </c>
      <c r="CK244" s="33">
        <f>IF($CH244=0,CJ244,CJ244-('2. AC Monitors'!$A$15*'1. Version 7 Dataset'!$CG244))</f>
        <v>38.40954</v>
      </c>
      <c r="CL244" s="33">
        <f>IF($CC244=TRUE,'1. Version 7 Dataset'!CK244-($CI244*'2. AC Monitors'!$B$15),'1. Version 7 Dataset'!CK244)</f>
        <v>38.40954</v>
      </c>
      <c r="CM244" s="33">
        <f>IF($CD244=TRUE,CL244-($CI244*'2. AC Monitors'!$D$15),CL244)</f>
        <v>38.40954</v>
      </c>
      <c r="CN244" s="33">
        <f>IF($CB244=TRUE,CM244-($CI244*'2. AC Monitors'!$E$15),CM244)</f>
        <v>38.40954</v>
      </c>
      <c r="CO244" s="33">
        <f>IF($CA244="DC",CN244+(CI244*(1-'2. AC Monitors'!$D$21)),CN244)</f>
        <v>38.40954</v>
      </c>
      <c r="CP244" s="35">
        <f>('2. AC Monitors'!$A$8*'1. Version 7 Dataset'!$R244)+'2. AC Monitors'!$C$8</f>
        <v>32.097440000000006</v>
      </c>
      <c r="CQ244" s="35">
        <f t="shared" si="27"/>
        <v>0</v>
      </c>
      <c r="CR244" s="33">
        <f>(IF(CD244=TRUE,CI244+(CI244*'2. AC Monitors'!$D$15),'1. Version 7 Dataset'!CI244))*0.85</f>
        <v>34.779823999999998</v>
      </c>
      <c r="CS244" s="35">
        <f t="shared" si="28"/>
        <v>0</v>
      </c>
      <c r="CT244" s="35">
        <f>($AZ244*$R244*'3. Signage Displays'!$A$7)+'3. Signage Displays'!$B$7*TANH('3. Signage Displays'!$C$7*('1. Version 7 Dataset'!$R244+'3. Signage Displays'!$D$7)+'3. Signage Displays'!$E$7)+'3. Signage Displays'!$F$7</f>
        <v>29.350129477923769</v>
      </c>
      <c r="CU244" s="36">
        <f>($AZ244*$R244*'3. Signage Displays'!$A$7)</f>
        <v>2.3070336000000005</v>
      </c>
      <c r="CV244" s="37">
        <f>BE244-(AZ244*R244*'3. Signage Displays'!$A$7)</f>
        <v>12.372966399999999</v>
      </c>
      <c r="CW244" s="37">
        <f>IF(CC244=TRUE,CV244-(CT244*'3. Signage Displays'!$A$12),CV244)</f>
        <v>12.372966399999999</v>
      </c>
      <c r="CX244" s="38">
        <f>'3. Signage Displays'!$B$7*TANH('3. Signage Displays'!$C$7*('1. Version 7 Dataset'!R244+'3. Signage Displays'!$D$7)+'3. Signage Displays'!$E$7)+'3. Signage Displays'!$F$7</f>
        <v>27.043095877923768</v>
      </c>
      <c r="CY244" s="28">
        <f t="shared" si="29"/>
        <v>1</v>
      </c>
    </row>
    <row r="245" spans="1:103" s="17" customFormat="1" ht="19.5" customHeight="1">
      <c r="A245" s="28">
        <v>137</v>
      </c>
      <c r="B245" s="29" t="s">
        <v>1196</v>
      </c>
      <c r="C245" s="29" t="s">
        <v>1215</v>
      </c>
      <c r="D245" s="29" t="s">
        <v>1216</v>
      </c>
      <c r="E245" s="29" t="s">
        <v>1217</v>
      </c>
      <c r="F245" s="29" t="s">
        <v>1215</v>
      </c>
      <c r="G245" s="29" t="s">
        <v>1216</v>
      </c>
      <c r="H245" s="29" t="s">
        <v>1218</v>
      </c>
      <c r="I245" s="29" t="s">
        <v>78</v>
      </c>
      <c r="J245" s="29" t="s">
        <v>88</v>
      </c>
      <c r="K245" s="29" t="s">
        <v>158</v>
      </c>
      <c r="L245" s="29" t="s">
        <v>80</v>
      </c>
      <c r="M245" s="29"/>
      <c r="N245" s="30">
        <v>1000</v>
      </c>
      <c r="O245" s="30">
        <v>10.6</v>
      </c>
      <c r="P245" s="30">
        <v>18.8</v>
      </c>
      <c r="Q245" s="31">
        <v>21.5</v>
      </c>
      <c r="R245" s="30">
        <v>198.08</v>
      </c>
      <c r="S245" s="30">
        <v>1.78</v>
      </c>
      <c r="T245" s="30">
        <v>1080</v>
      </c>
      <c r="U245" s="30">
        <v>1920</v>
      </c>
      <c r="V245" s="32">
        <v>2.1</v>
      </c>
      <c r="W245" s="30">
        <v>10469</v>
      </c>
      <c r="X245" s="30">
        <v>60</v>
      </c>
      <c r="Y245" s="30">
        <v>0.3</v>
      </c>
      <c r="Z245" s="29" t="s">
        <v>86</v>
      </c>
      <c r="AA245" s="29" t="s">
        <v>86</v>
      </c>
      <c r="AB245" s="29"/>
      <c r="AC245" s="29"/>
      <c r="AD245" s="29" t="s">
        <v>84</v>
      </c>
      <c r="AE245" s="29" t="s">
        <v>83</v>
      </c>
      <c r="AF245" s="29" t="s">
        <v>1206</v>
      </c>
      <c r="AG245" s="29" t="s">
        <v>1207</v>
      </c>
      <c r="AH245" s="29" t="s">
        <v>120</v>
      </c>
      <c r="AI245" s="29"/>
      <c r="AJ245" s="29" t="s">
        <v>120</v>
      </c>
      <c r="AK245" s="29" t="s">
        <v>86</v>
      </c>
      <c r="AL245" s="29" t="s">
        <v>107</v>
      </c>
      <c r="AM245" s="29" t="s">
        <v>1207</v>
      </c>
      <c r="AN245" s="29" t="s">
        <v>86</v>
      </c>
      <c r="AO245" s="29" t="s">
        <v>86</v>
      </c>
      <c r="AP245" s="29" t="s">
        <v>86</v>
      </c>
      <c r="AQ245" s="29" t="s">
        <v>96</v>
      </c>
      <c r="AR245" s="29"/>
      <c r="AS245" s="29" t="s">
        <v>84</v>
      </c>
      <c r="AT245" s="29" t="s">
        <v>89</v>
      </c>
      <c r="AU245" s="29"/>
      <c r="AV245" s="30">
        <v>1</v>
      </c>
      <c r="AW245" s="29" t="s">
        <v>84</v>
      </c>
      <c r="AX245" s="29" t="s">
        <v>84</v>
      </c>
      <c r="AY245" s="30">
        <v>250</v>
      </c>
      <c r="AZ245" s="30">
        <v>255.2</v>
      </c>
      <c r="BA245" s="30">
        <v>207.3</v>
      </c>
      <c r="BB245" s="30">
        <v>200.4</v>
      </c>
      <c r="BC245" s="29"/>
      <c r="BD245" s="29"/>
      <c r="BE245" s="30">
        <v>13.94</v>
      </c>
      <c r="BF245" s="29"/>
      <c r="BG245" s="30">
        <v>0.3</v>
      </c>
      <c r="BH245" s="29"/>
      <c r="BI245" s="29"/>
      <c r="BJ245" s="30">
        <v>0.22</v>
      </c>
      <c r="BK245" s="30">
        <v>44.46</v>
      </c>
      <c r="BL245" s="30">
        <v>44.46</v>
      </c>
      <c r="BM245" s="30">
        <v>50.6</v>
      </c>
      <c r="BN245" s="29"/>
      <c r="BO245" s="29"/>
      <c r="BP245" s="30">
        <v>0.28000000000000003</v>
      </c>
      <c r="BQ245" s="30">
        <v>0.35</v>
      </c>
      <c r="BR245" s="29"/>
      <c r="BS245" s="30">
        <v>14.12</v>
      </c>
      <c r="BT245" s="30">
        <v>45.31</v>
      </c>
      <c r="BU245" s="29"/>
      <c r="BV245" s="30">
        <v>0</v>
      </c>
      <c r="BW245" s="28">
        <v>137</v>
      </c>
      <c r="BX245" s="33">
        <f t="shared" si="24"/>
        <v>44.448239999999998</v>
      </c>
      <c r="BY245" s="34">
        <f>IF(COUNTIF($G$2:G245,G245)=1,1,0)</f>
        <v>1</v>
      </c>
      <c r="BZ245" s="34">
        <f t="shared" si="25"/>
        <v>1</v>
      </c>
      <c r="CA245" s="28" t="s">
        <v>3405</v>
      </c>
      <c r="CB245" s="34" t="b">
        <f t="shared" si="30"/>
        <v>0</v>
      </c>
      <c r="CC245" s="34" t="b">
        <f t="shared" si="26"/>
        <v>0</v>
      </c>
      <c r="CD245" s="34" t="b">
        <f t="array" ref="CD245">ISNUMBER(SEARCH("Touch Screen",$AJ245))</f>
        <v>0</v>
      </c>
      <c r="CE245" s="34"/>
      <c r="CF245" s="34"/>
      <c r="CG245" s="32">
        <v>0.3</v>
      </c>
      <c r="CH245" s="28">
        <v>0</v>
      </c>
      <c r="CI245" s="33">
        <f>('2. AC Monitors'!$A$8*'1. Version 7 Dataset'!$R245)+('1. Version 7 Dataset'!$V245*'2. AC Monitors'!$B$8)+'2. AC Monitors'!$C$8</f>
        <v>40.985759999999999</v>
      </c>
      <c r="CJ245" s="35">
        <f>BX245-('2. AC Monitors'!$B$8*V245)</f>
        <v>35.628239999999998</v>
      </c>
      <c r="CK245" s="33">
        <f>IF($CH245=0,CJ245,CJ245-('2. AC Monitors'!$A$15*'1. Version 7 Dataset'!$CG245))</f>
        <v>35.628239999999998</v>
      </c>
      <c r="CL245" s="33">
        <f>IF($CC245=TRUE,'1. Version 7 Dataset'!CK245-($CI245*'2. AC Monitors'!$B$15),'1. Version 7 Dataset'!CK245)</f>
        <v>35.628239999999998</v>
      </c>
      <c r="CM245" s="33">
        <f>IF($CD245=TRUE,CL245-($CI245*'2. AC Monitors'!$D$15),CL245)</f>
        <v>35.628239999999998</v>
      </c>
      <c r="CN245" s="33">
        <f>IF($CB245=TRUE,CM245-($CI245*'2. AC Monitors'!$E$15),CM245)</f>
        <v>35.628239999999998</v>
      </c>
      <c r="CO245" s="33">
        <f>IF($CA245="DC",CN245+(CI245*(1-'2. AC Monitors'!$D$21)),CN245)</f>
        <v>35.628239999999998</v>
      </c>
      <c r="CP245" s="35">
        <f>('2. AC Monitors'!$A$8*'1. Version 7 Dataset'!$R245)+'2. AC Monitors'!$C$8</f>
        <v>32.165760000000006</v>
      </c>
      <c r="CQ245" s="35">
        <f t="shared" si="27"/>
        <v>0</v>
      </c>
      <c r="CR245" s="33">
        <f>(IF(CD245=TRUE,CI245+(CI245*'2. AC Monitors'!$D$15),'1. Version 7 Dataset'!CI245))*0.85</f>
        <v>34.837896000000001</v>
      </c>
      <c r="CS245" s="35">
        <f t="shared" si="28"/>
        <v>0</v>
      </c>
      <c r="CT245" s="35">
        <f>($AZ245*$R245*'3. Signage Displays'!$A$7)+'3. Signage Displays'!$B$7*TANH('3. Signage Displays'!$C$7*('1. Version 7 Dataset'!$R245+'3. Signage Displays'!$D$7)+'3. Signage Displays'!$E$7)+'3. Signage Displays'!$F$7</f>
        <v>29.098580221315608</v>
      </c>
      <c r="CU245" s="36">
        <f>($AZ245*$R245*'3. Signage Displays'!$A$7)</f>
        <v>2.0220006400000003</v>
      </c>
      <c r="CV245" s="37">
        <f>BE245-(AZ245*R245*'3. Signage Displays'!$A$7)</f>
        <v>11.91799936</v>
      </c>
      <c r="CW245" s="37">
        <f>IF(CC245=TRUE,CV245-(CT245*'3. Signage Displays'!$A$12),CV245)</f>
        <v>11.91799936</v>
      </c>
      <c r="CX245" s="38">
        <f>'3. Signage Displays'!$B$7*TANH('3. Signage Displays'!$C$7*('1. Version 7 Dataset'!R245+'3. Signage Displays'!$D$7)+'3. Signage Displays'!$E$7)+'3. Signage Displays'!$F$7</f>
        <v>27.07657958131561</v>
      </c>
      <c r="CY245" s="28">
        <f t="shared" si="29"/>
        <v>1</v>
      </c>
    </row>
    <row r="246" spans="1:103" s="17" customFormat="1" ht="19.5" customHeight="1">
      <c r="A246" s="28">
        <v>138</v>
      </c>
      <c r="B246" s="29" t="s">
        <v>1196</v>
      </c>
      <c r="C246" s="29" t="s">
        <v>1231</v>
      </c>
      <c r="D246" s="29" t="s">
        <v>1229</v>
      </c>
      <c r="E246" s="29" t="s">
        <v>1217</v>
      </c>
      <c r="F246" s="29" t="s">
        <v>1231</v>
      </c>
      <c r="G246" s="29" t="s">
        <v>1229</v>
      </c>
      <c r="H246" s="29" t="s">
        <v>1232</v>
      </c>
      <c r="I246" s="29" t="s">
        <v>78</v>
      </c>
      <c r="J246" s="29" t="s">
        <v>88</v>
      </c>
      <c r="K246" s="29" t="s">
        <v>158</v>
      </c>
      <c r="L246" s="29" t="s">
        <v>80</v>
      </c>
      <c r="M246" s="29"/>
      <c r="N246" s="30">
        <v>1000</v>
      </c>
      <c r="O246" s="30">
        <v>11.5</v>
      </c>
      <c r="P246" s="30">
        <v>20.5</v>
      </c>
      <c r="Q246" s="31">
        <v>23.6</v>
      </c>
      <c r="R246" s="30">
        <v>238</v>
      </c>
      <c r="S246" s="30">
        <v>1.78</v>
      </c>
      <c r="T246" s="30">
        <v>1080</v>
      </c>
      <c r="U246" s="30">
        <v>1920</v>
      </c>
      <c r="V246" s="32">
        <v>2.1</v>
      </c>
      <c r="W246" s="30">
        <v>8713</v>
      </c>
      <c r="X246" s="30">
        <v>60</v>
      </c>
      <c r="Y246" s="30">
        <v>0.3</v>
      </c>
      <c r="Z246" s="29" t="s">
        <v>86</v>
      </c>
      <c r="AA246" s="29" t="s">
        <v>86</v>
      </c>
      <c r="AB246" s="29"/>
      <c r="AC246" s="29"/>
      <c r="AD246" s="29" t="s">
        <v>84</v>
      </c>
      <c r="AE246" s="29" t="s">
        <v>83</v>
      </c>
      <c r="AF246" s="29" t="s">
        <v>1206</v>
      </c>
      <c r="AG246" s="29" t="s">
        <v>1207</v>
      </c>
      <c r="AH246" s="29" t="s">
        <v>120</v>
      </c>
      <c r="AI246" s="29"/>
      <c r="AJ246" s="29" t="s">
        <v>120</v>
      </c>
      <c r="AK246" s="29" t="s">
        <v>86</v>
      </c>
      <c r="AL246" s="29" t="s">
        <v>107</v>
      </c>
      <c r="AM246" s="29" t="s">
        <v>1207</v>
      </c>
      <c r="AN246" s="29" t="s">
        <v>86</v>
      </c>
      <c r="AO246" s="29" t="s">
        <v>86</v>
      </c>
      <c r="AP246" s="29" t="s">
        <v>86</v>
      </c>
      <c r="AQ246" s="29" t="s">
        <v>96</v>
      </c>
      <c r="AR246" s="29"/>
      <c r="AS246" s="29" t="s">
        <v>84</v>
      </c>
      <c r="AT246" s="29" t="s">
        <v>89</v>
      </c>
      <c r="AU246" s="29"/>
      <c r="AV246" s="30">
        <v>1</v>
      </c>
      <c r="AW246" s="29" t="s">
        <v>84</v>
      </c>
      <c r="AX246" s="29" t="s">
        <v>84</v>
      </c>
      <c r="AY246" s="30">
        <v>250</v>
      </c>
      <c r="AZ246" s="30">
        <v>307.8</v>
      </c>
      <c r="BA246" s="30">
        <v>278.5</v>
      </c>
      <c r="BB246" s="30">
        <v>200.5</v>
      </c>
      <c r="BC246" s="29"/>
      <c r="BD246" s="29"/>
      <c r="BE246" s="30">
        <v>13.33</v>
      </c>
      <c r="BF246" s="29"/>
      <c r="BG246" s="30">
        <v>0.31</v>
      </c>
      <c r="BH246" s="29"/>
      <c r="BI246" s="29"/>
      <c r="BJ246" s="30">
        <v>0.24</v>
      </c>
      <c r="BK246" s="30">
        <v>42.63</v>
      </c>
      <c r="BL246" s="30">
        <v>42.63</v>
      </c>
      <c r="BM246" s="30">
        <v>53.3</v>
      </c>
      <c r="BN246" s="29"/>
      <c r="BO246" s="29"/>
      <c r="BP246" s="30">
        <v>0.28999999999999998</v>
      </c>
      <c r="BQ246" s="30">
        <v>0.39</v>
      </c>
      <c r="BR246" s="29"/>
      <c r="BS246" s="30">
        <v>13.49</v>
      </c>
      <c r="BT246" s="30">
        <v>43.58</v>
      </c>
      <c r="BU246" s="29"/>
      <c r="BV246" s="30">
        <v>0</v>
      </c>
      <c r="BW246" s="28">
        <v>138</v>
      </c>
      <c r="BX246" s="33">
        <f t="shared" si="24"/>
        <v>42.634920000000001</v>
      </c>
      <c r="BY246" s="34">
        <f>IF(COUNTIF($G$2:G246,G246)=1,1,0)</f>
        <v>0</v>
      </c>
      <c r="BZ246" s="34">
        <f t="shared" si="25"/>
        <v>1</v>
      </c>
      <c r="CA246" s="28" t="s">
        <v>3405</v>
      </c>
      <c r="CB246" s="34" t="b">
        <f t="shared" si="30"/>
        <v>0</v>
      </c>
      <c r="CC246" s="34" t="b">
        <f t="shared" si="26"/>
        <v>0</v>
      </c>
      <c r="CD246" s="34" t="b">
        <f t="array" ref="CD246">ISNUMBER(SEARCH("Touch Screen",$AJ246))</f>
        <v>0</v>
      </c>
      <c r="CE246" s="34"/>
      <c r="CF246" s="34"/>
      <c r="CG246" s="32">
        <v>0.3</v>
      </c>
      <c r="CH246" s="28">
        <v>0</v>
      </c>
      <c r="CI246" s="33">
        <f>('2. AC Monitors'!$A$8*'1. Version 7 Dataset'!$R246)+('1. Version 7 Dataset'!$V246*'2. AC Monitors'!$B$8)+'2. AC Monitors'!$C$8</f>
        <v>45.855999999999995</v>
      </c>
      <c r="CJ246" s="35">
        <f>BX246-('2. AC Monitors'!$B$8*V246)</f>
        <v>33.814920000000001</v>
      </c>
      <c r="CK246" s="33">
        <f>IF($CH246=0,CJ246,CJ246-('2. AC Monitors'!$A$15*'1. Version 7 Dataset'!$CG246))</f>
        <v>33.814920000000001</v>
      </c>
      <c r="CL246" s="33">
        <f>IF($CC246=TRUE,'1. Version 7 Dataset'!CK246-($CI246*'2. AC Monitors'!$B$15),'1. Version 7 Dataset'!CK246)</f>
        <v>33.814920000000001</v>
      </c>
      <c r="CM246" s="33">
        <f>IF($CD246=TRUE,CL246-($CI246*'2. AC Monitors'!$D$15),CL246)</f>
        <v>33.814920000000001</v>
      </c>
      <c r="CN246" s="33">
        <f>IF($CB246=TRUE,CM246-($CI246*'2. AC Monitors'!$E$15),CM246)</f>
        <v>33.814920000000001</v>
      </c>
      <c r="CO246" s="33">
        <f>IF($CA246="DC",CN246+(CI246*(1-'2. AC Monitors'!$D$21)),CN246)</f>
        <v>33.814920000000001</v>
      </c>
      <c r="CP246" s="35">
        <f>('2. AC Monitors'!$A$8*'1. Version 7 Dataset'!$R246)+'2. AC Monitors'!$C$8</f>
        <v>37.036000000000001</v>
      </c>
      <c r="CQ246" s="35">
        <f t="shared" si="27"/>
        <v>1</v>
      </c>
      <c r="CR246" s="33">
        <f>(IF(CD246=TRUE,CI246+(CI246*'2. AC Monitors'!$D$15),'1. Version 7 Dataset'!CI246))*0.85</f>
        <v>38.977599999999995</v>
      </c>
      <c r="CS246" s="35">
        <f t="shared" si="28"/>
        <v>0</v>
      </c>
      <c r="CT246" s="35">
        <f>($AZ246*$R246*'3. Signage Displays'!$A$7)+'3. Signage Displays'!$B$7*TANH('3. Signage Displays'!$C$7*('1. Version 7 Dataset'!$R246+'3. Signage Displays'!$D$7)+'3. Signage Displays'!$E$7)+'3. Signage Displays'!$F$7</f>
        <v>32.39058354884795</v>
      </c>
      <c r="CU246" s="36">
        <f>($AZ246*$R246*'3. Signage Displays'!$A$7)</f>
        <v>2.9302560000000004</v>
      </c>
      <c r="CV246" s="37">
        <f>BE246-(AZ246*R246*'3. Signage Displays'!$A$7)</f>
        <v>10.399744</v>
      </c>
      <c r="CW246" s="37">
        <f>IF(CC246=TRUE,CV246-(CT246*'3. Signage Displays'!$A$12),CV246)</f>
        <v>10.399744</v>
      </c>
      <c r="CX246" s="38">
        <f>'3. Signage Displays'!$B$7*TANH('3. Signage Displays'!$C$7*('1. Version 7 Dataset'!R246+'3. Signage Displays'!$D$7)+'3. Signage Displays'!$E$7)+'3. Signage Displays'!$F$7</f>
        <v>29.46032754884795</v>
      </c>
      <c r="CY246" s="28">
        <f t="shared" si="29"/>
        <v>1</v>
      </c>
    </row>
    <row r="247" spans="1:103" s="17" customFormat="1" ht="19.5" customHeight="1">
      <c r="A247" s="28">
        <v>144</v>
      </c>
      <c r="B247" s="29" t="s">
        <v>796</v>
      </c>
      <c r="C247" s="29" t="s">
        <v>797</v>
      </c>
      <c r="D247" s="29" t="s">
        <v>798</v>
      </c>
      <c r="E247" s="29" t="s">
        <v>799</v>
      </c>
      <c r="F247" s="29" t="s">
        <v>797</v>
      </c>
      <c r="G247" s="29" t="s">
        <v>798</v>
      </c>
      <c r="H247" s="29"/>
      <c r="I247" s="29" t="s">
        <v>78</v>
      </c>
      <c r="J247" s="29" t="s">
        <v>100</v>
      </c>
      <c r="K247" s="29"/>
      <c r="L247" s="29" t="s">
        <v>80</v>
      </c>
      <c r="M247" s="29"/>
      <c r="N247" s="30">
        <v>1000</v>
      </c>
      <c r="O247" s="30">
        <v>10.6</v>
      </c>
      <c r="P247" s="30">
        <v>18.8</v>
      </c>
      <c r="Q247" s="31">
        <v>21.5</v>
      </c>
      <c r="R247" s="30">
        <v>197.52</v>
      </c>
      <c r="S247" s="30">
        <v>1.78</v>
      </c>
      <c r="T247" s="30">
        <v>1080</v>
      </c>
      <c r="U247" s="30">
        <v>1920</v>
      </c>
      <c r="V247" s="32">
        <v>2.1</v>
      </c>
      <c r="W247" s="30">
        <v>10498</v>
      </c>
      <c r="X247" s="30">
        <v>60</v>
      </c>
      <c r="Y247" s="30">
        <v>0.3</v>
      </c>
      <c r="Z247" s="29" t="s">
        <v>86</v>
      </c>
      <c r="AA247" s="29" t="s">
        <v>86</v>
      </c>
      <c r="AB247" s="29"/>
      <c r="AC247" s="29"/>
      <c r="AD247" s="29" t="s">
        <v>84</v>
      </c>
      <c r="AE247" s="29" t="s">
        <v>83</v>
      </c>
      <c r="AF247" s="29" t="s">
        <v>452</v>
      </c>
      <c r="AG247" s="29"/>
      <c r="AH247" s="29" t="s">
        <v>86</v>
      </c>
      <c r="AI247" s="29"/>
      <c r="AJ247" s="29" t="s">
        <v>86</v>
      </c>
      <c r="AK247" s="29" t="s">
        <v>86</v>
      </c>
      <c r="AL247" s="29" t="s">
        <v>87</v>
      </c>
      <c r="AM247" s="29"/>
      <c r="AN247" s="29" t="s">
        <v>86</v>
      </c>
      <c r="AO247" s="29" t="s">
        <v>86</v>
      </c>
      <c r="AP247" s="29" t="s">
        <v>86</v>
      </c>
      <c r="AQ247" s="29" t="s">
        <v>96</v>
      </c>
      <c r="AR247" s="29"/>
      <c r="AS247" s="29" t="s">
        <v>84</v>
      </c>
      <c r="AT247" s="29" t="s">
        <v>89</v>
      </c>
      <c r="AU247" s="29"/>
      <c r="AV247" s="30">
        <v>1</v>
      </c>
      <c r="AW247" s="29" t="s">
        <v>84</v>
      </c>
      <c r="AX247" s="29" t="s">
        <v>84</v>
      </c>
      <c r="AY247" s="30">
        <v>250</v>
      </c>
      <c r="AZ247" s="30">
        <v>249.3</v>
      </c>
      <c r="BA247" s="30">
        <v>180.9</v>
      </c>
      <c r="BB247" s="30">
        <v>200</v>
      </c>
      <c r="BC247" s="29"/>
      <c r="BD247" s="29"/>
      <c r="BE247" s="30">
        <v>15.97</v>
      </c>
      <c r="BF247" s="29"/>
      <c r="BG247" s="30">
        <v>0.2</v>
      </c>
      <c r="BH247" s="30">
        <v>0</v>
      </c>
      <c r="BI247" s="29"/>
      <c r="BJ247" s="30">
        <v>0.19</v>
      </c>
      <c r="BK247" s="30">
        <v>50.22</v>
      </c>
      <c r="BL247" s="30">
        <v>50.22</v>
      </c>
      <c r="BM247" s="30">
        <v>50.6</v>
      </c>
      <c r="BN247" s="29"/>
      <c r="BO247" s="29"/>
      <c r="BP247" s="30">
        <v>0.21</v>
      </c>
      <c r="BQ247" s="30">
        <v>0.23</v>
      </c>
      <c r="BR247" s="30">
        <v>0.22</v>
      </c>
      <c r="BS247" s="30">
        <v>15.67</v>
      </c>
      <c r="BT247" s="30">
        <v>49.36</v>
      </c>
      <c r="BU247" s="29"/>
      <c r="BV247" s="30">
        <v>0</v>
      </c>
      <c r="BW247" s="28">
        <v>144</v>
      </c>
      <c r="BX247" s="33">
        <f t="shared" si="24"/>
        <v>50.102820000000001</v>
      </c>
      <c r="BY247" s="34">
        <f>IF(COUNTIF($G$2:G247,G247)=1,1,0)</f>
        <v>1</v>
      </c>
      <c r="BZ247" s="34">
        <f t="shared" si="25"/>
        <v>1</v>
      </c>
      <c r="CA247" s="28" t="s">
        <v>3405</v>
      </c>
      <c r="CB247" s="34" t="b">
        <f t="shared" si="30"/>
        <v>0</v>
      </c>
      <c r="CC247" s="34" t="b">
        <f t="shared" si="26"/>
        <v>0</v>
      </c>
      <c r="CD247" s="34" t="b">
        <f t="array" ref="CD247">ISNUMBER(SEARCH("Touch Screen",$AJ247))</f>
        <v>0</v>
      </c>
      <c r="CE247" s="34"/>
      <c r="CF247" s="34"/>
      <c r="CG247" s="32">
        <v>0.3</v>
      </c>
      <c r="CH247" s="28">
        <v>0</v>
      </c>
      <c r="CI247" s="33">
        <f>('2. AC Monitors'!$A$8*'1. Version 7 Dataset'!$R247)+('1. Version 7 Dataset'!$V247*'2. AC Monitors'!$B$8)+'2. AC Monitors'!$C$8</f>
        <v>40.917439999999999</v>
      </c>
      <c r="CJ247" s="35">
        <f>BX247-('2. AC Monitors'!$B$8*V247)</f>
        <v>41.282820000000001</v>
      </c>
      <c r="CK247" s="33">
        <f>IF($CH247=0,CJ247,CJ247-('2. AC Monitors'!$A$15*'1. Version 7 Dataset'!$CG247))</f>
        <v>41.282820000000001</v>
      </c>
      <c r="CL247" s="33">
        <f>IF($CC247=TRUE,'1. Version 7 Dataset'!CK247-($CI247*'2. AC Monitors'!$B$15),'1. Version 7 Dataset'!CK247)</f>
        <v>41.282820000000001</v>
      </c>
      <c r="CM247" s="33">
        <f>IF($CD247=TRUE,CL247-($CI247*'2. AC Monitors'!$D$15),CL247)</f>
        <v>41.282820000000001</v>
      </c>
      <c r="CN247" s="33">
        <f>IF($CB247=TRUE,CM247-($CI247*'2. AC Monitors'!$E$15),CM247)</f>
        <v>41.282820000000001</v>
      </c>
      <c r="CO247" s="33">
        <f>IF($CA247="DC",CN247+(CI247*(1-'2. AC Monitors'!$D$21)),CN247)</f>
        <v>41.282820000000001</v>
      </c>
      <c r="CP247" s="35">
        <f>('2. AC Monitors'!$A$8*'1. Version 7 Dataset'!$R247)+'2. AC Monitors'!$C$8</f>
        <v>32.097440000000006</v>
      </c>
      <c r="CQ247" s="35">
        <f t="shared" si="27"/>
        <v>0</v>
      </c>
      <c r="CR247" s="33">
        <f>(IF(CD247=TRUE,CI247+(CI247*'2. AC Monitors'!$D$15),'1. Version 7 Dataset'!CI247))*0.85</f>
        <v>34.779823999999998</v>
      </c>
      <c r="CS247" s="35">
        <f t="shared" si="28"/>
        <v>0</v>
      </c>
      <c r="CT247" s="35">
        <f>($AZ247*$R247*'3. Signage Displays'!$A$7)+'3. Signage Displays'!$B$7*TANH('3. Signage Displays'!$C$7*('1. Version 7 Dataset'!$R247+'3. Signage Displays'!$D$7)+'3. Signage Displays'!$E$7)+'3. Signage Displays'!$F$7</f>
        <v>29.012765317923769</v>
      </c>
      <c r="CU247" s="36">
        <f>($AZ247*$R247*'3. Signage Displays'!$A$7)</f>
        <v>1.9696694400000003</v>
      </c>
      <c r="CV247" s="37">
        <f>BE247-(AZ247*R247*'3. Signage Displays'!$A$7)</f>
        <v>14.00033056</v>
      </c>
      <c r="CW247" s="37">
        <f>IF(CC247=TRUE,CV247-(CT247*'3. Signage Displays'!$A$12),CV247)</f>
        <v>14.00033056</v>
      </c>
      <c r="CX247" s="38">
        <f>'3. Signage Displays'!$B$7*TANH('3. Signage Displays'!$C$7*('1. Version 7 Dataset'!R247+'3. Signage Displays'!$D$7)+'3. Signage Displays'!$E$7)+'3. Signage Displays'!$F$7</f>
        <v>27.043095877923768</v>
      </c>
      <c r="CY247" s="28">
        <f t="shared" si="29"/>
        <v>1</v>
      </c>
    </row>
    <row r="248" spans="1:103" s="17" customFormat="1" ht="19.5" customHeight="1">
      <c r="A248" s="28">
        <v>148</v>
      </c>
      <c r="B248" s="29" t="s">
        <v>1268</v>
      </c>
      <c r="C248" s="29" t="s">
        <v>1403</v>
      </c>
      <c r="D248" s="29" t="s">
        <v>1404</v>
      </c>
      <c r="E248" s="29" t="s">
        <v>1271</v>
      </c>
      <c r="F248" s="29" t="s">
        <v>1403</v>
      </c>
      <c r="G248" s="29" t="s">
        <v>1404</v>
      </c>
      <c r="H248" s="29"/>
      <c r="I248" s="29" t="s">
        <v>78</v>
      </c>
      <c r="J248" s="29" t="s">
        <v>88</v>
      </c>
      <c r="K248" s="29" t="s">
        <v>158</v>
      </c>
      <c r="L248" s="29" t="s">
        <v>80</v>
      </c>
      <c r="M248" s="29"/>
      <c r="N248" s="30">
        <v>1000</v>
      </c>
      <c r="O248" s="30">
        <v>11.7</v>
      </c>
      <c r="P248" s="30">
        <v>20.7</v>
      </c>
      <c r="Q248" s="31">
        <v>23.8</v>
      </c>
      <c r="R248" s="30">
        <v>242.16</v>
      </c>
      <c r="S248" s="30">
        <v>1.78</v>
      </c>
      <c r="T248" s="30">
        <v>1080</v>
      </c>
      <c r="U248" s="30">
        <v>1920</v>
      </c>
      <c r="V248" s="32">
        <v>2.1</v>
      </c>
      <c r="W248" s="30">
        <v>8562</v>
      </c>
      <c r="X248" s="30">
        <v>60</v>
      </c>
      <c r="Y248" s="30">
        <v>30.3</v>
      </c>
      <c r="Z248" s="29" t="s">
        <v>81</v>
      </c>
      <c r="AA248" s="29" t="s">
        <v>86</v>
      </c>
      <c r="AB248" s="29"/>
      <c r="AC248" s="29"/>
      <c r="AD248" s="29" t="s">
        <v>83</v>
      </c>
      <c r="AE248" s="29" t="s">
        <v>84</v>
      </c>
      <c r="AF248" s="29" t="s">
        <v>987</v>
      </c>
      <c r="AG248" s="29" t="s">
        <v>1405</v>
      </c>
      <c r="AH248" s="29" t="s">
        <v>589</v>
      </c>
      <c r="AI248" s="29"/>
      <c r="AJ248" s="29" t="s">
        <v>86</v>
      </c>
      <c r="AK248" s="29" t="s">
        <v>86</v>
      </c>
      <c r="AL248" s="29" t="s">
        <v>88</v>
      </c>
      <c r="AM248" s="29" t="s">
        <v>1405</v>
      </c>
      <c r="AN248" s="29" t="s">
        <v>86</v>
      </c>
      <c r="AO248" s="29" t="s">
        <v>86</v>
      </c>
      <c r="AP248" s="29" t="s">
        <v>86</v>
      </c>
      <c r="AQ248" s="29" t="s">
        <v>96</v>
      </c>
      <c r="AR248" s="29"/>
      <c r="AS248" s="29" t="s">
        <v>84</v>
      </c>
      <c r="AT248" s="29" t="s">
        <v>89</v>
      </c>
      <c r="AU248" s="29"/>
      <c r="AV248" s="29"/>
      <c r="AW248" s="29" t="s">
        <v>84</v>
      </c>
      <c r="AX248" s="29" t="s">
        <v>84</v>
      </c>
      <c r="AY248" s="30">
        <v>250</v>
      </c>
      <c r="AZ248" s="30">
        <v>240.9</v>
      </c>
      <c r="BA248" s="30">
        <v>191.6</v>
      </c>
      <c r="BB248" s="30">
        <v>201.9</v>
      </c>
      <c r="BC248" s="29"/>
      <c r="BD248" s="29"/>
      <c r="BE248" s="30">
        <v>13.93</v>
      </c>
      <c r="BF248" s="29"/>
      <c r="BG248" s="30">
        <v>0.28000000000000003</v>
      </c>
      <c r="BH248" s="29"/>
      <c r="BI248" s="29"/>
      <c r="BJ248" s="30">
        <v>0.21</v>
      </c>
      <c r="BK248" s="30">
        <v>44.32</v>
      </c>
      <c r="BL248" s="30">
        <v>44.32</v>
      </c>
      <c r="BM248" s="30">
        <v>54.14</v>
      </c>
      <c r="BN248" s="29"/>
      <c r="BO248" s="29"/>
      <c r="BP248" s="30">
        <v>0.22</v>
      </c>
      <c r="BQ248" s="30">
        <v>0.3</v>
      </c>
      <c r="BR248" s="29"/>
      <c r="BS248" s="30">
        <v>13.82</v>
      </c>
      <c r="BT248" s="29"/>
      <c r="BU248" s="29"/>
      <c r="BV248" s="30">
        <v>0</v>
      </c>
      <c r="BW248" s="28">
        <v>148</v>
      </c>
      <c r="BX248" s="33">
        <f t="shared" si="24"/>
        <v>44.303699999999999</v>
      </c>
      <c r="BY248" s="34">
        <f>IF(COUNTIF($G$2:G248,G248)=1,1,0)</f>
        <v>1</v>
      </c>
      <c r="BZ248" s="34">
        <f t="shared" si="25"/>
        <v>1</v>
      </c>
      <c r="CA248" s="28" t="s">
        <v>3405</v>
      </c>
      <c r="CB248" s="34" t="b">
        <f t="shared" si="30"/>
        <v>0</v>
      </c>
      <c r="CC248" s="34" t="b">
        <f t="shared" si="26"/>
        <v>0</v>
      </c>
      <c r="CD248" s="34" t="b">
        <f t="array" ref="CD248">ISNUMBER(SEARCH("Touch Screen",$AJ248))</f>
        <v>0</v>
      </c>
      <c r="CE248" s="34"/>
      <c r="CF248" s="34"/>
      <c r="CG248" s="32">
        <v>30.3</v>
      </c>
      <c r="CH248" s="28">
        <v>0</v>
      </c>
      <c r="CI248" s="33">
        <f>('2. AC Monitors'!$A$8*'1. Version 7 Dataset'!$R248)+('1. Version 7 Dataset'!$V248*'2. AC Monitors'!$B$8)+'2. AC Monitors'!$C$8</f>
        <v>46.363519999999994</v>
      </c>
      <c r="CJ248" s="35">
        <f>BX248-('2. AC Monitors'!$B$8*V248)</f>
        <v>35.483699999999999</v>
      </c>
      <c r="CK248" s="33">
        <f>IF($CH248=0,CJ248,CJ248-('2. AC Monitors'!$A$15*'1. Version 7 Dataset'!$CG248))</f>
        <v>35.483699999999999</v>
      </c>
      <c r="CL248" s="33">
        <f>IF($CC248=TRUE,'1. Version 7 Dataset'!CK248-($CI248*'2. AC Monitors'!$B$15),'1. Version 7 Dataset'!CK248)</f>
        <v>35.483699999999999</v>
      </c>
      <c r="CM248" s="33">
        <f>IF($CD248=TRUE,CL248-($CI248*'2. AC Monitors'!$D$15),CL248)</f>
        <v>35.483699999999999</v>
      </c>
      <c r="CN248" s="33">
        <f>IF($CB248=TRUE,CM248-($CI248*'2. AC Monitors'!$E$15),CM248)</f>
        <v>35.483699999999999</v>
      </c>
      <c r="CO248" s="33">
        <f>IF($CA248="DC",CN248+(CI248*(1-'2. AC Monitors'!$D$21)),CN248)</f>
        <v>35.483699999999999</v>
      </c>
      <c r="CP248" s="35">
        <f>('2. AC Monitors'!$A$8*'1. Version 7 Dataset'!$R248)+'2. AC Monitors'!$C$8</f>
        <v>37.543520000000001</v>
      </c>
      <c r="CQ248" s="35">
        <f t="shared" si="27"/>
        <v>1</v>
      </c>
      <c r="CR248" s="33">
        <f>(IF(CD248=TRUE,CI248+(CI248*'2. AC Monitors'!$D$15),'1. Version 7 Dataset'!CI248))*0.85</f>
        <v>39.408991999999991</v>
      </c>
      <c r="CS248" s="35">
        <f t="shared" si="28"/>
        <v>0</v>
      </c>
      <c r="CT248" s="35">
        <f>($AZ248*$R248*'3. Signage Displays'!$A$7)+'3. Signage Displays'!$B$7*TANH('3. Signage Displays'!$C$7*('1. Version 7 Dataset'!$R248+'3. Signage Displays'!$D$7)+'3. Signage Displays'!$E$7)+'3. Signage Displays'!$F$7</f>
        <v>32.041788987980262</v>
      </c>
      <c r="CU248" s="36">
        <f>($AZ248*$R248*'3. Signage Displays'!$A$7)</f>
        <v>2.3334537600000003</v>
      </c>
      <c r="CV248" s="37">
        <f>BE248-(AZ248*R248*'3. Signage Displays'!$A$7)</f>
        <v>11.596546239999999</v>
      </c>
      <c r="CW248" s="37">
        <f>IF(CC248=TRUE,CV248-(CT248*'3. Signage Displays'!$A$12),CV248)</f>
        <v>11.596546239999999</v>
      </c>
      <c r="CX248" s="38">
        <f>'3. Signage Displays'!$B$7*TANH('3. Signage Displays'!$C$7*('1. Version 7 Dataset'!R248+'3. Signage Displays'!$D$7)+'3. Signage Displays'!$E$7)+'3. Signage Displays'!$F$7</f>
        <v>29.70833522798026</v>
      </c>
      <c r="CY248" s="28">
        <f t="shared" si="29"/>
        <v>1</v>
      </c>
    </row>
    <row r="249" spans="1:103" s="17" customFormat="1" ht="19.5" customHeight="1">
      <c r="A249" s="28">
        <v>149</v>
      </c>
      <c r="B249" s="29" t="s">
        <v>1268</v>
      </c>
      <c r="C249" s="29" t="s">
        <v>1406</v>
      </c>
      <c r="D249" s="29" t="s">
        <v>1407</v>
      </c>
      <c r="E249" s="29" t="s">
        <v>1271</v>
      </c>
      <c r="F249" s="29" t="s">
        <v>1406</v>
      </c>
      <c r="G249" s="29" t="s">
        <v>1407</v>
      </c>
      <c r="H249" s="29"/>
      <c r="I249" s="29" t="s">
        <v>78</v>
      </c>
      <c r="J249" s="29" t="s">
        <v>88</v>
      </c>
      <c r="K249" s="29" t="s">
        <v>158</v>
      </c>
      <c r="L249" s="29" t="s">
        <v>80</v>
      </c>
      <c r="M249" s="29"/>
      <c r="N249" s="30">
        <v>1000</v>
      </c>
      <c r="O249" s="30">
        <v>11.7</v>
      </c>
      <c r="P249" s="30">
        <v>20.7</v>
      </c>
      <c r="Q249" s="31">
        <v>23.8</v>
      </c>
      <c r="R249" s="30">
        <v>242.16</v>
      </c>
      <c r="S249" s="30">
        <v>1.78</v>
      </c>
      <c r="T249" s="30">
        <v>1080</v>
      </c>
      <c r="U249" s="30">
        <v>1920</v>
      </c>
      <c r="V249" s="32">
        <v>2.1</v>
      </c>
      <c r="W249" s="30">
        <v>8562</v>
      </c>
      <c r="X249" s="30">
        <v>60</v>
      </c>
      <c r="Y249" s="30">
        <v>33.299999999999997</v>
      </c>
      <c r="Z249" s="29" t="s">
        <v>81</v>
      </c>
      <c r="AA249" s="29" t="s">
        <v>86</v>
      </c>
      <c r="AB249" s="29"/>
      <c r="AC249" s="29"/>
      <c r="AD249" s="29" t="s">
        <v>83</v>
      </c>
      <c r="AE249" s="29" t="s">
        <v>84</v>
      </c>
      <c r="AF249" s="29" t="s">
        <v>987</v>
      </c>
      <c r="AG249" s="29" t="s">
        <v>1405</v>
      </c>
      <c r="AH249" s="29" t="s">
        <v>1408</v>
      </c>
      <c r="AI249" s="29"/>
      <c r="AJ249" s="29" t="s">
        <v>318</v>
      </c>
      <c r="AK249" s="29" t="s">
        <v>86</v>
      </c>
      <c r="AL249" s="29" t="s">
        <v>88</v>
      </c>
      <c r="AM249" s="29" t="s">
        <v>1405</v>
      </c>
      <c r="AN249" s="29" t="s">
        <v>86</v>
      </c>
      <c r="AO249" s="29" t="s">
        <v>86</v>
      </c>
      <c r="AP249" s="29" t="s">
        <v>86</v>
      </c>
      <c r="AQ249" s="29" t="s">
        <v>96</v>
      </c>
      <c r="AR249" s="29"/>
      <c r="AS249" s="29" t="s">
        <v>84</v>
      </c>
      <c r="AT249" s="29" t="s">
        <v>89</v>
      </c>
      <c r="AU249" s="29"/>
      <c r="AV249" s="29"/>
      <c r="AW249" s="29" t="s">
        <v>84</v>
      </c>
      <c r="AX249" s="29" t="s">
        <v>84</v>
      </c>
      <c r="AY249" s="30">
        <v>250</v>
      </c>
      <c r="AZ249" s="30">
        <v>240.9</v>
      </c>
      <c r="BA249" s="30">
        <v>191.6</v>
      </c>
      <c r="BB249" s="30">
        <v>204</v>
      </c>
      <c r="BC249" s="29"/>
      <c r="BD249" s="29"/>
      <c r="BE249" s="30">
        <v>16.52</v>
      </c>
      <c r="BF249" s="29"/>
      <c r="BG249" s="30">
        <v>0.32</v>
      </c>
      <c r="BH249" s="29"/>
      <c r="BI249" s="29"/>
      <c r="BJ249" s="30">
        <v>0.24</v>
      </c>
      <c r="BK249" s="30">
        <v>52.45</v>
      </c>
      <c r="BL249" s="30">
        <v>52.45</v>
      </c>
      <c r="BM249" s="30">
        <v>62.26</v>
      </c>
      <c r="BN249" s="29"/>
      <c r="BO249" s="29"/>
      <c r="BP249" s="30">
        <v>0.27</v>
      </c>
      <c r="BQ249" s="30">
        <v>0.34</v>
      </c>
      <c r="BR249" s="29"/>
      <c r="BS249" s="30">
        <v>16.55</v>
      </c>
      <c r="BT249" s="29"/>
      <c r="BU249" s="29"/>
      <c r="BV249" s="30">
        <v>0</v>
      </c>
      <c r="BW249" s="28">
        <v>149</v>
      </c>
      <c r="BX249" s="33">
        <f t="shared" si="24"/>
        <v>52.472399999999993</v>
      </c>
      <c r="BY249" s="34">
        <f>IF(COUNTIF($G$2:G249,G249)=1,1,0)</f>
        <v>1</v>
      </c>
      <c r="BZ249" s="34">
        <f t="shared" si="25"/>
        <v>1</v>
      </c>
      <c r="CA249" s="28" t="s">
        <v>3405</v>
      </c>
      <c r="CB249" s="34" t="b">
        <f t="shared" si="30"/>
        <v>0</v>
      </c>
      <c r="CC249" s="34" t="b">
        <f t="shared" si="26"/>
        <v>0</v>
      </c>
      <c r="CD249" s="34" t="b">
        <f t="array" ref="CD249">ISNUMBER(SEARCH("Touch Screen",$AJ249))</f>
        <v>1</v>
      </c>
      <c r="CE249" s="34"/>
      <c r="CF249" s="34"/>
      <c r="CG249" s="32">
        <v>33.299999999999997</v>
      </c>
      <c r="CH249" s="28">
        <v>0</v>
      </c>
      <c r="CI249" s="33">
        <f>('2. AC Monitors'!$A$8*'1. Version 7 Dataset'!$R249)+('1. Version 7 Dataset'!$V249*'2. AC Monitors'!$B$8)+'2. AC Monitors'!$C$8</f>
        <v>46.363519999999994</v>
      </c>
      <c r="CJ249" s="35">
        <f>BX249-('2. AC Monitors'!$B$8*V249)</f>
        <v>43.652399999999993</v>
      </c>
      <c r="CK249" s="33">
        <f>IF($CH249=0,CJ249,CJ249-('2. AC Monitors'!$A$15*'1. Version 7 Dataset'!$CG249))</f>
        <v>43.652399999999993</v>
      </c>
      <c r="CL249" s="33">
        <f>IF($CC249=TRUE,'1. Version 7 Dataset'!CK249-($CI249*'2. AC Monitors'!$B$15),'1. Version 7 Dataset'!CK249)</f>
        <v>43.652399999999993</v>
      </c>
      <c r="CM249" s="33">
        <f>IF($CD249=TRUE,CL249-($CI249*'2. AC Monitors'!$D$15),CL249)</f>
        <v>36.697871999999997</v>
      </c>
      <c r="CN249" s="33">
        <f>IF($CB249=TRUE,CM249-($CI249*'2. AC Monitors'!$E$15),CM249)</f>
        <v>36.697871999999997</v>
      </c>
      <c r="CO249" s="33">
        <f>IF($CA249="DC",CN249+(CI249*(1-'2. AC Monitors'!$D$21)),CN249)</f>
        <v>36.697871999999997</v>
      </c>
      <c r="CP249" s="35">
        <f>('2. AC Monitors'!$A$8*'1. Version 7 Dataset'!$R249)+'2. AC Monitors'!$C$8</f>
        <v>37.543520000000001</v>
      </c>
      <c r="CQ249" s="35">
        <f t="shared" si="27"/>
        <v>1</v>
      </c>
      <c r="CR249" s="33">
        <f>(IF(CD249=TRUE,CI249+(CI249*'2. AC Monitors'!$D$15),'1. Version 7 Dataset'!CI249))*0.85</f>
        <v>45.32034079999999</v>
      </c>
      <c r="CS249" s="35">
        <f t="shared" si="28"/>
        <v>0</v>
      </c>
      <c r="CT249" s="35">
        <f>($AZ249*$R249*'3. Signage Displays'!$A$7)+'3. Signage Displays'!$B$7*TANH('3. Signage Displays'!$C$7*('1. Version 7 Dataset'!$R249+'3. Signage Displays'!$D$7)+'3. Signage Displays'!$E$7)+'3. Signage Displays'!$F$7</f>
        <v>32.041788987980262</v>
      </c>
      <c r="CU249" s="36">
        <f>($AZ249*$R249*'3. Signage Displays'!$A$7)</f>
        <v>2.3334537600000003</v>
      </c>
      <c r="CV249" s="37">
        <f>BE249-(AZ249*R249*'3. Signage Displays'!$A$7)</f>
        <v>14.186546239999998</v>
      </c>
      <c r="CW249" s="37">
        <f>IF(CC249=TRUE,CV249-(CT249*'3. Signage Displays'!$A$12),CV249)</f>
        <v>14.186546239999998</v>
      </c>
      <c r="CX249" s="38">
        <f>'3. Signage Displays'!$B$7*TANH('3. Signage Displays'!$C$7*('1. Version 7 Dataset'!R249+'3. Signage Displays'!$D$7)+'3. Signage Displays'!$E$7)+'3. Signage Displays'!$F$7</f>
        <v>29.70833522798026</v>
      </c>
      <c r="CY249" s="28">
        <f t="shared" si="29"/>
        <v>1</v>
      </c>
    </row>
    <row r="250" spans="1:103" s="17" customFormat="1" ht="19.5" customHeight="1">
      <c r="A250" s="28">
        <v>155</v>
      </c>
      <c r="B250" s="29" t="s">
        <v>2231</v>
      </c>
      <c r="C250" s="29" t="s">
        <v>2310</v>
      </c>
      <c r="D250" s="29" t="s">
        <v>2311</v>
      </c>
      <c r="E250" s="29" t="s">
        <v>2234</v>
      </c>
      <c r="F250" s="29" t="s">
        <v>2310</v>
      </c>
      <c r="G250" s="29" t="s">
        <v>2311</v>
      </c>
      <c r="H250" s="29" t="s">
        <v>2317</v>
      </c>
      <c r="I250" s="29" t="s">
        <v>78</v>
      </c>
      <c r="J250" s="29" t="s">
        <v>100</v>
      </c>
      <c r="K250" s="29"/>
      <c r="L250" s="29" t="s">
        <v>80</v>
      </c>
      <c r="M250" s="29"/>
      <c r="N250" s="30">
        <v>600</v>
      </c>
      <c r="O250" s="30">
        <v>10.6</v>
      </c>
      <c r="P250" s="30">
        <v>18.8</v>
      </c>
      <c r="Q250" s="31">
        <v>21.5</v>
      </c>
      <c r="R250" s="30">
        <v>198.08</v>
      </c>
      <c r="S250" s="30">
        <v>1.78</v>
      </c>
      <c r="T250" s="30">
        <v>1080</v>
      </c>
      <c r="U250" s="30">
        <v>1920</v>
      </c>
      <c r="V250" s="32">
        <v>2.1</v>
      </c>
      <c r="W250" s="30">
        <v>10469</v>
      </c>
      <c r="X250" s="30">
        <v>60</v>
      </c>
      <c r="Y250" s="30">
        <v>0.3</v>
      </c>
      <c r="Z250" s="29" t="s">
        <v>86</v>
      </c>
      <c r="AA250" s="29" t="s">
        <v>86</v>
      </c>
      <c r="AB250" s="29"/>
      <c r="AC250" s="29"/>
      <c r="AD250" s="29" t="s">
        <v>84</v>
      </c>
      <c r="AE250" s="29" t="s">
        <v>83</v>
      </c>
      <c r="AF250" s="29" t="s">
        <v>270</v>
      </c>
      <c r="AG250" s="29" t="s">
        <v>86</v>
      </c>
      <c r="AH250" s="29" t="s">
        <v>86</v>
      </c>
      <c r="AI250" s="29"/>
      <c r="AJ250" s="29" t="s">
        <v>86</v>
      </c>
      <c r="AK250" s="29" t="s">
        <v>86</v>
      </c>
      <c r="AL250" s="29" t="s">
        <v>102</v>
      </c>
      <c r="AM250" s="29" t="s">
        <v>86</v>
      </c>
      <c r="AN250" s="29" t="s">
        <v>86</v>
      </c>
      <c r="AO250" s="29" t="s">
        <v>86</v>
      </c>
      <c r="AP250" s="29" t="s">
        <v>86</v>
      </c>
      <c r="AQ250" s="29" t="s">
        <v>96</v>
      </c>
      <c r="AR250" s="29"/>
      <c r="AS250" s="29" t="s">
        <v>84</v>
      </c>
      <c r="AT250" s="29" t="s">
        <v>89</v>
      </c>
      <c r="AU250" s="29"/>
      <c r="AV250" s="30">
        <v>5</v>
      </c>
      <c r="AW250" s="29" t="s">
        <v>84</v>
      </c>
      <c r="AX250" s="29" t="s">
        <v>84</v>
      </c>
      <c r="AY250" s="30">
        <v>200</v>
      </c>
      <c r="AZ250" s="30">
        <v>207</v>
      </c>
      <c r="BA250" s="30">
        <v>194</v>
      </c>
      <c r="BB250" s="30">
        <v>200</v>
      </c>
      <c r="BC250" s="29"/>
      <c r="BD250" s="29"/>
      <c r="BE250" s="30">
        <v>15.3</v>
      </c>
      <c r="BF250" s="29"/>
      <c r="BG250" s="30">
        <v>0.26</v>
      </c>
      <c r="BH250" s="29"/>
      <c r="BI250" s="29"/>
      <c r="BJ250" s="30">
        <v>0.19</v>
      </c>
      <c r="BK250" s="30">
        <v>48.39</v>
      </c>
      <c r="BL250" s="30">
        <v>48.39</v>
      </c>
      <c r="BM250" s="30">
        <v>50.6</v>
      </c>
      <c r="BN250" s="29"/>
      <c r="BO250" s="29"/>
      <c r="BP250" s="30">
        <v>0.25</v>
      </c>
      <c r="BQ250" s="30">
        <v>0.3</v>
      </c>
      <c r="BR250" s="29"/>
      <c r="BS250" s="30">
        <v>15.17</v>
      </c>
      <c r="BT250" s="30">
        <v>48.22</v>
      </c>
      <c r="BU250" s="29"/>
      <c r="BV250" s="30">
        <v>0</v>
      </c>
      <c r="BW250" s="28">
        <v>155</v>
      </c>
      <c r="BX250" s="33">
        <f t="shared" si="24"/>
        <v>48.390239999999991</v>
      </c>
      <c r="BY250" s="34">
        <f>IF(COUNTIF($G$2:G250,G250)=1,1,0)</f>
        <v>1</v>
      </c>
      <c r="BZ250" s="34">
        <f t="shared" si="25"/>
        <v>1</v>
      </c>
      <c r="CA250" s="28" t="s">
        <v>3405</v>
      </c>
      <c r="CB250" s="34" t="b">
        <f t="shared" si="30"/>
        <v>0</v>
      </c>
      <c r="CC250" s="34" t="b">
        <f t="shared" si="26"/>
        <v>0</v>
      </c>
      <c r="CD250" s="34" t="b">
        <f t="array" ref="CD250">ISNUMBER(SEARCH("Touch Screen",$AJ250))</f>
        <v>0</v>
      </c>
      <c r="CE250" s="34"/>
      <c r="CF250" s="34"/>
      <c r="CG250" s="32">
        <v>0.3</v>
      </c>
      <c r="CH250" s="28">
        <v>0</v>
      </c>
      <c r="CI250" s="33">
        <f>('2. AC Monitors'!$A$8*'1. Version 7 Dataset'!$R250)+('1. Version 7 Dataset'!$V250*'2. AC Monitors'!$B$8)+'2. AC Monitors'!$C$8</f>
        <v>40.985759999999999</v>
      </c>
      <c r="CJ250" s="35">
        <f>BX250-('2. AC Monitors'!$B$8*V250)</f>
        <v>39.570239999999991</v>
      </c>
      <c r="CK250" s="33">
        <f>IF($CH250=0,CJ250,CJ250-('2. AC Monitors'!$A$15*'1. Version 7 Dataset'!$CG250))</f>
        <v>39.570239999999991</v>
      </c>
      <c r="CL250" s="33">
        <f>IF($CC250=TRUE,'1. Version 7 Dataset'!CK250-($CI250*'2. AC Monitors'!$B$15),'1. Version 7 Dataset'!CK250)</f>
        <v>39.570239999999991</v>
      </c>
      <c r="CM250" s="33">
        <f>IF($CD250=TRUE,CL250-($CI250*'2. AC Monitors'!$D$15),CL250)</f>
        <v>39.570239999999991</v>
      </c>
      <c r="CN250" s="33">
        <f>IF($CB250=TRUE,CM250-($CI250*'2. AC Monitors'!$E$15),CM250)</f>
        <v>39.570239999999991</v>
      </c>
      <c r="CO250" s="33">
        <f>IF($CA250="DC",CN250+(CI250*(1-'2. AC Monitors'!$D$21)),CN250)</f>
        <v>39.570239999999991</v>
      </c>
      <c r="CP250" s="35">
        <f>('2. AC Monitors'!$A$8*'1. Version 7 Dataset'!$R250)+'2. AC Monitors'!$C$8</f>
        <v>32.165760000000006</v>
      </c>
      <c r="CQ250" s="35">
        <f t="shared" si="27"/>
        <v>0</v>
      </c>
      <c r="CR250" s="33">
        <f>(IF(CD250=TRUE,CI250+(CI250*'2. AC Monitors'!$D$15),'1. Version 7 Dataset'!CI250))*0.85</f>
        <v>34.837896000000001</v>
      </c>
      <c r="CS250" s="35">
        <f t="shared" si="28"/>
        <v>0</v>
      </c>
      <c r="CT250" s="35">
        <f>($AZ250*$R250*'3. Signage Displays'!$A$7)+'3. Signage Displays'!$B$7*TANH('3. Signage Displays'!$C$7*('1. Version 7 Dataset'!$R250+'3. Signage Displays'!$D$7)+'3. Signage Displays'!$E$7)+'3. Signage Displays'!$F$7</f>
        <v>28.71668198131561</v>
      </c>
      <c r="CU250" s="36">
        <f>($AZ250*$R250*'3. Signage Displays'!$A$7)</f>
        <v>1.6401024000000004</v>
      </c>
      <c r="CV250" s="37">
        <f>BE250-(AZ250*R250*'3. Signage Displays'!$A$7)</f>
        <v>13.659897600000001</v>
      </c>
      <c r="CW250" s="37">
        <f>IF(CC250=TRUE,CV250-(CT250*'3. Signage Displays'!$A$12),CV250)</f>
        <v>13.659897600000001</v>
      </c>
      <c r="CX250" s="38">
        <f>'3. Signage Displays'!$B$7*TANH('3. Signage Displays'!$C$7*('1. Version 7 Dataset'!R250+'3. Signage Displays'!$D$7)+'3. Signage Displays'!$E$7)+'3. Signage Displays'!$F$7</f>
        <v>27.07657958131561</v>
      </c>
      <c r="CY250" s="28">
        <f t="shared" si="29"/>
        <v>1</v>
      </c>
    </row>
    <row r="251" spans="1:103" s="17" customFormat="1" ht="19.5" customHeight="1">
      <c r="A251" s="28">
        <v>158</v>
      </c>
      <c r="B251" s="29" t="s">
        <v>1132</v>
      </c>
      <c r="C251" s="29" t="s">
        <v>1173</v>
      </c>
      <c r="D251" s="29" t="s">
        <v>1173</v>
      </c>
      <c r="E251" s="29" t="s">
        <v>1135</v>
      </c>
      <c r="F251" s="29" t="s">
        <v>1173</v>
      </c>
      <c r="G251" s="29" t="s">
        <v>1173</v>
      </c>
      <c r="H251" s="29"/>
      <c r="I251" s="29" t="s">
        <v>78</v>
      </c>
      <c r="J251" s="29" t="s">
        <v>79</v>
      </c>
      <c r="K251" s="29" t="s">
        <v>105</v>
      </c>
      <c r="L251" s="29" t="s">
        <v>80</v>
      </c>
      <c r="M251" s="29" t="s">
        <v>105</v>
      </c>
      <c r="N251" s="30">
        <v>1000</v>
      </c>
      <c r="O251" s="30">
        <v>11.7</v>
      </c>
      <c r="P251" s="30">
        <v>20.7</v>
      </c>
      <c r="Q251" s="31">
        <v>23.8</v>
      </c>
      <c r="R251" s="30">
        <v>242.18</v>
      </c>
      <c r="S251" s="30">
        <v>1.78</v>
      </c>
      <c r="T251" s="30">
        <v>1080</v>
      </c>
      <c r="U251" s="30">
        <v>1920</v>
      </c>
      <c r="V251" s="32">
        <v>2.1</v>
      </c>
      <c r="W251" s="30">
        <v>8562</v>
      </c>
      <c r="X251" s="30">
        <v>60</v>
      </c>
      <c r="Y251" s="30">
        <v>33.200000000000003</v>
      </c>
      <c r="Z251" s="29" t="s">
        <v>81</v>
      </c>
      <c r="AA251" s="29" t="s">
        <v>86</v>
      </c>
      <c r="AB251" s="29"/>
      <c r="AC251" s="29"/>
      <c r="AD251" s="29" t="s">
        <v>84</v>
      </c>
      <c r="AE251" s="29" t="s">
        <v>83</v>
      </c>
      <c r="AF251" s="29" t="s">
        <v>133</v>
      </c>
      <c r="AG251" s="29" t="s">
        <v>105</v>
      </c>
      <c r="AH251" s="29" t="s">
        <v>383</v>
      </c>
      <c r="AI251" s="29" t="s">
        <v>105</v>
      </c>
      <c r="AJ251" s="29" t="s">
        <v>383</v>
      </c>
      <c r="AK251" s="29" t="s">
        <v>86</v>
      </c>
      <c r="AL251" s="29" t="s">
        <v>87</v>
      </c>
      <c r="AM251" s="29" t="s">
        <v>105</v>
      </c>
      <c r="AN251" s="29" t="s">
        <v>86</v>
      </c>
      <c r="AO251" s="29" t="s">
        <v>86</v>
      </c>
      <c r="AP251" s="29" t="s">
        <v>86</v>
      </c>
      <c r="AQ251" s="29" t="s">
        <v>96</v>
      </c>
      <c r="AR251" s="29" t="s">
        <v>105</v>
      </c>
      <c r="AS251" s="29" t="s">
        <v>84</v>
      </c>
      <c r="AT251" s="29" t="s">
        <v>89</v>
      </c>
      <c r="AU251" s="29" t="s">
        <v>105</v>
      </c>
      <c r="AV251" s="30">
        <v>0</v>
      </c>
      <c r="AW251" s="29" t="s">
        <v>84</v>
      </c>
      <c r="AX251" s="29" t="s">
        <v>84</v>
      </c>
      <c r="AY251" s="30">
        <v>250</v>
      </c>
      <c r="AZ251" s="30">
        <v>268.5</v>
      </c>
      <c r="BA251" s="30">
        <v>193.9</v>
      </c>
      <c r="BB251" s="30">
        <v>200</v>
      </c>
      <c r="BC251" s="29"/>
      <c r="BD251" s="29"/>
      <c r="BE251" s="30">
        <v>17.559999999999999</v>
      </c>
      <c r="BF251" s="29"/>
      <c r="BG251" s="30">
        <v>0.24</v>
      </c>
      <c r="BH251" s="30">
        <v>0.24</v>
      </c>
      <c r="BI251" s="29"/>
      <c r="BJ251" s="30">
        <v>0.17</v>
      </c>
      <c r="BK251" s="30">
        <v>55.2</v>
      </c>
      <c r="BL251" s="30">
        <v>55.2</v>
      </c>
      <c r="BM251" s="30">
        <v>62.3</v>
      </c>
      <c r="BN251" s="29"/>
      <c r="BO251" s="29"/>
      <c r="BP251" s="30">
        <v>0.22</v>
      </c>
      <c r="BQ251" s="30">
        <v>0.27</v>
      </c>
      <c r="BR251" s="30">
        <v>0.27</v>
      </c>
      <c r="BS251" s="30">
        <v>17.850000000000001</v>
      </c>
      <c r="BT251" s="30">
        <v>56.28</v>
      </c>
      <c r="BU251" s="29"/>
      <c r="BV251" s="30">
        <v>0</v>
      </c>
      <c r="BW251" s="28">
        <v>158</v>
      </c>
      <c r="BX251" s="33">
        <f t="shared" si="24"/>
        <v>55.205519999999986</v>
      </c>
      <c r="BY251" s="34">
        <f>IF(COUNTIF($G$2:G251,G251)=1,1,0)</f>
        <v>1</v>
      </c>
      <c r="BZ251" s="34">
        <f t="shared" si="25"/>
        <v>1</v>
      </c>
      <c r="CA251" s="28" t="s">
        <v>3405</v>
      </c>
      <c r="CB251" s="34" t="b">
        <f t="shared" si="30"/>
        <v>0</v>
      </c>
      <c r="CC251" s="34" t="b">
        <f t="shared" si="26"/>
        <v>0</v>
      </c>
      <c r="CD251" s="34" t="b">
        <f t="array" ref="CD251">ISNUMBER(SEARCH("Touch Screen",$AJ251))</f>
        <v>1</v>
      </c>
      <c r="CE251" s="34"/>
      <c r="CF251" s="34"/>
      <c r="CG251" s="32">
        <v>33.200000000000003</v>
      </c>
      <c r="CH251" s="28">
        <v>0</v>
      </c>
      <c r="CI251" s="33">
        <f>('2. AC Monitors'!$A$8*'1. Version 7 Dataset'!$R251)+('1. Version 7 Dataset'!$V251*'2. AC Monitors'!$B$8)+'2. AC Monitors'!$C$8</f>
        <v>46.365960000000001</v>
      </c>
      <c r="CJ251" s="35">
        <f>BX251-('2. AC Monitors'!$B$8*V251)</f>
        <v>46.385519999999985</v>
      </c>
      <c r="CK251" s="33">
        <f>IF($CH251=0,CJ251,CJ251-('2. AC Monitors'!$A$15*'1. Version 7 Dataset'!$CG251))</f>
        <v>46.385519999999985</v>
      </c>
      <c r="CL251" s="33">
        <f>IF($CC251=TRUE,'1. Version 7 Dataset'!CK251-($CI251*'2. AC Monitors'!$B$15),'1. Version 7 Dataset'!CK251)</f>
        <v>46.385519999999985</v>
      </c>
      <c r="CM251" s="33">
        <f>IF($CD251=TRUE,CL251-($CI251*'2. AC Monitors'!$D$15),CL251)</f>
        <v>39.430625999999982</v>
      </c>
      <c r="CN251" s="33">
        <f>IF($CB251=TRUE,CM251-($CI251*'2. AC Monitors'!$E$15),CM251)</f>
        <v>39.430625999999982</v>
      </c>
      <c r="CO251" s="33">
        <f>IF($CA251="DC",CN251+(CI251*(1-'2. AC Monitors'!$D$21)),CN251)</f>
        <v>39.430625999999982</v>
      </c>
      <c r="CP251" s="35">
        <f>('2. AC Monitors'!$A$8*'1. Version 7 Dataset'!$R251)+'2. AC Monitors'!$C$8</f>
        <v>37.545960000000001</v>
      </c>
      <c r="CQ251" s="35">
        <f t="shared" si="27"/>
        <v>0</v>
      </c>
      <c r="CR251" s="33">
        <f>(IF(CD251=TRUE,CI251+(CI251*'2. AC Monitors'!$D$15),'1. Version 7 Dataset'!CI251))*0.85</f>
        <v>45.322725900000002</v>
      </c>
      <c r="CS251" s="35">
        <f t="shared" si="28"/>
        <v>0</v>
      </c>
      <c r="CT251" s="35">
        <f>($AZ251*$R251*'3. Signage Displays'!$A$7)+'3. Signage Displays'!$B$7*TANH('3. Signage Displays'!$C$7*('1. Version 7 Dataset'!$R251+'3. Signage Displays'!$D$7)+'3. Signage Displays'!$E$7)+'3. Signage Displays'!$F$7</f>
        <v>32.310540572701335</v>
      </c>
      <c r="CU251" s="36">
        <f>($AZ251*$R251*'3. Signage Displays'!$A$7)</f>
        <v>2.6010132000000001</v>
      </c>
      <c r="CV251" s="37">
        <f>BE251-(AZ251*R251*'3. Signage Displays'!$A$7)</f>
        <v>14.958986799999998</v>
      </c>
      <c r="CW251" s="37">
        <f>IF(CC251=TRUE,CV251-(CT251*'3. Signage Displays'!$A$12),CV251)</f>
        <v>14.958986799999998</v>
      </c>
      <c r="CX251" s="38">
        <f>'3. Signage Displays'!$B$7*TANH('3. Signage Displays'!$C$7*('1. Version 7 Dataset'!R251+'3. Signage Displays'!$D$7)+'3. Signage Displays'!$E$7)+'3. Signage Displays'!$F$7</f>
        <v>29.709527372701334</v>
      </c>
      <c r="CY251" s="28">
        <f t="shared" si="29"/>
        <v>1</v>
      </c>
    </row>
    <row r="252" spans="1:103" s="17" customFormat="1" ht="19.5" customHeight="1">
      <c r="A252" s="28">
        <v>159</v>
      </c>
      <c r="B252" s="29" t="s">
        <v>1132</v>
      </c>
      <c r="C252" s="29" t="s">
        <v>1167</v>
      </c>
      <c r="D252" s="29" t="s">
        <v>1168</v>
      </c>
      <c r="E252" s="29" t="s">
        <v>1135</v>
      </c>
      <c r="F252" s="29" t="s">
        <v>1167</v>
      </c>
      <c r="G252" s="29" t="s">
        <v>1168</v>
      </c>
      <c r="H252" s="29" t="s">
        <v>1169</v>
      </c>
      <c r="I252" s="29" t="s">
        <v>78</v>
      </c>
      <c r="J252" s="29" t="s">
        <v>79</v>
      </c>
      <c r="K252" s="29" t="s">
        <v>105</v>
      </c>
      <c r="L252" s="29" t="s">
        <v>80</v>
      </c>
      <c r="M252" s="29" t="s">
        <v>105</v>
      </c>
      <c r="N252" s="30">
        <v>1000</v>
      </c>
      <c r="O252" s="30">
        <v>11.7</v>
      </c>
      <c r="P252" s="30">
        <v>20.7</v>
      </c>
      <c r="Q252" s="31">
        <v>23.8</v>
      </c>
      <c r="R252" s="30">
        <v>242.18</v>
      </c>
      <c r="S252" s="30">
        <v>1.78</v>
      </c>
      <c r="T252" s="30">
        <v>1080</v>
      </c>
      <c r="U252" s="30">
        <v>1920</v>
      </c>
      <c r="V252" s="32">
        <v>2.1</v>
      </c>
      <c r="W252" s="30">
        <v>8562</v>
      </c>
      <c r="X252" s="30">
        <v>60</v>
      </c>
      <c r="Y252" s="30">
        <v>33.200000000000003</v>
      </c>
      <c r="Z252" s="29" t="s">
        <v>81</v>
      </c>
      <c r="AA252" s="29" t="s">
        <v>86</v>
      </c>
      <c r="AB252" s="29"/>
      <c r="AC252" s="29"/>
      <c r="AD252" s="29" t="s">
        <v>84</v>
      </c>
      <c r="AE252" s="29" t="s">
        <v>83</v>
      </c>
      <c r="AF252" s="29" t="s">
        <v>133</v>
      </c>
      <c r="AG252" s="29" t="s">
        <v>105</v>
      </c>
      <c r="AH252" s="29" t="s">
        <v>120</v>
      </c>
      <c r="AI252" s="29" t="s">
        <v>105</v>
      </c>
      <c r="AJ252" s="29" t="s">
        <v>120</v>
      </c>
      <c r="AK252" s="29" t="s">
        <v>86</v>
      </c>
      <c r="AL252" s="29" t="s">
        <v>87</v>
      </c>
      <c r="AM252" s="29" t="s">
        <v>105</v>
      </c>
      <c r="AN252" s="29" t="s">
        <v>86</v>
      </c>
      <c r="AO252" s="29" t="s">
        <v>86</v>
      </c>
      <c r="AP252" s="29" t="s">
        <v>86</v>
      </c>
      <c r="AQ252" s="29" t="s">
        <v>96</v>
      </c>
      <c r="AR252" s="29" t="s">
        <v>105</v>
      </c>
      <c r="AS252" s="29" t="s">
        <v>84</v>
      </c>
      <c r="AT252" s="29" t="s">
        <v>89</v>
      </c>
      <c r="AU252" s="29" t="s">
        <v>105</v>
      </c>
      <c r="AV252" s="30">
        <v>0</v>
      </c>
      <c r="AW252" s="29" t="s">
        <v>84</v>
      </c>
      <c r="AX252" s="29" t="s">
        <v>84</v>
      </c>
      <c r="AY252" s="30">
        <v>250</v>
      </c>
      <c r="AZ252" s="30">
        <v>262.3</v>
      </c>
      <c r="BA252" s="30">
        <v>200.2</v>
      </c>
      <c r="BB252" s="30">
        <v>200</v>
      </c>
      <c r="BC252" s="29"/>
      <c r="BD252" s="29"/>
      <c r="BE252" s="30">
        <v>16.829999999999998</v>
      </c>
      <c r="BF252" s="29"/>
      <c r="BG252" s="30">
        <v>0.3</v>
      </c>
      <c r="BH252" s="30">
        <v>0.3</v>
      </c>
      <c r="BI252" s="29"/>
      <c r="BJ252" s="30">
        <v>0.22</v>
      </c>
      <c r="BK252" s="30">
        <v>53.31</v>
      </c>
      <c r="BL252" s="30">
        <v>53.31</v>
      </c>
      <c r="BM252" s="30">
        <v>54.2</v>
      </c>
      <c r="BN252" s="29"/>
      <c r="BO252" s="29"/>
      <c r="BP252" s="30">
        <v>0.21</v>
      </c>
      <c r="BQ252" s="30">
        <v>0.32</v>
      </c>
      <c r="BR252" s="30">
        <v>0.32</v>
      </c>
      <c r="BS252" s="30">
        <v>17.059999999999999</v>
      </c>
      <c r="BT252" s="30">
        <v>54.12</v>
      </c>
      <c r="BU252" s="29"/>
      <c r="BV252" s="30">
        <v>0</v>
      </c>
      <c r="BW252" s="28">
        <v>159</v>
      </c>
      <c r="BX252" s="33">
        <f t="shared" si="24"/>
        <v>53.308979999999998</v>
      </c>
      <c r="BY252" s="34">
        <f>IF(COUNTIF($G$2:G252,G252)=1,1,0)</f>
        <v>1</v>
      </c>
      <c r="BZ252" s="34">
        <f t="shared" si="25"/>
        <v>1</v>
      </c>
      <c r="CA252" s="28" t="s">
        <v>3405</v>
      </c>
      <c r="CB252" s="34" t="b">
        <f t="shared" si="30"/>
        <v>0</v>
      </c>
      <c r="CC252" s="34" t="b">
        <f t="shared" si="26"/>
        <v>0</v>
      </c>
      <c r="CD252" s="34" t="b">
        <f t="array" ref="CD252">ISNUMBER(SEARCH("Touch Screen",$AJ252))</f>
        <v>0</v>
      </c>
      <c r="CE252" s="34"/>
      <c r="CF252" s="34"/>
      <c r="CG252" s="32">
        <v>33.200000000000003</v>
      </c>
      <c r="CH252" s="28">
        <v>0</v>
      </c>
      <c r="CI252" s="33">
        <f>('2. AC Monitors'!$A$8*'1. Version 7 Dataset'!$R252)+('1. Version 7 Dataset'!$V252*'2. AC Monitors'!$B$8)+'2. AC Monitors'!$C$8</f>
        <v>46.365960000000001</v>
      </c>
      <c r="CJ252" s="35">
        <f>BX252-('2. AC Monitors'!$B$8*V252)</f>
        <v>44.488979999999998</v>
      </c>
      <c r="CK252" s="33">
        <f>IF($CH252=0,CJ252,CJ252-('2. AC Monitors'!$A$15*'1. Version 7 Dataset'!$CG252))</f>
        <v>44.488979999999998</v>
      </c>
      <c r="CL252" s="33">
        <f>IF($CC252=TRUE,'1. Version 7 Dataset'!CK252-($CI252*'2. AC Monitors'!$B$15),'1. Version 7 Dataset'!CK252)</f>
        <v>44.488979999999998</v>
      </c>
      <c r="CM252" s="33">
        <f>IF($CD252=TRUE,CL252-($CI252*'2. AC Monitors'!$D$15),CL252)</f>
        <v>44.488979999999998</v>
      </c>
      <c r="CN252" s="33">
        <f>IF($CB252=TRUE,CM252-($CI252*'2. AC Monitors'!$E$15),CM252)</f>
        <v>44.488979999999998</v>
      </c>
      <c r="CO252" s="33">
        <f>IF($CA252="DC",CN252+(CI252*(1-'2. AC Monitors'!$D$21)),CN252)</f>
        <v>44.488979999999998</v>
      </c>
      <c r="CP252" s="35">
        <f>('2. AC Monitors'!$A$8*'1. Version 7 Dataset'!$R252)+'2. AC Monitors'!$C$8</f>
        <v>37.545960000000001</v>
      </c>
      <c r="CQ252" s="35">
        <f t="shared" si="27"/>
        <v>0</v>
      </c>
      <c r="CR252" s="33">
        <f>(IF(CD252=TRUE,CI252+(CI252*'2. AC Monitors'!$D$15),'1. Version 7 Dataset'!CI252))*0.85</f>
        <v>39.411065999999998</v>
      </c>
      <c r="CS252" s="35">
        <f t="shared" si="28"/>
        <v>0</v>
      </c>
      <c r="CT252" s="35">
        <f>($AZ252*$R252*'3. Signage Displays'!$A$7)+'3. Signage Displays'!$B$7*TANH('3. Signage Displays'!$C$7*('1. Version 7 Dataset'!$R252+'3. Signage Displays'!$D$7)+'3. Signage Displays'!$E$7)+'3. Signage Displays'!$F$7</f>
        <v>32.250479932701339</v>
      </c>
      <c r="CU252" s="36">
        <f>($AZ252*$R252*'3. Signage Displays'!$A$7)</f>
        <v>2.5409525600000005</v>
      </c>
      <c r="CV252" s="37">
        <f>BE252-(AZ252*R252*'3. Signage Displays'!$A$7)</f>
        <v>14.289047439999997</v>
      </c>
      <c r="CW252" s="37">
        <f>IF(CC252=TRUE,CV252-(CT252*'3. Signage Displays'!$A$12),CV252)</f>
        <v>14.289047439999997</v>
      </c>
      <c r="CX252" s="38">
        <f>'3. Signage Displays'!$B$7*TANH('3. Signage Displays'!$C$7*('1. Version 7 Dataset'!R252+'3. Signage Displays'!$D$7)+'3. Signage Displays'!$E$7)+'3. Signage Displays'!$F$7</f>
        <v>29.709527372701334</v>
      </c>
      <c r="CY252" s="28">
        <f t="shared" si="29"/>
        <v>1</v>
      </c>
    </row>
    <row r="253" spans="1:103" s="17" customFormat="1" ht="19.5" customHeight="1">
      <c r="A253" s="28">
        <v>161</v>
      </c>
      <c r="B253" s="29" t="s">
        <v>2231</v>
      </c>
      <c r="C253" s="29" t="s">
        <v>2359</v>
      </c>
      <c r="D253" s="29" t="s">
        <v>2360</v>
      </c>
      <c r="E253" s="29" t="s">
        <v>2234</v>
      </c>
      <c r="F253" s="29" t="s">
        <v>2359</v>
      </c>
      <c r="G253" s="29" t="s">
        <v>2360</v>
      </c>
      <c r="H253" s="29"/>
      <c r="I253" s="29" t="s">
        <v>78</v>
      </c>
      <c r="J253" s="29" t="s">
        <v>79</v>
      </c>
      <c r="K253" s="29" t="s">
        <v>105</v>
      </c>
      <c r="L253" s="29" t="s">
        <v>80</v>
      </c>
      <c r="M253" s="29" t="s">
        <v>105</v>
      </c>
      <c r="N253" s="30">
        <v>1000</v>
      </c>
      <c r="O253" s="30">
        <v>11.7</v>
      </c>
      <c r="P253" s="30">
        <v>20.7</v>
      </c>
      <c r="Q253" s="31">
        <v>23.8</v>
      </c>
      <c r="R253" s="30">
        <v>242.18</v>
      </c>
      <c r="S253" s="30">
        <v>1.78</v>
      </c>
      <c r="T253" s="30">
        <v>1080</v>
      </c>
      <c r="U253" s="30">
        <v>1920</v>
      </c>
      <c r="V253" s="32">
        <v>2.1</v>
      </c>
      <c r="W253" s="30">
        <v>8562</v>
      </c>
      <c r="X253" s="30">
        <v>60</v>
      </c>
      <c r="Y253" s="30">
        <v>33.200000000000003</v>
      </c>
      <c r="Z253" s="29" t="s">
        <v>81</v>
      </c>
      <c r="AA253" s="29" t="s">
        <v>86</v>
      </c>
      <c r="AB253" s="29"/>
      <c r="AC253" s="29"/>
      <c r="AD253" s="29" t="s">
        <v>83</v>
      </c>
      <c r="AE253" s="29" t="s">
        <v>83</v>
      </c>
      <c r="AF253" s="29" t="s">
        <v>2361</v>
      </c>
      <c r="AG253" s="29" t="s">
        <v>2362</v>
      </c>
      <c r="AH253" s="29" t="s">
        <v>120</v>
      </c>
      <c r="AI253" s="29" t="s">
        <v>105</v>
      </c>
      <c r="AJ253" s="29" t="s">
        <v>120</v>
      </c>
      <c r="AK253" s="29" t="s">
        <v>86</v>
      </c>
      <c r="AL253" s="29" t="s">
        <v>87</v>
      </c>
      <c r="AM253" s="29" t="s">
        <v>2362</v>
      </c>
      <c r="AN253" s="29" t="s">
        <v>86</v>
      </c>
      <c r="AO253" s="29" t="s">
        <v>86</v>
      </c>
      <c r="AP253" s="29" t="s">
        <v>563</v>
      </c>
      <c r="AQ253" s="29" t="s">
        <v>96</v>
      </c>
      <c r="AR253" s="29" t="s">
        <v>105</v>
      </c>
      <c r="AS253" s="29" t="s">
        <v>84</v>
      </c>
      <c r="AT253" s="29" t="s">
        <v>89</v>
      </c>
      <c r="AU253" s="29" t="s">
        <v>105</v>
      </c>
      <c r="AV253" s="30">
        <v>0</v>
      </c>
      <c r="AW253" s="29" t="s">
        <v>84</v>
      </c>
      <c r="AX253" s="29" t="s">
        <v>84</v>
      </c>
      <c r="AY253" s="30">
        <v>250</v>
      </c>
      <c r="AZ253" s="30">
        <v>240.8</v>
      </c>
      <c r="BA253" s="30">
        <v>237.7</v>
      </c>
      <c r="BB253" s="30">
        <v>200</v>
      </c>
      <c r="BC253" s="29"/>
      <c r="BD253" s="29"/>
      <c r="BE253" s="30">
        <v>16.3</v>
      </c>
      <c r="BF253" s="29"/>
      <c r="BG253" s="30">
        <v>0.19</v>
      </c>
      <c r="BH253" s="29"/>
      <c r="BI253" s="29"/>
      <c r="BJ253" s="30">
        <v>0.17</v>
      </c>
      <c r="BK253" s="30">
        <v>51.05</v>
      </c>
      <c r="BL253" s="30">
        <v>51.05</v>
      </c>
      <c r="BM253" s="30">
        <v>54.1</v>
      </c>
      <c r="BN253" s="29"/>
      <c r="BO253" s="29"/>
      <c r="BP253" s="30">
        <v>0.18</v>
      </c>
      <c r="BQ253" s="30">
        <v>0.2</v>
      </c>
      <c r="BR253" s="29"/>
      <c r="BS253" s="30">
        <v>16.46</v>
      </c>
      <c r="BT253" s="30">
        <v>51.59</v>
      </c>
      <c r="BU253" s="29"/>
      <c r="BV253" s="30">
        <v>0</v>
      </c>
      <c r="BW253" s="28">
        <v>161</v>
      </c>
      <c r="BX253" s="33">
        <f t="shared" si="24"/>
        <v>51.057659999999998</v>
      </c>
      <c r="BY253" s="34">
        <f>IF(COUNTIF($G$2:G253,G253)=1,1,0)</f>
        <v>1</v>
      </c>
      <c r="BZ253" s="34">
        <f t="shared" si="25"/>
        <v>1</v>
      </c>
      <c r="CA253" s="28" t="s">
        <v>3405</v>
      </c>
      <c r="CB253" s="34" t="b">
        <f t="shared" si="30"/>
        <v>0</v>
      </c>
      <c r="CC253" s="34" t="b">
        <f t="shared" si="26"/>
        <v>0</v>
      </c>
      <c r="CD253" s="34" t="b">
        <f t="array" ref="CD253">ISNUMBER(SEARCH("Touch Screen",$AJ253))</f>
        <v>0</v>
      </c>
      <c r="CE253" s="34"/>
      <c r="CF253" s="34"/>
      <c r="CG253" s="32">
        <v>33.200000000000003</v>
      </c>
      <c r="CH253" s="28">
        <v>0</v>
      </c>
      <c r="CI253" s="33">
        <f>('2. AC Monitors'!$A$8*'1. Version 7 Dataset'!$R253)+('1. Version 7 Dataset'!$V253*'2. AC Monitors'!$B$8)+'2. AC Monitors'!$C$8</f>
        <v>46.365960000000001</v>
      </c>
      <c r="CJ253" s="35">
        <f>BX253-('2. AC Monitors'!$B$8*V253)</f>
        <v>42.237659999999998</v>
      </c>
      <c r="CK253" s="33">
        <f>IF($CH253=0,CJ253,CJ253-('2. AC Monitors'!$A$15*'1. Version 7 Dataset'!$CG253))</f>
        <v>42.237659999999998</v>
      </c>
      <c r="CL253" s="33">
        <f>IF($CC253=TRUE,'1. Version 7 Dataset'!CK253-($CI253*'2. AC Monitors'!$B$15),'1. Version 7 Dataset'!CK253)</f>
        <v>42.237659999999998</v>
      </c>
      <c r="CM253" s="33">
        <f>IF($CD253=TRUE,CL253-($CI253*'2. AC Monitors'!$D$15),CL253)</f>
        <v>42.237659999999998</v>
      </c>
      <c r="CN253" s="33">
        <f>IF($CB253=TRUE,CM253-($CI253*'2. AC Monitors'!$E$15),CM253)</f>
        <v>42.237659999999998</v>
      </c>
      <c r="CO253" s="33">
        <f>IF($CA253="DC",CN253+(CI253*(1-'2. AC Monitors'!$D$21)),CN253)</f>
        <v>42.237659999999998</v>
      </c>
      <c r="CP253" s="35">
        <f>('2. AC Monitors'!$A$8*'1. Version 7 Dataset'!$R253)+'2. AC Monitors'!$C$8</f>
        <v>37.545960000000001</v>
      </c>
      <c r="CQ253" s="35">
        <f t="shared" si="27"/>
        <v>0</v>
      </c>
      <c r="CR253" s="33">
        <f>(IF(CD253=TRUE,CI253+(CI253*'2. AC Monitors'!$D$15),'1. Version 7 Dataset'!CI253))*0.85</f>
        <v>39.411065999999998</v>
      </c>
      <c r="CS253" s="35">
        <f t="shared" si="28"/>
        <v>0</v>
      </c>
      <c r="CT253" s="35">
        <f>($AZ253*$R253*'3. Signage Displays'!$A$7)+'3. Signage Displays'!$B$7*TANH('3. Signage Displays'!$C$7*('1. Version 7 Dataset'!$R253+'3. Signage Displays'!$D$7)+'3. Signage Displays'!$E$7)+'3. Signage Displays'!$F$7</f>
        <v>32.042205132701334</v>
      </c>
      <c r="CU253" s="36">
        <f>($AZ253*$R253*'3. Signage Displays'!$A$7)</f>
        <v>2.3326777600000002</v>
      </c>
      <c r="CV253" s="37">
        <f>BE253-(AZ253*R253*'3. Signage Displays'!$A$7)</f>
        <v>13.967322240000001</v>
      </c>
      <c r="CW253" s="37">
        <f>IF(CC253=TRUE,CV253-(CT253*'3. Signage Displays'!$A$12),CV253)</f>
        <v>13.967322240000001</v>
      </c>
      <c r="CX253" s="38">
        <f>'3. Signage Displays'!$B$7*TANH('3. Signage Displays'!$C$7*('1. Version 7 Dataset'!R253+'3. Signage Displays'!$D$7)+'3. Signage Displays'!$E$7)+'3. Signage Displays'!$F$7</f>
        <v>29.709527372701334</v>
      </c>
      <c r="CY253" s="28">
        <f t="shared" si="29"/>
        <v>1</v>
      </c>
    </row>
    <row r="254" spans="1:103" s="17" customFormat="1" ht="19.5" customHeight="1">
      <c r="A254" s="28">
        <v>163</v>
      </c>
      <c r="B254" s="29" t="s">
        <v>1268</v>
      </c>
      <c r="C254" s="29" t="s">
        <v>1553</v>
      </c>
      <c r="D254" s="29" t="s">
        <v>1554</v>
      </c>
      <c r="E254" s="29" t="s">
        <v>1271</v>
      </c>
      <c r="F254" s="29" t="s">
        <v>1553</v>
      </c>
      <c r="G254" s="29" t="s">
        <v>1554</v>
      </c>
      <c r="H254" s="29"/>
      <c r="I254" s="29" t="s">
        <v>78</v>
      </c>
      <c r="J254" s="29" t="s">
        <v>79</v>
      </c>
      <c r="K254" s="29" t="s">
        <v>105</v>
      </c>
      <c r="L254" s="29" t="s">
        <v>80</v>
      </c>
      <c r="M254" s="29" t="s">
        <v>105</v>
      </c>
      <c r="N254" s="30">
        <v>1000</v>
      </c>
      <c r="O254" s="30">
        <v>13.2</v>
      </c>
      <c r="P254" s="30">
        <v>23.5</v>
      </c>
      <c r="Q254" s="31">
        <v>27</v>
      </c>
      <c r="R254" s="30">
        <v>311.67</v>
      </c>
      <c r="S254" s="30">
        <v>1.78</v>
      </c>
      <c r="T254" s="30">
        <v>1080</v>
      </c>
      <c r="U254" s="30">
        <v>1920</v>
      </c>
      <c r="V254" s="32">
        <v>2.1</v>
      </c>
      <c r="W254" s="30">
        <v>6653</v>
      </c>
      <c r="X254" s="30">
        <v>60</v>
      </c>
      <c r="Y254" s="30">
        <v>33.5</v>
      </c>
      <c r="Z254" s="29" t="s">
        <v>81</v>
      </c>
      <c r="AA254" s="29" t="s">
        <v>86</v>
      </c>
      <c r="AB254" s="29"/>
      <c r="AC254" s="29"/>
      <c r="AD254" s="29" t="s">
        <v>84</v>
      </c>
      <c r="AE254" s="29" t="s">
        <v>83</v>
      </c>
      <c r="AF254" s="29" t="s">
        <v>452</v>
      </c>
      <c r="AG254" s="29" t="s">
        <v>105</v>
      </c>
      <c r="AH254" s="29" t="s">
        <v>86</v>
      </c>
      <c r="AI254" s="29" t="s">
        <v>105</v>
      </c>
      <c r="AJ254" s="29" t="s">
        <v>86</v>
      </c>
      <c r="AK254" s="29" t="s">
        <v>86</v>
      </c>
      <c r="AL254" s="29" t="s">
        <v>87</v>
      </c>
      <c r="AM254" s="29" t="s">
        <v>105</v>
      </c>
      <c r="AN254" s="29" t="s">
        <v>86</v>
      </c>
      <c r="AO254" s="29" t="s">
        <v>86</v>
      </c>
      <c r="AP254" s="29" t="s">
        <v>86</v>
      </c>
      <c r="AQ254" s="29" t="s">
        <v>96</v>
      </c>
      <c r="AR254" s="29" t="s">
        <v>105</v>
      </c>
      <c r="AS254" s="29" t="s">
        <v>84</v>
      </c>
      <c r="AT254" s="29" t="s">
        <v>89</v>
      </c>
      <c r="AU254" s="29" t="s">
        <v>105</v>
      </c>
      <c r="AV254" s="30">
        <v>0</v>
      </c>
      <c r="AW254" s="29" t="s">
        <v>84</v>
      </c>
      <c r="AX254" s="29" t="s">
        <v>84</v>
      </c>
      <c r="AY254" s="30">
        <v>250</v>
      </c>
      <c r="AZ254" s="30">
        <v>237.4</v>
      </c>
      <c r="BA254" s="30">
        <v>203.1</v>
      </c>
      <c r="BB254" s="30">
        <v>200</v>
      </c>
      <c r="BC254" s="29"/>
      <c r="BD254" s="29"/>
      <c r="BE254" s="30">
        <v>20.12</v>
      </c>
      <c r="BF254" s="29"/>
      <c r="BG254" s="30">
        <v>0.35</v>
      </c>
      <c r="BH254" s="29"/>
      <c r="BI254" s="29"/>
      <c r="BJ254" s="30">
        <v>0.3</v>
      </c>
      <c r="BK254" s="30">
        <v>63.68</v>
      </c>
      <c r="BL254" s="30">
        <v>63.68</v>
      </c>
      <c r="BM254" s="30">
        <v>64</v>
      </c>
      <c r="BN254" s="29"/>
      <c r="BO254" s="29"/>
      <c r="BP254" s="30">
        <v>0.3</v>
      </c>
      <c r="BQ254" s="30">
        <v>0.35</v>
      </c>
      <c r="BR254" s="29"/>
      <c r="BS254" s="30">
        <v>20.010000000000002</v>
      </c>
      <c r="BT254" s="30">
        <v>63.34</v>
      </c>
      <c r="BU254" s="29"/>
      <c r="BV254" s="30">
        <v>0</v>
      </c>
      <c r="BW254" s="28">
        <v>163</v>
      </c>
      <c r="BX254" s="33">
        <f t="shared" si="24"/>
        <v>63.680819999999997</v>
      </c>
      <c r="BY254" s="34">
        <f>IF(COUNTIF($G$2:G254,G254)=1,1,0)</f>
        <v>1</v>
      </c>
      <c r="BZ254" s="34">
        <f t="shared" si="25"/>
        <v>1</v>
      </c>
      <c r="CA254" s="28" t="s">
        <v>3405</v>
      </c>
      <c r="CB254" s="34" t="b">
        <f t="shared" si="30"/>
        <v>0</v>
      </c>
      <c r="CC254" s="34" t="b">
        <f t="shared" si="26"/>
        <v>0</v>
      </c>
      <c r="CD254" s="34" t="b">
        <f t="array" ref="CD254">ISNUMBER(SEARCH("Touch Screen",$AJ254))</f>
        <v>0</v>
      </c>
      <c r="CE254" s="34"/>
      <c r="CF254" s="34"/>
      <c r="CG254" s="32">
        <v>33.5</v>
      </c>
      <c r="CH254" s="28">
        <v>0</v>
      </c>
      <c r="CI254" s="33">
        <f>('2. AC Monitors'!$A$8*'1. Version 7 Dataset'!$R254)+('1. Version 7 Dataset'!$V254*'2. AC Monitors'!$B$8)+'2. AC Monitors'!$C$8</f>
        <v>54.843740000000004</v>
      </c>
      <c r="CJ254" s="35">
        <f>BX254-('2. AC Monitors'!$B$8*V254)</f>
        <v>54.860819999999997</v>
      </c>
      <c r="CK254" s="33">
        <f>IF($CH254=0,CJ254,CJ254-('2. AC Monitors'!$A$15*'1. Version 7 Dataset'!$CG254))</f>
        <v>54.860819999999997</v>
      </c>
      <c r="CL254" s="33">
        <f>IF($CC254=TRUE,'1. Version 7 Dataset'!CK254-($CI254*'2. AC Monitors'!$B$15),'1. Version 7 Dataset'!CK254)</f>
        <v>54.860819999999997</v>
      </c>
      <c r="CM254" s="33">
        <f>IF($CD254=TRUE,CL254-($CI254*'2. AC Monitors'!$D$15),CL254)</f>
        <v>54.860819999999997</v>
      </c>
      <c r="CN254" s="33">
        <f>IF($CB254=TRUE,CM254-($CI254*'2. AC Monitors'!$E$15),CM254)</f>
        <v>54.860819999999997</v>
      </c>
      <c r="CO254" s="33">
        <f>IF($CA254="DC",CN254+(CI254*(1-'2. AC Monitors'!$D$21)),CN254)</f>
        <v>54.860819999999997</v>
      </c>
      <c r="CP254" s="35">
        <f>('2. AC Monitors'!$A$8*'1. Version 7 Dataset'!$R254)+'2. AC Monitors'!$C$8</f>
        <v>46.023740000000004</v>
      </c>
      <c r="CQ254" s="35">
        <f t="shared" si="27"/>
        <v>0</v>
      </c>
      <c r="CR254" s="33">
        <f>(IF(CD254=TRUE,CI254+(CI254*'2. AC Monitors'!$D$15),'1. Version 7 Dataset'!CI254))*0.85</f>
        <v>46.617179</v>
      </c>
      <c r="CS254" s="35">
        <f t="shared" si="28"/>
        <v>0</v>
      </c>
      <c r="CT254" s="35">
        <f>($AZ254*$R254*'3. Signage Displays'!$A$7)+'3. Signage Displays'!$B$7*TANH('3. Signage Displays'!$C$7*('1. Version 7 Dataset'!$R254+'3. Signage Displays'!$D$7)+'3. Signage Displays'!$E$7)+'3. Signage Displays'!$F$7</f>
        <v>36.797980399051397</v>
      </c>
      <c r="CU254" s="36">
        <f>($AZ254*$R254*'3. Signage Displays'!$A$7)</f>
        <v>2.9596183200000001</v>
      </c>
      <c r="CV254" s="37">
        <f>BE254-(AZ254*R254*'3. Signage Displays'!$A$7)</f>
        <v>17.16038168</v>
      </c>
      <c r="CW254" s="37">
        <f>IF(CC254=TRUE,CV254-(CT254*'3. Signage Displays'!$A$12),CV254)</f>
        <v>17.16038168</v>
      </c>
      <c r="CX254" s="38">
        <f>'3. Signage Displays'!$B$7*TANH('3. Signage Displays'!$C$7*('1. Version 7 Dataset'!R254+'3. Signage Displays'!$D$7)+'3. Signage Displays'!$E$7)+'3. Signage Displays'!$F$7</f>
        <v>33.8383620790514</v>
      </c>
      <c r="CY254" s="28">
        <f t="shared" si="29"/>
        <v>1</v>
      </c>
    </row>
    <row r="255" spans="1:103" s="17" customFormat="1" ht="19.5" customHeight="1">
      <c r="A255" s="28">
        <v>165</v>
      </c>
      <c r="B255" s="29" t="s">
        <v>3083</v>
      </c>
      <c r="C255" s="29" t="s">
        <v>3345</v>
      </c>
      <c r="D255" s="29" t="s">
        <v>3345</v>
      </c>
      <c r="E255" s="29" t="s">
        <v>3086</v>
      </c>
      <c r="F255" s="29" t="s">
        <v>3345</v>
      </c>
      <c r="G255" s="29" t="s">
        <v>3345</v>
      </c>
      <c r="H255" s="29" t="s">
        <v>3346</v>
      </c>
      <c r="I255" s="29" t="s">
        <v>78</v>
      </c>
      <c r="J255" s="29" t="s">
        <v>88</v>
      </c>
      <c r="K255" s="29" t="s">
        <v>158</v>
      </c>
      <c r="L255" s="29" t="s">
        <v>80</v>
      </c>
      <c r="M255" s="29"/>
      <c r="N255" s="30">
        <v>1000</v>
      </c>
      <c r="O255" s="30">
        <v>11.8</v>
      </c>
      <c r="P255" s="30">
        <v>20.9</v>
      </c>
      <c r="Q255" s="31">
        <v>24</v>
      </c>
      <c r="R255" s="30">
        <v>246.12</v>
      </c>
      <c r="S255" s="30">
        <v>1.78</v>
      </c>
      <c r="T255" s="30">
        <v>1080</v>
      </c>
      <c r="U255" s="30">
        <v>1920</v>
      </c>
      <c r="V255" s="32">
        <v>2.1</v>
      </c>
      <c r="W255" s="30">
        <v>8425</v>
      </c>
      <c r="X255" s="30">
        <v>60</v>
      </c>
      <c r="Y255" s="30">
        <v>0.3</v>
      </c>
      <c r="Z255" s="29" t="s">
        <v>86</v>
      </c>
      <c r="AA255" s="29" t="s">
        <v>86</v>
      </c>
      <c r="AB255" s="29"/>
      <c r="AC255" s="29"/>
      <c r="AD255" s="29" t="s">
        <v>84</v>
      </c>
      <c r="AE255" s="29" t="s">
        <v>83</v>
      </c>
      <c r="AF255" s="29" t="s">
        <v>1192</v>
      </c>
      <c r="AG255" s="29" t="s">
        <v>3347</v>
      </c>
      <c r="AH255" s="29" t="s">
        <v>120</v>
      </c>
      <c r="AI255" s="29"/>
      <c r="AJ255" s="29" t="s">
        <v>120</v>
      </c>
      <c r="AK255" s="29" t="s">
        <v>86</v>
      </c>
      <c r="AL255" s="29" t="s">
        <v>87</v>
      </c>
      <c r="AM255" s="29" t="s">
        <v>3347</v>
      </c>
      <c r="AN255" s="29" t="s">
        <v>86</v>
      </c>
      <c r="AO255" s="29" t="s">
        <v>86</v>
      </c>
      <c r="AP255" s="29" t="s">
        <v>86</v>
      </c>
      <c r="AQ255" s="29" t="s">
        <v>96</v>
      </c>
      <c r="AR255" s="29"/>
      <c r="AS255" s="29" t="s">
        <v>84</v>
      </c>
      <c r="AT255" s="29" t="s">
        <v>89</v>
      </c>
      <c r="AU255" s="29"/>
      <c r="AV255" s="30">
        <v>1</v>
      </c>
      <c r="AW255" s="29" t="s">
        <v>84</v>
      </c>
      <c r="AX255" s="29" t="s">
        <v>84</v>
      </c>
      <c r="AY255" s="30">
        <v>350</v>
      </c>
      <c r="AZ255" s="30">
        <v>376.5</v>
      </c>
      <c r="BA255" s="30">
        <v>326.2</v>
      </c>
      <c r="BB255" s="30">
        <v>200.2</v>
      </c>
      <c r="BC255" s="29"/>
      <c r="BD255" s="29"/>
      <c r="BE255" s="30">
        <v>17.04</v>
      </c>
      <c r="BF255" s="29"/>
      <c r="BG255" s="30">
        <v>0.34</v>
      </c>
      <c r="BH255" s="30">
        <v>0.23</v>
      </c>
      <c r="BI255" s="29"/>
      <c r="BJ255" s="30">
        <v>0.22</v>
      </c>
      <c r="BK255" s="30">
        <v>54.18</v>
      </c>
      <c r="BL255" s="30">
        <v>54.18</v>
      </c>
      <c r="BM255" s="30">
        <v>54.9</v>
      </c>
      <c r="BN255" s="29"/>
      <c r="BO255" s="29"/>
      <c r="BP255" s="30">
        <v>0.25</v>
      </c>
      <c r="BQ255" s="30">
        <v>0.37</v>
      </c>
      <c r="BR255" s="30">
        <v>0.27</v>
      </c>
      <c r="BS255" s="30">
        <v>17.16</v>
      </c>
      <c r="BT255" s="30">
        <v>54.72</v>
      </c>
      <c r="BU255" s="29"/>
      <c r="BV255" s="30">
        <v>0</v>
      </c>
      <c r="BW255" s="28">
        <v>165</v>
      </c>
      <c r="BX255" s="33">
        <f t="shared" si="24"/>
        <v>54.180599999999998</v>
      </c>
      <c r="BY255" s="34">
        <f>IF(COUNTIF($G$2:G255,G255)=1,1,0)</f>
        <v>1</v>
      </c>
      <c r="BZ255" s="34">
        <f t="shared" si="25"/>
        <v>1</v>
      </c>
      <c r="CA255" s="28" t="s">
        <v>3405</v>
      </c>
      <c r="CB255" s="34" t="b">
        <f t="shared" si="30"/>
        <v>0</v>
      </c>
      <c r="CC255" s="34" t="b">
        <f t="shared" si="26"/>
        <v>0</v>
      </c>
      <c r="CD255" s="34" t="b">
        <f t="array" ref="CD255">ISNUMBER(SEARCH("Touch Screen",$AJ255))</f>
        <v>0</v>
      </c>
      <c r="CE255" s="34"/>
      <c r="CF255" s="34"/>
      <c r="CG255" s="32">
        <v>0.3</v>
      </c>
      <c r="CH255" s="28">
        <v>0</v>
      </c>
      <c r="CI255" s="33">
        <f>('2. AC Monitors'!$A$8*'1. Version 7 Dataset'!$R255)+('1. Version 7 Dataset'!$V255*'2. AC Monitors'!$B$8)+'2. AC Monitors'!$C$8</f>
        <v>46.846640000000001</v>
      </c>
      <c r="CJ255" s="35">
        <f>BX255-('2. AC Monitors'!$B$8*V255)</f>
        <v>45.360599999999998</v>
      </c>
      <c r="CK255" s="33">
        <f>IF($CH255=0,CJ255,CJ255-('2. AC Monitors'!$A$15*'1. Version 7 Dataset'!$CG255))</f>
        <v>45.360599999999998</v>
      </c>
      <c r="CL255" s="33">
        <f>IF($CC255=TRUE,'1. Version 7 Dataset'!CK255-($CI255*'2. AC Monitors'!$B$15),'1. Version 7 Dataset'!CK255)</f>
        <v>45.360599999999998</v>
      </c>
      <c r="CM255" s="33">
        <f>IF($CD255=TRUE,CL255-($CI255*'2. AC Monitors'!$D$15),CL255)</f>
        <v>45.360599999999998</v>
      </c>
      <c r="CN255" s="33">
        <f>IF($CB255=TRUE,CM255-($CI255*'2. AC Monitors'!$E$15),CM255)</f>
        <v>45.360599999999998</v>
      </c>
      <c r="CO255" s="33">
        <f>IF($CA255="DC",CN255+(CI255*(1-'2. AC Monitors'!$D$21)),CN255)</f>
        <v>45.360599999999998</v>
      </c>
      <c r="CP255" s="35">
        <f>('2. AC Monitors'!$A$8*'1. Version 7 Dataset'!$R255)+'2. AC Monitors'!$C$8</f>
        <v>38.02664</v>
      </c>
      <c r="CQ255" s="35">
        <f t="shared" si="27"/>
        <v>0</v>
      </c>
      <c r="CR255" s="33">
        <f>(IF(CD255=TRUE,CI255+(CI255*'2. AC Monitors'!$D$15),'1. Version 7 Dataset'!CI255))*0.85</f>
        <v>39.819643999999997</v>
      </c>
      <c r="CS255" s="35">
        <f t="shared" si="28"/>
        <v>0</v>
      </c>
      <c r="CT255" s="35">
        <f>($AZ255*$R255*'3. Signage Displays'!$A$7)+'3. Signage Displays'!$B$7*TANH('3. Signage Displays'!$C$7*('1. Version 7 Dataset'!$R255+'3. Signage Displays'!$D$7)+'3. Signage Displays'!$E$7)+'3. Signage Displays'!$F$7</f>
        <v>33.650909159978148</v>
      </c>
      <c r="CU255" s="36">
        <f>($AZ255*$R255*'3. Signage Displays'!$A$7)</f>
        <v>3.7065672000000007</v>
      </c>
      <c r="CV255" s="37">
        <f>BE255-(AZ255*R255*'3. Signage Displays'!$A$7)</f>
        <v>13.333432799999999</v>
      </c>
      <c r="CW255" s="37">
        <f>IF(CC255=TRUE,CV255-(CT255*'3. Signage Displays'!$A$12),CV255)</f>
        <v>13.333432799999999</v>
      </c>
      <c r="CX255" s="38">
        <f>'3. Signage Displays'!$B$7*TANH('3. Signage Displays'!$C$7*('1. Version 7 Dataset'!R255+'3. Signage Displays'!$D$7)+'3. Signage Displays'!$E$7)+'3. Signage Displays'!$F$7</f>
        <v>29.94434195997815</v>
      </c>
      <c r="CY255" s="28">
        <f t="shared" si="29"/>
        <v>1</v>
      </c>
    </row>
    <row r="256" spans="1:103" s="17" customFormat="1" ht="19.5" customHeight="1">
      <c r="A256" s="28">
        <v>172</v>
      </c>
      <c r="B256" s="29" t="s">
        <v>3083</v>
      </c>
      <c r="C256" s="29" t="s">
        <v>3353</v>
      </c>
      <c r="D256" s="29" t="s">
        <v>3354</v>
      </c>
      <c r="E256" s="29" t="s">
        <v>3086</v>
      </c>
      <c r="F256" s="29" t="s">
        <v>3353</v>
      </c>
      <c r="G256" s="29" t="s">
        <v>3354</v>
      </c>
      <c r="H256" s="29"/>
      <c r="I256" s="29" t="s">
        <v>78</v>
      </c>
      <c r="J256" s="29" t="s">
        <v>79</v>
      </c>
      <c r="K256" s="29"/>
      <c r="L256" s="29" t="s">
        <v>80</v>
      </c>
      <c r="M256" s="29"/>
      <c r="N256" s="30">
        <v>1000</v>
      </c>
      <c r="O256" s="30">
        <v>11.7</v>
      </c>
      <c r="P256" s="30">
        <v>20.7</v>
      </c>
      <c r="Q256" s="31">
        <v>23.8</v>
      </c>
      <c r="R256" s="30">
        <v>242.04</v>
      </c>
      <c r="S256" s="30">
        <v>1.78</v>
      </c>
      <c r="T256" s="30">
        <v>1080</v>
      </c>
      <c r="U256" s="30">
        <v>1920</v>
      </c>
      <c r="V256" s="32">
        <v>2.1</v>
      </c>
      <c r="W256" s="30">
        <v>8567</v>
      </c>
      <c r="X256" s="30">
        <v>60</v>
      </c>
      <c r="Y256" s="30">
        <v>0.3</v>
      </c>
      <c r="Z256" s="29" t="s">
        <v>86</v>
      </c>
      <c r="AA256" s="29" t="s">
        <v>86</v>
      </c>
      <c r="AB256" s="29"/>
      <c r="AC256" s="29"/>
      <c r="AD256" s="29" t="s">
        <v>84</v>
      </c>
      <c r="AE256" s="29" t="s">
        <v>83</v>
      </c>
      <c r="AF256" s="29" t="s">
        <v>133</v>
      </c>
      <c r="AG256" s="29"/>
      <c r="AH256" s="29" t="s">
        <v>120</v>
      </c>
      <c r="AI256" s="29"/>
      <c r="AJ256" s="29" t="s">
        <v>120</v>
      </c>
      <c r="AK256" s="29" t="s">
        <v>86</v>
      </c>
      <c r="AL256" s="29" t="s">
        <v>87</v>
      </c>
      <c r="AM256" s="29"/>
      <c r="AN256" s="29" t="s">
        <v>86</v>
      </c>
      <c r="AO256" s="29" t="s">
        <v>86</v>
      </c>
      <c r="AP256" s="29" t="s">
        <v>86</v>
      </c>
      <c r="AQ256" s="29" t="s">
        <v>96</v>
      </c>
      <c r="AR256" s="29"/>
      <c r="AS256" s="29" t="s">
        <v>84</v>
      </c>
      <c r="AT256" s="29" t="s">
        <v>89</v>
      </c>
      <c r="AU256" s="29"/>
      <c r="AV256" s="30">
        <v>1</v>
      </c>
      <c r="AW256" s="29" t="s">
        <v>84</v>
      </c>
      <c r="AX256" s="29" t="s">
        <v>84</v>
      </c>
      <c r="AY256" s="30">
        <v>250</v>
      </c>
      <c r="AZ256" s="30">
        <v>280.60000000000002</v>
      </c>
      <c r="BA256" s="30">
        <v>265.7</v>
      </c>
      <c r="BB256" s="30">
        <v>200.1</v>
      </c>
      <c r="BC256" s="29"/>
      <c r="BD256" s="29"/>
      <c r="BE256" s="30">
        <v>13.98</v>
      </c>
      <c r="BF256" s="29"/>
      <c r="BG256" s="30">
        <v>0.16</v>
      </c>
      <c r="BH256" s="30">
        <v>0.14000000000000001</v>
      </c>
      <c r="BI256" s="29"/>
      <c r="BJ256" s="30">
        <v>0.13</v>
      </c>
      <c r="BK256" s="30">
        <v>43.77</v>
      </c>
      <c r="BL256" s="30">
        <v>43.77</v>
      </c>
      <c r="BM256" s="30">
        <v>54.1</v>
      </c>
      <c r="BN256" s="29"/>
      <c r="BO256" s="29"/>
      <c r="BP256" s="30">
        <v>0.17</v>
      </c>
      <c r="BQ256" s="30">
        <v>0.22</v>
      </c>
      <c r="BR256" s="30">
        <v>0.2</v>
      </c>
      <c r="BS256" s="30">
        <v>14.34</v>
      </c>
      <c r="BT256" s="30">
        <v>45.22</v>
      </c>
      <c r="BU256" s="29"/>
      <c r="BV256" s="30">
        <v>0</v>
      </c>
      <c r="BW256" s="28">
        <v>172</v>
      </c>
      <c r="BX256" s="33">
        <f t="shared" si="24"/>
        <v>43.773719999999997</v>
      </c>
      <c r="BY256" s="34">
        <f>IF(COUNTIF($G$2:G256,G256)=1,1,0)</f>
        <v>1</v>
      </c>
      <c r="BZ256" s="34">
        <f t="shared" si="25"/>
        <v>1</v>
      </c>
      <c r="CA256" s="28" t="s">
        <v>3405</v>
      </c>
      <c r="CB256" s="34" t="b">
        <f t="shared" si="30"/>
        <v>0</v>
      </c>
      <c r="CC256" s="34" t="b">
        <f t="shared" si="26"/>
        <v>0</v>
      </c>
      <c r="CD256" s="34" t="b">
        <f t="array" ref="CD256">ISNUMBER(SEARCH("Touch Screen",$AJ256))</f>
        <v>0</v>
      </c>
      <c r="CE256" s="34"/>
      <c r="CF256" s="34"/>
      <c r="CG256" s="32">
        <v>0.3</v>
      </c>
      <c r="CH256" s="28">
        <v>0</v>
      </c>
      <c r="CI256" s="33">
        <f>('2. AC Monitors'!$A$8*'1. Version 7 Dataset'!$R256)+('1. Version 7 Dataset'!$V256*'2. AC Monitors'!$B$8)+'2. AC Monitors'!$C$8</f>
        <v>46.348879999999994</v>
      </c>
      <c r="CJ256" s="35">
        <f>BX256-('2. AC Monitors'!$B$8*V256)</f>
        <v>34.953719999999997</v>
      </c>
      <c r="CK256" s="33">
        <f>IF($CH256=0,CJ256,CJ256-('2. AC Monitors'!$A$15*'1. Version 7 Dataset'!$CG256))</f>
        <v>34.953719999999997</v>
      </c>
      <c r="CL256" s="33">
        <f>IF($CC256=TRUE,'1. Version 7 Dataset'!CK256-($CI256*'2. AC Monitors'!$B$15),'1. Version 7 Dataset'!CK256)</f>
        <v>34.953719999999997</v>
      </c>
      <c r="CM256" s="33">
        <f>IF($CD256=TRUE,CL256-($CI256*'2. AC Monitors'!$D$15),CL256)</f>
        <v>34.953719999999997</v>
      </c>
      <c r="CN256" s="33">
        <f>IF($CB256=TRUE,CM256-($CI256*'2. AC Monitors'!$E$15),CM256)</f>
        <v>34.953719999999997</v>
      </c>
      <c r="CO256" s="33">
        <f>IF($CA256="DC",CN256+(CI256*(1-'2. AC Monitors'!$D$21)),CN256)</f>
        <v>34.953719999999997</v>
      </c>
      <c r="CP256" s="35">
        <f>('2. AC Monitors'!$A$8*'1. Version 7 Dataset'!$R256)+'2. AC Monitors'!$C$8</f>
        <v>37.528880000000001</v>
      </c>
      <c r="CQ256" s="35">
        <f t="shared" si="27"/>
        <v>1</v>
      </c>
      <c r="CR256" s="33">
        <f>(IF(CD256=TRUE,CI256+(CI256*'2. AC Monitors'!$D$15),'1. Version 7 Dataset'!CI256))*0.85</f>
        <v>39.396547999999996</v>
      </c>
      <c r="CS256" s="35">
        <f t="shared" si="28"/>
        <v>0</v>
      </c>
      <c r="CT256" s="35">
        <f>($AZ256*$R256*'3. Signage Displays'!$A$7)+'3. Signage Displays'!$B$7*TANH('3. Signage Displays'!$C$7*('1. Version 7 Dataset'!$R256+'3. Signage Displays'!$D$7)+'3. Signage Displays'!$E$7)+'3. Signage Displays'!$F$7</f>
        <v>32.417839279153874</v>
      </c>
      <c r="CU256" s="36">
        <f>($AZ256*$R256*'3. Signage Displays'!$A$7)</f>
        <v>2.7166569600000003</v>
      </c>
      <c r="CV256" s="37">
        <f>BE256-(AZ256*R256*'3. Signage Displays'!$A$7)</f>
        <v>11.263343040000001</v>
      </c>
      <c r="CW256" s="37">
        <f>IF(CC256=TRUE,CV256-(CT256*'3. Signage Displays'!$A$12),CV256)</f>
        <v>11.263343040000001</v>
      </c>
      <c r="CX256" s="38">
        <f>'3. Signage Displays'!$B$7*TANH('3. Signage Displays'!$C$7*('1. Version 7 Dataset'!R256+'3. Signage Displays'!$D$7)+'3. Signage Displays'!$E$7)+'3. Signage Displays'!$F$7</f>
        <v>29.701182319153872</v>
      </c>
      <c r="CY256" s="28">
        <f t="shared" si="29"/>
        <v>1</v>
      </c>
    </row>
    <row r="257" spans="1:103" s="17" customFormat="1" ht="19.5" customHeight="1">
      <c r="A257" s="28">
        <v>173</v>
      </c>
      <c r="B257" s="29" t="s">
        <v>3083</v>
      </c>
      <c r="C257" s="29" t="s">
        <v>3355</v>
      </c>
      <c r="D257" s="29" t="s">
        <v>3356</v>
      </c>
      <c r="E257" s="29" t="s">
        <v>3086</v>
      </c>
      <c r="F257" s="29" t="s">
        <v>3355</v>
      </c>
      <c r="G257" s="29" t="s">
        <v>3356</v>
      </c>
      <c r="H257" s="29"/>
      <c r="I257" s="29" t="s">
        <v>78</v>
      </c>
      <c r="J257" s="29" t="s">
        <v>100</v>
      </c>
      <c r="K257" s="29"/>
      <c r="L257" s="29" t="s">
        <v>80</v>
      </c>
      <c r="M257" s="29"/>
      <c r="N257" s="30">
        <v>1000</v>
      </c>
      <c r="O257" s="30">
        <v>13.2</v>
      </c>
      <c r="P257" s="30">
        <v>23.5</v>
      </c>
      <c r="Q257" s="31">
        <v>27</v>
      </c>
      <c r="R257" s="30">
        <v>311.5</v>
      </c>
      <c r="S257" s="30">
        <v>1.78</v>
      </c>
      <c r="T257" s="30">
        <v>1080</v>
      </c>
      <c r="U257" s="30">
        <v>1920</v>
      </c>
      <c r="V257" s="32">
        <v>2.1</v>
      </c>
      <c r="W257" s="30">
        <v>6657</v>
      </c>
      <c r="X257" s="30">
        <v>60</v>
      </c>
      <c r="Y257" s="30">
        <v>0.3</v>
      </c>
      <c r="Z257" s="29" t="s">
        <v>86</v>
      </c>
      <c r="AA257" s="29" t="s">
        <v>86</v>
      </c>
      <c r="AB257" s="29"/>
      <c r="AC257" s="29"/>
      <c r="AD257" s="29" t="s">
        <v>84</v>
      </c>
      <c r="AE257" s="29" t="s">
        <v>84</v>
      </c>
      <c r="AF257" s="29" t="s">
        <v>1686</v>
      </c>
      <c r="AG257" s="29"/>
      <c r="AH257" s="29" t="s">
        <v>120</v>
      </c>
      <c r="AI257" s="29"/>
      <c r="AJ257" s="29" t="s">
        <v>86</v>
      </c>
      <c r="AK257" s="29" t="s">
        <v>86</v>
      </c>
      <c r="AL257" s="29" t="s">
        <v>87</v>
      </c>
      <c r="AM257" s="29"/>
      <c r="AN257" s="29" t="s">
        <v>86</v>
      </c>
      <c r="AO257" s="29" t="s">
        <v>86</v>
      </c>
      <c r="AP257" s="29" t="s">
        <v>86</v>
      </c>
      <c r="AQ257" s="29" t="s">
        <v>96</v>
      </c>
      <c r="AR257" s="29"/>
      <c r="AS257" s="29" t="s">
        <v>84</v>
      </c>
      <c r="AT257" s="29" t="s">
        <v>89</v>
      </c>
      <c r="AU257" s="29"/>
      <c r="AV257" s="30">
        <v>5</v>
      </c>
      <c r="AW257" s="29" t="s">
        <v>84</v>
      </c>
      <c r="AX257" s="29" t="s">
        <v>84</v>
      </c>
      <c r="AY257" s="30">
        <v>400</v>
      </c>
      <c r="AZ257" s="30">
        <v>432</v>
      </c>
      <c r="BA257" s="30">
        <v>411</v>
      </c>
      <c r="BB257" s="30">
        <v>200</v>
      </c>
      <c r="BC257" s="29"/>
      <c r="BD257" s="29"/>
      <c r="BE257" s="30">
        <v>20.03</v>
      </c>
      <c r="BF257" s="29"/>
      <c r="BG257" s="30">
        <v>0.28999999999999998</v>
      </c>
      <c r="BH257" s="30">
        <v>0.28999999999999998</v>
      </c>
      <c r="BI257" s="29"/>
      <c r="BJ257" s="30">
        <v>0.16</v>
      </c>
      <c r="BK257" s="30">
        <v>63.06</v>
      </c>
      <c r="BL257" s="30">
        <v>63.06</v>
      </c>
      <c r="BM257" s="30">
        <v>64</v>
      </c>
      <c r="BN257" s="29"/>
      <c r="BO257" s="29"/>
      <c r="BP257" s="30">
        <v>0.24</v>
      </c>
      <c r="BQ257" s="30">
        <v>0.32</v>
      </c>
      <c r="BR257" s="30">
        <v>0.32</v>
      </c>
      <c r="BS257" s="30">
        <v>20.18</v>
      </c>
      <c r="BT257" s="30">
        <v>63.69</v>
      </c>
      <c r="BU257" s="29"/>
      <c r="BV257" s="30">
        <v>0</v>
      </c>
      <c r="BW257" s="28">
        <v>173</v>
      </c>
      <c r="BX257" s="33">
        <f t="shared" si="24"/>
        <v>63.06324</v>
      </c>
      <c r="BY257" s="34">
        <f>IF(COUNTIF($G$2:G257,G257)=1,1,0)</f>
        <v>1</v>
      </c>
      <c r="BZ257" s="34">
        <f t="shared" si="25"/>
        <v>1</v>
      </c>
      <c r="CA257" s="28" t="s">
        <v>3405</v>
      </c>
      <c r="CB257" s="34" t="b">
        <f t="shared" si="30"/>
        <v>0</v>
      </c>
      <c r="CC257" s="34" t="b">
        <f t="shared" si="26"/>
        <v>0</v>
      </c>
      <c r="CD257" s="34" t="b">
        <f t="array" ref="CD257">ISNUMBER(SEARCH("Touch Screen",$AJ257))</f>
        <v>0</v>
      </c>
      <c r="CE257" s="34"/>
      <c r="CF257" s="34"/>
      <c r="CG257" s="32">
        <v>0.3</v>
      </c>
      <c r="CH257" s="28">
        <v>0</v>
      </c>
      <c r="CI257" s="33">
        <f>('2. AC Monitors'!$A$8*'1. Version 7 Dataset'!$R257)+('1. Version 7 Dataset'!$V257*'2. AC Monitors'!$B$8)+'2. AC Monitors'!$C$8</f>
        <v>54.823</v>
      </c>
      <c r="CJ257" s="35">
        <f>BX257-('2. AC Monitors'!$B$8*V257)</f>
        <v>54.24324</v>
      </c>
      <c r="CK257" s="33">
        <f>IF($CH257=0,CJ257,CJ257-('2. AC Monitors'!$A$15*'1. Version 7 Dataset'!$CG257))</f>
        <v>54.24324</v>
      </c>
      <c r="CL257" s="33">
        <f>IF($CC257=TRUE,'1. Version 7 Dataset'!CK257-($CI257*'2. AC Monitors'!$B$15),'1. Version 7 Dataset'!CK257)</f>
        <v>54.24324</v>
      </c>
      <c r="CM257" s="33">
        <f>IF($CD257=TRUE,CL257-($CI257*'2. AC Monitors'!$D$15),CL257)</f>
        <v>54.24324</v>
      </c>
      <c r="CN257" s="33">
        <f>IF($CB257=TRUE,CM257-($CI257*'2. AC Monitors'!$E$15),CM257)</f>
        <v>54.24324</v>
      </c>
      <c r="CO257" s="33">
        <f>IF($CA257="DC",CN257+(CI257*(1-'2. AC Monitors'!$D$21)),CN257)</f>
        <v>54.24324</v>
      </c>
      <c r="CP257" s="35">
        <f>('2. AC Monitors'!$A$8*'1. Version 7 Dataset'!$R257)+'2. AC Monitors'!$C$8</f>
        <v>46.003</v>
      </c>
      <c r="CQ257" s="35">
        <f t="shared" si="27"/>
        <v>0</v>
      </c>
      <c r="CR257" s="33">
        <f>(IF(CD257=TRUE,CI257+(CI257*'2. AC Monitors'!$D$15),'1. Version 7 Dataset'!CI257))*0.85</f>
        <v>46.599550000000001</v>
      </c>
      <c r="CS257" s="35">
        <f t="shared" si="28"/>
        <v>0</v>
      </c>
      <c r="CT257" s="35">
        <f>($AZ257*$R257*'3. Signage Displays'!$A$7)+'3. Signage Displays'!$B$7*TANH('3. Signage Displays'!$C$7*('1. Version 7 Dataset'!$R257+'3. Signage Displays'!$D$7)+'3. Signage Displays'!$E$7)+'3. Signage Displays'!$F$7</f>
        <v>39.211017626443194</v>
      </c>
      <c r="CU257" s="36">
        <f>($AZ257*$R257*'3. Signage Displays'!$A$7)</f>
        <v>5.3827200000000008</v>
      </c>
      <c r="CV257" s="37">
        <f>BE257-(AZ257*R257*'3. Signage Displays'!$A$7)</f>
        <v>14.64728</v>
      </c>
      <c r="CW257" s="37">
        <f>IF(CC257=TRUE,CV257-(CT257*'3. Signage Displays'!$A$12),CV257)</f>
        <v>14.64728</v>
      </c>
      <c r="CX257" s="38">
        <f>'3. Signage Displays'!$B$7*TANH('3. Signage Displays'!$C$7*('1. Version 7 Dataset'!R257+'3. Signage Displays'!$D$7)+'3. Signage Displays'!$E$7)+'3. Signage Displays'!$F$7</f>
        <v>33.828297626443195</v>
      </c>
      <c r="CY257" s="28">
        <f t="shared" si="29"/>
        <v>1</v>
      </c>
    </row>
    <row r="258" spans="1:103" s="17" customFormat="1" ht="19.5" customHeight="1">
      <c r="A258" s="28">
        <v>174</v>
      </c>
      <c r="B258" s="29" t="s">
        <v>1132</v>
      </c>
      <c r="C258" s="29" t="s">
        <v>1146</v>
      </c>
      <c r="D258" s="29" t="s">
        <v>1147</v>
      </c>
      <c r="E258" s="29" t="s">
        <v>1135</v>
      </c>
      <c r="F258" s="29" t="s">
        <v>1146</v>
      </c>
      <c r="G258" s="29" t="s">
        <v>1147</v>
      </c>
      <c r="H258" s="29"/>
      <c r="I258" s="29" t="s">
        <v>78</v>
      </c>
      <c r="J258" s="29" t="s">
        <v>88</v>
      </c>
      <c r="K258" s="29" t="s">
        <v>158</v>
      </c>
      <c r="L258" s="29" t="s">
        <v>80</v>
      </c>
      <c r="M258" s="29" t="s">
        <v>105</v>
      </c>
      <c r="N258" s="30">
        <v>1000</v>
      </c>
      <c r="O258" s="30">
        <v>13.2</v>
      </c>
      <c r="P258" s="30">
        <v>23.5</v>
      </c>
      <c r="Q258" s="31">
        <v>27</v>
      </c>
      <c r="R258" s="30">
        <v>311.67</v>
      </c>
      <c r="S258" s="30">
        <v>1.78</v>
      </c>
      <c r="T258" s="30">
        <v>1080</v>
      </c>
      <c r="U258" s="30">
        <v>1920</v>
      </c>
      <c r="V258" s="32">
        <v>2.1</v>
      </c>
      <c r="W258" s="30">
        <v>6653</v>
      </c>
      <c r="X258" s="30">
        <v>60</v>
      </c>
      <c r="Y258" s="30">
        <v>33.4</v>
      </c>
      <c r="Z258" s="29" t="s">
        <v>81</v>
      </c>
      <c r="AA258" s="29" t="s">
        <v>86</v>
      </c>
      <c r="AB258" s="29"/>
      <c r="AC258" s="29"/>
      <c r="AD258" s="29" t="s">
        <v>84</v>
      </c>
      <c r="AE258" s="29" t="s">
        <v>83</v>
      </c>
      <c r="AF258" s="29" t="s">
        <v>133</v>
      </c>
      <c r="AG258" s="29" t="s">
        <v>105</v>
      </c>
      <c r="AH258" s="29" t="s">
        <v>120</v>
      </c>
      <c r="AI258" s="29" t="s">
        <v>105</v>
      </c>
      <c r="AJ258" s="29" t="s">
        <v>120</v>
      </c>
      <c r="AK258" s="29" t="s">
        <v>86</v>
      </c>
      <c r="AL258" s="29" t="s">
        <v>87</v>
      </c>
      <c r="AM258" s="29" t="s">
        <v>105</v>
      </c>
      <c r="AN258" s="29" t="s">
        <v>86</v>
      </c>
      <c r="AO258" s="29" t="s">
        <v>86</v>
      </c>
      <c r="AP258" s="29" t="s">
        <v>86</v>
      </c>
      <c r="AQ258" s="29" t="s">
        <v>96</v>
      </c>
      <c r="AR258" s="29" t="s">
        <v>105</v>
      </c>
      <c r="AS258" s="29" t="s">
        <v>84</v>
      </c>
      <c r="AT258" s="29" t="s">
        <v>89</v>
      </c>
      <c r="AU258" s="29" t="s">
        <v>105</v>
      </c>
      <c r="AV258" s="30">
        <v>0</v>
      </c>
      <c r="AW258" s="29" t="s">
        <v>84</v>
      </c>
      <c r="AX258" s="29" t="s">
        <v>84</v>
      </c>
      <c r="AY258" s="30">
        <v>300</v>
      </c>
      <c r="AZ258" s="30">
        <v>335.1</v>
      </c>
      <c r="BA258" s="30">
        <v>334.8</v>
      </c>
      <c r="BB258" s="30">
        <v>200</v>
      </c>
      <c r="BC258" s="29"/>
      <c r="BD258" s="29"/>
      <c r="BE258" s="30">
        <v>18.09</v>
      </c>
      <c r="BF258" s="29"/>
      <c r="BG258" s="30">
        <v>0.28000000000000003</v>
      </c>
      <c r="BH258" s="30">
        <v>0.28000000000000003</v>
      </c>
      <c r="BI258" s="29"/>
      <c r="BJ258" s="30">
        <v>0.22</v>
      </c>
      <c r="BK258" s="30">
        <v>57.07</v>
      </c>
      <c r="BL258" s="30">
        <v>57.07</v>
      </c>
      <c r="BM258" s="30">
        <v>64</v>
      </c>
      <c r="BN258" s="29"/>
      <c r="BO258" s="29"/>
      <c r="BP258" s="30">
        <v>0.27</v>
      </c>
      <c r="BQ258" s="30">
        <v>0.32</v>
      </c>
      <c r="BR258" s="30">
        <v>0.32</v>
      </c>
      <c r="BS258" s="30">
        <v>18.03</v>
      </c>
      <c r="BT258" s="30">
        <v>57.1</v>
      </c>
      <c r="BU258" s="29"/>
      <c r="BV258" s="30">
        <v>0</v>
      </c>
      <c r="BW258" s="28">
        <v>174</v>
      </c>
      <c r="BX258" s="33">
        <f t="shared" ref="BX258:BX321" si="31">8.76*((0.65*BG258)+(0.35*BE258))</f>
        <v>57.058259999999997</v>
      </c>
      <c r="BY258" s="34">
        <f>IF(COUNTIF($G$2:G258,G258)=1,1,0)</f>
        <v>1</v>
      </c>
      <c r="BZ258" s="34">
        <f t="shared" ref="BZ258:BZ321" si="32">IF(V258&lt;3.6,1,2)</f>
        <v>1</v>
      </c>
      <c r="CA258" s="28" t="s">
        <v>3405</v>
      </c>
      <c r="CB258" s="34" t="b">
        <f t="shared" si="30"/>
        <v>0</v>
      </c>
      <c r="CC258" s="34" t="b">
        <f t="shared" ref="CC258:CC321" si="33">ISNUMBER(SEARCH("Automatic Brightness Control",AJ258))</f>
        <v>0</v>
      </c>
      <c r="CD258" s="34" t="b">
        <f t="array" ref="CD258">ISNUMBER(SEARCH("Touch Screen",$AJ258))</f>
        <v>0</v>
      </c>
      <c r="CE258" s="34"/>
      <c r="CF258" s="34"/>
      <c r="CG258" s="32">
        <v>33.4</v>
      </c>
      <c r="CH258" s="28">
        <v>0</v>
      </c>
      <c r="CI258" s="33">
        <f>('2. AC Monitors'!$A$8*'1. Version 7 Dataset'!$R258)+('1. Version 7 Dataset'!$V258*'2. AC Monitors'!$B$8)+'2. AC Monitors'!$C$8</f>
        <v>54.843740000000004</v>
      </c>
      <c r="CJ258" s="35">
        <f>BX258-('2. AC Monitors'!$B$8*V258)</f>
        <v>48.238259999999997</v>
      </c>
      <c r="CK258" s="33">
        <f>IF($CH258=0,CJ258,CJ258-('2. AC Monitors'!$A$15*'1. Version 7 Dataset'!$CG258))</f>
        <v>48.238259999999997</v>
      </c>
      <c r="CL258" s="33">
        <f>IF($CC258=TRUE,'1. Version 7 Dataset'!CK258-($CI258*'2. AC Monitors'!$B$15),'1. Version 7 Dataset'!CK258)</f>
        <v>48.238259999999997</v>
      </c>
      <c r="CM258" s="33">
        <f>IF($CD258=TRUE,CL258-($CI258*'2. AC Monitors'!$D$15),CL258)</f>
        <v>48.238259999999997</v>
      </c>
      <c r="CN258" s="33">
        <f>IF($CB258=TRUE,CM258-($CI258*'2. AC Monitors'!$E$15),CM258)</f>
        <v>48.238259999999997</v>
      </c>
      <c r="CO258" s="33">
        <f>IF($CA258="DC",CN258+(CI258*(1-'2. AC Monitors'!$D$21)),CN258)</f>
        <v>48.238259999999997</v>
      </c>
      <c r="CP258" s="35">
        <f>('2. AC Monitors'!$A$8*'1. Version 7 Dataset'!$R258)+'2. AC Monitors'!$C$8</f>
        <v>46.023740000000004</v>
      </c>
      <c r="CQ258" s="35">
        <f t="shared" ref="CQ258:CQ321" si="34">IF(CN258&lt;=CP258,1,0)</f>
        <v>0</v>
      </c>
      <c r="CR258" s="33">
        <f>(IF(CD258=TRUE,CI258+(CI258*'2. AC Monitors'!$D$15),'1. Version 7 Dataset'!CI258))*0.85</f>
        <v>46.617179</v>
      </c>
      <c r="CS258" s="35">
        <f t="shared" si="28"/>
        <v>0</v>
      </c>
      <c r="CT258" s="35">
        <f>($AZ258*$R258*'3. Signage Displays'!$A$7)+'3. Signage Displays'!$B$7*TANH('3. Signage Displays'!$C$7*('1. Version 7 Dataset'!$R258+'3. Signage Displays'!$D$7)+'3. Signage Displays'!$E$7)+'3. Signage Displays'!$F$7</f>
        <v>38.015986759051401</v>
      </c>
      <c r="CU258" s="36">
        <f>($AZ258*$R258*'3. Signage Displays'!$A$7)</f>
        <v>4.177624680000001</v>
      </c>
      <c r="CV258" s="37">
        <f>BE258-(AZ258*R258*'3. Signage Displays'!$A$7)</f>
        <v>13.912375319999999</v>
      </c>
      <c r="CW258" s="37">
        <f>IF(CC258=TRUE,CV258-(CT258*'3. Signage Displays'!$A$12),CV258)</f>
        <v>13.912375319999999</v>
      </c>
      <c r="CX258" s="38">
        <f>'3. Signage Displays'!$B$7*TANH('3. Signage Displays'!$C$7*('1. Version 7 Dataset'!R258+'3. Signage Displays'!$D$7)+'3. Signage Displays'!$E$7)+'3. Signage Displays'!$F$7</f>
        <v>33.8383620790514</v>
      </c>
      <c r="CY258" s="28">
        <f t="shared" si="29"/>
        <v>1</v>
      </c>
    </row>
    <row r="259" spans="1:103" s="17" customFormat="1" ht="19.5" customHeight="1">
      <c r="A259" s="28">
        <v>175</v>
      </c>
      <c r="B259" s="29" t="s">
        <v>2771</v>
      </c>
      <c r="C259" s="29" t="s">
        <v>2772</v>
      </c>
      <c r="D259" s="29" t="s">
        <v>2772</v>
      </c>
      <c r="E259" s="29" t="s">
        <v>2773</v>
      </c>
      <c r="F259" s="29" t="s">
        <v>2772</v>
      </c>
      <c r="G259" s="29" t="s">
        <v>2772</v>
      </c>
      <c r="H259" s="39" t="s">
        <v>2774</v>
      </c>
      <c r="I259" s="29" t="s">
        <v>78</v>
      </c>
      <c r="J259" s="29" t="s">
        <v>100</v>
      </c>
      <c r="K259" s="29"/>
      <c r="L259" s="29" t="s">
        <v>80</v>
      </c>
      <c r="M259" s="29"/>
      <c r="N259" s="30">
        <v>3000</v>
      </c>
      <c r="O259" s="30">
        <v>13.2</v>
      </c>
      <c r="P259" s="30">
        <v>23.5</v>
      </c>
      <c r="Q259" s="31">
        <v>27</v>
      </c>
      <c r="R259" s="30">
        <v>311.5</v>
      </c>
      <c r="S259" s="30">
        <v>1.78</v>
      </c>
      <c r="T259" s="30">
        <v>1080</v>
      </c>
      <c r="U259" s="30">
        <v>1920</v>
      </c>
      <c r="V259" s="32">
        <v>2.1</v>
      </c>
      <c r="W259" s="30">
        <v>6657</v>
      </c>
      <c r="X259" s="30">
        <v>60</v>
      </c>
      <c r="Y259" s="30">
        <v>0.3</v>
      </c>
      <c r="Z259" s="29" t="s">
        <v>86</v>
      </c>
      <c r="AA259" s="29" t="s">
        <v>86</v>
      </c>
      <c r="AB259" s="29"/>
      <c r="AC259" s="29"/>
      <c r="AD259" s="29" t="s">
        <v>84</v>
      </c>
      <c r="AE259" s="29" t="s">
        <v>83</v>
      </c>
      <c r="AF259" s="29" t="s">
        <v>1686</v>
      </c>
      <c r="AG259" s="29"/>
      <c r="AH259" s="29" t="s">
        <v>86</v>
      </c>
      <c r="AI259" s="29"/>
      <c r="AJ259" s="29" t="s">
        <v>86</v>
      </c>
      <c r="AK259" s="29" t="s">
        <v>86</v>
      </c>
      <c r="AL259" s="29" t="s">
        <v>87</v>
      </c>
      <c r="AM259" s="29"/>
      <c r="AN259" s="29" t="s">
        <v>86</v>
      </c>
      <c r="AO259" s="29" t="s">
        <v>86</v>
      </c>
      <c r="AP259" s="29" t="s">
        <v>86</v>
      </c>
      <c r="AQ259" s="29" t="s">
        <v>96</v>
      </c>
      <c r="AR259" s="29"/>
      <c r="AS259" s="29" t="s">
        <v>84</v>
      </c>
      <c r="AT259" s="29" t="s">
        <v>89</v>
      </c>
      <c r="AU259" s="29"/>
      <c r="AV259" s="30">
        <v>1</v>
      </c>
      <c r="AW259" s="29" t="s">
        <v>84</v>
      </c>
      <c r="AX259" s="29" t="s">
        <v>84</v>
      </c>
      <c r="AY259" s="30">
        <v>220</v>
      </c>
      <c r="AZ259" s="30">
        <v>233</v>
      </c>
      <c r="BA259" s="30">
        <v>115</v>
      </c>
      <c r="BB259" s="30">
        <v>200</v>
      </c>
      <c r="BC259" s="29"/>
      <c r="BD259" s="29"/>
      <c r="BE259" s="30">
        <v>19.89</v>
      </c>
      <c r="BF259" s="29"/>
      <c r="BG259" s="30">
        <v>0.2</v>
      </c>
      <c r="BH259" s="29"/>
      <c r="BI259" s="29"/>
      <c r="BJ259" s="30">
        <v>0.22</v>
      </c>
      <c r="BK259" s="30">
        <v>62.12</v>
      </c>
      <c r="BL259" s="30">
        <v>62.12</v>
      </c>
      <c r="BM259" s="30">
        <v>64</v>
      </c>
      <c r="BN259" s="29"/>
      <c r="BO259" s="29"/>
      <c r="BP259" s="29"/>
      <c r="BQ259" s="29"/>
      <c r="BR259" s="29"/>
      <c r="BS259" s="29"/>
      <c r="BT259" s="29"/>
      <c r="BU259" s="29"/>
      <c r="BV259" s="30">
        <v>0</v>
      </c>
      <c r="BW259" s="28">
        <v>175</v>
      </c>
      <c r="BX259" s="33">
        <f t="shared" si="31"/>
        <v>62.121539999999996</v>
      </c>
      <c r="BY259" s="34">
        <f>IF(COUNTIF($G$2:G259,G259)=1,1,0)</f>
        <v>1</v>
      </c>
      <c r="BZ259" s="34">
        <f t="shared" si="32"/>
        <v>1</v>
      </c>
      <c r="CA259" s="28" t="s">
        <v>3405</v>
      </c>
      <c r="CB259" s="34" t="b">
        <f t="shared" si="30"/>
        <v>0</v>
      </c>
      <c r="CC259" s="34" t="b">
        <f t="shared" si="33"/>
        <v>0</v>
      </c>
      <c r="CD259" s="34" t="b">
        <f t="array" ref="CD259">ISNUMBER(SEARCH("Touch Screen",$AJ259))</f>
        <v>0</v>
      </c>
      <c r="CE259" s="34"/>
      <c r="CF259" s="34"/>
      <c r="CG259" s="32">
        <v>0.3</v>
      </c>
      <c r="CH259" s="28">
        <v>0</v>
      </c>
      <c r="CI259" s="33">
        <f>('2. AC Monitors'!$A$8*'1. Version 7 Dataset'!$R259)+('1. Version 7 Dataset'!$V259*'2. AC Monitors'!$B$8)+'2. AC Monitors'!$C$8</f>
        <v>54.823</v>
      </c>
      <c r="CJ259" s="35">
        <f>BX259-('2. AC Monitors'!$B$8*V259)</f>
        <v>53.301539999999996</v>
      </c>
      <c r="CK259" s="33">
        <f>IF($CH259=0,CJ259,CJ259-('2. AC Monitors'!$A$15*'1. Version 7 Dataset'!$CG259))</f>
        <v>53.301539999999996</v>
      </c>
      <c r="CL259" s="33">
        <f>IF($CC259=TRUE,'1. Version 7 Dataset'!CK259-($CI259*'2. AC Monitors'!$B$15),'1. Version 7 Dataset'!CK259)</f>
        <v>53.301539999999996</v>
      </c>
      <c r="CM259" s="33">
        <f>IF($CD259=TRUE,CL259-($CI259*'2. AC Monitors'!$D$15),CL259)</f>
        <v>53.301539999999996</v>
      </c>
      <c r="CN259" s="33">
        <f>IF($CB259=TRUE,CM259-($CI259*'2. AC Monitors'!$E$15),CM259)</f>
        <v>53.301539999999996</v>
      </c>
      <c r="CO259" s="33">
        <f>IF($CA259="DC",CN259+(CI259*(1-'2. AC Monitors'!$D$21)),CN259)</f>
        <v>53.301539999999996</v>
      </c>
      <c r="CP259" s="35">
        <f>('2. AC Monitors'!$A$8*'1. Version 7 Dataset'!$R259)+'2. AC Monitors'!$C$8</f>
        <v>46.003</v>
      </c>
      <c r="CQ259" s="35">
        <f t="shared" si="34"/>
        <v>0</v>
      </c>
      <c r="CR259" s="33">
        <f>(IF(CD259=TRUE,CI259+(CI259*'2. AC Monitors'!$D$15),'1. Version 7 Dataset'!CI259))*0.85</f>
        <v>46.599550000000001</v>
      </c>
      <c r="CS259" s="35">
        <f t="shared" ref="CS259:CS322" si="35">IF(BX259&lt;=CR259,1,0)</f>
        <v>0</v>
      </c>
      <c r="CT259" s="35">
        <f>($AZ259*$R259*'3. Signage Displays'!$A$7)+'3. Signage Displays'!$B$7*TANH('3. Signage Displays'!$C$7*('1. Version 7 Dataset'!$R259+'3. Signage Displays'!$D$7)+'3. Signage Displays'!$E$7)+'3. Signage Displays'!$F$7</f>
        <v>36.731477626443194</v>
      </c>
      <c r="CU259" s="36">
        <f>($AZ259*$R259*'3. Signage Displays'!$A$7)</f>
        <v>2.9031800000000003</v>
      </c>
      <c r="CV259" s="37">
        <f>BE259-(AZ259*R259*'3. Signage Displays'!$A$7)</f>
        <v>16.986820000000002</v>
      </c>
      <c r="CW259" s="37">
        <f>IF(CC259=TRUE,CV259-(CT259*'3. Signage Displays'!$A$12),CV259)</f>
        <v>16.986820000000002</v>
      </c>
      <c r="CX259" s="38">
        <f>'3. Signage Displays'!$B$7*TANH('3. Signage Displays'!$C$7*('1. Version 7 Dataset'!R259+'3. Signage Displays'!$D$7)+'3. Signage Displays'!$E$7)+'3. Signage Displays'!$F$7</f>
        <v>33.828297626443195</v>
      </c>
      <c r="CY259" s="28">
        <f t="shared" ref="CY259:CY322" si="36">IF(CW259&lt;=CX259,1,0)</f>
        <v>1</v>
      </c>
    </row>
    <row r="260" spans="1:103" s="17" customFormat="1" ht="19.5" customHeight="1">
      <c r="A260" s="28">
        <v>176</v>
      </c>
      <c r="B260" s="29" t="s">
        <v>2695</v>
      </c>
      <c r="C260" s="29" t="s">
        <v>2740</v>
      </c>
      <c r="D260" s="29" t="s">
        <v>2740</v>
      </c>
      <c r="E260" s="29" t="s">
        <v>2697</v>
      </c>
      <c r="F260" s="29" t="s">
        <v>2741</v>
      </c>
      <c r="G260" s="29" t="s">
        <v>2741</v>
      </c>
      <c r="H260" s="29" t="s">
        <v>2742</v>
      </c>
      <c r="I260" s="29" t="s">
        <v>78</v>
      </c>
      <c r="J260" s="29" t="s">
        <v>100</v>
      </c>
      <c r="K260" s="29"/>
      <c r="L260" s="29" t="s">
        <v>80</v>
      </c>
      <c r="M260" s="29"/>
      <c r="N260" s="30">
        <v>1000</v>
      </c>
      <c r="O260" s="30">
        <v>11.8</v>
      </c>
      <c r="P260" s="30">
        <v>20.9</v>
      </c>
      <c r="Q260" s="31">
        <v>24</v>
      </c>
      <c r="R260" s="30">
        <v>246.12</v>
      </c>
      <c r="S260" s="30">
        <v>1.78</v>
      </c>
      <c r="T260" s="30">
        <v>1080</v>
      </c>
      <c r="U260" s="30">
        <v>1920</v>
      </c>
      <c r="V260" s="32">
        <v>2.1</v>
      </c>
      <c r="W260" s="30">
        <v>8425</v>
      </c>
      <c r="X260" s="30">
        <v>60</v>
      </c>
      <c r="Y260" s="30">
        <v>0.3</v>
      </c>
      <c r="Z260" s="29" t="s">
        <v>81</v>
      </c>
      <c r="AA260" s="29" t="s">
        <v>86</v>
      </c>
      <c r="AB260" s="29"/>
      <c r="AC260" s="29"/>
      <c r="AD260" s="29" t="s">
        <v>84</v>
      </c>
      <c r="AE260" s="29" t="s">
        <v>83</v>
      </c>
      <c r="AF260" s="29" t="s">
        <v>1206</v>
      </c>
      <c r="AG260" s="29" t="s">
        <v>2734</v>
      </c>
      <c r="AH260" s="29" t="s">
        <v>86</v>
      </c>
      <c r="AI260" s="29"/>
      <c r="AJ260" s="29" t="s">
        <v>86</v>
      </c>
      <c r="AK260" s="29" t="s">
        <v>86</v>
      </c>
      <c r="AL260" s="29" t="s">
        <v>107</v>
      </c>
      <c r="AM260" s="29" t="s">
        <v>2734</v>
      </c>
      <c r="AN260" s="29" t="s">
        <v>86</v>
      </c>
      <c r="AO260" s="29" t="s">
        <v>86</v>
      </c>
      <c r="AP260" s="29" t="s">
        <v>86</v>
      </c>
      <c r="AQ260" s="29" t="s">
        <v>96</v>
      </c>
      <c r="AR260" s="29"/>
      <c r="AS260" s="29" t="s">
        <v>84</v>
      </c>
      <c r="AT260" s="29" t="s">
        <v>89</v>
      </c>
      <c r="AU260" s="29"/>
      <c r="AV260" s="30">
        <v>5</v>
      </c>
      <c r="AW260" s="29" t="s">
        <v>84</v>
      </c>
      <c r="AX260" s="29" t="s">
        <v>84</v>
      </c>
      <c r="AY260" s="30">
        <v>250</v>
      </c>
      <c r="AZ260" s="30">
        <v>262</v>
      </c>
      <c r="BA260" s="30">
        <v>257</v>
      </c>
      <c r="BB260" s="30">
        <v>200</v>
      </c>
      <c r="BC260" s="29"/>
      <c r="BD260" s="29"/>
      <c r="BE260" s="30">
        <v>15.46</v>
      </c>
      <c r="BF260" s="29"/>
      <c r="BG260" s="30">
        <v>0.16</v>
      </c>
      <c r="BH260" s="30">
        <v>0</v>
      </c>
      <c r="BI260" s="29"/>
      <c r="BJ260" s="30">
        <v>0</v>
      </c>
      <c r="BK260" s="30">
        <v>48.3</v>
      </c>
      <c r="BL260" s="30">
        <v>48.3</v>
      </c>
      <c r="BM260" s="30">
        <v>54.9</v>
      </c>
      <c r="BN260" s="29"/>
      <c r="BO260" s="29"/>
      <c r="BP260" s="30">
        <v>0</v>
      </c>
      <c r="BQ260" s="30">
        <v>0.17</v>
      </c>
      <c r="BR260" s="30">
        <v>0</v>
      </c>
      <c r="BS260" s="30">
        <v>14.75</v>
      </c>
      <c r="BT260" s="30">
        <v>46.18</v>
      </c>
      <c r="BU260" s="29"/>
      <c r="BV260" s="30">
        <v>0</v>
      </c>
      <c r="BW260" s="28">
        <v>176</v>
      </c>
      <c r="BX260" s="33">
        <f t="shared" si="31"/>
        <v>48.311399999999999</v>
      </c>
      <c r="BY260" s="34">
        <f>IF(COUNTIF($G$2:G260,G260)=1,1,0)</f>
        <v>1</v>
      </c>
      <c r="BZ260" s="34">
        <f t="shared" si="32"/>
        <v>1</v>
      </c>
      <c r="CA260" s="28" t="s">
        <v>3405</v>
      </c>
      <c r="CB260" s="34" t="b">
        <f t="shared" si="30"/>
        <v>0</v>
      </c>
      <c r="CC260" s="34" t="b">
        <f t="shared" si="33"/>
        <v>0</v>
      </c>
      <c r="CD260" s="34" t="b">
        <f t="array" ref="CD260">ISNUMBER(SEARCH("Touch Screen",$AJ260))</f>
        <v>0</v>
      </c>
      <c r="CE260" s="34"/>
      <c r="CF260" s="34"/>
      <c r="CG260" s="32">
        <v>0.3</v>
      </c>
      <c r="CH260" s="28">
        <v>0</v>
      </c>
      <c r="CI260" s="33">
        <f>('2. AC Monitors'!$A$8*'1. Version 7 Dataset'!$R260)+('1. Version 7 Dataset'!$V260*'2. AC Monitors'!$B$8)+'2. AC Monitors'!$C$8</f>
        <v>46.846640000000001</v>
      </c>
      <c r="CJ260" s="35">
        <f>BX260-('2. AC Monitors'!$B$8*V260)</f>
        <v>39.491399999999999</v>
      </c>
      <c r="CK260" s="33">
        <f>IF($CH260=0,CJ260,CJ260-('2. AC Monitors'!$A$15*'1. Version 7 Dataset'!$CG260))</f>
        <v>39.491399999999999</v>
      </c>
      <c r="CL260" s="33">
        <f>IF($CC260=TRUE,'1. Version 7 Dataset'!CK260-($CI260*'2. AC Monitors'!$B$15),'1. Version 7 Dataset'!CK260)</f>
        <v>39.491399999999999</v>
      </c>
      <c r="CM260" s="33">
        <f>IF($CD260=TRUE,CL260-($CI260*'2. AC Monitors'!$D$15),CL260)</f>
        <v>39.491399999999999</v>
      </c>
      <c r="CN260" s="33">
        <f>IF($CB260=TRUE,CM260-($CI260*'2. AC Monitors'!$E$15),CM260)</f>
        <v>39.491399999999999</v>
      </c>
      <c r="CO260" s="33">
        <f>IF($CA260="DC",CN260+(CI260*(1-'2. AC Monitors'!$D$21)),CN260)</f>
        <v>39.491399999999999</v>
      </c>
      <c r="CP260" s="35">
        <f>('2. AC Monitors'!$A$8*'1. Version 7 Dataset'!$R260)+'2. AC Monitors'!$C$8</f>
        <v>38.02664</v>
      </c>
      <c r="CQ260" s="35">
        <f t="shared" si="34"/>
        <v>0</v>
      </c>
      <c r="CR260" s="33">
        <f>(IF(CD260=TRUE,CI260+(CI260*'2. AC Monitors'!$D$15),'1. Version 7 Dataset'!CI260))*0.85</f>
        <v>39.819643999999997</v>
      </c>
      <c r="CS260" s="35">
        <f t="shared" si="35"/>
        <v>0</v>
      </c>
      <c r="CT260" s="35">
        <f>($AZ260*$R260*'3. Signage Displays'!$A$7)+'3. Signage Displays'!$B$7*TANH('3. Signage Displays'!$C$7*('1. Version 7 Dataset'!$R260+'3. Signage Displays'!$D$7)+'3. Signage Displays'!$E$7)+'3. Signage Displays'!$F$7</f>
        <v>32.523679559978149</v>
      </c>
      <c r="CU260" s="36">
        <f>($AZ260*$R260*'3. Signage Displays'!$A$7)</f>
        <v>2.5793376000000001</v>
      </c>
      <c r="CV260" s="37">
        <f>BE260-(AZ260*R260*'3. Signage Displays'!$A$7)</f>
        <v>12.8806624</v>
      </c>
      <c r="CW260" s="37">
        <f>IF(CC260=TRUE,CV260-(CT260*'3. Signage Displays'!$A$12),CV260)</f>
        <v>12.8806624</v>
      </c>
      <c r="CX260" s="38">
        <f>'3. Signage Displays'!$B$7*TANH('3. Signage Displays'!$C$7*('1. Version 7 Dataset'!R260+'3. Signage Displays'!$D$7)+'3. Signage Displays'!$E$7)+'3. Signage Displays'!$F$7</f>
        <v>29.94434195997815</v>
      </c>
      <c r="CY260" s="28">
        <f t="shared" si="36"/>
        <v>1</v>
      </c>
    </row>
    <row r="261" spans="1:103" s="17" customFormat="1" ht="19.5" customHeight="1">
      <c r="A261" s="28">
        <v>183</v>
      </c>
      <c r="B261" s="29" t="s">
        <v>2857</v>
      </c>
      <c r="C261" s="29" t="s">
        <v>3045</v>
      </c>
      <c r="D261" s="29" t="s">
        <v>3046</v>
      </c>
      <c r="E261" s="29" t="s">
        <v>2860</v>
      </c>
      <c r="F261" s="29" t="s">
        <v>3045</v>
      </c>
      <c r="G261" s="29" t="s">
        <v>3046</v>
      </c>
      <c r="H261" s="29"/>
      <c r="I261" s="29" t="s">
        <v>78</v>
      </c>
      <c r="J261" s="29" t="s">
        <v>88</v>
      </c>
      <c r="K261" s="29" t="s">
        <v>158</v>
      </c>
      <c r="L261" s="29" t="s">
        <v>80</v>
      </c>
      <c r="M261" s="29" t="s">
        <v>105</v>
      </c>
      <c r="N261" s="30">
        <v>1000</v>
      </c>
      <c r="O261" s="30">
        <v>13.2</v>
      </c>
      <c r="P261" s="30">
        <v>23.5</v>
      </c>
      <c r="Q261" s="31">
        <v>27</v>
      </c>
      <c r="R261" s="30">
        <v>311.66000000000003</v>
      </c>
      <c r="S261" s="30">
        <v>1.78</v>
      </c>
      <c r="T261" s="30">
        <v>1080</v>
      </c>
      <c r="U261" s="30">
        <v>1920</v>
      </c>
      <c r="V261" s="32">
        <v>2.1</v>
      </c>
      <c r="W261" s="30">
        <v>6653</v>
      </c>
      <c r="X261" s="30">
        <v>60</v>
      </c>
      <c r="Y261" s="30">
        <v>33.700000000000003</v>
      </c>
      <c r="Z261" s="29" t="s">
        <v>81</v>
      </c>
      <c r="AA261" s="29" t="s">
        <v>86</v>
      </c>
      <c r="AB261" s="29"/>
      <c r="AC261" s="29"/>
      <c r="AD261" s="29" t="s">
        <v>84</v>
      </c>
      <c r="AE261" s="29" t="s">
        <v>83</v>
      </c>
      <c r="AF261" s="29" t="s">
        <v>270</v>
      </c>
      <c r="AG261" s="29" t="s">
        <v>105</v>
      </c>
      <c r="AH261" s="29" t="s">
        <v>86</v>
      </c>
      <c r="AI261" s="29" t="s">
        <v>105</v>
      </c>
      <c r="AJ261" s="29" t="s">
        <v>86</v>
      </c>
      <c r="AK261" s="29" t="s">
        <v>86</v>
      </c>
      <c r="AL261" s="29" t="s">
        <v>102</v>
      </c>
      <c r="AM261" s="29" t="s">
        <v>105</v>
      </c>
      <c r="AN261" s="29" t="s">
        <v>86</v>
      </c>
      <c r="AO261" s="29" t="s">
        <v>86</v>
      </c>
      <c r="AP261" s="29" t="s">
        <v>86</v>
      </c>
      <c r="AQ261" s="29" t="s">
        <v>96</v>
      </c>
      <c r="AR261" s="29" t="s">
        <v>105</v>
      </c>
      <c r="AS261" s="29" t="s">
        <v>84</v>
      </c>
      <c r="AT261" s="29" t="s">
        <v>89</v>
      </c>
      <c r="AU261" s="29" t="s">
        <v>105</v>
      </c>
      <c r="AV261" s="30">
        <v>5</v>
      </c>
      <c r="AW261" s="29" t="s">
        <v>84</v>
      </c>
      <c r="AX261" s="29" t="s">
        <v>84</v>
      </c>
      <c r="AY261" s="30">
        <v>300</v>
      </c>
      <c r="AZ261" s="30">
        <v>317.89999999999998</v>
      </c>
      <c r="BA261" s="30">
        <v>230.8</v>
      </c>
      <c r="BB261" s="30">
        <v>200</v>
      </c>
      <c r="BC261" s="29"/>
      <c r="BD261" s="29"/>
      <c r="BE261" s="30">
        <v>14.01</v>
      </c>
      <c r="BF261" s="29"/>
      <c r="BG261" s="30">
        <v>0.23</v>
      </c>
      <c r="BH261" s="29"/>
      <c r="BI261" s="29"/>
      <c r="BJ261" s="30">
        <v>0.17</v>
      </c>
      <c r="BK261" s="30">
        <v>44.25</v>
      </c>
      <c r="BL261" s="30">
        <v>44.25</v>
      </c>
      <c r="BM261" s="30">
        <v>64</v>
      </c>
      <c r="BN261" s="29"/>
      <c r="BO261" s="29"/>
      <c r="BP261" s="30">
        <v>0.22</v>
      </c>
      <c r="BQ261" s="30">
        <v>0.28000000000000003</v>
      </c>
      <c r="BR261" s="29"/>
      <c r="BS261" s="30">
        <v>14.43</v>
      </c>
      <c r="BT261" s="30">
        <v>45.85</v>
      </c>
      <c r="BU261" s="29"/>
      <c r="BV261" s="30">
        <v>0</v>
      </c>
      <c r="BW261" s="28">
        <v>183</v>
      </c>
      <c r="BX261" s="33">
        <f t="shared" si="31"/>
        <v>44.264279999999992</v>
      </c>
      <c r="BY261" s="34">
        <f>IF(COUNTIF($G$2:G261,G261)=1,1,0)</f>
        <v>1</v>
      </c>
      <c r="BZ261" s="34">
        <f t="shared" si="32"/>
        <v>1</v>
      </c>
      <c r="CA261" s="28" t="s">
        <v>3405</v>
      </c>
      <c r="CB261" s="34" t="b">
        <f t="shared" si="30"/>
        <v>0</v>
      </c>
      <c r="CC261" s="34" t="b">
        <f t="shared" si="33"/>
        <v>0</v>
      </c>
      <c r="CD261" s="34" t="b">
        <f t="array" ref="CD261">ISNUMBER(SEARCH("Touch Screen",$AJ261))</f>
        <v>0</v>
      </c>
      <c r="CE261" s="34"/>
      <c r="CF261" s="34"/>
      <c r="CG261" s="32">
        <v>33.700000000000003</v>
      </c>
      <c r="CH261" s="28">
        <v>0</v>
      </c>
      <c r="CI261" s="33">
        <f>('2. AC Monitors'!$A$8*'1. Version 7 Dataset'!$R261)+('1. Version 7 Dataset'!$V261*'2. AC Monitors'!$B$8)+'2. AC Monitors'!$C$8</f>
        <v>54.84252</v>
      </c>
      <c r="CJ261" s="35">
        <f>BX261-('2. AC Monitors'!$B$8*V261)</f>
        <v>35.444279999999992</v>
      </c>
      <c r="CK261" s="33">
        <f>IF($CH261=0,CJ261,CJ261-('2. AC Monitors'!$A$15*'1. Version 7 Dataset'!$CG261))</f>
        <v>35.444279999999992</v>
      </c>
      <c r="CL261" s="33">
        <f>IF($CC261=TRUE,'1. Version 7 Dataset'!CK261-($CI261*'2. AC Monitors'!$B$15),'1. Version 7 Dataset'!CK261)</f>
        <v>35.444279999999992</v>
      </c>
      <c r="CM261" s="33">
        <f>IF($CD261=TRUE,CL261-($CI261*'2. AC Monitors'!$D$15),CL261)</f>
        <v>35.444279999999992</v>
      </c>
      <c r="CN261" s="33">
        <f>IF($CB261=TRUE,CM261-($CI261*'2. AC Monitors'!$E$15),CM261)</f>
        <v>35.444279999999992</v>
      </c>
      <c r="CO261" s="33">
        <f>IF($CA261="DC",CN261+(CI261*(1-'2. AC Monitors'!$D$21)),CN261)</f>
        <v>35.444279999999992</v>
      </c>
      <c r="CP261" s="35">
        <f>('2. AC Monitors'!$A$8*'1. Version 7 Dataset'!$R261)+'2. AC Monitors'!$C$8</f>
        <v>46.02252</v>
      </c>
      <c r="CQ261" s="35">
        <f t="shared" si="34"/>
        <v>1</v>
      </c>
      <c r="CR261" s="33">
        <f>(IF(CD261=TRUE,CI261+(CI261*'2. AC Monitors'!$D$15),'1. Version 7 Dataset'!CI261))*0.85</f>
        <v>46.616141999999996</v>
      </c>
      <c r="CS261" s="35">
        <f t="shared" si="35"/>
        <v>1</v>
      </c>
      <c r="CT261" s="35">
        <f>($AZ261*$R261*'3. Signage Displays'!$A$7)+'3. Signage Displays'!$B$7*TANH('3. Signage Displays'!$C$7*('1. Version 7 Dataset'!$R261+'3. Signage Displays'!$D$7)+'3. Signage Displays'!$E$7)+'3. Signage Displays'!$F$7</f>
        <v>37.800838617887756</v>
      </c>
      <c r="CU261" s="36">
        <f>($AZ261*$R261*'3. Signage Displays'!$A$7)</f>
        <v>3.9630685600000004</v>
      </c>
      <c r="CV261" s="37">
        <f>BE261-(AZ261*R261*'3. Signage Displays'!$A$7)</f>
        <v>10.04693144</v>
      </c>
      <c r="CW261" s="37">
        <f>IF(CC261=TRUE,CV261-(CT261*'3. Signage Displays'!$A$12),CV261)</f>
        <v>10.04693144</v>
      </c>
      <c r="CX261" s="38">
        <f>'3. Signage Displays'!$B$7*TANH('3. Signage Displays'!$C$7*('1. Version 7 Dataset'!R261+'3. Signage Displays'!$D$7)+'3. Signage Displays'!$E$7)+'3. Signage Displays'!$F$7</f>
        <v>33.837770057887752</v>
      </c>
      <c r="CY261" s="28">
        <f t="shared" si="36"/>
        <v>1</v>
      </c>
    </row>
    <row r="262" spans="1:103" s="17" customFormat="1" ht="19.5" customHeight="1">
      <c r="A262" s="28">
        <v>184</v>
      </c>
      <c r="B262" s="29" t="s">
        <v>808</v>
      </c>
      <c r="C262" s="29" t="s">
        <v>984</v>
      </c>
      <c r="D262" s="29" t="s">
        <v>985</v>
      </c>
      <c r="E262" s="29" t="s">
        <v>814</v>
      </c>
      <c r="F262" s="29" t="s">
        <v>984</v>
      </c>
      <c r="G262" s="29" t="s">
        <v>985</v>
      </c>
      <c r="H262" s="29"/>
      <c r="I262" s="29" t="s">
        <v>78</v>
      </c>
      <c r="J262" s="29" t="s">
        <v>79</v>
      </c>
      <c r="K262" s="29"/>
      <c r="L262" s="29" t="s">
        <v>80</v>
      </c>
      <c r="M262" s="29"/>
      <c r="N262" s="30">
        <v>1000</v>
      </c>
      <c r="O262" s="30">
        <v>11.7</v>
      </c>
      <c r="P262" s="30">
        <v>20.7</v>
      </c>
      <c r="Q262" s="31">
        <v>23.8</v>
      </c>
      <c r="R262" s="30">
        <v>242.04</v>
      </c>
      <c r="S262" s="30">
        <v>1.78</v>
      </c>
      <c r="T262" s="30">
        <v>1080</v>
      </c>
      <c r="U262" s="30">
        <v>1920</v>
      </c>
      <c r="V262" s="32">
        <v>2.1</v>
      </c>
      <c r="W262" s="30">
        <v>8567</v>
      </c>
      <c r="X262" s="30">
        <v>60</v>
      </c>
      <c r="Y262" s="41">
        <v>0.4</v>
      </c>
      <c r="Z262" s="29" t="s">
        <v>986</v>
      </c>
      <c r="AA262" s="29" t="s">
        <v>86</v>
      </c>
      <c r="AB262" s="29"/>
      <c r="AC262" s="29"/>
      <c r="AD262" s="29" t="s">
        <v>83</v>
      </c>
      <c r="AE262" s="29" t="s">
        <v>83</v>
      </c>
      <c r="AF262" s="29" t="s">
        <v>987</v>
      </c>
      <c r="AG262" s="29" t="s">
        <v>932</v>
      </c>
      <c r="AH262" s="29" t="s">
        <v>86</v>
      </c>
      <c r="AI262" s="29"/>
      <c r="AJ262" s="29" t="s">
        <v>86</v>
      </c>
      <c r="AK262" s="29" t="s">
        <v>86</v>
      </c>
      <c r="AL262" s="29" t="s">
        <v>762</v>
      </c>
      <c r="AM262" s="29" t="s">
        <v>932</v>
      </c>
      <c r="AN262" s="29" t="s">
        <v>86</v>
      </c>
      <c r="AO262" s="29" t="s">
        <v>86</v>
      </c>
      <c r="AP262" s="29" t="s">
        <v>86</v>
      </c>
      <c r="AQ262" s="29" t="s">
        <v>96</v>
      </c>
      <c r="AR262" s="29"/>
      <c r="AS262" s="29" t="s">
        <v>84</v>
      </c>
      <c r="AT262" s="29" t="s">
        <v>89</v>
      </c>
      <c r="AU262" s="29"/>
      <c r="AV262" s="30">
        <v>5</v>
      </c>
      <c r="AW262" s="29" t="s">
        <v>84</v>
      </c>
      <c r="AX262" s="29" t="s">
        <v>84</v>
      </c>
      <c r="AY262" s="30">
        <v>400</v>
      </c>
      <c r="AZ262" s="30">
        <v>471.6</v>
      </c>
      <c r="BA262" s="30">
        <v>252.4</v>
      </c>
      <c r="BB262" s="30">
        <v>200.1</v>
      </c>
      <c r="BC262" s="29"/>
      <c r="BD262" s="29"/>
      <c r="BE262" s="30">
        <v>14.25</v>
      </c>
      <c r="BF262" s="29"/>
      <c r="BG262" s="30">
        <v>0.22</v>
      </c>
      <c r="BH262" s="29"/>
      <c r="BI262" s="29"/>
      <c r="BJ262" s="30">
        <v>0.2</v>
      </c>
      <c r="BK262" s="30">
        <v>44.94</v>
      </c>
      <c r="BL262" s="30">
        <v>44.94</v>
      </c>
      <c r="BM262" s="30">
        <v>54.1</v>
      </c>
      <c r="BN262" s="29"/>
      <c r="BO262" s="29"/>
      <c r="BP262" s="30">
        <v>0.21</v>
      </c>
      <c r="BQ262" s="30">
        <v>0.23</v>
      </c>
      <c r="BR262" s="29"/>
      <c r="BS262" s="30">
        <v>14.3</v>
      </c>
      <c r="BT262" s="30">
        <v>45.15</v>
      </c>
      <c r="BU262" s="29"/>
      <c r="BV262" s="30">
        <v>0</v>
      </c>
      <c r="BW262" s="28">
        <v>184</v>
      </c>
      <c r="BX262" s="33">
        <f t="shared" si="31"/>
        <v>44.943179999999998</v>
      </c>
      <c r="BY262" s="34">
        <f>IF(COUNTIF($G$2:G262,G262)=1,1,0)</f>
        <v>1</v>
      </c>
      <c r="BZ262" s="34">
        <f t="shared" si="32"/>
        <v>1</v>
      </c>
      <c r="CA262" s="28" t="s">
        <v>3405</v>
      </c>
      <c r="CB262" s="34" t="b">
        <f t="shared" ref="CB262:CB325" si="37">ISNUMBER(SEARCH("curved screen",AH262))</f>
        <v>0</v>
      </c>
      <c r="CC262" s="34" t="b">
        <f t="shared" si="33"/>
        <v>0</v>
      </c>
      <c r="CD262" s="34" t="b">
        <f t="array" ref="CD262">ISNUMBER(SEARCH("Touch Screen",$AJ262))</f>
        <v>0</v>
      </c>
      <c r="CE262" s="34"/>
      <c r="CF262" s="34"/>
      <c r="CG262" s="32">
        <v>40</v>
      </c>
      <c r="CH262" s="28">
        <v>0</v>
      </c>
      <c r="CI262" s="33">
        <f>('2. AC Monitors'!$A$8*'1. Version 7 Dataset'!$R262)+('1. Version 7 Dataset'!$V262*'2. AC Monitors'!$B$8)+'2. AC Monitors'!$C$8</f>
        <v>46.348879999999994</v>
      </c>
      <c r="CJ262" s="35">
        <f>BX262-('2. AC Monitors'!$B$8*V262)</f>
        <v>36.123179999999998</v>
      </c>
      <c r="CK262" s="33">
        <f>IF($CH262=0,CJ262,CJ262-('2. AC Monitors'!$A$15*'1. Version 7 Dataset'!$CG262))</f>
        <v>36.123179999999998</v>
      </c>
      <c r="CL262" s="33">
        <f>IF($CC262=TRUE,'1. Version 7 Dataset'!CK262-($CI262*'2. AC Monitors'!$B$15),'1. Version 7 Dataset'!CK262)</f>
        <v>36.123179999999998</v>
      </c>
      <c r="CM262" s="33">
        <f>IF($CD262=TRUE,CL262-($CI262*'2. AC Monitors'!$D$15),CL262)</f>
        <v>36.123179999999998</v>
      </c>
      <c r="CN262" s="33">
        <f>IF($CB262=TRUE,CM262-($CI262*'2. AC Monitors'!$E$15),CM262)</f>
        <v>36.123179999999998</v>
      </c>
      <c r="CO262" s="33">
        <f>IF($CA262="DC",CN262+(CI262*(1-'2. AC Monitors'!$D$21)),CN262)</f>
        <v>36.123179999999998</v>
      </c>
      <c r="CP262" s="35">
        <f>('2. AC Monitors'!$A$8*'1. Version 7 Dataset'!$R262)+'2. AC Monitors'!$C$8</f>
        <v>37.528880000000001</v>
      </c>
      <c r="CQ262" s="35">
        <f t="shared" si="34"/>
        <v>1</v>
      </c>
      <c r="CR262" s="33">
        <f>(IF(CD262=TRUE,CI262+(CI262*'2. AC Monitors'!$D$15),'1. Version 7 Dataset'!CI262))*0.85</f>
        <v>39.396547999999996</v>
      </c>
      <c r="CS262" s="35">
        <f t="shared" si="35"/>
        <v>0</v>
      </c>
      <c r="CT262" s="35">
        <f>($AZ262*$R262*'3. Signage Displays'!$A$7)+'3. Signage Displays'!$B$7*TANH('3. Signage Displays'!$C$7*('1. Version 7 Dataset'!$R262+'3. Signage Displays'!$D$7)+'3. Signage Displays'!$E$7)+'3. Signage Displays'!$F$7</f>
        <v>34.267024879153873</v>
      </c>
      <c r="CU262" s="36">
        <f>($AZ262*$R262*'3. Signage Displays'!$A$7)</f>
        <v>4.5658425600000001</v>
      </c>
      <c r="CV262" s="37">
        <f>BE262-(AZ262*R262*'3. Signage Displays'!$A$7)</f>
        <v>9.6841574399999999</v>
      </c>
      <c r="CW262" s="37">
        <f>IF(CC262=TRUE,CV262-(CT262*'3. Signage Displays'!$A$12),CV262)</f>
        <v>9.6841574399999999</v>
      </c>
      <c r="CX262" s="38">
        <f>'3. Signage Displays'!$B$7*TANH('3. Signage Displays'!$C$7*('1. Version 7 Dataset'!R262+'3. Signage Displays'!$D$7)+'3. Signage Displays'!$E$7)+'3. Signage Displays'!$F$7</f>
        <v>29.701182319153872</v>
      </c>
      <c r="CY262" s="28">
        <f t="shared" si="36"/>
        <v>1</v>
      </c>
    </row>
    <row r="263" spans="1:103" s="17" customFormat="1" ht="19.5" customHeight="1">
      <c r="A263" s="28">
        <v>186</v>
      </c>
      <c r="B263" s="29" t="s">
        <v>1674</v>
      </c>
      <c r="C263" s="29" t="s">
        <v>1776</v>
      </c>
      <c r="D263" s="29" t="s">
        <v>1777</v>
      </c>
      <c r="E263" s="29" t="s">
        <v>1677</v>
      </c>
      <c r="F263" s="29" t="s">
        <v>1776</v>
      </c>
      <c r="G263" s="29" t="s">
        <v>1777</v>
      </c>
      <c r="H263" s="29"/>
      <c r="I263" s="29" t="s">
        <v>78</v>
      </c>
      <c r="J263" s="29" t="s">
        <v>100</v>
      </c>
      <c r="K263" s="29"/>
      <c r="L263" s="29" t="s">
        <v>80</v>
      </c>
      <c r="M263" s="29"/>
      <c r="N263" s="30">
        <v>1000</v>
      </c>
      <c r="O263" s="30">
        <v>11.9</v>
      </c>
      <c r="P263" s="30">
        <v>21.4</v>
      </c>
      <c r="Q263" s="31">
        <v>24.5</v>
      </c>
      <c r="R263" s="30">
        <v>256.49</v>
      </c>
      <c r="S263" s="30">
        <v>1.78</v>
      </c>
      <c r="T263" s="30">
        <v>1080</v>
      </c>
      <c r="U263" s="30">
        <v>1920</v>
      </c>
      <c r="V263" s="32">
        <v>2.1</v>
      </c>
      <c r="W263" s="30">
        <v>8085</v>
      </c>
      <c r="X263" s="30">
        <v>60</v>
      </c>
      <c r="Y263" s="30">
        <v>0.3</v>
      </c>
      <c r="Z263" s="29" t="s">
        <v>86</v>
      </c>
      <c r="AA263" s="29" t="s">
        <v>86</v>
      </c>
      <c r="AB263" s="29"/>
      <c r="AC263" s="29"/>
      <c r="AD263" s="29" t="s">
        <v>83</v>
      </c>
      <c r="AE263" s="29" t="s">
        <v>83</v>
      </c>
      <c r="AF263" s="29" t="s">
        <v>1192</v>
      </c>
      <c r="AG263" s="29" t="s">
        <v>1575</v>
      </c>
      <c r="AH263" s="29" t="s">
        <v>86</v>
      </c>
      <c r="AI263" s="29"/>
      <c r="AJ263" s="29" t="s">
        <v>86</v>
      </c>
      <c r="AK263" s="29" t="s">
        <v>86</v>
      </c>
      <c r="AL263" s="29" t="s">
        <v>87</v>
      </c>
      <c r="AM263" s="29" t="s">
        <v>1575</v>
      </c>
      <c r="AN263" s="29" t="s">
        <v>86</v>
      </c>
      <c r="AO263" s="29" t="s">
        <v>86</v>
      </c>
      <c r="AP263" s="29" t="s">
        <v>86</v>
      </c>
      <c r="AQ263" s="29" t="s">
        <v>96</v>
      </c>
      <c r="AR263" s="29"/>
      <c r="AS263" s="29" t="s">
        <v>84</v>
      </c>
      <c r="AT263" s="29" t="s">
        <v>89</v>
      </c>
      <c r="AU263" s="29"/>
      <c r="AV263" s="30">
        <v>1</v>
      </c>
      <c r="AW263" s="29" t="s">
        <v>84</v>
      </c>
      <c r="AX263" s="29" t="s">
        <v>84</v>
      </c>
      <c r="AY263" s="30">
        <v>400</v>
      </c>
      <c r="AZ263" s="30">
        <v>495.5</v>
      </c>
      <c r="BA263" s="30">
        <v>302.89999999999998</v>
      </c>
      <c r="BB263" s="30">
        <v>200.8</v>
      </c>
      <c r="BC263" s="29"/>
      <c r="BD263" s="29"/>
      <c r="BE263" s="30">
        <v>14.48</v>
      </c>
      <c r="BF263" s="29"/>
      <c r="BG263" s="30">
        <v>0.28000000000000003</v>
      </c>
      <c r="BH263" s="30">
        <v>0.28000000000000003</v>
      </c>
      <c r="BI263" s="29"/>
      <c r="BJ263" s="30">
        <v>0.2</v>
      </c>
      <c r="BK263" s="30">
        <v>46</v>
      </c>
      <c r="BL263" s="30">
        <v>46</v>
      </c>
      <c r="BM263" s="30">
        <v>57</v>
      </c>
      <c r="BN263" s="29"/>
      <c r="BO263" s="29"/>
      <c r="BP263" s="30">
        <v>0.22</v>
      </c>
      <c r="BQ263" s="30">
        <v>0.28999999999999998</v>
      </c>
      <c r="BR263" s="30">
        <v>0.28999999999999998</v>
      </c>
      <c r="BS263" s="30">
        <v>14.72</v>
      </c>
      <c r="BT263" s="30">
        <v>46.79</v>
      </c>
      <c r="BU263" s="29"/>
      <c r="BV263" s="30">
        <v>0</v>
      </c>
      <c r="BW263" s="28">
        <v>186</v>
      </c>
      <c r="BX263" s="33">
        <f t="shared" si="31"/>
        <v>45.99</v>
      </c>
      <c r="BY263" s="34">
        <f>IF(COUNTIF($G$2:G263,G263)=1,1,0)</f>
        <v>1</v>
      </c>
      <c r="BZ263" s="34">
        <f t="shared" si="32"/>
        <v>1</v>
      </c>
      <c r="CA263" s="28" t="s">
        <v>3405</v>
      </c>
      <c r="CB263" s="34" t="b">
        <f t="shared" si="37"/>
        <v>0</v>
      </c>
      <c r="CC263" s="34" t="b">
        <f t="shared" si="33"/>
        <v>0</v>
      </c>
      <c r="CD263" s="34" t="b">
        <f t="array" ref="CD263">ISNUMBER(SEARCH("Touch Screen",$AJ263))</f>
        <v>0</v>
      </c>
      <c r="CE263" s="34"/>
      <c r="CF263" s="34"/>
      <c r="CG263" s="32">
        <v>0.3</v>
      </c>
      <c r="CH263" s="28">
        <v>0</v>
      </c>
      <c r="CI263" s="33">
        <f>('2. AC Monitors'!$A$8*'1. Version 7 Dataset'!$R263)+('1. Version 7 Dataset'!$V263*'2. AC Monitors'!$B$8)+'2. AC Monitors'!$C$8</f>
        <v>48.111779999999996</v>
      </c>
      <c r="CJ263" s="35">
        <f>BX263-('2. AC Monitors'!$B$8*V263)</f>
        <v>37.17</v>
      </c>
      <c r="CK263" s="33">
        <f>IF($CH263=0,CJ263,CJ263-('2. AC Monitors'!$A$15*'1. Version 7 Dataset'!$CG263))</f>
        <v>37.17</v>
      </c>
      <c r="CL263" s="33">
        <f>IF($CC263=TRUE,'1. Version 7 Dataset'!CK263-($CI263*'2. AC Monitors'!$B$15),'1. Version 7 Dataset'!CK263)</f>
        <v>37.17</v>
      </c>
      <c r="CM263" s="33">
        <f>IF($CD263=TRUE,CL263-($CI263*'2. AC Monitors'!$D$15),CL263)</f>
        <v>37.17</v>
      </c>
      <c r="CN263" s="33">
        <f>IF($CB263=TRUE,CM263-($CI263*'2. AC Monitors'!$E$15),CM263)</f>
        <v>37.17</v>
      </c>
      <c r="CO263" s="33">
        <f>IF($CA263="DC",CN263+(CI263*(1-'2. AC Monitors'!$D$21)),CN263)</f>
        <v>37.17</v>
      </c>
      <c r="CP263" s="35">
        <f>('2. AC Monitors'!$A$8*'1. Version 7 Dataset'!$R263)+'2. AC Monitors'!$C$8</f>
        <v>39.291780000000003</v>
      </c>
      <c r="CQ263" s="35">
        <f t="shared" si="34"/>
        <v>1</v>
      </c>
      <c r="CR263" s="33">
        <f>(IF(CD263=TRUE,CI263+(CI263*'2. AC Monitors'!$D$15),'1. Version 7 Dataset'!CI263))*0.85</f>
        <v>40.895012999999999</v>
      </c>
      <c r="CS263" s="35">
        <f t="shared" si="35"/>
        <v>0</v>
      </c>
      <c r="CT263" s="35">
        <f>($AZ263*$R263*'3. Signage Displays'!$A$7)+'3. Signage Displays'!$B$7*TANH('3. Signage Displays'!$C$7*('1. Version 7 Dataset'!$R263+'3. Signage Displays'!$D$7)+'3. Signage Displays'!$E$7)+'3. Signage Displays'!$F$7</f>
        <v>35.645629962002005</v>
      </c>
      <c r="CU263" s="36">
        <f>($AZ263*$R263*'3. Signage Displays'!$A$7)</f>
        <v>5.0836318</v>
      </c>
      <c r="CV263" s="37">
        <f>BE263-(AZ263*R263*'3. Signage Displays'!$A$7)</f>
        <v>9.3963682000000013</v>
      </c>
      <c r="CW263" s="37">
        <f>IF(CC263=TRUE,CV263-(CT263*'3. Signage Displays'!$A$12),CV263)</f>
        <v>9.3963682000000013</v>
      </c>
      <c r="CX263" s="38">
        <f>'3. Signage Displays'!$B$7*TANH('3. Signage Displays'!$C$7*('1. Version 7 Dataset'!R263+'3. Signage Displays'!$D$7)+'3. Signage Displays'!$E$7)+'3. Signage Displays'!$F$7</f>
        <v>30.561998162002002</v>
      </c>
      <c r="CY263" s="28">
        <f t="shared" si="36"/>
        <v>1</v>
      </c>
    </row>
    <row r="264" spans="1:103" s="17" customFormat="1" ht="19.5" customHeight="1">
      <c r="A264" s="28">
        <v>194</v>
      </c>
      <c r="B264" s="29" t="s">
        <v>1196</v>
      </c>
      <c r="C264" s="29" t="s">
        <v>1204</v>
      </c>
      <c r="D264" s="29" t="s">
        <v>1205</v>
      </c>
      <c r="E264" s="29" t="s">
        <v>1199</v>
      </c>
      <c r="F264" s="29" t="s">
        <v>1204</v>
      </c>
      <c r="G264" s="29" t="s">
        <v>1205</v>
      </c>
      <c r="H264" s="29"/>
      <c r="I264" s="29" t="s">
        <v>78</v>
      </c>
      <c r="J264" s="29" t="s">
        <v>88</v>
      </c>
      <c r="K264" s="29" t="s">
        <v>158</v>
      </c>
      <c r="L264" s="29" t="s">
        <v>80</v>
      </c>
      <c r="M264" s="29"/>
      <c r="N264" s="30">
        <v>1000</v>
      </c>
      <c r="O264" s="30">
        <v>11.5</v>
      </c>
      <c r="P264" s="30">
        <v>20.5</v>
      </c>
      <c r="Q264" s="31">
        <v>23.6</v>
      </c>
      <c r="R264" s="30">
        <v>236.92</v>
      </c>
      <c r="S264" s="30">
        <v>1.78</v>
      </c>
      <c r="T264" s="30">
        <v>1080</v>
      </c>
      <c r="U264" s="30">
        <v>1920</v>
      </c>
      <c r="V264" s="32">
        <v>2.1</v>
      </c>
      <c r="W264" s="30">
        <v>8752</v>
      </c>
      <c r="X264" s="30">
        <v>60</v>
      </c>
      <c r="Y264" s="30">
        <v>0.3</v>
      </c>
      <c r="Z264" s="29" t="s">
        <v>86</v>
      </c>
      <c r="AA264" s="29" t="s">
        <v>86</v>
      </c>
      <c r="AB264" s="29"/>
      <c r="AC264" s="29"/>
      <c r="AD264" s="29" t="s">
        <v>84</v>
      </c>
      <c r="AE264" s="29" t="s">
        <v>83</v>
      </c>
      <c r="AF264" s="29" t="s">
        <v>1206</v>
      </c>
      <c r="AG264" s="29" t="s">
        <v>1207</v>
      </c>
      <c r="AH264" s="29" t="s">
        <v>86</v>
      </c>
      <c r="AI264" s="29"/>
      <c r="AJ264" s="29" t="s">
        <v>120</v>
      </c>
      <c r="AK264" s="29" t="s">
        <v>86</v>
      </c>
      <c r="AL264" s="29" t="s">
        <v>107</v>
      </c>
      <c r="AM264" s="29" t="s">
        <v>1207</v>
      </c>
      <c r="AN264" s="29" t="s">
        <v>86</v>
      </c>
      <c r="AO264" s="29" t="s">
        <v>86</v>
      </c>
      <c r="AP264" s="29" t="s">
        <v>86</v>
      </c>
      <c r="AQ264" s="29" t="s">
        <v>96</v>
      </c>
      <c r="AR264" s="29"/>
      <c r="AS264" s="29" t="s">
        <v>84</v>
      </c>
      <c r="AT264" s="29" t="s">
        <v>89</v>
      </c>
      <c r="AU264" s="29"/>
      <c r="AV264" s="30">
        <v>1</v>
      </c>
      <c r="AW264" s="29" t="s">
        <v>84</v>
      </c>
      <c r="AX264" s="29" t="s">
        <v>84</v>
      </c>
      <c r="AY264" s="30">
        <v>250</v>
      </c>
      <c r="AZ264" s="30">
        <v>307.7</v>
      </c>
      <c r="BA264" s="30">
        <v>278.7</v>
      </c>
      <c r="BB264" s="30">
        <v>200.4</v>
      </c>
      <c r="BC264" s="29"/>
      <c r="BD264" s="29"/>
      <c r="BE264" s="30">
        <v>13.31</v>
      </c>
      <c r="BF264" s="29"/>
      <c r="BG264" s="30">
        <v>0.31</v>
      </c>
      <c r="BH264" s="29"/>
      <c r="BI264" s="29"/>
      <c r="BJ264" s="30">
        <v>0.24</v>
      </c>
      <c r="BK264" s="30">
        <v>42.57</v>
      </c>
      <c r="BL264" s="30">
        <v>42.57</v>
      </c>
      <c r="BM264" s="30">
        <v>53.1</v>
      </c>
      <c r="BN264" s="29"/>
      <c r="BO264" s="29"/>
      <c r="BP264" s="30">
        <v>0.28999999999999998</v>
      </c>
      <c r="BQ264" s="30">
        <v>0.39</v>
      </c>
      <c r="BR264" s="29"/>
      <c r="BS264" s="30">
        <v>13.45</v>
      </c>
      <c r="BT264" s="30">
        <v>43.46</v>
      </c>
      <c r="BU264" s="29"/>
      <c r="BV264" s="30">
        <v>0</v>
      </c>
      <c r="BW264" s="28">
        <v>194</v>
      </c>
      <c r="BX264" s="33">
        <f t="shared" si="31"/>
        <v>42.573599999999999</v>
      </c>
      <c r="BY264" s="34">
        <f>IF(COUNTIF($G$2:G264,G264)=1,1,0)</f>
        <v>1</v>
      </c>
      <c r="BZ264" s="34">
        <f t="shared" si="32"/>
        <v>1</v>
      </c>
      <c r="CA264" s="28" t="s">
        <v>3405</v>
      </c>
      <c r="CB264" s="34" t="b">
        <f t="shared" si="37"/>
        <v>0</v>
      </c>
      <c r="CC264" s="34" t="b">
        <f t="shared" si="33"/>
        <v>0</v>
      </c>
      <c r="CD264" s="34" t="b">
        <f t="array" ref="CD264">ISNUMBER(SEARCH("Touch Screen",$AJ264))</f>
        <v>0</v>
      </c>
      <c r="CE264" s="34"/>
      <c r="CF264" s="34"/>
      <c r="CG264" s="32">
        <v>0.3</v>
      </c>
      <c r="CH264" s="28">
        <v>0</v>
      </c>
      <c r="CI264" s="33">
        <f>('2. AC Monitors'!$A$8*'1. Version 7 Dataset'!$R264)+('1. Version 7 Dataset'!$V264*'2. AC Monitors'!$B$8)+'2. AC Monitors'!$C$8</f>
        <v>45.724239999999995</v>
      </c>
      <c r="CJ264" s="35">
        <f>BX264-('2. AC Monitors'!$B$8*V264)</f>
        <v>33.753599999999999</v>
      </c>
      <c r="CK264" s="33">
        <f>IF($CH264=0,CJ264,CJ264-('2. AC Monitors'!$A$15*'1. Version 7 Dataset'!$CG264))</f>
        <v>33.753599999999999</v>
      </c>
      <c r="CL264" s="33">
        <f>IF($CC264=TRUE,'1. Version 7 Dataset'!CK264-($CI264*'2. AC Monitors'!$B$15),'1. Version 7 Dataset'!CK264)</f>
        <v>33.753599999999999</v>
      </c>
      <c r="CM264" s="33">
        <f>IF($CD264=TRUE,CL264-($CI264*'2. AC Monitors'!$D$15),CL264)</f>
        <v>33.753599999999999</v>
      </c>
      <c r="CN264" s="33">
        <f>IF($CB264=TRUE,CM264-($CI264*'2. AC Monitors'!$E$15),CM264)</f>
        <v>33.753599999999999</v>
      </c>
      <c r="CO264" s="33">
        <f>IF($CA264="DC",CN264+(CI264*(1-'2. AC Monitors'!$D$21)),CN264)</f>
        <v>33.753599999999999</v>
      </c>
      <c r="CP264" s="35">
        <f>('2. AC Monitors'!$A$8*'1. Version 7 Dataset'!$R264)+'2. AC Monitors'!$C$8</f>
        <v>36.904240000000001</v>
      </c>
      <c r="CQ264" s="35">
        <f t="shared" si="34"/>
        <v>1</v>
      </c>
      <c r="CR264" s="33">
        <f>(IF(CD264=TRUE,CI264+(CI264*'2. AC Monitors'!$D$15),'1. Version 7 Dataset'!CI264))*0.85</f>
        <v>38.865603999999998</v>
      </c>
      <c r="CS264" s="35">
        <f t="shared" si="35"/>
        <v>0</v>
      </c>
      <c r="CT264" s="35">
        <f>($AZ264*$R264*'3. Signage Displays'!$A$7)+'3. Signage Displays'!$B$7*TANH('3. Signage Displays'!$C$7*('1. Version 7 Dataset'!$R264+'3. Signage Displays'!$D$7)+'3. Signage Displays'!$E$7)+'3. Signage Displays'!$F$7</f>
        <v>32.311938913592904</v>
      </c>
      <c r="CU264" s="36">
        <f>($AZ264*$R264*'3. Signage Displays'!$A$7)</f>
        <v>2.9160113600000002</v>
      </c>
      <c r="CV264" s="37">
        <f>BE264-(AZ264*R264*'3. Signage Displays'!$A$7)</f>
        <v>10.39398864</v>
      </c>
      <c r="CW264" s="37">
        <f>IF(CC264=TRUE,CV264-(CT264*'3. Signage Displays'!$A$12),CV264)</f>
        <v>10.39398864</v>
      </c>
      <c r="CX264" s="38">
        <f>'3. Signage Displays'!$B$7*TANH('3. Signage Displays'!$C$7*('1. Version 7 Dataset'!R264+'3. Signage Displays'!$D$7)+'3. Signage Displays'!$E$7)+'3. Signage Displays'!$F$7</f>
        <v>29.395927553592902</v>
      </c>
      <c r="CY264" s="28">
        <f t="shared" si="36"/>
        <v>1</v>
      </c>
    </row>
    <row r="265" spans="1:103" s="17" customFormat="1" ht="19.5" customHeight="1">
      <c r="A265" s="28">
        <v>203</v>
      </c>
      <c r="B265" s="29" t="s">
        <v>1268</v>
      </c>
      <c r="C265" s="29" t="s">
        <v>1452</v>
      </c>
      <c r="D265" s="29" t="s">
        <v>1452</v>
      </c>
      <c r="E265" s="29" t="s">
        <v>1271</v>
      </c>
      <c r="F265" s="29" t="s">
        <v>1452</v>
      </c>
      <c r="G265" s="29" t="s">
        <v>1452</v>
      </c>
      <c r="H265" s="29"/>
      <c r="I265" s="29" t="s">
        <v>78</v>
      </c>
      <c r="J265" s="29" t="s">
        <v>79</v>
      </c>
      <c r="K265" s="29" t="s">
        <v>105</v>
      </c>
      <c r="L265" s="29" t="s">
        <v>80</v>
      </c>
      <c r="M265" s="29" t="s">
        <v>105</v>
      </c>
      <c r="N265" s="30">
        <v>1000</v>
      </c>
      <c r="O265" s="30">
        <v>11.7</v>
      </c>
      <c r="P265" s="30">
        <v>20.7</v>
      </c>
      <c r="Q265" s="31">
        <v>23.8</v>
      </c>
      <c r="R265" s="30">
        <v>242.18</v>
      </c>
      <c r="S265" s="30">
        <v>1.78</v>
      </c>
      <c r="T265" s="30">
        <v>1080</v>
      </c>
      <c r="U265" s="30">
        <v>1920</v>
      </c>
      <c r="V265" s="32">
        <v>2.1</v>
      </c>
      <c r="W265" s="30">
        <v>8562</v>
      </c>
      <c r="X265" s="30">
        <v>60</v>
      </c>
      <c r="Y265" s="30">
        <v>33.200000000000003</v>
      </c>
      <c r="Z265" s="29" t="s">
        <v>81</v>
      </c>
      <c r="AA265" s="29" t="s">
        <v>86</v>
      </c>
      <c r="AB265" s="29"/>
      <c r="AC265" s="29"/>
      <c r="AD265" s="29" t="s">
        <v>83</v>
      </c>
      <c r="AE265" s="29" t="s">
        <v>84</v>
      </c>
      <c r="AF265" s="29" t="s">
        <v>270</v>
      </c>
      <c r="AG265" s="29" t="s">
        <v>105</v>
      </c>
      <c r="AH265" s="29" t="s">
        <v>86</v>
      </c>
      <c r="AI265" s="29" t="s">
        <v>105</v>
      </c>
      <c r="AJ265" s="29" t="s">
        <v>86</v>
      </c>
      <c r="AK265" s="29" t="s">
        <v>86</v>
      </c>
      <c r="AL265" s="29" t="s">
        <v>102</v>
      </c>
      <c r="AM265" s="29" t="s">
        <v>105</v>
      </c>
      <c r="AN265" s="29" t="s">
        <v>86</v>
      </c>
      <c r="AO265" s="29" t="s">
        <v>86</v>
      </c>
      <c r="AP265" s="29" t="s">
        <v>86</v>
      </c>
      <c r="AQ265" s="29" t="s">
        <v>96</v>
      </c>
      <c r="AR265" s="29" t="s">
        <v>105</v>
      </c>
      <c r="AS265" s="29" t="s">
        <v>84</v>
      </c>
      <c r="AT265" s="29" t="s">
        <v>89</v>
      </c>
      <c r="AU265" s="29" t="s">
        <v>105</v>
      </c>
      <c r="AV265" s="30">
        <v>0</v>
      </c>
      <c r="AW265" s="29" t="s">
        <v>84</v>
      </c>
      <c r="AX265" s="29" t="s">
        <v>84</v>
      </c>
      <c r="AY265" s="30">
        <v>250</v>
      </c>
      <c r="AZ265" s="30">
        <v>262.3</v>
      </c>
      <c r="BA265" s="30">
        <v>227.5</v>
      </c>
      <c r="BB265" s="30">
        <v>200</v>
      </c>
      <c r="BC265" s="29"/>
      <c r="BD265" s="29"/>
      <c r="BE265" s="30">
        <v>16.59</v>
      </c>
      <c r="BF265" s="29"/>
      <c r="BG265" s="30">
        <v>0.18</v>
      </c>
      <c r="BH265" s="29"/>
      <c r="BI265" s="29"/>
      <c r="BJ265" s="30">
        <v>0.1</v>
      </c>
      <c r="BK265" s="30">
        <v>51.84</v>
      </c>
      <c r="BL265" s="30">
        <v>51.87</v>
      </c>
      <c r="BM265" s="30">
        <v>54.1</v>
      </c>
      <c r="BN265" s="29"/>
      <c r="BO265" s="29"/>
      <c r="BP265" s="30">
        <v>0.12</v>
      </c>
      <c r="BQ265" s="30">
        <v>0.22</v>
      </c>
      <c r="BR265" s="29"/>
      <c r="BS265" s="30">
        <v>17.010000000000002</v>
      </c>
      <c r="BT265" s="30">
        <v>53.41</v>
      </c>
      <c r="BU265" s="29"/>
      <c r="BV265" s="30">
        <v>0</v>
      </c>
      <c r="BW265" s="28">
        <v>203</v>
      </c>
      <c r="BX265" s="33">
        <f t="shared" si="31"/>
        <v>51.889859999999999</v>
      </c>
      <c r="BY265" s="34">
        <f>IF(COUNTIF($G$2:G265,G265)=1,1,0)</f>
        <v>1</v>
      </c>
      <c r="BZ265" s="34">
        <f t="shared" si="32"/>
        <v>1</v>
      </c>
      <c r="CA265" s="28" t="s">
        <v>3405</v>
      </c>
      <c r="CB265" s="34" t="b">
        <f t="shared" si="37"/>
        <v>0</v>
      </c>
      <c r="CC265" s="34" t="b">
        <f t="shared" si="33"/>
        <v>0</v>
      </c>
      <c r="CD265" s="34" t="b">
        <f t="array" ref="CD265">ISNUMBER(SEARCH("Touch Screen",$AJ265))</f>
        <v>0</v>
      </c>
      <c r="CE265" s="34"/>
      <c r="CF265" s="34"/>
      <c r="CG265" s="32">
        <v>33.200000000000003</v>
      </c>
      <c r="CH265" s="28">
        <v>0</v>
      </c>
      <c r="CI265" s="33">
        <f>('2. AC Monitors'!$A$8*'1. Version 7 Dataset'!$R265)+('1. Version 7 Dataset'!$V265*'2. AC Monitors'!$B$8)+'2. AC Monitors'!$C$8</f>
        <v>46.365960000000001</v>
      </c>
      <c r="CJ265" s="35">
        <f>BX265-('2. AC Monitors'!$B$8*V265)</f>
        <v>43.069859999999998</v>
      </c>
      <c r="CK265" s="33">
        <f>IF($CH265=0,CJ265,CJ265-('2. AC Monitors'!$A$15*'1. Version 7 Dataset'!$CG265))</f>
        <v>43.069859999999998</v>
      </c>
      <c r="CL265" s="33">
        <f>IF($CC265=TRUE,'1. Version 7 Dataset'!CK265-($CI265*'2. AC Monitors'!$B$15),'1. Version 7 Dataset'!CK265)</f>
        <v>43.069859999999998</v>
      </c>
      <c r="CM265" s="33">
        <f>IF($CD265=TRUE,CL265-($CI265*'2. AC Monitors'!$D$15),CL265)</f>
        <v>43.069859999999998</v>
      </c>
      <c r="CN265" s="33">
        <f>IF($CB265=TRUE,CM265-($CI265*'2. AC Monitors'!$E$15),CM265)</f>
        <v>43.069859999999998</v>
      </c>
      <c r="CO265" s="33">
        <f>IF($CA265="DC",CN265+(CI265*(1-'2. AC Monitors'!$D$21)),CN265)</f>
        <v>43.069859999999998</v>
      </c>
      <c r="CP265" s="35">
        <f>('2. AC Monitors'!$A$8*'1. Version 7 Dataset'!$R265)+'2. AC Monitors'!$C$8</f>
        <v>37.545960000000001</v>
      </c>
      <c r="CQ265" s="35">
        <f t="shared" si="34"/>
        <v>0</v>
      </c>
      <c r="CR265" s="33">
        <f>(IF(CD265=TRUE,CI265+(CI265*'2. AC Monitors'!$D$15),'1. Version 7 Dataset'!CI265))*0.85</f>
        <v>39.411065999999998</v>
      </c>
      <c r="CS265" s="35">
        <f t="shared" si="35"/>
        <v>0</v>
      </c>
      <c r="CT265" s="35">
        <f>($AZ265*$R265*'3. Signage Displays'!$A$7)+'3. Signage Displays'!$B$7*TANH('3. Signage Displays'!$C$7*('1. Version 7 Dataset'!$R265+'3. Signage Displays'!$D$7)+'3. Signage Displays'!$E$7)+'3. Signage Displays'!$F$7</f>
        <v>32.250479932701339</v>
      </c>
      <c r="CU265" s="36">
        <f>($AZ265*$R265*'3. Signage Displays'!$A$7)</f>
        <v>2.5409525600000005</v>
      </c>
      <c r="CV265" s="37">
        <f>BE265-(AZ265*R265*'3. Signage Displays'!$A$7)</f>
        <v>14.049047439999999</v>
      </c>
      <c r="CW265" s="37">
        <f>IF(CC265=TRUE,CV265-(CT265*'3. Signage Displays'!$A$12),CV265)</f>
        <v>14.049047439999999</v>
      </c>
      <c r="CX265" s="38">
        <f>'3. Signage Displays'!$B$7*TANH('3. Signage Displays'!$C$7*('1. Version 7 Dataset'!R265+'3. Signage Displays'!$D$7)+'3. Signage Displays'!$E$7)+'3. Signage Displays'!$F$7</f>
        <v>29.709527372701334</v>
      </c>
      <c r="CY265" s="28">
        <f t="shared" si="36"/>
        <v>1</v>
      </c>
    </row>
    <row r="266" spans="1:103" s="17" customFormat="1" ht="19.5" customHeight="1">
      <c r="A266" s="28">
        <v>204</v>
      </c>
      <c r="B266" s="29" t="s">
        <v>1268</v>
      </c>
      <c r="C266" s="29" t="s">
        <v>1453</v>
      </c>
      <c r="D266" s="29" t="s">
        <v>1453</v>
      </c>
      <c r="E266" s="29" t="s">
        <v>1271</v>
      </c>
      <c r="F266" s="29" t="s">
        <v>1453</v>
      </c>
      <c r="G266" s="29" t="s">
        <v>1453</v>
      </c>
      <c r="H266" s="29"/>
      <c r="I266" s="29" t="s">
        <v>78</v>
      </c>
      <c r="J266" s="29" t="s">
        <v>79</v>
      </c>
      <c r="K266" s="29" t="s">
        <v>105</v>
      </c>
      <c r="L266" s="29" t="s">
        <v>80</v>
      </c>
      <c r="M266" s="29" t="s">
        <v>105</v>
      </c>
      <c r="N266" s="30">
        <v>1000</v>
      </c>
      <c r="O266" s="30">
        <v>13.2</v>
      </c>
      <c r="P266" s="30">
        <v>23.5</v>
      </c>
      <c r="Q266" s="31">
        <v>27</v>
      </c>
      <c r="R266" s="30">
        <v>311.67</v>
      </c>
      <c r="S266" s="30">
        <v>1.78</v>
      </c>
      <c r="T266" s="30">
        <v>1080</v>
      </c>
      <c r="U266" s="30">
        <v>1920</v>
      </c>
      <c r="V266" s="32">
        <v>2.1</v>
      </c>
      <c r="W266" s="30">
        <v>6653</v>
      </c>
      <c r="X266" s="30">
        <v>60</v>
      </c>
      <c r="Y266" s="30">
        <v>33.5</v>
      </c>
      <c r="Z266" s="29" t="s">
        <v>81</v>
      </c>
      <c r="AA266" s="29" t="s">
        <v>86</v>
      </c>
      <c r="AB266" s="29"/>
      <c r="AC266" s="29"/>
      <c r="AD266" s="29" t="s">
        <v>83</v>
      </c>
      <c r="AE266" s="29" t="s">
        <v>84</v>
      </c>
      <c r="AF266" s="29" t="s">
        <v>270</v>
      </c>
      <c r="AG266" s="29" t="s">
        <v>105</v>
      </c>
      <c r="AH266" s="29" t="s">
        <v>86</v>
      </c>
      <c r="AI266" s="29" t="s">
        <v>105</v>
      </c>
      <c r="AJ266" s="29" t="s">
        <v>86</v>
      </c>
      <c r="AK266" s="29" t="s">
        <v>86</v>
      </c>
      <c r="AL266" s="29" t="s">
        <v>102</v>
      </c>
      <c r="AM266" s="29" t="s">
        <v>105</v>
      </c>
      <c r="AN266" s="29" t="s">
        <v>86</v>
      </c>
      <c r="AO266" s="29" t="s">
        <v>86</v>
      </c>
      <c r="AP266" s="29" t="s">
        <v>86</v>
      </c>
      <c r="AQ266" s="29" t="s">
        <v>96</v>
      </c>
      <c r="AR266" s="29" t="s">
        <v>105</v>
      </c>
      <c r="AS266" s="29" t="s">
        <v>84</v>
      </c>
      <c r="AT266" s="29" t="s">
        <v>89</v>
      </c>
      <c r="AU266" s="29" t="s">
        <v>105</v>
      </c>
      <c r="AV266" s="30">
        <v>0</v>
      </c>
      <c r="AW266" s="29" t="s">
        <v>84</v>
      </c>
      <c r="AX266" s="29" t="s">
        <v>84</v>
      </c>
      <c r="AY266" s="30">
        <v>250</v>
      </c>
      <c r="AZ266" s="30">
        <v>240.7</v>
      </c>
      <c r="BA266" s="30">
        <v>215.5</v>
      </c>
      <c r="BB266" s="30">
        <v>200</v>
      </c>
      <c r="BC266" s="29"/>
      <c r="BD266" s="29"/>
      <c r="BE266" s="30">
        <v>19.93</v>
      </c>
      <c r="BF266" s="29"/>
      <c r="BG266" s="30">
        <v>0.5</v>
      </c>
      <c r="BH266" s="29"/>
      <c r="BI266" s="29"/>
      <c r="BJ266" s="30">
        <v>0.1</v>
      </c>
      <c r="BK266" s="30">
        <v>63.94</v>
      </c>
      <c r="BL266" s="30">
        <v>63.94</v>
      </c>
      <c r="BM266" s="30">
        <v>64</v>
      </c>
      <c r="BN266" s="29"/>
      <c r="BO266" s="29"/>
      <c r="BP266" s="30">
        <v>0.13</v>
      </c>
      <c r="BQ266" s="30">
        <v>0.49</v>
      </c>
      <c r="BR266" s="29"/>
      <c r="BS266" s="30">
        <v>19.920000000000002</v>
      </c>
      <c r="BT266" s="30">
        <v>63.88</v>
      </c>
      <c r="BU266" s="29"/>
      <c r="BV266" s="30">
        <v>0</v>
      </c>
      <c r="BW266" s="28">
        <v>204</v>
      </c>
      <c r="BX266" s="33">
        <f t="shared" si="31"/>
        <v>63.952379999999998</v>
      </c>
      <c r="BY266" s="34">
        <f>IF(COUNTIF($G$2:G266,G266)=1,1,0)</f>
        <v>1</v>
      </c>
      <c r="BZ266" s="34">
        <f t="shared" si="32"/>
        <v>1</v>
      </c>
      <c r="CA266" s="28" t="s">
        <v>3405</v>
      </c>
      <c r="CB266" s="34" t="b">
        <f t="shared" si="37"/>
        <v>0</v>
      </c>
      <c r="CC266" s="34" t="b">
        <f t="shared" si="33"/>
        <v>0</v>
      </c>
      <c r="CD266" s="34" t="b">
        <f t="array" ref="CD266">ISNUMBER(SEARCH("Touch Screen",$AJ266))</f>
        <v>0</v>
      </c>
      <c r="CE266" s="34"/>
      <c r="CF266" s="34"/>
      <c r="CG266" s="32">
        <v>33.5</v>
      </c>
      <c r="CH266" s="28">
        <v>0</v>
      </c>
      <c r="CI266" s="33">
        <f>('2. AC Monitors'!$A$8*'1. Version 7 Dataset'!$R266)+('1. Version 7 Dataset'!$V266*'2. AC Monitors'!$B$8)+'2. AC Monitors'!$C$8</f>
        <v>54.843740000000004</v>
      </c>
      <c r="CJ266" s="35">
        <f>BX266-('2. AC Monitors'!$B$8*V266)</f>
        <v>55.132379999999998</v>
      </c>
      <c r="CK266" s="33">
        <f>IF($CH266=0,CJ266,CJ266-('2. AC Monitors'!$A$15*'1. Version 7 Dataset'!$CG266))</f>
        <v>55.132379999999998</v>
      </c>
      <c r="CL266" s="33">
        <f>IF($CC266=TRUE,'1. Version 7 Dataset'!CK266-($CI266*'2. AC Monitors'!$B$15),'1. Version 7 Dataset'!CK266)</f>
        <v>55.132379999999998</v>
      </c>
      <c r="CM266" s="33">
        <f>IF($CD266=TRUE,CL266-($CI266*'2. AC Monitors'!$D$15),CL266)</f>
        <v>55.132379999999998</v>
      </c>
      <c r="CN266" s="33">
        <f>IF($CB266=TRUE,CM266-($CI266*'2. AC Monitors'!$E$15),CM266)</f>
        <v>55.132379999999998</v>
      </c>
      <c r="CO266" s="33">
        <f>IF($CA266="DC",CN266+(CI266*(1-'2. AC Monitors'!$D$21)),CN266)</f>
        <v>55.132379999999998</v>
      </c>
      <c r="CP266" s="35">
        <f>('2. AC Monitors'!$A$8*'1. Version 7 Dataset'!$R266)+'2. AC Monitors'!$C$8</f>
        <v>46.023740000000004</v>
      </c>
      <c r="CQ266" s="35">
        <f t="shared" si="34"/>
        <v>0</v>
      </c>
      <c r="CR266" s="33">
        <f>(IF(CD266=TRUE,CI266+(CI266*'2. AC Monitors'!$D$15),'1. Version 7 Dataset'!CI266))*0.85</f>
        <v>46.617179</v>
      </c>
      <c r="CS266" s="35">
        <f t="shared" si="35"/>
        <v>0</v>
      </c>
      <c r="CT266" s="35">
        <f>($AZ266*$R266*'3. Signage Displays'!$A$7)+'3. Signage Displays'!$B$7*TANH('3. Signage Displays'!$C$7*('1. Version 7 Dataset'!$R266+'3. Signage Displays'!$D$7)+'3. Signage Displays'!$E$7)+'3. Signage Displays'!$F$7</f>
        <v>36.839120839051404</v>
      </c>
      <c r="CU266" s="36">
        <f>($AZ266*$R266*'3. Signage Displays'!$A$7)</f>
        <v>3.0007587600000001</v>
      </c>
      <c r="CV266" s="37">
        <f>BE266-(AZ266*R266*'3. Signage Displays'!$A$7)</f>
        <v>16.92924124</v>
      </c>
      <c r="CW266" s="37">
        <f>IF(CC266=TRUE,CV266-(CT266*'3. Signage Displays'!$A$12),CV266)</f>
        <v>16.92924124</v>
      </c>
      <c r="CX266" s="38">
        <f>'3. Signage Displays'!$B$7*TANH('3. Signage Displays'!$C$7*('1. Version 7 Dataset'!R266+'3. Signage Displays'!$D$7)+'3. Signage Displays'!$E$7)+'3. Signage Displays'!$F$7</f>
        <v>33.8383620790514</v>
      </c>
      <c r="CY266" s="28">
        <f t="shared" si="36"/>
        <v>1</v>
      </c>
    </row>
    <row r="267" spans="1:103" s="17" customFormat="1" ht="19.5" customHeight="1">
      <c r="A267" s="28">
        <v>205</v>
      </c>
      <c r="B267" s="29" t="s">
        <v>2857</v>
      </c>
      <c r="C267" s="29" t="s">
        <v>3072</v>
      </c>
      <c r="D267" s="29" t="s">
        <v>3073</v>
      </c>
      <c r="E267" s="29" t="s">
        <v>2860</v>
      </c>
      <c r="F267" s="29" t="s">
        <v>3072</v>
      </c>
      <c r="G267" s="29" t="s">
        <v>3073</v>
      </c>
      <c r="H267" s="29"/>
      <c r="I267" s="29" t="s">
        <v>78</v>
      </c>
      <c r="J267" s="29" t="s">
        <v>79</v>
      </c>
      <c r="K267" s="29"/>
      <c r="L267" s="29" t="s">
        <v>80</v>
      </c>
      <c r="M267" s="29"/>
      <c r="N267" s="30">
        <v>1000</v>
      </c>
      <c r="O267" s="30">
        <v>13.2</v>
      </c>
      <c r="P267" s="30">
        <v>23.5</v>
      </c>
      <c r="Q267" s="31">
        <v>27</v>
      </c>
      <c r="R267" s="30">
        <v>311.67</v>
      </c>
      <c r="S267" s="30">
        <v>1.78</v>
      </c>
      <c r="T267" s="30">
        <v>1080</v>
      </c>
      <c r="U267" s="30">
        <v>1920</v>
      </c>
      <c r="V267" s="32">
        <v>2.1</v>
      </c>
      <c r="W267" s="30">
        <v>6653</v>
      </c>
      <c r="X267" s="30">
        <v>60</v>
      </c>
      <c r="Y267" s="30">
        <v>29</v>
      </c>
      <c r="Z267" s="29" t="s">
        <v>81</v>
      </c>
      <c r="AA267" s="29" t="s">
        <v>86</v>
      </c>
      <c r="AB267" s="29"/>
      <c r="AC267" s="29"/>
      <c r="AD267" s="29" t="s">
        <v>84</v>
      </c>
      <c r="AE267" s="29" t="s">
        <v>84</v>
      </c>
      <c r="AF267" s="29" t="s">
        <v>2070</v>
      </c>
      <c r="AG267" s="29" t="s">
        <v>3074</v>
      </c>
      <c r="AH267" s="29" t="s">
        <v>120</v>
      </c>
      <c r="AI267" s="29"/>
      <c r="AJ267" s="29" t="s">
        <v>120</v>
      </c>
      <c r="AK267" s="29" t="s">
        <v>86</v>
      </c>
      <c r="AL267" s="29" t="s">
        <v>102</v>
      </c>
      <c r="AM267" s="29" t="s">
        <v>3074</v>
      </c>
      <c r="AN267" s="29" t="s">
        <v>86</v>
      </c>
      <c r="AO267" s="29" t="s">
        <v>86</v>
      </c>
      <c r="AP267" s="29" t="s">
        <v>86</v>
      </c>
      <c r="AQ267" s="29" t="s">
        <v>96</v>
      </c>
      <c r="AR267" s="29"/>
      <c r="AS267" s="29" t="s">
        <v>84</v>
      </c>
      <c r="AT267" s="29" t="s">
        <v>89</v>
      </c>
      <c r="AU267" s="29"/>
      <c r="AV267" s="30">
        <v>1</v>
      </c>
      <c r="AW267" s="29" t="s">
        <v>84</v>
      </c>
      <c r="AX267" s="29" t="s">
        <v>84</v>
      </c>
      <c r="AY267" s="30">
        <v>200</v>
      </c>
      <c r="AZ267" s="30">
        <v>412.8</v>
      </c>
      <c r="BA267" s="30">
        <v>191.8</v>
      </c>
      <c r="BB267" s="30">
        <v>203.2</v>
      </c>
      <c r="BC267" s="29"/>
      <c r="BD267" s="29"/>
      <c r="BE267" s="30">
        <v>15.8</v>
      </c>
      <c r="BF267" s="29"/>
      <c r="BG267" s="30">
        <v>0.23</v>
      </c>
      <c r="BH267" s="29"/>
      <c r="BI267" s="29"/>
      <c r="BJ267" s="30">
        <v>0.17</v>
      </c>
      <c r="BK267" s="30">
        <v>49.73</v>
      </c>
      <c r="BL267" s="30">
        <v>49.73</v>
      </c>
      <c r="BM267" s="30">
        <v>64</v>
      </c>
      <c r="BN267" s="29"/>
      <c r="BO267" s="29"/>
      <c r="BP267" s="30">
        <v>0.2</v>
      </c>
      <c r="BQ267" s="30">
        <v>0.26</v>
      </c>
      <c r="BR267" s="29"/>
      <c r="BS267" s="30">
        <v>16.02</v>
      </c>
      <c r="BT267" s="30">
        <v>50.59</v>
      </c>
      <c r="BU267" s="29"/>
      <c r="BV267" s="30">
        <v>0</v>
      </c>
      <c r="BW267" s="28">
        <v>205</v>
      </c>
      <c r="BX267" s="33">
        <f t="shared" si="31"/>
        <v>49.752420000000001</v>
      </c>
      <c r="BY267" s="34">
        <f>IF(COUNTIF($G$2:G267,G267)=1,1,0)</f>
        <v>1</v>
      </c>
      <c r="BZ267" s="34">
        <f t="shared" si="32"/>
        <v>1</v>
      </c>
      <c r="CA267" s="28" t="s">
        <v>3405</v>
      </c>
      <c r="CB267" s="34" t="b">
        <f t="shared" si="37"/>
        <v>0</v>
      </c>
      <c r="CC267" s="34" t="b">
        <f t="shared" si="33"/>
        <v>0</v>
      </c>
      <c r="CD267" s="34" t="b">
        <f t="array" ref="CD267">ISNUMBER(SEARCH("Touch Screen",$AJ267))</f>
        <v>0</v>
      </c>
      <c r="CE267" s="34"/>
      <c r="CF267" s="34"/>
      <c r="CG267" s="32">
        <v>29</v>
      </c>
      <c r="CH267" s="28">
        <v>0</v>
      </c>
      <c r="CI267" s="33">
        <f>('2. AC Monitors'!$A$8*'1. Version 7 Dataset'!$R267)+('1. Version 7 Dataset'!$V267*'2. AC Monitors'!$B$8)+'2. AC Monitors'!$C$8</f>
        <v>54.843740000000004</v>
      </c>
      <c r="CJ267" s="35">
        <f>BX267-('2. AC Monitors'!$B$8*V267)</f>
        <v>40.93242</v>
      </c>
      <c r="CK267" s="33">
        <f>IF($CH267=0,CJ267,CJ267-('2. AC Monitors'!$A$15*'1. Version 7 Dataset'!$CG267))</f>
        <v>40.93242</v>
      </c>
      <c r="CL267" s="33">
        <f>IF($CC267=TRUE,'1. Version 7 Dataset'!CK267-($CI267*'2. AC Monitors'!$B$15),'1. Version 7 Dataset'!CK267)</f>
        <v>40.93242</v>
      </c>
      <c r="CM267" s="33">
        <f>IF($CD267=TRUE,CL267-($CI267*'2. AC Monitors'!$D$15),CL267)</f>
        <v>40.93242</v>
      </c>
      <c r="CN267" s="33">
        <f>IF($CB267=TRUE,CM267-($CI267*'2. AC Monitors'!$E$15),CM267)</f>
        <v>40.93242</v>
      </c>
      <c r="CO267" s="33">
        <f>IF($CA267="DC",CN267+(CI267*(1-'2. AC Monitors'!$D$21)),CN267)</f>
        <v>40.93242</v>
      </c>
      <c r="CP267" s="35">
        <f>('2. AC Monitors'!$A$8*'1. Version 7 Dataset'!$R267)+'2. AC Monitors'!$C$8</f>
        <v>46.023740000000004</v>
      </c>
      <c r="CQ267" s="35">
        <f t="shared" si="34"/>
        <v>1</v>
      </c>
      <c r="CR267" s="33">
        <f>(IF(CD267=TRUE,CI267+(CI267*'2. AC Monitors'!$D$15),'1. Version 7 Dataset'!CI267))*0.85</f>
        <v>46.617179</v>
      </c>
      <c r="CS267" s="35">
        <f t="shared" si="35"/>
        <v>0</v>
      </c>
      <c r="CT267" s="35">
        <f>($AZ267*$R267*'3. Signage Displays'!$A$7)+'3. Signage Displays'!$B$7*TANH('3. Signage Displays'!$C$7*('1. Version 7 Dataset'!$R267+'3. Signage Displays'!$D$7)+'3. Signage Displays'!$E$7)+'3. Signage Displays'!$F$7</f>
        <v>38.984657119051406</v>
      </c>
      <c r="CU267" s="36">
        <f>($AZ267*$R267*'3. Signage Displays'!$A$7)</f>
        <v>5.1462950400000009</v>
      </c>
      <c r="CV267" s="37">
        <f>BE267-(AZ267*R267*'3. Signage Displays'!$A$7)</f>
        <v>10.653704959999999</v>
      </c>
      <c r="CW267" s="37">
        <f>IF(CC267=TRUE,CV267-(CT267*'3. Signage Displays'!$A$12),CV267)</f>
        <v>10.653704959999999</v>
      </c>
      <c r="CX267" s="38">
        <f>'3. Signage Displays'!$B$7*TANH('3. Signage Displays'!$C$7*('1. Version 7 Dataset'!R267+'3. Signage Displays'!$D$7)+'3. Signage Displays'!$E$7)+'3. Signage Displays'!$F$7</f>
        <v>33.8383620790514</v>
      </c>
      <c r="CY267" s="28">
        <f t="shared" si="36"/>
        <v>1</v>
      </c>
    </row>
    <row r="268" spans="1:103" s="17" customFormat="1" ht="19.5" customHeight="1">
      <c r="A268" s="28">
        <v>207</v>
      </c>
      <c r="B268" s="29" t="s">
        <v>1196</v>
      </c>
      <c r="C268" s="29" t="s">
        <v>1216</v>
      </c>
      <c r="D268" s="29" t="s">
        <v>1216</v>
      </c>
      <c r="E268" s="29" t="s">
        <v>1199</v>
      </c>
      <c r="F268" s="29" t="s">
        <v>1216</v>
      </c>
      <c r="G268" s="29" t="s">
        <v>1216</v>
      </c>
      <c r="H268" s="29" t="s">
        <v>1219</v>
      </c>
      <c r="I268" s="29" t="s">
        <v>78</v>
      </c>
      <c r="J268" s="29" t="s">
        <v>100</v>
      </c>
      <c r="K268" s="29"/>
      <c r="L268" s="29" t="s">
        <v>80</v>
      </c>
      <c r="M268" s="29"/>
      <c r="N268" s="30">
        <v>1000</v>
      </c>
      <c r="O268" s="30">
        <v>10.6</v>
      </c>
      <c r="P268" s="30">
        <v>18.8</v>
      </c>
      <c r="Q268" s="31">
        <v>21.5</v>
      </c>
      <c r="R268" s="30">
        <v>197.52</v>
      </c>
      <c r="S268" s="30">
        <v>1.78</v>
      </c>
      <c r="T268" s="30">
        <v>1080</v>
      </c>
      <c r="U268" s="30">
        <v>1920</v>
      </c>
      <c r="V268" s="32">
        <v>2.1</v>
      </c>
      <c r="W268" s="30">
        <v>10498</v>
      </c>
      <c r="X268" s="30">
        <v>60</v>
      </c>
      <c r="Y268" s="30">
        <v>0.3</v>
      </c>
      <c r="Z268" s="29" t="s">
        <v>86</v>
      </c>
      <c r="AA268" s="29" t="s">
        <v>86</v>
      </c>
      <c r="AB268" s="29"/>
      <c r="AC268" s="29"/>
      <c r="AD268" s="29" t="s">
        <v>84</v>
      </c>
      <c r="AE268" s="29" t="s">
        <v>83</v>
      </c>
      <c r="AF268" s="29" t="s">
        <v>106</v>
      </c>
      <c r="AG268" s="29"/>
      <c r="AH268" s="29" t="s">
        <v>86</v>
      </c>
      <c r="AI268" s="29"/>
      <c r="AJ268" s="29" t="s">
        <v>86</v>
      </c>
      <c r="AK268" s="29" t="s">
        <v>86</v>
      </c>
      <c r="AL268" s="29" t="s">
        <v>107</v>
      </c>
      <c r="AM268" s="29"/>
      <c r="AN268" s="29" t="s">
        <v>86</v>
      </c>
      <c r="AO268" s="29" t="s">
        <v>86</v>
      </c>
      <c r="AP268" s="29" t="s">
        <v>86</v>
      </c>
      <c r="AQ268" s="29" t="s">
        <v>96</v>
      </c>
      <c r="AR268" s="29"/>
      <c r="AS268" s="29" t="s">
        <v>84</v>
      </c>
      <c r="AT268" s="29" t="s">
        <v>89</v>
      </c>
      <c r="AU268" s="29"/>
      <c r="AV268" s="30">
        <v>1</v>
      </c>
      <c r="AW268" s="29" t="s">
        <v>84</v>
      </c>
      <c r="AX268" s="29" t="s">
        <v>84</v>
      </c>
      <c r="AY268" s="30">
        <v>250</v>
      </c>
      <c r="AZ268" s="30">
        <v>334.9</v>
      </c>
      <c r="BA268" s="30">
        <v>270.10000000000002</v>
      </c>
      <c r="BB268" s="30">
        <v>200</v>
      </c>
      <c r="BC268" s="29"/>
      <c r="BD268" s="29"/>
      <c r="BE268" s="30">
        <v>12.29</v>
      </c>
      <c r="BF268" s="29"/>
      <c r="BG268" s="30">
        <v>0.3</v>
      </c>
      <c r="BH268" s="30">
        <v>0</v>
      </c>
      <c r="BI268" s="29"/>
      <c r="BJ268" s="30">
        <v>0.16</v>
      </c>
      <c r="BK268" s="30">
        <v>39.33</v>
      </c>
      <c r="BL268" s="30">
        <v>39.33</v>
      </c>
      <c r="BM268" s="30">
        <v>50.6</v>
      </c>
      <c r="BN268" s="29"/>
      <c r="BO268" s="29"/>
      <c r="BP268" s="30">
        <v>0.17</v>
      </c>
      <c r="BQ268" s="30">
        <v>0.34</v>
      </c>
      <c r="BR268" s="29"/>
      <c r="BS268" s="30">
        <v>12.3</v>
      </c>
      <c r="BT268" s="30">
        <v>39.65</v>
      </c>
      <c r="BU268" s="29"/>
      <c r="BV268" s="30">
        <v>0</v>
      </c>
      <c r="BW268" s="28">
        <v>207</v>
      </c>
      <c r="BX268" s="33">
        <f t="shared" si="31"/>
        <v>39.38933999999999</v>
      </c>
      <c r="BY268" s="34">
        <f>IF(COUNTIF($G$2:G268,G268)=1,1,0)</f>
        <v>0</v>
      </c>
      <c r="BZ268" s="34">
        <f t="shared" si="32"/>
        <v>1</v>
      </c>
      <c r="CA268" s="28" t="s">
        <v>3405</v>
      </c>
      <c r="CB268" s="34" t="b">
        <f t="shared" si="37"/>
        <v>0</v>
      </c>
      <c r="CC268" s="34" t="b">
        <f t="shared" si="33"/>
        <v>0</v>
      </c>
      <c r="CD268" s="34" t="b">
        <f t="array" ref="CD268">ISNUMBER(SEARCH("Touch Screen",$AJ268))</f>
        <v>0</v>
      </c>
      <c r="CE268" s="34"/>
      <c r="CF268" s="34"/>
      <c r="CG268" s="32">
        <v>0.3</v>
      </c>
      <c r="CH268" s="28">
        <v>0</v>
      </c>
      <c r="CI268" s="33">
        <f>('2. AC Monitors'!$A$8*'1. Version 7 Dataset'!$R268)+('1. Version 7 Dataset'!$V268*'2. AC Monitors'!$B$8)+'2. AC Monitors'!$C$8</f>
        <v>40.917439999999999</v>
      </c>
      <c r="CJ268" s="35">
        <f>BX268-('2. AC Monitors'!$B$8*V268)</f>
        <v>30.56933999999999</v>
      </c>
      <c r="CK268" s="33">
        <f>IF($CH268=0,CJ268,CJ268-('2. AC Monitors'!$A$15*'1. Version 7 Dataset'!$CG268))</f>
        <v>30.56933999999999</v>
      </c>
      <c r="CL268" s="33">
        <f>IF($CC268=TRUE,'1. Version 7 Dataset'!CK268-($CI268*'2. AC Monitors'!$B$15),'1. Version 7 Dataset'!CK268)</f>
        <v>30.56933999999999</v>
      </c>
      <c r="CM268" s="33">
        <f>IF($CD268=TRUE,CL268-($CI268*'2. AC Monitors'!$D$15),CL268)</f>
        <v>30.56933999999999</v>
      </c>
      <c r="CN268" s="33">
        <f>IF($CB268=TRUE,CM268-($CI268*'2. AC Monitors'!$E$15),CM268)</f>
        <v>30.56933999999999</v>
      </c>
      <c r="CO268" s="33">
        <f>IF($CA268="DC",CN268+(CI268*(1-'2. AC Monitors'!$D$21)),CN268)</f>
        <v>30.56933999999999</v>
      </c>
      <c r="CP268" s="35">
        <f>('2. AC Monitors'!$A$8*'1. Version 7 Dataset'!$R268)+'2. AC Monitors'!$C$8</f>
        <v>32.097440000000006</v>
      </c>
      <c r="CQ268" s="35">
        <f t="shared" si="34"/>
        <v>1</v>
      </c>
      <c r="CR268" s="33">
        <f>(IF(CD268=TRUE,CI268+(CI268*'2. AC Monitors'!$D$15),'1. Version 7 Dataset'!CI268))*0.85</f>
        <v>34.779823999999998</v>
      </c>
      <c r="CS268" s="35">
        <f t="shared" si="35"/>
        <v>0</v>
      </c>
      <c r="CT268" s="35">
        <f>($AZ268*$R268*'3. Signage Displays'!$A$7)+'3. Signage Displays'!$B$7*TANH('3. Signage Displays'!$C$7*('1. Version 7 Dataset'!$R268+'3. Signage Displays'!$D$7)+'3. Signage Displays'!$E$7)+'3. Signage Displays'!$F$7</f>
        <v>29.689073797923768</v>
      </c>
      <c r="CU268" s="36">
        <f>($AZ268*$R268*'3. Signage Displays'!$A$7)</f>
        <v>2.6459779200000004</v>
      </c>
      <c r="CV268" s="37">
        <f>BE268-(AZ268*R268*'3. Signage Displays'!$A$7)</f>
        <v>9.6440220799999992</v>
      </c>
      <c r="CW268" s="37">
        <f>IF(CC268=TRUE,CV268-(CT268*'3. Signage Displays'!$A$12),CV268)</f>
        <v>9.6440220799999992</v>
      </c>
      <c r="CX268" s="38">
        <f>'3. Signage Displays'!$B$7*TANH('3. Signage Displays'!$C$7*('1. Version 7 Dataset'!R268+'3. Signage Displays'!$D$7)+'3. Signage Displays'!$E$7)+'3. Signage Displays'!$F$7</f>
        <v>27.043095877923768</v>
      </c>
      <c r="CY268" s="28">
        <f t="shared" si="36"/>
        <v>1</v>
      </c>
    </row>
    <row r="269" spans="1:103" s="17" customFormat="1" ht="19.5" customHeight="1">
      <c r="A269" s="28">
        <v>215</v>
      </c>
      <c r="B269" s="29" t="s">
        <v>1674</v>
      </c>
      <c r="C269" s="29" t="s">
        <v>1733</v>
      </c>
      <c r="D269" s="29" t="s">
        <v>1734</v>
      </c>
      <c r="E269" s="29" t="s">
        <v>1677</v>
      </c>
      <c r="F269" s="29" t="s">
        <v>1733</v>
      </c>
      <c r="G269" s="29" t="s">
        <v>1734</v>
      </c>
      <c r="H269" s="29"/>
      <c r="I269" s="29" t="s">
        <v>78</v>
      </c>
      <c r="J269" s="29" t="s">
        <v>79</v>
      </c>
      <c r="K269" s="29"/>
      <c r="L269" s="29" t="s">
        <v>80</v>
      </c>
      <c r="M269" s="29"/>
      <c r="N269" s="30">
        <v>1000</v>
      </c>
      <c r="O269" s="30">
        <v>10.5</v>
      </c>
      <c r="P269" s="30">
        <v>18.7</v>
      </c>
      <c r="Q269" s="31">
        <v>21.5</v>
      </c>
      <c r="R269" s="30">
        <v>197.52</v>
      </c>
      <c r="S269" s="30">
        <v>1.78</v>
      </c>
      <c r="T269" s="30">
        <v>1080</v>
      </c>
      <c r="U269" s="30">
        <v>1920</v>
      </c>
      <c r="V269" s="32">
        <v>2.1</v>
      </c>
      <c r="W269" s="30">
        <v>10498</v>
      </c>
      <c r="X269" s="30">
        <v>60</v>
      </c>
      <c r="Y269" s="30">
        <v>0.3</v>
      </c>
      <c r="Z269" s="29" t="s">
        <v>86</v>
      </c>
      <c r="AA269" s="29" t="s">
        <v>86</v>
      </c>
      <c r="AB269" s="29"/>
      <c r="AC269" s="29"/>
      <c r="AD269" s="29" t="s">
        <v>84</v>
      </c>
      <c r="AE269" s="29" t="s">
        <v>83</v>
      </c>
      <c r="AF269" s="29" t="s">
        <v>931</v>
      </c>
      <c r="AG269" s="29" t="s">
        <v>1575</v>
      </c>
      <c r="AH269" s="29" t="s">
        <v>1386</v>
      </c>
      <c r="AI269" s="29"/>
      <c r="AJ269" s="29" t="s">
        <v>1386</v>
      </c>
      <c r="AK269" s="29" t="s">
        <v>86</v>
      </c>
      <c r="AL269" s="29" t="s">
        <v>87</v>
      </c>
      <c r="AM269" s="29" t="s">
        <v>1575</v>
      </c>
      <c r="AN269" s="29" t="s">
        <v>86</v>
      </c>
      <c r="AO269" s="29" t="s">
        <v>86</v>
      </c>
      <c r="AP269" s="29" t="s">
        <v>86</v>
      </c>
      <c r="AQ269" s="29" t="s">
        <v>96</v>
      </c>
      <c r="AR269" s="29"/>
      <c r="AS269" s="29" t="s">
        <v>84</v>
      </c>
      <c r="AT269" s="29" t="s">
        <v>89</v>
      </c>
      <c r="AU269" s="29"/>
      <c r="AV269" s="30">
        <v>1</v>
      </c>
      <c r="AW269" s="29" t="s">
        <v>84</v>
      </c>
      <c r="AX269" s="29" t="s">
        <v>84</v>
      </c>
      <c r="AY269" s="30">
        <v>250</v>
      </c>
      <c r="AZ269" s="30">
        <v>270</v>
      </c>
      <c r="BA269" s="30">
        <v>189</v>
      </c>
      <c r="BB269" s="30">
        <v>200</v>
      </c>
      <c r="BC269" s="29"/>
      <c r="BD269" s="29"/>
      <c r="BE269" s="30">
        <v>12.26</v>
      </c>
      <c r="BF269" s="29"/>
      <c r="BG269" s="30">
        <v>0.44</v>
      </c>
      <c r="BH269" s="30">
        <v>0.35</v>
      </c>
      <c r="BI269" s="29"/>
      <c r="BJ269" s="30">
        <v>0.28999999999999998</v>
      </c>
      <c r="BK269" s="30">
        <v>40.090000000000003</v>
      </c>
      <c r="BL269" s="30">
        <v>40.090000000000003</v>
      </c>
      <c r="BM269" s="30">
        <v>50.6</v>
      </c>
      <c r="BN269" s="29"/>
      <c r="BO269" s="29"/>
      <c r="BP269" s="30">
        <v>0.28999999999999998</v>
      </c>
      <c r="BQ269" s="30">
        <v>0.45</v>
      </c>
      <c r="BR269" s="30">
        <v>0.37</v>
      </c>
      <c r="BS269" s="30">
        <v>12.64</v>
      </c>
      <c r="BT269" s="30">
        <v>41.32</v>
      </c>
      <c r="BU269" s="29"/>
      <c r="BV269" s="30">
        <v>0</v>
      </c>
      <c r="BW269" s="28">
        <v>215</v>
      </c>
      <c r="BX269" s="33">
        <f t="shared" si="31"/>
        <v>40.094519999999996</v>
      </c>
      <c r="BY269" s="34">
        <f>IF(COUNTIF($G$2:G269,G269)=1,1,0)</f>
        <v>1</v>
      </c>
      <c r="BZ269" s="34">
        <f t="shared" si="32"/>
        <v>1</v>
      </c>
      <c r="CA269" s="28" t="s">
        <v>3405</v>
      </c>
      <c r="CB269" s="34" t="b">
        <f t="shared" si="37"/>
        <v>0</v>
      </c>
      <c r="CC269" s="34" t="b">
        <f t="shared" si="33"/>
        <v>0</v>
      </c>
      <c r="CD269" s="34" t="b">
        <f t="array" ref="CD269">ISNUMBER(SEARCH("Touch Screen",$AJ269))</f>
        <v>0</v>
      </c>
      <c r="CE269" s="34"/>
      <c r="CF269" s="34"/>
      <c r="CG269" s="32">
        <v>0.3</v>
      </c>
      <c r="CH269" s="28">
        <v>0</v>
      </c>
      <c r="CI269" s="33">
        <f>('2. AC Monitors'!$A$8*'1. Version 7 Dataset'!$R269)+('1. Version 7 Dataset'!$V269*'2. AC Monitors'!$B$8)+'2. AC Monitors'!$C$8</f>
        <v>40.917439999999999</v>
      </c>
      <c r="CJ269" s="35">
        <f>BX269-('2. AC Monitors'!$B$8*V269)</f>
        <v>31.274519999999995</v>
      </c>
      <c r="CK269" s="33">
        <f>IF($CH269=0,CJ269,CJ269-('2. AC Monitors'!$A$15*'1. Version 7 Dataset'!$CG269))</f>
        <v>31.274519999999995</v>
      </c>
      <c r="CL269" s="33">
        <f>IF($CC269=TRUE,'1. Version 7 Dataset'!CK269-($CI269*'2. AC Monitors'!$B$15),'1. Version 7 Dataset'!CK269)</f>
        <v>31.274519999999995</v>
      </c>
      <c r="CM269" s="33">
        <f>IF($CD269=TRUE,CL269-($CI269*'2. AC Monitors'!$D$15),CL269)</f>
        <v>31.274519999999995</v>
      </c>
      <c r="CN269" s="33">
        <f>IF($CB269=TRUE,CM269-($CI269*'2. AC Monitors'!$E$15),CM269)</f>
        <v>31.274519999999995</v>
      </c>
      <c r="CO269" s="33">
        <f>IF($CA269="DC",CN269+(CI269*(1-'2. AC Monitors'!$D$21)),CN269)</f>
        <v>31.274519999999995</v>
      </c>
      <c r="CP269" s="35">
        <f>('2. AC Monitors'!$A$8*'1. Version 7 Dataset'!$R269)+'2. AC Monitors'!$C$8</f>
        <v>32.097440000000006</v>
      </c>
      <c r="CQ269" s="35">
        <f t="shared" si="34"/>
        <v>1</v>
      </c>
      <c r="CR269" s="33">
        <f>(IF(CD269=TRUE,CI269+(CI269*'2. AC Monitors'!$D$15),'1. Version 7 Dataset'!CI269))*0.85</f>
        <v>34.779823999999998</v>
      </c>
      <c r="CS269" s="35">
        <f t="shared" si="35"/>
        <v>0</v>
      </c>
      <c r="CT269" s="35">
        <f>($AZ269*$R269*'3. Signage Displays'!$A$7)+'3. Signage Displays'!$B$7*TANH('3. Signage Displays'!$C$7*('1. Version 7 Dataset'!$R269+'3. Signage Displays'!$D$7)+'3. Signage Displays'!$E$7)+'3. Signage Displays'!$F$7</f>
        <v>29.176311877923769</v>
      </c>
      <c r="CU269" s="36">
        <f>($AZ269*$R269*'3. Signage Displays'!$A$7)</f>
        <v>2.1332160000000004</v>
      </c>
      <c r="CV269" s="37">
        <f>BE269-(AZ269*R269*'3. Signage Displays'!$A$7)</f>
        <v>10.126783999999999</v>
      </c>
      <c r="CW269" s="37">
        <f>IF(CC269=TRUE,CV269-(CT269*'3. Signage Displays'!$A$12),CV269)</f>
        <v>10.126783999999999</v>
      </c>
      <c r="CX269" s="38">
        <f>'3. Signage Displays'!$B$7*TANH('3. Signage Displays'!$C$7*('1. Version 7 Dataset'!R269+'3. Signage Displays'!$D$7)+'3. Signage Displays'!$E$7)+'3. Signage Displays'!$F$7</f>
        <v>27.043095877923768</v>
      </c>
      <c r="CY269" s="28">
        <f t="shared" si="36"/>
        <v>1</v>
      </c>
    </row>
    <row r="270" spans="1:103" s="17" customFormat="1" ht="19.5" customHeight="1">
      <c r="A270" s="28">
        <v>216</v>
      </c>
      <c r="B270" s="29" t="s">
        <v>1674</v>
      </c>
      <c r="C270" s="29" t="s">
        <v>1739</v>
      </c>
      <c r="D270" s="29" t="s">
        <v>1740</v>
      </c>
      <c r="E270" s="29" t="s">
        <v>1677</v>
      </c>
      <c r="F270" s="29" t="s">
        <v>1739</v>
      </c>
      <c r="G270" s="29" t="s">
        <v>1740</v>
      </c>
      <c r="H270" s="29"/>
      <c r="I270" s="29" t="s">
        <v>78</v>
      </c>
      <c r="J270" s="29" t="s">
        <v>79</v>
      </c>
      <c r="K270" s="29"/>
      <c r="L270" s="29" t="s">
        <v>80</v>
      </c>
      <c r="M270" s="29"/>
      <c r="N270" s="30">
        <v>1000</v>
      </c>
      <c r="O270" s="30">
        <v>11.7</v>
      </c>
      <c r="P270" s="30">
        <v>20.7</v>
      </c>
      <c r="Q270" s="31">
        <v>23.8</v>
      </c>
      <c r="R270" s="30">
        <v>242.04</v>
      </c>
      <c r="S270" s="30">
        <v>1.78</v>
      </c>
      <c r="T270" s="30">
        <v>1080</v>
      </c>
      <c r="U270" s="30">
        <v>1920</v>
      </c>
      <c r="V270" s="32">
        <v>2.1</v>
      </c>
      <c r="W270" s="30">
        <v>8567</v>
      </c>
      <c r="X270" s="30">
        <v>60</v>
      </c>
      <c r="Y270" s="30">
        <v>0.3</v>
      </c>
      <c r="Z270" s="29" t="s">
        <v>86</v>
      </c>
      <c r="AA270" s="29" t="s">
        <v>86</v>
      </c>
      <c r="AB270" s="29"/>
      <c r="AC270" s="29"/>
      <c r="AD270" s="29" t="s">
        <v>84</v>
      </c>
      <c r="AE270" s="29" t="s">
        <v>83</v>
      </c>
      <c r="AF270" s="29" t="s">
        <v>931</v>
      </c>
      <c r="AG270" s="29" t="s">
        <v>1575</v>
      </c>
      <c r="AH270" s="29" t="s">
        <v>1386</v>
      </c>
      <c r="AI270" s="29"/>
      <c r="AJ270" s="29" t="s">
        <v>1386</v>
      </c>
      <c r="AK270" s="29" t="s">
        <v>86</v>
      </c>
      <c r="AL270" s="29" t="s">
        <v>87</v>
      </c>
      <c r="AM270" s="29" t="s">
        <v>1575</v>
      </c>
      <c r="AN270" s="29" t="s">
        <v>86</v>
      </c>
      <c r="AO270" s="29" t="s">
        <v>86</v>
      </c>
      <c r="AP270" s="29" t="s">
        <v>86</v>
      </c>
      <c r="AQ270" s="29" t="s">
        <v>96</v>
      </c>
      <c r="AR270" s="29"/>
      <c r="AS270" s="29" t="s">
        <v>84</v>
      </c>
      <c r="AT270" s="29" t="s">
        <v>89</v>
      </c>
      <c r="AU270" s="29"/>
      <c r="AV270" s="30">
        <v>1</v>
      </c>
      <c r="AW270" s="29" t="s">
        <v>84</v>
      </c>
      <c r="AX270" s="29" t="s">
        <v>83</v>
      </c>
      <c r="AY270" s="30">
        <v>250</v>
      </c>
      <c r="AZ270" s="30">
        <v>272</v>
      </c>
      <c r="BA270" s="30">
        <v>189</v>
      </c>
      <c r="BB270" s="30">
        <v>200</v>
      </c>
      <c r="BC270" s="29"/>
      <c r="BD270" s="29"/>
      <c r="BE270" s="30">
        <v>13.14</v>
      </c>
      <c r="BF270" s="29"/>
      <c r="BG270" s="30">
        <v>0.44</v>
      </c>
      <c r="BH270" s="30">
        <v>0.34</v>
      </c>
      <c r="BI270" s="29"/>
      <c r="BJ270" s="30">
        <v>0.25</v>
      </c>
      <c r="BK270" s="30">
        <v>42.79</v>
      </c>
      <c r="BL270" s="30">
        <v>42.79</v>
      </c>
      <c r="BM270" s="30">
        <v>54.1</v>
      </c>
      <c r="BN270" s="29"/>
      <c r="BO270" s="29"/>
      <c r="BP270" s="30">
        <v>0.28999999999999998</v>
      </c>
      <c r="BQ270" s="30">
        <v>0.46</v>
      </c>
      <c r="BR270" s="30">
        <v>0.38</v>
      </c>
      <c r="BS270" s="30">
        <v>13.68</v>
      </c>
      <c r="BT270" s="30">
        <v>44.56</v>
      </c>
      <c r="BU270" s="29"/>
      <c r="BV270" s="30">
        <v>0</v>
      </c>
      <c r="BW270" s="28">
        <v>216</v>
      </c>
      <c r="BX270" s="33">
        <f t="shared" si="31"/>
        <v>42.7926</v>
      </c>
      <c r="BY270" s="34">
        <f>IF(COUNTIF($G$2:G270,G270)=1,1,0)</f>
        <v>1</v>
      </c>
      <c r="BZ270" s="34">
        <f t="shared" si="32"/>
        <v>1</v>
      </c>
      <c r="CA270" s="28" t="s">
        <v>3405</v>
      </c>
      <c r="CB270" s="34" t="b">
        <f t="shared" si="37"/>
        <v>0</v>
      </c>
      <c r="CC270" s="34" t="b">
        <f t="shared" si="33"/>
        <v>0</v>
      </c>
      <c r="CD270" s="34" t="b">
        <f t="array" ref="CD270">ISNUMBER(SEARCH("Touch Screen",$AJ270))</f>
        <v>0</v>
      </c>
      <c r="CE270" s="34"/>
      <c r="CF270" s="34"/>
      <c r="CG270" s="32">
        <v>0.3</v>
      </c>
      <c r="CH270" s="28">
        <v>0</v>
      </c>
      <c r="CI270" s="33">
        <f>('2. AC Monitors'!$A$8*'1. Version 7 Dataset'!$R270)+('1. Version 7 Dataset'!$V270*'2. AC Monitors'!$B$8)+'2. AC Monitors'!$C$8</f>
        <v>46.348879999999994</v>
      </c>
      <c r="CJ270" s="35">
        <f>BX270-('2. AC Monitors'!$B$8*V270)</f>
        <v>33.9726</v>
      </c>
      <c r="CK270" s="33">
        <f>IF($CH270=0,CJ270,CJ270-('2. AC Monitors'!$A$15*'1. Version 7 Dataset'!$CG270))</f>
        <v>33.9726</v>
      </c>
      <c r="CL270" s="33">
        <f>IF($CC270=TRUE,'1. Version 7 Dataset'!CK270-($CI270*'2. AC Monitors'!$B$15),'1. Version 7 Dataset'!CK270)</f>
        <v>33.9726</v>
      </c>
      <c r="CM270" s="33">
        <f>IF($CD270=TRUE,CL270-($CI270*'2. AC Monitors'!$D$15),CL270)</f>
        <v>33.9726</v>
      </c>
      <c r="CN270" s="33">
        <f>IF($CB270=TRUE,CM270-($CI270*'2. AC Monitors'!$E$15),CM270)</f>
        <v>33.9726</v>
      </c>
      <c r="CO270" s="33">
        <f>IF($CA270="DC",CN270+(CI270*(1-'2. AC Monitors'!$D$21)),CN270)</f>
        <v>33.9726</v>
      </c>
      <c r="CP270" s="35">
        <f>('2. AC Monitors'!$A$8*'1. Version 7 Dataset'!$R270)+'2. AC Monitors'!$C$8</f>
        <v>37.528880000000001</v>
      </c>
      <c r="CQ270" s="35">
        <f t="shared" si="34"/>
        <v>1</v>
      </c>
      <c r="CR270" s="33">
        <f>(IF(CD270=TRUE,CI270+(CI270*'2. AC Monitors'!$D$15),'1. Version 7 Dataset'!CI270))*0.85</f>
        <v>39.396547999999996</v>
      </c>
      <c r="CS270" s="35">
        <f t="shared" si="35"/>
        <v>0</v>
      </c>
      <c r="CT270" s="35">
        <f>($AZ270*$R270*'3. Signage Displays'!$A$7)+'3. Signage Displays'!$B$7*TANH('3. Signage Displays'!$C$7*('1. Version 7 Dataset'!$R270+'3. Signage Displays'!$D$7)+'3. Signage Displays'!$E$7)+'3. Signage Displays'!$F$7</f>
        <v>32.334577519153875</v>
      </c>
      <c r="CU270" s="36">
        <f>($AZ270*$R270*'3. Signage Displays'!$A$7)</f>
        <v>2.6333952000000003</v>
      </c>
      <c r="CV270" s="37">
        <f>BE270-(AZ270*R270*'3. Signage Displays'!$A$7)</f>
        <v>10.5066048</v>
      </c>
      <c r="CW270" s="37">
        <f>IF(CC270=TRUE,CV270-(CT270*'3. Signage Displays'!$A$12),CV270)</f>
        <v>10.5066048</v>
      </c>
      <c r="CX270" s="38">
        <f>'3. Signage Displays'!$B$7*TANH('3. Signage Displays'!$C$7*('1. Version 7 Dataset'!R270+'3. Signage Displays'!$D$7)+'3. Signage Displays'!$E$7)+'3. Signage Displays'!$F$7</f>
        <v>29.701182319153872</v>
      </c>
      <c r="CY270" s="28">
        <f t="shared" si="36"/>
        <v>1</v>
      </c>
    </row>
    <row r="271" spans="1:103" s="17" customFormat="1" ht="19.5" customHeight="1">
      <c r="A271" s="28">
        <v>218</v>
      </c>
      <c r="B271" s="29" t="s">
        <v>1601</v>
      </c>
      <c r="C271" s="29" t="s">
        <v>1602</v>
      </c>
      <c r="D271" s="29" t="s">
        <v>1602</v>
      </c>
      <c r="E271" s="29" t="s">
        <v>1603</v>
      </c>
      <c r="F271" s="29" t="s">
        <v>1602</v>
      </c>
      <c r="G271" s="29" t="s">
        <v>1602</v>
      </c>
      <c r="H271" s="29"/>
      <c r="I271" s="29" t="s">
        <v>78</v>
      </c>
      <c r="J271" s="29" t="s">
        <v>100</v>
      </c>
      <c r="K271" s="29"/>
      <c r="L271" s="29" t="s">
        <v>80</v>
      </c>
      <c r="M271" s="29"/>
      <c r="N271" s="30">
        <v>1000</v>
      </c>
      <c r="O271" s="30">
        <v>10.5</v>
      </c>
      <c r="P271" s="30">
        <v>18.7</v>
      </c>
      <c r="Q271" s="31">
        <v>21.5</v>
      </c>
      <c r="R271" s="30">
        <v>197.68</v>
      </c>
      <c r="S271" s="30">
        <v>1.78</v>
      </c>
      <c r="T271" s="30">
        <v>1080</v>
      </c>
      <c r="U271" s="30">
        <v>1920</v>
      </c>
      <c r="V271" s="32">
        <v>2.1</v>
      </c>
      <c r="W271" s="30">
        <v>10490</v>
      </c>
      <c r="X271" s="30">
        <v>60</v>
      </c>
      <c r="Y271" s="30">
        <v>0.3</v>
      </c>
      <c r="Z271" s="29" t="s">
        <v>86</v>
      </c>
      <c r="AA271" s="29" t="s">
        <v>86</v>
      </c>
      <c r="AB271" s="29"/>
      <c r="AC271" s="29"/>
      <c r="AD271" s="29" t="s">
        <v>84</v>
      </c>
      <c r="AE271" s="29" t="s">
        <v>84</v>
      </c>
      <c r="AF271" s="29" t="s">
        <v>106</v>
      </c>
      <c r="AG271" s="29" t="s">
        <v>86</v>
      </c>
      <c r="AH271" s="29" t="s">
        <v>120</v>
      </c>
      <c r="AI271" s="29"/>
      <c r="AJ271" s="29" t="s">
        <v>86</v>
      </c>
      <c r="AK271" s="29" t="s">
        <v>86</v>
      </c>
      <c r="AL271" s="29" t="s">
        <v>107</v>
      </c>
      <c r="AM271" s="29" t="s">
        <v>86</v>
      </c>
      <c r="AN271" s="29" t="s">
        <v>86</v>
      </c>
      <c r="AO271" s="29" t="s">
        <v>86</v>
      </c>
      <c r="AP271" s="29" t="s">
        <v>86</v>
      </c>
      <c r="AQ271" s="29" t="s">
        <v>96</v>
      </c>
      <c r="AR271" s="29"/>
      <c r="AS271" s="29" t="s">
        <v>84</v>
      </c>
      <c r="AT271" s="29" t="s">
        <v>89</v>
      </c>
      <c r="AU271" s="29"/>
      <c r="AV271" s="30">
        <v>1</v>
      </c>
      <c r="AW271" s="29" t="s">
        <v>84</v>
      </c>
      <c r="AX271" s="29" t="s">
        <v>83</v>
      </c>
      <c r="AY271" s="30">
        <v>220</v>
      </c>
      <c r="AZ271" s="30">
        <v>223</v>
      </c>
      <c r="BA271" s="30">
        <v>200</v>
      </c>
      <c r="BB271" s="30">
        <v>200</v>
      </c>
      <c r="BC271" s="29"/>
      <c r="BD271" s="29"/>
      <c r="BE271" s="30">
        <v>15.02</v>
      </c>
      <c r="BF271" s="29"/>
      <c r="BG271" s="30">
        <v>0.21</v>
      </c>
      <c r="BH271" s="30">
        <v>0.21</v>
      </c>
      <c r="BI271" s="29"/>
      <c r="BJ271" s="30">
        <v>0.21</v>
      </c>
      <c r="BK271" s="30">
        <v>47.25</v>
      </c>
      <c r="BL271" s="30">
        <v>47.25</v>
      </c>
      <c r="BM271" s="30">
        <v>50.6</v>
      </c>
      <c r="BN271" s="29"/>
      <c r="BO271" s="29"/>
      <c r="BP271" s="30">
        <v>0</v>
      </c>
      <c r="BQ271" s="30">
        <v>0</v>
      </c>
      <c r="BR271" s="30">
        <v>0</v>
      </c>
      <c r="BS271" s="30">
        <v>0</v>
      </c>
      <c r="BT271" s="29"/>
      <c r="BU271" s="29"/>
      <c r="BV271" s="30">
        <v>0</v>
      </c>
      <c r="BW271" s="28">
        <v>218</v>
      </c>
      <c r="BX271" s="33">
        <f t="shared" si="31"/>
        <v>47.247059999999998</v>
      </c>
      <c r="BY271" s="34">
        <f>IF(COUNTIF($G$2:G271,G271)=1,1,0)</f>
        <v>1</v>
      </c>
      <c r="BZ271" s="34">
        <f t="shared" si="32"/>
        <v>1</v>
      </c>
      <c r="CA271" s="28" t="s">
        <v>3405</v>
      </c>
      <c r="CB271" s="34" t="b">
        <f t="shared" si="37"/>
        <v>0</v>
      </c>
      <c r="CC271" s="34" t="b">
        <f t="shared" si="33"/>
        <v>0</v>
      </c>
      <c r="CD271" s="34" t="b">
        <f t="array" ref="CD271">ISNUMBER(SEARCH("Touch Screen",$AJ271))</f>
        <v>0</v>
      </c>
      <c r="CE271" s="34"/>
      <c r="CF271" s="34"/>
      <c r="CG271" s="32">
        <v>0.3</v>
      </c>
      <c r="CH271" s="28">
        <v>0</v>
      </c>
      <c r="CI271" s="33">
        <f>('2. AC Monitors'!$A$8*'1. Version 7 Dataset'!$R271)+('1. Version 7 Dataset'!$V271*'2. AC Monitors'!$B$8)+'2. AC Monitors'!$C$8</f>
        <v>40.936959999999999</v>
      </c>
      <c r="CJ271" s="35">
        <f>BX271-('2. AC Monitors'!$B$8*V271)</f>
        <v>38.427059999999997</v>
      </c>
      <c r="CK271" s="33">
        <f>IF($CH271=0,CJ271,CJ271-('2. AC Monitors'!$A$15*'1. Version 7 Dataset'!$CG271))</f>
        <v>38.427059999999997</v>
      </c>
      <c r="CL271" s="33">
        <f>IF($CC271=TRUE,'1. Version 7 Dataset'!CK271-($CI271*'2. AC Monitors'!$B$15),'1. Version 7 Dataset'!CK271)</f>
        <v>38.427059999999997</v>
      </c>
      <c r="CM271" s="33">
        <f>IF($CD271=TRUE,CL271-($CI271*'2. AC Monitors'!$D$15),CL271)</f>
        <v>38.427059999999997</v>
      </c>
      <c r="CN271" s="33">
        <f>IF($CB271=TRUE,CM271-($CI271*'2. AC Monitors'!$E$15),CM271)</f>
        <v>38.427059999999997</v>
      </c>
      <c r="CO271" s="33">
        <f>IF($CA271="DC",CN271+(CI271*(1-'2. AC Monitors'!$D$21)),CN271)</f>
        <v>38.427059999999997</v>
      </c>
      <c r="CP271" s="35">
        <f>('2. AC Monitors'!$A$8*'1. Version 7 Dataset'!$R271)+'2. AC Monitors'!$C$8</f>
        <v>32.116959999999999</v>
      </c>
      <c r="CQ271" s="35">
        <f t="shared" si="34"/>
        <v>0</v>
      </c>
      <c r="CR271" s="33">
        <f>(IF(CD271=TRUE,CI271+(CI271*'2. AC Monitors'!$D$15),'1. Version 7 Dataset'!CI271))*0.85</f>
        <v>34.796416000000001</v>
      </c>
      <c r="CS271" s="35">
        <f t="shared" si="35"/>
        <v>0</v>
      </c>
      <c r="CT271" s="35">
        <f>($AZ271*$R271*'3. Signage Displays'!$A$7)+'3. Signage Displays'!$B$7*TANH('3. Signage Displays'!$C$7*('1. Version 7 Dataset'!$R271+'3. Signage Displays'!$D$7)+'3. Signage Displays'!$E$7)+'3. Signage Displays'!$F$7</f>
        <v>28.815968362850004</v>
      </c>
      <c r="CU271" s="36">
        <f>($AZ271*$R271*'3. Signage Displays'!$A$7)</f>
        <v>1.7633056</v>
      </c>
      <c r="CV271" s="37">
        <f>BE271-(AZ271*R271*'3. Signage Displays'!$A$7)</f>
        <v>13.256694399999999</v>
      </c>
      <c r="CW271" s="37">
        <f>IF(CC271=TRUE,CV271-(CT271*'3. Signage Displays'!$A$12),CV271)</f>
        <v>13.256694399999999</v>
      </c>
      <c r="CX271" s="38">
        <f>'3. Signage Displays'!$B$7*TANH('3. Signage Displays'!$C$7*('1. Version 7 Dataset'!R271+'3. Signage Displays'!$D$7)+'3. Signage Displays'!$E$7)+'3. Signage Displays'!$F$7</f>
        <v>27.052662762850005</v>
      </c>
      <c r="CY271" s="28">
        <f t="shared" si="36"/>
        <v>1</v>
      </c>
    </row>
    <row r="272" spans="1:103" s="17" customFormat="1" ht="19.5" customHeight="1">
      <c r="A272" s="28">
        <v>219</v>
      </c>
      <c r="B272" s="29" t="s">
        <v>1674</v>
      </c>
      <c r="C272" s="29" t="s">
        <v>1862</v>
      </c>
      <c r="D272" s="29" t="s">
        <v>1863</v>
      </c>
      <c r="E272" s="29" t="s">
        <v>1677</v>
      </c>
      <c r="F272" s="29" t="s">
        <v>1862</v>
      </c>
      <c r="G272" s="29" t="s">
        <v>1863</v>
      </c>
      <c r="H272" s="29"/>
      <c r="I272" s="29" t="s">
        <v>78</v>
      </c>
      <c r="J272" s="29" t="s">
        <v>100</v>
      </c>
      <c r="K272" s="29"/>
      <c r="L272" s="29" t="s">
        <v>80</v>
      </c>
      <c r="M272" s="29"/>
      <c r="N272" s="30">
        <v>1000</v>
      </c>
      <c r="O272" s="30">
        <v>11.7</v>
      </c>
      <c r="P272" s="30">
        <v>20.7</v>
      </c>
      <c r="Q272" s="31">
        <v>23.8</v>
      </c>
      <c r="R272" s="30">
        <v>242.04</v>
      </c>
      <c r="S272" s="30">
        <v>1.78</v>
      </c>
      <c r="T272" s="30">
        <v>1080</v>
      </c>
      <c r="U272" s="30">
        <v>1920</v>
      </c>
      <c r="V272" s="32">
        <v>2.1</v>
      </c>
      <c r="W272" s="30">
        <v>8567</v>
      </c>
      <c r="X272" s="30">
        <v>60</v>
      </c>
      <c r="Y272" s="30">
        <v>0.3</v>
      </c>
      <c r="Z272" s="29" t="s">
        <v>86</v>
      </c>
      <c r="AA272" s="29" t="s">
        <v>86</v>
      </c>
      <c r="AB272" s="29"/>
      <c r="AC272" s="29"/>
      <c r="AD272" s="29" t="s">
        <v>83</v>
      </c>
      <c r="AE272" s="29" t="s">
        <v>84</v>
      </c>
      <c r="AF272" s="29" t="s">
        <v>168</v>
      </c>
      <c r="AG272" s="29"/>
      <c r="AH272" s="29" t="s">
        <v>86</v>
      </c>
      <c r="AI272" s="29"/>
      <c r="AJ272" s="29" t="s">
        <v>86</v>
      </c>
      <c r="AK272" s="29" t="s">
        <v>86</v>
      </c>
      <c r="AL272" s="29" t="s">
        <v>87</v>
      </c>
      <c r="AM272" s="29"/>
      <c r="AN272" s="29" t="s">
        <v>86</v>
      </c>
      <c r="AO272" s="29" t="s">
        <v>86</v>
      </c>
      <c r="AP272" s="29" t="s">
        <v>86</v>
      </c>
      <c r="AQ272" s="29" t="s">
        <v>96</v>
      </c>
      <c r="AR272" s="29"/>
      <c r="AS272" s="29" t="s">
        <v>84</v>
      </c>
      <c r="AT272" s="29" t="s">
        <v>89</v>
      </c>
      <c r="AU272" s="29"/>
      <c r="AV272" s="30">
        <v>1</v>
      </c>
      <c r="AW272" s="29" t="s">
        <v>84</v>
      </c>
      <c r="AX272" s="29" t="s">
        <v>84</v>
      </c>
      <c r="AY272" s="30">
        <v>250</v>
      </c>
      <c r="AZ272" s="30">
        <v>262.60000000000002</v>
      </c>
      <c r="BA272" s="30">
        <v>200.3</v>
      </c>
      <c r="BB272" s="30">
        <v>200</v>
      </c>
      <c r="BC272" s="29"/>
      <c r="BD272" s="29"/>
      <c r="BE272" s="30">
        <v>14.73</v>
      </c>
      <c r="BF272" s="29"/>
      <c r="BG272" s="30">
        <v>0.31</v>
      </c>
      <c r="BH272" s="29"/>
      <c r="BI272" s="29"/>
      <c r="BJ272" s="30">
        <v>0.19</v>
      </c>
      <c r="BK272" s="30">
        <v>46.92</v>
      </c>
      <c r="BL272" s="30">
        <v>46.92</v>
      </c>
      <c r="BM272" s="30">
        <v>54.1</v>
      </c>
      <c r="BN272" s="29"/>
      <c r="BO272" s="29"/>
      <c r="BP272" s="30">
        <v>0.23</v>
      </c>
      <c r="BQ272" s="30">
        <v>0.34</v>
      </c>
      <c r="BR272" s="29"/>
      <c r="BS272" s="30">
        <v>14.81</v>
      </c>
      <c r="BT272" s="30">
        <v>47.36</v>
      </c>
      <c r="BU272" s="29"/>
      <c r="BV272" s="30">
        <v>0</v>
      </c>
      <c r="BW272" s="28">
        <v>219</v>
      </c>
      <c r="BX272" s="33">
        <f t="shared" si="31"/>
        <v>46.927320000000002</v>
      </c>
      <c r="BY272" s="34">
        <f>IF(COUNTIF($G$2:G272,G272)=1,1,0)</f>
        <v>1</v>
      </c>
      <c r="BZ272" s="34">
        <f t="shared" si="32"/>
        <v>1</v>
      </c>
      <c r="CA272" s="28" t="s">
        <v>3405</v>
      </c>
      <c r="CB272" s="34" t="b">
        <f t="shared" si="37"/>
        <v>0</v>
      </c>
      <c r="CC272" s="34" t="b">
        <f t="shared" si="33"/>
        <v>0</v>
      </c>
      <c r="CD272" s="34" t="b">
        <f t="array" ref="CD272">ISNUMBER(SEARCH("Touch Screen",$AJ272))</f>
        <v>0</v>
      </c>
      <c r="CE272" s="34"/>
      <c r="CF272" s="34"/>
      <c r="CG272" s="32">
        <v>0.3</v>
      </c>
      <c r="CH272" s="28">
        <v>0</v>
      </c>
      <c r="CI272" s="33">
        <f>('2. AC Monitors'!$A$8*'1. Version 7 Dataset'!$R272)+('1. Version 7 Dataset'!$V272*'2. AC Monitors'!$B$8)+'2. AC Monitors'!$C$8</f>
        <v>46.348879999999994</v>
      </c>
      <c r="CJ272" s="35">
        <f>BX272-('2. AC Monitors'!$B$8*V272)</f>
        <v>38.107320000000001</v>
      </c>
      <c r="CK272" s="33">
        <f>IF($CH272=0,CJ272,CJ272-('2. AC Monitors'!$A$15*'1. Version 7 Dataset'!$CG272))</f>
        <v>38.107320000000001</v>
      </c>
      <c r="CL272" s="33">
        <f>IF($CC272=TRUE,'1. Version 7 Dataset'!CK272-($CI272*'2. AC Monitors'!$B$15),'1. Version 7 Dataset'!CK272)</f>
        <v>38.107320000000001</v>
      </c>
      <c r="CM272" s="33">
        <f>IF($CD272=TRUE,CL272-($CI272*'2. AC Monitors'!$D$15),CL272)</f>
        <v>38.107320000000001</v>
      </c>
      <c r="CN272" s="33">
        <f>IF($CB272=TRUE,CM272-($CI272*'2. AC Monitors'!$E$15),CM272)</f>
        <v>38.107320000000001</v>
      </c>
      <c r="CO272" s="33">
        <f>IF($CA272="DC",CN272+(CI272*(1-'2. AC Monitors'!$D$21)),CN272)</f>
        <v>38.107320000000001</v>
      </c>
      <c r="CP272" s="35">
        <f>('2. AC Monitors'!$A$8*'1. Version 7 Dataset'!$R272)+'2. AC Monitors'!$C$8</f>
        <v>37.528880000000001</v>
      </c>
      <c r="CQ272" s="35">
        <f t="shared" si="34"/>
        <v>0</v>
      </c>
      <c r="CR272" s="33">
        <f>(IF(CD272=TRUE,CI272+(CI272*'2. AC Monitors'!$D$15),'1. Version 7 Dataset'!CI272))*0.85</f>
        <v>39.396547999999996</v>
      </c>
      <c r="CS272" s="35">
        <f t="shared" si="35"/>
        <v>0</v>
      </c>
      <c r="CT272" s="35">
        <f>($AZ272*$R272*'3. Signage Displays'!$A$7)+'3. Signage Displays'!$B$7*TANH('3. Signage Displays'!$C$7*('1. Version 7 Dataset'!$R272+'3. Signage Displays'!$D$7)+'3. Signage Displays'!$E$7)+'3. Signage Displays'!$F$7</f>
        <v>32.243570479153874</v>
      </c>
      <c r="CU272" s="36">
        <f>($AZ272*$R272*'3. Signage Displays'!$A$7)</f>
        <v>2.5423881600000002</v>
      </c>
      <c r="CV272" s="37">
        <f>BE272-(AZ272*R272*'3. Signage Displays'!$A$7)</f>
        <v>12.187611840000001</v>
      </c>
      <c r="CW272" s="37">
        <f>IF(CC272=TRUE,CV272-(CT272*'3. Signage Displays'!$A$12),CV272)</f>
        <v>12.187611840000001</v>
      </c>
      <c r="CX272" s="38">
        <f>'3. Signage Displays'!$B$7*TANH('3. Signage Displays'!$C$7*('1. Version 7 Dataset'!R272+'3. Signage Displays'!$D$7)+'3. Signage Displays'!$E$7)+'3. Signage Displays'!$F$7</f>
        <v>29.701182319153872</v>
      </c>
      <c r="CY272" s="28">
        <f t="shared" si="36"/>
        <v>1</v>
      </c>
    </row>
    <row r="273" spans="1:103" s="17" customFormat="1" ht="19.5" customHeight="1">
      <c r="A273" s="28">
        <v>225</v>
      </c>
      <c r="B273" s="29" t="s">
        <v>3083</v>
      </c>
      <c r="C273" s="29" t="s">
        <v>3212</v>
      </c>
      <c r="D273" s="29" t="s">
        <v>3213</v>
      </c>
      <c r="E273" s="29" t="s">
        <v>3086</v>
      </c>
      <c r="F273" s="29" t="s">
        <v>3212</v>
      </c>
      <c r="G273" s="29" t="s">
        <v>3213</v>
      </c>
      <c r="H273" s="29"/>
      <c r="I273" s="29" t="s">
        <v>78</v>
      </c>
      <c r="J273" s="29" t="s">
        <v>100</v>
      </c>
      <c r="K273" s="29"/>
      <c r="L273" s="29" t="s">
        <v>80</v>
      </c>
      <c r="M273" s="29"/>
      <c r="N273" s="30">
        <v>1000</v>
      </c>
      <c r="O273" s="30">
        <v>18.8</v>
      </c>
      <c r="P273" s="30">
        <v>10.6</v>
      </c>
      <c r="Q273" s="31">
        <v>21.5</v>
      </c>
      <c r="R273" s="30">
        <v>197.52</v>
      </c>
      <c r="S273" s="30">
        <v>1.78</v>
      </c>
      <c r="T273" s="30">
        <v>1080</v>
      </c>
      <c r="U273" s="30">
        <v>1920</v>
      </c>
      <c r="V273" s="32">
        <v>2.1</v>
      </c>
      <c r="W273" s="30">
        <v>205</v>
      </c>
      <c r="X273" s="30">
        <v>60</v>
      </c>
      <c r="Y273" s="30">
        <v>0.7</v>
      </c>
      <c r="Z273" s="29" t="s">
        <v>150</v>
      </c>
      <c r="AA273" s="29" t="s">
        <v>86</v>
      </c>
      <c r="AB273" s="29"/>
      <c r="AC273" s="29"/>
      <c r="AD273" s="29" t="s">
        <v>84</v>
      </c>
      <c r="AE273" s="29" t="s">
        <v>84</v>
      </c>
      <c r="AF273" s="29" t="s">
        <v>106</v>
      </c>
      <c r="AG273" s="29"/>
      <c r="AH273" s="29" t="s">
        <v>86</v>
      </c>
      <c r="AI273" s="29"/>
      <c r="AJ273" s="29" t="s">
        <v>86</v>
      </c>
      <c r="AK273" s="29" t="s">
        <v>86</v>
      </c>
      <c r="AL273" s="29" t="s">
        <v>107</v>
      </c>
      <c r="AM273" s="29"/>
      <c r="AN273" s="29" t="s">
        <v>86</v>
      </c>
      <c r="AO273" s="29" t="s">
        <v>86</v>
      </c>
      <c r="AP273" s="29" t="s">
        <v>86</v>
      </c>
      <c r="AQ273" s="29" t="s">
        <v>96</v>
      </c>
      <c r="AR273" s="29"/>
      <c r="AS273" s="29" t="s">
        <v>84</v>
      </c>
      <c r="AT273" s="29" t="s">
        <v>89</v>
      </c>
      <c r="AU273" s="29"/>
      <c r="AV273" s="30">
        <v>0</v>
      </c>
      <c r="AW273" s="29" t="s">
        <v>84</v>
      </c>
      <c r="AX273" s="29" t="s">
        <v>84</v>
      </c>
      <c r="AY273" s="30">
        <v>353.9</v>
      </c>
      <c r="AZ273" s="30">
        <v>353.9</v>
      </c>
      <c r="BA273" s="30">
        <v>308.89999999999998</v>
      </c>
      <c r="BB273" s="30">
        <v>202.4</v>
      </c>
      <c r="BC273" s="29"/>
      <c r="BD273" s="29"/>
      <c r="BE273" s="30">
        <v>10.24</v>
      </c>
      <c r="BF273" s="29"/>
      <c r="BG273" s="30">
        <v>0.18</v>
      </c>
      <c r="BH273" s="30">
        <v>0.16</v>
      </c>
      <c r="BI273" s="30">
        <v>0.5</v>
      </c>
      <c r="BJ273" s="30">
        <v>0.15</v>
      </c>
      <c r="BK273" s="30">
        <v>32.4</v>
      </c>
      <c r="BL273" s="30">
        <v>32.4</v>
      </c>
      <c r="BM273" s="30">
        <v>50.6</v>
      </c>
      <c r="BN273" s="29"/>
      <c r="BO273" s="29"/>
      <c r="BP273" s="30">
        <v>0.24</v>
      </c>
      <c r="BQ273" s="30">
        <v>0.26</v>
      </c>
      <c r="BR273" s="30">
        <v>0.25</v>
      </c>
      <c r="BS273" s="30">
        <v>10.36</v>
      </c>
      <c r="BT273" s="30">
        <v>33.270000000000003</v>
      </c>
      <c r="BU273" s="29"/>
      <c r="BV273" s="30">
        <v>1</v>
      </c>
      <c r="BW273" s="28">
        <v>225</v>
      </c>
      <c r="BX273" s="33">
        <f t="shared" si="31"/>
        <v>32.420759999999994</v>
      </c>
      <c r="BY273" s="34">
        <f>IF(COUNTIF($G$2:G273,G273)=1,1,0)</f>
        <v>1</v>
      </c>
      <c r="BZ273" s="34">
        <f t="shared" si="32"/>
        <v>1</v>
      </c>
      <c r="CA273" s="28" t="s">
        <v>3405</v>
      </c>
      <c r="CB273" s="34" t="b">
        <f t="shared" si="37"/>
        <v>0</v>
      </c>
      <c r="CC273" s="34" t="b">
        <f t="shared" si="33"/>
        <v>0</v>
      </c>
      <c r="CD273" s="34" t="b">
        <f t="array" ref="CD273">ISNUMBER(SEARCH("Touch Screen",$AJ273))</f>
        <v>0</v>
      </c>
      <c r="CE273" s="34"/>
      <c r="CF273" s="34"/>
      <c r="CG273" s="32">
        <v>0.7</v>
      </c>
      <c r="CH273" s="28">
        <v>0</v>
      </c>
      <c r="CI273" s="33">
        <f>('2. AC Monitors'!$A$8*'1. Version 7 Dataset'!$R273)+('1. Version 7 Dataset'!$V273*'2. AC Monitors'!$B$8)+'2. AC Monitors'!$C$8</f>
        <v>40.917439999999999</v>
      </c>
      <c r="CJ273" s="35">
        <f>BX273-('2. AC Monitors'!$B$8*V273)</f>
        <v>23.600759999999994</v>
      </c>
      <c r="CK273" s="33">
        <f>IF($CH273=0,CJ273,CJ273-('2. AC Monitors'!$A$15*'1. Version 7 Dataset'!$CG273))</f>
        <v>23.600759999999994</v>
      </c>
      <c r="CL273" s="33">
        <f>IF($CC273=TRUE,'1. Version 7 Dataset'!CK273-($CI273*'2. AC Monitors'!$B$15),'1. Version 7 Dataset'!CK273)</f>
        <v>23.600759999999994</v>
      </c>
      <c r="CM273" s="33">
        <f>IF($CD273=TRUE,CL273-($CI273*'2. AC Monitors'!$D$15),CL273)</f>
        <v>23.600759999999994</v>
      </c>
      <c r="CN273" s="33">
        <f>IF($CB273=TRUE,CM273-($CI273*'2. AC Monitors'!$E$15),CM273)</f>
        <v>23.600759999999994</v>
      </c>
      <c r="CO273" s="33">
        <f>IF($CA273="DC",CN273+(CI273*(1-'2. AC Monitors'!$D$21)),CN273)</f>
        <v>23.600759999999994</v>
      </c>
      <c r="CP273" s="35">
        <f>('2. AC Monitors'!$A$8*'1. Version 7 Dataset'!$R273)+'2. AC Monitors'!$C$8</f>
        <v>32.097440000000006</v>
      </c>
      <c r="CQ273" s="35">
        <f t="shared" si="34"/>
        <v>1</v>
      </c>
      <c r="CR273" s="33">
        <f>(IF(CD273=TRUE,CI273+(CI273*'2. AC Monitors'!$D$15),'1. Version 7 Dataset'!CI273))*0.85</f>
        <v>34.779823999999998</v>
      </c>
      <c r="CS273" s="35">
        <f t="shared" si="35"/>
        <v>1</v>
      </c>
      <c r="CT273" s="35">
        <f>($AZ273*$R273*'3. Signage Displays'!$A$7)+'3. Signage Displays'!$B$7*TANH('3. Signage Displays'!$C$7*('1. Version 7 Dataset'!$R273+'3. Signage Displays'!$D$7)+'3. Signage Displays'!$E$7)+'3. Signage Displays'!$F$7</f>
        <v>29.83918899792377</v>
      </c>
      <c r="CU273" s="36">
        <f>($AZ273*$R273*'3. Signage Displays'!$A$7)</f>
        <v>2.7960931200000001</v>
      </c>
      <c r="CV273" s="37">
        <f>BE273-(AZ273*R273*'3. Signage Displays'!$A$7)</f>
        <v>7.4439068800000001</v>
      </c>
      <c r="CW273" s="37">
        <f>IF(CC273=TRUE,CV273-(CT273*'3. Signage Displays'!$A$12),CV273)</f>
        <v>7.4439068800000001</v>
      </c>
      <c r="CX273" s="38">
        <f>'3. Signage Displays'!$B$7*TANH('3. Signage Displays'!$C$7*('1. Version 7 Dataset'!R273+'3. Signage Displays'!$D$7)+'3. Signage Displays'!$E$7)+'3. Signage Displays'!$F$7</f>
        <v>27.043095877923768</v>
      </c>
      <c r="CY273" s="28">
        <f t="shared" si="36"/>
        <v>1</v>
      </c>
    </row>
    <row r="274" spans="1:103" s="17" customFormat="1" ht="19.5" customHeight="1">
      <c r="A274" s="28">
        <v>228</v>
      </c>
      <c r="B274" s="29" t="s">
        <v>1196</v>
      </c>
      <c r="C274" s="29" t="s">
        <v>1224</v>
      </c>
      <c r="D274" s="29" t="s">
        <v>1225</v>
      </c>
      <c r="E274" s="29" t="s">
        <v>1199</v>
      </c>
      <c r="F274" s="29" t="s">
        <v>1224</v>
      </c>
      <c r="G274" s="29" t="s">
        <v>1225</v>
      </c>
      <c r="H274" s="29" t="s">
        <v>1226</v>
      </c>
      <c r="I274" s="29" t="s">
        <v>78</v>
      </c>
      <c r="J274" s="29" t="s">
        <v>79</v>
      </c>
      <c r="K274" s="29" t="s">
        <v>105</v>
      </c>
      <c r="L274" s="29" t="s">
        <v>80</v>
      </c>
      <c r="M274" s="29" t="s">
        <v>105</v>
      </c>
      <c r="N274" s="30">
        <v>1000</v>
      </c>
      <c r="O274" s="30">
        <v>10.5</v>
      </c>
      <c r="P274" s="30">
        <v>18.7</v>
      </c>
      <c r="Q274" s="31">
        <v>21.5</v>
      </c>
      <c r="R274" s="30">
        <v>197.6</v>
      </c>
      <c r="S274" s="30">
        <v>1.78</v>
      </c>
      <c r="T274" s="30">
        <v>1080</v>
      </c>
      <c r="U274" s="30">
        <v>1920</v>
      </c>
      <c r="V274" s="32">
        <v>2.1</v>
      </c>
      <c r="W274" s="30">
        <v>10494</v>
      </c>
      <c r="X274" s="30">
        <v>60</v>
      </c>
      <c r="Y274" s="30">
        <v>32.4</v>
      </c>
      <c r="Z274" s="29" t="s">
        <v>81</v>
      </c>
      <c r="AA274" s="29" t="s">
        <v>86</v>
      </c>
      <c r="AB274" s="29"/>
      <c r="AC274" s="29"/>
      <c r="AD274" s="29" t="s">
        <v>84</v>
      </c>
      <c r="AE274" s="29" t="s">
        <v>83</v>
      </c>
      <c r="AF274" s="29" t="s">
        <v>274</v>
      </c>
      <c r="AG274" s="29" t="s">
        <v>1227</v>
      </c>
      <c r="AH274" s="29" t="s">
        <v>120</v>
      </c>
      <c r="AI274" s="29" t="s">
        <v>105</v>
      </c>
      <c r="AJ274" s="29" t="s">
        <v>86</v>
      </c>
      <c r="AK274" s="29" t="s">
        <v>86</v>
      </c>
      <c r="AL274" s="29" t="s">
        <v>102</v>
      </c>
      <c r="AM274" s="29" t="s">
        <v>1227</v>
      </c>
      <c r="AN274" s="29" t="s">
        <v>86</v>
      </c>
      <c r="AO274" s="29" t="s">
        <v>86</v>
      </c>
      <c r="AP274" s="29" t="s">
        <v>86</v>
      </c>
      <c r="AQ274" s="29" t="s">
        <v>96</v>
      </c>
      <c r="AR274" s="29" t="s">
        <v>105</v>
      </c>
      <c r="AS274" s="29" t="s">
        <v>84</v>
      </c>
      <c r="AT274" s="29" t="s">
        <v>89</v>
      </c>
      <c r="AU274" s="29" t="s">
        <v>105</v>
      </c>
      <c r="AV274" s="30">
        <v>0</v>
      </c>
      <c r="AW274" s="29" t="s">
        <v>84</v>
      </c>
      <c r="AX274" s="29" t="s">
        <v>84</v>
      </c>
      <c r="AY274" s="30">
        <v>241</v>
      </c>
      <c r="AZ274" s="30">
        <v>241</v>
      </c>
      <c r="BA274" s="30">
        <v>221</v>
      </c>
      <c r="BB274" s="30">
        <v>200</v>
      </c>
      <c r="BC274" s="29"/>
      <c r="BD274" s="29"/>
      <c r="BE274" s="30">
        <v>15.08</v>
      </c>
      <c r="BF274" s="29"/>
      <c r="BG274" s="30">
        <v>0.3</v>
      </c>
      <c r="BH274" s="29"/>
      <c r="BI274" s="29"/>
      <c r="BJ274" s="30">
        <v>0.28999999999999998</v>
      </c>
      <c r="BK274" s="30">
        <v>47.94</v>
      </c>
      <c r="BL274" s="30">
        <v>47.94</v>
      </c>
      <c r="BM274" s="30">
        <v>50.6</v>
      </c>
      <c r="BN274" s="29"/>
      <c r="BO274" s="29"/>
      <c r="BP274" s="30">
        <v>0.3</v>
      </c>
      <c r="BQ274" s="30">
        <v>0.37</v>
      </c>
      <c r="BR274" s="29"/>
      <c r="BS274" s="30">
        <v>15.7</v>
      </c>
      <c r="BT274" s="30">
        <v>50.24</v>
      </c>
      <c r="BU274" s="29"/>
      <c r="BV274" s="30">
        <v>0</v>
      </c>
      <c r="BW274" s="28">
        <v>228</v>
      </c>
      <c r="BX274" s="33">
        <f t="shared" si="31"/>
        <v>47.943480000000001</v>
      </c>
      <c r="BY274" s="34">
        <f>IF(COUNTIF($G$2:G274,G274)=1,1,0)</f>
        <v>1</v>
      </c>
      <c r="BZ274" s="34">
        <f t="shared" si="32"/>
        <v>1</v>
      </c>
      <c r="CA274" s="28" t="s">
        <v>3405</v>
      </c>
      <c r="CB274" s="34" t="b">
        <f t="shared" si="37"/>
        <v>0</v>
      </c>
      <c r="CC274" s="34" t="b">
        <f t="shared" si="33"/>
        <v>0</v>
      </c>
      <c r="CD274" s="34" t="b">
        <f t="array" ref="CD274">ISNUMBER(SEARCH("Touch Screen",$AJ274))</f>
        <v>0</v>
      </c>
      <c r="CE274" s="34"/>
      <c r="CF274" s="34"/>
      <c r="CG274" s="32">
        <v>32.4</v>
      </c>
      <c r="CH274" s="28">
        <v>0</v>
      </c>
      <c r="CI274" s="33">
        <f>('2. AC Monitors'!$A$8*'1. Version 7 Dataset'!$R274)+('1. Version 7 Dataset'!$V274*'2. AC Monitors'!$B$8)+'2. AC Monitors'!$C$8</f>
        <v>40.927199999999999</v>
      </c>
      <c r="CJ274" s="35">
        <f>BX274-('2. AC Monitors'!$B$8*V274)</f>
        <v>39.123480000000001</v>
      </c>
      <c r="CK274" s="33">
        <f>IF($CH274=0,CJ274,CJ274-('2. AC Monitors'!$A$15*'1. Version 7 Dataset'!$CG274))</f>
        <v>39.123480000000001</v>
      </c>
      <c r="CL274" s="33">
        <f>IF($CC274=TRUE,'1. Version 7 Dataset'!CK274-($CI274*'2. AC Monitors'!$B$15),'1. Version 7 Dataset'!CK274)</f>
        <v>39.123480000000001</v>
      </c>
      <c r="CM274" s="33">
        <f>IF($CD274=TRUE,CL274-($CI274*'2. AC Monitors'!$D$15),CL274)</f>
        <v>39.123480000000001</v>
      </c>
      <c r="CN274" s="33">
        <f>IF($CB274=TRUE,CM274-($CI274*'2. AC Monitors'!$E$15),CM274)</f>
        <v>39.123480000000001</v>
      </c>
      <c r="CO274" s="33">
        <f>IF($CA274="DC",CN274+(CI274*(1-'2. AC Monitors'!$D$21)),CN274)</f>
        <v>39.123480000000001</v>
      </c>
      <c r="CP274" s="35">
        <f>('2. AC Monitors'!$A$8*'1. Version 7 Dataset'!$R274)+'2. AC Monitors'!$C$8</f>
        <v>32.107199999999999</v>
      </c>
      <c r="CQ274" s="35">
        <f t="shared" si="34"/>
        <v>0</v>
      </c>
      <c r="CR274" s="33">
        <f>(IF(CD274=TRUE,CI274+(CI274*'2. AC Monitors'!$D$15),'1. Version 7 Dataset'!CI274))*0.85</f>
        <v>34.788119999999999</v>
      </c>
      <c r="CS274" s="35">
        <f t="shared" si="35"/>
        <v>0</v>
      </c>
      <c r="CT274" s="35">
        <f>($AZ274*$R274*'3. Signage Displays'!$A$7)+'3. Signage Displays'!$B$7*TANH('3. Signage Displays'!$C$7*('1. Version 7 Dataset'!$R274+'3. Signage Displays'!$D$7)+'3. Signage Displays'!$E$7)+'3. Signage Displays'!$F$7</f>
        <v>28.952743331624593</v>
      </c>
      <c r="CU274" s="36">
        <f>($AZ274*$R274*'3. Signage Displays'!$A$7)</f>
        <v>1.9048640000000001</v>
      </c>
      <c r="CV274" s="37">
        <f>BE274-(AZ274*R274*'3. Signage Displays'!$A$7)</f>
        <v>13.175136</v>
      </c>
      <c r="CW274" s="37">
        <f>IF(CC274=TRUE,CV274-(CT274*'3. Signage Displays'!$A$12),CV274)</f>
        <v>13.175136</v>
      </c>
      <c r="CX274" s="38">
        <f>'3. Signage Displays'!$B$7*TANH('3. Signage Displays'!$C$7*('1. Version 7 Dataset'!R274+'3. Signage Displays'!$D$7)+'3. Signage Displays'!$E$7)+'3. Signage Displays'!$F$7</f>
        <v>27.047879331624593</v>
      </c>
      <c r="CY274" s="28">
        <f t="shared" si="36"/>
        <v>1</v>
      </c>
    </row>
    <row r="275" spans="1:103" s="17" customFormat="1" ht="19.5" customHeight="1">
      <c r="A275" s="28">
        <v>230</v>
      </c>
      <c r="B275" s="29" t="s">
        <v>2771</v>
      </c>
      <c r="C275" s="29" t="s">
        <v>2809</v>
      </c>
      <c r="D275" s="29" t="s">
        <v>2809</v>
      </c>
      <c r="E275" s="29" t="s">
        <v>2773</v>
      </c>
      <c r="F275" s="29" t="s">
        <v>2809</v>
      </c>
      <c r="G275" s="29" t="s">
        <v>2809</v>
      </c>
      <c r="H275" s="39" t="s">
        <v>2810</v>
      </c>
      <c r="I275" s="29" t="s">
        <v>78</v>
      </c>
      <c r="J275" s="29" t="s">
        <v>88</v>
      </c>
      <c r="K275" s="29" t="s">
        <v>158</v>
      </c>
      <c r="L275" s="29" t="s">
        <v>80</v>
      </c>
      <c r="M275" s="29"/>
      <c r="N275" s="30">
        <v>500</v>
      </c>
      <c r="O275" s="30">
        <v>10.5</v>
      </c>
      <c r="P275" s="30">
        <v>18.7</v>
      </c>
      <c r="Q275" s="31">
        <v>21.5</v>
      </c>
      <c r="R275" s="30">
        <v>197.68</v>
      </c>
      <c r="S275" s="30">
        <v>1.78</v>
      </c>
      <c r="T275" s="30">
        <v>1080</v>
      </c>
      <c r="U275" s="30">
        <v>1920</v>
      </c>
      <c r="V275" s="32">
        <v>2.1</v>
      </c>
      <c r="W275" s="30">
        <v>10490</v>
      </c>
      <c r="X275" s="30">
        <v>60</v>
      </c>
      <c r="Y275" s="30">
        <v>0.3</v>
      </c>
      <c r="Z275" s="29" t="s">
        <v>86</v>
      </c>
      <c r="AA275" s="29" t="s">
        <v>86</v>
      </c>
      <c r="AB275" s="29"/>
      <c r="AC275" s="29"/>
      <c r="AD275" s="29" t="s">
        <v>84</v>
      </c>
      <c r="AE275" s="29" t="s">
        <v>84</v>
      </c>
      <c r="AF275" s="29" t="s">
        <v>270</v>
      </c>
      <c r="AG275" s="29"/>
      <c r="AH275" s="29" t="s">
        <v>120</v>
      </c>
      <c r="AI275" s="29"/>
      <c r="AJ275" s="29" t="s">
        <v>86</v>
      </c>
      <c r="AK275" s="29" t="s">
        <v>86</v>
      </c>
      <c r="AL275" s="29" t="s">
        <v>102</v>
      </c>
      <c r="AM275" s="29"/>
      <c r="AN275" s="29" t="s">
        <v>86</v>
      </c>
      <c r="AO275" s="29" t="s">
        <v>86</v>
      </c>
      <c r="AP275" s="29" t="s">
        <v>86</v>
      </c>
      <c r="AQ275" s="29" t="s">
        <v>96</v>
      </c>
      <c r="AR275" s="29"/>
      <c r="AS275" s="29" t="s">
        <v>84</v>
      </c>
      <c r="AT275" s="29" t="s">
        <v>89</v>
      </c>
      <c r="AU275" s="29"/>
      <c r="AV275" s="30">
        <v>1</v>
      </c>
      <c r="AW275" s="29" t="s">
        <v>84</v>
      </c>
      <c r="AX275" s="29" t="s">
        <v>83</v>
      </c>
      <c r="AY275" s="30">
        <v>223</v>
      </c>
      <c r="AZ275" s="30">
        <v>223</v>
      </c>
      <c r="BA275" s="30">
        <v>200</v>
      </c>
      <c r="BB275" s="30">
        <v>200</v>
      </c>
      <c r="BC275" s="29"/>
      <c r="BD275" s="29"/>
      <c r="BE275" s="30">
        <v>15.02</v>
      </c>
      <c r="BF275" s="29"/>
      <c r="BG275" s="30">
        <v>0.21</v>
      </c>
      <c r="BH275" s="30">
        <v>0.21</v>
      </c>
      <c r="BI275" s="29"/>
      <c r="BJ275" s="30">
        <v>0.21</v>
      </c>
      <c r="BK275" s="30">
        <v>47.25</v>
      </c>
      <c r="BL275" s="30">
        <v>47.25</v>
      </c>
      <c r="BM275" s="30">
        <v>50.6</v>
      </c>
      <c r="BN275" s="29"/>
      <c r="BO275" s="29"/>
      <c r="BP275" s="30">
        <v>0</v>
      </c>
      <c r="BQ275" s="30">
        <v>0</v>
      </c>
      <c r="BR275" s="30">
        <v>0</v>
      </c>
      <c r="BS275" s="30">
        <v>0</v>
      </c>
      <c r="BT275" s="29"/>
      <c r="BU275" s="29"/>
      <c r="BV275" s="30">
        <v>0</v>
      </c>
      <c r="BW275" s="28">
        <v>230</v>
      </c>
      <c r="BX275" s="33">
        <f t="shared" si="31"/>
        <v>47.247059999999998</v>
      </c>
      <c r="BY275" s="34">
        <f>IF(COUNTIF($G$2:G275,G275)=1,1,0)</f>
        <v>1</v>
      </c>
      <c r="BZ275" s="34">
        <f t="shared" si="32"/>
        <v>1</v>
      </c>
      <c r="CA275" s="28" t="s">
        <v>3405</v>
      </c>
      <c r="CB275" s="34" t="b">
        <f t="shared" si="37"/>
        <v>0</v>
      </c>
      <c r="CC275" s="34" t="b">
        <f t="shared" si="33"/>
        <v>0</v>
      </c>
      <c r="CD275" s="34" t="b">
        <f t="array" ref="CD275">ISNUMBER(SEARCH("Touch Screen",$AJ275))</f>
        <v>0</v>
      </c>
      <c r="CE275" s="34"/>
      <c r="CF275" s="34"/>
      <c r="CG275" s="32">
        <v>0.3</v>
      </c>
      <c r="CH275" s="28">
        <v>0</v>
      </c>
      <c r="CI275" s="33">
        <f>('2. AC Monitors'!$A$8*'1. Version 7 Dataset'!$R275)+('1. Version 7 Dataset'!$V275*'2. AC Monitors'!$B$8)+'2. AC Monitors'!$C$8</f>
        <v>40.936959999999999</v>
      </c>
      <c r="CJ275" s="35">
        <f>BX275-('2. AC Monitors'!$B$8*V275)</f>
        <v>38.427059999999997</v>
      </c>
      <c r="CK275" s="33">
        <f>IF($CH275=0,CJ275,CJ275-('2. AC Monitors'!$A$15*'1. Version 7 Dataset'!$CG275))</f>
        <v>38.427059999999997</v>
      </c>
      <c r="CL275" s="33">
        <f>IF($CC275=TRUE,'1. Version 7 Dataset'!CK275-($CI275*'2. AC Monitors'!$B$15),'1. Version 7 Dataset'!CK275)</f>
        <v>38.427059999999997</v>
      </c>
      <c r="CM275" s="33">
        <f>IF($CD275=TRUE,CL275-($CI275*'2. AC Monitors'!$D$15),CL275)</f>
        <v>38.427059999999997</v>
      </c>
      <c r="CN275" s="33">
        <f>IF($CB275=TRUE,CM275-($CI275*'2. AC Monitors'!$E$15),CM275)</f>
        <v>38.427059999999997</v>
      </c>
      <c r="CO275" s="33">
        <f>IF($CA275="DC",CN275+(CI275*(1-'2. AC Monitors'!$D$21)),CN275)</f>
        <v>38.427059999999997</v>
      </c>
      <c r="CP275" s="35">
        <f>('2. AC Monitors'!$A$8*'1. Version 7 Dataset'!$R275)+'2. AC Monitors'!$C$8</f>
        <v>32.116959999999999</v>
      </c>
      <c r="CQ275" s="35">
        <f t="shared" si="34"/>
        <v>0</v>
      </c>
      <c r="CR275" s="33">
        <f>(IF(CD275=TRUE,CI275+(CI275*'2. AC Monitors'!$D$15),'1. Version 7 Dataset'!CI275))*0.85</f>
        <v>34.796416000000001</v>
      </c>
      <c r="CS275" s="35">
        <f t="shared" si="35"/>
        <v>0</v>
      </c>
      <c r="CT275" s="35">
        <f>($AZ275*$R275*'3. Signage Displays'!$A$7)+'3. Signage Displays'!$B$7*TANH('3. Signage Displays'!$C$7*('1. Version 7 Dataset'!$R275+'3. Signage Displays'!$D$7)+'3. Signage Displays'!$E$7)+'3. Signage Displays'!$F$7</f>
        <v>28.815968362850004</v>
      </c>
      <c r="CU275" s="36">
        <f>($AZ275*$R275*'3. Signage Displays'!$A$7)</f>
        <v>1.7633056</v>
      </c>
      <c r="CV275" s="37">
        <f>BE275-(AZ275*R275*'3. Signage Displays'!$A$7)</f>
        <v>13.256694399999999</v>
      </c>
      <c r="CW275" s="37">
        <f>IF(CC275=TRUE,CV275-(CT275*'3. Signage Displays'!$A$12),CV275)</f>
        <v>13.256694399999999</v>
      </c>
      <c r="CX275" s="38">
        <f>'3. Signage Displays'!$B$7*TANH('3. Signage Displays'!$C$7*('1. Version 7 Dataset'!R275+'3. Signage Displays'!$D$7)+'3. Signage Displays'!$E$7)+'3. Signage Displays'!$F$7</f>
        <v>27.052662762850005</v>
      </c>
      <c r="CY275" s="28">
        <f t="shared" si="36"/>
        <v>1</v>
      </c>
    </row>
    <row r="276" spans="1:103" s="17" customFormat="1" ht="19.5" customHeight="1">
      <c r="A276" s="28">
        <v>231</v>
      </c>
      <c r="B276" s="29" t="s">
        <v>2771</v>
      </c>
      <c r="C276" s="29" t="s">
        <v>2811</v>
      </c>
      <c r="D276" s="29" t="s">
        <v>2811</v>
      </c>
      <c r="E276" s="29" t="s">
        <v>2773</v>
      </c>
      <c r="F276" s="29" t="s">
        <v>2811</v>
      </c>
      <c r="G276" s="29" t="s">
        <v>2811</v>
      </c>
      <c r="H276" s="39" t="s">
        <v>2812</v>
      </c>
      <c r="I276" s="29" t="s">
        <v>78</v>
      </c>
      <c r="J276" s="29" t="s">
        <v>88</v>
      </c>
      <c r="K276" s="29" t="s">
        <v>158</v>
      </c>
      <c r="L276" s="29" t="s">
        <v>80</v>
      </c>
      <c r="M276" s="29"/>
      <c r="N276" s="30">
        <v>500</v>
      </c>
      <c r="O276" s="30">
        <v>11.6</v>
      </c>
      <c r="P276" s="30">
        <v>20.6</v>
      </c>
      <c r="Q276" s="31">
        <v>23.6</v>
      </c>
      <c r="R276" s="30">
        <v>237.79</v>
      </c>
      <c r="S276" s="30">
        <v>1.78</v>
      </c>
      <c r="T276" s="30">
        <v>1080</v>
      </c>
      <c r="U276" s="30">
        <v>1920</v>
      </c>
      <c r="V276" s="32">
        <v>2.1</v>
      </c>
      <c r="W276" s="30">
        <v>8720</v>
      </c>
      <c r="X276" s="30">
        <v>60</v>
      </c>
      <c r="Y276" s="30">
        <v>0.3</v>
      </c>
      <c r="Z276" s="29" t="s">
        <v>86</v>
      </c>
      <c r="AA276" s="29" t="s">
        <v>86</v>
      </c>
      <c r="AB276" s="29"/>
      <c r="AC276" s="29"/>
      <c r="AD276" s="29" t="s">
        <v>84</v>
      </c>
      <c r="AE276" s="29" t="s">
        <v>84</v>
      </c>
      <c r="AF276" s="29" t="s">
        <v>270</v>
      </c>
      <c r="AG276" s="29"/>
      <c r="AH276" s="29" t="s">
        <v>120</v>
      </c>
      <c r="AI276" s="29"/>
      <c r="AJ276" s="29" t="s">
        <v>86</v>
      </c>
      <c r="AK276" s="29" t="s">
        <v>86</v>
      </c>
      <c r="AL276" s="29" t="s">
        <v>102</v>
      </c>
      <c r="AM276" s="29"/>
      <c r="AN276" s="29" t="s">
        <v>86</v>
      </c>
      <c r="AO276" s="29" t="s">
        <v>86</v>
      </c>
      <c r="AP276" s="29" t="s">
        <v>86</v>
      </c>
      <c r="AQ276" s="29" t="s">
        <v>96</v>
      </c>
      <c r="AR276" s="29"/>
      <c r="AS276" s="29" t="s">
        <v>84</v>
      </c>
      <c r="AT276" s="29" t="s">
        <v>89</v>
      </c>
      <c r="AU276" s="29"/>
      <c r="AV276" s="30">
        <v>1</v>
      </c>
      <c r="AW276" s="29" t="s">
        <v>84</v>
      </c>
      <c r="AX276" s="29" t="s">
        <v>83</v>
      </c>
      <c r="AY276" s="30">
        <v>255</v>
      </c>
      <c r="AZ276" s="30">
        <v>255</v>
      </c>
      <c r="BA276" s="30">
        <v>200</v>
      </c>
      <c r="BB276" s="30">
        <v>200</v>
      </c>
      <c r="BC276" s="29"/>
      <c r="BD276" s="29"/>
      <c r="BE276" s="30">
        <v>14.89</v>
      </c>
      <c r="BF276" s="29"/>
      <c r="BG276" s="30">
        <v>0.19</v>
      </c>
      <c r="BH276" s="30">
        <v>0.19</v>
      </c>
      <c r="BI276" s="29"/>
      <c r="BJ276" s="30">
        <v>0.2</v>
      </c>
      <c r="BK276" s="30">
        <v>46.73</v>
      </c>
      <c r="BL276" s="30">
        <v>46.73</v>
      </c>
      <c r="BM276" s="30">
        <v>53.3</v>
      </c>
      <c r="BN276" s="29"/>
      <c r="BO276" s="29"/>
      <c r="BP276" s="30">
        <v>0</v>
      </c>
      <c r="BQ276" s="30">
        <v>0</v>
      </c>
      <c r="BR276" s="30">
        <v>0</v>
      </c>
      <c r="BS276" s="30">
        <v>0</v>
      </c>
      <c r="BT276" s="29"/>
      <c r="BU276" s="29"/>
      <c r="BV276" s="30">
        <v>0</v>
      </c>
      <c r="BW276" s="28">
        <v>231</v>
      </c>
      <c r="BX276" s="33">
        <f t="shared" si="31"/>
        <v>46.7346</v>
      </c>
      <c r="BY276" s="34">
        <f>IF(COUNTIF($G$2:G276,G276)=1,1,0)</f>
        <v>1</v>
      </c>
      <c r="BZ276" s="34">
        <f t="shared" si="32"/>
        <v>1</v>
      </c>
      <c r="CA276" s="28" t="s">
        <v>3405</v>
      </c>
      <c r="CB276" s="34" t="b">
        <f t="shared" si="37"/>
        <v>0</v>
      </c>
      <c r="CC276" s="34" t="b">
        <f t="shared" si="33"/>
        <v>0</v>
      </c>
      <c r="CD276" s="34" t="b">
        <f t="array" ref="CD276">ISNUMBER(SEARCH("Touch Screen",$AJ276))</f>
        <v>0</v>
      </c>
      <c r="CE276" s="34"/>
      <c r="CF276" s="34"/>
      <c r="CG276" s="32">
        <v>0.3</v>
      </c>
      <c r="CH276" s="28">
        <v>0</v>
      </c>
      <c r="CI276" s="33">
        <f>('2. AC Monitors'!$A$8*'1. Version 7 Dataset'!$R276)+('1. Version 7 Dataset'!$V276*'2. AC Monitors'!$B$8)+'2. AC Monitors'!$C$8</f>
        <v>45.830379999999998</v>
      </c>
      <c r="CJ276" s="35">
        <f>BX276-('2. AC Monitors'!$B$8*V276)</f>
        <v>37.9146</v>
      </c>
      <c r="CK276" s="33">
        <f>IF($CH276=0,CJ276,CJ276-('2. AC Monitors'!$A$15*'1. Version 7 Dataset'!$CG276))</f>
        <v>37.9146</v>
      </c>
      <c r="CL276" s="33">
        <f>IF($CC276=TRUE,'1. Version 7 Dataset'!CK276-($CI276*'2. AC Monitors'!$B$15),'1. Version 7 Dataset'!CK276)</f>
        <v>37.9146</v>
      </c>
      <c r="CM276" s="33">
        <f>IF($CD276=TRUE,CL276-($CI276*'2. AC Monitors'!$D$15),CL276)</f>
        <v>37.9146</v>
      </c>
      <c r="CN276" s="33">
        <f>IF($CB276=TRUE,CM276-($CI276*'2. AC Monitors'!$E$15),CM276)</f>
        <v>37.9146</v>
      </c>
      <c r="CO276" s="33">
        <f>IF($CA276="DC",CN276+(CI276*(1-'2. AC Monitors'!$D$21)),CN276)</f>
        <v>37.9146</v>
      </c>
      <c r="CP276" s="35">
        <f>('2. AC Monitors'!$A$8*'1. Version 7 Dataset'!$R276)+'2. AC Monitors'!$C$8</f>
        <v>37.010379999999998</v>
      </c>
      <c r="CQ276" s="35">
        <f t="shared" si="34"/>
        <v>0</v>
      </c>
      <c r="CR276" s="33">
        <f>(IF(CD276=TRUE,CI276+(CI276*'2. AC Monitors'!$D$15),'1. Version 7 Dataset'!CI276))*0.85</f>
        <v>38.955822999999995</v>
      </c>
      <c r="CS276" s="35">
        <f t="shared" si="35"/>
        <v>0</v>
      </c>
      <c r="CT276" s="35">
        <f>($AZ276*$R276*'3. Signage Displays'!$A$7)+'3. Signage Displays'!$B$7*TANH('3. Signage Displays'!$C$7*('1. Version 7 Dataset'!$R276+'3. Signage Displays'!$D$7)+'3. Signage Displays'!$E$7)+'3. Signage Displays'!$F$7</f>
        <v>31.873263755813902</v>
      </c>
      <c r="CU276" s="36">
        <f>($AZ276*$R276*'3. Signage Displays'!$A$7)</f>
        <v>2.4254579999999999</v>
      </c>
      <c r="CV276" s="37">
        <f>BE276-(AZ276*R276*'3. Signage Displays'!$A$7)</f>
        <v>12.464542000000002</v>
      </c>
      <c r="CW276" s="37">
        <f>IF(CC276=TRUE,CV276-(CT276*'3. Signage Displays'!$A$12),CV276)</f>
        <v>12.464542000000002</v>
      </c>
      <c r="CX276" s="38">
        <f>'3. Signage Displays'!$B$7*TANH('3. Signage Displays'!$C$7*('1. Version 7 Dataset'!R276+'3. Signage Displays'!$D$7)+'3. Signage Displays'!$E$7)+'3. Signage Displays'!$F$7</f>
        <v>29.447805755813903</v>
      </c>
      <c r="CY276" s="28">
        <f t="shared" si="36"/>
        <v>1</v>
      </c>
    </row>
    <row r="277" spans="1:103" s="17" customFormat="1" ht="19.5" customHeight="1">
      <c r="A277" s="28">
        <v>232</v>
      </c>
      <c r="B277" s="29" t="s">
        <v>2771</v>
      </c>
      <c r="C277" s="29" t="s">
        <v>2775</v>
      </c>
      <c r="D277" s="29" t="s">
        <v>2775</v>
      </c>
      <c r="E277" s="29" t="s">
        <v>2773</v>
      </c>
      <c r="F277" s="29" t="s">
        <v>2775</v>
      </c>
      <c r="G277" s="29" t="s">
        <v>2775</v>
      </c>
      <c r="H277" s="29" t="s">
        <v>2776</v>
      </c>
      <c r="I277" s="29" t="s">
        <v>78</v>
      </c>
      <c r="J277" s="29" t="s">
        <v>100</v>
      </c>
      <c r="K277" s="29"/>
      <c r="L277" s="29" t="s">
        <v>80</v>
      </c>
      <c r="M277" s="29"/>
      <c r="N277" s="30">
        <v>3000</v>
      </c>
      <c r="O277" s="30">
        <v>15.5</v>
      </c>
      <c r="P277" s="30">
        <v>27.5</v>
      </c>
      <c r="Q277" s="31">
        <v>31.5</v>
      </c>
      <c r="R277" s="30">
        <v>423.99</v>
      </c>
      <c r="S277" s="30">
        <v>1.78</v>
      </c>
      <c r="T277" s="30">
        <v>1080</v>
      </c>
      <c r="U277" s="30">
        <v>1920</v>
      </c>
      <c r="V277" s="32">
        <v>2.1</v>
      </c>
      <c r="W277" s="30">
        <v>4891</v>
      </c>
      <c r="X277" s="30">
        <v>60</v>
      </c>
      <c r="Y277" s="30">
        <v>0.3</v>
      </c>
      <c r="Z277" s="29" t="s">
        <v>86</v>
      </c>
      <c r="AA277" s="29" t="s">
        <v>86</v>
      </c>
      <c r="AB277" s="29"/>
      <c r="AC277" s="29"/>
      <c r="AD277" s="29" t="s">
        <v>84</v>
      </c>
      <c r="AE277" s="29" t="s">
        <v>83</v>
      </c>
      <c r="AF277" s="29" t="s">
        <v>2777</v>
      </c>
      <c r="AG277" s="29" t="s">
        <v>2778</v>
      </c>
      <c r="AH277" s="29" t="s">
        <v>86</v>
      </c>
      <c r="AI277" s="29"/>
      <c r="AJ277" s="29" t="s">
        <v>86</v>
      </c>
      <c r="AK277" s="29" t="s">
        <v>86</v>
      </c>
      <c r="AL277" s="29" t="s">
        <v>87</v>
      </c>
      <c r="AM277" s="29" t="s">
        <v>2778</v>
      </c>
      <c r="AN277" s="29" t="s">
        <v>86</v>
      </c>
      <c r="AO277" s="29" t="s">
        <v>86</v>
      </c>
      <c r="AP277" s="29" t="s">
        <v>86</v>
      </c>
      <c r="AQ277" s="29" t="s">
        <v>96</v>
      </c>
      <c r="AR277" s="29"/>
      <c r="AS277" s="29" t="s">
        <v>84</v>
      </c>
      <c r="AT277" s="29" t="s">
        <v>89</v>
      </c>
      <c r="AU277" s="29"/>
      <c r="AV277" s="30">
        <v>1</v>
      </c>
      <c r="AW277" s="29" t="s">
        <v>84</v>
      </c>
      <c r="AX277" s="29" t="s">
        <v>84</v>
      </c>
      <c r="AY277" s="30">
        <v>250</v>
      </c>
      <c r="AZ277" s="30">
        <v>312</v>
      </c>
      <c r="BA277" s="30">
        <v>299</v>
      </c>
      <c r="BB277" s="30">
        <v>200</v>
      </c>
      <c r="BC277" s="29"/>
      <c r="BD277" s="29"/>
      <c r="BE277" s="30">
        <v>26.88</v>
      </c>
      <c r="BF277" s="29"/>
      <c r="BG277" s="30">
        <v>0.23</v>
      </c>
      <c r="BH277" s="29"/>
      <c r="BI277" s="29"/>
      <c r="BJ277" s="30">
        <v>0.18</v>
      </c>
      <c r="BK277" s="30">
        <v>83.72</v>
      </c>
      <c r="BL277" s="30">
        <v>83.72</v>
      </c>
      <c r="BM277" s="30">
        <v>86.5</v>
      </c>
      <c r="BN277" s="29"/>
      <c r="BO277" s="29"/>
      <c r="BP277" s="29"/>
      <c r="BQ277" s="29"/>
      <c r="BR277" s="29"/>
      <c r="BS277" s="29"/>
      <c r="BT277" s="29"/>
      <c r="BU277" s="29"/>
      <c r="BV277" s="30">
        <v>0</v>
      </c>
      <c r="BW277" s="28">
        <v>232</v>
      </c>
      <c r="BX277" s="33">
        <f t="shared" si="31"/>
        <v>83.723699999999994</v>
      </c>
      <c r="BY277" s="34">
        <f>IF(COUNTIF($G$2:G277,G277)=1,1,0)</f>
        <v>0</v>
      </c>
      <c r="BZ277" s="34">
        <f t="shared" si="32"/>
        <v>1</v>
      </c>
      <c r="CA277" s="28" t="s">
        <v>3405</v>
      </c>
      <c r="CB277" s="34" t="b">
        <f t="shared" si="37"/>
        <v>0</v>
      </c>
      <c r="CC277" s="34" t="b">
        <f t="shared" si="33"/>
        <v>0</v>
      </c>
      <c r="CD277" s="34" t="b">
        <f t="array" ref="CD277">ISNUMBER(SEARCH("Touch Screen",$AJ277))</f>
        <v>0</v>
      </c>
      <c r="CE277" s="34"/>
      <c r="CF277" s="34"/>
      <c r="CG277" s="32">
        <v>0.3</v>
      </c>
      <c r="CH277" s="28">
        <v>0</v>
      </c>
      <c r="CI277" s="33">
        <f>('2. AC Monitors'!$A$8*'1. Version 7 Dataset'!$R277)+('1. Version 7 Dataset'!$V277*'2. AC Monitors'!$B$8)+'2. AC Monitors'!$C$8</f>
        <v>68.546779999999998</v>
      </c>
      <c r="CJ277" s="35">
        <f>BX277-('2. AC Monitors'!$B$8*V277)</f>
        <v>74.903699999999986</v>
      </c>
      <c r="CK277" s="33">
        <f>IF($CH277=0,CJ277,CJ277-('2. AC Monitors'!$A$15*'1. Version 7 Dataset'!$CG277))</f>
        <v>74.903699999999986</v>
      </c>
      <c r="CL277" s="33">
        <f>IF($CC277=TRUE,'1. Version 7 Dataset'!CK277-($CI277*'2. AC Monitors'!$B$15),'1. Version 7 Dataset'!CK277)</f>
        <v>74.903699999999986</v>
      </c>
      <c r="CM277" s="33">
        <f>IF($CD277=TRUE,CL277-($CI277*'2. AC Monitors'!$D$15),CL277)</f>
        <v>74.903699999999986</v>
      </c>
      <c r="CN277" s="33">
        <f>IF($CB277=TRUE,CM277-($CI277*'2. AC Monitors'!$E$15),CM277)</f>
        <v>74.903699999999986</v>
      </c>
      <c r="CO277" s="33">
        <f>IF($CA277="DC",CN277+(CI277*(1-'2. AC Monitors'!$D$21)),CN277)</f>
        <v>74.903699999999986</v>
      </c>
      <c r="CP277" s="35">
        <f>('2. AC Monitors'!$A$8*'1. Version 7 Dataset'!$R277)+'2. AC Monitors'!$C$8</f>
        <v>59.726779999999998</v>
      </c>
      <c r="CQ277" s="35">
        <f t="shared" si="34"/>
        <v>0</v>
      </c>
      <c r="CR277" s="33">
        <f>(IF(CD277=TRUE,CI277+(CI277*'2. AC Monitors'!$D$15),'1. Version 7 Dataset'!CI277))*0.85</f>
        <v>58.264762999999995</v>
      </c>
      <c r="CS277" s="35">
        <f t="shared" si="35"/>
        <v>0</v>
      </c>
      <c r="CT277" s="35">
        <f>($AZ277*$R277*'3. Signage Displays'!$A$7)+'3. Signage Displays'!$B$7*TANH('3. Signage Displays'!$C$7*('1. Version 7 Dataset'!$R277+'3. Signage Displays'!$D$7)+'3. Signage Displays'!$E$7)+'3. Signage Displays'!$F$7</f>
        <v>45.729654772033292</v>
      </c>
      <c r="CU277" s="36">
        <f>($AZ277*$R277*'3. Signage Displays'!$A$7)</f>
        <v>5.2913952000000002</v>
      </c>
      <c r="CV277" s="37">
        <f>BE277-(AZ277*R277*'3. Signage Displays'!$A$7)</f>
        <v>21.588604799999999</v>
      </c>
      <c r="CW277" s="37">
        <f>IF(CC277=TRUE,CV277-(CT277*'3. Signage Displays'!$A$12),CV277)</f>
        <v>21.588604799999999</v>
      </c>
      <c r="CX277" s="38">
        <f>'3. Signage Displays'!$B$7*TANH('3. Signage Displays'!$C$7*('1. Version 7 Dataset'!R277+'3. Signage Displays'!$D$7)+'3. Signage Displays'!$E$7)+'3. Signage Displays'!$F$7</f>
        <v>40.438259572033289</v>
      </c>
      <c r="CY277" s="28">
        <f t="shared" si="36"/>
        <v>1</v>
      </c>
    </row>
    <row r="278" spans="1:103" s="17" customFormat="1" ht="19.5" customHeight="1">
      <c r="A278" s="28">
        <v>233</v>
      </c>
      <c r="B278" s="29" t="s">
        <v>446</v>
      </c>
      <c r="C278" s="29" t="s">
        <v>614</v>
      </c>
      <c r="D278" s="29" t="s">
        <v>615</v>
      </c>
      <c r="E278" s="29" t="s">
        <v>449</v>
      </c>
      <c r="F278" s="29" t="s">
        <v>614</v>
      </c>
      <c r="G278" s="29" t="s">
        <v>615</v>
      </c>
      <c r="H278" s="29" t="s">
        <v>616</v>
      </c>
      <c r="I278" s="29" t="s">
        <v>78</v>
      </c>
      <c r="J278" s="29" t="s">
        <v>100</v>
      </c>
      <c r="K278" s="29" t="s">
        <v>105</v>
      </c>
      <c r="L278" s="29" t="s">
        <v>80</v>
      </c>
      <c r="M278" s="29" t="s">
        <v>105</v>
      </c>
      <c r="N278" s="30">
        <v>1200</v>
      </c>
      <c r="O278" s="30">
        <v>13.2</v>
      </c>
      <c r="P278" s="30">
        <v>23.5</v>
      </c>
      <c r="Q278" s="31">
        <v>27</v>
      </c>
      <c r="R278" s="30">
        <v>311.67</v>
      </c>
      <c r="S278" s="30">
        <v>1.78</v>
      </c>
      <c r="T278" s="30">
        <v>1080</v>
      </c>
      <c r="U278" s="30">
        <v>1920</v>
      </c>
      <c r="V278" s="32">
        <v>2.1</v>
      </c>
      <c r="W278" s="30">
        <v>6653</v>
      </c>
      <c r="X278" s="30">
        <v>60</v>
      </c>
      <c r="Y278" s="30">
        <v>33</v>
      </c>
      <c r="Z278" s="29" t="s">
        <v>81</v>
      </c>
      <c r="AA278" s="29" t="s">
        <v>86</v>
      </c>
      <c r="AB278" s="29"/>
      <c r="AC278" s="29"/>
      <c r="AD278" s="29" t="s">
        <v>84</v>
      </c>
      <c r="AE278" s="29" t="s">
        <v>83</v>
      </c>
      <c r="AF278" s="29" t="s">
        <v>270</v>
      </c>
      <c r="AG278" s="29" t="s">
        <v>105</v>
      </c>
      <c r="AH278" s="29" t="s">
        <v>120</v>
      </c>
      <c r="AI278" s="29" t="s">
        <v>105</v>
      </c>
      <c r="AJ278" s="29" t="s">
        <v>120</v>
      </c>
      <c r="AK278" s="29" t="s">
        <v>86</v>
      </c>
      <c r="AL278" s="29" t="s">
        <v>102</v>
      </c>
      <c r="AM278" s="29" t="s">
        <v>105</v>
      </c>
      <c r="AN278" s="29" t="s">
        <v>86</v>
      </c>
      <c r="AO278" s="29" t="s">
        <v>86</v>
      </c>
      <c r="AP278" s="29" t="s">
        <v>86</v>
      </c>
      <c r="AQ278" s="29" t="s">
        <v>96</v>
      </c>
      <c r="AR278" s="29" t="s">
        <v>105</v>
      </c>
      <c r="AS278" s="29" t="s">
        <v>84</v>
      </c>
      <c r="AT278" s="29" t="s">
        <v>89</v>
      </c>
      <c r="AU278" s="29" t="s">
        <v>105</v>
      </c>
      <c r="AV278" s="30">
        <v>0</v>
      </c>
      <c r="AW278" s="29" t="s">
        <v>84</v>
      </c>
      <c r="AX278" s="29" t="s">
        <v>84</v>
      </c>
      <c r="AY278" s="30">
        <v>300</v>
      </c>
      <c r="AZ278" s="30">
        <v>291.5</v>
      </c>
      <c r="BA278" s="30">
        <v>269.10000000000002</v>
      </c>
      <c r="BB278" s="30">
        <v>200</v>
      </c>
      <c r="BC278" s="29"/>
      <c r="BD278" s="29"/>
      <c r="BE278" s="30">
        <v>18.809999999999999</v>
      </c>
      <c r="BF278" s="29"/>
      <c r="BG278" s="30">
        <v>0.21</v>
      </c>
      <c r="BH278" s="29"/>
      <c r="BI278" s="29"/>
      <c r="BJ278" s="30">
        <v>0.15</v>
      </c>
      <c r="BK278" s="30">
        <v>58.87</v>
      </c>
      <c r="BL278" s="30">
        <v>58.87</v>
      </c>
      <c r="BM278" s="30">
        <v>64</v>
      </c>
      <c r="BN278" s="29"/>
      <c r="BO278" s="29"/>
      <c r="BP278" s="30">
        <v>0.17</v>
      </c>
      <c r="BQ278" s="30">
        <v>0.24</v>
      </c>
      <c r="BR278" s="29"/>
      <c r="BS278" s="30">
        <v>19.239999999999998</v>
      </c>
      <c r="BT278" s="30">
        <v>60.35</v>
      </c>
      <c r="BU278" s="29"/>
      <c r="BV278" s="30">
        <v>0</v>
      </c>
      <c r="BW278" s="28">
        <v>233</v>
      </c>
      <c r="BX278" s="33">
        <f t="shared" si="31"/>
        <v>58.86719999999999</v>
      </c>
      <c r="BY278" s="34">
        <f>IF(COUNTIF($G$2:G278,G278)=1,1,0)</f>
        <v>1</v>
      </c>
      <c r="BZ278" s="34">
        <f t="shared" si="32"/>
        <v>1</v>
      </c>
      <c r="CA278" s="28" t="s">
        <v>3405</v>
      </c>
      <c r="CB278" s="34" t="b">
        <f t="shared" si="37"/>
        <v>0</v>
      </c>
      <c r="CC278" s="34" t="b">
        <f t="shared" si="33"/>
        <v>0</v>
      </c>
      <c r="CD278" s="34" t="b">
        <f t="array" ref="CD278">ISNUMBER(SEARCH("Touch Screen",$AJ278))</f>
        <v>0</v>
      </c>
      <c r="CE278" s="34"/>
      <c r="CF278" s="34"/>
      <c r="CG278" s="32">
        <v>33</v>
      </c>
      <c r="CH278" s="28">
        <v>0</v>
      </c>
      <c r="CI278" s="33">
        <f>('2. AC Monitors'!$A$8*'1. Version 7 Dataset'!$R278)+('1. Version 7 Dataset'!$V278*'2. AC Monitors'!$B$8)+'2. AC Monitors'!$C$8</f>
        <v>54.843740000000004</v>
      </c>
      <c r="CJ278" s="35">
        <f>BX278-('2. AC Monitors'!$B$8*V278)</f>
        <v>50.047199999999989</v>
      </c>
      <c r="CK278" s="33">
        <f>IF($CH278=0,CJ278,CJ278-('2. AC Monitors'!$A$15*'1. Version 7 Dataset'!$CG278))</f>
        <v>50.047199999999989</v>
      </c>
      <c r="CL278" s="33">
        <f>IF($CC278=TRUE,'1. Version 7 Dataset'!CK278-($CI278*'2. AC Monitors'!$B$15),'1. Version 7 Dataset'!CK278)</f>
        <v>50.047199999999989</v>
      </c>
      <c r="CM278" s="33">
        <f>IF($CD278=TRUE,CL278-($CI278*'2. AC Monitors'!$D$15),CL278)</f>
        <v>50.047199999999989</v>
      </c>
      <c r="CN278" s="33">
        <f>IF($CB278=TRUE,CM278-($CI278*'2. AC Monitors'!$E$15),CM278)</f>
        <v>50.047199999999989</v>
      </c>
      <c r="CO278" s="33">
        <f>IF($CA278="DC",CN278+(CI278*(1-'2. AC Monitors'!$D$21)),CN278)</f>
        <v>50.047199999999989</v>
      </c>
      <c r="CP278" s="35">
        <f>('2. AC Monitors'!$A$8*'1. Version 7 Dataset'!$R278)+'2. AC Monitors'!$C$8</f>
        <v>46.023740000000004</v>
      </c>
      <c r="CQ278" s="35">
        <f t="shared" si="34"/>
        <v>0</v>
      </c>
      <c r="CR278" s="33">
        <f>(IF(CD278=TRUE,CI278+(CI278*'2. AC Monitors'!$D$15),'1. Version 7 Dataset'!CI278))*0.85</f>
        <v>46.617179</v>
      </c>
      <c r="CS278" s="35">
        <f t="shared" si="35"/>
        <v>0</v>
      </c>
      <c r="CT278" s="35">
        <f>($AZ278*$R278*'3. Signage Displays'!$A$7)+'3. Signage Displays'!$B$7*TANH('3. Signage Displays'!$C$7*('1. Version 7 Dataset'!$R278+'3. Signage Displays'!$D$7)+'3. Signage Displays'!$E$7)+'3. Signage Displays'!$F$7</f>
        <v>37.472434279051399</v>
      </c>
      <c r="CU278" s="36">
        <f>($AZ278*$R278*'3. Signage Displays'!$A$7)</f>
        <v>3.6340722000000008</v>
      </c>
      <c r="CV278" s="37">
        <f>BE278-(AZ278*R278*'3. Signage Displays'!$A$7)</f>
        <v>15.175927799999998</v>
      </c>
      <c r="CW278" s="37">
        <f>IF(CC278=TRUE,CV278-(CT278*'3. Signage Displays'!$A$12),CV278)</f>
        <v>15.175927799999998</v>
      </c>
      <c r="CX278" s="38">
        <f>'3. Signage Displays'!$B$7*TANH('3. Signage Displays'!$C$7*('1. Version 7 Dataset'!R278+'3. Signage Displays'!$D$7)+'3. Signage Displays'!$E$7)+'3. Signage Displays'!$F$7</f>
        <v>33.8383620790514</v>
      </c>
      <c r="CY278" s="28">
        <f t="shared" si="36"/>
        <v>1</v>
      </c>
    </row>
    <row r="279" spans="1:103" s="17" customFormat="1" ht="19.5" customHeight="1">
      <c r="A279" s="28">
        <v>236</v>
      </c>
      <c r="B279" s="29" t="s">
        <v>2771</v>
      </c>
      <c r="C279" s="29" t="s">
        <v>2791</v>
      </c>
      <c r="D279" s="29" t="s">
        <v>2791</v>
      </c>
      <c r="E279" s="29" t="s">
        <v>2773</v>
      </c>
      <c r="F279" s="29" t="s">
        <v>2791</v>
      </c>
      <c r="G279" s="29" t="s">
        <v>2791</v>
      </c>
      <c r="H279" s="29" t="s">
        <v>2792</v>
      </c>
      <c r="I279" s="29" t="s">
        <v>78</v>
      </c>
      <c r="J279" s="29" t="s">
        <v>88</v>
      </c>
      <c r="K279" s="29" t="s">
        <v>158</v>
      </c>
      <c r="L279" s="29" t="s">
        <v>80</v>
      </c>
      <c r="M279" s="29"/>
      <c r="N279" s="30">
        <v>1000</v>
      </c>
      <c r="O279" s="30">
        <v>10.6</v>
      </c>
      <c r="P279" s="30">
        <v>18.8</v>
      </c>
      <c r="Q279" s="31">
        <v>21.6</v>
      </c>
      <c r="R279" s="30">
        <v>199.36</v>
      </c>
      <c r="S279" s="30">
        <v>1.78</v>
      </c>
      <c r="T279" s="30">
        <v>1080</v>
      </c>
      <c r="U279" s="30">
        <v>1920</v>
      </c>
      <c r="V279" s="32">
        <v>2.1</v>
      </c>
      <c r="W279" s="30">
        <v>10401</v>
      </c>
      <c r="X279" s="30">
        <v>60</v>
      </c>
      <c r="Y279" s="30">
        <v>0.3</v>
      </c>
      <c r="Z279" s="29" t="s">
        <v>86</v>
      </c>
      <c r="AA279" s="29" t="s">
        <v>86</v>
      </c>
      <c r="AB279" s="29"/>
      <c r="AC279" s="29"/>
      <c r="AD279" s="29" t="s">
        <v>84</v>
      </c>
      <c r="AE279" s="29" t="s">
        <v>84</v>
      </c>
      <c r="AF279" s="29" t="s">
        <v>127</v>
      </c>
      <c r="AG279" s="29"/>
      <c r="AH279" s="29" t="s">
        <v>86</v>
      </c>
      <c r="AI279" s="29"/>
      <c r="AJ279" s="29" t="s">
        <v>86</v>
      </c>
      <c r="AK279" s="29" t="s">
        <v>86</v>
      </c>
      <c r="AL279" s="29" t="s">
        <v>102</v>
      </c>
      <c r="AM279" s="29"/>
      <c r="AN279" s="29" t="s">
        <v>86</v>
      </c>
      <c r="AO279" s="29" t="s">
        <v>86</v>
      </c>
      <c r="AP279" s="29" t="s">
        <v>86</v>
      </c>
      <c r="AQ279" s="29" t="s">
        <v>96</v>
      </c>
      <c r="AR279" s="29"/>
      <c r="AS279" s="29" t="s">
        <v>84</v>
      </c>
      <c r="AT279" s="29" t="s">
        <v>89</v>
      </c>
      <c r="AU279" s="29"/>
      <c r="AV279" s="30">
        <v>0</v>
      </c>
      <c r="AW279" s="29" t="s">
        <v>84</v>
      </c>
      <c r="AX279" s="29" t="s">
        <v>84</v>
      </c>
      <c r="AY279" s="30">
        <v>219.2</v>
      </c>
      <c r="AZ279" s="30">
        <v>219.2</v>
      </c>
      <c r="BA279" s="30">
        <v>209.7</v>
      </c>
      <c r="BB279" s="30">
        <v>200.1</v>
      </c>
      <c r="BC279" s="29"/>
      <c r="BD279" s="29"/>
      <c r="BE279" s="30">
        <v>14.92</v>
      </c>
      <c r="BF279" s="29"/>
      <c r="BG279" s="30">
        <v>0.22</v>
      </c>
      <c r="BH279" s="29"/>
      <c r="BI279" s="29"/>
      <c r="BJ279" s="30">
        <v>0.32</v>
      </c>
      <c r="BK279" s="30">
        <v>47</v>
      </c>
      <c r="BL279" s="30">
        <v>47</v>
      </c>
      <c r="BM279" s="30">
        <v>50.7</v>
      </c>
      <c r="BN279" s="29"/>
      <c r="BO279" s="29"/>
      <c r="BP279" s="30">
        <v>0.38</v>
      </c>
      <c r="BQ279" s="30">
        <v>0.27</v>
      </c>
      <c r="BR279" s="29"/>
      <c r="BS279" s="30">
        <v>15.03</v>
      </c>
      <c r="BT279" s="30">
        <v>47.62</v>
      </c>
      <c r="BU279" s="29"/>
      <c r="BV279" s="30">
        <v>0</v>
      </c>
      <c r="BW279" s="28">
        <v>236</v>
      </c>
      <c r="BX279" s="33">
        <f t="shared" si="31"/>
        <v>46.997399999999992</v>
      </c>
      <c r="BY279" s="34">
        <f>IF(COUNTIF($G$2:G279,G279)=1,1,0)</f>
        <v>1</v>
      </c>
      <c r="BZ279" s="34">
        <f t="shared" si="32"/>
        <v>1</v>
      </c>
      <c r="CA279" s="28" t="s">
        <v>3405</v>
      </c>
      <c r="CB279" s="34" t="b">
        <f t="shared" si="37"/>
        <v>0</v>
      </c>
      <c r="CC279" s="34" t="b">
        <f t="shared" si="33"/>
        <v>0</v>
      </c>
      <c r="CD279" s="34" t="b">
        <f t="array" ref="CD279">ISNUMBER(SEARCH("Touch Screen",$AJ279))</f>
        <v>0</v>
      </c>
      <c r="CE279" s="34"/>
      <c r="CF279" s="34"/>
      <c r="CG279" s="32">
        <v>0.3</v>
      </c>
      <c r="CH279" s="28">
        <v>0</v>
      </c>
      <c r="CI279" s="33">
        <f>('2. AC Monitors'!$A$8*'1. Version 7 Dataset'!$R279)+('1. Version 7 Dataset'!$V279*'2. AC Monitors'!$B$8)+'2. AC Monitors'!$C$8</f>
        <v>41.141919999999999</v>
      </c>
      <c r="CJ279" s="35">
        <f>BX279-('2. AC Monitors'!$B$8*V279)</f>
        <v>38.177399999999992</v>
      </c>
      <c r="CK279" s="33">
        <f>IF($CH279=0,CJ279,CJ279-('2. AC Monitors'!$A$15*'1. Version 7 Dataset'!$CG279))</f>
        <v>38.177399999999992</v>
      </c>
      <c r="CL279" s="33">
        <f>IF($CC279=TRUE,'1. Version 7 Dataset'!CK279-($CI279*'2. AC Monitors'!$B$15),'1. Version 7 Dataset'!CK279)</f>
        <v>38.177399999999992</v>
      </c>
      <c r="CM279" s="33">
        <f>IF($CD279=TRUE,CL279-($CI279*'2. AC Monitors'!$D$15),CL279)</f>
        <v>38.177399999999992</v>
      </c>
      <c r="CN279" s="33">
        <f>IF($CB279=TRUE,CM279-($CI279*'2. AC Monitors'!$E$15),CM279)</f>
        <v>38.177399999999992</v>
      </c>
      <c r="CO279" s="33">
        <f>IF($CA279="DC",CN279+(CI279*(1-'2. AC Monitors'!$D$21)),CN279)</f>
        <v>38.177399999999992</v>
      </c>
      <c r="CP279" s="35">
        <f>('2. AC Monitors'!$A$8*'1. Version 7 Dataset'!$R279)+'2. AC Monitors'!$C$8</f>
        <v>32.321920000000006</v>
      </c>
      <c r="CQ279" s="35">
        <f t="shared" si="34"/>
        <v>0</v>
      </c>
      <c r="CR279" s="33">
        <f>(IF(CD279=TRUE,CI279+(CI279*'2. AC Monitors'!$D$15),'1. Version 7 Dataset'!CI279))*0.85</f>
        <v>34.970631999999995</v>
      </c>
      <c r="CS279" s="35">
        <f t="shared" si="35"/>
        <v>0</v>
      </c>
      <c r="CT279" s="35">
        <f>($AZ279*$R279*'3. Signage Displays'!$A$7)+'3. Signage Displays'!$B$7*TANH('3. Signage Displays'!$C$7*('1. Version 7 Dataset'!$R279+'3. Signage Displays'!$D$7)+'3. Signage Displays'!$E$7)+'3. Signage Displays'!$F$7</f>
        <v>28.901098079936911</v>
      </c>
      <c r="CU279" s="36">
        <f>($AZ279*$R279*'3. Signage Displays'!$A$7)</f>
        <v>1.7479884800000001</v>
      </c>
      <c r="CV279" s="37">
        <f>BE279-(AZ279*R279*'3. Signage Displays'!$A$7)</f>
        <v>13.17201152</v>
      </c>
      <c r="CW279" s="37">
        <f>IF(CC279=TRUE,CV279-(CT279*'3. Signage Displays'!$A$12),CV279)</f>
        <v>13.17201152</v>
      </c>
      <c r="CX279" s="38">
        <f>'3. Signage Displays'!$B$7*TANH('3. Signage Displays'!$C$7*('1. Version 7 Dataset'!R279+'3. Signage Displays'!$D$7)+'3. Signage Displays'!$E$7)+'3. Signage Displays'!$F$7</f>
        <v>27.153109599936911</v>
      </c>
      <c r="CY279" s="28">
        <f t="shared" si="36"/>
        <v>1</v>
      </c>
    </row>
    <row r="280" spans="1:103" s="17" customFormat="1" ht="19.5" customHeight="1">
      <c r="A280" s="28">
        <v>238</v>
      </c>
      <c r="B280" s="29" t="s">
        <v>2771</v>
      </c>
      <c r="C280" s="29" t="s">
        <v>2797</v>
      </c>
      <c r="D280" s="29" t="s">
        <v>2797</v>
      </c>
      <c r="E280" s="29" t="s">
        <v>2773</v>
      </c>
      <c r="F280" s="29" t="s">
        <v>2797</v>
      </c>
      <c r="G280" s="29" t="s">
        <v>2797</v>
      </c>
      <c r="H280" s="29" t="s">
        <v>2798</v>
      </c>
      <c r="I280" s="29" t="s">
        <v>78</v>
      </c>
      <c r="J280" s="29" t="s">
        <v>88</v>
      </c>
      <c r="K280" s="29" t="s">
        <v>158</v>
      </c>
      <c r="L280" s="29" t="s">
        <v>80</v>
      </c>
      <c r="M280" s="29"/>
      <c r="N280" s="30">
        <v>1000</v>
      </c>
      <c r="O280" s="30">
        <v>11.7</v>
      </c>
      <c r="P280" s="30">
        <v>20.7</v>
      </c>
      <c r="Q280" s="31">
        <v>23.8</v>
      </c>
      <c r="R280" s="30">
        <v>242.04</v>
      </c>
      <c r="S280" s="30">
        <v>1.78</v>
      </c>
      <c r="T280" s="30">
        <v>1080</v>
      </c>
      <c r="U280" s="30">
        <v>1920</v>
      </c>
      <c r="V280" s="32">
        <v>2.1</v>
      </c>
      <c r="W280" s="30">
        <v>8567</v>
      </c>
      <c r="X280" s="30">
        <v>60</v>
      </c>
      <c r="Y280" s="30">
        <v>0.3</v>
      </c>
      <c r="Z280" s="29" t="s">
        <v>81</v>
      </c>
      <c r="AA280" s="29" t="s">
        <v>86</v>
      </c>
      <c r="AB280" s="29"/>
      <c r="AC280" s="29"/>
      <c r="AD280" s="29" t="s">
        <v>84</v>
      </c>
      <c r="AE280" s="29" t="s">
        <v>84</v>
      </c>
      <c r="AF280" s="29" t="s">
        <v>127</v>
      </c>
      <c r="AG280" s="29"/>
      <c r="AH280" s="29" t="s">
        <v>86</v>
      </c>
      <c r="AI280" s="29"/>
      <c r="AJ280" s="29" t="s">
        <v>86</v>
      </c>
      <c r="AK280" s="29" t="s">
        <v>86</v>
      </c>
      <c r="AL280" s="29" t="s">
        <v>102</v>
      </c>
      <c r="AM280" s="29"/>
      <c r="AN280" s="29" t="s">
        <v>86</v>
      </c>
      <c r="AO280" s="29" t="s">
        <v>86</v>
      </c>
      <c r="AP280" s="29" t="s">
        <v>86</v>
      </c>
      <c r="AQ280" s="29" t="s">
        <v>96</v>
      </c>
      <c r="AR280" s="29"/>
      <c r="AS280" s="29" t="s">
        <v>84</v>
      </c>
      <c r="AT280" s="29" t="s">
        <v>89</v>
      </c>
      <c r="AU280" s="29"/>
      <c r="AV280" s="30">
        <v>0</v>
      </c>
      <c r="AW280" s="29" t="s">
        <v>84</v>
      </c>
      <c r="AX280" s="29" t="s">
        <v>84</v>
      </c>
      <c r="AY280" s="30">
        <v>206.6</v>
      </c>
      <c r="AZ280" s="30">
        <v>206.6</v>
      </c>
      <c r="BA280" s="30">
        <v>121.1</v>
      </c>
      <c r="BB280" s="30">
        <v>200.1</v>
      </c>
      <c r="BC280" s="29"/>
      <c r="BD280" s="29"/>
      <c r="BE280" s="30">
        <v>15.98</v>
      </c>
      <c r="BF280" s="29"/>
      <c r="BG280" s="30">
        <v>0.2</v>
      </c>
      <c r="BH280" s="29"/>
      <c r="BI280" s="29"/>
      <c r="BJ280" s="30">
        <v>0.32</v>
      </c>
      <c r="BK280" s="30">
        <v>50.13</v>
      </c>
      <c r="BL280" s="30">
        <v>50.13</v>
      </c>
      <c r="BM280" s="30">
        <v>53.8</v>
      </c>
      <c r="BN280" s="29"/>
      <c r="BO280" s="29"/>
      <c r="BP280" s="30">
        <v>0.33</v>
      </c>
      <c r="BQ280" s="30">
        <v>0.22</v>
      </c>
      <c r="BR280" s="29"/>
      <c r="BS280" s="30">
        <v>15.9</v>
      </c>
      <c r="BT280" s="30">
        <v>50</v>
      </c>
      <c r="BU280" s="29"/>
      <c r="BV280" s="30">
        <v>0</v>
      </c>
      <c r="BW280" s="28">
        <v>238</v>
      </c>
      <c r="BX280" s="33">
        <f t="shared" si="31"/>
        <v>50.133479999999999</v>
      </c>
      <c r="BY280" s="34">
        <f>IF(COUNTIF($G$2:G280,G280)=1,1,0)</f>
        <v>1</v>
      </c>
      <c r="BZ280" s="34">
        <f t="shared" si="32"/>
        <v>1</v>
      </c>
      <c r="CA280" s="28" t="s">
        <v>3405</v>
      </c>
      <c r="CB280" s="34" t="b">
        <f t="shared" si="37"/>
        <v>0</v>
      </c>
      <c r="CC280" s="34" t="b">
        <f t="shared" si="33"/>
        <v>0</v>
      </c>
      <c r="CD280" s="34" t="b">
        <f t="array" ref="CD280">ISNUMBER(SEARCH("Touch Screen",$AJ280))</f>
        <v>0</v>
      </c>
      <c r="CE280" s="34"/>
      <c r="CF280" s="34"/>
      <c r="CG280" s="32">
        <v>0.3</v>
      </c>
      <c r="CH280" s="28">
        <v>0</v>
      </c>
      <c r="CI280" s="33">
        <f>('2. AC Monitors'!$A$8*'1. Version 7 Dataset'!$R280)+('1. Version 7 Dataset'!$V280*'2. AC Monitors'!$B$8)+'2. AC Monitors'!$C$8</f>
        <v>46.348879999999994</v>
      </c>
      <c r="CJ280" s="35">
        <f>BX280-('2. AC Monitors'!$B$8*V280)</f>
        <v>41.313479999999998</v>
      </c>
      <c r="CK280" s="33">
        <f>IF($CH280=0,CJ280,CJ280-('2. AC Monitors'!$A$15*'1. Version 7 Dataset'!$CG280))</f>
        <v>41.313479999999998</v>
      </c>
      <c r="CL280" s="33">
        <f>IF($CC280=TRUE,'1. Version 7 Dataset'!CK280-($CI280*'2. AC Monitors'!$B$15),'1. Version 7 Dataset'!CK280)</f>
        <v>41.313479999999998</v>
      </c>
      <c r="CM280" s="33">
        <f>IF($CD280=TRUE,CL280-($CI280*'2. AC Monitors'!$D$15),CL280)</f>
        <v>41.313479999999998</v>
      </c>
      <c r="CN280" s="33">
        <f>IF($CB280=TRUE,CM280-($CI280*'2. AC Monitors'!$E$15),CM280)</f>
        <v>41.313479999999998</v>
      </c>
      <c r="CO280" s="33">
        <f>IF($CA280="DC",CN280+(CI280*(1-'2. AC Monitors'!$D$21)),CN280)</f>
        <v>41.313479999999998</v>
      </c>
      <c r="CP280" s="35">
        <f>('2. AC Monitors'!$A$8*'1. Version 7 Dataset'!$R280)+'2. AC Monitors'!$C$8</f>
        <v>37.528880000000001</v>
      </c>
      <c r="CQ280" s="35">
        <f t="shared" si="34"/>
        <v>0</v>
      </c>
      <c r="CR280" s="33">
        <f>(IF(CD280=TRUE,CI280+(CI280*'2. AC Monitors'!$D$15),'1. Version 7 Dataset'!CI280))*0.85</f>
        <v>39.396547999999996</v>
      </c>
      <c r="CS280" s="35">
        <f t="shared" si="35"/>
        <v>0</v>
      </c>
      <c r="CT280" s="35">
        <f>($AZ280*$R280*'3. Signage Displays'!$A$7)+'3. Signage Displays'!$B$7*TANH('3. Signage Displays'!$C$7*('1. Version 7 Dataset'!$R280+'3. Signage Displays'!$D$7)+'3. Signage Displays'!$E$7)+'3. Signage Displays'!$F$7</f>
        <v>31.701400879153873</v>
      </c>
      <c r="CU280" s="36">
        <f>($AZ280*$R280*'3. Signage Displays'!$A$7)</f>
        <v>2.00021856</v>
      </c>
      <c r="CV280" s="37">
        <f>BE280-(AZ280*R280*'3. Signage Displays'!$A$7)</f>
        <v>13.97978144</v>
      </c>
      <c r="CW280" s="37">
        <f>IF(CC280=TRUE,CV280-(CT280*'3. Signage Displays'!$A$12),CV280)</f>
        <v>13.97978144</v>
      </c>
      <c r="CX280" s="38">
        <f>'3. Signage Displays'!$B$7*TANH('3. Signage Displays'!$C$7*('1. Version 7 Dataset'!R280+'3. Signage Displays'!$D$7)+'3. Signage Displays'!$E$7)+'3. Signage Displays'!$F$7</f>
        <v>29.701182319153872</v>
      </c>
      <c r="CY280" s="28">
        <f t="shared" si="36"/>
        <v>1</v>
      </c>
    </row>
    <row r="281" spans="1:103" s="17" customFormat="1" ht="19.5" customHeight="1">
      <c r="A281" s="28">
        <v>241</v>
      </c>
      <c r="B281" s="29" t="s">
        <v>1674</v>
      </c>
      <c r="C281" s="29" t="s">
        <v>1696</v>
      </c>
      <c r="D281" s="29" t="s">
        <v>1697</v>
      </c>
      <c r="E281" s="29" t="s">
        <v>1677</v>
      </c>
      <c r="F281" s="29" t="s">
        <v>1698</v>
      </c>
      <c r="G281" s="29" t="s">
        <v>1699</v>
      </c>
      <c r="H281" s="29" t="s">
        <v>1700</v>
      </c>
      <c r="I281" s="29" t="s">
        <v>78</v>
      </c>
      <c r="J281" s="29" t="s">
        <v>100</v>
      </c>
      <c r="K281" s="29"/>
      <c r="L281" s="29" t="s">
        <v>80</v>
      </c>
      <c r="M281" s="29"/>
      <c r="N281" s="30">
        <v>1000</v>
      </c>
      <c r="O281" s="30">
        <v>10.1</v>
      </c>
      <c r="P281" s="30">
        <v>18</v>
      </c>
      <c r="Q281" s="31">
        <v>20.7</v>
      </c>
      <c r="R281" s="30">
        <v>183.09</v>
      </c>
      <c r="S281" s="30">
        <v>1.78</v>
      </c>
      <c r="T281" s="30">
        <v>1080</v>
      </c>
      <c r="U281" s="30">
        <v>1920</v>
      </c>
      <c r="V281" s="32">
        <v>2.1</v>
      </c>
      <c r="W281" s="30">
        <v>11325</v>
      </c>
      <c r="X281" s="30">
        <v>60</v>
      </c>
      <c r="Y281" s="30">
        <v>0.3</v>
      </c>
      <c r="Z281" s="29" t="s">
        <v>86</v>
      </c>
      <c r="AA281" s="29" t="s">
        <v>86</v>
      </c>
      <c r="AB281" s="29"/>
      <c r="AC281" s="29"/>
      <c r="AD281" s="29" t="s">
        <v>84</v>
      </c>
      <c r="AE281" s="29" t="s">
        <v>84</v>
      </c>
      <c r="AF281" s="29" t="s">
        <v>830</v>
      </c>
      <c r="AG281" s="29"/>
      <c r="AH281" s="29" t="s">
        <v>86</v>
      </c>
      <c r="AI281" s="29"/>
      <c r="AJ281" s="29" t="s">
        <v>86</v>
      </c>
      <c r="AK281" s="29" t="s">
        <v>86</v>
      </c>
      <c r="AL281" s="29" t="s">
        <v>87</v>
      </c>
      <c r="AM281" s="29"/>
      <c r="AN281" s="29" t="s">
        <v>86</v>
      </c>
      <c r="AO281" s="29" t="s">
        <v>86</v>
      </c>
      <c r="AP281" s="29" t="s">
        <v>86</v>
      </c>
      <c r="AQ281" s="29" t="s">
        <v>96</v>
      </c>
      <c r="AR281" s="29"/>
      <c r="AS281" s="29" t="s">
        <v>84</v>
      </c>
      <c r="AT281" s="29" t="s">
        <v>89</v>
      </c>
      <c r="AU281" s="29"/>
      <c r="AV281" s="30">
        <v>5</v>
      </c>
      <c r="AW281" s="29" t="s">
        <v>84</v>
      </c>
      <c r="AX281" s="29" t="s">
        <v>84</v>
      </c>
      <c r="AY281" s="30">
        <v>250</v>
      </c>
      <c r="AZ281" s="30">
        <v>265</v>
      </c>
      <c r="BA281" s="30">
        <v>226</v>
      </c>
      <c r="BB281" s="30">
        <v>200</v>
      </c>
      <c r="BC281" s="29"/>
      <c r="BD281" s="29"/>
      <c r="BE281" s="30">
        <v>14.83</v>
      </c>
      <c r="BF281" s="29"/>
      <c r="BG281" s="30">
        <v>0.14000000000000001</v>
      </c>
      <c r="BH281" s="30">
        <v>0</v>
      </c>
      <c r="BI281" s="29"/>
      <c r="BJ281" s="30">
        <v>0.12</v>
      </c>
      <c r="BK281" s="30">
        <v>46.27</v>
      </c>
      <c r="BL281" s="30">
        <v>46.27</v>
      </c>
      <c r="BM281" s="30">
        <v>49.9</v>
      </c>
      <c r="BN281" s="29"/>
      <c r="BO281" s="29"/>
      <c r="BP281" s="30">
        <v>0.15</v>
      </c>
      <c r="BQ281" s="30">
        <v>0.17</v>
      </c>
      <c r="BR281" s="30">
        <v>0</v>
      </c>
      <c r="BS281" s="30">
        <v>14.7</v>
      </c>
      <c r="BT281" s="30">
        <v>46.04</v>
      </c>
      <c r="BU281" s="29"/>
      <c r="BV281" s="30">
        <v>0</v>
      </c>
      <c r="BW281" s="28">
        <v>241</v>
      </c>
      <c r="BX281" s="33">
        <f t="shared" si="31"/>
        <v>46.265940000000001</v>
      </c>
      <c r="BY281" s="34">
        <f>IF(COUNTIF($G$2:G281,G281)=1,1,0)</f>
        <v>1</v>
      </c>
      <c r="BZ281" s="34">
        <f t="shared" si="32"/>
        <v>1</v>
      </c>
      <c r="CA281" s="28" t="s">
        <v>3405</v>
      </c>
      <c r="CB281" s="34" t="b">
        <f t="shared" si="37"/>
        <v>0</v>
      </c>
      <c r="CC281" s="34" t="b">
        <f t="shared" si="33"/>
        <v>0</v>
      </c>
      <c r="CD281" s="34" t="b">
        <f t="array" ref="CD281">ISNUMBER(SEARCH("Touch Screen",$AJ281))</f>
        <v>0</v>
      </c>
      <c r="CE281" s="34"/>
      <c r="CF281" s="34"/>
      <c r="CG281" s="32">
        <v>0.3</v>
      </c>
      <c r="CH281" s="28">
        <v>0</v>
      </c>
      <c r="CI281" s="33">
        <f>('2. AC Monitors'!$A$8*'1. Version 7 Dataset'!$R281)+('1. Version 7 Dataset'!$V281*'2. AC Monitors'!$B$8)+'2. AC Monitors'!$C$8</f>
        <v>39.156980000000004</v>
      </c>
      <c r="CJ281" s="35">
        <f>BX281-('2. AC Monitors'!$B$8*V281)</f>
        <v>37.44594</v>
      </c>
      <c r="CK281" s="33">
        <f>IF($CH281=0,CJ281,CJ281-('2. AC Monitors'!$A$15*'1. Version 7 Dataset'!$CG281))</f>
        <v>37.44594</v>
      </c>
      <c r="CL281" s="33">
        <f>IF($CC281=TRUE,'1. Version 7 Dataset'!CK281-($CI281*'2. AC Monitors'!$B$15),'1. Version 7 Dataset'!CK281)</f>
        <v>37.44594</v>
      </c>
      <c r="CM281" s="33">
        <f>IF($CD281=TRUE,CL281-($CI281*'2. AC Monitors'!$D$15),CL281)</f>
        <v>37.44594</v>
      </c>
      <c r="CN281" s="33">
        <f>IF($CB281=TRUE,CM281-($CI281*'2. AC Monitors'!$E$15),CM281)</f>
        <v>37.44594</v>
      </c>
      <c r="CO281" s="33">
        <f>IF($CA281="DC",CN281+(CI281*(1-'2. AC Monitors'!$D$21)),CN281)</f>
        <v>37.44594</v>
      </c>
      <c r="CP281" s="35">
        <f>('2. AC Monitors'!$A$8*'1. Version 7 Dataset'!$R281)+'2. AC Monitors'!$C$8</f>
        <v>30.336980000000001</v>
      </c>
      <c r="CQ281" s="35">
        <f t="shared" si="34"/>
        <v>0</v>
      </c>
      <c r="CR281" s="33">
        <f>(IF(CD281=TRUE,CI281+(CI281*'2. AC Monitors'!$D$15),'1. Version 7 Dataset'!CI281))*0.85</f>
        <v>33.283433000000002</v>
      </c>
      <c r="CS281" s="35">
        <f t="shared" si="35"/>
        <v>0</v>
      </c>
      <c r="CT281" s="35">
        <f>($AZ281*$R281*'3. Signage Displays'!$A$7)+'3. Signage Displays'!$B$7*TANH('3. Signage Displays'!$C$7*('1. Version 7 Dataset'!$R281+'3. Signage Displays'!$D$7)+'3. Signage Displays'!$E$7)+'3. Signage Displays'!$F$7</f>
        <v>28.120681845816463</v>
      </c>
      <c r="CU281" s="36">
        <f>($AZ281*$R281*'3. Signage Displays'!$A$7)</f>
        <v>1.9407540000000001</v>
      </c>
      <c r="CV281" s="37">
        <f>BE281-(AZ281*R281*'3. Signage Displays'!$A$7)</f>
        <v>12.889246</v>
      </c>
      <c r="CW281" s="37">
        <f>IF(CC281=TRUE,CV281-(CT281*'3. Signage Displays'!$A$12),CV281)</f>
        <v>12.889246</v>
      </c>
      <c r="CX281" s="38">
        <f>'3. Signage Displays'!$B$7*TANH('3. Signage Displays'!$C$7*('1. Version 7 Dataset'!R281+'3. Signage Displays'!$D$7)+'3. Signage Displays'!$E$7)+'3. Signage Displays'!$F$7</f>
        <v>26.179927845816465</v>
      </c>
      <c r="CY281" s="28">
        <f t="shared" si="36"/>
        <v>1</v>
      </c>
    </row>
    <row r="282" spans="1:103" s="17" customFormat="1" ht="19.5" customHeight="1">
      <c r="A282" s="28">
        <v>242</v>
      </c>
      <c r="B282" s="29" t="s">
        <v>2857</v>
      </c>
      <c r="C282" s="29" t="s">
        <v>3022</v>
      </c>
      <c r="D282" s="29" t="s">
        <v>3023</v>
      </c>
      <c r="E282" s="29" t="s">
        <v>2860</v>
      </c>
      <c r="F282" s="29" t="s">
        <v>3022</v>
      </c>
      <c r="G282" s="29" t="s">
        <v>3024</v>
      </c>
      <c r="H282" s="29"/>
      <c r="I282" s="29" t="s">
        <v>78</v>
      </c>
      <c r="J282" s="29" t="s">
        <v>100</v>
      </c>
      <c r="K282" s="29"/>
      <c r="L282" s="29" t="s">
        <v>80</v>
      </c>
      <c r="M282" s="29"/>
      <c r="N282" s="30">
        <v>1000</v>
      </c>
      <c r="O282" s="30">
        <v>13.2</v>
      </c>
      <c r="P282" s="30">
        <v>23.5</v>
      </c>
      <c r="Q282" s="31">
        <v>27</v>
      </c>
      <c r="R282" s="30">
        <v>311.5</v>
      </c>
      <c r="S282" s="30">
        <v>1.78</v>
      </c>
      <c r="T282" s="30">
        <v>1080</v>
      </c>
      <c r="U282" s="30">
        <v>1920</v>
      </c>
      <c r="V282" s="32">
        <v>2.1</v>
      </c>
      <c r="W282" s="30">
        <v>6657</v>
      </c>
      <c r="X282" s="30">
        <v>60</v>
      </c>
      <c r="Y282" s="30">
        <v>0.3</v>
      </c>
      <c r="Z282" s="29" t="s">
        <v>86</v>
      </c>
      <c r="AA282" s="29" t="s">
        <v>86</v>
      </c>
      <c r="AB282" s="29"/>
      <c r="AC282" s="29"/>
      <c r="AD282" s="29" t="s">
        <v>84</v>
      </c>
      <c r="AE282" s="29" t="s">
        <v>83</v>
      </c>
      <c r="AF282" s="29" t="s">
        <v>139</v>
      </c>
      <c r="AG282" s="29"/>
      <c r="AH282" s="29" t="s">
        <v>86</v>
      </c>
      <c r="AI282" s="29"/>
      <c r="AJ282" s="29" t="s">
        <v>86</v>
      </c>
      <c r="AK282" s="29" t="s">
        <v>86</v>
      </c>
      <c r="AL282" s="29" t="s">
        <v>102</v>
      </c>
      <c r="AM282" s="29"/>
      <c r="AN282" s="29" t="s">
        <v>86</v>
      </c>
      <c r="AO282" s="29" t="s">
        <v>86</v>
      </c>
      <c r="AP282" s="29" t="s">
        <v>86</v>
      </c>
      <c r="AQ282" s="29" t="s">
        <v>96</v>
      </c>
      <c r="AR282" s="29"/>
      <c r="AS282" s="29" t="s">
        <v>84</v>
      </c>
      <c r="AT282" s="29" t="s">
        <v>89</v>
      </c>
      <c r="AU282" s="29"/>
      <c r="AV282" s="30">
        <v>5</v>
      </c>
      <c r="AW282" s="29" t="s">
        <v>84</v>
      </c>
      <c r="AX282" s="29" t="s">
        <v>84</v>
      </c>
      <c r="AY282" s="30">
        <v>300</v>
      </c>
      <c r="AZ282" s="30">
        <v>372.5</v>
      </c>
      <c r="BA282" s="30">
        <v>213</v>
      </c>
      <c r="BB282" s="30">
        <v>200</v>
      </c>
      <c r="BC282" s="29"/>
      <c r="BD282" s="29"/>
      <c r="BE282" s="30">
        <v>18.38</v>
      </c>
      <c r="BF282" s="29"/>
      <c r="BG282" s="30">
        <v>0.1</v>
      </c>
      <c r="BH282" s="30">
        <v>0</v>
      </c>
      <c r="BI282" s="29"/>
      <c r="BJ282" s="30">
        <v>0.1</v>
      </c>
      <c r="BK282" s="30">
        <v>57.09</v>
      </c>
      <c r="BL282" s="30">
        <v>57.09</v>
      </c>
      <c r="BM282" s="30">
        <v>64</v>
      </c>
      <c r="BN282" s="29"/>
      <c r="BO282" s="29"/>
      <c r="BP282" s="30">
        <v>0.13</v>
      </c>
      <c r="BQ282" s="30">
        <v>0.15</v>
      </c>
      <c r="BR282" s="29"/>
      <c r="BS282" s="30">
        <v>18.46</v>
      </c>
      <c r="BT282" s="30">
        <v>57.47</v>
      </c>
      <c r="BU282" s="29"/>
      <c r="BV282" s="30">
        <v>0</v>
      </c>
      <c r="BW282" s="28">
        <v>242</v>
      </c>
      <c r="BX282" s="33">
        <f t="shared" si="31"/>
        <v>56.922479999999993</v>
      </c>
      <c r="BY282" s="34">
        <f>IF(COUNTIF($G$2:G282,G282)=1,1,0)</f>
        <v>1</v>
      </c>
      <c r="BZ282" s="34">
        <f t="shared" si="32"/>
        <v>1</v>
      </c>
      <c r="CA282" s="28" t="s">
        <v>3405</v>
      </c>
      <c r="CB282" s="34" t="b">
        <f t="shared" si="37"/>
        <v>0</v>
      </c>
      <c r="CC282" s="34" t="b">
        <f t="shared" si="33"/>
        <v>0</v>
      </c>
      <c r="CD282" s="34" t="b">
        <f t="array" ref="CD282">ISNUMBER(SEARCH("Touch Screen",$AJ282))</f>
        <v>0</v>
      </c>
      <c r="CE282" s="34"/>
      <c r="CF282" s="34"/>
      <c r="CG282" s="32">
        <v>0.3</v>
      </c>
      <c r="CH282" s="28">
        <v>0</v>
      </c>
      <c r="CI282" s="33">
        <f>('2. AC Monitors'!$A$8*'1. Version 7 Dataset'!$R282)+('1. Version 7 Dataset'!$V282*'2. AC Monitors'!$B$8)+'2. AC Monitors'!$C$8</f>
        <v>54.823</v>
      </c>
      <c r="CJ282" s="35">
        <f>BX282-('2. AC Monitors'!$B$8*V282)</f>
        <v>48.102479999999993</v>
      </c>
      <c r="CK282" s="33">
        <f>IF($CH282=0,CJ282,CJ282-('2. AC Monitors'!$A$15*'1. Version 7 Dataset'!$CG282))</f>
        <v>48.102479999999993</v>
      </c>
      <c r="CL282" s="33">
        <f>IF($CC282=TRUE,'1. Version 7 Dataset'!CK282-($CI282*'2. AC Monitors'!$B$15),'1. Version 7 Dataset'!CK282)</f>
        <v>48.102479999999993</v>
      </c>
      <c r="CM282" s="33">
        <f>IF($CD282=TRUE,CL282-($CI282*'2. AC Monitors'!$D$15),CL282)</f>
        <v>48.102479999999993</v>
      </c>
      <c r="CN282" s="33">
        <f>IF($CB282=TRUE,CM282-($CI282*'2. AC Monitors'!$E$15),CM282)</f>
        <v>48.102479999999993</v>
      </c>
      <c r="CO282" s="33">
        <f>IF($CA282="DC",CN282+(CI282*(1-'2. AC Monitors'!$D$21)),CN282)</f>
        <v>48.102479999999993</v>
      </c>
      <c r="CP282" s="35">
        <f>('2. AC Monitors'!$A$8*'1. Version 7 Dataset'!$R282)+'2. AC Monitors'!$C$8</f>
        <v>46.003</v>
      </c>
      <c r="CQ282" s="35">
        <f t="shared" si="34"/>
        <v>0</v>
      </c>
      <c r="CR282" s="33">
        <f>(IF(CD282=TRUE,CI282+(CI282*'2. AC Monitors'!$D$15),'1. Version 7 Dataset'!CI282))*0.85</f>
        <v>46.599550000000001</v>
      </c>
      <c r="CS282" s="35">
        <f t="shared" si="35"/>
        <v>0</v>
      </c>
      <c r="CT282" s="35">
        <f>($AZ282*$R282*'3. Signage Displays'!$A$7)+'3. Signage Displays'!$B$7*TANH('3. Signage Displays'!$C$7*('1. Version 7 Dataset'!$R282+'3. Signage Displays'!$D$7)+'3. Signage Displays'!$E$7)+'3. Signage Displays'!$F$7</f>
        <v>38.469647626443198</v>
      </c>
      <c r="CU282" s="36">
        <f>($AZ282*$R282*'3. Signage Displays'!$A$7)</f>
        <v>4.6413500000000001</v>
      </c>
      <c r="CV282" s="37">
        <f>BE282-(AZ282*R282*'3. Signage Displays'!$A$7)</f>
        <v>13.73865</v>
      </c>
      <c r="CW282" s="37">
        <f>IF(CC282=TRUE,CV282-(CT282*'3. Signage Displays'!$A$12),CV282)</f>
        <v>13.73865</v>
      </c>
      <c r="CX282" s="38">
        <f>'3. Signage Displays'!$B$7*TANH('3. Signage Displays'!$C$7*('1. Version 7 Dataset'!R282+'3. Signage Displays'!$D$7)+'3. Signage Displays'!$E$7)+'3. Signage Displays'!$F$7</f>
        <v>33.828297626443195</v>
      </c>
      <c r="CY282" s="28">
        <f t="shared" si="36"/>
        <v>1</v>
      </c>
    </row>
    <row r="283" spans="1:103" s="17" customFormat="1" ht="19.5" customHeight="1">
      <c r="A283" s="28">
        <v>244</v>
      </c>
      <c r="B283" s="29" t="s">
        <v>72</v>
      </c>
      <c r="C283" s="29" t="s">
        <v>431</v>
      </c>
      <c r="D283" s="29" t="s">
        <v>429</v>
      </c>
      <c r="E283" s="29" t="s">
        <v>75</v>
      </c>
      <c r="F283" s="29" t="s">
        <v>431</v>
      </c>
      <c r="G283" s="29" t="s">
        <v>429</v>
      </c>
      <c r="H283" s="29"/>
      <c r="I283" s="29" t="s">
        <v>78</v>
      </c>
      <c r="J283" s="29" t="s">
        <v>100</v>
      </c>
      <c r="K283" s="29"/>
      <c r="L283" s="29" t="s">
        <v>80</v>
      </c>
      <c r="M283" s="29"/>
      <c r="N283" s="30">
        <v>600</v>
      </c>
      <c r="O283" s="30">
        <v>10.6</v>
      </c>
      <c r="P283" s="30">
        <v>18.8</v>
      </c>
      <c r="Q283" s="31">
        <v>21.5</v>
      </c>
      <c r="R283" s="30">
        <v>198.08</v>
      </c>
      <c r="S283" s="30">
        <v>1.78</v>
      </c>
      <c r="T283" s="30">
        <v>1080</v>
      </c>
      <c r="U283" s="30">
        <v>1920</v>
      </c>
      <c r="V283" s="32">
        <v>2.1</v>
      </c>
      <c r="W283" s="30">
        <v>10469</v>
      </c>
      <c r="X283" s="30">
        <v>60</v>
      </c>
      <c r="Y283" s="30">
        <v>34</v>
      </c>
      <c r="Z283" s="29" t="s">
        <v>81</v>
      </c>
      <c r="AA283" s="29" t="s">
        <v>86</v>
      </c>
      <c r="AB283" s="29"/>
      <c r="AC283" s="29"/>
      <c r="AD283" s="29" t="s">
        <v>84</v>
      </c>
      <c r="AE283" s="29" t="s">
        <v>84</v>
      </c>
      <c r="AF283" s="29" t="s">
        <v>432</v>
      </c>
      <c r="AG283" s="29" t="s">
        <v>192</v>
      </c>
      <c r="AH283" s="29" t="s">
        <v>86</v>
      </c>
      <c r="AI283" s="29"/>
      <c r="AJ283" s="29" t="s">
        <v>86</v>
      </c>
      <c r="AK283" s="29" t="s">
        <v>86</v>
      </c>
      <c r="AL283" s="29" t="s">
        <v>107</v>
      </c>
      <c r="AM283" s="29" t="s">
        <v>192</v>
      </c>
      <c r="AN283" s="29" t="s">
        <v>86</v>
      </c>
      <c r="AO283" s="29" t="s">
        <v>86</v>
      </c>
      <c r="AP283" s="29" t="s">
        <v>86</v>
      </c>
      <c r="AQ283" s="29" t="s">
        <v>96</v>
      </c>
      <c r="AR283" s="29"/>
      <c r="AS283" s="29" t="s">
        <v>84</v>
      </c>
      <c r="AT283" s="29" t="s">
        <v>89</v>
      </c>
      <c r="AU283" s="29"/>
      <c r="AV283" s="30">
        <v>1</v>
      </c>
      <c r="AW283" s="29" t="s">
        <v>84</v>
      </c>
      <c r="AX283" s="29" t="s">
        <v>84</v>
      </c>
      <c r="AY283" s="30">
        <v>200</v>
      </c>
      <c r="AZ283" s="30">
        <v>308.3</v>
      </c>
      <c r="BA283" s="30">
        <v>307.7</v>
      </c>
      <c r="BB283" s="30">
        <v>201</v>
      </c>
      <c r="BC283" s="29"/>
      <c r="BD283" s="29"/>
      <c r="BE283" s="30">
        <v>11.1</v>
      </c>
      <c r="BF283" s="29"/>
      <c r="BG283" s="30">
        <v>0.14000000000000001</v>
      </c>
      <c r="BH283" s="29"/>
      <c r="BI283" s="29"/>
      <c r="BJ283" s="30">
        <v>7.0000000000000007E-2</v>
      </c>
      <c r="BK283" s="30">
        <v>34.85</v>
      </c>
      <c r="BL283" s="30">
        <v>34.85</v>
      </c>
      <c r="BM283" s="30">
        <v>50.6</v>
      </c>
      <c r="BN283" s="29"/>
      <c r="BO283" s="29"/>
      <c r="BP283" s="30">
        <v>0.11</v>
      </c>
      <c r="BQ283" s="30">
        <v>0.18</v>
      </c>
      <c r="BR283" s="29"/>
      <c r="BS283" s="30">
        <v>11.27</v>
      </c>
      <c r="BT283" s="30">
        <v>35.57</v>
      </c>
      <c r="BU283" s="29"/>
      <c r="BV283" s="30">
        <v>0</v>
      </c>
      <c r="BW283" s="28">
        <v>244</v>
      </c>
      <c r="BX283" s="33">
        <f t="shared" si="31"/>
        <v>34.82976</v>
      </c>
      <c r="BY283" s="34">
        <f>IF(COUNTIF($G$2:G283,G283)=1,1,0)</f>
        <v>1</v>
      </c>
      <c r="BZ283" s="34">
        <f t="shared" si="32"/>
        <v>1</v>
      </c>
      <c r="CA283" s="28" t="s">
        <v>3405</v>
      </c>
      <c r="CB283" s="34" t="b">
        <f t="shared" si="37"/>
        <v>0</v>
      </c>
      <c r="CC283" s="34" t="b">
        <f t="shared" si="33"/>
        <v>0</v>
      </c>
      <c r="CD283" s="34" t="b">
        <f t="array" ref="CD283">ISNUMBER(SEARCH("Touch Screen",$AJ283))</f>
        <v>0</v>
      </c>
      <c r="CE283" s="34"/>
      <c r="CF283" s="34"/>
      <c r="CG283" s="32">
        <v>34</v>
      </c>
      <c r="CH283" s="28">
        <v>0</v>
      </c>
      <c r="CI283" s="33">
        <f>('2. AC Monitors'!$A$8*'1. Version 7 Dataset'!$R283)+('1. Version 7 Dataset'!$V283*'2. AC Monitors'!$B$8)+'2. AC Monitors'!$C$8</f>
        <v>40.985759999999999</v>
      </c>
      <c r="CJ283" s="35">
        <f>BX283-('2. AC Monitors'!$B$8*V283)</f>
        <v>26.00976</v>
      </c>
      <c r="CK283" s="33">
        <f>IF($CH283=0,CJ283,CJ283-('2. AC Monitors'!$A$15*'1. Version 7 Dataset'!$CG283))</f>
        <v>26.00976</v>
      </c>
      <c r="CL283" s="33">
        <f>IF($CC283=TRUE,'1. Version 7 Dataset'!CK283-($CI283*'2. AC Monitors'!$B$15),'1. Version 7 Dataset'!CK283)</f>
        <v>26.00976</v>
      </c>
      <c r="CM283" s="33">
        <f>IF($CD283=TRUE,CL283-($CI283*'2. AC Monitors'!$D$15),CL283)</f>
        <v>26.00976</v>
      </c>
      <c r="CN283" s="33">
        <f>IF($CB283=TRUE,CM283-($CI283*'2. AC Monitors'!$E$15),CM283)</f>
        <v>26.00976</v>
      </c>
      <c r="CO283" s="33">
        <f>IF($CA283="DC",CN283+(CI283*(1-'2. AC Monitors'!$D$21)),CN283)</f>
        <v>26.00976</v>
      </c>
      <c r="CP283" s="35">
        <f>('2. AC Monitors'!$A$8*'1. Version 7 Dataset'!$R283)+'2. AC Monitors'!$C$8</f>
        <v>32.165760000000006</v>
      </c>
      <c r="CQ283" s="35">
        <f t="shared" si="34"/>
        <v>1</v>
      </c>
      <c r="CR283" s="33">
        <f>(IF(CD283=TRUE,CI283+(CI283*'2. AC Monitors'!$D$15),'1. Version 7 Dataset'!CI283))*0.85</f>
        <v>34.837896000000001</v>
      </c>
      <c r="CS283" s="35">
        <f t="shared" si="35"/>
        <v>1</v>
      </c>
      <c r="CT283" s="35">
        <f>($AZ283*$R283*'3. Signage Displays'!$A$7)+'3. Signage Displays'!$B$7*TANH('3. Signage Displays'!$C$7*('1. Version 7 Dataset'!$R283+'3. Signage Displays'!$D$7)+'3. Signage Displays'!$E$7)+'3. Signage Displays'!$F$7</f>
        <v>29.51930214131561</v>
      </c>
      <c r="CU283" s="36">
        <f>($AZ283*$R283*'3. Signage Displays'!$A$7)</f>
        <v>2.4427225600000004</v>
      </c>
      <c r="CV283" s="37">
        <f>BE283-(AZ283*R283*'3. Signage Displays'!$A$7)</f>
        <v>8.6572774399999997</v>
      </c>
      <c r="CW283" s="37">
        <f>IF(CC283=TRUE,CV283-(CT283*'3. Signage Displays'!$A$12),CV283)</f>
        <v>8.6572774399999997</v>
      </c>
      <c r="CX283" s="38">
        <f>'3. Signage Displays'!$B$7*TANH('3. Signage Displays'!$C$7*('1. Version 7 Dataset'!R283+'3. Signage Displays'!$D$7)+'3. Signage Displays'!$E$7)+'3. Signage Displays'!$F$7</f>
        <v>27.07657958131561</v>
      </c>
      <c r="CY283" s="28">
        <f t="shared" si="36"/>
        <v>1</v>
      </c>
    </row>
    <row r="284" spans="1:103" s="17" customFormat="1" ht="19.5" customHeight="1">
      <c r="A284" s="28">
        <v>246</v>
      </c>
      <c r="B284" s="29" t="s">
        <v>2231</v>
      </c>
      <c r="C284" s="29" t="s">
        <v>2406</v>
      </c>
      <c r="D284" s="29" t="s">
        <v>2407</v>
      </c>
      <c r="E284" s="29" t="s">
        <v>2234</v>
      </c>
      <c r="F284" s="29" t="s">
        <v>2408</v>
      </c>
      <c r="G284" s="29" t="s">
        <v>2407</v>
      </c>
      <c r="H284" s="29" t="s">
        <v>2409</v>
      </c>
      <c r="I284" s="29" t="s">
        <v>78</v>
      </c>
      <c r="J284" s="29" t="s">
        <v>100</v>
      </c>
      <c r="K284" s="29" t="s">
        <v>105</v>
      </c>
      <c r="L284" s="29" t="s">
        <v>80</v>
      </c>
      <c r="M284" s="29" t="s">
        <v>105</v>
      </c>
      <c r="N284" s="30">
        <v>1000</v>
      </c>
      <c r="O284" s="30">
        <v>11.9</v>
      </c>
      <c r="P284" s="30">
        <v>21.4</v>
      </c>
      <c r="Q284" s="31">
        <v>24.5</v>
      </c>
      <c r="R284" s="30">
        <v>255.05</v>
      </c>
      <c r="S284" s="30">
        <v>1.78</v>
      </c>
      <c r="T284" s="30">
        <v>1080</v>
      </c>
      <c r="U284" s="30">
        <v>1920</v>
      </c>
      <c r="V284" s="32">
        <v>2.1</v>
      </c>
      <c r="W284" s="30">
        <v>8130</v>
      </c>
      <c r="X284" s="30">
        <v>60</v>
      </c>
      <c r="Y284" s="30">
        <v>31.7</v>
      </c>
      <c r="Z284" s="29" t="s">
        <v>81</v>
      </c>
      <c r="AA284" s="29" t="s">
        <v>86</v>
      </c>
      <c r="AB284" s="29"/>
      <c r="AC284" s="29"/>
      <c r="AD284" s="29" t="s">
        <v>84</v>
      </c>
      <c r="AE284" s="29" t="s">
        <v>83</v>
      </c>
      <c r="AF284" s="29" t="s">
        <v>452</v>
      </c>
      <c r="AG284" s="29" t="s">
        <v>105</v>
      </c>
      <c r="AH284" s="29" t="s">
        <v>120</v>
      </c>
      <c r="AI284" s="29" t="s">
        <v>105</v>
      </c>
      <c r="AJ284" s="29" t="s">
        <v>120</v>
      </c>
      <c r="AK284" s="29" t="s">
        <v>86</v>
      </c>
      <c r="AL284" s="29" t="s">
        <v>87</v>
      </c>
      <c r="AM284" s="29" t="s">
        <v>105</v>
      </c>
      <c r="AN284" s="29" t="s">
        <v>86</v>
      </c>
      <c r="AO284" s="29" t="s">
        <v>86</v>
      </c>
      <c r="AP284" s="29" t="s">
        <v>86</v>
      </c>
      <c r="AQ284" s="29" t="s">
        <v>96</v>
      </c>
      <c r="AR284" s="29" t="s">
        <v>105</v>
      </c>
      <c r="AS284" s="29" t="s">
        <v>84</v>
      </c>
      <c r="AT284" s="29" t="s">
        <v>89</v>
      </c>
      <c r="AU284" s="29" t="s">
        <v>105</v>
      </c>
      <c r="AV284" s="30">
        <v>0</v>
      </c>
      <c r="AW284" s="29" t="s">
        <v>84</v>
      </c>
      <c r="AX284" s="29" t="s">
        <v>84</v>
      </c>
      <c r="AY284" s="30">
        <v>250</v>
      </c>
      <c r="AZ284" s="30">
        <v>318.2</v>
      </c>
      <c r="BA284" s="30">
        <v>269.5</v>
      </c>
      <c r="BB284" s="30">
        <v>200</v>
      </c>
      <c r="BC284" s="29"/>
      <c r="BD284" s="29"/>
      <c r="BE284" s="30">
        <v>14.52</v>
      </c>
      <c r="BF284" s="29"/>
      <c r="BG284" s="30">
        <v>0.16</v>
      </c>
      <c r="BH284" s="29"/>
      <c r="BI284" s="29"/>
      <c r="BJ284" s="30">
        <v>0.1</v>
      </c>
      <c r="BK284" s="30">
        <v>45.43</v>
      </c>
      <c r="BL284" s="30">
        <v>45.43</v>
      </c>
      <c r="BM284" s="30">
        <v>56.7</v>
      </c>
      <c r="BN284" s="29"/>
      <c r="BO284" s="29"/>
      <c r="BP284" s="30">
        <v>0.14000000000000001</v>
      </c>
      <c r="BQ284" s="30">
        <v>0.19</v>
      </c>
      <c r="BR284" s="29"/>
      <c r="BS284" s="30">
        <v>14.74</v>
      </c>
      <c r="BT284" s="30">
        <v>46.29</v>
      </c>
      <c r="BU284" s="29"/>
      <c r="BV284" s="30">
        <v>0</v>
      </c>
      <c r="BW284" s="28">
        <v>246</v>
      </c>
      <c r="BX284" s="33">
        <f t="shared" si="31"/>
        <v>45.429359999999996</v>
      </c>
      <c r="BY284" s="34">
        <f>IF(COUNTIF($G$2:G284,G284)=1,1,0)</f>
        <v>1</v>
      </c>
      <c r="BZ284" s="34">
        <f t="shared" si="32"/>
        <v>1</v>
      </c>
      <c r="CA284" s="28" t="s">
        <v>3405</v>
      </c>
      <c r="CB284" s="34" t="b">
        <f t="shared" si="37"/>
        <v>0</v>
      </c>
      <c r="CC284" s="34" t="b">
        <f t="shared" si="33"/>
        <v>0</v>
      </c>
      <c r="CD284" s="34" t="b">
        <f t="array" ref="CD284">ISNUMBER(SEARCH("Touch Screen",$AJ284))</f>
        <v>0</v>
      </c>
      <c r="CE284" s="34"/>
      <c r="CF284" s="34"/>
      <c r="CG284" s="32">
        <v>31.7</v>
      </c>
      <c r="CH284" s="28">
        <v>0</v>
      </c>
      <c r="CI284" s="33">
        <f>('2. AC Monitors'!$A$8*'1. Version 7 Dataset'!$R284)+('1. Version 7 Dataset'!$V284*'2. AC Monitors'!$B$8)+'2. AC Monitors'!$C$8</f>
        <v>47.936099999999996</v>
      </c>
      <c r="CJ284" s="35">
        <f>BX284-('2. AC Monitors'!$B$8*V284)</f>
        <v>36.609359999999995</v>
      </c>
      <c r="CK284" s="33">
        <f>IF($CH284=0,CJ284,CJ284-('2. AC Monitors'!$A$15*'1. Version 7 Dataset'!$CG284))</f>
        <v>36.609359999999995</v>
      </c>
      <c r="CL284" s="33">
        <f>IF($CC284=TRUE,'1. Version 7 Dataset'!CK284-($CI284*'2. AC Monitors'!$B$15),'1. Version 7 Dataset'!CK284)</f>
        <v>36.609359999999995</v>
      </c>
      <c r="CM284" s="33">
        <f>IF($CD284=TRUE,CL284-($CI284*'2. AC Monitors'!$D$15),CL284)</f>
        <v>36.609359999999995</v>
      </c>
      <c r="CN284" s="33">
        <f>IF($CB284=TRUE,CM284-($CI284*'2. AC Monitors'!$E$15),CM284)</f>
        <v>36.609359999999995</v>
      </c>
      <c r="CO284" s="33">
        <f>IF($CA284="DC",CN284+(CI284*(1-'2. AC Monitors'!$D$21)),CN284)</f>
        <v>36.609359999999995</v>
      </c>
      <c r="CP284" s="35">
        <f>('2. AC Monitors'!$A$8*'1. Version 7 Dataset'!$R284)+'2. AC Monitors'!$C$8</f>
        <v>39.116100000000003</v>
      </c>
      <c r="CQ284" s="35">
        <f t="shared" si="34"/>
        <v>1</v>
      </c>
      <c r="CR284" s="33">
        <f>(IF(CD284=TRUE,CI284+(CI284*'2. AC Monitors'!$D$15),'1. Version 7 Dataset'!CI284))*0.85</f>
        <v>40.745684999999995</v>
      </c>
      <c r="CS284" s="35">
        <f t="shared" si="35"/>
        <v>0</v>
      </c>
      <c r="CT284" s="35">
        <f>($AZ284*$R284*'3. Signage Displays'!$A$7)+'3. Signage Displays'!$B$7*TANH('3. Signage Displays'!$C$7*('1. Version 7 Dataset'!$R284+'3. Signage Displays'!$D$7)+'3. Signage Displays'!$E$7)+'3. Signage Displays'!$F$7</f>
        <v>33.722538478382099</v>
      </c>
      <c r="CU284" s="36">
        <f>($AZ284*$R284*'3. Signage Displays'!$A$7)</f>
        <v>3.2462764000000006</v>
      </c>
      <c r="CV284" s="37">
        <f>BE284-(AZ284*R284*'3. Signage Displays'!$A$7)</f>
        <v>11.273723599999999</v>
      </c>
      <c r="CW284" s="37">
        <f>IF(CC284=TRUE,CV284-(CT284*'3. Signage Displays'!$A$12),CV284)</f>
        <v>11.273723599999999</v>
      </c>
      <c r="CX284" s="38">
        <f>'3. Signage Displays'!$B$7*TANH('3. Signage Displays'!$C$7*('1. Version 7 Dataset'!R284+'3. Signage Displays'!$D$7)+'3. Signage Displays'!$E$7)+'3. Signage Displays'!$F$7</f>
        <v>30.476262078382096</v>
      </c>
      <c r="CY284" s="28">
        <f t="shared" si="36"/>
        <v>1</v>
      </c>
    </row>
    <row r="285" spans="1:103" s="17" customFormat="1" ht="19.5" customHeight="1">
      <c r="A285" s="28">
        <v>247</v>
      </c>
      <c r="B285" s="29" t="s">
        <v>1268</v>
      </c>
      <c r="C285" s="29" t="s">
        <v>1444</v>
      </c>
      <c r="D285" s="29" t="s">
        <v>1444</v>
      </c>
      <c r="E285" s="29" t="s">
        <v>1271</v>
      </c>
      <c r="F285" s="29" t="s">
        <v>1444</v>
      </c>
      <c r="G285" s="29" t="s">
        <v>1444</v>
      </c>
      <c r="H285" s="29" t="s">
        <v>1445</v>
      </c>
      <c r="I285" s="29" t="s">
        <v>78</v>
      </c>
      <c r="J285" s="29" t="s">
        <v>88</v>
      </c>
      <c r="K285" s="29" t="s">
        <v>158</v>
      </c>
      <c r="L285" s="29" t="s">
        <v>80</v>
      </c>
      <c r="M285" s="29" t="s">
        <v>105</v>
      </c>
      <c r="N285" s="30">
        <v>1200</v>
      </c>
      <c r="O285" s="30">
        <v>15.5</v>
      </c>
      <c r="P285" s="30">
        <v>27.5</v>
      </c>
      <c r="Q285" s="31">
        <v>31.5</v>
      </c>
      <c r="R285" s="30">
        <v>425.27</v>
      </c>
      <c r="S285" s="30">
        <v>1.78</v>
      </c>
      <c r="T285" s="30">
        <v>1080</v>
      </c>
      <c r="U285" s="30">
        <v>1920</v>
      </c>
      <c r="V285" s="32">
        <v>2.1</v>
      </c>
      <c r="W285" s="30">
        <v>4876</v>
      </c>
      <c r="X285" s="30">
        <v>60</v>
      </c>
      <c r="Y285" s="30">
        <v>33.299999999999997</v>
      </c>
      <c r="Z285" s="29" t="s">
        <v>81</v>
      </c>
      <c r="AA285" s="29" t="s">
        <v>86</v>
      </c>
      <c r="AB285" s="29"/>
      <c r="AC285" s="29"/>
      <c r="AD285" s="29" t="s">
        <v>84</v>
      </c>
      <c r="AE285" s="29" t="s">
        <v>84</v>
      </c>
      <c r="AF285" s="29" t="s">
        <v>270</v>
      </c>
      <c r="AG285" s="29" t="s">
        <v>105</v>
      </c>
      <c r="AH285" s="29" t="s">
        <v>86</v>
      </c>
      <c r="AI285" s="29" t="s">
        <v>105</v>
      </c>
      <c r="AJ285" s="29" t="s">
        <v>86</v>
      </c>
      <c r="AK285" s="29" t="s">
        <v>86</v>
      </c>
      <c r="AL285" s="29" t="s">
        <v>102</v>
      </c>
      <c r="AM285" s="29" t="s">
        <v>105</v>
      </c>
      <c r="AN285" s="29" t="s">
        <v>86</v>
      </c>
      <c r="AO285" s="29" t="s">
        <v>86</v>
      </c>
      <c r="AP285" s="29" t="s">
        <v>86</v>
      </c>
      <c r="AQ285" s="29" t="s">
        <v>96</v>
      </c>
      <c r="AR285" s="29" t="s">
        <v>105</v>
      </c>
      <c r="AS285" s="29" t="s">
        <v>84</v>
      </c>
      <c r="AT285" s="29" t="s">
        <v>89</v>
      </c>
      <c r="AU285" s="29" t="s">
        <v>105</v>
      </c>
      <c r="AV285" s="30">
        <v>0</v>
      </c>
      <c r="AW285" s="29" t="s">
        <v>84</v>
      </c>
      <c r="AX285" s="29" t="s">
        <v>84</v>
      </c>
      <c r="AY285" s="30">
        <v>250</v>
      </c>
      <c r="AZ285" s="30">
        <v>329.5</v>
      </c>
      <c r="BA285" s="30">
        <v>282.3</v>
      </c>
      <c r="BB285" s="30">
        <v>200</v>
      </c>
      <c r="BC285" s="29"/>
      <c r="BD285" s="29"/>
      <c r="BE285" s="30">
        <v>24.08</v>
      </c>
      <c r="BF285" s="29"/>
      <c r="BG285" s="30">
        <v>0.19</v>
      </c>
      <c r="BH285" s="29"/>
      <c r="BI285" s="29"/>
      <c r="BJ285" s="30">
        <v>0.14000000000000001</v>
      </c>
      <c r="BK285" s="30">
        <v>74.900000000000006</v>
      </c>
      <c r="BL285" s="30">
        <v>74.900000000000006</v>
      </c>
      <c r="BM285" s="30">
        <v>86.7</v>
      </c>
      <c r="BN285" s="29"/>
      <c r="BO285" s="29"/>
      <c r="BP285" s="30">
        <v>0.18</v>
      </c>
      <c r="BQ285" s="30">
        <v>0.24</v>
      </c>
      <c r="BR285" s="29"/>
      <c r="BS285" s="30">
        <v>24.22</v>
      </c>
      <c r="BT285" s="30">
        <v>75.61</v>
      </c>
      <c r="BU285" s="29"/>
      <c r="BV285" s="30">
        <v>0</v>
      </c>
      <c r="BW285" s="28">
        <v>247</v>
      </c>
      <c r="BX285" s="33">
        <f t="shared" si="31"/>
        <v>74.911139999999989</v>
      </c>
      <c r="BY285" s="34">
        <f>IF(COUNTIF($G$2:G285,G285)=1,1,0)</f>
        <v>1</v>
      </c>
      <c r="BZ285" s="34">
        <f t="shared" si="32"/>
        <v>1</v>
      </c>
      <c r="CA285" s="28" t="s">
        <v>3405</v>
      </c>
      <c r="CB285" s="34" t="b">
        <f t="shared" si="37"/>
        <v>0</v>
      </c>
      <c r="CC285" s="34" t="b">
        <f t="shared" si="33"/>
        <v>0</v>
      </c>
      <c r="CD285" s="34" t="b">
        <f t="array" ref="CD285">ISNUMBER(SEARCH("Touch Screen",$AJ285))</f>
        <v>0</v>
      </c>
      <c r="CE285" s="34"/>
      <c r="CF285" s="34"/>
      <c r="CG285" s="32">
        <v>33.299999999999997</v>
      </c>
      <c r="CH285" s="28">
        <v>0</v>
      </c>
      <c r="CI285" s="33">
        <f>('2. AC Monitors'!$A$8*'1. Version 7 Dataset'!$R285)+('1. Version 7 Dataset'!$V285*'2. AC Monitors'!$B$8)+'2. AC Monitors'!$C$8</f>
        <v>68.702939999999998</v>
      </c>
      <c r="CJ285" s="35">
        <f>BX285-('2. AC Monitors'!$B$8*V285)</f>
        <v>66.091139999999996</v>
      </c>
      <c r="CK285" s="33">
        <f>IF($CH285=0,CJ285,CJ285-('2. AC Monitors'!$A$15*'1. Version 7 Dataset'!$CG285))</f>
        <v>66.091139999999996</v>
      </c>
      <c r="CL285" s="33">
        <f>IF($CC285=TRUE,'1. Version 7 Dataset'!CK285-($CI285*'2. AC Monitors'!$B$15),'1. Version 7 Dataset'!CK285)</f>
        <v>66.091139999999996</v>
      </c>
      <c r="CM285" s="33">
        <f>IF($CD285=TRUE,CL285-($CI285*'2. AC Monitors'!$D$15),CL285)</f>
        <v>66.091139999999996</v>
      </c>
      <c r="CN285" s="33">
        <f>IF($CB285=TRUE,CM285-($CI285*'2. AC Monitors'!$E$15),CM285)</f>
        <v>66.091139999999996</v>
      </c>
      <c r="CO285" s="33">
        <f>IF($CA285="DC",CN285+(CI285*(1-'2. AC Monitors'!$D$21)),CN285)</f>
        <v>66.091139999999996</v>
      </c>
      <c r="CP285" s="35">
        <f>('2. AC Monitors'!$A$8*'1. Version 7 Dataset'!$R285)+'2. AC Monitors'!$C$8</f>
        <v>59.882939999999998</v>
      </c>
      <c r="CQ285" s="35">
        <f t="shared" si="34"/>
        <v>0</v>
      </c>
      <c r="CR285" s="33">
        <f>(IF(CD285=TRUE,CI285+(CI285*'2. AC Monitors'!$D$15),'1. Version 7 Dataset'!CI285))*0.85</f>
        <v>58.397498999999996</v>
      </c>
      <c r="CS285" s="35">
        <f t="shared" si="35"/>
        <v>0</v>
      </c>
      <c r="CT285" s="35">
        <f>($AZ285*$R285*'3. Signage Displays'!$A$7)+'3. Signage Displays'!$B$7*TANH('3. Signage Displays'!$C$7*('1. Version 7 Dataset'!$R285+'3. Signage Displays'!$D$7)+'3. Signage Displays'!$E$7)+'3. Signage Displays'!$F$7</f>
        <v>46.117882180983997</v>
      </c>
      <c r="CU285" s="36">
        <f>($AZ285*$R285*'3. Signage Displays'!$A$7)</f>
        <v>5.6050586000000004</v>
      </c>
      <c r="CV285" s="37">
        <f>BE285-(AZ285*R285*'3. Signage Displays'!$A$7)</f>
        <v>18.474941399999999</v>
      </c>
      <c r="CW285" s="37">
        <f>IF(CC285=TRUE,CV285-(CT285*'3. Signage Displays'!$A$12),CV285)</f>
        <v>18.474941399999999</v>
      </c>
      <c r="CX285" s="38">
        <f>'3. Signage Displays'!$B$7*TANH('3. Signage Displays'!$C$7*('1. Version 7 Dataset'!R285+'3. Signage Displays'!$D$7)+'3. Signage Displays'!$E$7)+'3. Signage Displays'!$F$7</f>
        <v>40.512823580983991</v>
      </c>
      <c r="CY285" s="28">
        <f t="shared" si="36"/>
        <v>1</v>
      </c>
    </row>
    <row r="286" spans="1:103" s="17" customFormat="1" ht="19.5" customHeight="1">
      <c r="A286" s="28">
        <v>248</v>
      </c>
      <c r="B286" s="29" t="s">
        <v>2857</v>
      </c>
      <c r="C286" s="29" t="s">
        <v>3056</v>
      </c>
      <c r="D286" s="29" t="s">
        <v>3057</v>
      </c>
      <c r="E286" s="29" t="s">
        <v>2860</v>
      </c>
      <c r="F286" s="29" t="s">
        <v>3056</v>
      </c>
      <c r="G286" s="29" t="s">
        <v>3057</v>
      </c>
      <c r="H286" s="29"/>
      <c r="I286" s="29" t="s">
        <v>78</v>
      </c>
      <c r="J286" s="29" t="s">
        <v>88</v>
      </c>
      <c r="K286" s="29" t="s">
        <v>158</v>
      </c>
      <c r="L286" s="29" t="s">
        <v>80</v>
      </c>
      <c r="M286" s="29" t="s">
        <v>105</v>
      </c>
      <c r="N286" s="30">
        <v>4000</v>
      </c>
      <c r="O286" s="30">
        <v>19.600000000000001</v>
      </c>
      <c r="P286" s="30">
        <v>34.9</v>
      </c>
      <c r="Q286" s="31">
        <v>40</v>
      </c>
      <c r="R286" s="30">
        <v>683.8</v>
      </c>
      <c r="S286" s="30">
        <v>1.78</v>
      </c>
      <c r="T286" s="30">
        <v>1080</v>
      </c>
      <c r="U286" s="30">
        <v>1920</v>
      </c>
      <c r="V286" s="32">
        <v>2.1</v>
      </c>
      <c r="W286" s="30">
        <v>3032</v>
      </c>
      <c r="X286" s="30">
        <v>60</v>
      </c>
      <c r="Y286" s="30">
        <v>38.200000000000003</v>
      </c>
      <c r="Z286" s="29" t="s">
        <v>81</v>
      </c>
      <c r="AA286" s="29" t="s">
        <v>86</v>
      </c>
      <c r="AB286" s="29"/>
      <c r="AC286" s="29"/>
      <c r="AD286" s="29" t="s">
        <v>84</v>
      </c>
      <c r="AE286" s="29" t="s">
        <v>83</v>
      </c>
      <c r="AF286" s="29" t="s">
        <v>127</v>
      </c>
      <c r="AG286" s="29" t="s">
        <v>105</v>
      </c>
      <c r="AH286" s="29" t="s">
        <v>120</v>
      </c>
      <c r="AI286" s="29" t="s">
        <v>105</v>
      </c>
      <c r="AJ286" s="29" t="s">
        <v>120</v>
      </c>
      <c r="AK286" s="29" t="s">
        <v>86</v>
      </c>
      <c r="AL286" s="29" t="s">
        <v>102</v>
      </c>
      <c r="AM286" s="29" t="s">
        <v>105</v>
      </c>
      <c r="AN286" s="29" t="s">
        <v>86</v>
      </c>
      <c r="AO286" s="29" t="s">
        <v>86</v>
      </c>
      <c r="AP286" s="29" t="s">
        <v>86</v>
      </c>
      <c r="AQ286" s="29" t="s">
        <v>96</v>
      </c>
      <c r="AR286" s="29" t="s">
        <v>105</v>
      </c>
      <c r="AS286" s="29" t="s">
        <v>84</v>
      </c>
      <c r="AT286" s="29" t="s">
        <v>89</v>
      </c>
      <c r="AU286" s="29" t="s">
        <v>105</v>
      </c>
      <c r="AV286" s="30">
        <v>5</v>
      </c>
      <c r="AW286" s="29" t="s">
        <v>84</v>
      </c>
      <c r="AX286" s="29" t="s">
        <v>84</v>
      </c>
      <c r="AY286" s="30">
        <v>300</v>
      </c>
      <c r="AZ286" s="30">
        <v>310.10000000000002</v>
      </c>
      <c r="BA286" s="30">
        <v>240.5</v>
      </c>
      <c r="BB286" s="30">
        <v>200</v>
      </c>
      <c r="BC286" s="29"/>
      <c r="BD286" s="29"/>
      <c r="BE286" s="30">
        <v>28.18</v>
      </c>
      <c r="BF286" s="29"/>
      <c r="BG286" s="30">
        <v>0.37</v>
      </c>
      <c r="BH286" s="29"/>
      <c r="BI286" s="29"/>
      <c r="BJ286" s="30">
        <v>0.18</v>
      </c>
      <c r="BK286" s="30">
        <v>88.52</v>
      </c>
      <c r="BL286" s="30">
        <v>88.52</v>
      </c>
      <c r="BM286" s="30">
        <v>101.71</v>
      </c>
      <c r="BN286" s="29"/>
      <c r="BO286" s="29"/>
      <c r="BP286" s="30">
        <v>0.27</v>
      </c>
      <c r="BQ286" s="30">
        <v>0.48</v>
      </c>
      <c r="BR286" s="29"/>
      <c r="BS286" s="30">
        <v>28.54</v>
      </c>
      <c r="BT286" s="30">
        <v>90.25</v>
      </c>
      <c r="BU286" s="29"/>
      <c r="BV286" s="30">
        <v>0</v>
      </c>
      <c r="BW286" s="28">
        <v>248</v>
      </c>
      <c r="BX286" s="33">
        <f t="shared" si="31"/>
        <v>88.506659999999997</v>
      </c>
      <c r="BY286" s="34">
        <f>IF(COUNTIF($G$2:G286,G286)=1,1,0)</f>
        <v>1</v>
      </c>
      <c r="BZ286" s="34">
        <f t="shared" si="32"/>
        <v>1</v>
      </c>
      <c r="CA286" s="28" t="s">
        <v>3405</v>
      </c>
      <c r="CB286" s="34" t="b">
        <f t="shared" si="37"/>
        <v>0</v>
      </c>
      <c r="CC286" s="34" t="b">
        <f t="shared" si="33"/>
        <v>0</v>
      </c>
      <c r="CD286" s="34" t="b">
        <f t="array" ref="CD286">ISNUMBER(SEARCH("Touch Screen",$AJ286))</f>
        <v>0</v>
      </c>
      <c r="CE286" s="34"/>
      <c r="CF286" s="34"/>
      <c r="CG286" s="32">
        <v>38.200000000000003</v>
      </c>
      <c r="CH286" s="28">
        <v>0</v>
      </c>
      <c r="CI286" s="33">
        <f>('2. AC Monitors'!$A$8*'1. Version 7 Dataset'!$R286)+('1. Version 7 Dataset'!$V286*'2. AC Monitors'!$B$8)+'2. AC Monitors'!$C$8</f>
        <v>100.24359999999999</v>
      </c>
      <c r="CJ286" s="35">
        <f>BX286-('2. AC Monitors'!$B$8*V286)</f>
        <v>79.686659999999989</v>
      </c>
      <c r="CK286" s="33">
        <f>IF($CH286=0,CJ286,CJ286-('2. AC Monitors'!$A$15*'1. Version 7 Dataset'!$CG286))</f>
        <v>79.686659999999989</v>
      </c>
      <c r="CL286" s="33">
        <f>IF($CC286=TRUE,'1. Version 7 Dataset'!CK286-($CI286*'2. AC Monitors'!$B$15),'1. Version 7 Dataset'!CK286)</f>
        <v>79.686659999999989</v>
      </c>
      <c r="CM286" s="33">
        <f>IF($CD286=TRUE,CL286-($CI286*'2. AC Monitors'!$D$15),CL286)</f>
        <v>79.686659999999989</v>
      </c>
      <c r="CN286" s="33">
        <f>IF($CB286=TRUE,CM286-($CI286*'2. AC Monitors'!$E$15),CM286)</f>
        <v>79.686659999999989</v>
      </c>
      <c r="CO286" s="33">
        <f>IF($CA286="DC",CN286+(CI286*(1-'2. AC Monitors'!$D$21)),CN286)</f>
        <v>79.686659999999989</v>
      </c>
      <c r="CP286" s="35">
        <f>('2. AC Monitors'!$A$8*'1. Version 7 Dataset'!$R286)+'2. AC Monitors'!$C$8</f>
        <v>91.423599999999993</v>
      </c>
      <c r="CQ286" s="35">
        <f t="shared" si="34"/>
        <v>1</v>
      </c>
      <c r="CR286" s="33">
        <f>(IF(CD286=TRUE,CI286+(CI286*'2. AC Monitors'!$D$15),'1. Version 7 Dataset'!CI286))*0.85</f>
        <v>85.207059999999984</v>
      </c>
      <c r="CS286" s="35">
        <f t="shared" si="35"/>
        <v>0</v>
      </c>
      <c r="CT286" s="35">
        <f>($AZ286*$R286*'3. Signage Displays'!$A$7)+'3. Signage Displays'!$B$7*TANH('3. Signage Displays'!$C$7*('1. Version 7 Dataset'!$R286+'3. Signage Displays'!$D$7)+'3. Signage Displays'!$E$7)+'3. Signage Displays'!$F$7</f>
        <v>63.647904247379756</v>
      </c>
      <c r="CU286" s="36">
        <f>($AZ286*$R286*'3. Signage Displays'!$A$7)</f>
        <v>8.4818552</v>
      </c>
      <c r="CV286" s="37">
        <f>BE286-(AZ286*R286*'3. Signage Displays'!$A$7)</f>
        <v>19.698144800000001</v>
      </c>
      <c r="CW286" s="37">
        <f>IF(CC286=TRUE,CV286-(CT286*'3. Signage Displays'!$A$12),CV286)</f>
        <v>19.698144800000001</v>
      </c>
      <c r="CX286" s="38">
        <f>'3. Signage Displays'!$B$7*TANH('3. Signage Displays'!$C$7*('1. Version 7 Dataset'!R286+'3. Signage Displays'!$D$7)+'3. Signage Displays'!$E$7)+'3. Signage Displays'!$F$7</f>
        <v>55.166049047379758</v>
      </c>
      <c r="CY286" s="28">
        <f t="shared" si="36"/>
        <v>1</v>
      </c>
    </row>
    <row r="287" spans="1:103" s="17" customFormat="1" ht="19.5" customHeight="1">
      <c r="A287" s="28">
        <v>249</v>
      </c>
      <c r="B287" s="29" t="s">
        <v>808</v>
      </c>
      <c r="C287" s="29" t="s">
        <v>852</v>
      </c>
      <c r="D287" s="29" t="s">
        <v>853</v>
      </c>
      <c r="E287" s="29" t="s">
        <v>814</v>
      </c>
      <c r="F287" s="29" t="s">
        <v>854</v>
      </c>
      <c r="G287" s="29" t="s">
        <v>853</v>
      </c>
      <c r="H287" s="29"/>
      <c r="I287" s="29" t="s">
        <v>78</v>
      </c>
      <c r="J287" s="29" t="s">
        <v>88</v>
      </c>
      <c r="K287" s="29"/>
      <c r="L287" s="29" t="s">
        <v>80</v>
      </c>
      <c r="M287" s="29"/>
      <c r="N287" s="30">
        <v>1000</v>
      </c>
      <c r="O287" s="30">
        <v>10.5</v>
      </c>
      <c r="P287" s="30">
        <v>18.7</v>
      </c>
      <c r="Q287" s="31">
        <v>21.5</v>
      </c>
      <c r="R287" s="30">
        <v>197.6</v>
      </c>
      <c r="S287" s="30">
        <v>1.78</v>
      </c>
      <c r="T287" s="30">
        <v>1080</v>
      </c>
      <c r="U287" s="30">
        <v>1920</v>
      </c>
      <c r="V287" s="32">
        <v>2.1</v>
      </c>
      <c r="W287" s="30">
        <v>10494</v>
      </c>
      <c r="X287" s="30">
        <v>60</v>
      </c>
      <c r="Y287" s="30">
        <v>30.1</v>
      </c>
      <c r="Z287" s="29" t="s">
        <v>81</v>
      </c>
      <c r="AA287" s="29" t="s">
        <v>86</v>
      </c>
      <c r="AB287" s="29"/>
      <c r="AC287" s="29"/>
      <c r="AD287" s="29" t="s">
        <v>84</v>
      </c>
      <c r="AE287" s="29" t="s">
        <v>83</v>
      </c>
      <c r="AF287" s="29" t="s">
        <v>855</v>
      </c>
      <c r="AG287" s="29"/>
      <c r="AH287" s="29" t="s">
        <v>86</v>
      </c>
      <c r="AI287" s="29"/>
      <c r="AJ287" s="29" t="s">
        <v>86</v>
      </c>
      <c r="AK287" s="29" t="s">
        <v>86</v>
      </c>
      <c r="AL287" s="29" t="s">
        <v>102</v>
      </c>
      <c r="AM287" s="29"/>
      <c r="AN287" s="29" t="s">
        <v>86</v>
      </c>
      <c r="AO287" s="29" t="s">
        <v>86</v>
      </c>
      <c r="AP287" s="29" t="s">
        <v>86</v>
      </c>
      <c r="AQ287" s="29" t="s">
        <v>96</v>
      </c>
      <c r="AR287" s="29"/>
      <c r="AS287" s="29" t="s">
        <v>84</v>
      </c>
      <c r="AT287" s="29" t="s">
        <v>89</v>
      </c>
      <c r="AU287" s="29"/>
      <c r="AV287" s="29"/>
      <c r="AW287" s="29" t="s">
        <v>84</v>
      </c>
      <c r="AX287" s="29" t="s">
        <v>84</v>
      </c>
      <c r="AY287" s="30">
        <v>200</v>
      </c>
      <c r="AZ287" s="30">
        <v>268.8</v>
      </c>
      <c r="BA287" s="30">
        <v>220.9</v>
      </c>
      <c r="BB287" s="30">
        <v>201</v>
      </c>
      <c r="BC287" s="29"/>
      <c r="BD287" s="29"/>
      <c r="BE287" s="30">
        <v>11.06</v>
      </c>
      <c r="BF287" s="29"/>
      <c r="BG287" s="30">
        <v>0.13</v>
      </c>
      <c r="BH287" s="29"/>
      <c r="BI287" s="29"/>
      <c r="BJ287" s="30">
        <v>0.1</v>
      </c>
      <c r="BK287" s="30">
        <v>34.659999999999997</v>
      </c>
      <c r="BL287" s="30">
        <v>34.659999999999997</v>
      </c>
      <c r="BM287" s="30">
        <v>50.6</v>
      </c>
      <c r="BN287" s="29"/>
      <c r="BO287" s="29"/>
      <c r="BP287" s="30">
        <v>0.13</v>
      </c>
      <c r="BQ287" s="30">
        <v>0.17</v>
      </c>
      <c r="BR287" s="29"/>
      <c r="BS287" s="30">
        <v>11.1</v>
      </c>
      <c r="BT287" s="30">
        <v>34.99</v>
      </c>
      <c r="BU287" s="29"/>
      <c r="BV287" s="30">
        <v>0</v>
      </c>
      <c r="BW287" s="28">
        <v>249</v>
      </c>
      <c r="BX287" s="33">
        <f t="shared" si="31"/>
        <v>34.650179999999999</v>
      </c>
      <c r="BY287" s="34">
        <f>IF(COUNTIF($G$2:G287,G287)=1,1,0)</f>
        <v>1</v>
      </c>
      <c r="BZ287" s="34">
        <f t="shared" si="32"/>
        <v>1</v>
      </c>
      <c r="CA287" s="28" t="s">
        <v>3405</v>
      </c>
      <c r="CB287" s="34" t="b">
        <f t="shared" si="37"/>
        <v>0</v>
      </c>
      <c r="CC287" s="34" t="b">
        <f t="shared" si="33"/>
        <v>0</v>
      </c>
      <c r="CD287" s="34" t="b">
        <f t="array" ref="CD287">ISNUMBER(SEARCH("Touch Screen",$AJ287))</f>
        <v>0</v>
      </c>
      <c r="CE287" s="34"/>
      <c r="CF287" s="34"/>
      <c r="CG287" s="32">
        <v>30.1</v>
      </c>
      <c r="CH287" s="28">
        <v>0</v>
      </c>
      <c r="CI287" s="33">
        <f>('2. AC Monitors'!$A$8*'1. Version 7 Dataset'!$R287)+('1. Version 7 Dataset'!$V287*'2. AC Monitors'!$B$8)+'2. AC Monitors'!$C$8</f>
        <v>40.927199999999999</v>
      </c>
      <c r="CJ287" s="35">
        <f>BX287-('2. AC Monitors'!$B$8*V287)</f>
        <v>25.830179999999999</v>
      </c>
      <c r="CK287" s="33">
        <f>IF($CH287=0,CJ287,CJ287-('2. AC Monitors'!$A$15*'1. Version 7 Dataset'!$CG287))</f>
        <v>25.830179999999999</v>
      </c>
      <c r="CL287" s="33">
        <f>IF($CC287=TRUE,'1. Version 7 Dataset'!CK287-($CI287*'2. AC Monitors'!$B$15),'1. Version 7 Dataset'!CK287)</f>
        <v>25.830179999999999</v>
      </c>
      <c r="CM287" s="33">
        <f>IF($CD287=TRUE,CL287-($CI287*'2. AC Monitors'!$D$15),CL287)</f>
        <v>25.830179999999999</v>
      </c>
      <c r="CN287" s="33">
        <f>IF($CB287=TRUE,CM287-($CI287*'2. AC Monitors'!$E$15),CM287)</f>
        <v>25.830179999999999</v>
      </c>
      <c r="CO287" s="33">
        <f>IF($CA287="DC",CN287+(CI287*(1-'2. AC Monitors'!$D$21)),CN287)</f>
        <v>25.830179999999999</v>
      </c>
      <c r="CP287" s="35">
        <f>('2. AC Monitors'!$A$8*'1. Version 7 Dataset'!$R287)+'2. AC Monitors'!$C$8</f>
        <v>32.107199999999999</v>
      </c>
      <c r="CQ287" s="35">
        <f t="shared" si="34"/>
        <v>1</v>
      </c>
      <c r="CR287" s="33">
        <f>(IF(CD287=TRUE,CI287+(CI287*'2. AC Monitors'!$D$15),'1. Version 7 Dataset'!CI287))*0.85</f>
        <v>34.788119999999999</v>
      </c>
      <c r="CS287" s="35">
        <f t="shared" si="35"/>
        <v>1</v>
      </c>
      <c r="CT287" s="35">
        <f>($AZ287*$R287*'3. Signage Displays'!$A$7)+'3. Signage Displays'!$B$7*TANH('3. Signage Displays'!$C$7*('1. Version 7 Dataset'!$R287+'3. Signage Displays'!$D$7)+'3. Signage Displays'!$E$7)+'3. Signage Displays'!$F$7</f>
        <v>29.172474531624591</v>
      </c>
      <c r="CU287" s="36">
        <f>($AZ287*$R287*'3. Signage Displays'!$A$7)</f>
        <v>2.1245951999999999</v>
      </c>
      <c r="CV287" s="37">
        <f>BE287-(AZ287*R287*'3. Signage Displays'!$A$7)</f>
        <v>8.9354048000000006</v>
      </c>
      <c r="CW287" s="37">
        <f>IF(CC287=TRUE,CV287-(CT287*'3. Signage Displays'!$A$12),CV287)</f>
        <v>8.9354048000000006</v>
      </c>
      <c r="CX287" s="38">
        <f>'3. Signage Displays'!$B$7*TANH('3. Signage Displays'!$C$7*('1. Version 7 Dataset'!R287+'3. Signage Displays'!$D$7)+'3. Signage Displays'!$E$7)+'3. Signage Displays'!$F$7</f>
        <v>27.047879331624593</v>
      </c>
      <c r="CY287" s="28">
        <f t="shared" si="36"/>
        <v>1</v>
      </c>
    </row>
    <row r="288" spans="1:103" s="17" customFormat="1" ht="19.5" customHeight="1">
      <c r="A288" s="28">
        <v>253</v>
      </c>
      <c r="B288" s="29" t="s">
        <v>2857</v>
      </c>
      <c r="C288" s="29" t="s">
        <v>2987</v>
      </c>
      <c r="D288" s="29" t="s">
        <v>2864</v>
      </c>
      <c r="E288" s="29" t="s">
        <v>2860</v>
      </c>
      <c r="F288" s="29" t="s">
        <v>2987</v>
      </c>
      <c r="G288" s="29" t="s">
        <v>2864</v>
      </c>
      <c r="H288" s="29"/>
      <c r="I288" s="29" t="s">
        <v>78</v>
      </c>
      <c r="J288" s="29" t="s">
        <v>100</v>
      </c>
      <c r="K288" s="29"/>
      <c r="L288" s="29" t="s">
        <v>80</v>
      </c>
      <c r="M288" s="29"/>
      <c r="N288" s="30">
        <v>1000</v>
      </c>
      <c r="O288" s="30">
        <v>11.7</v>
      </c>
      <c r="P288" s="30">
        <v>20.7</v>
      </c>
      <c r="Q288" s="31">
        <v>23.8</v>
      </c>
      <c r="R288" s="30">
        <v>242.04</v>
      </c>
      <c r="S288" s="30">
        <v>1.78</v>
      </c>
      <c r="T288" s="30">
        <v>1080</v>
      </c>
      <c r="U288" s="30">
        <v>1920</v>
      </c>
      <c r="V288" s="32">
        <v>2.1</v>
      </c>
      <c r="W288" s="30">
        <v>185</v>
      </c>
      <c r="X288" s="30">
        <v>60</v>
      </c>
      <c r="Y288" s="30">
        <v>0.7</v>
      </c>
      <c r="Z288" s="29" t="s">
        <v>150</v>
      </c>
      <c r="AA288" s="29" t="s">
        <v>86</v>
      </c>
      <c r="AB288" s="29"/>
      <c r="AC288" s="29"/>
      <c r="AD288" s="29" t="s">
        <v>84</v>
      </c>
      <c r="AE288" s="29" t="s">
        <v>84</v>
      </c>
      <c r="AF288" s="29" t="s">
        <v>127</v>
      </c>
      <c r="AG288" s="29"/>
      <c r="AH288" s="29" t="s">
        <v>86</v>
      </c>
      <c r="AI288" s="29"/>
      <c r="AJ288" s="29" t="s">
        <v>86</v>
      </c>
      <c r="AK288" s="29" t="s">
        <v>86</v>
      </c>
      <c r="AL288" s="29" t="s">
        <v>102</v>
      </c>
      <c r="AM288" s="29"/>
      <c r="AN288" s="29" t="s">
        <v>86</v>
      </c>
      <c r="AO288" s="29" t="s">
        <v>86</v>
      </c>
      <c r="AP288" s="29" t="s">
        <v>86</v>
      </c>
      <c r="AQ288" s="29" t="s">
        <v>96</v>
      </c>
      <c r="AR288" s="29"/>
      <c r="AS288" s="29" t="s">
        <v>84</v>
      </c>
      <c r="AT288" s="29" t="s">
        <v>89</v>
      </c>
      <c r="AU288" s="29"/>
      <c r="AV288" s="30">
        <v>1</v>
      </c>
      <c r="AW288" s="29" t="s">
        <v>84</v>
      </c>
      <c r="AX288" s="29" t="s">
        <v>84</v>
      </c>
      <c r="AY288" s="30">
        <v>265.10000000000002</v>
      </c>
      <c r="AZ288" s="30">
        <v>265.10000000000002</v>
      </c>
      <c r="BA288" s="30">
        <v>216.5</v>
      </c>
      <c r="BB288" s="30">
        <v>201.3</v>
      </c>
      <c r="BC288" s="29"/>
      <c r="BD288" s="29"/>
      <c r="BE288" s="30">
        <v>15.55</v>
      </c>
      <c r="BF288" s="29"/>
      <c r="BG288" s="30">
        <v>0.24</v>
      </c>
      <c r="BH288" s="30">
        <v>0.16</v>
      </c>
      <c r="BI288" s="30">
        <v>0.5</v>
      </c>
      <c r="BJ288" s="30">
        <v>0.2</v>
      </c>
      <c r="BK288" s="30">
        <v>49.03</v>
      </c>
      <c r="BL288" s="30">
        <v>49.03</v>
      </c>
      <c r="BM288" s="30">
        <v>54.1</v>
      </c>
      <c r="BN288" s="29"/>
      <c r="BO288" s="29"/>
      <c r="BP288" s="30">
        <v>0.28999999999999998</v>
      </c>
      <c r="BQ288" s="30">
        <v>0.33</v>
      </c>
      <c r="BR288" s="30">
        <v>0.25</v>
      </c>
      <c r="BS288" s="30">
        <v>15.42</v>
      </c>
      <c r="BT288" s="30">
        <v>49.14</v>
      </c>
      <c r="BU288" s="29"/>
      <c r="BV288" s="30">
        <v>1</v>
      </c>
      <c r="BW288" s="28">
        <v>253</v>
      </c>
      <c r="BX288" s="33">
        <f t="shared" si="31"/>
        <v>49.042859999999997</v>
      </c>
      <c r="BY288" s="34">
        <f>IF(COUNTIF($G$2:G288,G288)=1,1,0)</f>
        <v>1</v>
      </c>
      <c r="BZ288" s="34">
        <f t="shared" si="32"/>
        <v>1</v>
      </c>
      <c r="CA288" s="28" t="s">
        <v>3405</v>
      </c>
      <c r="CB288" s="34" t="b">
        <f t="shared" si="37"/>
        <v>0</v>
      </c>
      <c r="CC288" s="34" t="b">
        <f t="shared" si="33"/>
        <v>0</v>
      </c>
      <c r="CD288" s="34" t="b">
        <f t="array" ref="CD288">ISNUMBER(SEARCH("Touch Screen",$AJ288))</f>
        <v>0</v>
      </c>
      <c r="CE288" s="34"/>
      <c r="CF288" s="34"/>
      <c r="CG288" s="32">
        <v>0.7</v>
      </c>
      <c r="CH288" s="28">
        <v>0</v>
      </c>
      <c r="CI288" s="33">
        <f>('2. AC Monitors'!$A$8*'1. Version 7 Dataset'!$R288)+('1. Version 7 Dataset'!$V288*'2. AC Monitors'!$B$8)+'2. AC Monitors'!$C$8</f>
        <v>46.348879999999994</v>
      </c>
      <c r="CJ288" s="35">
        <f>BX288-('2. AC Monitors'!$B$8*V288)</f>
        <v>40.222859999999997</v>
      </c>
      <c r="CK288" s="33">
        <f>IF($CH288=0,CJ288,CJ288-('2. AC Monitors'!$A$15*'1. Version 7 Dataset'!$CG288))</f>
        <v>40.222859999999997</v>
      </c>
      <c r="CL288" s="33">
        <f>IF($CC288=TRUE,'1. Version 7 Dataset'!CK288-($CI288*'2. AC Monitors'!$B$15),'1. Version 7 Dataset'!CK288)</f>
        <v>40.222859999999997</v>
      </c>
      <c r="CM288" s="33">
        <f>IF($CD288=TRUE,CL288-($CI288*'2. AC Monitors'!$D$15),CL288)</f>
        <v>40.222859999999997</v>
      </c>
      <c r="CN288" s="33">
        <f>IF($CB288=TRUE,CM288-($CI288*'2. AC Monitors'!$E$15),CM288)</f>
        <v>40.222859999999997</v>
      </c>
      <c r="CO288" s="33">
        <f>IF($CA288="DC",CN288+(CI288*(1-'2. AC Monitors'!$D$21)),CN288)</f>
        <v>40.222859999999997</v>
      </c>
      <c r="CP288" s="35">
        <f>('2. AC Monitors'!$A$8*'1. Version 7 Dataset'!$R288)+'2. AC Monitors'!$C$8</f>
        <v>37.528880000000001</v>
      </c>
      <c r="CQ288" s="35">
        <f t="shared" si="34"/>
        <v>0</v>
      </c>
      <c r="CR288" s="33">
        <f>(IF(CD288=TRUE,CI288+(CI288*'2. AC Monitors'!$D$15),'1. Version 7 Dataset'!CI288))*0.85</f>
        <v>39.396547999999996</v>
      </c>
      <c r="CS288" s="35">
        <f t="shared" si="35"/>
        <v>0</v>
      </c>
      <c r="CT288" s="35">
        <f>($AZ288*$R288*'3. Signage Displays'!$A$7)+'3. Signage Displays'!$B$7*TANH('3. Signage Displays'!$C$7*('1. Version 7 Dataset'!$R288+'3. Signage Displays'!$D$7)+'3. Signage Displays'!$E$7)+'3. Signage Displays'!$F$7</f>
        <v>32.267774479153871</v>
      </c>
      <c r="CU288" s="36">
        <f>($AZ288*$R288*'3. Signage Displays'!$A$7)</f>
        <v>2.5665921600000003</v>
      </c>
      <c r="CV288" s="37">
        <f>BE288-(AZ288*R288*'3. Signage Displays'!$A$7)</f>
        <v>12.98340784</v>
      </c>
      <c r="CW288" s="37">
        <f>IF(CC288=TRUE,CV288-(CT288*'3. Signage Displays'!$A$12),CV288)</f>
        <v>12.98340784</v>
      </c>
      <c r="CX288" s="38">
        <f>'3. Signage Displays'!$B$7*TANH('3. Signage Displays'!$C$7*('1. Version 7 Dataset'!R288+'3. Signage Displays'!$D$7)+'3. Signage Displays'!$E$7)+'3. Signage Displays'!$F$7</f>
        <v>29.701182319153872</v>
      </c>
      <c r="CY288" s="28">
        <f t="shared" si="36"/>
        <v>1</v>
      </c>
    </row>
    <row r="289" spans="1:103" s="17" customFormat="1" ht="19.5" customHeight="1">
      <c r="A289" s="28">
        <v>258</v>
      </c>
      <c r="B289" s="29" t="s">
        <v>1663</v>
      </c>
      <c r="C289" s="29" t="s">
        <v>1670</v>
      </c>
      <c r="D289" s="29" t="s">
        <v>1671</v>
      </c>
      <c r="E289" s="29" t="s">
        <v>1665</v>
      </c>
      <c r="F289" s="29" t="s">
        <v>1670</v>
      </c>
      <c r="G289" s="29" t="s">
        <v>1672</v>
      </c>
      <c r="H289" s="29" t="s">
        <v>1673</v>
      </c>
      <c r="I289" s="29" t="s">
        <v>78</v>
      </c>
      <c r="J289" s="29" t="s">
        <v>88</v>
      </c>
      <c r="K289" s="29" t="s">
        <v>158</v>
      </c>
      <c r="L289" s="29" t="s">
        <v>80</v>
      </c>
      <c r="M289" s="29"/>
      <c r="N289" s="30">
        <v>170</v>
      </c>
      <c r="O289" s="30">
        <v>11.7</v>
      </c>
      <c r="P289" s="30">
        <v>20.7</v>
      </c>
      <c r="Q289" s="31">
        <v>23.8</v>
      </c>
      <c r="R289" s="30">
        <v>242.18</v>
      </c>
      <c r="S289" s="30">
        <v>1.78</v>
      </c>
      <c r="T289" s="30">
        <v>1080</v>
      </c>
      <c r="U289" s="30">
        <v>1920</v>
      </c>
      <c r="V289" s="32">
        <v>2.1</v>
      </c>
      <c r="W289" s="30">
        <v>8562</v>
      </c>
      <c r="X289" s="30">
        <v>60</v>
      </c>
      <c r="Y289" s="30">
        <v>0.3</v>
      </c>
      <c r="Z289" s="29" t="s">
        <v>86</v>
      </c>
      <c r="AA289" s="29" t="s">
        <v>86</v>
      </c>
      <c r="AB289" s="29"/>
      <c r="AC289" s="29"/>
      <c r="AD289" s="29" t="s">
        <v>84</v>
      </c>
      <c r="AE289" s="29" t="s">
        <v>84</v>
      </c>
      <c r="AF289" s="29" t="s">
        <v>139</v>
      </c>
      <c r="AG289" s="29"/>
      <c r="AH289" s="29" t="s">
        <v>120</v>
      </c>
      <c r="AI289" s="29"/>
      <c r="AJ289" s="29" t="s">
        <v>86</v>
      </c>
      <c r="AK289" s="29" t="s">
        <v>86</v>
      </c>
      <c r="AL289" s="29" t="s">
        <v>102</v>
      </c>
      <c r="AM289" s="29"/>
      <c r="AN289" s="29" t="s">
        <v>86</v>
      </c>
      <c r="AO289" s="29" t="s">
        <v>86</v>
      </c>
      <c r="AP289" s="29" t="s">
        <v>86</v>
      </c>
      <c r="AQ289" s="29" t="s">
        <v>96</v>
      </c>
      <c r="AR289" s="29"/>
      <c r="AS289" s="29" t="s">
        <v>84</v>
      </c>
      <c r="AT289" s="29" t="s">
        <v>89</v>
      </c>
      <c r="AU289" s="29"/>
      <c r="AV289" s="30">
        <v>1</v>
      </c>
      <c r="AW289" s="29" t="s">
        <v>84</v>
      </c>
      <c r="AX289" s="29" t="s">
        <v>84</v>
      </c>
      <c r="AY289" s="30">
        <v>350</v>
      </c>
      <c r="AZ289" s="30">
        <v>337.1</v>
      </c>
      <c r="BA289" s="30">
        <v>253.3</v>
      </c>
      <c r="BB289" s="30">
        <v>200.8</v>
      </c>
      <c r="BC289" s="29"/>
      <c r="BD289" s="29"/>
      <c r="BE289" s="30">
        <v>15.1</v>
      </c>
      <c r="BF289" s="29"/>
      <c r="BG289" s="30">
        <v>0.34</v>
      </c>
      <c r="BH289" s="30">
        <v>0.34</v>
      </c>
      <c r="BI289" s="29"/>
      <c r="BJ289" s="30">
        <v>0.28000000000000003</v>
      </c>
      <c r="BK289" s="30">
        <v>48.23</v>
      </c>
      <c r="BL289" s="30">
        <v>48.23</v>
      </c>
      <c r="BM289" s="30">
        <v>54.1</v>
      </c>
      <c r="BN289" s="29"/>
      <c r="BO289" s="29"/>
      <c r="BP289" s="30">
        <v>0</v>
      </c>
      <c r="BQ289" s="30">
        <v>0</v>
      </c>
      <c r="BR289" s="30">
        <v>0</v>
      </c>
      <c r="BS289" s="30">
        <v>0</v>
      </c>
      <c r="BT289" s="29"/>
      <c r="BU289" s="29"/>
      <c r="BV289" s="30">
        <v>0</v>
      </c>
      <c r="BW289" s="28">
        <v>258</v>
      </c>
      <c r="BX289" s="33">
        <f t="shared" si="31"/>
        <v>48.232559999999992</v>
      </c>
      <c r="BY289" s="34">
        <f>IF(COUNTIF($G$2:G289,G289)=1,1,0)</f>
        <v>1</v>
      </c>
      <c r="BZ289" s="34">
        <f t="shared" si="32"/>
        <v>1</v>
      </c>
      <c r="CA289" s="28" t="s">
        <v>3405</v>
      </c>
      <c r="CB289" s="34" t="b">
        <f t="shared" si="37"/>
        <v>0</v>
      </c>
      <c r="CC289" s="34" t="b">
        <f t="shared" si="33"/>
        <v>0</v>
      </c>
      <c r="CD289" s="34" t="b">
        <f t="array" ref="CD289">ISNUMBER(SEARCH("Touch Screen",$AJ289))</f>
        <v>0</v>
      </c>
      <c r="CE289" s="34"/>
      <c r="CF289" s="34"/>
      <c r="CG289" s="32">
        <v>0.3</v>
      </c>
      <c r="CH289" s="28">
        <v>0</v>
      </c>
      <c r="CI289" s="33">
        <f>('2. AC Monitors'!$A$8*'1. Version 7 Dataset'!$R289)+('1. Version 7 Dataset'!$V289*'2. AC Monitors'!$B$8)+'2. AC Monitors'!$C$8</f>
        <v>46.365960000000001</v>
      </c>
      <c r="CJ289" s="35">
        <f>BX289-('2. AC Monitors'!$B$8*V289)</f>
        <v>39.412559999999992</v>
      </c>
      <c r="CK289" s="33">
        <f>IF($CH289=0,CJ289,CJ289-('2. AC Monitors'!$A$15*'1. Version 7 Dataset'!$CG289))</f>
        <v>39.412559999999992</v>
      </c>
      <c r="CL289" s="33">
        <f>IF($CC289=TRUE,'1. Version 7 Dataset'!CK289-($CI289*'2. AC Monitors'!$B$15),'1. Version 7 Dataset'!CK289)</f>
        <v>39.412559999999992</v>
      </c>
      <c r="CM289" s="33">
        <f>IF($CD289=TRUE,CL289-($CI289*'2. AC Monitors'!$D$15),CL289)</f>
        <v>39.412559999999992</v>
      </c>
      <c r="CN289" s="33">
        <f>IF($CB289=TRUE,CM289-($CI289*'2. AC Monitors'!$E$15),CM289)</f>
        <v>39.412559999999992</v>
      </c>
      <c r="CO289" s="33">
        <f>IF($CA289="DC",CN289+(CI289*(1-'2. AC Monitors'!$D$21)),CN289)</f>
        <v>39.412559999999992</v>
      </c>
      <c r="CP289" s="35">
        <f>('2. AC Monitors'!$A$8*'1. Version 7 Dataset'!$R289)+'2. AC Monitors'!$C$8</f>
        <v>37.545960000000001</v>
      </c>
      <c r="CQ289" s="35">
        <f t="shared" si="34"/>
        <v>0</v>
      </c>
      <c r="CR289" s="33">
        <f>(IF(CD289=TRUE,CI289+(CI289*'2. AC Monitors'!$D$15),'1. Version 7 Dataset'!CI289))*0.85</f>
        <v>39.411065999999998</v>
      </c>
      <c r="CS289" s="35">
        <f t="shared" si="35"/>
        <v>0</v>
      </c>
      <c r="CT289" s="35">
        <f>($AZ289*$R289*'3. Signage Displays'!$A$7)+'3. Signage Displays'!$B$7*TANH('3. Signage Displays'!$C$7*('1. Version 7 Dataset'!$R289+'3. Signage Displays'!$D$7)+'3. Signage Displays'!$E$7)+'3. Signage Displays'!$F$7</f>
        <v>32.975082492701333</v>
      </c>
      <c r="CU289" s="36">
        <f>($AZ289*$R289*'3. Signage Displays'!$A$7)</f>
        <v>3.2655551200000006</v>
      </c>
      <c r="CV289" s="37">
        <f>BE289-(AZ289*R289*'3. Signage Displays'!$A$7)</f>
        <v>11.83444488</v>
      </c>
      <c r="CW289" s="37">
        <f>IF(CC289=TRUE,CV289-(CT289*'3. Signage Displays'!$A$12),CV289)</f>
        <v>11.83444488</v>
      </c>
      <c r="CX289" s="38">
        <f>'3. Signage Displays'!$B$7*TANH('3. Signage Displays'!$C$7*('1. Version 7 Dataset'!R289+'3. Signage Displays'!$D$7)+'3. Signage Displays'!$E$7)+'3. Signage Displays'!$F$7</f>
        <v>29.709527372701334</v>
      </c>
      <c r="CY289" s="28">
        <f t="shared" si="36"/>
        <v>1</v>
      </c>
    </row>
    <row r="290" spans="1:103" s="17" customFormat="1" ht="19.5" customHeight="1">
      <c r="A290" s="28">
        <v>259</v>
      </c>
      <c r="B290" s="29" t="s">
        <v>1268</v>
      </c>
      <c r="C290" s="29" t="s">
        <v>1397</v>
      </c>
      <c r="D290" s="29" t="s">
        <v>1398</v>
      </c>
      <c r="E290" s="29" t="s">
        <v>1271</v>
      </c>
      <c r="F290" s="29" t="s">
        <v>1397</v>
      </c>
      <c r="G290" s="29" t="s">
        <v>1398</v>
      </c>
      <c r="H290" s="29"/>
      <c r="I290" s="29" t="s">
        <v>78</v>
      </c>
      <c r="J290" s="29" t="s">
        <v>79</v>
      </c>
      <c r="K290" s="29" t="s">
        <v>105</v>
      </c>
      <c r="L290" s="29" t="s">
        <v>80</v>
      </c>
      <c r="M290" s="29" t="s">
        <v>105</v>
      </c>
      <c r="N290" s="30">
        <v>1000</v>
      </c>
      <c r="O290" s="30">
        <v>13.2</v>
      </c>
      <c r="P290" s="30">
        <v>23.5</v>
      </c>
      <c r="Q290" s="31">
        <v>27</v>
      </c>
      <c r="R290" s="30">
        <v>311.67</v>
      </c>
      <c r="S290" s="30">
        <v>1.78</v>
      </c>
      <c r="T290" s="30">
        <v>1080</v>
      </c>
      <c r="U290" s="30">
        <v>1920</v>
      </c>
      <c r="V290" s="32">
        <v>2.1</v>
      </c>
      <c r="W290" s="30">
        <v>6653</v>
      </c>
      <c r="X290" s="30">
        <v>60</v>
      </c>
      <c r="Y290" s="30">
        <v>33.4</v>
      </c>
      <c r="Z290" s="29" t="s">
        <v>81</v>
      </c>
      <c r="AA290" s="29" t="s">
        <v>86</v>
      </c>
      <c r="AB290" s="29"/>
      <c r="AC290" s="29"/>
      <c r="AD290" s="29" t="s">
        <v>84</v>
      </c>
      <c r="AE290" s="29" t="s">
        <v>83</v>
      </c>
      <c r="AF290" s="29" t="s">
        <v>1399</v>
      </c>
      <c r="AG290" s="29" t="s">
        <v>105</v>
      </c>
      <c r="AH290" s="29" t="s">
        <v>120</v>
      </c>
      <c r="AI290" s="29" t="s">
        <v>105</v>
      </c>
      <c r="AJ290" s="29" t="s">
        <v>120</v>
      </c>
      <c r="AK290" s="29" t="s">
        <v>86</v>
      </c>
      <c r="AL290" s="29" t="s">
        <v>87</v>
      </c>
      <c r="AM290" s="29" t="s">
        <v>105</v>
      </c>
      <c r="AN290" s="29" t="s">
        <v>86</v>
      </c>
      <c r="AO290" s="29" t="s">
        <v>86</v>
      </c>
      <c r="AP290" s="29" t="s">
        <v>86</v>
      </c>
      <c r="AQ290" s="29" t="s">
        <v>96</v>
      </c>
      <c r="AR290" s="29" t="s">
        <v>105</v>
      </c>
      <c r="AS290" s="29" t="s">
        <v>84</v>
      </c>
      <c r="AT290" s="29" t="s">
        <v>89</v>
      </c>
      <c r="AU290" s="29" t="s">
        <v>105</v>
      </c>
      <c r="AV290" s="30">
        <v>0</v>
      </c>
      <c r="AW290" s="29" t="s">
        <v>84</v>
      </c>
      <c r="AX290" s="29" t="s">
        <v>84</v>
      </c>
      <c r="AY290" s="30">
        <v>250</v>
      </c>
      <c r="AZ290" s="30">
        <v>278.8</v>
      </c>
      <c r="BA290" s="30">
        <v>260.89999999999998</v>
      </c>
      <c r="BB290" s="30">
        <v>200</v>
      </c>
      <c r="BC290" s="29"/>
      <c r="BD290" s="29"/>
      <c r="BE290" s="30">
        <v>19.760000000000002</v>
      </c>
      <c r="BF290" s="29"/>
      <c r="BG290" s="30">
        <v>0.47</v>
      </c>
      <c r="BH290" s="30">
        <v>0.47</v>
      </c>
      <c r="BI290" s="29"/>
      <c r="BJ290" s="30">
        <v>0.28999999999999998</v>
      </c>
      <c r="BK290" s="30">
        <v>63.26</v>
      </c>
      <c r="BL290" s="30">
        <v>63.26</v>
      </c>
      <c r="BM290" s="30">
        <v>64</v>
      </c>
      <c r="BN290" s="29"/>
      <c r="BO290" s="29"/>
      <c r="BP290" s="30">
        <v>0.28000000000000003</v>
      </c>
      <c r="BQ290" s="30">
        <v>0.5</v>
      </c>
      <c r="BR290" s="30">
        <v>0.5</v>
      </c>
      <c r="BS290" s="30">
        <v>19.91</v>
      </c>
      <c r="BT290" s="30">
        <v>63.89</v>
      </c>
      <c r="BU290" s="29"/>
      <c r="BV290" s="30">
        <v>0</v>
      </c>
      <c r="BW290" s="28">
        <v>259</v>
      </c>
      <c r="BX290" s="33">
        <f t="shared" si="31"/>
        <v>63.260340000000006</v>
      </c>
      <c r="BY290" s="34">
        <f>IF(COUNTIF($G$2:G290,G290)=1,1,0)</f>
        <v>1</v>
      </c>
      <c r="BZ290" s="34">
        <f t="shared" si="32"/>
        <v>1</v>
      </c>
      <c r="CA290" s="28" t="s">
        <v>3405</v>
      </c>
      <c r="CB290" s="34" t="b">
        <f t="shared" si="37"/>
        <v>0</v>
      </c>
      <c r="CC290" s="34" t="b">
        <f t="shared" si="33"/>
        <v>0</v>
      </c>
      <c r="CD290" s="34" t="b">
        <f t="array" ref="CD290">ISNUMBER(SEARCH("Touch Screen",$AJ290))</f>
        <v>0</v>
      </c>
      <c r="CE290" s="34"/>
      <c r="CF290" s="34"/>
      <c r="CG290" s="32">
        <v>33.4</v>
      </c>
      <c r="CH290" s="28">
        <v>0</v>
      </c>
      <c r="CI290" s="33">
        <f>('2. AC Monitors'!$A$8*'1. Version 7 Dataset'!$R290)+('1. Version 7 Dataset'!$V290*'2. AC Monitors'!$B$8)+'2. AC Monitors'!$C$8</f>
        <v>54.843740000000004</v>
      </c>
      <c r="CJ290" s="35">
        <f>BX290-('2. AC Monitors'!$B$8*V290)</f>
        <v>54.440340000000006</v>
      </c>
      <c r="CK290" s="33">
        <f>IF($CH290=0,CJ290,CJ290-('2. AC Monitors'!$A$15*'1. Version 7 Dataset'!$CG290))</f>
        <v>54.440340000000006</v>
      </c>
      <c r="CL290" s="33">
        <f>IF($CC290=TRUE,'1. Version 7 Dataset'!CK290-($CI290*'2. AC Monitors'!$B$15),'1. Version 7 Dataset'!CK290)</f>
        <v>54.440340000000006</v>
      </c>
      <c r="CM290" s="33">
        <f>IF($CD290=TRUE,CL290-($CI290*'2. AC Monitors'!$D$15),CL290)</f>
        <v>54.440340000000006</v>
      </c>
      <c r="CN290" s="33">
        <f>IF($CB290=TRUE,CM290-($CI290*'2. AC Monitors'!$E$15),CM290)</f>
        <v>54.440340000000006</v>
      </c>
      <c r="CO290" s="33">
        <f>IF($CA290="DC",CN290+(CI290*(1-'2. AC Monitors'!$D$21)),CN290)</f>
        <v>54.440340000000006</v>
      </c>
      <c r="CP290" s="35">
        <f>('2. AC Monitors'!$A$8*'1. Version 7 Dataset'!$R290)+'2. AC Monitors'!$C$8</f>
        <v>46.023740000000004</v>
      </c>
      <c r="CQ290" s="35">
        <f t="shared" si="34"/>
        <v>0</v>
      </c>
      <c r="CR290" s="33">
        <f>(IF(CD290=TRUE,CI290+(CI290*'2. AC Monitors'!$D$15),'1. Version 7 Dataset'!CI290))*0.85</f>
        <v>46.617179</v>
      </c>
      <c r="CS290" s="35">
        <f t="shared" si="35"/>
        <v>0</v>
      </c>
      <c r="CT290" s="35">
        <f>($AZ290*$R290*'3. Signage Displays'!$A$7)+'3. Signage Displays'!$B$7*TANH('3. Signage Displays'!$C$7*('1. Version 7 Dataset'!$R290+'3. Signage Displays'!$D$7)+'3. Signage Displays'!$E$7)+'3. Signage Displays'!$F$7</f>
        <v>37.3141059190514</v>
      </c>
      <c r="CU290" s="36">
        <f>($AZ290*$R290*'3. Signage Displays'!$A$7)</f>
        <v>3.4757438400000007</v>
      </c>
      <c r="CV290" s="37">
        <f>BE290-(AZ290*R290*'3. Signage Displays'!$A$7)</f>
        <v>16.284256160000002</v>
      </c>
      <c r="CW290" s="37">
        <f>IF(CC290=TRUE,CV290-(CT290*'3. Signage Displays'!$A$12),CV290)</f>
        <v>16.284256160000002</v>
      </c>
      <c r="CX290" s="38">
        <f>'3. Signage Displays'!$B$7*TANH('3. Signage Displays'!$C$7*('1. Version 7 Dataset'!R290+'3. Signage Displays'!$D$7)+'3. Signage Displays'!$E$7)+'3. Signage Displays'!$F$7</f>
        <v>33.8383620790514</v>
      </c>
      <c r="CY290" s="28">
        <f t="shared" si="36"/>
        <v>1</v>
      </c>
    </row>
    <row r="291" spans="1:103" s="17" customFormat="1" ht="19.5" customHeight="1">
      <c r="A291" s="28">
        <v>260</v>
      </c>
      <c r="B291" s="29" t="s">
        <v>1674</v>
      </c>
      <c r="C291" s="29" t="s">
        <v>1778</v>
      </c>
      <c r="D291" s="29" t="s">
        <v>1779</v>
      </c>
      <c r="E291" s="29" t="s">
        <v>1677</v>
      </c>
      <c r="F291" s="29" t="s">
        <v>1780</v>
      </c>
      <c r="G291" s="29" t="s">
        <v>1779</v>
      </c>
      <c r="H291" s="29" t="s">
        <v>1781</v>
      </c>
      <c r="I291" s="29" t="s">
        <v>78</v>
      </c>
      <c r="J291" s="29" t="s">
        <v>100</v>
      </c>
      <c r="K291" s="29"/>
      <c r="L291" s="29" t="s">
        <v>80</v>
      </c>
      <c r="M291" s="29"/>
      <c r="N291" s="30">
        <v>1000</v>
      </c>
      <c r="O291" s="30">
        <v>10.5</v>
      </c>
      <c r="P291" s="30">
        <v>18.7</v>
      </c>
      <c r="Q291" s="31">
        <v>21.5</v>
      </c>
      <c r="R291" s="30">
        <v>197.52</v>
      </c>
      <c r="S291" s="30">
        <v>1.78</v>
      </c>
      <c r="T291" s="30">
        <v>1080</v>
      </c>
      <c r="U291" s="30">
        <v>1920</v>
      </c>
      <c r="V291" s="32">
        <v>2.1</v>
      </c>
      <c r="W291" s="30">
        <v>10498</v>
      </c>
      <c r="X291" s="30">
        <v>60</v>
      </c>
      <c r="Y291" s="30">
        <v>0.3</v>
      </c>
      <c r="Z291" s="29" t="s">
        <v>86</v>
      </c>
      <c r="AA291" s="29" t="s">
        <v>86</v>
      </c>
      <c r="AB291" s="29"/>
      <c r="AC291" s="29"/>
      <c r="AD291" s="29" t="s">
        <v>84</v>
      </c>
      <c r="AE291" s="29" t="s">
        <v>84</v>
      </c>
      <c r="AF291" s="29" t="s">
        <v>139</v>
      </c>
      <c r="AG291" s="29"/>
      <c r="AH291" s="29" t="s">
        <v>86</v>
      </c>
      <c r="AI291" s="29"/>
      <c r="AJ291" s="29" t="s">
        <v>86</v>
      </c>
      <c r="AK291" s="29" t="s">
        <v>86</v>
      </c>
      <c r="AL291" s="29" t="s">
        <v>102</v>
      </c>
      <c r="AM291" s="29"/>
      <c r="AN291" s="29" t="s">
        <v>86</v>
      </c>
      <c r="AO291" s="29" t="s">
        <v>86</v>
      </c>
      <c r="AP291" s="29" t="s">
        <v>86</v>
      </c>
      <c r="AQ291" s="29" t="s">
        <v>88</v>
      </c>
      <c r="AR291" s="29" t="s">
        <v>1782</v>
      </c>
      <c r="AS291" s="29" t="s">
        <v>84</v>
      </c>
      <c r="AT291" s="29" t="s">
        <v>89</v>
      </c>
      <c r="AU291" s="29"/>
      <c r="AV291" s="30">
        <v>5</v>
      </c>
      <c r="AW291" s="29" t="s">
        <v>84</v>
      </c>
      <c r="AX291" s="29" t="s">
        <v>84</v>
      </c>
      <c r="AY291" s="30">
        <v>250</v>
      </c>
      <c r="AZ291" s="30">
        <v>249.1</v>
      </c>
      <c r="BA291" s="30">
        <v>194.6</v>
      </c>
      <c r="BB291" s="30">
        <v>200</v>
      </c>
      <c r="BC291" s="29"/>
      <c r="BD291" s="29"/>
      <c r="BE291" s="30">
        <v>14.5</v>
      </c>
      <c r="BF291" s="29"/>
      <c r="BG291" s="30">
        <v>0.25</v>
      </c>
      <c r="BH291" s="30">
        <v>0</v>
      </c>
      <c r="BI291" s="29"/>
      <c r="BJ291" s="30">
        <v>0.2</v>
      </c>
      <c r="BK291" s="30">
        <v>45.88</v>
      </c>
      <c r="BL291" s="30">
        <v>45.88</v>
      </c>
      <c r="BM291" s="30">
        <v>50.6</v>
      </c>
      <c r="BN291" s="29"/>
      <c r="BO291" s="29"/>
      <c r="BP291" s="30">
        <v>0.2</v>
      </c>
      <c r="BQ291" s="30">
        <v>0.25</v>
      </c>
      <c r="BR291" s="30">
        <v>0</v>
      </c>
      <c r="BS291" s="30">
        <v>14.5</v>
      </c>
      <c r="BT291" s="30">
        <v>45.88</v>
      </c>
      <c r="BU291" s="29"/>
      <c r="BV291" s="30">
        <v>0</v>
      </c>
      <c r="BW291" s="28">
        <v>260</v>
      </c>
      <c r="BX291" s="33">
        <f t="shared" si="31"/>
        <v>45.880499999999991</v>
      </c>
      <c r="BY291" s="34">
        <f>IF(COUNTIF($G$2:G291,G291)=1,1,0)</f>
        <v>1</v>
      </c>
      <c r="BZ291" s="34">
        <f t="shared" si="32"/>
        <v>1</v>
      </c>
      <c r="CA291" s="28" t="s">
        <v>3405</v>
      </c>
      <c r="CB291" s="34" t="b">
        <f t="shared" si="37"/>
        <v>0</v>
      </c>
      <c r="CC291" s="34" t="b">
        <f t="shared" si="33"/>
        <v>0</v>
      </c>
      <c r="CD291" s="34" t="b">
        <f t="array" ref="CD291">ISNUMBER(SEARCH("Touch Screen",$AJ291))</f>
        <v>0</v>
      </c>
      <c r="CE291" s="34"/>
      <c r="CF291" s="34"/>
      <c r="CG291" s="32">
        <v>0.3</v>
      </c>
      <c r="CH291" s="28">
        <v>0</v>
      </c>
      <c r="CI291" s="33">
        <f>('2. AC Monitors'!$A$8*'1. Version 7 Dataset'!$R291)+('1. Version 7 Dataset'!$V291*'2. AC Monitors'!$B$8)+'2. AC Monitors'!$C$8</f>
        <v>40.917439999999999</v>
      </c>
      <c r="CJ291" s="35">
        <f>BX291-('2. AC Monitors'!$B$8*V291)</f>
        <v>37.06049999999999</v>
      </c>
      <c r="CK291" s="33">
        <f>IF($CH291=0,CJ291,CJ291-('2. AC Monitors'!$A$15*'1. Version 7 Dataset'!$CG291))</f>
        <v>37.06049999999999</v>
      </c>
      <c r="CL291" s="33">
        <f>IF($CC291=TRUE,'1. Version 7 Dataset'!CK291-($CI291*'2. AC Monitors'!$B$15),'1. Version 7 Dataset'!CK291)</f>
        <v>37.06049999999999</v>
      </c>
      <c r="CM291" s="33">
        <f>IF($CD291=TRUE,CL291-($CI291*'2. AC Monitors'!$D$15),CL291)</f>
        <v>37.06049999999999</v>
      </c>
      <c r="CN291" s="33">
        <f>IF($CB291=TRUE,CM291-($CI291*'2. AC Monitors'!$E$15),CM291)</f>
        <v>37.06049999999999</v>
      </c>
      <c r="CO291" s="33">
        <f>IF($CA291="DC",CN291+(CI291*(1-'2. AC Monitors'!$D$21)),CN291)</f>
        <v>37.06049999999999</v>
      </c>
      <c r="CP291" s="35">
        <f>('2. AC Monitors'!$A$8*'1. Version 7 Dataset'!$R291)+'2. AC Monitors'!$C$8</f>
        <v>32.097440000000006</v>
      </c>
      <c r="CQ291" s="35">
        <f t="shared" si="34"/>
        <v>0</v>
      </c>
      <c r="CR291" s="33">
        <f>(IF(CD291=TRUE,CI291+(CI291*'2. AC Monitors'!$D$15),'1. Version 7 Dataset'!CI291))*0.85</f>
        <v>34.779823999999998</v>
      </c>
      <c r="CS291" s="35">
        <f t="shared" si="35"/>
        <v>0</v>
      </c>
      <c r="CT291" s="35">
        <f>($AZ291*$R291*'3. Signage Displays'!$A$7)+'3. Signage Displays'!$B$7*TANH('3. Signage Displays'!$C$7*('1. Version 7 Dataset'!$R291+'3. Signage Displays'!$D$7)+'3. Signage Displays'!$E$7)+'3. Signage Displays'!$F$7</f>
        <v>29.011185157923769</v>
      </c>
      <c r="CU291" s="36">
        <f>($AZ291*$R291*'3. Signage Displays'!$A$7)</f>
        <v>1.9680892800000003</v>
      </c>
      <c r="CV291" s="37">
        <f>BE291-(AZ291*R291*'3. Signage Displays'!$A$7)</f>
        <v>12.531910719999999</v>
      </c>
      <c r="CW291" s="37">
        <f>IF(CC291=TRUE,CV291-(CT291*'3. Signage Displays'!$A$12),CV291)</f>
        <v>12.531910719999999</v>
      </c>
      <c r="CX291" s="38">
        <f>'3. Signage Displays'!$B$7*TANH('3. Signage Displays'!$C$7*('1. Version 7 Dataset'!R291+'3. Signage Displays'!$D$7)+'3. Signage Displays'!$E$7)+'3. Signage Displays'!$F$7</f>
        <v>27.043095877923768</v>
      </c>
      <c r="CY291" s="28">
        <f t="shared" si="36"/>
        <v>1</v>
      </c>
    </row>
    <row r="292" spans="1:103" s="17" customFormat="1" ht="19.5" customHeight="1">
      <c r="A292" s="28">
        <v>270</v>
      </c>
      <c r="B292" s="29" t="s">
        <v>2648</v>
      </c>
      <c r="C292" s="29" t="s">
        <v>2651</v>
      </c>
      <c r="D292" s="29" t="s">
        <v>2651</v>
      </c>
      <c r="E292" s="29" t="s">
        <v>2650</v>
      </c>
      <c r="F292" s="29" t="s">
        <v>2651</v>
      </c>
      <c r="G292" s="29" t="s">
        <v>2651</v>
      </c>
      <c r="H292" s="29"/>
      <c r="I292" s="29" t="s">
        <v>78</v>
      </c>
      <c r="J292" s="29" t="s">
        <v>100</v>
      </c>
      <c r="K292" s="29"/>
      <c r="L292" s="29" t="s">
        <v>80</v>
      </c>
      <c r="M292" s="29"/>
      <c r="N292" s="30">
        <v>600</v>
      </c>
      <c r="O292" s="30">
        <v>10.6</v>
      </c>
      <c r="P292" s="30">
        <v>18.8</v>
      </c>
      <c r="Q292" s="31">
        <v>21.5</v>
      </c>
      <c r="R292" s="30">
        <v>198.08</v>
      </c>
      <c r="S292" s="30">
        <v>1.78</v>
      </c>
      <c r="T292" s="30">
        <v>1080</v>
      </c>
      <c r="U292" s="30">
        <v>1920</v>
      </c>
      <c r="V292" s="32">
        <v>2.1</v>
      </c>
      <c r="W292" s="30">
        <v>10469</v>
      </c>
      <c r="X292" s="30">
        <v>60</v>
      </c>
      <c r="Y292" s="30">
        <v>0.3</v>
      </c>
      <c r="Z292" s="29" t="s">
        <v>86</v>
      </c>
      <c r="AA292" s="29" t="s">
        <v>86</v>
      </c>
      <c r="AB292" s="29"/>
      <c r="AC292" s="29"/>
      <c r="AD292" s="29" t="s">
        <v>84</v>
      </c>
      <c r="AE292" s="29" t="s">
        <v>83</v>
      </c>
      <c r="AF292" s="29" t="s">
        <v>270</v>
      </c>
      <c r="AG292" s="29"/>
      <c r="AH292" s="29" t="s">
        <v>86</v>
      </c>
      <c r="AI292" s="29"/>
      <c r="AJ292" s="29" t="s">
        <v>86</v>
      </c>
      <c r="AK292" s="29" t="s">
        <v>86</v>
      </c>
      <c r="AL292" s="29" t="s">
        <v>102</v>
      </c>
      <c r="AM292" s="29"/>
      <c r="AN292" s="29" t="s">
        <v>86</v>
      </c>
      <c r="AO292" s="29" t="s">
        <v>86</v>
      </c>
      <c r="AP292" s="29" t="s">
        <v>86</v>
      </c>
      <c r="AQ292" s="29" t="s">
        <v>96</v>
      </c>
      <c r="AR292" s="29"/>
      <c r="AS292" s="29" t="s">
        <v>84</v>
      </c>
      <c r="AT292" s="29" t="s">
        <v>89</v>
      </c>
      <c r="AU292" s="29"/>
      <c r="AV292" s="30">
        <v>1</v>
      </c>
      <c r="AW292" s="29" t="s">
        <v>84</v>
      </c>
      <c r="AX292" s="29" t="s">
        <v>84</v>
      </c>
      <c r="AY292" s="30">
        <v>200</v>
      </c>
      <c r="AZ292" s="30">
        <v>248</v>
      </c>
      <c r="BA292" s="30">
        <v>200</v>
      </c>
      <c r="BB292" s="30">
        <v>200</v>
      </c>
      <c r="BC292" s="29"/>
      <c r="BD292" s="29"/>
      <c r="BE292" s="30">
        <v>12.13</v>
      </c>
      <c r="BF292" s="29"/>
      <c r="BG292" s="30">
        <v>0.28999999999999998</v>
      </c>
      <c r="BH292" s="30">
        <v>0.28999999999999998</v>
      </c>
      <c r="BI292" s="29"/>
      <c r="BJ292" s="30">
        <v>0.26</v>
      </c>
      <c r="BK292" s="30">
        <v>38.840000000000003</v>
      </c>
      <c r="BL292" s="30">
        <v>38.840000000000003</v>
      </c>
      <c r="BM292" s="30">
        <v>50.6</v>
      </c>
      <c r="BN292" s="29"/>
      <c r="BO292" s="29"/>
      <c r="BP292" s="30">
        <v>0.3</v>
      </c>
      <c r="BQ292" s="30">
        <v>0.32</v>
      </c>
      <c r="BR292" s="30">
        <v>0.32</v>
      </c>
      <c r="BS292" s="30">
        <v>12.05</v>
      </c>
      <c r="BT292" s="30">
        <v>38.78</v>
      </c>
      <c r="BU292" s="29"/>
      <c r="BV292" s="30">
        <v>0</v>
      </c>
      <c r="BW292" s="28">
        <v>270</v>
      </c>
      <c r="BX292" s="33">
        <f t="shared" si="31"/>
        <v>38.841839999999998</v>
      </c>
      <c r="BY292" s="34">
        <f>IF(COUNTIF($G$2:G292,G292)=1,1,0)</f>
        <v>1</v>
      </c>
      <c r="BZ292" s="34">
        <f t="shared" si="32"/>
        <v>1</v>
      </c>
      <c r="CA292" s="28" t="s">
        <v>3405</v>
      </c>
      <c r="CB292" s="34" t="b">
        <f t="shared" si="37"/>
        <v>0</v>
      </c>
      <c r="CC292" s="34" t="b">
        <f t="shared" si="33"/>
        <v>0</v>
      </c>
      <c r="CD292" s="34" t="b">
        <f t="array" ref="CD292">ISNUMBER(SEARCH("Touch Screen",$AJ292))</f>
        <v>0</v>
      </c>
      <c r="CE292" s="34"/>
      <c r="CF292" s="34"/>
      <c r="CG292" s="32">
        <v>0.3</v>
      </c>
      <c r="CH292" s="28">
        <v>0</v>
      </c>
      <c r="CI292" s="33">
        <f>('2. AC Monitors'!$A$8*'1. Version 7 Dataset'!$R292)+('1. Version 7 Dataset'!$V292*'2. AC Monitors'!$B$8)+'2. AC Monitors'!$C$8</f>
        <v>40.985759999999999</v>
      </c>
      <c r="CJ292" s="35">
        <f>BX292-('2. AC Monitors'!$B$8*V292)</f>
        <v>30.021839999999997</v>
      </c>
      <c r="CK292" s="33">
        <f>IF($CH292=0,CJ292,CJ292-('2. AC Monitors'!$A$15*'1. Version 7 Dataset'!$CG292))</f>
        <v>30.021839999999997</v>
      </c>
      <c r="CL292" s="33">
        <f>IF($CC292=TRUE,'1. Version 7 Dataset'!CK292-($CI292*'2. AC Monitors'!$B$15),'1. Version 7 Dataset'!CK292)</f>
        <v>30.021839999999997</v>
      </c>
      <c r="CM292" s="33">
        <f>IF($CD292=TRUE,CL292-($CI292*'2. AC Monitors'!$D$15),CL292)</f>
        <v>30.021839999999997</v>
      </c>
      <c r="CN292" s="33">
        <f>IF($CB292=TRUE,CM292-($CI292*'2. AC Monitors'!$E$15),CM292)</f>
        <v>30.021839999999997</v>
      </c>
      <c r="CO292" s="33">
        <f>IF($CA292="DC",CN292+(CI292*(1-'2. AC Monitors'!$D$21)),CN292)</f>
        <v>30.021839999999997</v>
      </c>
      <c r="CP292" s="35">
        <f>('2. AC Monitors'!$A$8*'1. Version 7 Dataset'!$R292)+'2. AC Monitors'!$C$8</f>
        <v>32.165760000000006</v>
      </c>
      <c r="CQ292" s="35">
        <f t="shared" si="34"/>
        <v>1</v>
      </c>
      <c r="CR292" s="33">
        <f>(IF(CD292=TRUE,CI292+(CI292*'2. AC Monitors'!$D$15),'1. Version 7 Dataset'!CI292))*0.85</f>
        <v>34.837896000000001</v>
      </c>
      <c r="CS292" s="35">
        <f t="shared" si="35"/>
        <v>0</v>
      </c>
      <c r="CT292" s="35">
        <f>($AZ292*$R292*'3. Signage Displays'!$A$7)+'3. Signage Displays'!$B$7*TANH('3. Signage Displays'!$C$7*('1. Version 7 Dataset'!$R292+'3. Signage Displays'!$D$7)+'3. Signage Displays'!$E$7)+'3. Signage Displays'!$F$7</f>
        <v>29.041533181315611</v>
      </c>
      <c r="CU292" s="36">
        <f>($AZ292*$R292*'3. Signage Displays'!$A$7)</f>
        <v>1.9649536000000003</v>
      </c>
      <c r="CV292" s="37">
        <f>BE292-(AZ292*R292*'3. Signage Displays'!$A$7)</f>
        <v>10.165046400000001</v>
      </c>
      <c r="CW292" s="37">
        <f>IF(CC292=TRUE,CV292-(CT292*'3. Signage Displays'!$A$12),CV292)</f>
        <v>10.165046400000001</v>
      </c>
      <c r="CX292" s="38">
        <f>'3. Signage Displays'!$B$7*TANH('3. Signage Displays'!$C$7*('1. Version 7 Dataset'!R292+'3. Signage Displays'!$D$7)+'3. Signage Displays'!$E$7)+'3. Signage Displays'!$F$7</f>
        <v>27.07657958131561</v>
      </c>
      <c r="CY292" s="28">
        <f t="shared" si="36"/>
        <v>1</v>
      </c>
    </row>
    <row r="293" spans="1:103" s="17" customFormat="1" ht="19.5" customHeight="1">
      <c r="A293" s="28">
        <v>271</v>
      </c>
      <c r="B293" s="29" t="s">
        <v>2648</v>
      </c>
      <c r="C293" s="29" t="s">
        <v>2652</v>
      </c>
      <c r="D293" s="29" t="s">
        <v>2652</v>
      </c>
      <c r="E293" s="29" t="s">
        <v>2650</v>
      </c>
      <c r="F293" s="29" t="s">
        <v>2652</v>
      </c>
      <c r="G293" s="29" t="s">
        <v>2652</v>
      </c>
      <c r="H293" s="29"/>
      <c r="I293" s="29" t="s">
        <v>78</v>
      </c>
      <c r="J293" s="29" t="s">
        <v>100</v>
      </c>
      <c r="K293" s="29"/>
      <c r="L293" s="29" t="s">
        <v>80</v>
      </c>
      <c r="M293" s="29"/>
      <c r="N293" s="30">
        <v>1000</v>
      </c>
      <c r="O293" s="30">
        <v>11.5</v>
      </c>
      <c r="P293" s="30">
        <v>20.5</v>
      </c>
      <c r="Q293" s="31">
        <v>23.5</v>
      </c>
      <c r="R293" s="30">
        <v>236.92</v>
      </c>
      <c r="S293" s="30">
        <v>1.78</v>
      </c>
      <c r="T293" s="30">
        <v>1080</v>
      </c>
      <c r="U293" s="30">
        <v>1920</v>
      </c>
      <c r="V293" s="32">
        <v>2.1</v>
      </c>
      <c r="W293" s="30">
        <v>8752</v>
      </c>
      <c r="X293" s="30">
        <v>60</v>
      </c>
      <c r="Y293" s="30">
        <v>0.3</v>
      </c>
      <c r="Z293" s="29" t="s">
        <v>86</v>
      </c>
      <c r="AA293" s="29" t="s">
        <v>86</v>
      </c>
      <c r="AB293" s="29"/>
      <c r="AC293" s="29"/>
      <c r="AD293" s="29" t="s">
        <v>84</v>
      </c>
      <c r="AE293" s="29" t="s">
        <v>83</v>
      </c>
      <c r="AF293" s="29" t="s">
        <v>270</v>
      </c>
      <c r="AG293" s="29"/>
      <c r="AH293" s="29" t="s">
        <v>86</v>
      </c>
      <c r="AI293" s="29"/>
      <c r="AJ293" s="29" t="s">
        <v>86</v>
      </c>
      <c r="AK293" s="29" t="s">
        <v>86</v>
      </c>
      <c r="AL293" s="29" t="s">
        <v>102</v>
      </c>
      <c r="AM293" s="29"/>
      <c r="AN293" s="29" t="s">
        <v>86</v>
      </c>
      <c r="AO293" s="29" t="s">
        <v>86</v>
      </c>
      <c r="AP293" s="29" t="s">
        <v>86</v>
      </c>
      <c r="AQ293" s="29" t="s">
        <v>96</v>
      </c>
      <c r="AR293" s="29"/>
      <c r="AS293" s="29" t="s">
        <v>84</v>
      </c>
      <c r="AT293" s="29" t="s">
        <v>89</v>
      </c>
      <c r="AU293" s="29"/>
      <c r="AV293" s="30">
        <v>1</v>
      </c>
      <c r="AW293" s="29" t="s">
        <v>84</v>
      </c>
      <c r="AX293" s="29" t="s">
        <v>84</v>
      </c>
      <c r="AY293" s="30">
        <v>220</v>
      </c>
      <c r="AZ293" s="30">
        <v>286.10000000000002</v>
      </c>
      <c r="BA293" s="30">
        <v>199</v>
      </c>
      <c r="BB293" s="30">
        <v>200.2</v>
      </c>
      <c r="BC293" s="29"/>
      <c r="BD293" s="29"/>
      <c r="BE293" s="30">
        <v>12.87</v>
      </c>
      <c r="BF293" s="29"/>
      <c r="BG293" s="30">
        <v>0.32</v>
      </c>
      <c r="BH293" s="30">
        <v>0.32</v>
      </c>
      <c r="BI293" s="29"/>
      <c r="BJ293" s="30">
        <v>0.28999999999999998</v>
      </c>
      <c r="BK293" s="30">
        <v>41.28</v>
      </c>
      <c r="BL293" s="30">
        <v>41.28</v>
      </c>
      <c r="BM293" s="30">
        <v>53.1</v>
      </c>
      <c r="BN293" s="29"/>
      <c r="BO293" s="29"/>
      <c r="BP293" s="30">
        <v>0.3</v>
      </c>
      <c r="BQ293" s="30">
        <v>0.33</v>
      </c>
      <c r="BR293" s="30">
        <v>0.33</v>
      </c>
      <c r="BS293" s="30">
        <v>12.79</v>
      </c>
      <c r="BT293" s="30">
        <v>41.09</v>
      </c>
      <c r="BU293" s="29"/>
      <c r="BV293" s="30">
        <v>0</v>
      </c>
      <c r="BW293" s="28">
        <v>271</v>
      </c>
      <c r="BX293" s="33">
        <f t="shared" si="31"/>
        <v>41.281499999999994</v>
      </c>
      <c r="BY293" s="34">
        <f>IF(COUNTIF($G$2:G293,G293)=1,1,0)</f>
        <v>1</v>
      </c>
      <c r="BZ293" s="34">
        <f t="shared" si="32"/>
        <v>1</v>
      </c>
      <c r="CA293" s="28" t="s">
        <v>3405</v>
      </c>
      <c r="CB293" s="34" t="b">
        <f t="shared" si="37"/>
        <v>0</v>
      </c>
      <c r="CC293" s="34" t="b">
        <f t="shared" si="33"/>
        <v>0</v>
      </c>
      <c r="CD293" s="34" t="b">
        <f t="array" ref="CD293">ISNUMBER(SEARCH("Touch Screen",$AJ293))</f>
        <v>0</v>
      </c>
      <c r="CE293" s="34"/>
      <c r="CF293" s="34"/>
      <c r="CG293" s="32">
        <v>0.3</v>
      </c>
      <c r="CH293" s="28">
        <v>0</v>
      </c>
      <c r="CI293" s="33">
        <f>('2. AC Monitors'!$A$8*'1. Version 7 Dataset'!$R293)+('1. Version 7 Dataset'!$V293*'2. AC Monitors'!$B$8)+'2. AC Monitors'!$C$8</f>
        <v>45.724239999999995</v>
      </c>
      <c r="CJ293" s="35">
        <f>BX293-('2. AC Monitors'!$B$8*V293)</f>
        <v>32.461499999999994</v>
      </c>
      <c r="CK293" s="33">
        <f>IF($CH293=0,CJ293,CJ293-('2. AC Monitors'!$A$15*'1. Version 7 Dataset'!$CG293))</f>
        <v>32.461499999999994</v>
      </c>
      <c r="CL293" s="33">
        <f>IF($CC293=TRUE,'1. Version 7 Dataset'!CK293-($CI293*'2. AC Monitors'!$B$15),'1. Version 7 Dataset'!CK293)</f>
        <v>32.461499999999994</v>
      </c>
      <c r="CM293" s="33">
        <f>IF($CD293=TRUE,CL293-($CI293*'2. AC Monitors'!$D$15),CL293)</f>
        <v>32.461499999999994</v>
      </c>
      <c r="CN293" s="33">
        <f>IF($CB293=TRUE,CM293-($CI293*'2. AC Monitors'!$E$15),CM293)</f>
        <v>32.461499999999994</v>
      </c>
      <c r="CO293" s="33">
        <f>IF($CA293="DC",CN293+(CI293*(1-'2. AC Monitors'!$D$21)),CN293)</f>
        <v>32.461499999999994</v>
      </c>
      <c r="CP293" s="35">
        <f>('2. AC Monitors'!$A$8*'1. Version 7 Dataset'!$R293)+'2. AC Monitors'!$C$8</f>
        <v>36.904240000000001</v>
      </c>
      <c r="CQ293" s="35">
        <f t="shared" si="34"/>
        <v>1</v>
      </c>
      <c r="CR293" s="33">
        <f>(IF(CD293=TRUE,CI293+(CI293*'2. AC Monitors'!$D$15),'1. Version 7 Dataset'!CI293))*0.85</f>
        <v>38.865603999999998</v>
      </c>
      <c r="CS293" s="35">
        <f t="shared" si="35"/>
        <v>0</v>
      </c>
      <c r="CT293" s="35">
        <f>($AZ293*$R293*'3. Signage Displays'!$A$7)+'3. Signage Displays'!$B$7*TANH('3. Signage Displays'!$C$7*('1. Version 7 Dataset'!$R293+'3. Signage Displays'!$D$7)+'3. Signage Displays'!$E$7)+'3. Signage Displays'!$F$7</f>
        <v>32.107240033592902</v>
      </c>
      <c r="CU293" s="36">
        <f>($AZ293*$R293*'3. Signage Displays'!$A$7)</f>
        <v>2.7113124800000006</v>
      </c>
      <c r="CV293" s="37">
        <f>BE293-(AZ293*R293*'3. Signage Displays'!$A$7)</f>
        <v>10.158687519999999</v>
      </c>
      <c r="CW293" s="37">
        <f>IF(CC293=TRUE,CV293-(CT293*'3. Signage Displays'!$A$12),CV293)</f>
        <v>10.158687519999999</v>
      </c>
      <c r="CX293" s="38">
        <f>'3. Signage Displays'!$B$7*TANH('3. Signage Displays'!$C$7*('1. Version 7 Dataset'!R293+'3. Signage Displays'!$D$7)+'3. Signage Displays'!$E$7)+'3. Signage Displays'!$F$7</f>
        <v>29.395927553592902</v>
      </c>
      <c r="CY293" s="28">
        <f t="shared" si="36"/>
        <v>1</v>
      </c>
    </row>
    <row r="294" spans="1:103" s="17" customFormat="1" ht="19.5" customHeight="1">
      <c r="A294" s="28">
        <v>272</v>
      </c>
      <c r="B294" s="29" t="s">
        <v>2231</v>
      </c>
      <c r="C294" s="29" t="s">
        <v>2479</v>
      </c>
      <c r="D294" s="29" t="s">
        <v>2480</v>
      </c>
      <c r="E294" s="29" t="s">
        <v>2234</v>
      </c>
      <c r="F294" s="29" t="s">
        <v>2479</v>
      </c>
      <c r="G294" s="29" t="s">
        <v>2480</v>
      </c>
      <c r="H294" s="29" t="s">
        <v>2481</v>
      </c>
      <c r="I294" s="29" t="s">
        <v>78</v>
      </c>
      <c r="J294" s="29" t="s">
        <v>79</v>
      </c>
      <c r="K294" s="29" t="s">
        <v>105</v>
      </c>
      <c r="L294" s="29" t="s">
        <v>80</v>
      </c>
      <c r="M294" s="29" t="s">
        <v>105</v>
      </c>
      <c r="N294" s="30">
        <v>1000</v>
      </c>
      <c r="O294" s="30">
        <v>16.5</v>
      </c>
      <c r="P294" s="30">
        <v>30.4</v>
      </c>
      <c r="Q294" s="31">
        <v>34.6</v>
      </c>
      <c r="R294" s="30">
        <v>501.54</v>
      </c>
      <c r="S294" s="30">
        <v>1.78</v>
      </c>
      <c r="T294" s="30">
        <v>1080</v>
      </c>
      <c r="U294" s="30">
        <v>1920</v>
      </c>
      <c r="V294" s="32">
        <v>2.1</v>
      </c>
      <c r="W294" s="30">
        <v>4134</v>
      </c>
      <c r="X294" s="30">
        <v>60</v>
      </c>
      <c r="Y294" s="30">
        <v>33.299999999999997</v>
      </c>
      <c r="Z294" s="29" t="s">
        <v>81</v>
      </c>
      <c r="AA294" s="29" t="s">
        <v>86</v>
      </c>
      <c r="AB294" s="29"/>
      <c r="AC294" s="29"/>
      <c r="AD294" s="29" t="s">
        <v>84</v>
      </c>
      <c r="AE294" s="29" t="s">
        <v>83</v>
      </c>
      <c r="AF294" s="29" t="s">
        <v>106</v>
      </c>
      <c r="AG294" s="29" t="s">
        <v>105</v>
      </c>
      <c r="AH294" s="29" t="s">
        <v>120</v>
      </c>
      <c r="AI294" s="29" t="s">
        <v>105</v>
      </c>
      <c r="AJ294" s="29" t="s">
        <v>120</v>
      </c>
      <c r="AK294" s="29" t="s">
        <v>86</v>
      </c>
      <c r="AL294" s="29" t="s">
        <v>107</v>
      </c>
      <c r="AM294" s="29" t="s">
        <v>105</v>
      </c>
      <c r="AN294" s="29" t="s">
        <v>86</v>
      </c>
      <c r="AO294" s="29" t="s">
        <v>86</v>
      </c>
      <c r="AP294" s="29" t="s">
        <v>86</v>
      </c>
      <c r="AQ294" s="29" t="s">
        <v>96</v>
      </c>
      <c r="AR294" s="29" t="s">
        <v>105</v>
      </c>
      <c r="AS294" s="29" t="s">
        <v>84</v>
      </c>
      <c r="AT294" s="29" t="s">
        <v>89</v>
      </c>
      <c r="AU294" s="29" t="s">
        <v>105</v>
      </c>
      <c r="AV294" s="30">
        <v>0</v>
      </c>
      <c r="AW294" s="29" t="s">
        <v>84</v>
      </c>
      <c r="AX294" s="29" t="s">
        <v>84</v>
      </c>
      <c r="AY294" s="30">
        <v>250</v>
      </c>
      <c r="AZ294" s="30">
        <v>251.4</v>
      </c>
      <c r="BA294" s="30">
        <v>243.8</v>
      </c>
      <c r="BB294" s="30">
        <v>200</v>
      </c>
      <c r="BC294" s="29"/>
      <c r="BD294" s="29"/>
      <c r="BE294" s="30">
        <v>27.01</v>
      </c>
      <c r="BF294" s="29"/>
      <c r="BG294" s="30">
        <v>0.24</v>
      </c>
      <c r="BH294" s="29"/>
      <c r="BI294" s="29"/>
      <c r="BJ294" s="30">
        <v>0.12</v>
      </c>
      <c r="BK294" s="30">
        <v>84.17</v>
      </c>
      <c r="BL294" s="30">
        <v>84.17</v>
      </c>
      <c r="BM294" s="30">
        <v>89</v>
      </c>
      <c r="BN294" s="29"/>
      <c r="BO294" s="29"/>
      <c r="BP294" s="30">
        <v>0.17</v>
      </c>
      <c r="BQ294" s="30">
        <v>0.28000000000000003</v>
      </c>
      <c r="BR294" s="29"/>
      <c r="BS294" s="30">
        <v>27.29</v>
      </c>
      <c r="BT294" s="30">
        <v>85.25</v>
      </c>
      <c r="BU294" s="29"/>
      <c r="BV294" s="30">
        <v>0</v>
      </c>
      <c r="BW294" s="28">
        <v>272</v>
      </c>
      <c r="BX294" s="33">
        <f t="shared" si="31"/>
        <v>84.179220000000001</v>
      </c>
      <c r="BY294" s="34">
        <f>IF(COUNTIF($G$2:G294,G294)=1,1,0)</f>
        <v>1</v>
      </c>
      <c r="BZ294" s="34">
        <f t="shared" si="32"/>
        <v>1</v>
      </c>
      <c r="CA294" s="28" t="s">
        <v>3405</v>
      </c>
      <c r="CB294" s="34" t="b">
        <f t="shared" si="37"/>
        <v>0</v>
      </c>
      <c r="CC294" s="34" t="b">
        <f t="shared" si="33"/>
        <v>0</v>
      </c>
      <c r="CD294" s="34" t="b">
        <f t="array" ref="CD294">ISNUMBER(SEARCH("Touch Screen",$AJ294))</f>
        <v>0</v>
      </c>
      <c r="CE294" s="34"/>
      <c r="CF294" s="34"/>
      <c r="CG294" s="32">
        <v>33.299999999999997</v>
      </c>
      <c r="CH294" s="28">
        <v>0</v>
      </c>
      <c r="CI294" s="33">
        <f>('2. AC Monitors'!$A$8*'1. Version 7 Dataset'!$R294)+('1. Version 7 Dataset'!$V294*'2. AC Monitors'!$B$8)+'2. AC Monitors'!$C$8</f>
        <v>78.00788</v>
      </c>
      <c r="CJ294" s="35">
        <f>BX294-('2. AC Monitors'!$B$8*V294)</f>
        <v>75.359219999999993</v>
      </c>
      <c r="CK294" s="33">
        <f>IF($CH294=0,CJ294,CJ294-('2. AC Monitors'!$A$15*'1. Version 7 Dataset'!$CG294))</f>
        <v>75.359219999999993</v>
      </c>
      <c r="CL294" s="33">
        <f>IF($CC294=TRUE,'1. Version 7 Dataset'!CK294-($CI294*'2. AC Monitors'!$B$15),'1. Version 7 Dataset'!CK294)</f>
        <v>75.359219999999993</v>
      </c>
      <c r="CM294" s="33">
        <f>IF($CD294=TRUE,CL294-($CI294*'2. AC Monitors'!$D$15),CL294)</f>
        <v>75.359219999999993</v>
      </c>
      <c r="CN294" s="33">
        <f>IF($CB294=TRUE,CM294-($CI294*'2. AC Monitors'!$E$15),CM294)</f>
        <v>75.359219999999993</v>
      </c>
      <c r="CO294" s="33">
        <f>IF($CA294="DC",CN294+(CI294*(1-'2. AC Monitors'!$D$21)),CN294)</f>
        <v>75.359219999999993</v>
      </c>
      <c r="CP294" s="35">
        <f>('2. AC Monitors'!$A$8*'1. Version 7 Dataset'!$R294)+'2. AC Monitors'!$C$8</f>
        <v>69.187880000000007</v>
      </c>
      <c r="CQ294" s="35">
        <f t="shared" si="34"/>
        <v>0</v>
      </c>
      <c r="CR294" s="33">
        <f>(IF(CD294=TRUE,CI294+(CI294*'2. AC Monitors'!$D$15),'1. Version 7 Dataset'!CI294))*0.85</f>
        <v>66.306697999999997</v>
      </c>
      <c r="CS294" s="35">
        <f t="shared" si="35"/>
        <v>0</v>
      </c>
      <c r="CT294" s="35">
        <f>($AZ294*$R294*'3. Signage Displays'!$A$7)+'3. Signage Displays'!$B$7*TANH('3. Signage Displays'!$C$7*('1. Version 7 Dataset'!$R294+'3. Signage Displays'!$D$7)+'3. Signage Displays'!$E$7)+'3. Signage Displays'!$F$7</f>
        <v>49.967894131614457</v>
      </c>
      <c r="CU294" s="36">
        <f>($AZ294*$R294*'3. Signage Displays'!$A$7)</f>
        <v>5.0434862400000009</v>
      </c>
      <c r="CV294" s="37">
        <f>BE294-(AZ294*R294*'3. Signage Displays'!$A$7)</f>
        <v>21.966513760000002</v>
      </c>
      <c r="CW294" s="37">
        <f>IF(CC294=TRUE,CV294-(CT294*'3. Signage Displays'!$A$12),CV294)</f>
        <v>21.966513760000002</v>
      </c>
      <c r="CX294" s="38">
        <f>'3. Signage Displays'!$B$7*TANH('3. Signage Displays'!$C$7*('1. Version 7 Dataset'!R294+'3. Signage Displays'!$D$7)+'3. Signage Displays'!$E$7)+'3. Signage Displays'!$F$7</f>
        <v>44.92440789161445</v>
      </c>
      <c r="CY294" s="28">
        <f t="shared" si="36"/>
        <v>1</v>
      </c>
    </row>
    <row r="295" spans="1:103" s="17" customFormat="1" ht="19.5" customHeight="1">
      <c r="A295" s="28">
        <v>275</v>
      </c>
      <c r="B295" s="29" t="s">
        <v>1196</v>
      </c>
      <c r="C295" s="29" t="s">
        <v>1234</v>
      </c>
      <c r="D295" s="29" t="s">
        <v>1259</v>
      </c>
      <c r="E295" s="29" t="s">
        <v>1199</v>
      </c>
      <c r="F295" s="29" t="s">
        <v>1234</v>
      </c>
      <c r="G295" s="29" t="s">
        <v>1259</v>
      </c>
      <c r="H295" s="29"/>
      <c r="I295" s="29" t="s">
        <v>78</v>
      </c>
      <c r="J295" s="29" t="s">
        <v>100</v>
      </c>
      <c r="K295" s="29"/>
      <c r="L295" s="29" t="s">
        <v>80</v>
      </c>
      <c r="M295" s="29"/>
      <c r="N295" s="30">
        <v>1000</v>
      </c>
      <c r="O295" s="30">
        <v>11.5</v>
      </c>
      <c r="P295" s="30">
        <v>20.5</v>
      </c>
      <c r="Q295" s="31">
        <v>23.6</v>
      </c>
      <c r="R295" s="30">
        <v>235.98</v>
      </c>
      <c r="S295" s="30">
        <v>1.78</v>
      </c>
      <c r="T295" s="30">
        <v>1080</v>
      </c>
      <c r="U295" s="30">
        <v>1920</v>
      </c>
      <c r="V295" s="32">
        <v>2.1</v>
      </c>
      <c r="W295" s="30">
        <v>8787</v>
      </c>
      <c r="X295" s="30">
        <v>60</v>
      </c>
      <c r="Y295" s="30">
        <v>0.3</v>
      </c>
      <c r="Z295" s="29" t="s">
        <v>86</v>
      </c>
      <c r="AA295" s="29" t="s">
        <v>86</v>
      </c>
      <c r="AB295" s="29"/>
      <c r="AC295" s="29"/>
      <c r="AD295" s="29" t="s">
        <v>84</v>
      </c>
      <c r="AE295" s="29" t="s">
        <v>84</v>
      </c>
      <c r="AF295" s="29" t="s">
        <v>139</v>
      </c>
      <c r="AG295" s="29"/>
      <c r="AH295" s="29" t="s">
        <v>120</v>
      </c>
      <c r="AI295" s="29"/>
      <c r="AJ295" s="29" t="s">
        <v>120</v>
      </c>
      <c r="AK295" s="29" t="s">
        <v>86</v>
      </c>
      <c r="AL295" s="29" t="s">
        <v>102</v>
      </c>
      <c r="AM295" s="29"/>
      <c r="AN295" s="29" t="s">
        <v>86</v>
      </c>
      <c r="AO295" s="29" t="s">
        <v>86</v>
      </c>
      <c r="AP295" s="29" t="s">
        <v>86</v>
      </c>
      <c r="AQ295" s="29" t="s">
        <v>96</v>
      </c>
      <c r="AR295" s="29"/>
      <c r="AS295" s="29" t="s">
        <v>84</v>
      </c>
      <c r="AT295" s="29" t="s">
        <v>89</v>
      </c>
      <c r="AU295" s="29"/>
      <c r="AV295" s="30">
        <v>1</v>
      </c>
      <c r="AW295" s="29" t="s">
        <v>84</v>
      </c>
      <c r="AX295" s="29" t="s">
        <v>83</v>
      </c>
      <c r="AY295" s="30">
        <v>307.39999999999998</v>
      </c>
      <c r="AZ295" s="30">
        <v>307.39999999999998</v>
      </c>
      <c r="BA295" s="30">
        <v>273.10000000000002</v>
      </c>
      <c r="BB295" s="30">
        <v>200.3</v>
      </c>
      <c r="BC295" s="29"/>
      <c r="BD295" s="29"/>
      <c r="BE295" s="30">
        <v>15.83</v>
      </c>
      <c r="BF295" s="29"/>
      <c r="BG295" s="30">
        <v>0.26</v>
      </c>
      <c r="BH295" s="30">
        <v>0.26</v>
      </c>
      <c r="BI295" s="29"/>
      <c r="BJ295" s="30">
        <v>0.19</v>
      </c>
      <c r="BK295" s="30">
        <v>50.03</v>
      </c>
      <c r="BL295" s="30">
        <v>50.03</v>
      </c>
      <c r="BM295" s="30">
        <v>53.1</v>
      </c>
      <c r="BN295" s="29"/>
      <c r="BO295" s="29"/>
      <c r="BP295" s="30">
        <v>0.26</v>
      </c>
      <c r="BQ295" s="30">
        <v>0.32</v>
      </c>
      <c r="BR295" s="30">
        <v>0.32</v>
      </c>
      <c r="BS295" s="30">
        <v>15.9</v>
      </c>
      <c r="BT295" s="30">
        <v>50.57</v>
      </c>
      <c r="BU295" s="29"/>
      <c r="BV295" s="30">
        <v>0</v>
      </c>
      <c r="BW295" s="28">
        <v>275</v>
      </c>
      <c r="BX295" s="33">
        <f t="shared" si="31"/>
        <v>50.015219999999992</v>
      </c>
      <c r="BY295" s="34">
        <f>IF(COUNTIF($G$2:G295,G295)=1,1,0)</f>
        <v>1</v>
      </c>
      <c r="BZ295" s="34">
        <f t="shared" si="32"/>
        <v>1</v>
      </c>
      <c r="CA295" s="28" t="s">
        <v>3405</v>
      </c>
      <c r="CB295" s="34" t="b">
        <f t="shared" si="37"/>
        <v>0</v>
      </c>
      <c r="CC295" s="34" t="b">
        <f t="shared" si="33"/>
        <v>0</v>
      </c>
      <c r="CD295" s="34" t="b">
        <f t="array" ref="CD295">ISNUMBER(SEARCH("Touch Screen",$AJ295))</f>
        <v>0</v>
      </c>
      <c r="CE295" s="34"/>
      <c r="CF295" s="34"/>
      <c r="CG295" s="32">
        <v>0.3</v>
      </c>
      <c r="CH295" s="28">
        <v>0</v>
      </c>
      <c r="CI295" s="33">
        <f>('2. AC Monitors'!$A$8*'1. Version 7 Dataset'!$R295)+('1. Version 7 Dataset'!$V295*'2. AC Monitors'!$B$8)+'2. AC Monitors'!$C$8</f>
        <v>45.609560000000002</v>
      </c>
      <c r="CJ295" s="35">
        <f>BX295-('2. AC Monitors'!$B$8*V295)</f>
        <v>41.195219999999992</v>
      </c>
      <c r="CK295" s="33">
        <f>IF($CH295=0,CJ295,CJ295-('2. AC Monitors'!$A$15*'1. Version 7 Dataset'!$CG295))</f>
        <v>41.195219999999992</v>
      </c>
      <c r="CL295" s="33">
        <f>IF($CC295=TRUE,'1. Version 7 Dataset'!CK295-($CI295*'2. AC Monitors'!$B$15),'1. Version 7 Dataset'!CK295)</f>
        <v>41.195219999999992</v>
      </c>
      <c r="CM295" s="33">
        <f>IF($CD295=TRUE,CL295-($CI295*'2. AC Monitors'!$D$15),CL295)</f>
        <v>41.195219999999992</v>
      </c>
      <c r="CN295" s="33">
        <f>IF($CB295=TRUE,CM295-($CI295*'2. AC Monitors'!$E$15),CM295)</f>
        <v>41.195219999999992</v>
      </c>
      <c r="CO295" s="33">
        <f>IF($CA295="DC",CN295+(CI295*(1-'2. AC Monitors'!$D$21)),CN295)</f>
        <v>41.195219999999992</v>
      </c>
      <c r="CP295" s="35">
        <f>('2. AC Monitors'!$A$8*'1. Version 7 Dataset'!$R295)+'2. AC Monitors'!$C$8</f>
        <v>36.789559999999994</v>
      </c>
      <c r="CQ295" s="35">
        <f t="shared" si="34"/>
        <v>0</v>
      </c>
      <c r="CR295" s="33">
        <f>(IF(CD295=TRUE,CI295+(CI295*'2. AC Monitors'!$D$15),'1. Version 7 Dataset'!CI295))*0.85</f>
        <v>38.768126000000002</v>
      </c>
      <c r="CS295" s="35">
        <f t="shared" si="35"/>
        <v>0</v>
      </c>
      <c r="CT295" s="35">
        <f>($AZ295*$R295*'3. Signage Displays'!$A$7)+'3. Signage Displays'!$B$7*TANH('3. Signage Displays'!$C$7*('1. Version 7 Dataset'!$R295+'3. Signage Displays'!$D$7)+'3. Signage Displays'!$E$7)+'3. Signage Displays'!$F$7</f>
        <v>32.241481351673002</v>
      </c>
      <c r="CU295" s="36">
        <f>($AZ295*$R295*'3. Signage Displays'!$A$7)</f>
        <v>2.9016100799999998</v>
      </c>
      <c r="CV295" s="37">
        <f>BE295-(AZ295*R295*'3. Signage Displays'!$A$7)</f>
        <v>12.928389920000001</v>
      </c>
      <c r="CW295" s="37">
        <f>IF(CC295=TRUE,CV295-(CT295*'3. Signage Displays'!$A$12),CV295)</f>
        <v>12.928389920000001</v>
      </c>
      <c r="CX295" s="38">
        <f>'3. Signage Displays'!$B$7*TANH('3. Signage Displays'!$C$7*('1. Version 7 Dataset'!R295+'3. Signage Displays'!$D$7)+'3. Signage Displays'!$E$7)+'3. Signage Displays'!$F$7</f>
        <v>29.339871271673005</v>
      </c>
      <c r="CY295" s="28">
        <f t="shared" si="36"/>
        <v>1</v>
      </c>
    </row>
    <row r="296" spans="1:103" s="17" customFormat="1" ht="19.5" customHeight="1">
      <c r="A296" s="28">
        <v>276</v>
      </c>
      <c r="B296" s="29" t="s">
        <v>2857</v>
      </c>
      <c r="C296" s="29" t="s">
        <v>2953</v>
      </c>
      <c r="D296" s="29" t="s">
        <v>2954</v>
      </c>
      <c r="E296" s="29" t="s">
        <v>2860</v>
      </c>
      <c r="F296" s="29" t="s">
        <v>2953</v>
      </c>
      <c r="G296" s="29" t="s">
        <v>2954</v>
      </c>
      <c r="H296" s="29"/>
      <c r="I296" s="29" t="s">
        <v>78</v>
      </c>
      <c r="J296" s="29" t="s">
        <v>88</v>
      </c>
      <c r="K296" s="29" t="s">
        <v>158</v>
      </c>
      <c r="L296" s="29" t="s">
        <v>80</v>
      </c>
      <c r="M296" s="29" t="s">
        <v>105</v>
      </c>
      <c r="N296" s="30">
        <v>1000</v>
      </c>
      <c r="O296" s="30">
        <v>10.5</v>
      </c>
      <c r="P296" s="30">
        <v>18.7</v>
      </c>
      <c r="Q296" s="31">
        <v>21.5</v>
      </c>
      <c r="R296" s="30">
        <v>197.6</v>
      </c>
      <c r="S296" s="30">
        <v>1.78</v>
      </c>
      <c r="T296" s="30">
        <v>1080</v>
      </c>
      <c r="U296" s="30">
        <v>1920</v>
      </c>
      <c r="V296" s="32">
        <v>2.1</v>
      </c>
      <c r="W296" s="30">
        <v>10494</v>
      </c>
      <c r="X296" s="30">
        <v>60</v>
      </c>
      <c r="Y296" s="30">
        <v>29.8</v>
      </c>
      <c r="Z296" s="29" t="s">
        <v>86</v>
      </c>
      <c r="AA296" s="29" t="s">
        <v>86</v>
      </c>
      <c r="AB296" s="29"/>
      <c r="AC296" s="29"/>
      <c r="AD296" s="29" t="s">
        <v>84</v>
      </c>
      <c r="AE296" s="29" t="s">
        <v>83</v>
      </c>
      <c r="AF296" s="29" t="s">
        <v>270</v>
      </c>
      <c r="AG296" s="29" t="s">
        <v>105</v>
      </c>
      <c r="AH296" s="29" t="s">
        <v>86</v>
      </c>
      <c r="AI296" s="29" t="s">
        <v>105</v>
      </c>
      <c r="AJ296" s="29" t="s">
        <v>86</v>
      </c>
      <c r="AK296" s="29" t="s">
        <v>86</v>
      </c>
      <c r="AL296" s="29" t="s">
        <v>102</v>
      </c>
      <c r="AM296" s="29" t="s">
        <v>105</v>
      </c>
      <c r="AN296" s="29" t="s">
        <v>86</v>
      </c>
      <c r="AO296" s="29" t="s">
        <v>86</v>
      </c>
      <c r="AP296" s="29" t="s">
        <v>86</v>
      </c>
      <c r="AQ296" s="29" t="s">
        <v>96</v>
      </c>
      <c r="AR296" s="29" t="s">
        <v>105</v>
      </c>
      <c r="AS296" s="29" t="s">
        <v>84</v>
      </c>
      <c r="AT296" s="29" t="s">
        <v>89</v>
      </c>
      <c r="AU296" s="29" t="s">
        <v>105</v>
      </c>
      <c r="AV296" s="30">
        <v>5</v>
      </c>
      <c r="AW296" s="29" t="s">
        <v>84</v>
      </c>
      <c r="AX296" s="29" t="s">
        <v>84</v>
      </c>
      <c r="AY296" s="30">
        <v>250</v>
      </c>
      <c r="AZ296" s="30">
        <v>295.7</v>
      </c>
      <c r="BA296" s="30">
        <v>240.1</v>
      </c>
      <c r="BB296" s="30">
        <v>200</v>
      </c>
      <c r="BC296" s="29"/>
      <c r="BD296" s="29"/>
      <c r="BE296" s="30">
        <v>13.56</v>
      </c>
      <c r="BF296" s="29"/>
      <c r="BG296" s="30">
        <v>0.23</v>
      </c>
      <c r="BH296" s="29"/>
      <c r="BI296" s="29"/>
      <c r="BJ296" s="30">
        <v>0.17</v>
      </c>
      <c r="BK296" s="30">
        <v>42.88</v>
      </c>
      <c r="BL296" s="30">
        <v>42.88</v>
      </c>
      <c r="BM296" s="30">
        <v>50.6</v>
      </c>
      <c r="BN296" s="29"/>
      <c r="BO296" s="29"/>
      <c r="BP296" s="30">
        <v>0.19</v>
      </c>
      <c r="BQ296" s="30">
        <v>0.25</v>
      </c>
      <c r="BR296" s="29"/>
      <c r="BS296" s="30">
        <v>13.83</v>
      </c>
      <c r="BT296" s="30">
        <v>43.82</v>
      </c>
      <c r="BU296" s="29"/>
      <c r="BV296" s="30">
        <v>0</v>
      </c>
      <c r="BW296" s="28">
        <v>276</v>
      </c>
      <c r="BX296" s="33">
        <f t="shared" si="31"/>
        <v>42.884579999999993</v>
      </c>
      <c r="BY296" s="34">
        <f>IF(COUNTIF($G$2:G296,G296)=1,1,0)</f>
        <v>1</v>
      </c>
      <c r="BZ296" s="34">
        <f t="shared" si="32"/>
        <v>1</v>
      </c>
      <c r="CA296" s="28" t="s">
        <v>3405</v>
      </c>
      <c r="CB296" s="34" t="b">
        <f t="shared" si="37"/>
        <v>0</v>
      </c>
      <c r="CC296" s="34" t="b">
        <f t="shared" si="33"/>
        <v>0</v>
      </c>
      <c r="CD296" s="34" t="b">
        <f t="array" ref="CD296">ISNUMBER(SEARCH("Touch Screen",$AJ296))</f>
        <v>0</v>
      </c>
      <c r="CE296" s="34"/>
      <c r="CF296" s="34"/>
      <c r="CG296" s="32">
        <v>29.8</v>
      </c>
      <c r="CH296" s="28">
        <v>0</v>
      </c>
      <c r="CI296" s="33">
        <f>('2. AC Monitors'!$A$8*'1. Version 7 Dataset'!$R296)+('1. Version 7 Dataset'!$V296*'2. AC Monitors'!$B$8)+'2. AC Monitors'!$C$8</f>
        <v>40.927199999999999</v>
      </c>
      <c r="CJ296" s="35">
        <f>BX296-('2. AC Monitors'!$B$8*V296)</f>
        <v>34.064579999999992</v>
      </c>
      <c r="CK296" s="33">
        <f>IF($CH296=0,CJ296,CJ296-('2. AC Monitors'!$A$15*'1. Version 7 Dataset'!$CG296))</f>
        <v>34.064579999999992</v>
      </c>
      <c r="CL296" s="33">
        <f>IF($CC296=TRUE,'1. Version 7 Dataset'!CK296-($CI296*'2. AC Monitors'!$B$15),'1. Version 7 Dataset'!CK296)</f>
        <v>34.064579999999992</v>
      </c>
      <c r="CM296" s="33">
        <f>IF($CD296=TRUE,CL296-($CI296*'2. AC Monitors'!$D$15),CL296)</f>
        <v>34.064579999999992</v>
      </c>
      <c r="CN296" s="33">
        <f>IF($CB296=TRUE,CM296-($CI296*'2. AC Monitors'!$E$15),CM296)</f>
        <v>34.064579999999992</v>
      </c>
      <c r="CO296" s="33">
        <f>IF($CA296="DC",CN296+(CI296*(1-'2. AC Monitors'!$D$21)),CN296)</f>
        <v>34.064579999999992</v>
      </c>
      <c r="CP296" s="35">
        <f>('2. AC Monitors'!$A$8*'1. Version 7 Dataset'!$R296)+'2. AC Monitors'!$C$8</f>
        <v>32.107199999999999</v>
      </c>
      <c r="CQ296" s="35">
        <f t="shared" si="34"/>
        <v>0</v>
      </c>
      <c r="CR296" s="33">
        <f>(IF(CD296=TRUE,CI296+(CI296*'2. AC Monitors'!$D$15),'1. Version 7 Dataset'!CI296))*0.85</f>
        <v>34.788119999999999</v>
      </c>
      <c r="CS296" s="35">
        <f t="shared" si="35"/>
        <v>0</v>
      </c>
      <c r="CT296" s="35">
        <f>($AZ296*$R296*'3. Signage Displays'!$A$7)+'3. Signage Displays'!$B$7*TANH('3. Signage Displays'!$C$7*('1. Version 7 Dataset'!$R296+'3. Signage Displays'!$D$7)+'3. Signage Displays'!$E$7)+'3. Signage Displays'!$F$7</f>
        <v>29.385092131624592</v>
      </c>
      <c r="CU296" s="36">
        <f>($AZ296*$R296*'3. Signage Displays'!$A$7)</f>
        <v>2.3372128000000001</v>
      </c>
      <c r="CV296" s="37">
        <f>BE296-(AZ296*R296*'3. Signage Displays'!$A$7)</f>
        <v>11.222787200000001</v>
      </c>
      <c r="CW296" s="37">
        <f>IF(CC296=TRUE,CV296-(CT296*'3. Signage Displays'!$A$12),CV296)</f>
        <v>11.222787200000001</v>
      </c>
      <c r="CX296" s="38">
        <f>'3. Signage Displays'!$B$7*TANH('3. Signage Displays'!$C$7*('1. Version 7 Dataset'!R296+'3. Signage Displays'!$D$7)+'3. Signage Displays'!$E$7)+'3. Signage Displays'!$F$7</f>
        <v>27.047879331624593</v>
      </c>
      <c r="CY296" s="28">
        <f t="shared" si="36"/>
        <v>1</v>
      </c>
    </row>
    <row r="297" spans="1:103" s="17" customFormat="1" ht="19.5" customHeight="1">
      <c r="A297" s="28">
        <v>277</v>
      </c>
      <c r="B297" s="29" t="s">
        <v>1196</v>
      </c>
      <c r="C297" s="29" t="s">
        <v>1228</v>
      </c>
      <c r="D297" s="29" t="s">
        <v>1229</v>
      </c>
      <c r="E297" s="29" t="s">
        <v>1199</v>
      </c>
      <c r="F297" s="29" t="s">
        <v>1228</v>
      </c>
      <c r="G297" s="29" t="s">
        <v>1229</v>
      </c>
      <c r="H297" s="29" t="s">
        <v>1230</v>
      </c>
      <c r="I297" s="29" t="s">
        <v>78</v>
      </c>
      <c r="J297" s="29" t="s">
        <v>100</v>
      </c>
      <c r="K297" s="29" t="s">
        <v>105</v>
      </c>
      <c r="L297" s="29" t="s">
        <v>80</v>
      </c>
      <c r="M297" s="29" t="s">
        <v>105</v>
      </c>
      <c r="N297" s="30">
        <v>1000</v>
      </c>
      <c r="O297" s="30">
        <v>11.5</v>
      </c>
      <c r="P297" s="30">
        <v>20.5</v>
      </c>
      <c r="Q297" s="31">
        <v>23.6</v>
      </c>
      <c r="R297" s="30">
        <v>236.92</v>
      </c>
      <c r="S297" s="30">
        <v>1.78</v>
      </c>
      <c r="T297" s="30">
        <v>1080</v>
      </c>
      <c r="U297" s="30">
        <v>1920</v>
      </c>
      <c r="V297" s="32">
        <v>2.1</v>
      </c>
      <c r="W297" s="30">
        <v>8752</v>
      </c>
      <c r="X297" s="30">
        <v>60</v>
      </c>
      <c r="Y297" s="30">
        <v>32.9</v>
      </c>
      <c r="Z297" s="29" t="s">
        <v>81</v>
      </c>
      <c r="AA297" s="29" t="s">
        <v>86</v>
      </c>
      <c r="AB297" s="29"/>
      <c r="AC297" s="29"/>
      <c r="AD297" s="29" t="s">
        <v>84</v>
      </c>
      <c r="AE297" s="29" t="s">
        <v>83</v>
      </c>
      <c r="AF297" s="29" t="s">
        <v>1206</v>
      </c>
      <c r="AG297" s="29" t="s">
        <v>1227</v>
      </c>
      <c r="AH297" s="29" t="s">
        <v>120</v>
      </c>
      <c r="AI297" s="29" t="s">
        <v>105</v>
      </c>
      <c r="AJ297" s="29" t="s">
        <v>86</v>
      </c>
      <c r="AK297" s="29" t="s">
        <v>86</v>
      </c>
      <c r="AL297" s="29" t="s">
        <v>107</v>
      </c>
      <c r="AM297" s="29" t="s">
        <v>1227</v>
      </c>
      <c r="AN297" s="29" t="s">
        <v>86</v>
      </c>
      <c r="AO297" s="29" t="s">
        <v>86</v>
      </c>
      <c r="AP297" s="29" t="s">
        <v>86</v>
      </c>
      <c r="AQ297" s="29" t="s">
        <v>96</v>
      </c>
      <c r="AR297" s="29" t="s">
        <v>105</v>
      </c>
      <c r="AS297" s="29" t="s">
        <v>84</v>
      </c>
      <c r="AT297" s="29" t="s">
        <v>89</v>
      </c>
      <c r="AU297" s="29" t="s">
        <v>105</v>
      </c>
      <c r="AV297" s="30">
        <v>0</v>
      </c>
      <c r="AW297" s="29" t="s">
        <v>84</v>
      </c>
      <c r="AX297" s="29" t="s">
        <v>84</v>
      </c>
      <c r="AY297" s="30">
        <v>360</v>
      </c>
      <c r="AZ297" s="30">
        <v>360</v>
      </c>
      <c r="BA297" s="30">
        <v>300</v>
      </c>
      <c r="BB297" s="30">
        <v>200</v>
      </c>
      <c r="BC297" s="29"/>
      <c r="BD297" s="29"/>
      <c r="BE297" s="30">
        <v>13.64</v>
      </c>
      <c r="BF297" s="29"/>
      <c r="BG297" s="30">
        <v>0.28000000000000003</v>
      </c>
      <c r="BH297" s="29"/>
      <c r="BI297" s="29"/>
      <c r="BJ297" s="30">
        <v>0.15</v>
      </c>
      <c r="BK297" s="30">
        <v>43.41</v>
      </c>
      <c r="BL297" s="30">
        <v>43.41</v>
      </c>
      <c r="BM297" s="30">
        <v>53.1</v>
      </c>
      <c r="BN297" s="29"/>
      <c r="BO297" s="29"/>
      <c r="BP297" s="30">
        <v>0.23</v>
      </c>
      <c r="BQ297" s="30">
        <v>0.36</v>
      </c>
      <c r="BR297" s="29"/>
      <c r="BS297" s="30">
        <v>13.67</v>
      </c>
      <c r="BT297" s="30">
        <v>43.96</v>
      </c>
      <c r="BU297" s="29"/>
      <c r="BV297" s="30">
        <v>0</v>
      </c>
      <c r="BW297" s="28">
        <v>277</v>
      </c>
      <c r="BX297" s="33">
        <f t="shared" si="31"/>
        <v>43.414560000000002</v>
      </c>
      <c r="BY297" s="34">
        <f>IF(COUNTIF($G$2:G297,G297)=1,1,0)</f>
        <v>0</v>
      </c>
      <c r="BZ297" s="34">
        <f t="shared" si="32"/>
        <v>1</v>
      </c>
      <c r="CA297" s="28" t="s">
        <v>3405</v>
      </c>
      <c r="CB297" s="34" t="b">
        <f t="shared" si="37"/>
        <v>0</v>
      </c>
      <c r="CC297" s="34" t="b">
        <f t="shared" si="33"/>
        <v>0</v>
      </c>
      <c r="CD297" s="34" t="b">
        <f t="array" ref="CD297">ISNUMBER(SEARCH("Touch Screen",$AJ297))</f>
        <v>0</v>
      </c>
      <c r="CE297" s="34"/>
      <c r="CF297" s="34"/>
      <c r="CG297" s="32">
        <v>32.9</v>
      </c>
      <c r="CH297" s="28">
        <v>0</v>
      </c>
      <c r="CI297" s="33">
        <f>('2. AC Monitors'!$A$8*'1. Version 7 Dataset'!$R297)+('1. Version 7 Dataset'!$V297*'2. AC Monitors'!$B$8)+'2. AC Monitors'!$C$8</f>
        <v>45.724239999999995</v>
      </c>
      <c r="CJ297" s="35">
        <f>BX297-('2. AC Monitors'!$B$8*V297)</f>
        <v>34.594560000000001</v>
      </c>
      <c r="CK297" s="33">
        <f>IF($CH297=0,CJ297,CJ297-('2. AC Monitors'!$A$15*'1. Version 7 Dataset'!$CG297))</f>
        <v>34.594560000000001</v>
      </c>
      <c r="CL297" s="33">
        <f>IF($CC297=TRUE,'1. Version 7 Dataset'!CK297-($CI297*'2. AC Monitors'!$B$15),'1. Version 7 Dataset'!CK297)</f>
        <v>34.594560000000001</v>
      </c>
      <c r="CM297" s="33">
        <f>IF($CD297=TRUE,CL297-($CI297*'2. AC Monitors'!$D$15),CL297)</f>
        <v>34.594560000000001</v>
      </c>
      <c r="CN297" s="33">
        <f>IF($CB297=TRUE,CM297-($CI297*'2. AC Monitors'!$E$15),CM297)</f>
        <v>34.594560000000001</v>
      </c>
      <c r="CO297" s="33">
        <f>IF($CA297="DC",CN297+(CI297*(1-'2. AC Monitors'!$D$21)),CN297)</f>
        <v>34.594560000000001</v>
      </c>
      <c r="CP297" s="35">
        <f>('2. AC Monitors'!$A$8*'1. Version 7 Dataset'!$R297)+'2. AC Monitors'!$C$8</f>
        <v>36.904240000000001</v>
      </c>
      <c r="CQ297" s="35">
        <f t="shared" si="34"/>
        <v>1</v>
      </c>
      <c r="CR297" s="33">
        <f>(IF(CD297=TRUE,CI297+(CI297*'2. AC Monitors'!$D$15),'1. Version 7 Dataset'!CI297))*0.85</f>
        <v>38.865603999999998</v>
      </c>
      <c r="CS297" s="35">
        <f t="shared" si="35"/>
        <v>0</v>
      </c>
      <c r="CT297" s="35">
        <f>($AZ297*$R297*'3. Signage Displays'!$A$7)+'3. Signage Displays'!$B$7*TANH('3. Signage Displays'!$C$7*('1. Version 7 Dataset'!$R297+'3. Signage Displays'!$D$7)+'3. Signage Displays'!$E$7)+'3. Signage Displays'!$F$7</f>
        <v>32.807575553592898</v>
      </c>
      <c r="CU297" s="36">
        <f>($AZ297*$R297*'3. Signage Displays'!$A$7)</f>
        <v>3.411648</v>
      </c>
      <c r="CV297" s="37">
        <f>BE297-(AZ297*R297*'3. Signage Displays'!$A$7)</f>
        <v>10.228352000000001</v>
      </c>
      <c r="CW297" s="37">
        <f>IF(CC297=TRUE,CV297-(CT297*'3. Signage Displays'!$A$12),CV297)</f>
        <v>10.228352000000001</v>
      </c>
      <c r="CX297" s="38">
        <f>'3. Signage Displays'!$B$7*TANH('3. Signage Displays'!$C$7*('1. Version 7 Dataset'!R297+'3. Signage Displays'!$D$7)+'3. Signage Displays'!$E$7)+'3. Signage Displays'!$F$7</f>
        <v>29.395927553592902</v>
      </c>
      <c r="CY297" s="28">
        <f t="shared" si="36"/>
        <v>1</v>
      </c>
    </row>
    <row r="298" spans="1:103" s="17" customFormat="1" ht="19.5" customHeight="1">
      <c r="A298" s="28">
        <v>278</v>
      </c>
      <c r="B298" s="29" t="s">
        <v>2231</v>
      </c>
      <c r="C298" s="29" t="s">
        <v>2443</v>
      </c>
      <c r="D298" s="29" t="s">
        <v>2444</v>
      </c>
      <c r="E298" s="29" t="s">
        <v>2234</v>
      </c>
      <c r="F298" s="29" t="s">
        <v>2445</v>
      </c>
      <c r="G298" s="29" t="s">
        <v>2444</v>
      </c>
      <c r="H298" s="29" t="s">
        <v>2446</v>
      </c>
      <c r="I298" s="29" t="s">
        <v>78</v>
      </c>
      <c r="J298" s="29" t="s">
        <v>79</v>
      </c>
      <c r="K298" s="29" t="s">
        <v>105</v>
      </c>
      <c r="L298" s="29" t="s">
        <v>80</v>
      </c>
      <c r="M298" s="29" t="s">
        <v>105</v>
      </c>
      <c r="N298" s="30">
        <v>1000</v>
      </c>
      <c r="O298" s="30">
        <v>13.2</v>
      </c>
      <c r="P298" s="30">
        <v>23.5</v>
      </c>
      <c r="Q298" s="31">
        <v>27</v>
      </c>
      <c r="R298" s="30">
        <v>311.67</v>
      </c>
      <c r="S298" s="30">
        <v>1.78</v>
      </c>
      <c r="T298" s="30">
        <v>1080</v>
      </c>
      <c r="U298" s="30">
        <v>1920</v>
      </c>
      <c r="V298" s="32">
        <v>2.1</v>
      </c>
      <c r="W298" s="30">
        <v>6653</v>
      </c>
      <c r="X298" s="30">
        <v>60</v>
      </c>
      <c r="Y298" s="30">
        <v>32.299999999999997</v>
      </c>
      <c r="Z298" s="29" t="s">
        <v>86</v>
      </c>
      <c r="AA298" s="29" t="s">
        <v>86</v>
      </c>
      <c r="AB298" s="29"/>
      <c r="AC298" s="29"/>
      <c r="AD298" s="29" t="s">
        <v>83</v>
      </c>
      <c r="AE298" s="29" t="s">
        <v>83</v>
      </c>
      <c r="AF298" s="29" t="s">
        <v>127</v>
      </c>
      <c r="AG298" s="29" t="s">
        <v>105</v>
      </c>
      <c r="AH298" s="29" t="s">
        <v>120</v>
      </c>
      <c r="AI298" s="29" t="s">
        <v>105</v>
      </c>
      <c r="AJ298" s="29" t="s">
        <v>120</v>
      </c>
      <c r="AK298" s="29" t="s">
        <v>86</v>
      </c>
      <c r="AL298" s="29" t="s">
        <v>102</v>
      </c>
      <c r="AM298" s="29" t="s">
        <v>105</v>
      </c>
      <c r="AN298" s="29" t="s">
        <v>86</v>
      </c>
      <c r="AO298" s="29" t="s">
        <v>86</v>
      </c>
      <c r="AP298" s="29" t="s">
        <v>86</v>
      </c>
      <c r="AQ298" s="29" t="s">
        <v>96</v>
      </c>
      <c r="AR298" s="29" t="s">
        <v>105</v>
      </c>
      <c r="AS298" s="29" t="s">
        <v>84</v>
      </c>
      <c r="AT298" s="29" t="s">
        <v>89</v>
      </c>
      <c r="AU298" s="29" t="s">
        <v>105</v>
      </c>
      <c r="AV298" s="30">
        <v>0</v>
      </c>
      <c r="AW298" s="29" t="s">
        <v>84</v>
      </c>
      <c r="AX298" s="29" t="s">
        <v>84</v>
      </c>
      <c r="AY298" s="30">
        <v>250</v>
      </c>
      <c r="AZ298" s="30">
        <v>264.39999999999998</v>
      </c>
      <c r="BA298" s="30">
        <v>264.3</v>
      </c>
      <c r="BB298" s="30">
        <v>200</v>
      </c>
      <c r="BC298" s="29"/>
      <c r="BD298" s="29"/>
      <c r="BE298" s="30">
        <v>19.07</v>
      </c>
      <c r="BF298" s="29"/>
      <c r="BG298" s="30">
        <v>0.18</v>
      </c>
      <c r="BH298" s="29"/>
      <c r="BI298" s="29"/>
      <c r="BJ298" s="30">
        <v>0.14000000000000001</v>
      </c>
      <c r="BK298" s="30">
        <v>59.52</v>
      </c>
      <c r="BL298" s="30">
        <v>59.52</v>
      </c>
      <c r="BM298" s="30">
        <v>64</v>
      </c>
      <c r="BN298" s="29"/>
      <c r="BO298" s="29"/>
      <c r="BP298" s="30">
        <v>0.15</v>
      </c>
      <c r="BQ298" s="30">
        <v>0.19</v>
      </c>
      <c r="BR298" s="29"/>
      <c r="BS298" s="30">
        <v>19.059999999999999</v>
      </c>
      <c r="BT298" s="30">
        <v>59.51</v>
      </c>
      <c r="BU298" s="29"/>
      <c r="BV298" s="30">
        <v>0</v>
      </c>
      <c r="BW298" s="28">
        <v>278</v>
      </c>
      <c r="BX298" s="33">
        <f t="shared" si="31"/>
        <v>59.493539999999996</v>
      </c>
      <c r="BY298" s="34">
        <f>IF(COUNTIF($G$2:G298,G298)=1,1,0)</f>
        <v>1</v>
      </c>
      <c r="BZ298" s="34">
        <f t="shared" si="32"/>
        <v>1</v>
      </c>
      <c r="CA298" s="28" t="s">
        <v>3405</v>
      </c>
      <c r="CB298" s="34" t="b">
        <f t="shared" si="37"/>
        <v>0</v>
      </c>
      <c r="CC298" s="34" t="b">
        <f t="shared" si="33"/>
        <v>0</v>
      </c>
      <c r="CD298" s="34" t="b">
        <f t="array" ref="CD298">ISNUMBER(SEARCH("Touch Screen",$AJ298))</f>
        <v>0</v>
      </c>
      <c r="CE298" s="34"/>
      <c r="CF298" s="34"/>
      <c r="CG298" s="32">
        <v>32.299999999999997</v>
      </c>
      <c r="CH298" s="28">
        <v>0</v>
      </c>
      <c r="CI298" s="33">
        <f>('2. AC Monitors'!$A$8*'1. Version 7 Dataset'!$R298)+('1. Version 7 Dataset'!$V298*'2. AC Monitors'!$B$8)+'2. AC Monitors'!$C$8</f>
        <v>54.843740000000004</v>
      </c>
      <c r="CJ298" s="35">
        <f>BX298-('2. AC Monitors'!$B$8*V298)</f>
        <v>50.673539999999996</v>
      </c>
      <c r="CK298" s="33">
        <f>IF($CH298=0,CJ298,CJ298-('2. AC Monitors'!$A$15*'1. Version 7 Dataset'!$CG298))</f>
        <v>50.673539999999996</v>
      </c>
      <c r="CL298" s="33">
        <f>IF($CC298=TRUE,'1. Version 7 Dataset'!CK298-($CI298*'2. AC Monitors'!$B$15),'1. Version 7 Dataset'!CK298)</f>
        <v>50.673539999999996</v>
      </c>
      <c r="CM298" s="33">
        <f>IF($CD298=TRUE,CL298-($CI298*'2. AC Monitors'!$D$15),CL298)</f>
        <v>50.673539999999996</v>
      </c>
      <c r="CN298" s="33">
        <f>IF($CB298=TRUE,CM298-($CI298*'2. AC Monitors'!$E$15),CM298)</f>
        <v>50.673539999999996</v>
      </c>
      <c r="CO298" s="33">
        <f>IF($CA298="DC",CN298+(CI298*(1-'2. AC Monitors'!$D$21)),CN298)</f>
        <v>50.673539999999996</v>
      </c>
      <c r="CP298" s="35">
        <f>('2. AC Monitors'!$A$8*'1. Version 7 Dataset'!$R298)+'2. AC Monitors'!$C$8</f>
        <v>46.023740000000004</v>
      </c>
      <c r="CQ298" s="35">
        <f t="shared" si="34"/>
        <v>0</v>
      </c>
      <c r="CR298" s="33">
        <f>(IF(CD298=TRUE,CI298+(CI298*'2. AC Monitors'!$D$15),'1. Version 7 Dataset'!CI298))*0.85</f>
        <v>46.617179</v>
      </c>
      <c r="CS298" s="35">
        <f t="shared" si="35"/>
        <v>0</v>
      </c>
      <c r="CT298" s="35">
        <f>($AZ298*$R298*'3. Signage Displays'!$A$7)+'3. Signage Displays'!$B$7*TANH('3. Signage Displays'!$C$7*('1. Version 7 Dataset'!$R298+'3. Signage Displays'!$D$7)+'3. Signage Displays'!$E$7)+'3. Signage Displays'!$F$7</f>
        <v>37.134583999051401</v>
      </c>
      <c r="CU298" s="36">
        <f>($AZ298*$R298*'3. Signage Displays'!$A$7)</f>
        <v>3.2962219200000002</v>
      </c>
      <c r="CV298" s="37">
        <f>BE298-(AZ298*R298*'3. Signage Displays'!$A$7)</f>
        <v>15.77377808</v>
      </c>
      <c r="CW298" s="37">
        <f>IF(CC298=TRUE,CV298-(CT298*'3. Signage Displays'!$A$12),CV298)</f>
        <v>15.77377808</v>
      </c>
      <c r="CX298" s="38">
        <f>'3. Signage Displays'!$B$7*TANH('3. Signage Displays'!$C$7*('1. Version 7 Dataset'!R298+'3. Signage Displays'!$D$7)+'3. Signage Displays'!$E$7)+'3. Signage Displays'!$F$7</f>
        <v>33.8383620790514</v>
      </c>
      <c r="CY298" s="28">
        <f t="shared" si="36"/>
        <v>1</v>
      </c>
    </row>
    <row r="299" spans="1:103" s="17" customFormat="1" ht="19.5" customHeight="1">
      <c r="A299" s="28">
        <v>280</v>
      </c>
      <c r="B299" s="29" t="s">
        <v>808</v>
      </c>
      <c r="C299" s="29" t="s">
        <v>822</v>
      </c>
      <c r="D299" s="29" t="s">
        <v>823</v>
      </c>
      <c r="E299" s="29" t="s">
        <v>814</v>
      </c>
      <c r="F299" s="29" t="s">
        <v>824</v>
      </c>
      <c r="G299" s="29" t="s">
        <v>825</v>
      </c>
      <c r="H299" s="29" t="s">
        <v>826</v>
      </c>
      <c r="I299" s="29" t="s">
        <v>78</v>
      </c>
      <c r="J299" s="29" t="s">
        <v>88</v>
      </c>
      <c r="K299" s="29" t="s">
        <v>827</v>
      </c>
      <c r="L299" s="29" t="s">
        <v>80</v>
      </c>
      <c r="M299" s="29"/>
      <c r="N299" s="30">
        <v>1200</v>
      </c>
      <c r="O299" s="30">
        <v>15.5</v>
      </c>
      <c r="P299" s="30">
        <v>27.5</v>
      </c>
      <c r="Q299" s="31">
        <v>31.5</v>
      </c>
      <c r="R299" s="30">
        <v>425.27</v>
      </c>
      <c r="S299" s="30">
        <v>1.78</v>
      </c>
      <c r="T299" s="30">
        <v>1080</v>
      </c>
      <c r="U299" s="30">
        <v>1920</v>
      </c>
      <c r="V299" s="32">
        <v>2.1</v>
      </c>
      <c r="W299" s="30">
        <v>4876</v>
      </c>
      <c r="X299" s="30">
        <v>60</v>
      </c>
      <c r="Y299" s="30">
        <v>31.7</v>
      </c>
      <c r="Z299" s="29" t="s">
        <v>81</v>
      </c>
      <c r="AA299" s="29" t="s">
        <v>86</v>
      </c>
      <c r="AB299" s="29"/>
      <c r="AC299" s="29"/>
      <c r="AD299" s="29" t="s">
        <v>84</v>
      </c>
      <c r="AE299" s="29" t="s">
        <v>83</v>
      </c>
      <c r="AF299" s="29" t="s">
        <v>270</v>
      </c>
      <c r="AG299" s="29" t="s">
        <v>666</v>
      </c>
      <c r="AH299" s="29" t="s">
        <v>86</v>
      </c>
      <c r="AI299" s="29"/>
      <c r="AJ299" s="29" t="s">
        <v>86</v>
      </c>
      <c r="AK299" s="29" t="s">
        <v>86</v>
      </c>
      <c r="AL299" s="29" t="s">
        <v>102</v>
      </c>
      <c r="AM299" s="29" t="s">
        <v>666</v>
      </c>
      <c r="AN299" s="29" t="s">
        <v>86</v>
      </c>
      <c r="AO299" s="29" t="s">
        <v>86</v>
      </c>
      <c r="AP299" s="29" t="s">
        <v>86</v>
      </c>
      <c r="AQ299" s="29" t="s">
        <v>96</v>
      </c>
      <c r="AR299" s="29"/>
      <c r="AS299" s="29" t="s">
        <v>84</v>
      </c>
      <c r="AT299" s="29" t="s">
        <v>89</v>
      </c>
      <c r="AU299" s="29"/>
      <c r="AV299" s="30">
        <v>1</v>
      </c>
      <c r="AW299" s="29" t="s">
        <v>84</v>
      </c>
      <c r="AX299" s="29" t="s">
        <v>83</v>
      </c>
      <c r="AY299" s="30">
        <v>300</v>
      </c>
      <c r="AZ299" s="30">
        <v>392.1</v>
      </c>
      <c r="BA299" s="30">
        <v>305.60000000000002</v>
      </c>
      <c r="BB299" s="30">
        <v>201.3</v>
      </c>
      <c r="BC299" s="29"/>
      <c r="BD299" s="29"/>
      <c r="BE299" s="30">
        <v>22.28</v>
      </c>
      <c r="BF299" s="29"/>
      <c r="BG299" s="30">
        <v>0.25</v>
      </c>
      <c r="BH299" s="29"/>
      <c r="BI299" s="29"/>
      <c r="BJ299" s="30">
        <v>0.22</v>
      </c>
      <c r="BK299" s="30">
        <v>69.73</v>
      </c>
      <c r="BL299" s="30">
        <v>69.73</v>
      </c>
      <c r="BM299" s="30">
        <v>86.8</v>
      </c>
      <c r="BN299" s="29"/>
      <c r="BO299" s="29"/>
      <c r="BP299" s="30">
        <v>0.28000000000000003</v>
      </c>
      <c r="BQ299" s="30">
        <v>0.3</v>
      </c>
      <c r="BR299" s="29"/>
      <c r="BS299" s="30">
        <v>22.28</v>
      </c>
      <c r="BT299" s="30">
        <v>70.02</v>
      </c>
      <c r="BU299" s="29"/>
      <c r="BV299" s="30">
        <v>0</v>
      </c>
      <c r="BW299" s="28">
        <v>280</v>
      </c>
      <c r="BX299" s="33">
        <f t="shared" si="31"/>
        <v>69.733980000000003</v>
      </c>
      <c r="BY299" s="34">
        <f>IF(COUNTIF($G$2:G299,G299)=1,1,0)</f>
        <v>1</v>
      </c>
      <c r="BZ299" s="34">
        <f t="shared" si="32"/>
        <v>1</v>
      </c>
      <c r="CA299" s="28" t="s">
        <v>3405</v>
      </c>
      <c r="CB299" s="34" t="b">
        <f t="shared" si="37"/>
        <v>0</v>
      </c>
      <c r="CC299" s="34" t="b">
        <f t="shared" si="33"/>
        <v>0</v>
      </c>
      <c r="CD299" s="34" t="b">
        <f t="array" ref="CD299">ISNUMBER(SEARCH("Touch Screen",$AJ299))</f>
        <v>0</v>
      </c>
      <c r="CE299" s="34"/>
      <c r="CF299" s="34"/>
      <c r="CG299" s="32">
        <v>31.7</v>
      </c>
      <c r="CH299" s="28">
        <v>0</v>
      </c>
      <c r="CI299" s="33">
        <f>('2. AC Monitors'!$A$8*'1. Version 7 Dataset'!$R299)+('1. Version 7 Dataset'!$V299*'2. AC Monitors'!$B$8)+'2. AC Monitors'!$C$8</f>
        <v>68.702939999999998</v>
      </c>
      <c r="CJ299" s="35">
        <f>BX299-('2. AC Monitors'!$B$8*V299)</f>
        <v>60.913980000000002</v>
      </c>
      <c r="CK299" s="33">
        <f>IF($CH299=0,CJ299,CJ299-('2. AC Monitors'!$A$15*'1. Version 7 Dataset'!$CG299))</f>
        <v>60.913980000000002</v>
      </c>
      <c r="CL299" s="33">
        <f>IF($CC299=TRUE,'1. Version 7 Dataset'!CK299-($CI299*'2. AC Monitors'!$B$15),'1. Version 7 Dataset'!CK299)</f>
        <v>60.913980000000002</v>
      </c>
      <c r="CM299" s="33">
        <f>IF($CD299=TRUE,CL299-($CI299*'2. AC Monitors'!$D$15),CL299)</f>
        <v>60.913980000000002</v>
      </c>
      <c r="CN299" s="33">
        <f>IF($CB299=TRUE,CM299-($CI299*'2. AC Monitors'!$E$15),CM299)</f>
        <v>60.913980000000002</v>
      </c>
      <c r="CO299" s="33">
        <f>IF($CA299="DC",CN299+(CI299*(1-'2. AC Monitors'!$D$21)),CN299)</f>
        <v>60.913980000000002</v>
      </c>
      <c r="CP299" s="35">
        <f>('2. AC Monitors'!$A$8*'1. Version 7 Dataset'!$R299)+'2. AC Monitors'!$C$8</f>
        <v>59.882939999999998</v>
      </c>
      <c r="CQ299" s="35">
        <f t="shared" si="34"/>
        <v>0</v>
      </c>
      <c r="CR299" s="33">
        <f>(IF(CD299=TRUE,CI299+(CI299*'2. AC Monitors'!$D$15),'1. Version 7 Dataset'!CI299))*0.85</f>
        <v>58.397498999999996</v>
      </c>
      <c r="CS299" s="35">
        <f t="shared" si="35"/>
        <v>0</v>
      </c>
      <c r="CT299" s="35">
        <f>($AZ299*$R299*'3. Signage Displays'!$A$7)+'3. Signage Displays'!$B$7*TANH('3. Signage Displays'!$C$7*('1. Version 7 Dataset'!$R299+'3. Signage Displays'!$D$7)+'3. Signage Displays'!$E$7)+'3. Signage Displays'!$F$7</f>
        <v>47.182758260983995</v>
      </c>
      <c r="CU299" s="36">
        <f>($AZ299*$R299*'3. Signage Displays'!$A$7)</f>
        <v>6.6699346800000008</v>
      </c>
      <c r="CV299" s="37">
        <f>BE299-(AZ299*R299*'3. Signage Displays'!$A$7)</f>
        <v>15.61006532</v>
      </c>
      <c r="CW299" s="37">
        <f>IF(CC299=TRUE,CV299-(CT299*'3. Signage Displays'!$A$12),CV299)</f>
        <v>15.61006532</v>
      </c>
      <c r="CX299" s="38">
        <f>'3. Signage Displays'!$B$7*TANH('3. Signage Displays'!$C$7*('1. Version 7 Dataset'!R299+'3. Signage Displays'!$D$7)+'3. Signage Displays'!$E$7)+'3. Signage Displays'!$F$7</f>
        <v>40.512823580983991</v>
      </c>
      <c r="CY299" s="28">
        <f t="shared" si="36"/>
        <v>1</v>
      </c>
    </row>
    <row r="300" spans="1:103" s="17" customFormat="1" ht="19.5" customHeight="1">
      <c r="A300" s="28">
        <v>281</v>
      </c>
      <c r="B300" s="29" t="s">
        <v>1268</v>
      </c>
      <c r="C300" s="29" t="s">
        <v>1330</v>
      </c>
      <c r="D300" s="29" t="s">
        <v>1331</v>
      </c>
      <c r="E300" s="29" t="s">
        <v>1271</v>
      </c>
      <c r="F300" s="29" t="s">
        <v>1330</v>
      </c>
      <c r="G300" s="29" t="s">
        <v>1331</v>
      </c>
      <c r="H300" s="29"/>
      <c r="I300" s="29" t="s">
        <v>78</v>
      </c>
      <c r="J300" s="29" t="s">
        <v>100</v>
      </c>
      <c r="K300" s="29" t="s">
        <v>105</v>
      </c>
      <c r="L300" s="29" t="s">
        <v>80</v>
      </c>
      <c r="M300" s="29" t="s">
        <v>105</v>
      </c>
      <c r="N300" s="30">
        <v>1000</v>
      </c>
      <c r="O300" s="30">
        <v>13.2</v>
      </c>
      <c r="P300" s="30">
        <v>23.5</v>
      </c>
      <c r="Q300" s="31">
        <v>27</v>
      </c>
      <c r="R300" s="30">
        <v>311.67</v>
      </c>
      <c r="S300" s="30">
        <v>1.78</v>
      </c>
      <c r="T300" s="30">
        <v>1080</v>
      </c>
      <c r="U300" s="30">
        <v>1920</v>
      </c>
      <c r="V300" s="32">
        <v>2.1</v>
      </c>
      <c r="W300" s="30">
        <v>6653</v>
      </c>
      <c r="X300" s="30">
        <v>60</v>
      </c>
      <c r="Y300" s="30">
        <v>33.799999999999997</v>
      </c>
      <c r="Z300" s="29" t="s">
        <v>150</v>
      </c>
      <c r="AA300" s="29" t="s">
        <v>86</v>
      </c>
      <c r="AB300" s="29"/>
      <c r="AC300" s="29"/>
      <c r="AD300" s="29" t="s">
        <v>84</v>
      </c>
      <c r="AE300" s="29" t="s">
        <v>84</v>
      </c>
      <c r="AF300" s="29" t="s">
        <v>270</v>
      </c>
      <c r="AG300" s="29" t="s">
        <v>105</v>
      </c>
      <c r="AH300" s="29" t="s">
        <v>86</v>
      </c>
      <c r="AI300" s="29" t="s">
        <v>105</v>
      </c>
      <c r="AJ300" s="29" t="s">
        <v>86</v>
      </c>
      <c r="AK300" s="29" t="s">
        <v>86</v>
      </c>
      <c r="AL300" s="29" t="s">
        <v>102</v>
      </c>
      <c r="AM300" s="29" t="s">
        <v>105</v>
      </c>
      <c r="AN300" s="29" t="s">
        <v>86</v>
      </c>
      <c r="AO300" s="29" t="s">
        <v>86</v>
      </c>
      <c r="AP300" s="29" t="s">
        <v>86</v>
      </c>
      <c r="AQ300" s="29" t="s">
        <v>96</v>
      </c>
      <c r="AR300" s="29" t="s">
        <v>105</v>
      </c>
      <c r="AS300" s="29" t="s">
        <v>84</v>
      </c>
      <c r="AT300" s="29" t="s">
        <v>89</v>
      </c>
      <c r="AU300" s="29" t="s">
        <v>105</v>
      </c>
      <c r="AV300" s="30">
        <v>0</v>
      </c>
      <c r="AW300" s="29" t="s">
        <v>84</v>
      </c>
      <c r="AX300" s="29" t="s">
        <v>84</v>
      </c>
      <c r="AY300" s="30">
        <v>250</v>
      </c>
      <c r="AZ300" s="30">
        <v>287.89999999999998</v>
      </c>
      <c r="BA300" s="30">
        <v>243.2</v>
      </c>
      <c r="BB300" s="30">
        <v>200</v>
      </c>
      <c r="BC300" s="29"/>
      <c r="BD300" s="29"/>
      <c r="BE300" s="30">
        <v>19.8</v>
      </c>
      <c r="BF300" s="29"/>
      <c r="BG300" s="30">
        <v>0.5</v>
      </c>
      <c r="BH300" s="29"/>
      <c r="BI300" s="29"/>
      <c r="BJ300" s="30">
        <v>0.11</v>
      </c>
      <c r="BK300" s="30">
        <v>63.55</v>
      </c>
      <c r="BL300" s="30">
        <v>63.55</v>
      </c>
      <c r="BM300" s="30">
        <v>64</v>
      </c>
      <c r="BN300" s="29"/>
      <c r="BO300" s="29"/>
      <c r="BP300" s="30">
        <v>0.14000000000000001</v>
      </c>
      <c r="BQ300" s="30">
        <v>0.48</v>
      </c>
      <c r="BR300" s="30">
        <v>0.48</v>
      </c>
      <c r="BS300" s="30">
        <v>19.8</v>
      </c>
      <c r="BT300" s="30">
        <v>63.44</v>
      </c>
      <c r="BU300" s="29"/>
      <c r="BV300" s="30">
        <v>0</v>
      </c>
      <c r="BW300" s="28">
        <v>281</v>
      </c>
      <c r="BX300" s="33">
        <f t="shared" si="31"/>
        <v>63.553799999999995</v>
      </c>
      <c r="BY300" s="34">
        <f>IF(COUNTIF($G$2:G300,G300)=1,1,0)</f>
        <v>1</v>
      </c>
      <c r="BZ300" s="34">
        <f t="shared" si="32"/>
        <v>1</v>
      </c>
      <c r="CA300" s="28" t="s">
        <v>3405</v>
      </c>
      <c r="CB300" s="34" t="b">
        <f t="shared" si="37"/>
        <v>0</v>
      </c>
      <c r="CC300" s="34" t="b">
        <f t="shared" si="33"/>
        <v>0</v>
      </c>
      <c r="CD300" s="34" t="b">
        <f t="array" ref="CD300">ISNUMBER(SEARCH("Touch Screen",$AJ300))</f>
        <v>0</v>
      </c>
      <c r="CE300" s="34"/>
      <c r="CF300" s="34"/>
      <c r="CG300" s="32">
        <v>33.799999999999997</v>
      </c>
      <c r="CH300" s="28">
        <v>0</v>
      </c>
      <c r="CI300" s="33">
        <f>('2. AC Monitors'!$A$8*'1. Version 7 Dataset'!$R300)+('1. Version 7 Dataset'!$V300*'2. AC Monitors'!$B$8)+'2. AC Monitors'!$C$8</f>
        <v>54.843740000000004</v>
      </c>
      <c r="CJ300" s="35">
        <f>BX300-('2. AC Monitors'!$B$8*V300)</f>
        <v>54.733799999999995</v>
      </c>
      <c r="CK300" s="33">
        <f>IF($CH300=0,CJ300,CJ300-('2. AC Monitors'!$A$15*'1. Version 7 Dataset'!$CG300))</f>
        <v>54.733799999999995</v>
      </c>
      <c r="CL300" s="33">
        <f>IF($CC300=TRUE,'1. Version 7 Dataset'!CK300-($CI300*'2. AC Monitors'!$B$15),'1. Version 7 Dataset'!CK300)</f>
        <v>54.733799999999995</v>
      </c>
      <c r="CM300" s="33">
        <f>IF($CD300=TRUE,CL300-($CI300*'2. AC Monitors'!$D$15),CL300)</f>
        <v>54.733799999999995</v>
      </c>
      <c r="CN300" s="33">
        <f>IF($CB300=TRUE,CM300-($CI300*'2. AC Monitors'!$E$15),CM300)</f>
        <v>54.733799999999995</v>
      </c>
      <c r="CO300" s="33">
        <f>IF($CA300="DC",CN300+(CI300*(1-'2. AC Monitors'!$D$21)),CN300)</f>
        <v>54.733799999999995</v>
      </c>
      <c r="CP300" s="35">
        <f>('2. AC Monitors'!$A$8*'1. Version 7 Dataset'!$R300)+'2. AC Monitors'!$C$8</f>
        <v>46.023740000000004</v>
      </c>
      <c r="CQ300" s="35">
        <f t="shared" si="34"/>
        <v>0</v>
      </c>
      <c r="CR300" s="33">
        <f>(IF(CD300=TRUE,CI300+(CI300*'2. AC Monitors'!$D$15),'1. Version 7 Dataset'!CI300))*0.85</f>
        <v>46.617179</v>
      </c>
      <c r="CS300" s="35">
        <f t="shared" si="35"/>
        <v>0</v>
      </c>
      <c r="CT300" s="35">
        <f>($AZ300*$R300*'3. Signage Displays'!$A$7)+'3. Signage Displays'!$B$7*TANH('3. Signage Displays'!$C$7*('1. Version 7 Dataset'!$R300+'3. Signage Displays'!$D$7)+'3. Signage Displays'!$E$7)+'3. Signage Displays'!$F$7</f>
        <v>37.427553799051395</v>
      </c>
      <c r="CU300" s="36">
        <f>($AZ300*$R300*'3. Signage Displays'!$A$7)</f>
        <v>3.5891917200000001</v>
      </c>
      <c r="CV300" s="37">
        <f>BE300-(AZ300*R300*'3. Signage Displays'!$A$7)</f>
        <v>16.210808280000002</v>
      </c>
      <c r="CW300" s="37">
        <f>IF(CC300=TRUE,CV300-(CT300*'3. Signage Displays'!$A$12),CV300)</f>
        <v>16.210808280000002</v>
      </c>
      <c r="CX300" s="38">
        <f>'3. Signage Displays'!$B$7*TANH('3. Signage Displays'!$C$7*('1. Version 7 Dataset'!R300+'3. Signage Displays'!$D$7)+'3. Signage Displays'!$E$7)+'3. Signage Displays'!$F$7</f>
        <v>33.8383620790514</v>
      </c>
      <c r="CY300" s="28">
        <f t="shared" si="36"/>
        <v>1</v>
      </c>
    </row>
    <row r="301" spans="1:103" s="17" customFormat="1" ht="19.5" customHeight="1">
      <c r="A301" s="28">
        <v>283</v>
      </c>
      <c r="B301" s="29" t="s">
        <v>780</v>
      </c>
      <c r="C301" s="29" t="s">
        <v>784</v>
      </c>
      <c r="D301" s="29" t="s">
        <v>785</v>
      </c>
      <c r="E301" s="29" t="s">
        <v>783</v>
      </c>
      <c r="F301" s="29" t="s">
        <v>785</v>
      </c>
      <c r="G301" s="29" t="s">
        <v>785</v>
      </c>
      <c r="H301" s="29"/>
      <c r="I301" s="29" t="s">
        <v>78</v>
      </c>
      <c r="J301" s="29" t="s">
        <v>79</v>
      </c>
      <c r="K301" s="29"/>
      <c r="L301" s="29" t="s">
        <v>80</v>
      </c>
      <c r="M301" s="29"/>
      <c r="N301" s="30">
        <v>5000000</v>
      </c>
      <c r="O301" s="30">
        <v>10.7</v>
      </c>
      <c r="P301" s="30">
        <v>18.8</v>
      </c>
      <c r="Q301" s="31">
        <v>21.5</v>
      </c>
      <c r="R301" s="30">
        <v>200.63</v>
      </c>
      <c r="S301" s="30">
        <v>1.78</v>
      </c>
      <c r="T301" s="30">
        <v>1920</v>
      </c>
      <c r="U301" s="30">
        <v>1080</v>
      </c>
      <c r="V301" s="32">
        <v>2.1</v>
      </c>
      <c r="W301" s="30">
        <v>10467</v>
      </c>
      <c r="X301" s="30">
        <v>60</v>
      </c>
      <c r="Y301" s="30">
        <v>0.8</v>
      </c>
      <c r="Z301" s="29" t="s">
        <v>81</v>
      </c>
      <c r="AA301" s="29" t="s">
        <v>86</v>
      </c>
      <c r="AB301" s="29"/>
      <c r="AC301" s="29"/>
      <c r="AD301" s="29" t="s">
        <v>83</v>
      </c>
      <c r="AE301" s="29" t="s">
        <v>84</v>
      </c>
      <c r="AF301" s="29" t="s">
        <v>270</v>
      </c>
      <c r="AG301" s="29"/>
      <c r="AH301" s="29" t="s">
        <v>86</v>
      </c>
      <c r="AI301" s="29"/>
      <c r="AJ301" s="29" t="s">
        <v>86</v>
      </c>
      <c r="AK301" s="29" t="s">
        <v>86</v>
      </c>
      <c r="AL301" s="29" t="s">
        <v>102</v>
      </c>
      <c r="AM301" s="29"/>
      <c r="AN301" s="29" t="s">
        <v>86</v>
      </c>
      <c r="AO301" s="29" t="s">
        <v>86</v>
      </c>
      <c r="AP301" s="29" t="s">
        <v>86</v>
      </c>
      <c r="AQ301" s="29" t="s">
        <v>96</v>
      </c>
      <c r="AR301" s="29"/>
      <c r="AS301" s="29" t="s">
        <v>84</v>
      </c>
      <c r="AT301" s="29" t="s">
        <v>89</v>
      </c>
      <c r="AU301" s="29"/>
      <c r="AV301" s="29"/>
      <c r="AW301" s="29" t="s">
        <v>84</v>
      </c>
      <c r="AX301" s="29" t="s">
        <v>84</v>
      </c>
      <c r="AY301" s="30">
        <v>200</v>
      </c>
      <c r="AZ301" s="30">
        <v>196</v>
      </c>
      <c r="BA301" s="30">
        <v>138</v>
      </c>
      <c r="BB301" s="30">
        <v>185</v>
      </c>
      <c r="BC301" s="29"/>
      <c r="BD301" s="29"/>
      <c r="BE301" s="30">
        <v>15.79</v>
      </c>
      <c r="BF301" s="29"/>
      <c r="BG301" s="30">
        <v>0.11</v>
      </c>
      <c r="BH301" s="29"/>
      <c r="BI301" s="29"/>
      <c r="BJ301" s="30">
        <v>0.09</v>
      </c>
      <c r="BK301" s="30">
        <v>49.04</v>
      </c>
      <c r="BL301" s="30">
        <v>50</v>
      </c>
      <c r="BM301" s="30">
        <v>50.1</v>
      </c>
      <c r="BN301" s="29"/>
      <c r="BO301" s="29"/>
      <c r="BP301" s="29"/>
      <c r="BQ301" s="29"/>
      <c r="BR301" s="29"/>
      <c r="BS301" s="29"/>
      <c r="BT301" s="29"/>
      <c r="BU301" s="29"/>
      <c r="BV301" s="30">
        <v>0</v>
      </c>
      <c r="BW301" s="28">
        <v>283</v>
      </c>
      <c r="BX301" s="33">
        <f t="shared" si="31"/>
        <v>49.03848</v>
      </c>
      <c r="BY301" s="34">
        <f>IF(COUNTIF($G$2:G301,G301)=1,1,0)</f>
        <v>1</v>
      </c>
      <c r="BZ301" s="34">
        <f t="shared" si="32"/>
        <v>1</v>
      </c>
      <c r="CA301" s="28" t="s">
        <v>3405</v>
      </c>
      <c r="CB301" s="34" t="b">
        <f t="shared" si="37"/>
        <v>0</v>
      </c>
      <c r="CC301" s="34" t="b">
        <f t="shared" si="33"/>
        <v>0</v>
      </c>
      <c r="CD301" s="34" t="b">
        <f t="array" ref="CD301">ISNUMBER(SEARCH("Touch Screen",$AJ301))</f>
        <v>0</v>
      </c>
      <c r="CE301" s="34"/>
      <c r="CF301" s="34"/>
      <c r="CG301" s="32">
        <v>0.8</v>
      </c>
      <c r="CH301" s="28">
        <v>0</v>
      </c>
      <c r="CI301" s="33">
        <f>('2. AC Monitors'!$A$8*'1. Version 7 Dataset'!$R301)+('1. Version 7 Dataset'!$V301*'2. AC Monitors'!$B$8)+'2. AC Monitors'!$C$8</f>
        <v>41.296859999999995</v>
      </c>
      <c r="CJ301" s="35">
        <f>BX301-('2. AC Monitors'!$B$8*V301)</f>
        <v>40.21848</v>
      </c>
      <c r="CK301" s="33">
        <f>IF($CH301=0,CJ301,CJ301-('2. AC Monitors'!$A$15*'1. Version 7 Dataset'!$CG301))</f>
        <v>40.21848</v>
      </c>
      <c r="CL301" s="33">
        <f>IF($CC301=TRUE,'1. Version 7 Dataset'!CK301-($CI301*'2. AC Monitors'!$B$15),'1. Version 7 Dataset'!CK301)</f>
        <v>40.21848</v>
      </c>
      <c r="CM301" s="33">
        <f>IF($CD301=TRUE,CL301-($CI301*'2. AC Monitors'!$D$15),CL301)</f>
        <v>40.21848</v>
      </c>
      <c r="CN301" s="33">
        <f>IF($CB301=TRUE,CM301-($CI301*'2. AC Monitors'!$E$15),CM301)</f>
        <v>40.21848</v>
      </c>
      <c r="CO301" s="33">
        <f>IF($CA301="DC",CN301+(CI301*(1-'2. AC Monitors'!$D$21)),CN301)</f>
        <v>40.21848</v>
      </c>
      <c r="CP301" s="35">
        <f>('2. AC Monitors'!$A$8*'1. Version 7 Dataset'!$R301)+'2. AC Monitors'!$C$8</f>
        <v>32.476860000000002</v>
      </c>
      <c r="CQ301" s="35">
        <f t="shared" si="34"/>
        <v>0</v>
      </c>
      <c r="CR301" s="33">
        <f>(IF(CD301=TRUE,CI301+(CI301*'2. AC Monitors'!$D$15),'1. Version 7 Dataset'!CI301))*0.85</f>
        <v>35.102330999999992</v>
      </c>
      <c r="CS301" s="35">
        <f t="shared" si="35"/>
        <v>0</v>
      </c>
      <c r="CT301" s="35">
        <f>($AZ301*$R301*'3. Signage Displays'!$A$7)+'3. Signage Displays'!$B$7*TANH('3. Signage Displays'!$C$7*('1. Version 7 Dataset'!$R301+'3. Signage Displays'!$D$7)+'3. Signage Displays'!$E$7)+'3. Signage Displays'!$F$7</f>
        <v>28.801975157190689</v>
      </c>
      <c r="CU301" s="36">
        <f>($AZ301*$R301*'3. Signage Displays'!$A$7)</f>
        <v>1.5729392</v>
      </c>
      <c r="CV301" s="37">
        <f>BE301-(AZ301*R301*'3. Signage Displays'!$A$7)</f>
        <v>14.217060799999999</v>
      </c>
      <c r="CW301" s="37">
        <f>IF(CC301=TRUE,CV301-(CT301*'3. Signage Displays'!$A$12),CV301)</f>
        <v>14.217060799999999</v>
      </c>
      <c r="CX301" s="38">
        <f>'3. Signage Displays'!$B$7*TANH('3. Signage Displays'!$C$7*('1. Version 7 Dataset'!R301+'3. Signage Displays'!$D$7)+'3. Signage Displays'!$E$7)+'3. Signage Displays'!$F$7</f>
        <v>27.229035957190693</v>
      </c>
      <c r="CY301" s="28">
        <f t="shared" si="36"/>
        <v>1</v>
      </c>
    </row>
    <row r="302" spans="1:103" s="17" customFormat="1" ht="19.5" customHeight="1">
      <c r="A302" s="28">
        <v>284</v>
      </c>
      <c r="B302" s="29" t="s">
        <v>1674</v>
      </c>
      <c r="C302" s="29" t="s">
        <v>1766</v>
      </c>
      <c r="D302" s="29" t="s">
        <v>1767</v>
      </c>
      <c r="E302" s="29" t="s">
        <v>1677</v>
      </c>
      <c r="F302" s="29" t="s">
        <v>1766</v>
      </c>
      <c r="G302" s="29" t="s">
        <v>1768</v>
      </c>
      <c r="H302" s="29" t="s">
        <v>1769</v>
      </c>
      <c r="I302" s="29" t="s">
        <v>78</v>
      </c>
      <c r="J302" s="29" t="s">
        <v>100</v>
      </c>
      <c r="K302" s="29"/>
      <c r="L302" s="29" t="s">
        <v>80</v>
      </c>
      <c r="M302" s="29"/>
      <c r="N302" s="30">
        <v>1000</v>
      </c>
      <c r="O302" s="30">
        <v>10.1</v>
      </c>
      <c r="P302" s="30">
        <v>18</v>
      </c>
      <c r="Q302" s="31">
        <v>20.7</v>
      </c>
      <c r="R302" s="30">
        <v>183.09</v>
      </c>
      <c r="S302" s="30">
        <v>1.78</v>
      </c>
      <c r="T302" s="30">
        <v>1080</v>
      </c>
      <c r="U302" s="30">
        <v>1920</v>
      </c>
      <c r="V302" s="32">
        <v>2.1</v>
      </c>
      <c r="W302" s="30">
        <v>213</v>
      </c>
      <c r="X302" s="30">
        <v>60</v>
      </c>
      <c r="Y302" s="30">
        <v>0.7</v>
      </c>
      <c r="Z302" s="29" t="s">
        <v>150</v>
      </c>
      <c r="AA302" s="29" t="s">
        <v>86</v>
      </c>
      <c r="AB302" s="29"/>
      <c r="AC302" s="29"/>
      <c r="AD302" s="29" t="s">
        <v>84</v>
      </c>
      <c r="AE302" s="29" t="s">
        <v>84</v>
      </c>
      <c r="AF302" s="29" t="s">
        <v>106</v>
      </c>
      <c r="AG302" s="29"/>
      <c r="AH302" s="29" t="s">
        <v>86</v>
      </c>
      <c r="AI302" s="29"/>
      <c r="AJ302" s="29" t="s">
        <v>86</v>
      </c>
      <c r="AK302" s="29" t="s">
        <v>86</v>
      </c>
      <c r="AL302" s="29" t="s">
        <v>107</v>
      </c>
      <c r="AM302" s="29"/>
      <c r="AN302" s="29" t="s">
        <v>86</v>
      </c>
      <c r="AO302" s="29" t="s">
        <v>86</v>
      </c>
      <c r="AP302" s="29" t="s">
        <v>86</v>
      </c>
      <c r="AQ302" s="29" t="s">
        <v>96</v>
      </c>
      <c r="AR302" s="29"/>
      <c r="AS302" s="29" t="s">
        <v>84</v>
      </c>
      <c r="AT302" s="29" t="s">
        <v>89</v>
      </c>
      <c r="AU302" s="29"/>
      <c r="AV302" s="30">
        <v>1</v>
      </c>
      <c r="AW302" s="29" t="s">
        <v>84</v>
      </c>
      <c r="AX302" s="29" t="s">
        <v>84</v>
      </c>
      <c r="AY302" s="30">
        <v>276.8</v>
      </c>
      <c r="AZ302" s="30">
        <v>276.8</v>
      </c>
      <c r="BA302" s="30">
        <v>225.8</v>
      </c>
      <c r="BB302" s="30">
        <v>201</v>
      </c>
      <c r="BC302" s="29"/>
      <c r="BD302" s="29"/>
      <c r="BE302" s="30">
        <v>12.99</v>
      </c>
      <c r="BF302" s="29"/>
      <c r="BG302" s="30">
        <v>0.2</v>
      </c>
      <c r="BH302" s="30">
        <v>0.16</v>
      </c>
      <c r="BI302" s="30">
        <v>0.5</v>
      </c>
      <c r="BJ302" s="30">
        <v>0.17</v>
      </c>
      <c r="BK302" s="30">
        <v>40.96</v>
      </c>
      <c r="BL302" s="30">
        <v>40.96</v>
      </c>
      <c r="BM302" s="30">
        <v>49.9</v>
      </c>
      <c r="BN302" s="29"/>
      <c r="BO302" s="29"/>
      <c r="BP302" s="30">
        <v>0.22</v>
      </c>
      <c r="BQ302" s="30">
        <v>0.25</v>
      </c>
      <c r="BR302" s="30">
        <v>0.25</v>
      </c>
      <c r="BS302" s="30">
        <v>12.95</v>
      </c>
      <c r="BT302" s="30">
        <v>41.14</v>
      </c>
      <c r="BU302" s="29"/>
      <c r="BV302" s="30">
        <v>1</v>
      </c>
      <c r="BW302" s="28">
        <v>284</v>
      </c>
      <c r="BX302" s="33">
        <f t="shared" si="31"/>
        <v>40.966139999999996</v>
      </c>
      <c r="BY302" s="34">
        <f>IF(COUNTIF($G$2:G302,G302)=1,1,0)</f>
        <v>1</v>
      </c>
      <c r="BZ302" s="34">
        <f t="shared" si="32"/>
        <v>1</v>
      </c>
      <c r="CA302" s="28" t="s">
        <v>3405</v>
      </c>
      <c r="CB302" s="34" t="b">
        <f t="shared" si="37"/>
        <v>0</v>
      </c>
      <c r="CC302" s="34" t="b">
        <f t="shared" si="33"/>
        <v>0</v>
      </c>
      <c r="CD302" s="34" t="b">
        <f t="array" ref="CD302">ISNUMBER(SEARCH("Touch Screen",$AJ302))</f>
        <v>0</v>
      </c>
      <c r="CE302" s="34"/>
      <c r="CF302" s="34"/>
      <c r="CG302" s="32">
        <v>0.7</v>
      </c>
      <c r="CH302" s="28">
        <v>0</v>
      </c>
      <c r="CI302" s="33">
        <f>('2. AC Monitors'!$A$8*'1. Version 7 Dataset'!$R302)+('1. Version 7 Dataset'!$V302*'2. AC Monitors'!$B$8)+'2. AC Monitors'!$C$8</f>
        <v>39.156980000000004</v>
      </c>
      <c r="CJ302" s="35">
        <f>BX302-('2. AC Monitors'!$B$8*V302)</f>
        <v>32.146139999999995</v>
      </c>
      <c r="CK302" s="33">
        <f>IF($CH302=0,CJ302,CJ302-('2. AC Monitors'!$A$15*'1. Version 7 Dataset'!$CG302))</f>
        <v>32.146139999999995</v>
      </c>
      <c r="CL302" s="33">
        <f>IF($CC302=TRUE,'1. Version 7 Dataset'!CK302-($CI302*'2. AC Monitors'!$B$15),'1. Version 7 Dataset'!CK302)</f>
        <v>32.146139999999995</v>
      </c>
      <c r="CM302" s="33">
        <f>IF($CD302=TRUE,CL302-($CI302*'2. AC Monitors'!$D$15),CL302)</f>
        <v>32.146139999999995</v>
      </c>
      <c r="CN302" s="33">
        <f>IF($CB302=TRUE,CM302-($CI302*'2. AC Monitors'!$E$15),CM302)</f>
        <v>32.146139999999995</v>
      </c>
      <c r="CO302" s="33">
        <f>IF($CA302="DC",CN302+(CI302*(1-'2. AC Monitors'!$D$21)),CN302)</f>
        <v>32.146139999999995</v>
      </c>
      <c r="CP302" s="35">
        <f>('2. AC Monitors'!$A$8*'1. Version 7 Dataset'!$R302)+'2. AC Monitors'!$C$8</f>
        <v>30.336980000000001</v>
      </c>
      <c r="CQ302" s="35">
        <f t="shared" si="34"/>
        <v>0</v>
      </c>
      <c r="CR302" s="33">
        <f>(IF(CD302=TRUE,CI302+(CI302*'2. AC Monitors'!$D$15),'1. Version 7 Dataset'!CI302))*0.85</f>
        <v>33.283433000000002</v>
      </c>
      <c r="CS302" s="35">
        <f t="shared" si="35"/>
        <v>0</v>
      </c>
      <c r="CT302" s="35">
        <f>($AZ302*$R302*'3. Signage Displays'!$A$7)+'3. Signage Displays'!$B$7*TANH('3. Signage Displays'!$C$7*('1. Version 7 Dataset'!$R302+'3. Signage Displays'!$D$7)+'3. Signage Displays'!$E$7)+'3. Signage Displays'!$F$7</f>
        <v>28.207100325816466</v>
      </c>
      <c r="CU302" s="36">
        <f>($AZ302*$R302*'3. Signage Displays'!$A$7)</f>
        <v>2.0271724800000004</v>
      </c>
      <c r="CV302" s="37">
        <f>BE302-(AZ302*R302*'3. Signage Displays'!$A$7)</f>
        <v>10.962827519999999</v>
      </c>
      <c r="CW302" s="37">
        <f>IF(CC302=TRUE,CV302-(CT302*'3. Signage Displays'!$A$12),CV302)</f>
        <v>10.962827519999999</v>
      </c>
      <c r="CX302" s="38">
        <f>'3. Signage Displays'!$B$7*TANH('3. Signage Displays'!$C$7*('1. Version 7 Dataset'!R302+'3. Signage Displays'!$D$7)+'3. Signage Displays'!$E$7)+'3. Signage Displays'!$F$7</f>
        <v>26.179927845816465</v>
      </c>
      <c r="CY302" s="28">
        <f t="shared" si="36"/>
        <v>1</v>
      </c>
    </row>
    <row r="303" spans="1:103" s="17" customFormat="1" ht="19.5" customHeight="1">
      <c r="A303" s="28">
        <v>285</v>
      </c>
      <c r="B303" s="29" t="s">
        <v>1663</v>
      </c>
      <c r="C303" s="29" t="s">
        <v>1664</v>
      </c>
      <c r="D303" s="29" t="s">
        <v>1664</v>
      </c>
      <c r="E303" s="29" t="s">
        <v>1665</v>
      </c>
      <c r="F303" s="29" t="s">
        <v>1664</v>
      </c>
      <c r="G303" s="29" t="s">
        <v>1664</v>
      </c>
      <c r="H303" s="29"/>
      <c r="I303" s="29" t="s">
        <v>78</v>
      </c>
      <c r="J303" s="29" t="s">
        <v>88</v>
      </c>
      <c r="K303" s="29" t="s">
        <v>158</v>
      </c>
      <c r="L303" s="29" t="s">
        <v>80</v>
      </c>
      <c r="M303" s="29"/>
      <c r="N303" s="30">
        <v>800</v>
      </c>
      <c r="O303" s="30">
        <v>10.6</v>
      </c>
      <c r="P303" s="30">
        <v>18.8</v>
      </c>
      <c r="Q303" s="31">
        <v>21.5</v>
      </c>
      <c r="R303" s="30">
        <v>198.1</v>
      </c>
      <c r="S303" s="30">
        <v>1.78</v>
      </c>
      <c r="T303" s="30">
        <v>1080</v>
      </c>
      <c r="U303" s="30">
        <v>1920</v>
      </c>
      <c r="V303" s="32">
        <v>2.1</v>
      </c>
      <c r="W303" s="30">
        <v>9</v>
      </c>
      <c r="X303" s="30">
        <v>75</v>
      </c>
      <c r="Y303" s="30">
        <v>0.8</v>
      </c>
      <c r="Z303" s="29" t="s">
        <v>81</v>
      </c>
      <c r="AA303" s="29" t="s">
        <v>86</v>
      </c>
      <c r="AB303" s="29"/>
      <c r="AC303" s="29"/>
      <c r="AD303" s="29" t="s">
        <v>84</v>
      </c>
      <c r="AE303" s="29" t="s">
        <v>84</v>
      </c>
      <c r="AF303" s="29" t="s">
        <v>1206</v>
      </c>
      <c r="AG303" s="29" t="s">
        <v>235</v>
      </c>
      <c r="AH303" s="29" t="s">
        <v>120</v>
      </c>
      <c r="AI303" s="29"/>
      <c r="AJ303" s="29" t="s">
        <v>120</v>
      </c>
      <c r="AK303" s="29" t="s">
        <v>86</v>
      </c>
      <c r="AL303" s="29" t="s">
        <v>88</v>
      </c>
      <c r="AM303" s="29" t="s">
        <v>235</v>
      </c>
      <c r="AN303" s="29" t="s">
        <v>86</v>
      </c>
      <c r="AO303" s="29" t="s">
        <v>86</v>
      </c>
      <c r="AP303" s="29" t="s">
        <v>86</v>
      </c>
      <c r="AQ303" s="29" t="s">
        <v>96</v>
      </c>
      <c r="AR303" s="29"/>
      <c r="AS303" s="29" t="s">
        <v>84</v>
      </c>
      <c r="AT303" s="29" t="s">
        <v>515</v>
      </c>
      <c r="AU303" s="29"/>
      <c r="AV303" s="30">
        <v>1</v>
      </c>
      <c r="AW303" s="29" t="s">
        <v>84</v>
      </c>
      <c r="AX303" s="29" t="s">
        <v>83</v>
      </c>
      <c r="AY303" s="30">
        <v>262</v>
      </c>
      <c r="AZ303" s="30">
        <v>262</v>
      </c>
      <c r="BA303" s="30">
        <v>180</v>
      </c>
      <c r="BB303" s="30">
        <v>200</v>
      </c>
      <c r="BC303" s="29"/>
      <c r="BD303" s="29"/>
      <c r="BE303" s="30">
        <v>15.2</v>
      </c>
      <c r="BF303" s="29"/>
      <c r="BG303" s="30">
        <v>0.4</v>
      </c>
      <c r="BH303" s="29"/>
      <c r="BI303" s="29"/>
      <c r="BJ303" s="30">
        <v>0.3</v>
      </c>
      <c r="BK303" s="30">
        <v>48.7</v>
      </c>
      <c r="BL303" s="30">
        <v>48.7</v>
      </c>
      <c r="BM303" s="30">
        <v>50.6</v>
      </c>
      <c r="BN303" s="29"/>
      <c r="BO303" s="29"/>
      <c r="BP303" s="30">
        <v>0.4</v>
      </c>
      <c r="BQ303" s="30">
        <v>0.4</v>
      </c>
      <c r="BR303" s="29"/>
      <c r="BS303" s="30">
        <v>15.5</v>
      </c>
      <c r="BT303" s="30">
        <v>49.9</v>
      </c>
      <c r="BU303" s="29"/>
      <c r="BV303" s="30">
        <v>0</v>
      </c>
      <c r="BW303" s="28">
        <v>285</v>
      </c>
      <c r="BX303" s="33">
        <f t="shared" si="31"/>
        <v>48.880799999999994</v>
      </c>
      <c r="BY303" s="34">
        <f>IF(COUNTIF($G$2:G303,G303)=1,1,0)</f>
        <v>1</v>
      </c>
      <c r="BZ303" s="34">
        <f t="shared" si="32"/>
        <v>1</v>
      </c>
      <c r="CA303" s="28" t="s">
        <v>3405</v>
      </c>
      <c r="CB303" s="34" t="b">
        <f t="shared" si="37"/>
        <v>0</v>
      </c>
      <c r="CC303" s="34" t="b">
        <f t="shared" si="33"/>
        <v>0</v>
      </c>
      <c r="CD303" s="34" t="b">
        <f t="array" ref="CD303">ISNUMBER(SEARCH("Touch Screen",$AJ303))</f>
        <v>0</v>
      </c>
      <c r="CE303" s="34"/>
      <c r="CF303" s="34"/>
      <c r="CG303" s="32">
        <v>0.8</v>
      </c>
      <c r="CH303" s="28">
        <v>0</v>
      </c>
      <c r="CI303" s="33">
        <f>('2. AC Monitors'!$A$8*'1. Version 7 Dataset'!$R303)+('1. Version 7 Dataset'!$V303*'2. AC Monitors'!$B$8)+'2. AC Monitors'!$C$8</f>
        <v>40.988199999999999</v>
      </c>
      <c r="CJ303" s="35">
        <f>BX303-('2. AC Monitors'!$B$8*V303)</f>
        <v>40.060799999999993</v>
      </c>
      <c r="CK303" s="33">
        <f>IF($CH303=0,CJ303,CJ303-('2. AC Monitors'!$A$15*'1. Version 7 Dataset'!$CG303))</f>
        <v>40.060799999999993</v>
      </c>
      <c r="CL303" s="33">
        <f>IF($CC303=TRUE,'1. Version 7 Dataset'!CK303-($CI303*'2. AC Monitors'!$B$15),'1. Version 7 Dataset'!CK303)</f>
        <v>40.060799999999993</v>
      </c>
      <c r="CM303" s="33">
        <f>IF($CD303=TRUE,CL303-($CI303*'2. AC Monitors'!$D$15),CL303)</f>
        <v>40.060799999999993</v>
      </c>
      <c r="CN303" s="33">
        <f>IF($CB303=TRUE,CM303-($CI303*'2. AC Monitors'!$E$15),CM303)</f>
        <v>40.060799999999993</v>
      </c>
      <c r="CO303" s="33">
        <f>IF($CA303="DC",CN303+(CI303*(1-'2. AC Monitors'!$D$21)),CN303)</f>
        <v>40.060799999999993</v>
      </c>
      <c r="CP303" s="35">
        <f>('2. AC Monitors'!$A$8*'1. Version 7 Dataset'!$R303)+'2. AC Monitors'!$C$8</f>
        <v>32.168199999999999</v>
      </c>
      <c r="CQ303" s="35">
        <f t="shared" si="34"/>
        <v>0</v>
      </c>
      <c r="CR303" s="33">
        <f>(IF(CD303=TRUE,CI303+(CI303*'2. AC Monitors'!$D$15),'1. Version 7 Dataset'!CI303))*0.85</f>
        <v>34.839970000000001</v>
      </c>
      <c r="CS303" s="35">
        <f t="shared" si="35"/>
        <v>0</v>
      </c>
      <c r="CT303" s="35">
        <f>($AZ303*$R303*'3. Signage Displays'!$A$7)+'3. Signage Displays'!$B$7*TANH('3. Signage Displays'!$C$7*('1. Version 7 Dataset'!$R303+'3. Signage Displays'!$D$7)+'3. Signage Displays'!$E$7)+'3. Signage Displays'!$F$7</f>
        <v>29.153863407445492</v>
      </c>
      <c r="CU303" s="36">
        <f>($AZ303*$R303*'3. Signage Displays'!$A$7)</f>
        <v>2.0760879999999999</v>
      </c>
      <c r="CV303" s="37">
        <f>BE303-(AZ303*R303*'3. Signage Displays'!$A$7)</f>
        <v>13.123911999999999</v>
      </c>
      <c r="CW303" s="37">
        <f>IF(CC303=TRUE,CV303-(CT303*'3. Signage Displays'!$A$12),CV303)</f>
        <v>13.123911999999999</v>
      </c>
      <c r="CX303" s="38">
        <f>'3. Signage Displays'!$B$7*TANH('3. Signage Displays'!$C$7*('1. Version 7 Dataset'!R303+'3. Signage Displays'!$D$7)+'3. Signage Displays'!$E$7)+'3. Signage Displays'!$F$7</f>
        <v>27.077775407445493</v>
      </c>
      <c r="CY303" s="28">
        <f t="shared" si="36"/>
        <v>1</v>
      </c>
    </row>
    <row r="304" spans="1:103" s="17" customFormat="1" ht="19.5" customHeight="1">
      <c r="A304" s="28">
        <v>286</v>
      </c>
      <c r="B304" s="29" t="s">
        <v>2857</v>
      </c>
      <c r="C304" s="29" t="s">
        <v>3041</v>
      </c>
      <c r="D304" s="29" t="s">
        <v>3042</v>
      </c>
      <c r="E304" s="29" t="s">
        <v>2860</v>
      </c>
      <c r="F304" s="29" t="s">
        <v>3041</v>
      </c>
      <c r="G304" s="29" t="s">
        <v>3042</v>
      </c>
      <c r="H304" s="29"/>
      <c r="I304" s="29" t="s">
        <v>78</v>
      </c>
      <c r="J304" s="29" t="s">
        <v>88</v>
      </c>
      <c r="K304" s="29" t="s">
        <v>158</v>
      </c>
      <c r="L304" s="29" t="s">
        <v>80</v>
      </c>
      <c r="M304" s="29" t="s">
        <v>105</v>
      </c>
      <c r="N304" s="30">
        <v>1000</v>
      </c>
      <c r="O304" s="30">
        <v>13.2</v>
      </c>
      <c r="P304" s="30">
        <v>23.5</v>
      </c>
      <c r="Q304" s="31">
        <v>27</v>
      </c>
      <c r="R304" s="30">
        <v>311.7</v>
      </c>
      <c r="S304" s="30">
        <v>1.78</v>
      </c>
      <c r="T304" s="30">
        <v>1080</v>
      </c>
      <c r="U304" s="30">
        <v>1920</v>
      </c>
      <c r="V304" s="32">
        <v>2.1</v>
      </c>
      <c r="W304" s="30">
        <v>6657</v>
      </c>
      <c r="X304" s="30">
        <v>60</v>
      </c>
      <c r="Y304" s="30">
        <v>33.700000000000003</v>
      </c>
      <c r="Z304" s="29" t="s">
        <v>81</v>
      </c>
      <c r="AA304" s="29" t="s">
        <v>86</v>
      </c>
      <c r="AB304" s="29"/>
      <c r="AC304" s="29"/>
      <c r="AD304" s="29" t="s">
        <v>84</v>
      </c>
      <c r="AE304" s="29" t="s">
        <v>83</v>
      </c>
      <c r="AF304" s="29" t="s">
        <v>452</v>
      </c>
      <c r="AG304" s="29" t="s">
        <v>105</v>
      </c>
      <c r="AH304" s="29" t="s">
        <v>86</v>
      </c>
      <c r="AI304" s="29" t="s">
        <v>105</v>
      </c>
      <c r="AJ304" s="29" t="s">
        <v>86</v>
      </c>
      <c r="AK304" s="29" t="s">
        <v>86</v>
      </c>
      <c r="AL304" s="29" t="s">
        <v>87</v>
      </c>
      <c r="AM304" s="29" t="s">
        <v>105</v>
      </c>
      <c r="AN304" s="29" t="s">
        <v>86</v>
      </c>
      <c r="AO304" s="29" t="s">
        <v>86</v>
      </c>
      <c r="AP304" s="29" t="s">
        <v>86</v>
      </c>
      <c r="AQ304" s="29" t="s">
        <v>96</v>
      </c>
      <c r="AR304" s="29" t="s">
        <v>105</v>
      </c>
      <c r="AS304" s="29" t="s">
        <v>84</v>
      </c>
      <c r="AT304" s="29" t="s">
        <v>89</v>
      </c>
      <c r="AU304" s="29" t="s">
        <v>105</v>
      </c>
      <c r="AV304" s="30">
        <v>5</v>
      </c>
      <c r="AW304" s="29" t="s">
        <v>84</v>
      </c>
      <c r="AX304" s="29" t="s">
        <v>84</v>
      </c>
      <c r="AY304" s="30">
        <v>270</v>
      </c>
      <c r="AZ304" s="30">
        <v>269</v>
      </c>
      <c r="BA304" s="30">
        <v>230</v>
      </c>
      <c r="BB304" s="30">
        <v>200</v>
      </c>
      <c r="BC304" s="29"/>
      <c r="BD304" s="29"/>
      <c r="BE304" s="30">
        <v>16.75</v>
      </c>
      <c r="BF304" s="29"/>
      <c r="BG304" s="30">
        <v>0.38</v>
      </c>
      <c r="BH304" s="29"/>
      <c r="BI304" s="29"/>
      <c r="BJ304" s="30">
        <v>0.3</v>
      </c>
      <c r="BK304" s="30">
        <v>53.51</v>
      </c>
      <c r="BL304" s="30">
        <v>53.51</v>
      </c>
      <c r="BM304" s="30">
        <v>64</v>
      </c>
      <c r="BN304" s="29"/>
      <c r="BO304" s="29"/>
      <c r="BP304" s="30">
        <v>0.39</v>
      </c>
      <c r="BQ304" s="30">
        <v>0.65</v>
      </c>
      <c r="BR304" s="29"/>
      <c r="BS304" s="30">
        <v>15.98</v>
      </c>
      <c r="BT304" s="30">
        <v>52.68</v>
      </c>
      <c r="BU304" s="29"/>
      <c r="BV304" s="30">
        <v>0</v>
      </c>
      <c r="BW304" s="28">
        <v>286</v>
      </c>
      <c r="BX304" s="33">
        <f t="shared" si="31"/>
        <v>53.519219999999997</v>
      </c>
      <c r="BY304" s="34">
        <f>IF(COUNTIF($G$2:G304,G304)=1,1,0)</f>
        <v>1</v>
      </c>
      <c r="BZ304" s="34">
        <f t="shared" si="32"/>
        <v>1</v>
      </c>
      <c r="CA304" s="28" t="s">
        <v>3405</v>
      </c>
      <c r="CB304" s="34" t="b">
        <f t="shared" si="37"/>
        <v>0</v>
      </c>
      <c r="CC304" s="34" t="b">
        <f t="shared" si="33"/>
        <v>0</v>
      </c>
      <c r="CD304" s="34" t="b">
        <f t="array" ref="CD304">ISNUMBER(SEARCH("Touch Screen",$AJ304))</f>
        <v>0</v>
      </c>
      <c r="CE304" s="34"/>
      <c r="CF304" s="34"/>
      <c r="CG304" s="32">
        <v>33.700000000000003</v>
      </c>
      <c r="CH304" s="28">
        <v>0</v>
      </c>
      <c r="CI304" s="33">
        <f>('2. AC Monitors'!$A$8*'1. Version 7 Dataset'!$R304)+('1. Version 7 Dataset'!$V304*'2. AC Monitors'!$B$8)+'2. AC Monitors'!$C$8</f>
        <v>54.8474</v>
      </c>
      <c r="CJ304" s="35">
        <f>BX304-('2. AC Monitors'!$B$8*V304)</f>
        <v>44.699219999999997</v>
      </c>
      <c r="CK304" s="33">
        <f>IF($CH304=0,CJ304,CJ304-('2. AC Monitors'!$A$15*'1. Version 7 Dataset'!$CG304))</f>
        <v>44.699219999999997</v>
      </c>
      <c r="CL304" s="33">
        <f>IF($CC304=TRUE,'1. Version 7 Dataset'!CK304-($CI304*'2. AC Monitors'!$B$15),'1. Version 7 Dataset'!CK304)</f>
        <v>44.699219999999997</v>
      </c>
      <c r="CM304" s="33">
        <f>IF($CD304=TRUE,CL304-($CI304*'2. AC Monitors'!$D$15),CL304)</f>
        <v>44.699219999999997</v>
      </c>
      <c r="CN304" s="33">
        <f>IF($CB304=TRUE,CM304-($CI304*'2. AC Monitors'!$E$15),CM304)</f>
        <v>44.699219999999997</v>
      </c>
      <c r="CO304" s="33">
        <f>IF($CA304="DC",CN304+(CI304*(1-'2. AC Monitors'!$D$21)),CN304)</f>
        <v>44.699219999999997</v>
      </c>
      <c r="CP304" s="35">
        <f>('2. AC Monitors'!$A$8*'1. Version 7 Dataset'!$R304)+'2. AC Monitors'!$C$8</f>
        <v>46.0274</v>
      </c>
      <c r="CQ304" s="35">
        <f t="shared" si="34"/>
        <v>1</v>
      </c>
      <c r="CR304" s="33">
        <f>(IF(CD304=TRUE,CI304+(CI304*'2. AC Monitors'!$D$15),'1. Version 7 Dataset'!CI304))*0.85</f>
        <v>46.620289999999997</v>
      </c>
      <c r="CS304" s="35">
        <f t="shared" si="35"/>
        <v>0</v>
      </c>
      <c r="CT304" s="35">
        <f>($AZ304*$R304*'3. Signage Displays'!$A$7)+'3. Signage Displays'!$B$7*TANH('3. Signage Displays'!$C$7*('1. Version 7 Dataset'!$R304+'3. Signage Displays'!$D$7)+'3. Signage Displays'!$E$7)+'3. Signage Displays'!$F$7</f>
        <v>37.194030138445925</v>
      </c>
      <c r="CU304" s="36">
        <f>($AZ304*$R304*'3. Signage Displays'!$A$7)</f>
        <v>3.3538920000000005</v>
      </c>
      <c r="CV304" s="37">
        <f>BE304-(AZ304*R304*'3. Signage Displays'!$A$7)</f>
        <v>13.396108</v>
      </c>
      <c r="CW304" s="37">
        <f>IF(CC304=TRUE,CV304-(CT304*'3. Signage Displays'!$A$12),CV304)</f>
        <v>13.396108</v>
      </c>
      <c r="CX304" s="38">
        <f>'3. Signage Displays'!$B$7*TANH('3. Signage Displays'!$C$7*('1. Version 7 Dataset'!R304+'3. Signage Displays'!$D$7)+'3. Signage Displays'!$E$7)+'3. Signage Displays'!$F$7</f>
        <v>33.840138138445923</v>
      </c>
      <c r="CY304" s="28">
        <f t="shared" si="36"/>
        <v>1</v>
      </c>
    </row>
    <row r="305" spans="1:103" s="17" customFormat="1" ht="19.5" customHeight="1">
      <c r="A305" s="28">
        <v>287</v>
      </c>
      <c r="B305" s="29" t="s">
        <v>2857</v>
      </c>
      <c r="C305" s="29" t="s">
        <v>2996</v>
      </c>
      <c r="D305" s="29" t="s">
        <v>2997</v>
      </c>
      <c r="E305" s="29" t="s">
        <v>2860</v>
      </c>
      <c r="F305" s="29" t="s">
        <v>2996</v>
      </c>
      <c r="G305" s="29" t="s">
        <v>2997</v>
      </c>
      <c r="H305" s="29" t="s">
        <v>2998</v>
      </c>
      <c r="I305" s="29" t="s">
        <v>78</v>
      </c>
      <c r="J305" s="29" t="s">
        <v>88</v>
      </c>
      <c r="K305" s="29" t="s">
        <v>158</v>
      </c>
      <c r="L305" s="29" t="s">
        <v>80</v>
      </c>
      <c r="M305" s="29" t="s">
        <v>105</v>
      </c>
      <c r="N305" s="30">
        <v>1000</v>
      </c>
      <c r="O305" s="30">
        <v>11.7</v>
      </c>
      <c r="P305" s="30">
        <v>20.7</v>
      </c>
      <c r="Q305" s="31">
        <v>23.8</v>
      </c>
      <c r="R305" s="30">
        <v>242.2</v>
      </c>
      <c r="S305" s="30">
        <v>1.78</v>
      </c>
      <c r="T305" s="30">
        <v>1080</v>
      </c>
      <c r="U305" s="30">
        <v>1920</v>
      </c>
      <c r="V305" s="32">
        <v>2.1</v>
      </c>
      <c r="W305" s="30">
        <v>8569</v>
      </c>
      <c r="X305" s="30">
        <v>60</v>
      </c>
      <c r="Y305" s="30">
        <v>33.5</v>
      </c>
      <c r="Z305" s="29" t="s">
        <v>81</v>
      </c>
      <c r="AA305" s="29" t="s">
        <v>86</v>
      </c>
      <c r="AB305" s="29"/>
      <c r="AC305" s="29"/>
      <c r="AD305" s="29" t="s">
        <v>84</v>
      </c>
      <c r="AE305" s="29" t="s">
        <v>83</v>
      </c>
      <c r="AF305" s="29" t="s">
        <v>452</v>
      </c>
      <c r="AG305" s="29" t="s">
        <v>105</v>
      </c>
      <c r="AH305" s="29" t="s">
        <v>86</v>
      </c>
      <c r="AI305" s="29" t="s">
        <v>105</v>
      </c>
      <c r="AJ305" s="29" t="s">
        <v>86</v>
      </c>
      <c r="AK305" s="29" t="s">
        <v>86</v>
      </c>
      <c r="AL305" s="29" t="s">
        <v>87</v>
      </c>
      <c r="AM305" s="29" t="s">
        <v>105</v>
      </c>
      <c r="AN305" s="29" t="s">
        <v>86</v>
      </c>
      <c r="AO305" s="29" t="s">
        <v>86</v>
      </c>
      <c r="AP305" s="29" t="s">
        <v>86</v>
      </c>
      <c r="AQ305" s="29" t="s">
        <v>96</v>
      </c>
      <c r="AR305" s="29" t="s">
        <v>105</v>
      </c>
      <c r="AS305" s="29" t="s">
        <v>84</v>
      </c>
      <c r="AT305" s="29" t="s">
        <v>89</v>
      </c>
      <c r="AU305" s="29" t="s">
        <v>105</v>
      </c>
      <c r="AV305" s="30">
        <v>5</v>
      </c>
      <c r="AW305" s="29" t="s">
        <v>84</v>
      </c>
      <c r="AX305" s="29" t="s">
        <v>84</v>
      </c>
      <c r="AY305" s="30">
        <v>280</v>
      </c>
      <c r="AZ305" s="30">
        <v>302</v>
      </c>
      <c r="BA305" s="30">
        <v>253</v>
      </c>
      <c r="BB305" s="30">
        <v>200</v>
      </c>
      <c r="BC305" s="29"/>
      <c r="BD305" s="29"/>
      <c r="BE305" s="30">
        <v>15.34</v>
      </c>
      <c r="BF305" s="29"/>
      <c r="BG305" s="30">
        <v>0.25</v>
      </c>
      <c r="BH305" s="29"/>
      <c r="BI305" s="29"/>
      <c r="BJ305" s="30">
        <v>0.17</v>
      </c>
      <c r="BK305" s="30">
        <v>48.47</v>
      </c>
      <c r="BL305" s="30">
        <v>48.47</v>
      </c>
      <c r="BM305" s="30">
        <v>54.1</v>
      </c>
      <c r="BN305" s="29"/>
      <c r="BO305" s="29"/>
      <c r="BP305" s="30">
        <v>0.27</v>
      </c>
      <c r="BQ305" s="30">
        <v>0.33</v>
      </c>
      <c r="BR305" s="29"/>
      <c r="BS305" s="30">
        <v>15.17</v>
      </c>
      <c r="BT305" s="30">
        <v>46.85</v>
      </c>
      <c r="BU305" s="29"/>
      <c r="BV305" s="30">
        <v>0</v>
      </c>
      <c r="BW305" s="28">
        <v>287</v>
      </c>
      <c r="BX305" s="33">
        <f t="shared" si="31"/>
        <v>48.455939999999991</v>
      </c>
      <c r="BY305" s="34">
        <f>IF(COUNTIF($G$2:G305,G305)=1,1,0)</f>
        <v>1</v>
      </c>
      <c r="BZ305" s="34">
        <f t="shared" si="32"/>
        <v>1</v>
      </c>
      <c r="CA305" s="28" t="s">
        <v>3405</v>
      </c>
      <c r="CB305" s="34" t="b">
        <f t="shared" si="37"/>
        <v>0</v>
      </c>
      <c r="CC305" s="34" t="b">
        <f t="shared" si="33"/>
        <v>0</v>
      </c>
      <c r="CD305" s="34" t="b">
        <f t="array" ref="CD305">ISNUMBER(SEARCH("Touch Screen",$AJ305))</f>
        <v>0</v>
      </c>
      <c r="CE305" s="34"/>
      <c r="CF305" s="34"/>
      <c r="CG305" s="32">
        <v>33.5</v>
      </c>
      <c r="CH305" s="28">
        <v>0</v>
      </c>
      <c r="CI305" s="33">
        <f>('2. AC Monitors'!$A$8*'1. Version 7 Dataset'!$R305)+('1. Version 7 Dataset'!$V305*'2. AC Monitors'!$B$8)+'2. AC Monitors'!$C$8</f>
        <v>46.368399999999994</v>
      </c>
      <c r="CJ305" s="35">
        <f>BX305-('2. AC Monitors'!$B$8*V305)</f>
        <v>39.635939999999991</v>
      </c>
      <c r="CK305" s="33">
        <f>IF($CH305=0,CJ305,CJ305-('2. AC Monitors'!$A$15*'1. Version 7 Dataset'!$CG305))</f>
        <v>39.635939999999991</v>
      </c>
      <c r="CL305" s="33">
        <f>IF($CC305=TRUE,'1. Version 7 Dataset'!CK305-($CI305*'2. AC Monitors'!$B$15),'1. Version 7 Dataset'!CK305)</f>
        <v>39.635939999999991</v>
      </c>
      <c r="CM305" s="33">
        <f>IF($CD305=TRUE,CL305-($CI305*'2. AC Monitors'!$D$15),CL305)</f>
        <v>39.635939999999991</v>
      </c>
      <c r="CN305" s="33">
        <f>IF($CB305=TRUE,CM305-($CI305*'2. AC Monitors'!$E$15),CM305)</f>
        <v>39.635939999999991</v>
      </c>
      <c r="CO305" s="33">
        <f>IF($CA305="DC",CN305+(CI305*(1-'2. AC Monitors'!$D$21)),CN305)</f>
        <v>39.635939999999991</v>
      </c>
      <c r="CP305" s="35">
        <f>('2. AC Monitors'!$A$8*'1. Version 7 Dataset'!$R305)+'2. AC Monitors'!$C$8</f>
        <v>37.548400000000001</v>
      </c>
      <c r="CQ305" s="35">
        <f t="shared" si="34"/>
        <v>0</v>
      </c>
      <c r="CR305" s="33">
        <f>(IF(CD305=TRUE,CI305+(CI305*'2. AC Monitors'!$D$15),'1. Version 7 Dataset'!CI305))*0.85</f>
        <v>39.413139999999991</v>
      </c>
      <c r="CS305" s="35">
        <f t="shared" si="35"/>
        <v>0</v>
      </c>
      <c r="CT305" s="35">
        <f>($AZ305*$R305*'3. Signage Displays'!$A$7)+'3. Signage Displays'!$B$7*TANH('3. Signage Displays'!$C$7*('1. Version 7 Dataset'!$R305+'3. Signage Displays'!$D$7)+'3. Signage Displays'!$E$7)+'3. Signage Displays'!$F$7</f>
        <v>32.636495515493209</v>
      </c>
      <c r="CU305" s="36">
        <f>($AZ305*$R305*'3. Signage Displays'!$A$7)</f>
        <v>2.9257759999999999</v>
      </c>
      <c r="CV305" s="37">
        <f>BE305-(AZ305*R305*'3. Signage Displays'!$A$7)</f>
        <v>12.414224000000001</v>
      </c>
      <c r="CW305" s="37">
        <f>IF(CC305=TRUE,CV305-(CT305*'3. Signage Displays'!$A$12),CV305)</f>
        <v>12.414224000000001</v>
      </c>
      <c r="CX305" s="38">
        <f>'3. Signage Displays'!$B$7*TANH('3. Signage Displays'!$C$7*('1. Version 7 Dataset'!R305+'3. Signage Displays'!$D$7)+'3. Signage Displays'!$E$7)+'3. Signage Displays'!$F$7</f>
        <v>29.71071951549321</v>
      </c>
      <c r="CY305" s="28">
        <f t="shared" si="36"/>
        <v>1</v>
      </c>
    </row>
    <row r="306" spans="1:103" s="17" customFormat="1" ht="19.5" customHeight="1">
      <c r="A306" s="28">
        <v>288</v>
      </c>
      <c r="B306" s="29" t="s">
        <v>2857</v>
      </c>
      <c r="C306" s="29" t="s">
        <v>2999</v>
      </c>
      <c r="D306" s="29" t="s">
        <v>3000</v>
      </c>
      <c r="E306" s="29" t="s">
        <v>2860</v>
      </c>
      <c r="F306" s="29" t="s">
        <v>2999</v>
      </c>
      <c r="G306" s="29" t="s">
        <v>3000</v>
      </c>
      <c r="H306" s="29"/>
      <c r="I306" s="29" t="s">
        <v>78</v>
      </c>
      <c r="J306" s="29" t="s">
        <v>88</v>
      </c>
      <c r="K306" s="29" t="s">
        <v>158</v>
      </c>
      <c r="L306" s="29" t="s">
        <v>80</v>
      </c>
      <c r="M306" s="29" t="s">
        <v>105</v>
      </c>
      <c r="N306" s="30">
        <v>1000</v>
      </c>
      <c r="O306" s="30">
        <v>11.7</v>
      </c>
      <c r="P306" s="30">
        <v>20.7</v>
      </c>
      <c r="Q306" s="31">
        <v>23.8</v>
      </c>
      <c r="R306" s="30">
        <v>242.2</v>
      </c>
      <c r="S306" s="30">
        <v>1.78</v>
      </c>
      <c r="T306" s="30">
        <v>1080</v>
      </c>
      <c r="U306" s="30">
        <v>1920</v>
      </c>
      <c r="V306" s="32">
        <v>2.1</v>
      </c>
      <c r="W306" s="30">
        <v>8569</v>
      </c>
      <c r="X306" s="30">
        <v>60</v>
      </c>
      <c r="Y306" s="30">
        <v>33.6</v>
      </c>
      <c r="Z306" s="29" t="s">
        <v>81</v>
      </c>
      <c r="AA306" s="29" t="s">
        <v>86</v>
      </c>
      <c r="AB306" s="29"/>
      <c r="AC306" s="29"/>
      <c r="AD306" s="29" t="s">
        <v>84</v>
      </c>
      <c r="AE306" s="29" t="s">
        <v>83</v>
      </c>
      <c r="AF306" s="29" t="s">
        <v>452</v>
      </c>
      <c r="AG306" s="29" t="s">
        <v>105</v>
      </c>
      <c r="AH306" s="29" t="s">
        <v>86</v>
      </c>
      <c r="AI306" s="29" t="s">
        <v>105</v>
      </c>
      <c r="AJ306" s="29" t="s">
        <v>86</v>
      </c>
      <c r="AK306" s="29" t="s">
        <v>86</v>
      </c>
      <c r="AL306" s="29" t="s">
        <v>87</v>
      </c>
      <c r="AM306" s="29" t="s">
        <v>105</v>
      </c>
      <c r="AN306" s="29" t="s">
        <v>86</v>
      </c>
      <c r="AO306" s="29" t="s">
        <v>86</v>
      </c>
      <c r="AP306" s="29" t="s">
        <v>86</v>
      </c>
      <c r="AQ306" s="29" t="s">
        <v>96</v>
      </c>
      <c r="AR306" s="29" t="s">
        <v>105</v>
      </c>
      <c r="AS306" s="29" t="s">
        <v>84</v>
      </c>
      <c r="AT306" s="29" t="s">
        <v>89</v>
      </c>
      <c r="AU306" s="29" t="s">
        <v>105</v>
      </c>
      <c r="AV306" s="30">
        <v>5</v>
      </c>
      <c r="AW306" s="29" t="s">
        <v>84</v>
      </c>
      <c r="AX306" s="29" t="s">
        <v>84</v>
      </c>
      <c r="AY306" s="30">
        <v>250</v>
      </c>
      <c r="AZ306" s="30">
        <v>256</v>
      </c>
      <c r="BA306" s="30">
        <v>219</v>
      </c>
      <c r="BB306" s="30">
        <v>200</v>
      </c>
      <c r="BC306" s="29"/>
      <c r="BD306" s="29"/>
      <c r="BE306" s="30">
        <v>14.99</v>
      </c>
      <c r="BF306" s="29"/>
      <c r="BG306" s="30">
        <v>0.44</v>
      </c>
      <c r="BH306" s="29"/>
      <c r="BI306" s="29"/>
      <c r="BJ306" s="30">
        <v>0.38</v>
      </c>
      <c r="BK306" s="30">
        <v>48.47</v>
      </c>
      <c r="BL306" s="30">
        <v>48.47</v>
      </c>
      <c r="BM306" s="30">
        <v>54.1</v>
      </c>
      <c r="BN306" s="29"/>
      <c r="BO306" s="29"/>
      <c r="BP306" s="30">
        <v>0.4</v>
      </c>
      <c r="BQ306" s="30">
        <v>0.46</v>
      </c>
      <c r="BR306" s="29"/>
      <c r="BS306" s="30">
        <v>15.42</v>
      </c>
      <c r="BT306" s="30">
        <v>49.89</v>
      </c>
      <c r="BU306" s="29"/>
      <c r="BV306" s="30">
        <v>0</v>
      </c>
      <c r="BW306" s="28">
        <v>288</v>
      </c>
      <c r="BX306" s="33">
        <f t="shared" si="31"/>
        <v>48.464700000000008</v>
      </c>
      <c r="BY306" s="34">
        <f>IF(COUNTIF($G$2:G306,G306)=1,1,0)</f>
        <v>1</v>
      </c>
      <c r="BZ306" s="34">
        <f t="shared" si="32"/>
        <v>1</v>
      </c>
      <c r="CA306" s="28" t="s">
        <v>3405</v>
      </c>
      <c r="CB306" s="34" t="b">
        <f t="shared" si="37"/>
        <v>0</v>
      </c>
      <c r="CC306" s="34" t="b">
        <f t="shared" si="33"/>
        <v>0</v>
      </c>
      <c r="CD306" s="34" t="b">
        <f t="array" ref="CD306">ISNUMBER(SEARCH("Touch Screen",$AJ306))</f>
        <v>0</v>
      </c>
      <c r="CE306" s="34"/>
      <c r="CF306" s="34"/>
      <c r="CG306" s="32">
        <v>33.6</v>
      </c>
      <c r="CH306" s="28">
        <v>0</v>
      </c>
      <c r="CI306" s="33">
        <f>('2. AC Monitors'!$A$8*'1. Version 7 Dataset'!$R306)+('1. Version 7 Dataset'!$V306*'2. AC Monitors'!$B$8)+'2. AC Monitors'!$C$8</f>
        <v>46.368399999999994</v>
      </c>
      <c r="CJ306" s="35">
        <f>BX306-('2. AC Monitors'!$B$8*V306)</f>
        <v>39.644700000000007</v>
      </c>
      <c r="CK306" s="33">
        <f>IF($CH306=0,CJ306,CJ306-('2. AC Monitors'!$A$15*'1. Version 7 Dataset'!$CG306))</f>
        <v>39.644700000000007</v>
      </c>
      <c r="CL306" s="33">
        <f>IF($CC306=TRUE,'1. Version 7 Dataset'!CK306-($CI306*'2. AC Monitors'!$B$15),'1. Version 7 Dataset'!CK306)</f>
        <v>39.644700000000007</v>
      </c>
      <c r="CM306" s="33">
        <f>IF($CD306=TRUE,CL306-($CI306*'2. AC Monitors'!$D$15),CL306)</f>
        <v>39.644700000000007</v>
      </c>
      <c r="CN306" s="33">
        <f>IF($CB306=TRUE,CM306-($CI306*'2. AC Monitors'!$E$15),CM306)</f>
        <v>39.644700000000007</v>
      </c>
      <c r="CO306" s="33">
        <f>IF($CA306="DC",CN306+(CI306*(1-'2. AC Monitors'!$D$21)),CN306)</f>
        <v>39.644700000000007</v>
      </c>
      <c r="CP306" s="35">
        <f>('2. AC Monitors'!$A$8*'1. Version 7 Dataset'!$R306)+'2. AC Monitors'!$C$8</f>
        <v>37.548400000000001</v>
      </c>
      <c r="CQ306" s="35">
        <f t="shared" si="34"/>
        <v>0</v>
      </c>
      <c r="CR306" s="33">
        <f>(IF(CD306=TRUE,CI306+(CI306*'2. AC Monitors'!$D$15),'1. Version 7 Dataset'!CI306))*0.85</f>
        <v>39.413139999999991</v>
      </c>
      <c r="CS306" s="35">
        <f t="shared" si="35"/>
        <v>0</v>
      </c>
      <c r="CT306" s="35">
        <f>($AZ306*$R306*'3. Signage Displays'!$A$7)+'3. Signage Displays'!$B$7*TANH('3. Signage Displays'!$C$7*('1. Version 7 Dataset'!$R306+'3. Signage Displays'!$D$7)+'3. Signage Displays'!$E$7)+'3. Signage Displays'!$F$7</f>
        <v>32.190847515493211</v>
      </c>
      <c r="CU306" s="36">
        <f>($AZ306*$R306*'3. Signage Displays'!$A$7)</f>
        <v>2.4801280000000001</v>
      </c>
      <c r="CV306" s="37">
        <f>BE306-(AZ306*R306*'3. Signage Displays'!$A$7)</f>
        <v>12.509872</v>
      </c>
      <c r="CW306" s="37">
        <f>IF(CC306=TRUE,CV306-(CT306*'3. Signage Displays'!$A$12),CV306)</f>
        <v>12.509872</v>
      </c>
      <c r="CX306" s="38">
        <f>'3. Signage Displays'!$B$7*TANH('3. Signage Displays'!$C$7*('1. Version 7 Dataset'!R306+'3. Signage Displays'!$D$7)+'3. Signage Displays'!$E$7)+'3. Signage Displays'!$F$7</f>
        <v>29.71071951549321</v>
      </c>
      <c r="CY306" s="28">
        <f t="shared" si="36"/>
        <v>1</v>
      </c>
    </row>
    <row r="307" spans="1:103" s="17" customFormat="1" ht="19.5" customHeight="1">
      <c r="A307" s="28">
        <v>289</v>
      </c>
      <c r="B307" s="29" t="s">
        <v>2857</v>
      </c>
      <c r="C307" s="29" t="s">
        <v>3037</v>
      </c>
      <c r="D307" s="29" t="s">
        <v>3038</v>
      </c>
      <c r="E307" s="29" t="s">
        <v>2860</v>
      </c>
      <c r="F307" s="29" t="s">
        <v>3039</v>
      </c>
      <c r="G307" s="29" t="s">
        <v>3038</v>
      </c>
      <c r="H307" s="29" t="s">
        <v>3040</v>
      </c>
      <c r="I307" s="29" t="s">
        <v>78</v>
      </c>
      <c r="J307" s="29" t="s">
        <v>88</v>
      </c>
      <c r="K307" s="29" t="s">
        <v>158</v>
      </c>
      <c r="L307" s="29" t="s">
        <v>80</v>
      </c>
      <c r="M307" s="29" t="s">
        <v>105</v>
      </c>
      <c r="N307" s="30">
        <v>1000</v>
      </c>
      <c r="O307" s="30">
        <v>13.2</v>
      </c>
      <c r="P307" s="30">
        <v>23.5</v>
      </c>
      <c r="Q307" s="31">
        <v>27</v>
      </c>
      <c r="R307" s="30">
        <v>311.7</v>
      </c>
      <c r="S307" s="30">
        <v>1.78</v>
      </c>
      <c r="T307" s="30">
        <v>1080</v>
      </c>
      <c r="U307" s="30">
        <v>1920</v>
      </c>
      <c r="V307" s="32">
        <v>2.1</v>
      </c>
      <c r="W307" s="30">
        <v>6657</v>
      </c>
      <c r="X307" s="30">
        <v>60</v>
      </c>
      <c r="Y307" s="30">
        <v>33.700000000000003</v>
      </c>
      <c r="Z307" s="29" t="s">
        <v>81</v>
      </c>
      <c r="AA307" s="29" t="s">
        <v>86</v>
      </c>
      <c r="AB307" s="29"/>
      <c r="AC307" s="29"/>
      <c r="AD307" s="29" t="s">
        <v>84</v>
      </c>
      <c r="AE307" s="29" t="s">
        <v>83</v>
      </c>
      <c r="AF307" s="29" t="s">
        <v>452</v>
      </c>
      <c r="AG307" s="29" t="s">
        <v>105</v>
      </c>
      <c r="AH307" s="29" t="s">
        <v>86</v>
      </c>
      <c r="AI307" s="29" t="s">
        <v>105</v>
      </c>
      <c r="AJ307" s="29" t="s">
        <v>86</v>
      </c>
      <c r="AK307" s="29" t="s">
        <v>86</v>
      </c>
      <c r="AL307" s="29" t="s">
        <v>87</v>
      </c>
      <c r="AM307" s="29" t="s">
        <v>105</v>
      </c>
      <c r="AN307" s="29" t="s">
        <v>86</v>
      </c>
      <c r="AO307" s="29" t="s">
        <v>86</v>
      </c>
      <c r="AP307" s="29" t="s">
        <v>86</v>
      </c>
      <c r="AQ307" s="29" t="s">
        <v>96</v>
      </c>
      <c r="AR307" s="29" t="s">
        <v>105</v>
      </c>
      <c r="AS307" s="29" t="s">
        <v>84</v>
      </c>
      <c r="AT307" s="29" t="s">
        <v>89</v>
      </c>
      <c r="AU307" s="29" t="s">
        <v>105</v>
      </c>
      <c r="AV307" s="30">
        <v>5</v>
      </c>
      <c r="AW307" s="29" t="s">
        <v>84</v>
      </c>
      <c r="AX307" s="29" t="s">
        <v>84</v>
      </c>
      <c r="AY307" s="30">
        <v>270</v>
      </c>
      <c r="AZ307" s="30">
        <v>277</v>
      </c>
      <c r="BA307" s="30">
        <v>223</v>
      </c>
      <c r="BB307" s="30">
        <v>200</v>
      </c>
      <c r="BC307" s="29"/>
      <c r="BD307" s="29"/>
      <c r="BE307" s="30">
        <v>16.329999999999998</v>
      </c>
      <c r="BF307" s="29"/>
      <c r="BG307" s="30">
        <v>0.33</v>
      </c>
      <c r="BH307" s="29"/>
      <c r="BI307" s="29"/>
      <c r="BJ307" s="30">
        <v>0.24</v>
      </c>
      <c r="BK307" s="30">
        <v>51.94</v>
      </c>
      <c r="BL307" s="30">
        <v>51.94</v>
      </c>
      <c r="BM307" s="30">
        <v>64</v>
      </c>
      <c r="BN307" s="29"/>
      <c r="BO307" s="29"/>
      <c r="BP307" s="30">
        <v>0.28000000000000003</v>
      </c>
      <c r="BQ307" s="30">
        <v>0.37</v>
      </c>
      <c r="BR307" s="29"/>
      <c r="BS307" s="30">
        <v>15.89</v>
      </c>
      <c r="BT307" s="30">
        <v>50.82</v>
      </c>
      <c r="BU307" s="29"/>
      <c r="BV307" s="30">
        <v>0</v>
      </c>
      <c r="BW307" s="28">
        <v>289</v>
      </c>
      <c r="BX307" s="33">
        <f t="shared" si="31"/>
        <v>51.946799999999989</v>
      </c>
      <c r="BY307" s="34">
        <f>IF(COUNTIF($G$2:G307,G307)=1,1,0)</f>
        <v>1</v>
      </c>
      <c r="BZ307" s="34">
        <f t="shared" si="32"/>
        <v>1</v>
      </c>
      <c r="CA307" s="28" t="s">
        <v>3405</v>
      </c>
      <c r="CB307" s="34" t="b">
        <f t="shared" si="37"/>
        <v>0</v>
      </c>
      <c r="CC307" s="34" t="b">
        <f t="shared" si="33"/>
        <v>0</v>
      </c>
      <c r="CD307" s="34" t="b">
        <f t="array" ref="CD307">ISNUMBER(SEARCH("Touch Screen",$AJ307))</f>
        <v>0</v>
      </c>
      <c r="CE307" s="34"/>
      <c r="CF307" s="34"/>
      <c r="CG307" s="32">
        <v>33.700000000000003</v>
      </c>
      <c r="CH307" s="28">
        <v>0</v>
      </c>
      <c r="CI307" s="33">
        <f>('2. AC Monitors'!$A$8*'1. Version 7 Dataset'!$R307)+('1. Version 7 Dataset'!$V307*'2. AC Monitors'!$B$8)+'2. AC Monitors'!$C$8</f>
        <v>54.8474</v>
      </c>
      <c r="CJ307" s="35">
        <f>BX307-('2. AC Monitors'!$B$8*V307)</f>
        <v>43.126799999999989</v>
      </c>
      <c r="CK307" s="33">
        <f>IF($CH307=0,CJ307,CJ307-('2. AC Monitors'!$A$15*'1. Version 7 Dataset'!$CG307))</f>
        <v>43.126799999999989</v>
      </c>
      <c r="CL307" s="33">
        <f>IF($CC307=TRUE,'1. Version 7 Dataset'!CK307-($CI307*'2. AC Monitors'!$B$15),'1. Version 7 Dataset'!CK307)</f>
        <v>43.126799999999989</v>
      </c>
      <c r="CM307" s="33">
        <f>IF($CD307=TRUE,CL307-($CI307*'2. AC Monitors'!$D$15),CL307)</f>
        <v>43.126799999999989</v>
      </c>
      <c r="CN307" s="33">
        <f>IF($CB307=TRUE,CM307-($CI307*'2. AC Monitors'!$E$15),CM307)</f>
        <v>43.126799999999989</v>
      </c>
      <c r="CO307" s="33">
        <f>IF($CA307="DC",CN307+(CI307*(1-'2. AC Monitors'!$D$21)),CN307)</f>
        <v>43.126799999999989</v>
      </c>
      <c r="CP307" s="35">
        <f>('2. AC Monitors'!$A$8*'1. Version 7 Dataset'!$R307)+'2. AC Monitors'!$C$8</f>
        <v>46.0274</v>
      </c>
      <c r="CQ307" s="35">
        <f t="shared" si="34"/>
        <v>1</v>
      </c>
      <c r="CR307" s="33">
        <f>(IF(CD307=TRUE,CI307+(CI307*'2. AC Monitors'!$D$15),'1. Version 7 Dataset'!CI307))*0.85</f>
        <v>46.620289999999997</v>
      </c>
      <c r="CS307" s="35">
        <f t="shared" si="35"/>
        <v>0</v>
      </c>
      <c r="CT307" s="35">
        <f>($AZ307*$R307*'3. Signage Displays'!$A$7)+'3. Signage Displays'!$B$7*TANH('3. Signage Displays'!$C$7*('1. Version 7 Dataset'!$R307+'3. Signage Displays'!$D$7)+'3. Signage Displays'!$E$7)+'3. Signage Displays'!$F$7</f>
        <v>37.293774138445919</v>
      </c>
      <c r="CU307" s="36">
        <f>($AZ307*$R307*'3. Signage Displays'!$A$7)</f>
        <v>3.4536359999999999</v>
      </c>
      <c r="CV307" s="37">
        <f>BE307-(AZ307*R307*'3. Signage Displays'!$A$7)</f>
        <v>12.876363999999999</v>
      </c>
      <c r="CW307" s="37">
        <f>IF(CC307=TRUE,CV307-(CT307*'3. Signage Displays'!$A$12),CV307)</f>
        <v>12.876363999999999</v>
      </c>
      <c r="CX307" s="38">
        <f>'3. Signage Displays'!$B$7*TANH('3. Signage Displays'!$C$7*('1. Version 7 Dataset'!R307+'3. Signage Displays'!$D$7)+'3. Signage Displays'!$E$7)+'3. Signage Displays'!$F$7</f>
        <v>33.840138138445923</v>
      </c>
      <c r="CY307" s="28">
        <f t="shared" si="36"/>
        <v>1</v>
      </c>
    </row>
    <row r="308" spans="1:103" s="17" customFormat="1" ht="19.5" customHeight="1">
      <c r="A308" s="28">
        <v>292</v>
      </c>
      <c r="B308" s="29" t="s">
        <v>1639</v>
      </c>
      <c r="C308" s="29" t="s">
        <v>1648</v>
      </c>
      <c r="D308" s="29" t="s">
        <v>1649</v>
      </c>
      <c r="E308" s="29" t="s">
        <v>1642</v>
      </c>
      <c r="F308" s="29" t="s">
        <v>1648</v>
      </c>
      <c r="G308" s="29" t="s">
        <v>1649</v>
      </c>
      <c r="H308" s="29" t="s">
        <v>1650</v>
      </c>
      <c r="I308" s="29" t="s">
        <v>78</v>
      </c>
      <c r="J308" s="29" t="s">
        <v>100</v>
      </c>
      <c r="K308" s="29"/>
      <c r="L308" s="29" t="s">
        <v>80</v>
      </c>
      <c r="M308" s="29"/>
      <c r="N308" s="30">
        <v>1000</v>
      </c>
      <c r="O308" s="30">
        <v>11.5</v>
      </c>
      <c r="P308" s="30">
        <v>20.5</v>
      </c>
      <c r="Q308" s="31">
        <v>23.6</v>
      </c>
      <c r="R308" s="30">
        <v>237.99</v>
      </c>
      <c r="S308" s="30">
        <v>1.78</v>
      </c>
      <c r="T308" s="30">
        <v>1080</v>
      </c>
      <c r="U308" s="30">
        <v>1920</v>
      </c>
      <c r="V308" s="32">
        <v>2.1</v>
      </c>
      <c r="W308" s="30">
        <v>187</v>
      </c>
      <c r="X308" s="30">
        <v>60</v>
      </c>
      <c r="Y308" s="30">
        <v>0.7</v>
      </c>
      <c r="Z308" s="29" t="s">
        <v>150</v>
      </c>
      <c r="AA308" s="29" t="s">
        <v>86</v>
      </c>
      <c r="AB308" s="29"/>
      <c r="AC308" s="29"/>
      <c r="AD308" s="29" t="s">
        <v>84</v>
      </c>
      <c r="AE308" s="29" t="s">
        <v>84</v>
      </c>
      <c r="AF308" s="29" t="s">
        <v>270</v>
      </c>
      <c r="AG308" s="29"/>
      <c r="AH308" s="29" t="s">
        <v>86</v>
      </c>
      <c r="AI308" s="29"/>
      <c r="AJ308" s="29" t="s">
        <v>86</v>
      </c>
      <c r="AK308" s="29" t="s">
        <v>86</v>
      </c>
      <c r="AL308" s="29" t="s">
        <v>102</v>
      </c>
      <c r="AM308" s="29"/>
      <c r="AN308" s="29" t="s">
        <v>86</v>
      </c>
      <c r="AO308" s="29" t="s">
        <v>86</v>
      </c>
      <c r="AP308" s="29" t="s">
        <v>86</v>
      </c>
      <c r="AQ308" s="29" t="s">
        <v>96</v>
      </c>
      <c r="AR308" s="29"/>
      <c r="AS308" s="29" t="s">
        <v>84</v>
      </c>
      <c r="AT308" s="29" t="s">
        <v>89</v>
      </c>
      <c r="AU308" s="29"/>
      <c r="AV308" s="30">
        <v>0</v>
      </c>
      <c r="AW308" s="29" t="s">
        <v>84</v>
      </c>
      <c r="AX308" s="29" t="s">
        <v>84</v>
      </c>
      <c r="AY308" s="30">
        <v>276.39999999999998</v>
      </c>
      <c r="AZ308" s="30">
        <v>276.39999999999998</v>
      </c>
      <c r="BA308" s="30">
        <v>193.3</v>
      </c>
      <c r="BB308" s="30">
        <v>201.5</v>
      </c>
      <c r="BC308" s="29"/>
      <c r="BD308" s="29"/>
      <c r="BE308" s="30">
        <v>13.14</v>
      </c>
      <c r="BF308" s="29"/>
      <c r="BG308" s="30">
        <v>0.13</v>
      </c>
      <c r="BH308" s="30">
        <v>0.16</v>
      </c>
      <c r="BI308" s="30">
        <v>0.5</v>
      </c>
      <c r="BJ308" s="30">
        <v>0.11</v>
      </c>
      <c r="BK308" s="30">
        <v>41.05</v>
      </c>
      <c r="BL308" s="30">
        <v>41.05</v>
      </c>
      <c r="BM308" s="30">
        <v>53.3</v>
      </c>
      <c r="BN308" s="29"/>
      <c r="BO308" s="29"/>
      <c r="BP308" s="30">
        <v>0.19</v>
      </c>
      <c r="BQ308" s="30">
        <v>0.21</v>
      </c>
      <c r="BR308" s="30">
        <v>0.25</v>
      </c>
      <c r="BS308" s="30">
        <v>13.22</v>
      </c>
      <c r="BT308" s="30">
        <v>41.72</v>
      </c>
      <c r="BU308" s="29"/>
      <c r="BV308" s="30">
        <v>1</v>
      </c>
      <c r="BW308" s="28">
        <v>292</v>
      </c>
      <c r="BX308" s="33">
        <f t="shared" si="31"/>
        <v>41.027460000000005</v>
      </c>
      <c r="BY308" s="34">
        <f>IF(COUNTIF($G$2:G308,G308)=1,1,0)</f>
        <v>1</v>
      </c>
      <c r="BZ308" s="34">
        <f t="shared" si="32"/>
        <v>1</v>
      </c>
      <c r="CA308" s="28" t="s">
        <v>3405</v>
      </c>
      <c r="CB308" s="34" t="b">
        <f t="shared" si="37"/>
        <v>0</v>
      </c>
      <c r="CC308" s="34" t="b">
        <f t="shared" si="33"/>
        <v>0</v>
      </c>
      <c r="CD308" s="34" t="b">
        <f t="array" ref="CD308">ISNUMBER(SEARCH("Touch Screen",$AJ308))</f>
        <v>0</v>
      </c>
      <c r="CE308" s="34"/>
      <c r="CF308" s="34"/>
      <c r="CG308" s="32">
        <v>0.7</v>
      </c>
      <c r="CH308" s="28">
        <v>0</v>
      </c>
      <c r="CI308" s="33">
        <f>('2. AC Monitors'!$A$8*'1. Version 7 Dataset'!$R308)+('1. Version 7 Dataset'!$V308*'2. AC Monitors'!$B$8)+'2. AC Monitors'!$C$8</f>
        <v>45.854780000000005</v>
      </c>
      <c r="CJ308" s="35">
        <f>BX308-('2. AC Monitors'!$B$8*V308)</f>
        <v>32.207460000000005</v>
      </c>
      <c r="CK308" s="33">
        <f>IF($CH308=0,CJ308,CJ308-('2. AC Monitors'!$A$15*'1. Version 7 Dataset'!$CG308))</f>
        <v>32.207460000000005</v>
      </c>
      <c r="CL308" s="33">
        <f>IF($CC308=TRUE,'1. Version 7 Dataset'!CK308-($CI308*'2. AC Monitors'!$B$15),'1. Version 7 Dataset'!CK308)</f>
        <v>32.207460000000005</v>
      </c>
      <c r="CM308" s="33">
        <f>IF($CD308=TRUE,CL308-($CI308*'2. AC Monitors'!$D$15),CL308)</f>
        <v>32.207460000000005</v>
      </c>
      <c r="CN308" s="33">
        <f>IF($CB308=TRUE,CM308-($CI308*'2. AC Monitors'!$E$15),CM308)</f>
        <v>32.207460000000005</v>
      </c>
      <c r="CO308" s="33">
        <f>IF($CA308="DC",CN308+(CI308*(1-'2. AC Monitors'!$D$21)),CN308)</f>
        <v>32.207460000000005</v>
      </c>
      <c r="CP308" s="35">
        <f>('2. AC Monitors'!$A$8*'1. Version 7 Dataset'!$R308)+'2. AC Monitors'!$C$8</f>
        <v>37.034779999999998</v>
      </c>
      <c r="CQ308" s="35">
        <f t="shared" si="34"/>
        <v>1</v>
      </c>
      <c r="CR308" s="33">
        <f>(IF(CD308=TRUE,CI308+(CI308*'2. AC Monitors'!$D$15),'1. Version 7 Dataset'!CI308))*0.85</f>
        <v>38.976563000000006</v>
      </c>
      <c r="CS308" s="35">
        <f t="shared" si="35"/>
        <v>0</v>
      </c>
      <c r="CT308" s="35">
        <f>($AZ308*$R308*'3. Signage Displays'!$A$7)+'3. Signage Displays'!$B$7*TANH('3. Signage Displays'!$C$7*('1. Version 7 Dataset'!$R308+'3. Signage Displays'!$D$7)+'3. Signage Displays'!$E$7)+'3. Signage Displays'!$F$7</f>
        <v>32.090948717687809</v>
      </c>
      <c r="CU308" s="36">
        <f>($AZ308*$R308*'3. Signage Displays'!$A$7)</f>
        <v>2.6312174400000004</v>
      </c>
      <c r="CV308" s="37">
        <f>BE308-(AZ308*R308*'3. Signage Displays'!$A$7)</f>
        <v>10.50878256</v>
      </c>
      <c r="CW308" s="37">
        <f>IF(CC308=TRUE,CV308-(CT308*'3. Signage Displays'!$A$12),CV308)</f>
        <v>10.50878256</v>
      </c>
      <c r="CX308" s="38">
        <f>'3. Signage Displays'!$B$7*TANH('3. Signage Displays'!$C$7*('1. Version 7 Dataset'!R308+'3. Signage Displays'!$D$7)+'3. Signage Displays'!$E$7)+'3. Signage Displays'!$F$7</f>
        <v>29.459731277687805</v>
      </c>
      <c r="CY308" s="28">
        <f t="shared" si="36"/>
        <v>1</v>
      </c>
    </row>
    <row r="309" spans="1:103" s="17" customFormat="1" ht="19.5" customHeight="1">
      <c r="A309" s="28">
        <v>294</v>
      </c>
      <c r="B309" s="29" t="s">
        <v>2857</v>
      </c>
      <c r="C309" s="29" t="s">
        <v>2940</v>
      </c>
      <c r="D309" s="29" t="s">
        <v>2936</v>
      </c>
      <c r="E309" s="29" t="s">
        <v>2860</v>
      </c>
      <c r="F309" s="29" t="s">
        <v>2940</v>
      </c>
      <c r="G309" s="29" t="s">
        <v>2936</v>
      </c>
      <c r="H309" s="29"/>
      <c r="I309" s="29" t="s">
        <v>78</v>
      </c>
      <c r="J309" s="29" t="s">
        <v>88</v>
      </c>
      <c r="K309" s="29" t="s">
        <v>158</v>
      </c>
      <c r="L309" s="29" t="s">
        <v>80</v>
      </c>
      <c r="M309" s="29"/>
      <c r="N309" s="30">
        <v>600</v>
      </c>
      <c r="O309" s="30">
        <v>10.6</v>
      </c>
      <c r="P309" s="30">
        <v>18.8</v>
      </c>
      <c r="Q309" s="31">
        <v>21.5</v>
      </c>
      <c r="R309" s="30">
        <v>198.08</v>
      </c>
      <c r="S309" s="30">
        <v>1.78</v>
      </c>
      <c r="T309" s="30">
        <v>1080</v>
      </c>
      <c r="U309" s="30">
        <v>1920</v>
      </c>
      <c r="V309" s="32">
        <v>2.1</v>
      </c>
      <c r="W309" s="30">
        <v>10469</v>
      </c>
      <c r="X309" s="30">
        <v>60</v>
      </c>
      <c r="Y309" s="30">
        <v>0.3</v>
      </c>
      <c r="Z309" s="29" t="s">
        <v>86</v>
      </c>
      <c r="AA309" s="29" t="s">
        <v>86</v>
      </c>
      <c r="AB309" s="29"/>
      <c r="AC309" s="29"/>
      <c r="AD309" s="29" t="s">
        <v>83</v>
      </c>
      <c r="AE309" s="29" t="s">
        <v>83</v>
      </c>
      <c r="AF309" s="29" t="s">
        <v>306</v>
      </c>
      <c r="AG309" s="29"/>
      <c r="AH309" s="29" t="s">
        <v>86</v>
      </c>
      <c r="AI309" s="29"/>
      <c r="AJ309" s="29" t="s">
        <v>86</v>
      </c>
      <c r="AK309" s="29" t="s">
        <v>86</v>
      </c>
      <c r="AL309" s="29" t="s">
        <v>306</v>
      </c>
      <c r="AM309" s="29"/>
      <c r="AN309" s="29" t="s">
        <v>86</v>
      </c>
      <c r="AO309" s="29" t="s">
        <v>86</v>
      </c>
      <c r="AP309" s="29" t="s">
        <v>86</v>
      </c>
      <c r="AQ309" s="29" t="s">
        <v>96</v>
      </c>
      <c r="AR309" s="29"/>
      <c r="AS309" s="29" t="s">
        <v>84</v>
      </c>
      <c r="AT309" s="29" t="s">
        <v>89</v>
      </c>
      <c r="AU309" s="29"/>
      <c r="AV309" s="30">
        <v>2</v>
      </c>
      <c r="AW309" s="29" t="s">
        <v>84</v>
      </c>
      <c r="AX309" s="29" t="s">
        <v>84</v>
      </c>
      <c r="AY309" s="30">
        <v>200</v>
      </c>
      <c r="AZ309" s="30">
        <v>217.7</v>
      </c>
      <c r="BA309" s="30">
        <v>165.7</v>
      </c>
      <c r="BB309" s="30">
        <v>200.9</v>
      </c>
      <c r="BC309" s="29"/>
      <c r="BD309" s="29"/>
      <c r="BE309" s="30">
        <v>11.91</v>
      </c>
      <c r="BF309" s="29"/>
      <c r="BG309" s="30">
        <v>0.19</v>
      </c>
      <c r="BH309" s="29"/>
      <c r="BI309" s="29"/>
      <c r="BJ309" s="30">
        <v>0.13</v>
      </c>
      <c r="BK309" s="30">
        <v>37.6</v>
      </c>
      <c r="BL309" s="30">
        <v>37.6</v>
      </c>
      <c r="BM309" s="30">
        <v>50.6</v>
      </c>
      <c r="BN309" s="29"/>
      <c r="BO309" s="29"/>
      <c r="BP309" s="30">
        <v>0.17</v>
      </c>
      <c r="BQ309" s="30">
        <v>0.23</v>
      </c>
      <c r="BR309" s="29"/>
      <c r="BS309" s="30">
        <v>11.98</v>
      </c>
      <c r="BT309" s="30">
        <v>38.01</v>
      </c>
      <c r="BU309" s="29"/>
      <c r="BV309" s="30">
        <v>0</v>
      </c>
      <c r="BW309" s="28">
        <v>294</v>
      </c>
      <c r="BX309" s="33">
        <f t="shared" si="31"/>
        <v>37.597919999999995</v>
      </c>
      <c r="BY309" s="34">
        <f>IF(COUNTIF($G$2:G309,G309)=1,1,0)</f>
        <v>1</v>
      </c>
      <c r="BZ309" s="34">
        <f t="shared" si="32"/>
        <v>1</v>
      </c>
      <c r="CA309" s="28" t="s">
        <v>3405</v>
      </c>
      <c r="CB309" s="34" t="b">
        <f t="shared" si="37"/>
        <v>0</v>
      </c>
      <c r="CC309" s="34" t="b">
        <f t="shared" si="33"/>
        <v>0</v>
      </c>
      <c r="CD309" s="34" t="b">
        <f t="array" ref="CD309">ISNUMBER(SEARCH("Touch Screen",$AJ309))</f>
        <v>0</v>
      </c>
      <c r="CE309" s="34"/>
      <c r="CF309" s="34"/>
      <c r="CG309" s="32">
        <v>0.3</v>
      </c>
      <c r="CH309" s="28">
        <v>0</v>
      </c>
      <c r="CI309" s="33">
        <f>('2. AC Monitors'!$A$8*'1. Version 7 Dataset'!$R309)+('1. Version 7 Dataset'!$V309*'2. AC Monitors'!$B$8)+'2. AC Monitors'!$C$8</f>
        <v>40.985759999999999</v>
      </c>
      <c r="CJ309" s="35">
        <f>BX309-('2. AC Monitors'!$B$8*V309)</f>
        <v>28.777919999999995</v>
      </c>
      <c r="CK309" s="33">
        <f>IF($CH309=0,CJ309,CJ309-('2. AC Monitors'!$A$15*'1. Version 7 Dataset'!$CG309))</f>
        <v>28.777919999999995</v>
      </c>
      <c r="CL309" s="33">
        <f>IF($CC309=TRUE,'1. Version 7 Dataset'!CK309-($CI309*'2. AC Monitors'!$B$15),'1. Version 7 Dataset'!CK309)</f>
        <v>28.777919999999995</v>
      </c>
      <c r="CM309" s="33">
        <f>IF($CD309=TRUE,CL309-($CI309*'2. AC Monitors'!$D$15),CL309)</f>
        <v>28.777919999999995</v>
      </c>
      <c r="CN309" s="33">
        <f>IF($CB309=TRUE,CM309-($CI309*'2. AC Monitors'!$E$15),CM309)</f>
        <v>28.777919999999995</v>
      </c>
      <c r="CO309" s="33">
        <f>IF($CA309="DC",CN309+(CI309*(1-'2. AC Monitors'!$D$21)),CN309)</f>
        <v>28.777919999999995</v>
      </c>
      <c r="CP309" s="35">
        <f>('2. AC Monitors'!$A$8*'1. Version 7 Dataset'!$R309)+'2. AC Monitors'!$C$8</f>
        <v>32.165760000000006</v>
      </c>
      <c r="CQ309" s="35">
        <f t="shared" si="34"/>
        <v>1</v>
      </c>
      <c r="CR309" s="33">
        <f>(IF(CD309=TRUE,CI309+(CI309*'2. AC Monitors'!$D$15),'1. Version 7 Dataset'!CI309))*0.85</f>
        <v>34.837896000000001</v>
      </c>
      <c r="CS309" s="35">
        <f t="shared" si="35"/>
        <v>0</v>
      </c>
      <c r="CT309" s="35">
        <f>($AZ309*$R309*'3. Signage Displays'!$A$7)+'3. Signage Displays'!$B$7*TANH('3. Signage Displays'!$C$7*('1. Version 7 Dataset'!$R309+'3. Signage Displays'!$D$7)+'3. Signage Displays'!$E$7)+'3. Signage Displays'!$F$7</f>
        <v>28.801460221315608</v>
      </c>
      <c r="CU309" s="36">
        <f>($AZ309*$R309*'3. Signage Displays'!$A$7)</f>
        <v>1.7248806400000003</v>
      </c>
      <c r="CV309" s="37">
        <f>BE309-(AZ309*R309*'3. Signage Displays'!$A$7)</f>
        <v>10.18511936</v>
      </c>
      <c r="CW309" s="37">
        <f>IF(CC309=TRUE,CV309-(CT309*'3. Signage Displays'!$A$12),CV309)</f>
        <v>10.18511936</v>
      </c>
      <c r="CX309" s="38">
        <f>'3. Signage Displays'!$B$7*TANH('3. Signage Displays'!$C$7*('1. Version 7 Dataset'!R309+'3. Signage Displays'!$D$7)+'3. Signage Displays'!$E$7)+'3. Signage Displays'!$F$7</f>
        <v>27.07657958131561</v>
      </c>
      <c r="CY309" s="28">
        <f t="shared" si="36"/>
        <v>1</v>
      </c>
    </row>
    <row r="310" spans="1:103" s="17" customFormat="1" ht="19.5" customHeight="1">
      <c r="A310" s="28">
        <v>295</v>
      </c>
      <c r="B310" s="29" t="s">
        <v>1196</v>
      </c>
      <c r="C310" s="29" t="s">
        <v>1200</v>
      </c>
      <c r="D310" s="29" t="s">
        <v>1201</v>
      </c>
      <c r="E310" s="29" t="s">
        <v>1199</v>
      </c>
      <c r="F310" s="29" t="s">
        <v>1200</v>
      </c>
      <c r="G310" s="29" t="s">
        <v>1201</v>
      </c>
      <c r="H310" s="29"/>
      <c r="I310" s="29" t="s">
        <v>78</v>
      </c>
      <c r="J310" s="29" t="s">
        <v>100</v>
      </c>
      <c r="K310" s="29"/>
      <c r="L310" s="29" t="s">
        <v>80</v>
      </c>
      <c r="M310" s="29"/>
      <c r="N310" s="30">
        <v>1000</v>
      </c>
      <c r="O310" s="30">
        <v>13.2</v>
      </c>
      <c r="P310" s="30">
        <v>23.5</v>
      </c>
      <c r="Q310" s="31">
        <v>27</v>
      </c>
      <c r="R310" s="30">
        <v>311.5</v>
      </c>
      <c r="S310" s="30">
        <v>1.78</v>
      </c>
      <c r="T310" s="30">
        <v>1080</v>
      </c>
      <c r="U310" s="30">
        <v>1920</v>
      </c>
      <c r="V310" s="32">
        <v>2.1</v>
      </c>
      <c r="W310" s="30">
        <v>6657</v>
      </c>
      <c r="X310" s="30">
        <v>60</v>
      </c>
      <c r="Y310" s="30">
        <v>0.3</v>
      </c>
      <c r="Z310" s="29" t="s">
        <v>86</v>
      </c>
      <c r="AA310" s="29" t="s">
        <v>86</v>
      </c>
      <c r="AB310" s="29"/>
      <c r="AC310" s="29"/>
      <c r="AD310" s="29" t="s">
        <v>84</v>
      </c>
      <c r="AE310" s="29" t="s">
        <v>84</v>
      </c>
      <c r="AF310" s="29" t="s">
        <v>139</v>
      </c>
      <c r="AG310" s="29"/>
      <c r="AH310" s="29" t="s">
        <v>120</v>
      </c>
      <c r="AI310" s="29"/>
      <c r="AJ310" s="29" t="s">
        <v>120</v>
      </c>
      <c r="AK310" s="29" t="s">
        <v>86</v>
      </c>
      <c r="AL310" s="29" t="s">
        <v>102</v>
      </c>
      <c r="AM310" s="29"/>
      <c r="AN310" s="29" t="s">
        <v>86</v>
      </c>
      <c r="AO310" s="29" t="s">
        <v>86</v>
      </c>
      <c r="AP310" s="29" t="s">
        <v>86</v>
      </c>
      <c r="AQ310" s="29" t="s">
        <v>96</v>
      </c>
      <c r="AR310" s="29"/>
      <c r="AS310" s="29" t="s">
        <v>84</v>
      </c>
      <c r="AT310" s="29" t="s">
        <v>89</v>
      </c>
      <c r="AU310" s="29"/>
      <c r="AV310" s="30">
        <v>1</v>
      </c>
      <c r="AW310" s="29" t="s">
        <v>84</v>
      </c>
      <c r="AX310" s="29" t="s">
        <v>83</v>
      </c>
      <c r="AY310" s="30">
        <v>335</v>
      </c>
      <c r="AZ310" s="30">
        <v>334.2</v>
      </c>
      <c r="BA310" s="30">
        <v>286.8</v>
      </c>
      <c r="BB310" s="30">
        <v>200</v>
      </c>
      <c r="BC310" s="29"/>
      <c r="BD310" s="29"/>
      <c r="BE310" s="30">
        <v>17.41</v>
      </c>
      <c r="BF310" s="29"/>
      <c r="BG310" s="30">
        <v>0.24</v>
      </c>
      <c r="BH310" s="30">
        <v>0.24</v>
      </c>
      <c r="BI310" s="29"/>
      <c r="BJ310" s="30">
        <v>0.18</v>
      </c>
      <c r="BK310" s="30">
        <v>54.75</v>
      </c>
      <c r="BL310" s="30">
        <v>54.75</v>
      </c>
      <c r="BM310" s="30">
        <v>64</v>
      </c>
      <c r="BN310" s="29"/>
      <c r="BO310" s="29"/>
      <c r="BP310" s="30">
        <v>0.26</v>
      </c>
      <c r="BQ310" s="30">
        <v>0.32</v>
      </c>
      <c r="BR310" s="30">
        <v>0.32</v>
      </c>
      <c r="BS310" s="30">
        <v>17.440000000000001</v>
      </c>
      <c r="BT310" s="30">
        <v>55.29</v>
      </c>
      <c r="BU310" s="29"/>
      <c r="BV310" s="30">
        <v>0</v>
      </c>
      <c r="BW310" s="28">
        <v>295</v>
      </c>
      <c r="BX310" s="33">
        <f t="shared" si="31"/>
        <v>54.745619999999995</v>
      </c>
      <c r="BY310" s="34">
        <f>IF(COUNTIF($G$2:G310,G310)=1,1,0)</f>
        <v>0</v>
      </c>
      <c r="BZ310" s="34">
        <f t="shared" si="32"/>
        <v>1</v>
      </c>
      <c r="CA310" s="28" t="s">
        <v>3405</v>
      </c>
      <c r="CB310" s="34" t="b">
        <f t="shared" si="37"/>
        <v>0</v>
      </c>
      <c r="CC310" s="34" t="b">
        <f t="shared" si="33"/>
        <v>0</v>
      </c>
      <c r="CD310" s="34" t="b">
        <f t="array" ref="CD310">ISNUMBER(SEARCH("Touch Screen",$AJ310))</f>
        <v>0</v>
      </c>
      <c r="CE310" s="34"/>
      <c r="CF310" s="34"/>
      <c r="CG310" s="32">
        <v>0.3</v>
      </c>
      <c r="CH310" s="28">
        <v>0</v>
      </c>
      <c r="CI310" s="33">
        <f>('2. AC Monitors'!$A$8*'1. Version 7 Dataset'!$R310)+('1. Version 7 Dataset'!$V310*'2. AC Monitors'!$B$8)+'2. AC Monitors'!$C$8</f>
        <v>54.823</v>
      </c>
      <c r="CJ310" s="35">
        <f>BX310-('2. AC Monitors'!$B$8*V310)</f>
        <v>45.925619999999995</v>
      </c>
      <c r="CK310" s="33">
        <f>IF($CH310=0,CJ310,CJ310-('2. AC Monitors'!$A$15*'1. Version 7 Dataset'!$CG310))</f>
        <v>45.925619999999995</v>
      </c>
      <c r="CL310" s="33">
        <f>IF($CC310=TRUE,'1. Version 7 Dataset'!CK310-($CI310*'2. AC Monitors'!$B$15),'1. Version 7 Dataset'!CK310)</f>
        <v>45.925619999999995</v>
      </c>
      <c r="CM310" s="33">
        <f>IF($CD310=TRUE,CL310-($CI310*'2. AC Monitors'!$D$15),CL310)</f>
        <v>45.925619999999995</v>
      </c>
      <c r="CN310" s="33">
        <f>IF($CB310=TRUE,CM310-($CI310*'2. AC Monitors'!$E$15),CM310)</f>
        <v>45.925619999999995</v>
      </c>
      <c r="CO310" s="33">
        <f>IF($CA310="DC",CN310+(CI310*(1-'2. AC Monitors'!$D$21)),CN310)</f>
        <v>45.925619999999995</v>
      </c>
      <c r="CP310" s="35">
        <f>('2. AC Monitors'!$A$8*'1. Version 7 Dataset'!$R310)+'2. AC Monitors'!$C$8</f>
        <v>46.003</v>
      </c>
      <c r="CQ310" s="35">
        <f t="shared" si="34"/>
        <v>1</v>
      </c>
      <c r="CR310" s="33">
        <f>(IF(CD310=TRUE,CI310+(CI310*'2. AC Monitors'!$D$15),'1. Version 7 Dataset'!CI310))*0.85</f>
        <v>46.599550000000001</v>
      </c>
      <c r="CS310" s="35">
        <f t="shared" si="35"/>
        <v>0</v>
      </c>
      <c r="CT310" s="35">
        <f>($AZ310*$R310*'3. Signage Displays'!$A$7)+'3. Signage Displays'!$B$7*TANH('3. Signage Displays'!$C$7*('1. Version 7 Dataset'!$R310+'3. Signage Displays'!$D$7)+'3. Signage Displays'!$E$7)+'3. Signage Displays'!$F$7</f>
        <v>37.992429626443197</v>
      </c>
      <c r="CU310" s="36">
        <f>($AZ310*$R310*'3. Signage Displays'!$A$7)</f>
        <v>4.1641320000000004</v>
      </c>
      <c r="CV310" s="37">
        <f>BE310-(AZ310*R310*'3. Signage Displays'!$A$7)</f>
        <v>13.245868</v>
      </c>
      <c r="CW310" s="37">
        <f>IF(CC310=TRUE,CV310-(CT310*'3. Signage Displays'!$A$12),CV310)</f>
        <v>13.245868</v>
      </c>
      <c r="CX310" s="38">
        <f>'3. Signage Displays'!$B$7*TANH('3. Signage Displays'!$C$7*('1. Version 7 Dataset'!R310+'3. Signage Displays'!$D$7)+'3. Signage Displays'!$E$7)+'3. Signage Displays'!$F$7</f>
        <v>33.828297626443195</v>
      </c>
      <c r="CY310" s="28">
        <f t="shared" si="36"/>
        <v>1</v>
      </c>
    </row>
    <row r="311" spans="1:103" s="17" customFormat="1" ht="19.5" customHeight="1">
      <c r="A311" s="28">
        <v>296</v>
      </c>
      <c r="B311" s="29" t="s">
        <v>1639</v>
      </c>
      <c r="C311" s="29" t="s">
        <v>1653</v>
      </c>
      <c r="D311" s="29" t="s">
        <v>1654</v>
      </c>
      <c r="E311" s="29" t="s">
        <v>1642</v>
      </c>
      <c r="F311" s="29" t="s">
        <v>1653</v>
      </c>
      <c r="G311" s="29" t="s">
        <v>1654</v>
      </c>
      <c r="H311" s="29" t="s">
        <v>1655</v>
      </c>
      <c r="I311" s="29" t="s">
        <v>78</v>
      </c>
      <c r="J311" s="29" t="s">
        <v>100</v>
      </c>
      <c r="K311" s="29"/>
      <c r="L311" s="29" t="s">
        <v>80</v>
      </c>
      <c r="M311" s="29"/>
      <c r="N311" s="30">
        <v>1000</v>
      </c>
      <c r="O311" s="30">
        <v>13.2</v>
      </c>
      <c r="P311" s="30">
        <v>23.5</v>
      </c>
      <c r="Q311" s="31">
        <v>27</v>
      </c>
      <c r="R311" s="30">
        <v>311.5</v>
      </c>
      <c r="S311" s="30">
        <v>1.78</v>
      </c>
      <c r="T311" s="30">
        <v>1080</v>
      </c>
      <c r="U311" s="30">
        <v>1920</v>
      </c>
      <c r="V311" s="32">
        <v>2.1</v>
      </c>
      <c r="W311" s="30">
        <v>163</v>
      </c>
      <c r="X311" s="30">
        <v>60</v>
      </c>
      <c r="Y311" s="30">
        <v>0.7</v>
      </c>
      <c r="Z311" s="29" t="s">
        <v>150</v>
      </c>
      <c r="AA311" s="29" t="s">
        <v>86</v>
      </c>
      <c r="AB311" s="29"/>
      <c r="AC311" s="29"/>
      <c r="AD311" s="29" t="s">
        <v>84</v>
      </c>
      <c r="AE311" s="29" t="s">
        <v>84</v>
      </c>
      <c r="AF311" s="29" t="s">
        <v>127</v>
      </c>
      <c r="AG311" s="29"/>
      <c r="AH311" s="29" t="s">
        <v>86</v>
      </c>
      <c r="AI311" s="29"/>
      <c r="AJ311" s="29" t="s">
        <v>86</v>
      </c>
      <c r="AK311" s="29" t="s">
        <v>86</v>
      </c>
      <c r="AL311" s="29" t="s">
        <v>102</v>
      </c>
      <c r="AM311" s="29"/>
      <c r="AN311" s="29" t="s">
        <v>86</v>
      </c>
      <c r="AO311" s="29" t="s">
        <v>86</v>
      </c>
      <c r="AP311" s="29" t="s">
        <v>86</v>
      </c>
      <c r="AQ311" s="29" t="s">
        <v>96</v>
      </c>
      <c r="AR311" s="29"/>
      <c r="AS311" s="29" t="s">
        <v>84</v>
      </c>
      <c r="AT311" s="29" t="s">
        <v>89</v>
      </c>
      <c r="AU311" s="29"/>
      <c r="AV311" s="30">
        <v>0</v>
      </c>
      <c r="AW311" s="29" t="s">
        <v>84</v>
      </c>
      <c r="AX311" s="29" t="s">
        <v>84</v>
      </c>
      <c r="AY311" s="30">
        <v>377.6</v>
      </c>
      <c r="AZ311" s="30">
        <v>377.6</v>
      </c>
      <c r="BA311" s="30">
        <v>214</v>
      </c>
      <c r="BB311" s="30">
        <v>202.3</v>
      </c>
      <c r="BC311" s="29"/>
      <c r="BD311" s="29"/>
      <c r="BE311" s="30">
        <v>15.71</v>
      </c>
      <c r="BF311" s="29"/>
      <c r="BG311" s="30">
        <v>0.16</v>
      </c>
      <c r="BH311" s="30">
        <v>0.16</v>
      </c>
      <c r="BI311" s="30">
        <v>0.5</v>
      </c>
      <c r="BJ311" s="30">
        <v>0.14000000000000001</v>
      </c>
      <c r="BK311" s="30">
        <v>49.06</v>
      </c>
      <c r="BL311" s="30">
        <v>49.06</v>
      </c>
      <c r="BM311" s="30">
        <v>64</v>
      </c>
      <c r="BN311" s="29"/>
      <c r="BO311" s="29"/>
      <c r="BP311" s="30">
        <v>0.22</v>
      </c>
      <c r="BQ311" s="30">
        <v>0.24</v>
      </c>
      <c r="BR311" s="30">
        <v>0.25</v>
      </c>
      <c r="BS311" s="30">
        <v>16.02</v>
      </c>
      <c r="BT311" s="30">
        <v>50.48</v>
      </c>
      <c r="BU311" s="29"/>
      <c r="BV311" s="30">
        <v>1</v>
      </c>
      <c r="BW311" s="28">
        <v>296</v>
      </c>
      <c r="BX311" s="33">
        <f t="shared" si="31"/>
        <v>49.0779</v>
      </c>
      <c r="BY311" s="34">
        <f>IF(COUNTIF($G$2:G311,G311)=1,1,0)</f>
        <v>1</v>
      </c>
      <c r="BZ311" s="34">
        <f t="shared" si="32"/>
        <v>1</v>
      </c>
      <c r="CA311" s="28" t="s">
        <v>3405</v>
      </c>
      <c r="CB311" s="34" t="b">
        <f t="shared" si="37"/>
        <v>0</v>
      </c>
      <c r="CC311" s="34" t="b">
        <f t="shared" si="33"/>
        <v>0</v>
      </c>
      <c r="CD311" s="34" t="b">
        <f t="array" ref="CD311">ISNUMBER(SEARCH("Touch Screen",$AJ311))</f>
        <v>0</v>
      </c>
      <c r="CE311" s="34"/>
      <c r="CF311" s="34"/>
      <c r="CG311" s="32">
        <v>0.7</v>
      </c>
      <c r="CH311" s="28">
        <v>0</v>
      </c>
      <c r="CI311" s="33">
        <f>('2. AC Monitors'!$A$8*'1. Version 7 Dataset'!$R311)+('1. Version 7 Dataset'!$V311*'2. AC Monitors'!$B$8)+'2. AC Monitors'!$C$8</f>
        <v>54.823</v>
      </c>
      <c r="CJ311" s="35">
        <f>BX311-('2. AC Monitors'!$B$8*V311)</f>
        <v>40.257899999999999</v>
      </c>
      <c r="CK311" s="33">
        <f>IF($CH311=0,CJ311,CJ311-('2. AC Monitors'!$A$15*'1. Version 7 Dataset'!$CG311))</f>
        <v>40.257899999999999</v>
      </c>
      <c r="CL311" s="33">
        <f>IF($CC311=TRUE,'1. Version 7 Dataset'!CK311-($CI311*'2. AC Monitors'!$B$15),'1. Version 7 Dataset'!CK311)</f>
        <v>40.257899999999999</v>
      </c>
      <c r="CM311" s="33">
        <f>IF($CD311=TRUE,CL311-($CI311*'2. AC Monitors'!$D$15),CL311)</f>
        <v>40.257899999999999</v>
      </c>
      <c r="CN311" s="33">
        <f>IF($CB311=TRUE,CM311-($CI311*'2. AC Monitors'!$E$15),CM311)</f>
        <v>40.257899999999999</v>
      </c>
      <c r="CO311" s="33">
        <f>IF($CA311="DC",CN311+(CI311*(1-'2. AC Monitors'!$D$21)),CN311)</f>
        <v>40.257899999999999</v>
      </c>
      <c r="CP311" s="35">
        <f>('2. AC Monitors'!$A$8*'1. Version 7 Dataset'!$R311)+'2. AC Monitors'!$C$8</f>
        <v>46.003</v>
      </c>
      <c r="CQ311" s="35">
        <f t="shared" si="34"/>
        <v>1</v>
      </c>
      <c r="CR311" s="33">
        <f>(IF(CD311=TRUE,CI311+(CI311*'2. AC Monitors'!$D$15),'1. Version 7 Dataset'!CI311))*0.85</f>
        <v>46.599550000000001</v>
      </c>
      <c r="CS311" s="35">
        <f t="shared" si="35"/>
        <v>0</v>
      </c>
      <c r="CT311" s="35">
        <f>($AZ311*$R311*'3. Signage Displays'!$A$7)+'3. Signage Displays'!$B$7*TANH('3. Signage Displays'!$C$7*('1. Version 7 Dataset'!$R311+'3. Signage Displays'!$D$7)+'3. Signage Displays'!$E$7)+'3. Signage Displays'!$F$7</f>
        <v>38.533193626443193</v>
      </c>
      <c r="CU311" s="36">
        <f>($AZ311*$R311*'3. Signage Displays'!$A$7)</f>
        <v>4.7048960000000006</v>
      </c>
      <c r="CV311" s="37">
        <f>BE311-(AZ311*R311*'3. Signage Displays'!$A$7)</f>
        <v>11.005103999999999</v>
      </c>
      <c r="CW311" s="37">
        <f>IF(CC311=TRUE,CV311-(CT311*'3. Signage Displays'!$A$12),CV311)</f>
        <v>11.005103999999999</v>
      </c>
      <c r="CX311" s="38">
        <f>'3. Signage Displays'!$B$7*TANH('3. Signage Displays'!$C$7*('1. Version 7 Dataset'!R311+'3. Signage Displays'!$D$7)+'3. Signage Displays'!$E$7)+'3. Signage Displays'!$F$7</f>
        <v>33.828297626443195</v>
      </c>
      <c r="CY311" s="28">
        <f t="shared" si="36"/>
        <v>1</v>
      </c>
    </row>
    <row r="312" spans="1:103" s="17" customFormat="1" ht="19.5" customHeight="1">
      <c r="A312" s="28">
        <v>297</v>
      </c>
      <c r="B312" s="29" t="s">
        <v>2857</v>
      </c>
      <c r="C312" s="29" t="s">
        <v>3033</v>
      </c>
      <c r="D312" s="29" t="s">
        <v>3034</v>
      </c>
      <c r="E312" s="29" t="s">
        <v>2860</v>
      </c>
      <c r="F312" s="29" t="s">
        <v>3033</v>
      </c>
      <c r="G312" s="29" t="s">
        <v>3034</v>
      </c>
      <c r="H312" s="29"/>
      <c r="I312" s="29" t="s">
        <v>78</v>
      </c>
      <c r="J312" s="29" t="s">
        <v>88</v>
      </c>
      <c r="K312" s="29" t="s">
        <v>158</v>
      </c>
      <c r="L312" s="29" t="s">
        <v>80</v>
      </c>
      <c r="M312" s="29" t="s">
        <v>105</v>
      </c>
      <c r="N312" s="30">
        <v>1000</v>
      </c>
      <c r="O312" s="30">
        <v>13.2</v>
      </c>
      <c r="P312" s="30">
        <v>23.5</v>
      </c>
      <c r="Q312" s="31">
        <v>27</v>
      </c>
      <c r="R312" s="30">
        <v>311.67</v>
      </c>
      <c r="S312" s="30">
        <v>1.78</v>
      </c>
      <c r="T312" s="30">
        <v>1080</v>
      </c>
      <c r="U312" s="30">
        <v>1920</v>
      </c>
      <c r="V312" s="32">
        <v>2.1</v>
      </c>
      <c r="W312" s="30">
        <v>66653</v>
      </c>
      <c r="X312" s="30">
        <v>60</v>
      </c>
      <c r="Y312" s="30">
        <v>41.3</v>
      </c>
      <c r="Z312" s="29" t="s">
        <v>81</v>
      </c>
      <c r="AA312" s="29" t="s">
        <v>86</v>
      </c>
      <c r="AB312" s="29"/>
      <c r="AC312" s="29"/>
      <c r="AD312" s="29" t="s">
        <v>84</v>
      </c>
      <c r="AE312" s="29" t="s">
        <v>83</v>
      </c>
      <c r="AF312" s="29" t="s">
        <v>102</v>
      </c>
      <c r="AG312" s="29" t="s">
        <v>105</v>
      </c>
      <c r="AH312" s="29" t="s">
        <v>86</v>
      </c>
      <c r="AI312" s="29" t="s">
        <v>105</v>
      </c>
      <c r="AJ312" s="29" t="s">
        <v>86</v>
      </c>
      <c r="AK312" s="29" t="s">
        <v>86</v>
      </c>
      <c r="AL312" s="29" t="s">
        <v>102</v>
      </c>
      <c r="AM312" s="29" t="s">
        <v>105</v>
      </c>
      <c r="AN312" s="29" t="s">
        <v>86</v>
      </c>
      <c r="AO312" s="29" t="s">
        <v>86</v>
      </c>
      <c r="AP312" s="29" t="s">
        <v>86</v>
      </c>
      <c r="AQ312" s="29" t="s">
        <v>96</v>
      </c>
      <c r="AR312" s="29" t="s">
        <v>105</v>
      </c>
      <c r="AS312" s="29" t="s">
        <v>84</v>
      </c>
      <c r="AT312" s="29" t="s">
        <v>89</v>
      </c>
      <c r="AU312" s="29" t="s">
        <v>105</v>
      </c>
      <c r="AV312" s="30">
        <v>5</v>
      </c>
      <c r="AW312" s="29" t="s">
        <v>84</v>
      </c>
      <c r="AX312" s="29" t="s">
        <v>83</v>
      </c>
      <c r="AY312" s="30">
        <v>250</v>
      </c>
      <c r="AZ312" s="30">
        <v>294.7</v>
      </c>
      <c r="BA312" s="30">
        <v>246.1</v>
      </c>
      <c r="BB312" s="30">
        <v>200</v>
      </c>
      <c r="BC312" s="29"/>
      <c r="BD312" s="29"/>
      <c r="BE312" s="30">
        <v>19.21</v>
      </c>
      <c r="BF312" s="29"/>
      <c r="BG312" s="30">
        <v>0.16</v>
      </c>
      <c r="BH312" s="29"/>
      <c r="BI312" s="29"/>
      <c r="BJ312" s="30">
        <v>0.12</v>
      </c>
      <c r="BK312" s="30">
        <v>59.8</v>
      </c>
      <c r="BL312" s="30">
        <v>59.8</v>
      </c>
      <c r="BM312" s="30">
        <v>64</v>
      </c>
      <c r="BN312" s="29"/>
      <c r="BO312" s="29"/>
      <c r="BP312" s="30">
        <v>0.17</v>
      </c>
      <c r="BQ312" s="30">
        <v>0.22</v>
      </c>
      <c r="BR312" s="29"/>
      <c r="BS312" s="30">
        <v>19.66</v>
      </c>
      <c r="BT312" s="30">
        <v>61.52</v>
      </c>
      <c r="BU312" s="29"/>
      <c r="BV312" s="30">
        <v>0</v>
      </c>
      <c r="BW312" s="28">
        <v>297</v>
      </c>
      <c r="BX312" s="33">
        <f t="shared" si="31"/>
        <v>59.808899999999994</v>
      </c>
      <c r="BY312" s="34">
        <f>IF(COUNTIF($G$2:G312,G312)=1,1,0)</f>
        <v>1</v>
      </c>
      <c r="BZ312" s="34">
        <f t="shared" si="32"/>
        <v>1</v>
      </c>
      <c r="CA312" s="28" t="s">
        <v>3405</v>
      </c>
      <c r="CB312" s="34" t="b">
        <f t="shared" si="37"/>
        <v>0</v>
      </c>
      <c r="CC312" s="34" t="b">
        <f t="shared" si="33"/>
        <v>0</v>
      </c>
      <c r="CD312" s="34" t="b">
        <f t="array" ref="CD312">ISNUMBER(SEARCH("Touch Screen",$AJ312))</f>
        <v>0</v>
      </c>
      <c r="CE312" s="34"/>
      <c r="CF312" s="34"/>
      <c r="CG312" s="32">
        <v>41.3</v>
      </c>
      <c r="CH312" s="28">
        <v>0</v>
      </c>
      <c r="CI312" s="33">
        <f>('2. AC Monitors'!$A$8*'1. Version 7 Dataset'!$R312)+('1. Version 7 Dataset'!$V312*'2. AC Monitors'!$B$8)+'2. AC Monitors'!$C$8</f>
        <v>54.843740000000004</v>
      </c>
      <c r="CJ312" s="35">
        <f>BX312-('2. AC Monitors'!$B$8*V312)</f>
        <v>50.988899999999994</v>
      </c>
      <c r="CK312" s="33">
        <f>IF($CH312=0,CJ312,CJ312-('2. AC Monitors'!$A$15*'1. Version 7 Dataset'!$CG312))</f>
        <v>50.988899999999994</v>
      </c>
      <c r="CL312" s="33">
        <f>IF($CC312=TRUE,'1. Version 7 Dataset'!CK312-($CI312*'2. AC Monitors'!$B$15),'1. Version 7 Dataset'!CK312)</f>
        <v>50.988899999999994</v>
      </c>
      <c r="CM312" s="33">
        <f>IF($CD312=TRUE,CL312-($CI312*'2. AC Monitors'!$D$15),CL312)</f>
        <v>50.988899999999994</v>
      </c>
      <c r="CN312" s="33">
        <f>IF($CB312=TRUE,CM312-($CI312*'2. AC Monitors'!$E$15),CM312)</f>
        <v>50.988899999999994</v>
      </c>
      <c r="CO312" s="33">
        <f>IF($CA312="DC",CN312+(CI312*(1-'2. AC Monitors'!$D$21)),CN312)</f>
        <v>50.988899999999994</v>
      </c>
      <c r="CP312" s="35">
        <f>('2. AC Monitors'!$A$8*'1. Version 7 Dataset'!$R312)+'2. AC Monitors'!$C$8</f>
        <v>46.023740000000004</v>
      </c>
      <c r="CQ312" s="35">
        <f t="shared" si="34"/>
        <v>0</v>
      </c>
      <c r="CR312" s="33">
        <f>(IF(CD312=TRUE,CI312+(CI312*'2. AC Monitors'!$D$15),'1. Version 7 Dataset'!CI312))*0.85</f>
        <v>46.617179</v>
      </c>
      <c r="CS312" s="35">
        <f t="shared" si="35"/>
        <v>0</v>
      </c>
      <c r="CT312" s="35">
        <f>($AZ312*$R312*'3. Signage Displays'!$A$7)+'3. Signage Displays'!$B$7*TANH('3. Signage Displays'!$C$7*('1. Version 7 Dataset'!$R312+'3. Signage Displays'!$D$7)+'3. Signage Displays'!$E$7)+'3. Signage Displays'!$F$7</f>
        <v>37.512328039051397</v>
      </c>
      <c r="CU312" s="36">
        <f>($AZ312*$R312*'3. Signage Displays'!$A$7)</f>
        <v>3.6739659600000003</v>
      </c>
      <c r="CV312" s="37">
        <f>BE312-(AZ312*R312*'3. Signage Displays'!$A$7)</f>
        <v>15.536034040000001</v>
      </c>
      <c r="CW312" s="37">
        <f>IF(CC312=TRUE,CV312-(CT312*'3. Signage Displays'!$A$12),CV312)</f>
        <v>15.536034040000001</v>
      </c>
      <c r="CX312" s="38">
        <f>'3. Signage Displays'!$B$7*TANH('3. Signage Displays'!$C$7*('1. Version 7 Dataset'!R312+'3. Signage Displays'!$D$7)+'3. Signage Displays'!$E$7)+'3. Signage Displays'!$F$7</f>
        <v>33.8383620790514</v>
      </c>
      <c r="CY312" s="28">
        <f t="shared" si="36"/>
        <v>1</v>
      </c>
    </row>
    <row r="313" spans="1:103" s="17" customFormat="1" ht="19.5" customHeight="1">
      <c r="A313" s="28">
        <v>298</v>
      </c>
      <c r="B313" s="29" t="s">
        <v>1674</v>
      </c>
      <c r="C313" s="29" t="s">
        <v>1770</v>
      </c>
      <c r="D313" s="29" t="s">
        <v>1771</v>
      </c>
      <c r="E313" s="29" t="s">
        <v>1677</v>
      </c>
      <c r="F313" s="29" t="s">
        <v>1770</v>
      </c>
      <c r="G313" s="29" t="s">
        <v>1771</v>
      </c>
      <c r="H313" s="29"/>
      <c r="I313" s="29" t="s">
        <v>78</v>
      </c>
      <c r="J313" s="29" t="s">
        <v>100</v>
      </c>
      <c r="K313" s="29"/>
      <c r="L313" s="29" t="s">
        <v>80</v>
      </c>
      <c r="M313" s="29"/>
      <c r="N313" s="30">
        <v>1000</v>
      </c>
      <c r="O313" s="30">
        <v>11.7</v>
      </c>
      <c r="P313" s="30">
        <v>20.7</v>
      </c>
      <c r="Q313" s="31">
        <v>23.8</v>
      </c>
      <c r="R313" s="30">
        <v>242.04</v>
      </c>
      <c r="S313" s="30">
        <v>1.78</v>
      </c>
      <c r="T313" s="30">
        <v>1080</v>
      </c>
      <c r="U313" s="30">
        <v>1920</v>
      </c>
      <c r="V313" s="32">
        <v>2.1</v>
      </c>
      <c r="W313" s="30">
        <v>185</v>
      </c>
      <c r="X313" s="30">
        <v>60</v>
      </c>
      <c r="Y313" s="30">
        <v>0.7</v>
      </c>
      <c r="Z313" s="29" t="s">
        <v>150</v>
      </c>
      <c r="AA313" s="29" t="s">
        <v>86</v>
      </c>
      <c r="AB313" s="29"/>
      <c r="AC313" s="29"/>
      <c r="AD313" s="29" t="s">
        <v>84</v>
      </c>
      <c r="AE313" s="29" t="s">
        <v>84</v>
      </c>
      <c r="AF313" s="29" t="s">
        <v>133</v>
      </c>
      <c r="AG313" s="29"/>
      <c r="AH313" s="29" t="s">
        <v>86</v>
      </c>
      <c r="AI313" s="29"/>
      <c r="AJ313" s="29" t="s">
        <v>86</v>
      </c>
      <c r="AK313" s="29" t="s">
        <v>86</v>
      </c>
      <c r="AL313" s="29" t="s">
        <v>87</v>
      </c>
      <c r="AM313" s="29"/>
      <c r="AN313" s="29" t="s">
        <v>86</v>
      </c>
      <c r="AO313" s="29" t="s">
        <v>86</v>
      </c>
      <c r="AP313" s="29" t="s">
        <v>86</v>
      </c>
      <c r="AQ313" s="29" t="s">
        <v>96</v>
      </c>
      <c r="AR313" s="29"/>
      <c r="AS313" s="29" t="s">
        <v>84</v>
      </c>
      <c r="AT313" s="29" t="s">
        <v>89</v>
      </c>
      <c r="AU313" s="29"/>
      <c r="AV313" s="30">
        <v>1</v>
      </c>
      <c r="AW313" s="29" t="s">
        <v>84</v>
      </c>
      <c r="AX313" s="29" t="s">
        <v>84</v>
      </c>
      <c r="AY313" s="30">
        <v>265.10000000000002</v>
      </c>
      <c r="AZ313" s="30">
        <v>265.10000000000002</v>
      </c>
      <c r="BA313" s="30">
        <v>216.5</v>
      </c>
      <c r="BB313" s="30">
        <v>201.5</v>
      </c>
      <c r="BC313" s="29"/>
      <c r="BD313" s="29"/>
      <c r="BE313" s="30">
        <v>13.1</v>
      </c>
      <c r="BF313" s="29"/>
      <c r="BG313" s="30">
        <v>0.53</v>
      </c>
      <c r="BH313" s="30">
        <v>0.16</v>
      </c>
      <c r="BI313" s="30">
        <v>0.5</v>
      </c>
      <c r="BJ313" s="30">
        <v>0.25</v>
      </c>
      <c r="BK313" s="30">
        <v>43.15</v>
      </c>
      <c r="BL313" s="30">
        <v>43.15</v>
      </c>
      <c r="BM313" s="30">
        <v>54.1</v>
      </c>
      <c r="BN313" s="29"/>
      <c r="BO313" s="29"/>
      <c r="BP313" s="30">
        <v>0.33</v>
      </c>
      <c r="BQ313" s="30">
        <v>0.6</v>
      </c>
      <c r="BR313" s="30">
        <v>0.25</v>
      </c>
      <c r="BS313" s="30">
        <v>13.14</v>
      </c>
      <c r="BT313" s="30">
        <v>43.73</v>
      </c>
      <c r="BU313" s="29"/>
      <c r="BV313" s="30">
        <v>1</v>
      </c>
      <c r="BW313" s="28">
        <v>298</v>
      </c>
      <c r="BX313" s="33">
        <f t="shared" si="31"/>
        <v>43.18242</v>
      </c>
      <c r="BY313" s="34">
        <f>IF(COUNTIF($G$2:G313,G313)=1,1,0)</f>
        <v>1</v>
      </c>
      <c r="BZ313" s="34">
        <f t="shared" si="32"/>
        <v>1</v>
      </c>
      <c r="CA313" s="28" t="s">
        <v>3405</v>
      </c>
      <c r="CB313" s="34" t="b">
        <f t="shared" si="37"/>
        <v>0</v>
      </c>
      <c r="CC313" s="34" t="b">
        <f t="shared" si="33"/>
        <v>0</v>
      </c>
      <c r="CD313" s="34" t="b">
        <f t="array" ref="CD313">ISNUMBER(SEARCH("Touch Screen",$AJ313))</f>
        <v>0</v>
      </c>
      <c r="CE313" s="34"/>
      <c r="CF313" s="34"/>
      <c r="CG313" s="32">
        <v>0.7</v>
      </c>
      <c r="CH313" s="28">
        <v>0</v>
      </c>
      <c r="CI313" s="33">
        <f>('2. AC Monitors'!$A$8*'1. Version 7 Dataset'!$R313)+('1. Version 7 Dataset'!$V313*'2. AC Monitors'!$B$8)+'2. AC Monitors'!$C$8</f>
        <v>46.348879999999994</v>
      </c>
      <c r="CJ313" s="35">
        <f>BX313-('2. AC Monitors'!$B$8*V313)</f>
        <v>34.36242</v>
      </c>
      <c r="CK313" s="33">
        <f>IF($CH313=0,CJ313,CJ313-('2. AC Monitors'!$A$15*'1. Version 7 Dataset'!$CG313))</f>
        <v>34.36242</v>
      </c>
      <c r="CL313" s="33">
        <f>IF($CC313=TRUE,'1. Version 7 Dataset'!CK313-($CI313*'2. AC Monitors'!$B$15),'1. Version 7 Dataset'!CK313)</f>
        <v>34.36242</v>
      </c>
      <c r="CM313" s="33">
        <f>IF($CD313=TRUE,CL313-($CI313*'2. AC Monitors'!$D$15),CL313)</f>
        <v>34.36242</v>
      </c>
      <c r="CN313" s="33">
        <f>IF($CB313=TRUE,CM313-($CI313*'2. AC Monitors'!$E$15),CM313)</f>
        <v>34.36242</v>
      </c>
      <c r="CO313" s="33">
        <f>IF($CA313="DC",CN313+(CI313*(1-'2. AC Monitors'!$D$21)),CN313)</f>
        <v>34.36242</v>
      </c>
      <c r="CP313" s="35">
        <f>('2. AC Monitors'!$A$8*'1. Version 7 Dataset'!$R313)+'2. AC Monitors'!$C$8</f>
        <v>37.528880000000001</v>
      </c>
      <c r="CQ313" s="35">
        <f t="shared" si="34"/>
        <v>1</v>
      </c>
      <c r="CR313" s="33">
        <f>(IF(CD313=TRUE,CI313+(CI313*'2. AC Monitors'!$D$15),'1. Version 7 Dataset'!CI313))*0.85</f>
        <v>39.396547999999996</v>
      </c>
      <c r="CS313" s="35">
        <f t="shared" si="35"/>
        <v>0</v>
      </c>
      <c r="CT313" s="35">
        <f>($AZ313*$R313*'3. Signage Displays'!$A$7)+'3. Signage Displays'!$B$7*TANH('3. Signage Displays'!$C$7*('1. Version 7 Dataset'!$R313+'3. Signage Displays'!$D$7)+'3. Signage Displays'!$E$7)+'3. Signage Displays'!$F$7</f>
        <v>32.267774479153871</v>
      </c>
      <c r="CU313" s="36">
        <f>($AZ313*$R313*'3. Signage Displays'!$A$7)</f>
        <v>2.5665921600000003</v>
      </c>
      <c r="CV313" s="37">
        <f>BE313-(AZ313*R313*'3. Signage Displays'!$A$7)</f>
        <v>10.533407839999999</v>
      </c>
      <c r="CW313" s="37">
        <f>IF(CC313=TRUE,CV313-(CT313*'3. Signage Displays'!$A$12),CV313)</f>
        <v>10.533407839999999</v>
      </c>
      <c r="CX313" s="38">
        <f>'3. Signage Displays'!$B$7*TANH('3. Signage Displays'!$C$7*('1. Version 7 Dataset'!R313+'3. Signage Displays'!$D$7)+'3. Signage Displays'!$E$7)+'3. Signage Displays'!$F$7</f>
        <v>29.701182319153872</v>
      </c>
      <c r="CY313" s="28">
        <f t="shared" si="36"/>
        <v>1</v>
      </c>
    </row>
    <row r="314" spans="1:103" s="17" customFormat="1" ht="19.5" customHeight="1">
      <c r="A314" s="28">
        <v>303</v>
      </c>
      <c r="B314" s="29" t="s">
        <v>1268</v>
      </c>
      <c r="C314" s="29" t="s">
        <v>1395</v>
      </c>
      <c r="D314" s="29" t="s">
        <v>1396</v>
      </c>
      <c r="E314" s="29" t="s">
        <v>1271</v>
      </c>
      <c r="F314" s="29" t="s">
        <v>1396</v>
      </c>
      <c r="G314" s="29" t="s">
        <v>1396</v>
      </c>
      <c r="H314" s="29" t="s">
        <v>826</v>
      </c>
      <c r="I314" s="29" t="s">
        <v>78</v>
      </c>
      <c r="J314" s="29" t="s">
        <v>79</v>
      </c>
      <c r="K314" s="29"/>
      <c r="L314" s="29" t="s">
        <v>80</v>
      </c>
      <c r="M314" s="29"/>
      <c r="N314" s="30">
        <v>500</v>
      </c>
      <c r="O314" s="30">
        <v>13.2</v>
      </c>
      <c r="P314" s="30">
        <v>23.5</v>
      </c>
      <c r="Q314" s="31">
        <v>27</v>
      </c>
      <c r="R314" s="30">
        <v>311.67</v>
      </c>
      <c r="S314" s="30">
        <v>1.78</v>
      </c>
      <c r="T314" s="30">
        <v>1080</v>
      </c>
      <c r="U314" s="30">
        <v>1920</v>
      </c>
      <c r="V314" s="32">
        <v>2.1</v>
      </c>
      <c r="W314" s="30">
        <v>6653</v>
      </c>
      <c r="X314" s="30">
        <v>60</v>
      </c>
      <c r="Y314" s="30">
        <v>33.4</v>
      </c>
      <c r="Z314" s="29" t="s">
        <v>81</v>
      </c>
      <c r="AA314" s="29" t="s">
        <v>86</v>
      </c>
      <c r="AB314" s="29"/>
      <c r="AC314" s="29"/>
      <c r="AD314" s="29" t="s">
        <v>84</v>
      </c>
      <c r="AE314" s="29" t="s">
        <v>84</v>
      </c>
      <c r="AF314" s="29" t="s">
        <v>452</v>
      </c>
      <c r="AG314" s="29"/>
      <c r="AH314" s="29" t="s">
        <v>86</v>
      </c>
      <c r="AI314" s="29"/>
      <c r="AJ314" s="29" t="s">
        <v>86</v>
      </c>
      <c r="AK314" s="29" t="s">
        <v>86</v>
      </c>
      <c r="AL314" s="29" t="s">
        <v>87</v>
      </c>
      <c r="AM314" s="29"/>
      <c r="AN314" s="29" t="s">
        <v>86</v>
      </c>
      <c r="AO314" s="29" t="s">
        <v>86</v>
      </c>
      <c r="AP314" s="29" t="s">
        <v>86</v>
      </c>
      <c r="AQ314" s="29" t="s">
        <v>96</v>
      </c>
      <c r="AR314" s="29"/>
      <c r="AS314" s="29" t="s">
        <v>84</v>
      </c>
      <c r="AT314" s="29" t="s">
        <v>89</v>
      </c>
      <c r="AU314" s="29"/>
      <c r="AV314" s="30">
        <v>1</v>
      </c>
      <c r="AW314" s="29" t="s">
        <v>84</v>
      </c>
      <c r="AX314" s="29" t="s">
        <v>84</v>
      </c>
      <c r="AY314" s="30">
        <v>250</v>
      </c>
      <c r="AZ314" s="30">
        <v>245.3</v>
      </c>
      <c r="BA314" s="30">
        <v>179.3</v>
      </c>
      <c r="BB314" s="30">
        <v>200.5</v>
      </c>
      <c r="BC314" s="29"/>
      <c r="BD314" s="29"/>
      <c r="BE314" s="30">
        <v>16.02</v>
      </c>
      <c r="BF314" s="29"/>
      <c r="BG314" s="30">
        <v>0.39</v>
      </c>
      <c r="BH314" s="30">
        <v>0.34</v>
      </c>
      <c r="BI314" s="29"/>
      <c r="BJ314" s="30">
        <v>0.24</v>
      </c>
      <c r="BK314" s="30">
        <v>51.33</v>
      </c>
      <c r="BL314" s="30">
        <v>51.33</v>
      </c>
      <c r="BM314" s="30">
        <v>64</v>
      </c>
      <c r="BN314" s="29"/>
      <c r="BO314" s="29"/>
      <c r="BP314" s="30">
        <v>0.3</v>
      </c>
      <c r="BQ314" s="30">
        <v>0.45</v>
      </c>
      <c r="BR314" s="30">
        <v>0.4</v>
      </c>
      <c r="BS314" s="30">
        <v>15.81</v>
      </c>
      <c r="BT314" s="30">
        <v>51.05</v>
      </c>
      <c r="BU314" s="29"/>
      <c r="BV314" s="30">
        <v>0</v>
      </c>
      <c r="BW314" s="28">
        <v>303</v>
      </c>
      <c r="BX314" s="33">
        <f t="shared" si="31"/>
        <v>51.337979999999995</v>
      </c>
      <c r="BY314" s="34">
        <f>IF(COUNTIF($G$2:G314,G314)=1,1,0)</f>
        <v>1</v>
      </c>
      <c r="BZ314" s="34">
        <f t="shared" si="32"/>
        <v>1</v>
      </c>
      <c r="CA314" s="28" t="s">
        <v>3405</v>
      </c>
      <c r="CB314" s="34" t="b">
        <f t="shared" si="37"/>
        <v>0</v>
      </c>
      <c r="CC314" s="34" t="b">
        <f t="shared" si="33"/>
        <v>0</v>
      </c>
      <c r="CD314" s="34" t="b">
        <f t="array" ref="CD314">ISNUMBER(SEARCH("Touch Screen",$AJ314))</f>
        <v>0</v>
      </c>
      <c r="CE314" s="34"/>
      <c r="CF314" s="34"/>
      <c r="CG314" s="32">
        <v>33.4</v>
      </c>
      <c r="CH314" s="28">
        <v>0</v>
      </c>
      <c r="CI314" s="33">
        <f>('2. AC Monitors'!$A$8*'1. Version 7 Dataset'!$R314)+('1. Version 7 Dataset'!$V314*'2. AC Monitors'!$B$8)+'2. AC Monitors'!$C$8</f>
        <v>54.843740000000004</v>
      </c>
      <c r="CJ314" s="35">
        <f>BX314-('2. AC Monitors'!$B$8*V314)</f>
        <v>42.517979999999994</v>
      </c>
      <c r="CK314" s="33">
        <f>IF($CH314=0,CJ314,CJ314-('2. AC Monitors'!$A$15*'1. Version 7 Dataset'!$CG314))</f>
        <v>42.517979999999994</v>
      </c>
      <c r="CL314" s="33">
        <f>IF($CC314=TRUE,'1. Version 7 Dataset'!CK314-($CI314*'2. AC Monitors'!$B$15),'1. Version 7 Dataset'!CK314)</f>
        <v>42.517979999999994</v>
      </c>
      <c r="CM314" s="33">
        <f>IF($CD314=TRUE,CL314-($CI314*'2. AC Monitors'!$D$15),CL314)</f>
        <v>42.517979999999994</v>
      </c>
      <c r="CN314" s="33">
        <f>IF($CB314=TRUE,CM314-($CI314*'2. AC Monitors'!$E$15),CM314)</f>
        <v>42.517979999999994</v>
      </c>
      <c r="CO314" s="33">
        <f>IF($CA314="DC",CN314+(CI314*(1-'2. AC Monitors'!$D$21)),CN314)</f>
        <v>42.517979999999994</v>
      </c>
      <c r="CP314" s="35">
        <f>('2. AC Monitors'!$A$8*'1. Version 7 Dataset'!$R314)+'2. AC Monitors'!$C$8</f>
        <v>46.023740000000004</v>
      </c>
      <c r="CQ314" s="35">
        <f t="shared" si="34"/>
        <v>1</v>
      </c>
      <c r="CR314" s="33">
        <f>(IF(CD314=TRUE,CI314+(CI314*'2. AC Monitors'!$D$15),'1. Version 7 Dataset'!CI314))*0.85</f>
        <v>46.617179</v>
      </c>
      <c r="CS314" s="35">
        <f t="shared" si="35"/>
        <v>0</v>
      </c>
      <c r="CT314" s="35">
        <f>($AZ314*$R314*'3. Signage Displays'!$A$7)+'3. Signage Displays'!$B$7*TANH('3. Signage Displays'!$C$7*('1. Version 7 Dataset'!$R314+'3. Signage Displays'!$D$7)+'3. Signage Displays'!$E$7)+'3. Signage Displays'!$F$7</f>
        <v>36.896468119051406</v>
      </c>
      <c r="CU314" s="36">
        <f>($AZ314*$R314*'3. Signage Displays'!$A$7)</f>
        <v>3.0581060400000006</v>
      </c>
      <c r="CV314" s="37">
        <f>BE314-(AZ314*R314*'3. Signage Displays'!$A$7)</f>
        <v>12.961893959999999</v>
      </c>
      <c r="CW314" s="37">
        <f>IF(CC314=TRUE,CV314-(CT314*'3. Signage Displays'!$A$12),CV314)</f>
        <v>12.961893959999999</v>
      </c>
      <c r="CX314" s="38">
        <f>'3. Signage Displays'!$B$7*TANH('3. Signage Displays'!$C$7*('1. Version 7 Dataset'!R314+'3. Signage Displays'!$D$7)+'3. Signage Displays'!$E$7)+'3. Signage Displays'!$F$7</f>
        <v>33.8383620790514</v>
      </c>
      <c r="CY314" s="28">
        <f t="shared" si="36"/>
        <v>1</v>
      </c>
    </row>
    <row r="315" spans="1:103" s="17" customFormat="1" ht="19.5" customHeight="1">
      <c r="A315" s="28">
        <v>307</v>
      </c>
      <c r="B315" s="29" t="s">
        <v>1196</v>
      </c>
      <c r="C315" s="29" t="s">
        <v>1236</v>
      </c>
      <c r="D315" s="29" t="s">
        <v>1237</v>
      </c>
      <c r="E315" s="29" t="s">
        <v>1199</v>
      </c>
      <c r="F315" s="29" t="s">
        <v>1236</v>
      </c>
      <c r="G315" s="29" t="s">
        <v>1237</v>
      </c>
      <c r="H315" s="29"/>
      <c r="I315" s="29" t="s">
        <v>78</v>
      </c>
      <c r="J315" s="29" t="s">
        <v>100</v>
      </c>
      <c r="K315" s="29"/>
      <c r="L315" s="29" t="s">
        <v>80</v>
      </c>
      <c r="M315" s="29"/>
      <c r="N315" s="30">
        <v>1000</v>
      </c>
      <c r="O315" s="30">
        <v>10.6</v>
      </c>
      <c r="P315" s="30">
        <v>18.8</v>
      </c>
      <c r="Q315" s="31">
        <v>21.5</v>
      </c>
      <c r="R315" s="30">
        <v>199.36</v>
      </c>
      <c r="S315" s="30">
        <v>1.78</v>
      </c>
      <c r="T315" s="30">
        <v>1080</v>
      </c>
      <c r="U315" s="30">
        <v>1920</v>
      </c>
      <c r="V315" s="32">
        <v>2.1</v>
      </c>
      <c r="W315" s="30">
        <v>10401</v>
      </c>
      <c r="X315" s="30">
        <v>60</v>
      </c>
      <c r="Y315" s="30">
        <v>0.3</v>
      </c>
      <c r="Z315" s="29" t="s">
        <v>86</v>
      </c>
      <c r="AA315" s="29" t="s">
        <v>86</v>
      </c>
      <c r="AB315" s="29"/>
      <c r="AC315" s="29"/>
      <c r="AD315" s="29" t="s">
        <v>84</v>
      </c>
      <c r="AE315" s="29" t="s">
        <v>84</v>
      </c>
      <c r="AF315" s="29" t="s">
        <v>405</v>
      </c>
      <c r="AG315" s="29"/>
      <c r="AH315" s="29" t="s">
        <v>120</v>
      </c>
      <c r="AI315" s="29"/>
      <c r="AJ315" s="29" t="s">
        <v>120</v>
      </c>
      <c r="AK315" s="29" t="s">
        <v>86</v>
      </c>
      <c r="AL315" s="29" t="s">
        <v>107</v>
      </c>
      <c r="AM315" s="29"/>
      <c r="AN315" s="29" t="s">
        <v>86</v>
      </c>
      <c r="AO315" s="29" t="s">
        <v>86</v>
      </c>
      <c r="AP315" s="29" t="s">
        <v>86</v>
      </c>
      <c r="AQ315" s="29" t="s">
        <v>96</v>
      </c>
      <c r="AR315" s="29"/>
      <c r="AS315" s="29" t="s">
        <v>84</v>
      </c>
      <c r="AT315" s="29" t="s">
        <v>89</v>
      </c>
      <c r="AU315" s="29"/>
      <c r="AV315" s="30">
        <v>1</v>
      </c>
      <c r="AW315" s="29" t="s">
        <v>84</v>
      </c>
      <c r="AX315" s="29" t="s">
        <v>83</v>
      </c>
      <c r="AY315" s="30">
        <v>254.1</v>
      </c>
      <c r="AZ315" s="30">
        <v>253.5</v>
      </c>
      <c r="BA315" s="30">
        <v>205.7</v>
      </c>
      <c r="BB315" s="30">
        <v>200</v>
      </c>
      <c r="BC315" s="29"/>
      <c r="BD315" s="29"/>
      <c r="BE315" s="30">
        <v>14.2</v>
      </c>
      <c r="BF315" s="29"/>
      <c r="BG315" s="30">
        <v>0.3</v>
      </c>
      <c r="BH315" s="30">
        <v>0.28999999999999998</v>
      </c>
      <c r="BI315" s="29"/>
      <c r="BJ315" s="30">
        <v>0.22</v>
      </c>
      <c r="BK315" s="30">
        <v>45.26</v>
      </c>
      <c r="BL315" s="30">
        <v>45.26</v>
      </c>
      <c r="BM315" s="30">
        <v>50.7</v>
      </c>
      <c r="BN315" s="29"/>
      <c r="BO315" s="29"/>
      <c r="BP315" s="30">
        <v>0.28000000000000003</v>
      </c>
      <c r="BQ315" s="30">
        <v>0.35</v>
      </c>
      <c r="BR315" s="30">
        <v>0.35</v>
      </c>
      <c r="BS315" s="30">
        <v>14.24</v>
      </c>
      <c r="BT315" s="30">
        <v>45.68</v>
      </c>
      <c r="BU315" s="29"/>
      <c r="BV315" s="30">
        <v>0</v>
      </c>
      <c r="BW315" s="28">
        <v>307</v>
      </c>
      <c r="BX315" s="33">
        <f t="shared" si="31"/>
        <v>45.245399999999997</v>
      </c>
      <c r="BY315" s="34">
        <f>IF(COUNTIF($G$2:G315,G315)=1,1,0)</f>
        <v>1</v>
      </c>
      <c r="BZ315" s="34">
        <f t="shared" si="32"/>
        <v>1</v>
      </c>
      <c r="CA315" s="28" t="s">
        <v>3405</v>
      </c>
      <c r="CB315" s="34" t="b">
        <f t="shared" si="37"/>
        <v>0</v>
      </c>
      <c r="CC315" s="34" t="b">
        <f t="shared" si="33"/>
        <v>0</v>
      </c>
      <c r="CD315" s="34" t="b">
        <f t="array" ref="CD315">ISNUMBER(SEARCH("Touch Screen",$AJ315))</f>
        <v>0</v>
      </c>
      <c r="CE315" s="34"/>
      <c r="CF315" s="34"/>
      <c r="CG315" s="32">
        <v>0.3</v>
      </c>
      <c r="CH315" s="28">
        <v>0</v>
      </c>
      <c r="CI315" s="33">
        <f>('2. AC Monitors'!$A$8*'1. Version 7 Dataset'!$R315)+('1. Version 7 Dataset'!$V315*'2. AC Monitors'!$B$8)+'2. AC Monitors'!$C$8</f>
        <v>41.141919999999999</v>
      </c>
      <c r="CJ315" s="35">
        <f>BX315-('2. AC Monitors'!$B$8*V315)</f>
        <v>36.425399999999996</v>
      </c>
      <c r="CK315" s="33">
        <f>IF($CH315=0,CJ315,CJ315-('2. AC Monitors'!$A$15*'1. Version 7 Dataset'!$CG315))</f>
        <v>36.425399999999996</v>
      </c>
      <c r="CL315" s="33">
        <f>IF($CC315=TRUE,'1. Version 7 Dataset'!CK315-($CI315*'2. AC Monitors'!$B$15),'1. Version 7 Dataset'!CK315)</f>
        <v>36.425399999999996</v>
      </c>
      <c r="CM315" s="33">
        <f>IF($CD315=TRUE,CL315-($CI315*'2. AC Monitors'!$D$15),CL315)</f>
        <v>36.425399999999996</v>
      </c>
      <c r="CN315" s="33">
        <f>IF($CB315=TRUE,CM315-($CI315*'2. AC Monitors'!$E$15),CM315)</f>
        <v>36.425399999999996</v>
      </c>
      <c r="CO315" s="33">
        <f>IF($CA315="DC",CN315+(CI315*(1-'2. AC Monitors'!$D$21)),CN315)</f>
        <v>36.425399999999996</v>
      </c>
      <c r="CP315" s="35">
        <f>('2. AC Monitors'!$A$8*'1. Version 7 Dataset'!$R315)+'2. AC Monitors'!$C$8</f>
        <v>32.321920000000006</v>
      </c>
      <c r="CQ315" s="35">
        <f t="shared" si="34"/>
        <v>0</v>
      </c>
      <c r="CR315" s="33">
        <f>(IF(CD315=TRUE,CI315+(CI315*'2. AC Monitors'!$D$15),'1. Version 7 Dataset'!CI315))*0.85</f>
        <v>34.970631999999995</v>
      </c>
      <c r="CS315" s="35">
        <f t="shared" si="35"/>
        <v>0</v>
      </c>
      <c r="CT315" s="35">
        <f>($AZ315*$R315*'3. Signage Displays'!$A$7)+'3. Signage Displays'!$B$7*TANH('3. Signage Displays'!$C$7*('1. Version 7 Dataset'!$R315+'3. Signage Displays'!$D$7)+'3. Signage Displays'!$E$7)+'3. Signage Displays'!$F$7</f>
        <v>29.174619999936912</v>
      </c>
      <c r="CU315" s="36">
        <f>($AZ315*$R315*'3. Signage Displays'!$A$7)</f>
        <v>2.0215104000000004</v>
      </c>
      <c r="CV315" s="37">
        <f>BE315-(AZ315*R315*'3. Signage Displays'!$A$7)</f>
        <v>12.178489599999999</v>
      </c>
      <c r="CW315" s="37">
        <f>IF(CC315=TRUE,CV315-(CT315*'3. Signage Displays'!$A$12),CV315)</f>
        <v>12.178489599999999</v>
      </c>
      <c r="CX315" s="38">
        <f>'3. Signage Displays'!$B$7*TANH('3. Signage Displays'!$C$7*('1. Version 7 Dataset'!R315+'3. Signage Displays'!$D$7)+'3. Signage Displays'!$E$7)+'3. Signage Displays'!$F$7</f>
        <v>27.153109599936911</v>
      </c>
      <c r="CY315" s="28">
        <f t="shared" si="36"/>
        <v>1</v>
      </c>
    </row>
    <row r="316" spans="1:103" s="17" customFormat="1" ht="19.5" customHeight="1">
      <c r="A316" s="28">
        <v>309</v>
      </c>
      <c r="B316" s="29" t="s">
        <v>1268</v>
      </c>
      <c r="C316" s="29" t="s">
        <v>1382</v>
      </c>
      <c r="D316" s="29" t="s">
        <v>1383</v>
      </c>
      <c r="E316" s="29" t="s">
        <v>1271</v>
      </c>
      <c r="F316" s="29" t="s">
        <v>1384</v>
      </c>
      <c r="G316" s="29" t="s">
        <v>1385</v>
      </c>
      <c r="H316" s="29"/>
      <c r="I316" s="29" t="s">
        <v>78</v>
      </c>
      <c r="J316" s="29" t="s">
        <v>79</v>
      </c>
      <c r="K316" s="29"/>
      <c r="L316" s="29" t="s">
        <v>80</v>
      </c>
      <c r="M316" s="29"/>
      <c r="N316" s="30">
        <v>1000</v>
      </c>
      <c r="O316" s="30">
        <v>11.7</v>
      </c>
      <c r="P316" s="30">
        <v>20.7</v>
      </c>
      <c r="Q316" s="31">
        <v>23.8</v>
      </c>
      <c r="R316" s="30">
        <v>242.04</v>
      </c>
      <c r="S316" s="30">
        <v>1.78</v>
      </c>
      <c r="T316" s="30">
        <v>1080</v>
      </c>
      <c r="U316" s="30">
        <v>1920</v>
      </c>
      <c r="V316" s="32">
        <v>2.1</v>
      </c>
      <c r="W316" s="30">
        <v>8567</v>
      </c>
      <c r="X316" s="30">
        <v>60</v>
      </c>
      <c r="Y316" s="30">
        <v>0.3</v>
      </c>
      <c r="Z316" s="29" t="s">
        <v>86</v>
      </c>
      <c r="AA316" s="29" t="s">
        <v>86</v>
      </c>
      <c r="AB316" s="29"/>
      <c r="AC316" s="29"/>
      <c r="AD316" s="29" t="s">
        <v>84</v>
      </c>
      <c r="AE316" s="29" t="s">
        <v>83</v>
      </c>
      <c r="AF316" s="29" t="s">
        <v>133</v>
      </c>
      <c r="AG316" s="29"/>
      <c r="AH316" s="29" t="s">
        <v>1386</v>
      </c>
      <c r="AI316" s="29"/>
      <c r="AJ316" s="29" t="s">
        <v>1386</v>
      </c>
      <c r="AK316" s="29" t="s">
        <v>86</v>
      </c>
      <c r="AL316" s="29" t="s">
        <v>87</v>
      </c>
      <c r="AM316" s="29"/>
      <c r="AN316" s="29" t="s">
        <v>86</v>
      </c>
      <c r="AO316" s="29" t="s">
        <v>86</v>
      </c>
      <c r="AP316" s="29" t="s">
        <v>86</v>
      </c>
      <c r="AQ316" s="29" t="s">
        <v>96</v>
      </c>
      <c r="AR316" s="29"/>
      <c r="AS316" s="29" t="s">
        <v>84</v>
      </c>
      <c r="AT316" s="29" t="s">
        <v>89</v>
      </c>
      <c r="AU316" s="29"/>
      <c r="AV316" s="30">
        <v>1</v>
      </c>
      <c r="AW316" s="29" t="s">
        <v>84</v>
      </c>
      <c r="AX316" s="29" t="s">
        <v>84</v>
      </c>
      <c r="AY316" s="30">
        <v>250</v>
      </c>
      <c r="AZ316" s="30">
        <v>256.8</v>
      </c>
      <c r="BA316" s="30">
        <v>214.6</v>
      </c>
      <c r="BB316" s="30">
        <v>200</v>
      </c>
      <c r="BC316" s="29"/>
      <c r="BD316" s="29"/>
      <c r="BE316" s="30">
        <v>14.11</v>
      </c>
      <c r="BF316" s="29"/>
      <c r="BG316" s="30">
        <v>0.23</v>
      </c>
      <c r="BH316" s="29"/>
      <c r="BI316" s="29"/>
      <c r="BJ316" s="30">
        <v>0.16</v>
      </c>
      <c r="BK316" s="30">
        <v>44.57</v>
      </c>
      <c r="BL316" s="30">
        <v>44.57</v>
      </c>
      <c r="BM316" s="30">
        <v>54.1</v>
      </c>
      <c r="BN316" s="29"/>
      <c r="BO316" s="29"/>
      <c r="BP316" s="30">
        <v>0.23</v>
      </c>
      <c r="BQ316" s="30">
        <v>0.28000000000000003</v>
      </c>
      <c r="BR316" s="29"/>
      <c r="BS316" s="30">
        <v>14.31</v>
      </c>
      <c r="BT316" s="30">
        <v>45.47</v>
      </c>
      <c r="BU316" s="29"/>
      <c r="BV316" s="30">
        <v>0</v>
      </c>
      <c r="BW316" s="28">
        <v>309</v>
      </c>
      <c r="BX316" s="33">
        <f t="shared" si="31"/>
        <v>44.570879999999988</v>
      </c>
      <c r="BY316" s="34">
        <f>IF(COUNTIF($G$2:G316,G316)=1,1,0)</f>
        <v>1</v>
      </c>
      <c r="BZ316" s="34">
        <f t="shared" si="32"/>
        <v>1</v>
      </c>
      <c r="CA316" s="28" t="s">
        <v>3405</v>
      </c>
      <c r="CB316" s="34" t="b">
        <f t="shared" si="37"/>
        <v>0</v>
      </c>
      <c r="CC316" s="34" t="b">
        <f t="shared" si="33"/>
        <v>0</v>
      </c>
      <c r="CD316" s="34" t="b">
        <f t="array" ref="CD316">ISNUMBER(SEARCH("Touch Screen",$AJ316))</f>
        <v>0</v>
      </c>
      <c r="CE316" s="34"/>
      <c r="CF316" s="34"/>
      <c r="CG316" s="32">
        <v>0.3</v>
      </c>
      <c r="CH316" s="28">
        <v>0</v>
      </c>
      <c r="CI316" s="33">
        <f>('2. AC Monitors'!$A$8*'1. Version 7 Dataset'!$R316)+('1. Version 7 Dataset'!$V316*'2. AC Monitors'!$B$8)+'2. AC Monitors'!$C$8</f>
        <v>46.348879999999994</v>
      </c>
      <c r="CJ316" s="35">
        <f>BX316-('2. AC Monitors'!$B$8*V316)</f>
        <v>35.750879999999988</v>
      </c>
      <c r="CK316" s="33">
        <f>IF($CH316=0,CJ316,CJ316-('2. AC Monitors'!$A$15*'1. Version 7 Dataset'!$CG316))</f>
        <v>35.750879999999988</v>
      </c>
      <c r="CL316" s="33">
        <f>IF($CC316=TRUE,'1. Version 7 Dataset'!CK316-($CI316*'2. AC Monitors'!$B$15),'1. Version 7 Dataset'!CK316)</f>
        <v>35.750879999999988</v>
      </c>
      <c r="CM316" s="33">
        <f>IF($CD316=TRUE,CL316-($CI316*'2. AC Monitors'!$D$15),CL316)</f>
        <v>35.750879999999988</v>
      </c>
      <c r="CN316" s="33">
        <f>IF($CB316=TRUE,CM316-($CI316*'2. AC Monitors'!$E$15),CM316)</f>
        <v>35.750879999999988</v>
      </c>
      <c r="CO316" s="33">
        <f>IF($CA316="DC",CN316+(CI316*(1-'2. AC Monitors'!$D$21)),CN316)</f>
        <v>35.750879999999988</v>
      </c>
      <c r="CP316" s="35">
        <f>('2. AC Monitors'!$A$8*'1. Version 7 Dataset'!$R316)+'2. AC Monitors'!$C$8</f>
        <v>37.528880000000001</v>
      </c>
      <c r="CQ316" s="35">
        <f t="shared" si="34"/>
        <v>1</v>
      </c>
      <c r="CR316" s="33">
        <f>(IF(CD316=TRUE,CI316+(CI316*'2. AC Monitors'!$D$15),'1. Version 7 Dataset'!CI316))*0.85</f>
        <v>39.396547999999996</v>
      </c>
      <c r="CS316" s="35">
        <f t="shared" si="35"/>
        <v>0</v>
      </c>
      <c r="CT316" s="35">
        <f>($AZ316*$R316*'3. Signage Displays'!$A$7)+'3. Signage Displays'!$B$7*TANH('3. Signage Displays'!$C$7*('1. Version 7 Dataset'!$R316+'3. Signage Displays'!$D$7)+'3. Signage Displays'!$E$7)+'3. Signage Displays'!$F$7</f>
        <v>32.18741719915387</v>
      </c>
      <c r="CU316" s="36">
        <f>($AZ316*$R316*'3. Signage Displays'!$A$7)</f>
        <v>2.4862348800000005</v>
      </c>
      <c r="CV316" s="37">
        <f>BE316-(AZ316*R316*'3. Signage Displays'!$A$7)</f>
        <v>11.623765119999998</v>
      </c>
      <c r="CW316" s="37">
        <f>IF(CC316=TRUE,CV316-(CT316*'3. Signage Displays'!$A$12),CV316)</f>
        <v>11.623765119999998</v>
      </c>
      <c r="CX316" s="38">
        <f>'3. Signage Displays'!$B$7*TANH('3. Signage Displays'!$C$7*('1. Version 7 Dataset'!R316+'3. Signage Displays'!$D$7)+'3. Signage Displays'!$E$7)+'3. Signage Displays'!$F$7</f>
        <v>29.701182319153872</v>
      </c>
      <c r="CY316" s="28">
        <f t="shared" si="36"/>
        <v>1</v>
      </c>
    </row>
    <row r="317" spans="1:103" s="17" customFormat="1" ht="19.5" customHeight="1">
      <c r="A317" s="28">
        <v>310</v>
      </c>
      <c r="B317" s="29" t="s">
        <v>679</v>
      </c>
      <c r="C317" s="29" t="s">
        <v>714</v>
      </c>
      <c r="D317" s="29" t="s">
        <v>715</v>
      </c>
      <c r="E317" s="29" t="s">
        <v>682</v>
      </c>
      <c r="F317" s="29" t="s">
        <v>716</v>
      </c>
      <c r="G317" s="29" t="s">
        <v>715</v>
      </c>
      <c r="H317" s="29" t="s">
        <v>717</v>
      </c>
      <c r="I317" s="29" t="s">
        <v>78</v>
      </c>
      <c r="J317" s="29" t="s">
        <v>100</v>
      </c>
      <c r="K317" s="29" t="s">
        <v>105</v>
      </c>
      <c r="L317" s="29" t="s">
        <v>80</v>
      </c>
      <c r="M317" s="29" t="s">
        <v>105</v>
      </c>
      <c r="N317" s="30">
        <v>1000</v>
      </c>
      <c r="O317" s="30">
        <v>11.9</v>
      </c>
      <c r="P317" s="30">
        <v>21.4</v>
      </c>
      <c r="Q317" s="31">
        <v>24.5</v>
      </c>
      <c r="R317" s="30">
        <v>255.05</v>
      </c>
      <c r="S317" s="30">
        <v>1.78</v>
      </c>
      <c r="T317" s="30">
        <v>1080</v>
      </c>
      <c r="U317" s="30">
        <v>1920</v>
      </c>
      <c r="V317" s="32">
        <v>2.1</v>
      </c>
      <c r="W317" s="30">
        <v>8130</v>
      </c>
      <c r="X317" s="30">
        <v>60</v>
      </c>
      <c r="Y317" s="30">
        <v>31.7</v>
      </c>
      <c r="Z317" s="29" t="s">
        <v>86</v>
      </c>
      <c r="AA317" s="29" t="s">
        <v>86</v>
      </c>
      <c r="AB317" s="29"/>
      <c r="AC317" s="29"/>
      <c r="AD317" s="29" t="s">
        <v>84</v>
      </c>
      <c r="AE317" s="29" t="s">
        <v>83</v>
      </c>
      <c r="AF317" s="29" t="s">
        <v>127</v>
      </c>
      <c r="AG317" s="29" t="s">
        <v>105</v>
      </c>
      <c r="AH317" s="29" t="s">
        <v>120</v>
      </c>
      <c r="AI317" s="29" t="s">
        <v>105</v>
      </c>
      <c r="AJ317" s="29" t="s">
        <v>120</v>
      </c>
      <c r="AK317" s="29" t="s">
        <v>86</v>
      </c>
      <c r="AL317" s="29" t="s">
        <v>102</v>
      </c>
      <c r="AM317" s="29" t="s">
        <v>105</v>
      </c>
      <c r="AN317" s="29" t="s">
        <v>86</v>
      </c>
      <c r="AO317" s="29" t="s">
        <v>86</v>
      </c>
      <c r="AP317" s="29" t="s">
        <v>86</v>
      </c>
      <c r="AQ317" s="29" t="s">
        <v>96</v>
      </c>
      <c r="AR317" s="29" t="s">
        <v>105</v>
      </c>
      <c r="AS317" s="29" t="s">
        <v>84</v>
      </c>
      <c r="AT317" s="29" t="s">
        <v>89</v>
      </c>
      <c r="AU317" s="29" t="s">
        <v>105</v>
      </c>
      <c r="AV317" s="30">
        <v>5</v>
      </c>
      <c r="AW317" s="29" t="s">
        <v>84</v>
      </c>
      <c r="AX317" s="29" t="s">
        <v>84</v>
      </c>
      <c r="AY317" s="30">
        <v>250</v>
      </c>
      <c r="AZ317" s="30">
        <v>279.8</v>
      </c>
      <c r="BA317" s="30">
        <v>279.7</v>
      </c>
      <c r="BB317" s="30">
        <v>200</v>
      </c>
      <c r="BC317" s="29"/>
      <c r="BD317" s="29"/>
      <c r="BE317" s="30">
        <v>15.95</v>
      </c>
      <c r="BF317" s="29"/>
      <c r="BG317" s="30">
        <v>0.2</v>
      </c>
      <c r="BH317" s="29"/>
      <c r="BI317" s="29"/>
      <c r="BJ317" s="30">
        <v>0.14000000000000001</v>
      </c>
      <c r="BK317" s="30">
        <v>50.05</v>
      </c>
      <c r="BL317" s="30">
        <v>50.05</v>
      </c>
      <c r="BM317" s="30">
        <v>56.7</v>
      </c>
      <c r="BN317" s="29"/>
      <c r="BO317" s="29"/>
      <c r="BP317" s="30">
        <v>0.22</v>
      </c>
      <c r="BQ317" s="30">
        <v>0.32</v>
      </c>
      <c r="BR317" s="29"/>
      <c r="BS317" s="30">
        <v>16.21</v>
      </c>
      <c r="BT317" s="30">
        <v>51.52</v>
      </c>
      <c r="BU317" s="29"/>
      <c r="BV317" s="30">
        <v>0</v>
      </c>
      <c r="BW317" s="28">
        <v>310</v>
      </c>
      <c r="BX317" s="33">
        <f t="shared" si="31"/>
        <v>50.041499999999992</v>
      </c>
      <c r="BY317" s="34">
        <f>IF(COUNTIF($G$2:G317,G317)=1,1,0)</f>
        <v>1</v>
      </c>
      <c r="BZ317" s="34">
        <f t="shared" si="32"/>
        <v>1</v>
      </c>
      <c r="CA317" s="28" t="s">
        <v>3405</v>
      </c>
      <c r="CB317" s="34" t="b">
        <f t="shared" si="37"/>
        <v>0</v>
      </c>
      <c r="CC317" s="34" t="b">
        <f t="shared" si="33"/>
        <v>0</v>
      </c>
      <c r="CD317" s="34" t="b">
        <f t="array" ref="CD317">ISNUMBER(SEARCH("Touch Screen",$AJ317))</f>
        <v>0</v>
      </c>
      <c r="CE317" s="34"/>
      <c r="CF317" s="34"/>
      <c r="CG317" s="32">
        <v>31.7</v>
      </c>
      <c r="CH317" s="28">
        <v>0</v>
      </c>
      <c r="CI317" s="33">
        <f>('2. AC Monitors'!$A$8*'1. Version 7 Dataset'!$R317)+('1. Version 7 Dataset'!$V317*'2. AC Monitors'!$B$8)+'2. AC Monitors'!$C$8</f>
        <v>47.936099999999996</v>
      </c>
      <c r="CJ317" s="35">
        <f>BX317-('2. AC Monitors'!$B$8*V317)</f>
        <v>41.221499999999992</v>
      </c>
      <c r="CK317" s="33">
        <f>IF($CH317=0,CJ317,CJ317-('2. AC Monitors'!$A$15*'1. Version 7 Dataset'!$CG317))</f>
        <v>41.221499999999992</v>
      </c>
      <c r="CL317" s="33">
        <f>IF($CC317=TRUE,'1. Version 7 Dataset'!CK317-($CI317*'2. AC Monitors'!$B$15),'1. Version 7 Dataset'!CK317)</f>
        <v>41.221499999999992</v>
      </c>
      <c r="CM317" s="33">
        <f>IF($CD317=TRUE,CL317-($CI317*'2. AC Monitors'!$D$15),CL317)</f>
        <v>41.221499999999992</v>
      </c>
      <c r="CN317" s="33">
        <f>IF($CB317=TRUE,CM317-($CI317*'2. AC Monitors'!$E$15),CM317)</f>
        <v>41.221499999999992</v>
      </c>
      <c r="CO317" s="33">
        <f>IF($CA317="DC",CN317+(CI317*(1-'2. AC Monitors'!$D$21)),CN317)</f>
        <v>41.221499999999992</v>
      </c>
      <c r="CP317" s="35">
        <f>('2. AC Monitors'!$A$8*'1. Version 7 Dataset'!$R317)+'2. AC Monitors'!$C$8</f>
        <v>39.116100000000003</v>
      </c>
      <c r="CQ317" s="35">
        <f t="shared" si="34"/>
        <v>0</v>
      </c>
      <c r="CR317" s="33">
        <f>(IF(CD317=TRUE,CI317+(CI317*'2. AC Monitors'!$D$15),'1. Version 7 Dataset'!CI317))*0.85</f>
        <v>40.745684999999995</v>
      </c>
      <c r="CS317" s="35">
        <f t="shared" si="35"/>
        <v>0</v>
      </c>
      <c r="CT317" s="35">
        <f>($AZ317*$R317*'3. Signage Displays'!$A$7)+'3. Signage Displays'!$B$7*TANH('3. Signage Displays'!$C$7*('1. Version 7 Dataset'!$R317+'3. Signage Displays'!$D$7)+'3. Signage Displays'!$E$7)+'3. Signage Displays'!$F$7</f>
        <v>33.330781678382095</v>
      </c>
      <c r="CU317" s="36">
        <f>($AZ317*$R317*'3. Signage Displays'!$A$7)</f>
        <v>2.8545196000000006</v>
      </c>
      <c r="CV317" s="37">
        <f>BE317-(AZ317*R317*'3. Signage Displays'!$A$7)</f>
        <v>13.0954804</v>
      </c>
      <c r="CW317" s="37">
        <f>IF(CC317=TRUE,CV317-(CT317*'3. Signage Displays'!$A$12),CV317)</f>
        <v>13.0954804</v>
      </c>
      <c r="CX317" s="38">
        <f>'3. Signage Displays'!$B$7*TANH('3. Signage Displays'!$C$7*('1. Version 7 Dataset'!R317+'3. Signage Displays'!$D$7)+'3. Signage Displays'!$E$7)+'3. Signage Displays'!$F$7</f>
        <v>30.476262078382096</v>
      </c>
      <c r="CY317" s="28">
        <f t="shared" si="36"/>
        <v>1</v>
      </c>
    </row>
    <row r="318" spans="1:103" s="17" customFormat="1" ht="19.5" customHeight="1">
      <c r="A318" s="28">
        <v>311</v>
      </c>
      <c r="B318" s="29" t="s">
        <v>1674</v>
      </c>
      <c r="C318" s="29" t="s">
        <v>1701</v>
      </c>
      <c r="D318" s="29" t="s">
        <v>1702</v>
      </c>
      <c r="E318" s="29" t="s">
        <v>1677</v>
      </c>
      <c r="F318" s="29" t="s">
        <v>1703</v>
      </c>
      <c r="G318" s="29" t="s">
        <v>1704</v>
      </c>
      <c r="H318" s="29" t="s">
        <v>1705</v>
      </c>
      <c r="I318" s="29" t="s">
        <v>78</v>
      </c>
      <c r="J318" s="29" t="s">
        <v>100</v>
      </c>
      <c r="K318" s="29"/>
      <c r="L318" s="29" t="s">
        <v>80</v>
      </c>
      <c r="M318" s="29"/>
      <c r="N318" s="30">
        <v>1000</v>
      </c>
      <c r="O318" s="30">
        <v>11.7</v>
      </c>
      <c r="P318" s="30">
        <v>20.7</v>
      </c>
      <c r="Q318" s="31">
        <v>23.8</v>
      </c>
      <c r="R318" s="30">
        <v>242.04</v>
      </c>
      <c r="S318" s="30">
        <v>1.78</v>
      </c>
      <c r="T318" s="30">
        <v>1080</v>
      </c>
      <c r="U318" s="30">
        <v>1920</v>
      </c>
      <c r="V318" s="32">
        <v>2.1</v>
      </c>
      <c r="W318" s="30">
        <v>8567</v>
      </c>
      <c r="X318" s="30">
        <v>60</v>
      </c>
      <c r="Y318" s="30">
        <v>0.3</v>
      </c>
      <c r="Z318" s="29" t="s">
        <v>86</v>
      </c>
      <c r="AA318" s="29" t="s">
        <v>86</v>
      </c>
      <c r="AB318" s="29"/>
      <c r="AC318" s="29"/>
      <c r="AD318" s="29" t="s">
        <v>84</v>
      </c>
      <c r="AE318" s="29" t="s">
        <v>84</v>
      </c>
      <c r="AF318" s="29" t="s">
        <v>1706</v>
      </c>
      <c r="AG318" s="29" t="s">
        <v>86</v>
      </c>
      <c r="AH318" s="29" t="s">
        <v>86</v>
      </c>
      <c r="AI318" s="29"/>
      <c r="AJ318" s="29" t="s">
        <v>86</v>
      </c>
      <c r="AK318" s="29" t="s">
        <v>86</v>
      </c>
      <c r="AL318" s="29" t="s">
        <v>87</v>
      </c>
      <c r="AM318" s="29" t="s">
        <v>86</v>
      </c>
      <c r="AN318" s="29" t="s">
        <v>86</v>
      </c>
      <c r="AO318" s="29" t="s">
        <v>86</v>
      </c>
      <c r="AP318" s="29" t="s">
        <v>86</v>
      </c>
      <c r="AQ318" s="29" t="s">
        <v>96</v>
      </c>
      <c r="AR318" s="29"/>
      <c r="AS318" s="29" t="s">
        <v>84</v>
      </c>
      <c r="AT318" s="29" t="s">
        <v>89</v>
      </c>
      <c r="AU318" s="29"/>
      <c r="AV318" s="30">
        <v>5</v>
      </c>
      <c r="AW318" s="29" t="s">
        <v>84</v>
      </c>
      <c r="AX318" s="29" t="s">
        <v>84</v>
      </c>
      <c r="AY318" s="30">
        <v>250</v>
      </c>
      <c r="AZ318" s="30">
        <v>282</v>
      </c>
      <c r="BA318" s="30">
        <v>234</v>
      </c>
      <c r="BB318" s="30">
        <v>200</v>
      </c>
      <c r="BC318" s="29"/>
      <c r="BD318" s="29"/>
      <c r="BE318" s="30">
        <v>17.93</v>
      </c>
      <c r="BF318" s="29"/>
      <c r="BG318" s="30">
        <v>0.3</v>
      </c>
      <c r="BH318" s="30">
        <v>0</v>
      </c>
      <c r="BI318" s="29"/>
      <c r="BJ318" s="30">
        <v>0.28000000000000003</v>
      </c>
      <c r="BK318" s="30">
        <v>56.68</v>
      </c>
      <c r="BL318" s="30">
        <v>56.68</v>
      </c>
      <c r="BM318" s="30">
        <v>62.2</v>
      </c>
      <c r="BN318" s="29"/>
      <c r="BO318" s="29"/>
      <c r="BP318" s="30">
        <v>0.35</v>
      </c>
      <c r="BQ318" s="30">
        <v>0.37</v>
      </c>
      <c r="BR318" s="30">
        <v>0</v>
      </c>
      <c r="BS318" s="30">
        <v>18.45</v>
      </c>
      <c r="BT318" s="30">
        <v>58.67</v>
      </c>
      <c r="BU318" s="29"/>
      <c r="BV318" s="30">
        <v>0</v>
      </c>
      <c r="BW318" s="28">
        <v>311</v>
      </c>
      <c r="BX318" s="33">
        <f t="shared" si="31"/>
        <v>56.681579999999997</v>
      </c>
      <c r="BY318" s="34">
        <f>IF(COUNTIF($G$2:G318,G318)=1,1,0)</f>
        <v>1</v>
      </c>
      <c r="BZ318" s="34">
        <f t="shared" si="32"/>
        <v>1</v>
      </c>
      <c r="CA318" s="28" t="s">
        <v>3405</v>
      </c>
      <c r="CB318" s="34" t="b">
        <f t="shared" si="37"/>
        <v>0</v>
      </c>
      <c r="CC318" s="34" t="b">
        <f t="shared" si="33"/>
        <v>0</v>
      </c>
      <c r="CD318" s="34" t="b">
        <f t="array" ref="CD318">ISNUMBER(SEARCH("Touch Screen",$AJ318))</f>
        <v>0</v>
      </c>
      <c r="CE318" s="34"/>
      <c r="CF318" s="34"/>
      <c r="CG318" s="32">
        <v>0.3</v>
      </c>
      <c r="CH318" s="28">
        <v>0</v>
      </c>
      <c r="CI318" s="33">
        <f>('2. AC Monitors'!$A$8*'1. Version 7 Dataset'!$R318)+('1. Version 7 Dataset'!$V318*'2. AC Monitors'!$B$8)+'2. AC Monitors'!$C$8</f>
        <v>46.348879999999994</v>
      </c>
      <c r="CJ318" s="35">
        <f>BX318-('2. AC Monitors'!$B$8*V318)</f>
        <v>47.861579999999996</v>
      </c>
      <c r="CK318" s="33">
        <f>IF($CH318=0,CJ318,CJ318-('2. AC Monitors'!$A$15*'1. Version 7 Dataset'!$CG318))</f>
        <v>47.861579999999996</v>
      </c>
      <c r="CL318" s="33">
        <f>IF($CC318=TRUE,'1. Version 7 Dataset'!CK318-($CI318*'2. AC Monitors'!$B$15),'1. Version 7 Dataset'!CK318)</f>
        <v>47.861579999999996</v>
      </c>
      <c r="CM318" s="33">
        <f>IF($CD318=TRUE,CL318-($CI318*'2. AC Monitors'!$D$15),CL318)</f>
        <v>47.861579999999996</v>
      </c>
      <c r="CN318" s="33">
        <f>IF($CB318=TRUE,CM318-($CI318*'2. AC Monitors'!$E$15),CM318)</f>
        <v>47.861579999999996</v>
      </c>
      <c r="CO318" s="33">
        <f>IF($CA318="DC",CN318+(CI318*(1-'2. AC Monitors'!$D$21)),CN318)</f>
        <v>47.861579999999996</v>
      </c>
      <c r="CP318" s="35">
        <f>('2. AC Monitors'!$A$8*'1. Version 7 Dataset'!$R318)+'2. AC Monitors'!$C$8</f>
        <v>37.528880000000001</v>
      </c>
      <c r="CQ318" s="35">
        <f t="shared" si="34"/>
        <v>0</v>
      </c>
      <c r="CR318" s="33">
        <f>(IF(CD318=TRUE,CI318+(CI318*'2. AC Monitors'!$D$15),'1. Version 7 Dataset'!CI318))*0.85</f>
        <v>39.396547999999996</v>
      </c>
      <c r="CS318" s="35">
        <f t="shared" si="35"/>
        <v>0</v>
      </c>
      <c r="CT318" s="35">
        <f>($AZ318*$R318*'3. Signage Displays'!$A$7)+'3. Signage Displays'!$B$7*TANH('3. Signage Displays'!$C$7*('1. Version 7 Dataset'!$R318+'3. Signage Displays'!$D$7)+'3. Signage Displays'!$E$7)+'3. Signage Displays'!$F$7</f>
        <v>32.431393519153872</v>
      </c>
      <c r="CU318" s="36">
        <f>($AZ318*$R318*'3. Signage Displays'!$A$7)</f>
        <v>2.7302112000000003</v>
      </c>
      <c r="CV318" s="37">
        <f>BE318-(AZ318*R318*'3. Signage Displays'!$A$7)</f>
        <v>15.1997888</v>
      </c>
      <c r="CW318" s="37">
        <f>IF(CC318=TRUE,CV318-(CT318*'3. Signage Displays'!$A$12),CV318)</f>
        <v>15.1997888</v>
      </c>
      <c r="CX318" s="38">
        <f>'3. Signage Displays'!$B$7*TANH('3. Signage Displays'!$C$7*('1. Version 7 Dataset'!R318+'3. Signage Displays'!$D$7)+'3. Signage Displays'!$E$7)+'3. Signage Displays'!$F$7</f>
        <v>29.701182319153872</v>
      </c>
      <c r="CY318" s="28">
        <f t="shared" si="36"/>
        <v>1</v>
      </c>
    </row>
    <row r="319" spans="1:103" s="17" customFormat="1" ht="19.5" customHeight="1">
      <c r="A319" s="28">
        <v>316</v>
      </c>
      <c r="B319" s="29" t="s">
        <v>72</v>
      </c>
      <c r="C319" s="29" t="s">
        <v>433</v>
      </c>
      <c r="D319" s="29" t="s">
        <v>429</v>
      </c>
      <c r="E319" s="29" t="s">
        <v>75</v>
      </c>
      <c r="F319" s="29" t="s">
        <v>433</v>
      </c>
      <c r="G319" s="29" t="s">
        <v>429</v>
      </c>
      <c r="H319" s="29"/>
      <c r="I319" s="29" t="s">
        <v>78</v>
      </c>
      <c r="J319" s="29" t="s">
        <v>100</v>
      </c>
      <c r="K319" s="29"/>
      <c r="L319" s="29" t="s">
        <v>80</v>
      </c>
      <c r="M319" s="29"/>
      <c r="N319" s="30">
        <v>600</v>
      </c>
      <c r="O319" s="30">
        <v>10.6</v>
      </c>
      <c r="P319" s="30">
        <v>18.8</v>
      </c>
      <c r="Q319" s="31">
        <v>21.5</v>
      </c>
      <c r="R319" s="30">
        <v>197.52</v>
      </c>
      <c r="S319" s="30">
        <v>1.78</v>
      </c>
      <c r="T319" s="30">
        <v>1080</v>
      </c>
      <c r="U319" s="30">
        <v>1920</v>
      </c>
      <c r="V319" s="32">
        <v>2.1</v>
      </c>
      <c r="W319" s="30">
        <v>10498</v>
      </c>
      <c r="X319" s="30">
        <v>60</v>
      </c>
      <c r="Y319" s="30">
        <v>0.3</v>
      </c>
      <c r="Z319" s="29" t="s">
        <v>86</v>
      </c>
      <c r="AA319" s="29" t="s">
        <v>86</v>
      </c>
      <c r="AB319" s="29"/>
      <c r="AC319" s="29"/>
      <c r="AD319" s="29" t="s">
        <v>84</v>
      </c>
      <c r="AE319" s="29" t="s">
        <v>83</v>
      </c>
      <c r="AF319" s="29" t="s">
        <v>145</v>
      </c>
      <c r="AG319" s="29"/>
      <c r="AH319" s="29" t="s">
        <v>86</v>
      </c>
      <c r="AI319" s="29" t="s">
        <v>86</v>
      </c>
      <c r="AJ319" s="29" t="s">
        <v>86</v>
      </c>
      <c r="AK319" s="29" t="s">
        <v>86</v>
      </c>
      <c r="AL319" s="29" t="s">
        <v>87</v>
      </c>
      <c r="AM319" s="29"/>
      <c r="AN319" s="29" t="s">
        <v>86</v>
      </c>
      <c r="AO319" s="29" t="s">
        <v>86</v>
      </c>
      <c r="AP319" s="29" t="s">
        <v>86</v>
      </c>
      <c r="AQ319" s="29" t="s">
        <v>96</v>
      </c>
      <c r="AR319" s="29"/>
      <c r="AS319" s="29" t="s">
        <v>84</v>
      </c>
      <c r="AT319" s="29" t="s">
        <v>89</v>
      </c>
      <c r="AU319" s="29"/>
      <c r="AV319" s="30">
        <v>1</v>
      </c>
      <c r="AW319" s="29" t="s">
        <v>84</v>
      </c>
      <c r="AX319" s="29" t="s">
        <v>84</v>
      </c>
      <c r="AY319" s="30">
        <v>200</v>
      </c>
      <c r="AZ319" s="30">
        <v>259.8</v>
      </c>
      <c r="BA319" s="30">
        <v>258</v>
      </c>
      <c r="BB319" s="30">
        <v>200</v>
      </c>
      <c r="BC319" s="29"/>
      <c r="BD319" s="29"/>
      <c r="BE319" s="30">
        <v>13.48</v>
      </c>
      <c r="BF319" s="29"/>
      <c r="BG319" s="30">
        <v>0.04</v>
      </c>
      <c r="BH319" s="29"/>
      <c r="BI319" s="29"/>
      <c r="BJ319" s="30">
        <v>0.05</v>
      </c>
      <c r="BK319" s="30">
        <v>41.56</v>
      </c>
      <c r="BL319" s="30">
        <v>41.56</v>
      </c>
      <c r="BM319" s="30">
        <v>50.6</v>
      </c>
      <c r="BN319" s="29"/>
      <c r="BO319" s="29"/>
      <c r="BP319" s="30">
        <v>0.1</v>
      </c>
      <c r="BQ319" s="30">
        <v>0.12</v>
      </c>
      <c r="BR319" s="29"/>
      <c r="BS319" s="30">
        <v>13.43</v>
      </c>
      <c r="BT319" s="30">
        <v>41.86</v>
      </c>
      <c r="BU319" s="29"/>
      <c r="BV319" s="30">
        <v>0</v>
      </c>
      <c r="BW319" s="28">
        <v>316</v>
      </c>
      <c r="BX319" s="33">
        <f t="shared" si="31"/>
        <v>41.55744</v>
      </c>
      <c r="BY319" s="34">
        <f>IF(COUNTIF($G$2:G319,G319)=1,1,0)</f>
        <v>0</v>
      </c>
      <c r="BZ319" s="34">
        <f t="shared" si="32"/>
        <v>1</v>
      </c>
      <c r="CA319" s="28" t="s">
        <v>3405</v>
      </c>
      <c r="CB319" s="34" t="b">
        <f t="shared" si="37"/>
        <v>0</v>
      </c>
      <c r="CC319" s="34" t="b">
        <f t="shared" si="33"/>
        <v>0</v>
      </c>
      <c r="CD319" s="34" t="b">
        <f t="array" ref="CD319">ISNUMBER(SEARCH("Touch Screen",$AJ319))</f>
        <v>0</v>
      </c>
      <c r="CE319" s="34"/>
      <c r="CF319" s="34"/>
      <c r="CG319" s="32">
        <v>0.3</v>
      </c>
      <c r="CH319" s="28">
        <v>0</v>
      </c>
      <c r="CI319" s="33">
        <f>('2. AC Monitors'!$A$8*'1. Version 7 Dataset'!$R319)+('1. Version 7 Dataset'!$V319*'2. AC Monitors'!$B$8)+'2. AC Monitors'!$C$8</f>
        <v>40.917439999999999</v>
      </c>
      <c r="CJ319" s="35">
        <f>BX319-('2. AC Monitors'!$B$8*V319)</f>
        <v>32.737439999999999</v>
      </c>
      <c r="CK319" s="33">
        <f>IF($CH319=0,CJ319,CJ319-('2. AC Monitors'!$A$15*'1. Version 7 Dataset'!$CG319))</f>
        <v>32.737439999999999</v>
      </c>
      <c r="CL319" s="33">
        <f>IF($CC319=TRUE,'1. Version 7 Dataset'!CK319-($CI319*'2. AC Monitors'!$B$15),'1. Version 7 Dataset'!CK319)</f>
        <v>32.737439999999999</v>
      </c>
      <c r="CM319" s="33">
        <f>IF($CD319=TRUE,CL319-($CI319*'2. AC Monitors'!$D$15),CL319)</f>
        <v>32.737439999999999</v>
      </c>
      <c r="CN319" s="33">
        <f>IF($CB319=TRUE,CM319-($CI319*'2. AC Monitors'!$E$15),CM319)</f>
        <v>32.737439999999999</v>
      </c>
      <c r="CO319" s="33">
        <f>IF($CA319="DC",CN319+(CI319*(1-'2. AC Monitors'!$D$21)),CN319)</f>
        <v>32.737439999999999</v>
      </c>
      <c r="CP319" s="35">
        <f>('2. AC Monitors'!$A$8*'1. Version 7 Dataset'!$R319)+'2. AC Monitors'!$C$8</f>
        <v>32.097440000000006</v>
      </c>
      <c r="CQ319" s="35">
        <f t="shared" si="34"/>
        <v>0</v>
      </c>
      <c r="CR319" s="33">
        <f>(IF(CD319=TRUE,CI319+(CI319*'2. AC Monitors'!$D$15),'1. Version 7 Dataset'!CI319))*0.85</f>
        <v>34.779823999999998</v>
      </c>
      <c r="CS319" s="35">
        <f t="shared" si="35"/>
        <v>0</v>
      </c>
      <c r="CT319" s="35">
        <f>($AZ319*$R319*'3. Signage Displays'!$A$7)+'3. Signage Displays'!$B$7*TANH('3. Signage Displays'!$C$7*('1. Version 7 Dataset'!$R319+'3. Signage Displays'!$D$7)+'3. Signage Displays'!$E$7)+'3. Signage Displays'!$F$7</f>
        <v>29.095723717923768</v>
      </c>
      <c r="CU319" s="36">
        <f>($AZ319*$R319*'3. Signage Displays'!$A$7)</f>
        <v>2.0526278400000004</v>
      </c>
      <c r="CV319" s="37">
        <f>BE319-(AZ319*R319*'3. Signage Displays'!$A$7)</f>
        <v>11.427372160000001</v>
      </c>
      <c r="CW319" s="37">
        <f>IF(CC319=TRUE,CV319-(CT319*'3. Signage Displays'!$A$12),CV319)</f>
        <v>11.427372160000001</v>
      </c>
      <c r="CX319" s="38">
        <f>'3. Signage Displays'!$B$7*TANH('3. Signage Displays'!$C$7*('1. Version 7 Dataset'!R319+'3. Signage Displays'!$D$7)+'3. Signage Displays'!$E$7)+'3. Signage Displays'!$F$7</f>
        <v>27.043095877923768</v>
      </c>
      <c r="CY319" s="28">
        <f t="shared" si="36"/>
        <v>1</v>
      </c>
    </row>
    <row r="320" spans="1:103" s="17" customFormat="1" ht="19.5" customHeight="1">
      <c r="A320" s="28">
        <v>318</v>
      </c>
      <c r="B320" s="29" t="s">
        <v>2857</v>
      </c>
      <c r="C320" s="29" t="s">
        <v>3054</v>
      </c>
      <c r="D320" s="29" t="s">
        <v>3055</v>
      </c>
      <c r="E320" s="29" t="s">
        <v>2860</v>
      </c>
      <c r="F320" s="29" t="s">
        <v>3054</v>
      </c>
      <c r="G320" s="29" t="s">
        <v>3055</v>
      </c>
      <c r="H320" s="29"/>
      <c r="I320" s="29" t="s">
        <v>78</v>
      </c>
      <c r="J320" s="29" t="s">
        <v>88</v>
      </c>
      <c r="K320" s="29" t="s">
        <v>158</v>
      </c>
      <c r="L320" s="29" t="s">
        <v>80</v>
      </c>
      <c r="M320" s="29" t="s">
        <v>105</v>
      </c>
      <c r="N320" s="30">
        <v>1000</v>
      </c>
      <c r="O320" s="30">
        <v>15.4</v>
      </c>
      <c r="P320" s="30">
        <v>27.5</v>
      </c>
      <c r="Q320" s="31">
        <v>31.5</v>
      </c>
      <c r="R320" s="30">
        <v>425.3</v>
      </c>
      <c r="S320" s="30">
        <v>1.78</v>
      </c>
      <c r="T320" s="30">
        <v>1080</v>
      </c>
      <c r="U320" s="30">
        <v>1920</v>
      </c>
      <c r="V320" s="32">
        <v>2.1</v>
      </c>
      <c r="W320" s="30">
        <v>4739</v>
      </c>
      <c r="X320" s="30">
        <v>60</v>
      </c>
      <c r="Y320" s="30">
        <v>33.5</v>
      </c>
      <c r="Z320" s="29" t="s">
        <v>81</v>
      </c>
      <c r="AA320" s="29" t="s">
        <v>86</v>
      </c>
      <c r="AB320" s="29"/>
      <c r="AC320" s="29"/>
      <c r="AD320" s="29" t="s">
        <v>84</v>
      </c>
      <c r="AE320" s="29" t="s">
        <v>83</v>
      </c>
      <c r="AF320" s="29" t="s">
        <v>139</v>
      </c>
      <c r="AG320" s="29" t="s">
        <v>105</v>
      </c>
      <c r="AH320" s="29" t="s">
        <v>86</v>
      </c>
      <c r="AI320" s="29" t="s">
        <v>105</v>
      </c>
      <c r="AJ320" s="29" t="s">
        <v>86</v>
      </c>
      <c r="AK320" s="29" t="s">
        <v>86</v>
      </c>
      <c r="AL320" s="29" t="s">
        <v>102</v>
      </c>
      <c r="AM320" s="29" t="s">
        <v>105</v>
      </c>
      <c r="AN320" s="29" t="s">
        <v>86</v>
      </c>
      <c r="AO320" s="29" t="s">
        <v>86</v>
      </c>
      <c r="AP320" s="29" t="s">
        <v>86</v>
      </c>
      <c r="AQ320" s="29" t="s">
        <v>96</v>
      </c>
      <c r="AR320" s="29" t="s">
        <v>105</v>
      </c>
      <c r="AS320" s="29" t="s">
        <v>84</v>
      </c>
      <c r="AT320" s="29" t="s">
        <v>89</v>
      </c>
      <c r="AU320" s="29" t="s">
        <v>105</v>
      </c>
      <c r="AV320" s="30">
        <v>5</v>
      </c>
      <c r="AW320" s="29" t="s">
        <v>84</v>
      </c>
      <c r="AX320" s="29" t="s">
        <v>84</v>
      </c>
      <c r="AY320" s="30">
        <v>250</v>
      </c>
      <c r="AZ320" s="30">
        <v>232</v>
      </c>
      <c r="BA320" s="30">
        <v>152</v>
      </c>
      <c r="BB320" s="30">
        <v>200</v>
      </c>
      <c r="BC320" s="29"/>
      <c r="BD320" s="29"/>
      <c r="BE320" s="30">
        <v>23.48</v>
      </c>
      <c r="BF320" s="29"/>
      <c r="BG320" s="30">
        <v>0.19</v>
      </c>
      <c r="BH320" s="29"/>
      <c r="BI320" s="29"/>
      <c r="BJ320" s="30">
        <v>0.14000000000000001</v>
      </c>
      <c r="BK320" s="30">
        <v>73.06</v>
      </c>
      <c r="BL320" s="30">
        <v>73.06</v>
      </c>
      <c r="BM320" s="30">
        <v>86.7</v>
      </c>
      <c r="BN320" s="29"/>
      <c r="BO320" s="29"/>
      <c r="BP320" s="30">
        <v>0.25</v>
      </c>
      <c r="BQ320" s="30">
        <v>0.3</v>
      </c>
      <c r="BR320" s="29"/>
      <c r="BS320" s="30">
        <v>23.9</v>
      </c>
      <c r="BT320" s="30">
        <v>75</v>
      </c>
      <c r="BU320" s="29"/>
      <c r="BV320" s="30">
        <v>0</v>
      </c>
      <c r="BW320" s="28">
        <v>318</v>
      </c>
      <c r="BX320" s="33">
        <f t="shared" si="31"/>
        <v>73.071539999999999</v>
      </c>
      <c r="BY320" s="34">
        <f>IF(COUNTIF($G$2:G320,G320)=1,1,0)</f>
        <v>1</v>
      </c>
      <c r="BZ320" s="34">
        <f t="shared" si="32"/>
        <v>1</v>
      </c>
      <c r="CA320" s="28" t="s">
        <v>3405</v>
      </c>
      <c r="CB320" s="34" t="b">
        <f t="shared" si="37"/>
        <v>0</v>
      </c>
      <c r="CC320" s="34" t="b">
        <f t="shared" si="33"/>
        <v>0</v>
      </c>
      <c r="CD320" s="34" t="b">
        <f t="array" ref="CD320">ISNUMBER(SEARCH("Touch Screen",$AJ320))</f>
        <v>0</v>
      </c>
      <c r="CE320" s="34"/>
      <c r="CF320" s="34"/>
      <c r="CG320" s="32">
        <v>33.5</v>
      </c>
      <c r="CH320" s="28">
        <v>0</v>
      </c>
      <c r="CI320" s="33">
        <f>('2. AC Monitors'!$A$8*'1. Version 7 Dataset'!$R320)+('1. Version 7 Dataset'!$V320*'2. AC Monitors'!$B$8)+'2. AC Monitors'!$C$8</f>
        <v>68.706600000000009</v>
      </c>
      <c r="CJ320" s="35">
        <f>BX320-('2. AC Monitors'!$B$8*V320)</f>
        <v>64.251540000000006</v>
      </c>
      <c r="CK320" s="33">
        <f>IF($CH320=0,CJ320,CJ320-('2. AC Monitors'!$A$15*'1. Version 7 Dataset'!$CG320))</f>
        <v>64.251540000000006</v>
      </c>
      <c r="CL320" s="33">
        <f>IF($CC320=TRUE,'1. Version 7 Dataset'!CK320-($CI320*'2. AC Monitors'!$B$15),'1. Version 7 Dataset'!CK320)</f>
        <v>64.251540000000006</v>
      </c>
      <c r="CM320" s="33">
        <f>IF($CD320=TRUE,CL320-($CI320*'2. AC Monitors'!$D$15),CL320)</f>
        <v>64.251540000000006</v>
      </c>
      <c r="CN320" s="33">
        <f>IF($CB320=TRUE,CM320-($CI320*'2. AC Monitors'!$E$15),CM320)</f>
        <v>64.251540000000006</v>
      </c>
      <c r="CO320" s="33">
        <f>IF($CA320="DC",CN320+(CI320*(1-'2. AC Monitors'!$D$21)),CN320)</f>
        <v>64.251540000000006</v>
      </c>
      <c r="CP320" s="35">
        <f>('2. AC Monitors'!$A$8*'1. Version 7 Dataset'!$R320)+'2. AC Monitors'!$C$8</f>
        <v>59.886600000000001</v>
      </c>
      <c r="CQ320" s="35">
        <f t="shared" si="34"/>
        <v>0</v>
      </c>
      <c r="CR320" s="33">
        <f>(IF(CD320=TRUE,CI320+(CI320*'2. AC Monitors'!$D$15),'1. Version 7 Dataset'!CI320))*0.85</f>
        <v>58.400610000000007</v>
      </c>
      <c r="CS320" s="35">
        <f t="shared" si="35"/>
        <v>0</v>
      </c>
      <c r="CT320" s="35">
        <f>($AZ320*$R320*'3. Signage Displays'!$A$7)+'3. Signage Displays'!$B$7*TANH('3. Signage Displays'!$C$7*('1. Version 7 Dataset'!$R320+'3. Signage Displays'!$D$7)+'3. Signage Displays'!$E$7)+'3. Signage Displays'!$F$7</f>
        <v>44.461354979511945</v>
      </c>
      <c r="CU320" s="36">
        <f>($AZ320*$R320*'3. Signage Displays'!$A$7)</f>
        <v>3.9467840000000005</v>
      </c>
      <c r="CV320" s="37">
        <f>BE320-(AZ320*R320*'3. Signage Displays'!$A$7)</f>
        <v>19.533215999999999</v>
      </c>
      <c r="CW320" s="37">
        <f>IF(CC320=TRUE,CV320-(CT320*'3. Signage Displays'!$A$12),CV320)</f>
        <v>19.533215999999999</v>
      </c>
      <c r="CX320" s="38">
        <f>'3. Signage Displays'!$B$7*TANH('3. Signage Displays'!$C$7*('1. Version 7 Dataset'!R320+'3. Signage Displays'!$D$7)+'3. Signage Displays'!$E$7)+'3. Signage Displays'!$F$7</f>
        <v>40.514570979511944</v>
      </c>
      <c r="CY320" s="28">
        <f t="shared" si="36"/>
        <v>1</v>
      </c>
    </row>
    <row r="321" spans="1:103" s="17" customFormat="1" ht="19.5" customHeight="1">
      <c r="A321" s="28">
        <v>319</v>
      </c>
      <c r="B321" s="29" t="s">
        <v>1639</v>
      </c>
      <c r="C321" s="29" t="s">
        <v>1645</v>
      </c>
      <c r="D321" s="29" t="s">
        <v>1646</v>
      </c>
      <c r="E321" s="29" t="s">
        <v>1642</v>
      </c>
      <c r="F321" s="29" t="s">
        <v>1645</v>
      </c>
      <c r="G321" s="29" t="s">
        <v>1646</v>
      </c>
      <c r="H321" s="29" t="s">
        <v>1647</v>
      </c>
      <c r="I321" s="29" t="s">
        <v>78</v>
      </c>
      <c r="J321" s="29" t="s">
        <v>100</v>
      </c>
      <c r="K321" s="29"/>
      <c r="L321" s="29" t="s">
        <v>80</v>
      </c>
      <c r="M321" s="29"/>
      <c r="N321" s="30">
        <v>1000</v>
      </c>
      <c r="O321" s="30">
        <v>11.5</v>
      </c>
      <c r="P321" s="30">
        <v>19.600000000000001</v>
      </c>
      <c r="Q321" s="31">
        <v>21.5</v>
      </c>
      <c r="R321" s="30">
        <v>197.52</v>
      </c>
      <c r="S321" s="30">
        <v>1.78</v>
      </c>
      <c r="T321" s="30">
        <v>1080</v>
      </c>
      <c r="U321" s="30">
        <v>1920</v>
      </c>
      <c r="V321" s="32">
        <v>2.1</v>
      </c>
      <c r="W321" s="30">
        <v>205</v>
      </c>
      <c r="X321" s="30">
        <v>60</v>
      </c>
      <c r="Y321" s="30">
        <v>0.7</v>
      </c>
      <c r="Z321" s="29" t="s">
        <v>150</v>
      </c>
      <c r="AA321" s="29" t="s">
        <v>86</v>
      </c>
      <c r="AB321" s="29"/>
      <c r="AC321" s="29"/>
      <c r="AD321" s="29" t="s">
        <v>84</v>
      </c>
      <c r="AE321" s="29" t="s">
        <v>84</v>
      </c>
      <c r="AF321" s="29" t="s">
        <v>270</v>
      </c>
      <c r="AG321" s="29"/>
      <c r="AH321" s="29" t="s">
        <v>86</v>
      </c>
      <c r="AI321" s="29"/>
      <c r="AJ321" s="29" t="s">
        <v>86</v>
      </c>
      <c r="AK321" s="29" t="s">
        <v>86</v>
      </c>
      <c r="AL321" s="29" t="s">
        <v>102</v>
      </c>
      <c r="AM321" s="29"/>
      <c r="AN321" s="29" t="s">
        <v>86</v>
      </c>
      <c r="AO321" s="29" t="s">
        <v>86</v>
      </c>
      <c r="AP321" s="29" t="s">
        <v>86</v>
      </c>
      <c r="AQ321" s="29" t="s">
        <v>96</v>
      </c>
      <c r="AR321" s="29"/>
      <c r="AS321" s="29" t="s">
        <v>84</v>
      </c>
      <c r="AT321" s="29" t="s">
        <v>89</v>
      </c>
      <c r="AU321" s="29"/>
      <c r="AV321" s="30">
        <v>0</v>
      </c>
      <c r="AW321" s="29" t="s">
        <v>84</v>
      </c>
      <c r="AX321" s="29" t="s">
        <v>84</v>
      </c>
      <c r="AY321" s="30">
        <v>247.2</v>
      </c>
      <c r="AZ321" s="30">
        <v>247.2</v>
      </c>
      <c r="BA321" s="30">
        <v>197.7</v>
      </c>
      <c r="BB321" s="30">
        <v>200.5</v>
      </c>
      <c r="BC321" s="29"/>
      <c r="BD321" s="29"/>
      <c r="BE321" s="30">
        <v>14.2</v>
      </c>
      <c r="BF321" s="29"/>
      <c r="BG321" s="30">
        <v>0.15</v>
      </c>
      <c r="BH321" s="30">
        <v>0.16</v>
      </c>
      <c r="BI321" s="30">
        <v>0.5</v>
      </c>
      <c r="BJ321" s="30">
        <v>0.14000000000000001</v>
      </c>
      <c r="BK321" s="30">
        <v>44.39</v>
      </c>
      <c r="BL321" s="30">
        <v>44.39</v>
      </c>
      <c r="BM321" s="30">
        <v>50.6</v>
      </c>
      <c r="BN321" s="29"/>
      <c r="BO321" s="29"/>
      <c r="BP321" s="30">
        <v>0.22</v>
      </c>
      <c r="BQ321" s="30">
        <v>0.24</v>
      </c>
      <c r="BR321" s="30">
        <v>0.25</v>
      </c>
      <c r="BS321" s="30">
        <v>14.34</v>
      </c>
      <c r="BT321" s="30">
        <v>45.31</v>
      </c>
      <c r="BU321" s="29"/>
      <c r="BV321" s="30">
        <v>1</v>
      </c>
      <c r="BW321" s="28">
        <v>319</v>
      </c>
      <c r="BX321" s="33">
        <f t="shared" si="31"/>
        <v>44.391300000000001</v>
      </c>
      <c r="BY321" s="34">
        <f>IF(COUNTIF($G$2:G321,G321)=1,1,0)</f>
        <v>1</v>
      </c>
      <c r="BZ321" s="34">
        <f t="shared" si="32"/>
        <v>1</v>
      </c>
      <c r="CA321" s="28" t="s">
        <v>3405</v>
      </c>
      <c r="CB321" s="34" t="b">
        <f t="shared" si="37"/>
        <v>0</v>
      </c>
      <c r="CC321" s="34" t="b">
        <f t="shared" si="33"/>
        <v>0</v>
      </c>
      <c r="CD321" s="34" t="b">
        <f t="array" ref="CD321">ISNUMBER(SEARCH("Touch Screen",$AJ321))</f>
        <v>0</v>
      </c>
      <c r="CE321" s="34"/>
      <c r="CF321" s="34"/>
      <c r="CG321" s="32">
        <v>0.7</v>
      </c>
      <c r="CH321" s="28">
        <v>0</v>
      </c>
      <c r="CI321" s="33">
        <f>('2. AC Monitors'!$A$8*'1. Version 7 Dataset'!$R321)+('1. Version 7 Dataset'!$V321*'2. AC Monitors'!$B$8)+'2. AC Monitors'!$C$8</f>
        <v>40.917439999999999</v>
      </c>
      <c r="CJ321" s="35">
        <f>BX321-('2. AC Monitors'!$B$8*V321)</f>
        <v>35.571300000000001</v>
      </c>
      <c r="CK321" s="33">
        <f>IF($CH321=0,CJ321,CJ321-('2. AC Monitors'!$A$15*'1. Version 7 Dataset'!$CG321))</f>
        <v>35.571300000000001</v>
      </c>
      <c r="CL321" s="33">
        <f>IF($CC321=TRUE,'1. Version 7 Dataset'!CK321-($CI321*'2. AC Monitors'!$B$15),'1. Version 7 Dataset'!CK321)</f>
        <v>35.571300000000001</v>
      </c>
      <c r="CM321" s="33">
        <f>IF($CD321=TRUE,CL321-($CI321*'2. AC Monitors'!$D$15),CL321)</f>
        <v>35.571300000000001</v>
      </c>
      <c r="CN321" s="33">
        <f>IF($CB321=TRUE,CM321-($CI321*'2. AC Monitors'!$E$15),CM321)</f>
        <v>35.571300000000001</v>
      </c>
      <c r="CO321" s="33">
        <f>IF($CA321="DC",CN321+(CI321*(1-'2. AC Monitors'!$D$21)),CN321)</f>
        <v>35.571300000000001</v>
      </c>
      <c r="CP321" s="35">
        <f>('2. AC Monitors'!$A$8*'1. Version 7 Dataset'!$R321)+'2. AC Monitors'!$C$8</f>
        <v>32.097440000000006</v>
      </c>
      <c r="CQ321" s="35">
        <f t="shared" si="34"/>
        <v>0</v>
      </c>
      <c r="CR321" s="33">
        <f>(IF(CD321=TRUE,CI321+(CI321*'2. AC Monitors'!$D$15),'1. Version 7 Dataset'!CI321))*0.85</f>
        <v>34.779823999999998</v>
      </c>
      <c r="CS321" s="35">
        <f t="shared" si="35"/>
        <v>0</v>
      </c>
      <c r="CT321" s="35">
        <f>($AZ321*$R321*'3. Signage Displays'!$A$7)+'3. Signage Displays'!$B$7*TANH('3. Signage Displays'!$C$7*('1. Version 7 Dataset'!$R321+'3. Signage Displays'!$D$7)+'3. Signage Displays'!$E$7)+'3. Signage Displays'!$F$7</f>
        <v>28.996173637923768</v>
      </c>
      <c r="CU321" s="36">
        <f>($AZ321*$R321*'3. Signage Displays'!$A$7)</f>
        <v>1.9530777600000002</v>
      </c>
      <c r="CV321" s="37">
        <f>BE321-(AZ321*R321*'3. Signage Displays'!$A$7)</f>
        <v>12.24692224</v>
      </c>
      <c r="CW321" s="37">
        <f>IF(CC321=TRUE,CV321-(CT321*'3. Signage Displays'!$A$12),CV321)</f>
        <v>12.24692224</v>
      </c>
      <c r="CX321" s="38">
        <f>'3. Signage Displays'!$B$7*TANH('3. Signage Displays'!$C$7*('1. Version 7 Dataset'!R321+'3. Signage Displays'!$D$7)+'3. Signage Displays'!$E$7)+'3. Signage Displays'!$F$7</f>
        <v>27.043095877923768</v>
      </c>
      <c r="CY321" s="28">
        <f t="shared" si="36"/>
        <v>1</v>
      </c>
    </row>
    <row r="322" spans="1:103" s="17" customFormat="1" ht="19.5" customHeight="1">
      <c r="A322" s="28">
        <v>321</v>
      </c>
      <c r="B322" s="29" t="s">
        <v>1674</v>
      </c>
      <c r="C322" s="29" t="s">
        <v>1735</v>
      </c>
      <c r="D322" s="29" t="s">
        <v>1736</v>
      </c>
      <c r="E322" s="29" t="s">
        <v>1677</v>
      </c>
      <c r="F322" s="29" t="s">
        <v>1735</v>
      </c>
      <c r="G322" s="29" t="s">
        <v>1736</v>
      </c>
      <c r="H322" s="29"/>
      <c r="I322" s="29" t="s">
        <v>78</v>
      </c>
      <c r="J322" s="29" t="s">
        <v>79</v>
      </c>
      <c r="K322" s="29"/>
      <c r="L322" s="29" t="s">
        <v>80</v>
      </c>
      <c r="M322" s="29"/>
      <c r="N322" s="30">
        <v>1000</v>
      </c>
      <c r="O322" s="30">
        <v>11.7</v>
      </c>
      <c r="P322" s="30">
        <v>20.7</v>
      </c>
      <c r="Q322" s="31">
        <v>23.8</v>
      </c>
      <c r="R322" s="30">
        <v>242.04</v>
      </c>
      <c r="S322" s="30">
        <v>1.78</v>
      </c>
      <c r="T322" s="30">
        <v>1080</v>
      </c>
      <c r="U322" s="30">
        <v>1920</v>
      </c>
      <c r="V322" s="32">
        <v>2.1</v>
      </c>
      <c r="W322" s="30">
        <v>8567</v>
      </c>
      <c r="X322" s="30">
        <v>60</v>
      </c>
      <c r="Y322" s="30">
        <v>0.3</v>
      </c>
      <c r="Z322" s="29" t="s">
        <v>81</v>
      </c>
      <c r="AA322" s="29" t="s">
        <v>86</v>
      </c>
      <c r="AB322" s="29"/>
      <c r="AC322" s="29"/>
      <c r="AD322" s="29" t="s">
        <v>84</v>
      </c>
      <c r="AE322" s="29" t="s">
        <v>83</v>
      </c>
      <c r="AF322" s="29" t="s">
        <v>830</v>
      </c>
      <c r="AG322" s="29"/>
      <c r="AH322" s="29" t="s">
        <v>86</v>
      </c>
      <c r="AI322" s="29"/>
      <c r="AJ322" s="29" t="s">
        <v>86</v>
      </c>
      <c r="AK322" s="29" t="s">
        <v>86</v>
      </c>
      <c r="AL322" s="29" t="s">
        <v>87</v>
      </c>
      <c r="AM322" s="29"/>
      <c r="AN322" s="29" t="s">
        <v>86</v>
      </c>
      <c r="AO322" s="29" t="s">
        <v>86</v>
      </c>
      <c r="AP322" s="29" t="s">
        <v>86</v>
      </c>
      <c r="AQ322" s="29" t="s">
        <v>96</v>
      </c>
      <c r="AR322" s="29"/>
      <c r="AS322" s="29" t="s">
        <v>84</v>
      </c>
      <c r="AT322" s="29" t="s">
        <v>89</v>
      </c>
      <c r="AU322" s="29"/>
      <c r="AV322" s="30">
        <v>1</v>
      </c>
      <c r="AW322" s="29" t="s">
        <v>84</v>
      </c>
      <c r="AX322" s="29" t="s">
        <v>84</v>
      </c>
      <c r="AY322" s="30">
        <v>250</v>
      </c>
      <c r="AZ322" s="30">
        <v>234</v>
      </c>
      <c r="BA322" s="30">
        <v>176</v>
      </c>
      <c r="BB322" s="30">
        <v>200</v>
      </c>
      <c r="BC322" s="29"/>
      <c r="BD322" s="29"/>
      <c r="BE322" s="30">
        <v>15.59</v>
      </c>
      <c r="BF322" s="29"/>
      <c r="BG322" s="30">
        <v>0.26</v>
      </c>
      <c r="BH322" s="29"/>
      <c r="BI322" s="29"/>
      <c r="BJ322" s="30">
        <v>0.15</v>
      </c>
      <c r="BK322" s="30">
        <v>49.28</v>
      </c>
      <c r="BL322" s="30">
        <v>49.28</v>
      </c>
      <c r="BM322" s="30">
        <v>54.1</v>
      </c>
      <c r="BN322" s="29"/>
      <c r="BO322" s="29"/>
      <c r="BP322" s="30">
        <v>0.22</v>
      </c>
      <c r="BQ322" s="30">
        <v>0.28000000000000003</v>
      </c>
      <c r="BR322" s="29"/>
      <c r="BS322" s="30">
        <v>15.62</v>
      </c>
      <c r="BT322" s="30">
        <v>49.49</v>
      </c>
      <c r="BU322" s="29"/>
      <c r="BV322" s="30">
        <v>0</v>
      </c>
      <c r="BW322" s="28">
        <v>321</v>
      </c>
      <c r="BX322" s="33">
        <f t="shared" ref="BX322:BX385" si="38">8.76*((0.65*BG322)+(0.35*BE322))</f>
        <v>49.279379999999989</v>
      </c>
      <c r="BY322" s="34">
        <f>IF(COUNTIF($G$2:G322,G322)=1,1,0)</f>
        <v>1</v>
      </c>
      <c r="BZ322" s="34">
        <f t="shared" ref="BZ322:BZ385" si="39">IF(V322&lt;3.6,1,2)</f>
        <v>1</v>
      </c>
      <c r="CA322" s="28" t="s">
        <v>3405</v>
      </c>
      <c r="CB322" s="34" t="b">
        <f t="shared" si="37"/>
        <v>0</v>
      </c>
      <c r="CC322" s="34" t="b">
        <f t="shared" ref="CC322:CC385" si="40">ISNUMBER(SEARCH("Automatic Brightness Control",AJ322))</f>
        <v>0</v>
      </c>
      <c r="CD322" s="34" t="b">
        <f t="array" ref="CD322">ISNUMBER(SEARCH("Touch Screen",$AJ322))</f>
        <v>0</v>
      </c>
      <c r="CE322" s="34"/>
      <c r="CF322" s="34"/>
      <c r="CG322" s="32">
        <v>0.3</v>
      </c>
      <c r="CH322" s="28">
        <v>0</v>
      </c>
      <c r="CI322" s="33">
        <f>('2. AC Monitors'!$A$8*'1. Version 7 Dataset'!$R322)+('1. Version 7 Dataset'!$V322*'2. AC Monitors'!$B$8)+'2. AC Monitors'!$C$8</f>
        <v>46.348879999999994</v>
      </c>
      <c r="CJ322" s="35">
        <f>BX322-('2. AC Monitors'!$B$8*V322)</f>
        <v>40.459379999999989</v>
      </c>
      <c r="CK322" s="33">
        <f>IF($CH322=0,CJ322,CJ322-('2. AC Monitors'!$A$15*'1. Version 7 Dataset'!$CG322))</f>
        <v>40.459379999999989</v>
      </c>
      <c r="CL322" s="33">
        <f>IF($CC322=TRUE,'1. Version 7 Dataset'!CK322-($CI322*'2. AC Monitors'!$B$15),'1. Version 7 Dataset'!CK322)</f>
        <v>40.459379999999989</v>
      </c>
      <c r="CM322" s="33">
        <f>IF($CD322=TRUE,CL322-($CI322*'2. AC Monitors'!$D$15),CL322)</f>
        <v>40.459379999999989</v>
      </c>
      <c r="CN322" s="33">
        <f>IF($CB322=TRUE,CM322-($CI322*'2. AC Monitors'!$E$15),CM322)</f>
        <v>40.459379999999989</v>
      </c>
      <c r="CO322" s="33">
        <f>IF($CA322="DC",CN322+(CI322*(1-'2. AC Monitors'!$D$21)),CN322)</f>
        <v>40.459379999999989</v>
      </c>
      <c r="CP322" s="35">
        <f>('2. AC Monitors'!$A$8*'1. Version 7 Dataset'!$R322)+'2. AC Monitors'!$C$8</f>
        <v>37.528880000000001</v>
      </c>
      <c r="CQ322" s="35">
        <f t="shared" ref="CQ322:CQ385" si="41">IF(CN322&lt;=CP322,1,0)</f>
        <v>0</v>
      </c>
      <c r="CR322" s="33">
        <f>(IF(CD322=TRUE,CI322+(CI322*'2. AC Monitors'!$D$15),'1. Version 7 Dataset'!CI322))*0.85</f>
        <v>39.396547999999996</v>
      </c>
      <c r="CS322" s="35">
        <f t="shared" si="35"/>
        <v>0</v>
      </c>
      <c r="CT322" s="35">
        <f>($AZ322*$R322*'3. Signage Displays'!$A$7)+'3. Signage Displays'!$B$7*TANH('3. Signage Displays'!$C$7*('1. Version 7 Dataset'!$R322+'3. Signage Displays'!$D$7)+'3. Signage Displays'!$E$7)+'3. Signage Displays'!$F$7</f>
        <v>31.966676719153874</v>
      </c>
      <c r="CU322" s="36">
        <f>($AZ322*$R322*'3. Signage Displays'!$A$7)</f>
        <v>2.2654944000000001</v>
      </c>
      <c r="CV322" s="37">
        <f>BE322-(AZ322*R322*'3. Signage Displays'!$A$7)</f>
        <v>13.3245056</v>
      </c>
      <c r="CW322" s="37">
        <f>IF(CC322=TRUE,CV322-(CT322*'3. Signage Displays'!$A$12),CV322)</f>
        <v>13.3245056</v>
      </c>
      <c r="CX322" s="38">
        <f>'3. Signage Displays'!$B$7*TANH('3. Signage Displays'!$C$7*('1. Version 7 Dataset'!R322+'3. Signage Displays'!$D$7)+'3. Signage Displays'!$E$7)+'3. Signage Displays'!$F$7</f>
        <v>29.701182319153872</v>
      </c>
      <c r="CY322" s="28">
        <f t="shared" si="36"/>
        <v>1</v>
      </c>
    </row>
    <row r="323" spans="1:103" s="17" customFormat="1" ht="19.5" customHeight="1">
      <c r="A323" s="28">
        <v>322</v>
      </c>
      <c r="B323" s="29" t="s">
        <v>1674</v>
      </c>
      <c r="C323" s="29" t="s">
        <v>1737</v>
      </c>
      <c r="D323" s="29" t="s">
        <v>1738</v>
      </c>
      <c r="E323" s="29" t="s">
        <v>1677</v>
      </c>
      <c r="F323" s="29" t="s">
        <v>1737</v>
      </c>
      <c r="G323" s="29" t="s">
        <v>1738</v>
      </c>
      <c r="H323" s="29"/>
      <c r="I323" s="29" t="s">
        <v>78</v>
      </c>
      <c r="J323" s="29" t="s">
        <v>79</v>
      </c>
      <c r="K323" s="29"/>
      <c r="L323" s="29" t="s">
        <v>80</v>
      </c>
      <c r="M323" s="29"/>
      <c r="N323" s="30">
        <v>1000</v>
      </c>
      <c r="O323" s="30">
        <v>11.7</v>
      </c>
      <c r="P323" s="30">
        <v>20.7</v>
      </c>
      <c r="Q323" s="31">
        <v>23.8</v>
      </c>
      <c r="R323" s="30">
        <v>242.04</v>
      </c>
      <c r="S323" s="30">
        <v>1.78</v>
      </c>
      <c r="T323" s="30">
        <v>1080</v>
      </c>
      <c r="U323" s="30">
        <v>1920</v>
      </c>
      <c r="V323" s="32">
        <v>2.1</v>
      </c>
      <c r="W323" s="30">
        <v>8567</v>
      </c>
      <c r="X323" s="30">
        <v>60</v>
      </c>
      <c r="Y323" s="30">
        <v>0.3</v>
      </c>
      <c r="Z323" s="29" t="s">
        <v>81</v>
      </c>
      <c r="AA323" s="29" t="s">
        <v>86</v>
      </c>
      <c r="AB323" s="29"/>
      <c r="AC323" s="29"/>
      <c r="AD323" s="29" t="s">
        <v>84</v>
      </c>
      <c r="AE323" s="29" t="s">
        <v>83</v>
      </c>
      <c r="AF323" s="29" t="s">
        <v>270</v>
      </c>
      <c r="AG323" s="29"/>
      <c r="AH323" s="29" t="s">
        <v>86</v>
      </c>
      <c r="AI323" s="29"/>
      <c r="AJ323" s="29" t="s">
        <v>86</v>
      </c>
      <c r="AK323" s="29" t="s">
        <v>86</v>
      </c>
      <c r="AL323" s="29" t="s">
        <v>102</v>
      </c>
      <c r="AM323" s="29"/>
      <c r="AN323" s="29" t="s">
        <v>86</v>
      </c>
      <c r="AO323" s="29" t="s">
        <v>86</v>
      </c>
      <c r="AP323" s="29" t="s">
        <v>86</v>
      </c>
      <c r="AQ323" s="29" t="s">
        <v>96</v>
      </c>
      <c r="AR323" s="29"/>
      <c r="AS323" s="29" t="s">
        <v>84</v>
      </c>
      <c r="AT323" s="29" t="s">
        <v>89</v>
      </c>
      <c r="AU323" s="29"/>
      <c r="AV323" s="30">
        <v>1</v>
      </c>
      <c r="AW323" s="29" t="s">
        <v>84</v>
      </c>
      <c r="AX323" s="29" t="s">
        <v>84</v>
      </c>
      <c r="AY323" s="30">
        <v>250</v>
      </c>
      <c r="AZ323" s="30">
        <v>232</v>
      </c>
      <c r="BA323" s="30">
        <v>275</v>
      </c>
      <c r="BB323" s="30">
        <v>200</v>
      </c>
      <c r="BC323" s="29"/>
      <c r="BD323" s="29"/>
      <c r="BE323" s="30">
        <v>15.88</v>
      </c>
      <c r="BF323" s="29"/>
      <c r="BG323" s="30">
        <v>0.15</v>
      </c>
      <c r="BH323" s="29"/>
      <c r="BI323" s="29"/>
      <c r="BJ323" s="30">
        <v>0.14000000000000001</v>
      </c>
      <c r="BK323" s="30">
        <v>49.54</v>
      </c>
      <c r="BL323" s="30">
        <v>49.54</v>
      </c>
      <c r="BM323" s="30">
        <v>54.1</v>
      </c>
      <c r="BN323" s="29"/>
      <c r="BO323" s="29"/>
      <c r="BP323" s="30">
        <v>0.19</v>
      </c>
      <c r="BQ323" s="30">
        <v>0.22</v>
      </c>
      <c r="BR323" s="29"/>
      <c r="BS323" s="30">
        <v>15.98</v>
      </c>
      <c r="BT323" s="30">
        <v>50.25</v>
      </c>
      <c r="BU323" s="29"/>
      <c r="BV323" s="30">
        <v>0</v>
      </c>
      <c r="BW323" s="28">
        <v>322</v>
      </c>
      <c r="BX323" s="33">
        <f t="shared" si="38"/>
        <v>49.542180000000002</v>
      </c>
      <c r="BY323" s="34">
        <f>IF(COUNTIF($G$2:G323,G323)=1,1,0)</f>
        <v>1</v>
      </c>
      <c r="BZ323" s="34">
        <f t="shared" si="39"/>
        <v>1</v>
      </c>
      <c r="CA323" s="28" t="s">
        <v>3405</v>
      </c>
      <c r="CB323" s="34" t="b">
        <f t="shared" si="37"/>
        <v>0</v>
      </c>
      <c r="CC323" s="34" t="b">
        <f t="shared" si="40"/>
        <v>0</v>
      </c>
      <c r="CD323" s="34" t="b">
        <f t="array" ref="CD323">ISNUMBER(SEARCH("Touch Screen",$AJ323))</f>
        <v>0</v>
      </c>
      <c r="CE323" s="34"/>
      <c r="CF323" s="34"/>
      <c r="CG323" s="32">
        <v>0.3</v>
      </c>
      <c r="CH323" s="28">
        <v>0</v>
      </c>
      <c r="CI323" s="33">
        <f>('2. AC Monitors'!$A$8*'1. Version 7 Dataset'!$R323)+('1. Version 7 Dataset'!$V323*'2. AC Monitors'!$B$8)+'2. AC Monitors'!$C$8</f>
        <v>46.348879999999994</v>
      </c>
      <c r="CJ323" s="35">
        <f>BX323-('2. AC Monitors'!$B$8*V323)</f>
        <v>40.722180000000002</v>
      </c>
      <c r="CK323" s="33">
        <f>IF($CH323=0,CJ323,CJ323-('2. AC Monitors'!$A$15*'1. Version 7 Dataset'!$CG323))</f>
        <v>40.722180000000002</v>
      </c>
      <c r="CL323" s="33">
        <f>IF($CC323=TRUE,'1. Version 7 Dataset'!CK323-($CI323*'2. AC Monitors'!$B$15),'1. Version 7 Dataset'!CK323)</f>
        <v>40.722180000000002</v>
      </c>
      <c r="CM323" s="33">
        <f>IF($CD323=TRUE,CL323-($CI323*'2. AC Monitors'!$D$15),CL323)</f>
        <v>40.722180000000002</v>
      </c>
      <c r="CN323" s="33">
        <f>IF($CB323=TRUE,CM323-($CI323*'2. AC Monitors'!$E$15),CM323)</f>
        <v>40.722180000000002</v>
      </c>
      <c r="CO323" s="33">
        <f>IF($CA323="DC",CN323+(CI323*(1-'2. AC Monitors'!$D$21)),CN323)</f>
        <v>40.722180000000002</v>
      </c>
      <c r="CP323" s="35">
        <f>('2. AC Monitors'!$A$8*'1. Version 7 Dataset'!$R323)+'2. AC Monitors'!$C$8</f>
        <v>37.528880000000001</v>
      </c>
      <c r="CQ323" s="35">
        <f t="shared" si="41"/>
        <v>0</v>
      </c>
      <c r="CR323" s="33">
        <f>(IF(CD323=TRUE,CI323+(CI323*'2. AC Monitors'!$D$15),'1. Version 7 Dataset'!CI323))*0.85</f>
        <v>39.396547999999996</v>
      </c>
      <c r="CS323" s="35">
        <f t="shared" ref="CS323:CS386" si="42">IF(BX323&lt;=CR323,1,0)</f>
        <v>0</v>
      </c>
      <c r="CT323" s="35">
        <f>($AZ323*$R323*'3. Signage Displays'!$A$7)+'3. Signage Displays'!$B$7*TANH('3. Signage Displays'!$C$7*('1. Version 7 Dataset'!$R323+'3. Signage Displays'!$D$7)+'3. Signage Displays'!$E$7)+'3. Signage Displays'!$F$7</f>
        <v>31.947313519153873</v>
      </c>
      <c r="CU323" s="36">
        <f>($AZ323*$R323*'3. Signage Displays'!$A$7)</f>
        <v>2.2461312000000002</v>
      </c>
      <c r="CV323" s="37">
        <f>BE323-(AZ323*R323*'3. Signage Displays'!$A$7)</f>
        <v>13.6338688</v>
      </c>
      <c r="CW323" s="37">
        <f>IF(CC323=TRUE,CV323-(CT323*'3. Signage Displays'!$A$12),CV323)</f>
        <v>13.6338688</v>
      </c>
      <c r="CX323" s="38">
        <f>'3. Signage Displays'!$B$7*TANH('3. Signage Displays'!$C$7*('1. Version 7 Dataset'!R323+'3. Signage Displays'!$D$7)+'3. Signage Displays'!$E$7)+'3. Signage Displays'!$F$7</f>
        <v>29.701182319153872</v>
      </c>
      <c r="CY323" s="28">
        <f t="shared" ref="CY323:CY386" si="43">IF(CW323&lt;=CX323,1,0)</f>
        <v>1</v>
      </c>
    </row>
    <row r="324" spans="1:103" s="17" customFormat="1" ht="19.5" customHeight="1">
      <c r="A324" s="28">
        <v>324</v>
      </c>
      <c r="B324" s="29" t="s">
        <v>1674</v>
      </c>
      <c r="C324" s="29" t="s">
        <v>1757</v>
      </c>
      <c r="D324" s="29" t="s">
        <v>1758</v>
      </c>
      <c r="E324" s="29" t="s">
        <v>1677</v>
      </c>
      <c r="F324" s="29" t="s">
        <v>1757</v>
      </c>
      <c r="G324" s="29" t="s">
        <v>1758</v>
      </c>
      <c r="H324" s="29" t="s">
        <v>1759</v>
      </c>
      <c r="I324" s="29" t="s">
        <v>78</v>
      </c>
      <c r="J324" s="29" t="s">
        <v>100</v>
      </c>
      <c r="K324" s="29"/>
      <c r="L324" s="29" t="s">
        <v>80</v>
      </c>
      <c r="M324" s="29"/>
      <c r="N324" s="30">
        <v>1000</v>
      </c>
      <c r="O324" s="30">
        <v>11.7</v>
      </c>
      <c r="P324" s="30">
        <v>20.7</v>
      </c>
      <c r="Q324" s="31">
        <v>23.8</v>
      </c>
      <c r="R324" s="30">
        <v>242.04</v>
      </c>
      <c r="S324" s="30">
        <v>1.78</v>
      </c>
      <c r="T324" s="30">
        <v>1080</v>
      </c>
      <c r="U324" s="30">
        <v>1920</v>
      </c>
      <c r="V324" s="32">
        <v>2.1</v>
      </c>
      <c r="W324" s="30">
        <v>185</v>
      </c>
      <c r="X324" s="30">
        <v>60</v>
      </c>
      <c r="Y324" s="30">
        <v>0.7</v>
      </c>
      <c r="Z324" s="29" t="s">
        <v>150</v>
      </c>
      <c r="AA324" s="29" t="s">
        <v>86</v>
      </c>
      <c r="AB324" s="29"/>
      <c r="AC324" s="29"/>
      <c r="AD324" s="29" t="s">
        <v>83</v>
      </c>
      <c r="AE324" s="29" t="s">
        <v>84</v>
      </c>
      <c r="AF324" s="29" t="s">
        <v>270</v>
      </c>
      <c r="AG324" s="29"/>
      <c r="AH324" s="29" t="s">
        <v>86</v>
      </c>
      <c r="AI324" s="29"/>
      <c r="AJ324" s="29" t="s">
        <v>86</v>
      </c>
      <c r="AK324" s="29" t="s">
        <v>86</v>
      </c>
      <c r="AL324" s="29" t="s">
        <v>102</v>
      </c>
      <c r="AM324" s="29"/>
      <c r="AN324" s="29" t="s">
        <v>86</v>
      </c>
      <c r="AO324" s="29" t="s">
        <v>86</v>
      </c>
      <c r="AP324" s="29" t="s">
        <v>86</v>
      </c>
      <c r="AQ324" s="29" t="s">
        <v>96</v>
      </c>
      <c r="AR324" s="29"/>
      <c r="AS324" s="29" t="s">
        <v>84</v>
      </c>
      <c r="AT324" s="29" t="s">
        <v>89</v>
      </c>
      <c r="AU324" s="29"/>
      <c r="AV324" s="30">
        <v>1</v>
      </c>
      <c r="AW324" s="29" t="s">
        <v>84</v>
      </c>
      <c r="AX324" s="29" t="s">
        <v>84</v>
      </c>
      <c r="AY324" s="30">
        <v>173.6</v>
      </c>
      <c r="AZ324" s="30">
        <v>298</v>
      </c>
      <c r="BA324" s="30">
        <v>173.6</v>
      </c>
      <c r="BB324" s="30">
        <v>201.4</v>
      </c>
      <c r="BC324" s="29"/>
      <c r="BD324" s="29"/>
      <c r="BE324" s="30">
        <v>14.77</v>
      </c>
      <c r="BF324" s="29"/>
      <c r="BG324" s="30">
        <v>0.23</v>
      </c>
      <c r="BH324" s="30">
        <v>0.16</v>
      </c>
      <c r="BI324" s="30">
        <v>0.5</v>
      </c>
      <c r="BJ324" s="30">
        <v>0.19</v>
      </c>
      <c r="BK324" s="30">
        <v>46.61</v>
      </c>
      <c r="BL324" s="30">
        <v>46.61</v>
      </c>
      <c r="BM324" s="30">
        <v>54.12</v>
      </c>
      <c r="BN324" s="29"/>
      <c r="BO324" s="29"/>
      <c r="BP324" s="30">
        <v>0.26</v>
      </c>
      <c r="BQ324" s="30">
        <v>0.3</v>
      </c>
      <c r="BR324" s="30">
        <v>0.25</v>
      </c>
      <c r="BS324" s="30">
        <v>15.03</v>
      </c>
      <c r="BT324" s="30">
        <v>47.81</v>
      </c>
      <c r="BU324" s="29"/>
      <c r="BV324" s="30">
        <v>1</v>
      </c>
      <c r="BW324" s="28">
        <v>324</v>
      </c>
      <c r="BX324" s="33">
        <f t="shared" si="38"/>
        <v>46.594439999999992</v>
      </c>
      <c r="BY324" s="34">
        <f>IF(COUNTIF($G$2:G324,G324)=1,1,0)</f>
        <v>1</v>
      </c>
      <c r="BZ324" s="34">
        <f t="shared" si="39"/>
        <v>1</v>
      </c>
      <c r="CA324" s="28" t="s">
        <v>3405</v>
      </c>
      <c r="CB324" s="34" t="b">
        <f t="shared" si="37"/>
        <v>0</v>
      </c>
      <c r="CC324" s="34" t="b">
        <f t="shared" si="40"/>
        <v>0</v>
      </c>
      <c r="CD324" s="34" t="b">
        <f t="array" ref="CD324">ISNUMBER(SEARCH("Touch Screen",$AJ324))</f>
        <v>0</v>
      </c>
      <c r="CE324" s="34"/>
      <c r="CF324" s="34"/>
      <c r="CG324" s="32">
        <v>0.7</v>
      </c>
      <c r="CH324" s="28">
        <v>0</v>
      </c>
      <c r="CI324" s="33">
        <f>('2. AC Monitors'!$A$8*'1. Version 7 Dataset'!$R324)+('1. Version 7 Dataset'!$V324*'2. AC Monitors'!$B$8)+'2. AC Monitors'!$C$8</f>
        <v>46.348879999999994</v>
      </c>
      <c r="CJ324" s="35">
        <f>BX324-('2. AC Monitors'!$B$8*V324)</f>
        <v>37.774439999999991</v>
      </c>
      <c r="CK324" s="33">
        <f>IF($CH324=0,CJ324,CJ324-('2. AC Monitors'!$A$15*'1. Version 7 Dataset'!$CG324))</f>
        <v>37.774439999999991</v>
      </c>
      <c r="CL324" s="33">
        <f>IF($CC324=TRUE,'1. Version 7 Dataset'!CK324-($CI324*'2. AC Monitors'!$B$15),'1. Version 7 Dataset'!CK324)</f>
        <v>37.774439999999991</v>
      </c>
      <c r="CM324" s="33">
        <f>IF($CD324=TRUE,CL324-($CI324*'2. AC Monitors'!$D$15),CL324)</f>
        <v>37.774439999999991</v>
      </c>
      <c r="CN324" s="33">
        <f>IF($CB324=TRUE,CM324-($CI324*'2. AC Monitors'!$E$15),CM324)</f>
        <v>37.774439999999991</v>
      </c>
      <c r="CO324" s="33">
        <f>IF($CA324="DC",CN324+(CI324*(1-'2. AC Monitors'!$D$21)),CN324)</f>
        <v>37.774439999999991</v>
      </c>
      <c r="CP324" s="35">
        <f>('2. AC Monitors'!$A$8*'1. Version 7 Dataset'!$R324)+'2. AC Monitors'!$C$8</f>
        <v>37.528880000000001</v>
      </c>
      <c r="CQ324" s="35">
        <f t="shared" si="41"/>
        <v>0</v>
      </c>
      <c r="CR324" s="33">
        <f>(IF(CD324=TRUE,CI324+(CI324*'2. AC Monitors'!$D$15),'1. Version 7 Dataset'!CI324))*0.85</f>
        <v>39.396547999999996</v>
      </c>
      <c r="CS324" s="35">
        <f t="shared" si="42"/>
        <v>0</v>
      </c>
      <c r="CT324" s="35">
        <f>($AZ324*$R324*'3. Signage Displays'!$A$7)+'3. Signage Displays'!$B$7*TANH('3. Signage Displays'!$C$7*('1. Version 7 Dataset'!$R324+'3. Signage Displays'!$D$7)+'3. Signage Displays'!$E$7)+'3. Signage Displays'!$F$7</f>
        <v>32.586299119153871</v>
      </c>
      <c r="CU324" s="36">
        <f>($AZ324*$R324*'3. Signage Displays'!$A$7)</f>
        <v>2.8851168</v>
      </c>
      <c r="CV324" s="37">
        <f>BE324-(AZ324*R324*'3. Signage Displays'!$A$7)</f>
        <v>11.884883199999999</v>
      </c>
      <c r="CW324" s="37">
        <f>IF(CC324=TRUE,CV324-(CT324*'3. Signage Displays'!$A$12),CV324)</f>
        <v>11.884883199999999</v>
      </c>
      <c r="CX324" s="38">
        <f>'3. Signage Displays'!$B$7*TANH('3. Signage Displays'!$C$7*('1. Version 7 Dataset'!R324+'3. Signage Displays'!$D$7)+'3. Signage Displays'!$E$7)+'3. Signage Displays'!$F$7</f>
        <v>29.701182319153872</v>
      </c>
      <c r="CY324" s="28">
        <f t="shared" si="43"/>
        <v>1</v>
      </c>
    </row>
    <row r="325" spans="1:103" s="17" customFormat="1" ht="19.5" customHeight="1">
      <c r="A325" s="28">
        <v>327</v>
      </c>
      <c r="B325" s="29" t="s">
        <v>1268</v>
      </c>
      <c r="C325" s="29" t="s">
        <v>1351</v>
      </c>
      <c r="D325" s="29" t="s">
        <v>1350</v>
      </c>
      <c r="E325" s="29" t="s">
        <v>1271</v>
      </c>
      <c r="F325" s="29" t="s">
        <v>1352</v>
      </c>
      <c r="G325" s="29" t="s">
        <v>1350</v>
      </c>
      <c r="H325" s="29"/>
      <c r="I325" s="29" t="s">
        <v>78</v>
      </c>
      <c r="J325" s="29" t="s">
        <v>79</v>
      </c>
      <c r="K325" s="29"/>
      <c r="L325" s="29" t="s">
        <v>80</v>
      </c>
      <c r="M325" s="29"/>
      <c r="N325" s="30">
        <v>1000</v>
      </c>
      <c r="O325" s="30">
        <v>10.5</v>
      </c>
      <c r="P325" s="30">
        <v>18.7</v>
      </c>
      <c r="Q325" s="31">
        <v>21.5</v>
      </c>
      <c r="R325" s="30">
        <v>197.52</v>
      </c>
      <c r="S325" s="30">
        <v>1.78</v>
      </c>
      <c r="T325" s="30">
        <v>1080</v>
      </c>
      <c r="U325" s="30">
        <v>1920</v>
      </c>
      <c r="V325" s="32">
        <v>2.1</v>
      </c>
      <c r="W325" s="30">
        <v>10498</v>
      </c>
      <c r="X325" s="30">
        <v>60</v>
      </c>
      <c r="Y325" s="30">
        <v>0.3</v>
      </c>
      <c r="Z325" s="29" t="s">
        <v>81</v>
      </c>
      <c r="AA325" s="29" t="s">
        <v>86</v>
      </c>
      <c r="AB325" s="29"/>
      <c r="AC325" s="29"/>
      <c r="AD325" s="29" t="s">
        <v>84</v>
      </c>
      <c r="AE325" s="29" t="s">
        <v>83</v>
      </c>
      <c r="AF325" s="29" t="s">
        <v>133</v>
      </c>
      <c r="AG325" s="29"/>
      <c r="AH325" s="29" t="s">
        <v>86</v>
      </c>
      <c r="AI325" s="29"/>
      <c r="AJ325" s="29" t="s">
        <v>86</v>
      </c>
      <c r="AK325" s="29" t="s">
        <v>86</v>
      </c>
      <c r="AL325" s="29" t="s">
        <v>87</v>
      </c>
      <c r="AM325" s="29"/>
      <c r="AN325" s="29" t="s">
        <v>86</v>
      </c>
      <c r="AO325" s="29" t="s">
        <v>86</v>
      </c>
      <c r="AP325" s="29" t="s">
        <v>86</v>
      </c>
      <c r="AQ325" s="29" t="s">
        <v>96</v>
      </c>
      <c r="AR325" s="29"/>
      <c r="AS325" s="29" t="s">
        <v>84</v>
      </c>
      <c r="AT325" s="29" t="s">
        <v>89</v>
      </c>
      <c r="AU325" s="29"/>
      <c r="AV325" s="30">
        <v>1</v>
      </c>
      <c r="AW325" s="29" t="s">
        <v>84</v>
      </c>
      <c r="AX325" s="29" t="s">
        <v>84</v>
      </c>
      <c r="AY325" s="30">
        <v>250</v>
      </c>
      <c r="AZ325" s="30">
        <v>297.8</v>
      </c>
      <c r="BA325" s="30">
        <v>217.7</v>
      </c>
      <c r="BB325" s="30">
        <v>200</v>
      </c>
      <c r="BC325" s="29"/>
      <c r="BD325" s="29"/>
      <c r="BE325" s="30">
        <v>13.27</v>
      </c>
      <c r="BF325" s="29"/>
      <c r="BG325" s="30">
        <v>0.19</v>
      </c>
      <c r="BH325" s="29"/>
      <c r="BI325" s="29"/>
      <c r="BJ325" s="30">
        <v>0.17</v>
      </c>
      <c r="BK325" s="30">
        <v>41.77</v>
      </c>
      <c r="BL325" s="30">
        <v>41.77</v>
      </c>
      <c r="BM325" s="30">
        <v>50.6</v>
      </c>
      <c r="BN325" s="29"/>
      <c r="BO325" s="29"/>
      <c r="BP325" s="30">
        <v>0.2</v>
      </c>
      <c r="BQ325" s="30">
        <v>0.24</v>
      </c>
      <c r="BR325" s="29"/>
      <c r="BS325" s="30">
        <v>13.54</v>
      </c>
      <c r="BT325" s="30">
        <v>42.88</v>
      </c>
      <c r="BU325" s="29"/>
      <c r="BV325" s="30">
        <v>0</v>
      </c>
      <c r="BW325" s="28">
        <v>327</v>
      </c>
      <c r="BX325" s="33">
        <f t="shared" si="38"/>
        <v>41.767679999999999</v>
      </c>
      <c r="BY325" s="34">
        <f>IF(COUNTIF($G$2:G325,G325)=1,1,0)</f>
        <v>1</v>
      </c>
      <c r="BZ325" s="34">
        <f t="shared" si="39"/>
        <v>1</v>
      </c>
      <c r="CA325" s="28" t="s">
        <v>3405</v>
      </c>
      <c r="CB325" s="34" t="b">
        <f t="shared" si="37"/>
        <v>0</v>
      </c>
      <c r="CC325" s="34" t="b">
        <f t="shared" si="40"/>
        <v>0</v>
      </c>
      <c r="CD325" s="34" t="b">
        <f t="array" ref="CD325">ISNUMBER(SEARCH("Touch Screen",$AJ325))</f>
        <v>0</v>
      </c>
      <c r="CE325" s="34"/>
      <c r="CF325" s="34"/>
      <c r="CG325" s="32">
        <v>0.3</v>
      </c>
      <c r="CH325" s="28">
        <v>0</v>
      </c>
      <c r="CI325" s="33">
        <f>('2. AC Monitors'!$A$8*'1. Version 7 Dataset'!$R325)+('1. Version 7 Dataset'!$V325*'2. AC Monitors'!$B$8)+'2. AC Monitors'!$C$8</f>
        <v>40.917439999999999</v>
      </c>
      <c r="CJ325" s="35">
        <f>BX325-('2. AC Monitors'!$B$8*V325)</f>
        <v>32.947679999999998</v>
      </c>
      <c r="CK325" s="33">
        <f>IF($CH325=0,CJ325,CJ325-('2. AC Monitors'!$A$15*'1. Version 7 Dataset'!$CG325))</f>
        <v>32.947679999999998</v>
      </c>
      <c r="CL325" s="33">
        <f>IF($CC325=TRUE,'1. Version 7 Dataset'!CK325-($CI325*'2. AC Monitors'!$B$15),'1. Version 7 Dataset'!CK325)</f>
        <v>32.947679999999998</v>
      </c>
      <c r="CM325" s="33">
        <f>IF($CD325=TRUE,CL325-($CI325*'2. AC Monitors'!$D$15),CL325)</f>
        <v>32.947679999999998</v>
      </c>
      <c r="CN325" s="33">
        <f>IF($CB325=TRUE,CM325-($CI325*'2. AC Monitors'!$E$15),CM325)</f>
        <v>32.947679999999998</v>
      </c>
      <c r="CO325" s="33">
        <f>IF($CA325="DC",CN325+(CI325*(1-'2. AC Monitors'!$D$21)),CN325)</f>
        <v>32.947679999999998</v>
      </c>
      <c r="CP325" s="35">
        <f>('2. AC Monitors'!$A$8*'1. Version 7 Dataset'!$R325)+'2. AC Monitors'!$C$8</f>
        <v>32.097440000000006</v>
      </c>
      <c r="CQ325" s="35">
        <f t="shared" si="41"/>
        <v>0</v>
      </c>
      <c r="CR325" s="33">
        <f>(IF(CD325=TRUE,CI325+(CI325*'2. AC Monitors'!$D$15),'1. Version 7 Dataset'!CI325))*0.85</f>
        <v>34.779823999999998</v>
      </c>
      <c r="CS325" s="35">
        <f t="shared" si="42"/>
        <v>0</v>
      </c>
      <c r="CT325" s="35">
        <f>($AZ325*$R325*'3. Signage Displays'!$A$7)+'3. Signage Displays'!$B$7*TANH('3. Signage Displays'!$C$7*('1. Version 7 Dataset'!$R325+'3. Signage Displays'!$D$7)+'3. Signage Displays'!$E$7)+'3. Signage Displays'!$F$7</f>
        <v>29.395954117923772</v>
      </c>
      <c r="CU325" s="36">
        <f>($AZ325*$R325*'3. Signage Displays'!$A$7)</f>
        <v>2.3528582400000002</v>
      </c>
      <c r="CV325" s="37">
        <f>BE325-(AZ325*R325*'3. Signage Displays'!$A$7)</f>
        <v>10.91714176</v>
      </c>
      <c r="CW325" s="37">
        <f>IF(CC325=TRUE,CV325-(CT325*'3. Signage Displays'!$A$12),CV325)</f>
        <v>10.91714176</v>
      </c>
      <c r="CX325" s="38">
        <f>'3. Signage Displays'!$B$7*TANH('3. Signage Displays'!$C$7*('1. Version 7 Dataset'!R325+'3. Signage Displays'!$D$7)+'3. Signage Displays'!$E$7)+'3. Signage Displays'!$F$7</f>
        <v>27.043095877923768</v>
      </c>
      <c r="CY325" s="28">
        <f t="shared" si="43"/>
        <v>1</v>
      </c>
    </row>
    <row r="326" spans="1:103" s="17" customFormat="1" ht="19.5" customHeight="1">
      <c r="A326" s="28">
        <v>328</v>
      </c>
      <c r="B326" s="29" t="s">
        <v>1268</v>
      </c>
      <c r="C326" s="29" t="s">
        <v>1377</v>
      </c>
      <c r="D326" s="29" t="s">
        <v>1375</v>
      </c>
      <c r="E326" s="29" t="s">
        <v>1271</v>
      </c>
      <c r="F326" s="29" t="s">
        <v>1375</v>
      </c>
      <c r="G326" s="29" t="s">
        <v>1375</v>
      </c>
      <c r="H326" s="29"/>
      <c r="I326" s="29" t="s">
        <v>78</v>
      </c>
      <c r="J326" s="29" t="s">
        <v>79</v>
      </c>
      <c r="K326" s="29"/>
      <c r="L326" s="29" t="s">
        <v>80</v>
      </c>
      <c r="M326" s="29"/>
      <c r="N326" s="30">
        <v>1000</v>
      </c>
      <c r="O326" s="30">
        <v>11.7</v>
      </c>
      <c r="P326" s="30">
        <v>20.7</v>
      </c>
      <c r="Q326" s="31">
        <v>23.8</v>
      </c>
      <c r="R326" s="30">
        <v>242.18</v>
      </c>
      <c r="S326" s="30">
        <v>1.78</v>
      </c>
      <c r="T326" s="30">
        <v>1080</v>
      </c>
      <c r="U326" s="30">
        <v>1920</v>
      </c>
      <c r="V326" s="32">
        <v>2.1</v>
      </c>
      <c r="W326" s="30">
        <v>8562</v>
      </c>
      <c r="X326" s="30">
        <v>60</v>
      </c>
      <c r="Y326" s="30">
        <v>35.5</v>
      </c>
      <c r="Z326" s="29" t="s">
        <v>81</v>
      </c>
      <c r="AA326" s="29" t="s">
        <v>86</v>
      </c>
      <c r="AB326" s="29"/>
      <c r="AC326" s="29"/>
      <c r="AD326" s="29" t="s">
        <v>84</v>
      </c>
      <c r="AE326" s="29" t="s">
        <v>83</v>
      </c>
      <c r="AF326" s="29" t="s">
        <v>452</v>
      </c>
      <c r="AG326" s="29"/>
      <c r="AH326" s="29" t="s">
        <v>86</v>
      </c>
      <c r="AI326" s="29"/>
      <c r="AJ326" s="29" t="s">
        <v>86</v>
      </c>
      <c r="AK326" s="29" t="s">
        <v>86</v>
      </c>
      <c r="AL326" s="29" t="s">
        <v>87</v>
      </c>
      <c r="AM326" s="29"/>
      <c r="AN326" s="29" t="s">
        <v>86</v>
      </c>
      <c r="AO326" s="29" t="s">
        <v>86</v>
      </c>
      <c r="AP326" s="29" t="s">
        <v>86</v>
      </c>
      <c r="AQ326" s="29" t="s">
        <v>96</v>
      </c>
      <c r="AR326" s="29"/>
      <c r="AS326" s="29" t="s">
        <v>84</v>
      </c>
      <c r="AT326" s="29" t="s">
        <v>89</v>
      </c>
      <c r="AU326" s="29"/>
      <c r="AV326" s="30">
        <v>1</v>
      </c>
      <c r="AW326" s="29" t="s">
        <v>84</v>
      </c>
      <c r="AX326" s="29" t="s">
        <v>84</v>
      </c>
      <c r="AY326" s="30">
        <v>250</v>
      </c>
      <c r="AZ326" s="30">
        <v>242.4</v>
      </c>
      <c r="BA326" s="30">
        <v>204.4</v>
      </c>
      <c r="BB326" s="30">
        <v>201.4</v>
      </c>
      <c r="BC326" s="29"/>
      <c r="BD326" s="29"/>
      <c r="BE326" s="30">
        <v>16.46</v>
      </c>
      <c r="BF326" s="29"/>
      <c r="BG326" s="30">
        <v>0.13</v>
      </c>
      <c r="BH326" s="30">
        <v>0.12</v>
      </c>
      <c r="BI326" s="29"/>
      <c r="BJ326" s="30">
        <v>0.09</v>
      </c>
      <c r="BK326" s="30">
        <v>51.21</v>
      </c>
      <c r="BL326" s="30">
        <v>51.21</v>
      </c>
      <c r="BM326" s="30">
        <v>54.1</v>
      </c>
      <c r="BN326" s="29"/>
      <c r="BO326" s="29"/>
      <c r="BP326" s="30">
        <v>0.15</v>
      </c>
      <c r="BQ326" s="30">
        <v>0.19</v>
      </c>
      <c r="BR326" s="30">
        <v>0.19</v>
      </c>
      <c r="BS326" s="30">
        <v>16.239999999999998</v>
      </c>
      <c r="BT326" s="30">
        <v>50.84</v>
      </c>
      <c r="BU326" s="29"/>
      <c r="BV326" s="30">
        <v>0</v>
      </c>
      <c r="BW326" s="28">
        <v>328</v>
      </c>
      <c r="BX326" s="33">
        <f t="shared" si="38"/>
        <v>51.206580000000002</v>
      </c>
      <c r="BY326" s="34">
        <f>IF(COUNTIF($G$2:G326,G326)=1,1,0)</f>
        <v>1</v>
      </c>
      <c r="BZ326" s="34">
        <f t="shared" si="39"/>
        <v>1</v>
      </c>
      <c r="CA326" s="28" t="s">
        <v>3405</v>
      </c>
      <c r="CB326" s="34" t="b">
        <f t="shared" ref="CB326:CB389" si="44">ISNUMBER(SEARCH("curved screen",AH326))</f>
        <v>0</v>
      </c>
      <c r="CC326" s="34" t="b">
        <f t="shared" si="40"/>
        <v>0</v>
      </c>
      <c r="CD326" s="34" t="b">
        <f t="array" ref="CD326">ISNUMBER(SEARCH("Touch Screen",$AJ326))</f>
        <v>0</v>
      </c>
      <c r="CE326" s="34"/>
      <c r="CF326" s="34"/>
      <c r="CG326" s="32">
        <v>35.5</v>
      </c>
      <c r="CH326" s="28">
        <v>0</v>
      </c>
      <c r="CI326" s="33">
        <f>('2. AC Monitors'!$A$8*'1. Version 7 Dataset'!$R326)+('1. Version 7 Dataset'!$V326*'2. AC Monitors'!$B$8)+'2. AC Monitors'!$C$8</f>
        <v>46.365960000000001</v>
      </c>
      <c r="CJ326" s="35">
        <f>BX326-('2. AC Monitors'!$B$8*V326)</f>
        <v>42.386580000000002</v>
      </c>
      <c r="CK326" s="33">
        <f>IF($CH326=0,CJ326,CJ326-('2. AC Monitors'!$A$15*'1. Version 7 Dataset'!$CG326))</f>
        <v>42.386580000000002</v>
      </c>
      <c r="CL326" s="33">
        <f>IF($CC326=TRUE,'1. Version 7 Dataset'!CK326-($CI326*'2. AC Monitors'!$B$15),'1. Version 7 Dataset'!CK326)</f>
        <v>42.386580000000002</v>
      </c>
      <c r="CM326" s="33">
        <f>IF($CD326=TRUE,CL326-($CI326*'2. AC Monitors'!$D$15),CL326)</f>
        <v>42.386580000000002</v>
      </c>
      <c r="CN326" s="33">
        <f>IF($CB326=TRUE,CM326-($CI326*'2. AC Monitors'!$E$15),CM326)</f>
        <v>42.386580000000002</v>
      </c>
      <c r="CO326" s="33">
        <f>IF($CA326="DC",CN326+(CI326*(1-'2. AC Monitors'!$D$21)),CN326)</f>
        <v>42.386580000000002</v>
      </c>
      <c r="CP326" s="35">
        <f>('2. AC Monitors'!$A$8*'1. Version 7 Dataset'!$R326)+'2. AC Monitors'!$C$8</f>
        <v>37.545960000000001</v>
      </c>
      <c r="CQ326" s="35">
        <f t="shared" si="41"/>
        <v>0</v>
      </c>
      <c r="CR326" s="33">
        <f>(IF(CD326=TRUE,CI326+(CI326*'2. AC Monitors'!$D$15),'1. Version 7 Dataset'!CI326))*0.85</f>
        <v>39.411065999999998</v>
      </c>
      <c r="CS326" s="35">
        <f t="shared" si="42"/>
        <v>0</v>
      </c>
      <c r="CT326" s="35">
        <f>($AZ326*$R326*'3. Signage Displays'!$A$7)+'3. Signage Displays'!$B$7*TANH('3. Signage Displays'!$C$7*('1. Version 7 Dataset'!$R326+'3. Signage Displays'!$D$7)+'3. Signage Displays'!$E$7)+'3. Signage Displays'!$F$7</f>
        <v>32.057704652701332</v>
      </c>
      <c r="CU326" s="36">
        <f>($AZ326*$R326*'3. Signage Displays'!$A$7)</f>
        <v>2.3481772800000003</v>
      </c>
      <c r="CV326" s="37">
        <f>BE326-(AZ326*R326*'3. Signage Displays'!$A$7)</f>
        <v>14.111822720000001</v>
      </c>
      <c r="CW326" s="37">
        <f>IF(CC326=TRUE,CV326-(CT326*'3. Signage Displays'!$A$12),CV326)</f>
        <v>14.111822720000001</v>
      </c>
      <c r="CX326" s="38">
        <f>'3. Signage Displays'!$B$7*TANH('3. Signage Displays'!$C$7*('1. Version 7 Dataset'!R326+'3. Signage Displays'!$D$7)+'3. Signage Displays'!$E$7)+'3. Signage Displays'!$F$7</f>
        <v>29.709527372701334</v>
      </c>
      <c r="CY326" s="28">
        <f t="shared" si="43"/>
        <v>1</v>
      </c>
    </row>
    <row r="327" spans="1:103" s="17" customFormat="1" ht="19.5" customHeight="1">
      <c r="A327" s="28">
        <v>329</v>
      </c>
      <c r="B327" s="29" t="s">
        <v>3083</v>
      </c>
      <c r="C327" s="29" t="s">
        <v>3338</v>
      </c>
      <c r="D327" s="29" t="s">
        <v>3339</v>
      </c>
      <c r="E327" s="29" t="s">
        <v>3086</v>
      </c>
      <c r="F327" s="29" t="s">
        <v>3338</v>
      </c>
      <c r="G327" s="29" t="s">
        <v>3339</v>
      </c>
      <c r="H327" s="29"/>
      <c r="I327" s="29" t="s">
        <v>78</v>
      </c>
      <c r="J327" s="29" t="s">
        <v>100</v>
      </c>
      <c r="K327" s="29"/>
      <c r="L327" s="29" t="s">
        <v>80</v>
      </c>
      <c r="M327" s="29"/>
      <c r="N327" s="30">
        <v>3000</v>
      </c>
      <c r="O327" s="30">
        <v>13.2</v>
      </c>
      <c r="P327" s="30">
        <v>23.5</v>
      </c>
      <c r="Q327" s="31">
        <v>27</v>
      </c>
      <c r="R327" s="30">
        <v>311.37</v>
      </c>
      <c r="S327" s="30">
        <v>1.78</v>
      </c>
      <c r="T327" s="30">
        <v>1080</v>
      </c>
      <c r="U327" s="30">
        <v>1920</v>
      </c>
      <c r="V327" s="32">
        <v>2.1</v>
      </c>
      <c r="W327" s="30">
        <v>6660</v>
      </c>
      <c r="X327" s="30">
        <v>60</v>
      </c>
      <c r="Y327" s="30">
        <v>33.1</v>
      </c>
      <c r="Z327" s="29" t="s">
        <v>81</v>
      </c>
      <c r="AA327" s="29" t="s">
        <v>86</v>
      </c>
      <c r="AB327" s="29"/>
      <c r="AC327" s="29"/>
      <c r="AD327" s="29" t="s">
        <v>84</v>
      </c>
      <c r="AE327" s="29" t="s">
        <v>84</v>
      </c>
      <c r="AF327" s="29" t="s">
        <v>188</v>
      </c>
      <c r="AG327" s="29"/>
      <c r="AH327" s="29" t="s">
        <v>86</v>
      </c>
      <c r="AI327" s="29"/>
      <c r="AJ327" s="29" t="s">
        <v>86</v>
      </c>
      <c r="AK327" s="29" t="s">
        <v>86</v>
      </c>
      <c r="AL327" s="29" t="s">
        <v>87</v>
      </c>
      <c r="AM327" s="29"/>
      <c r="AN327" s="29" t="s">
        <v>86</v>
      </c>
      <c r="AO327" s="29" t="s">
        <v>86</v>
      </c>
      <c r="AP327" s="29" t="s">
        <v>86</v>
      </c>
      <c r="AQ327" s="29" t="s">
        <v>96</v>
      </c>
      <c r="AR327" s="29"/>
      <c r="AS327" s="29" t="s">
        <v>84</v>
      </c>
      <c r="AT327" s="29" t="s">
        <v>89</v>
      </c>
      <c r="AU327" s="29"/>
      <c r="AV327" s="30">
        <v>1</v>
      </c>
      <c r="AW327" s="29" t="s">
        <v>84</v>
      </c>
      <c r="AX327" s="29" t="s">
        <v>84</v>
      </c>
      <c r="AY327" s="30">
        <v>300</v>
      </c>
      <c r="AZ327" s="30">
        <v>349.6</v>
      </c>
      <c r="BA327" s="30">
        <v>331.7</v>
      </c>
      <c r="BB327" s="30">
        <v>200.6</v>
      </c>
      <c r="BC327" s="29"/>
      <c r="BD327" s="29"/>
      <c r="BE327" s="30">
        <v>16.89</v>
      </c>
      <c r="BF327" s="29"/>
      <c r="BG327" s="30">
        <v>0.14000000000000001</v>
      </c>
      <c r="BH327" s="30">
        <v>0.12</v>
      </c>
      <c r="BI327" s="29"/>
      <c r="BJ327" s="30">
        <v>0.1</v>
      </c>
      <c r="BK327" s="30">
        <v>52.61</v>
      </c>
      <c r="BL327" s="30">
        <v>52.61</v>
      </c>
      <c r="BM327" s="30">
        <v>64</v>
      </c>
      <c r="BN327" s="29"/>
      <c r="BO327" s="29"/>
      <c r="BP327" s="30">
        <v>0.13</v>
      </c>
      <c r="BQ327" s="30">
        <v>0.18</v>
      </c>
      <c r="BR327" s="30">
        <v>0.15</v>
      </c>
      <c r="BS327" s="30">
        <v>16.850000000000001</v>
      </c>
      <c r="BT327" s="30">
        <v>52.67</v>
      </c>
      <c r="BU327" s="29"/>
      <c r="BV327" s="30">
        <v>0</v>
      </c>
      <c r="BW327" s="28">
        <v>329</v>
      </c>
      <c r="BX327" s="33">
        <f t="shared" si="38"/>
        <v>52.581900000000005</v>
      </c>
      <c r="BY327" s="34">
        <f>IF(COUNTIF($G$2:G327,G327)=1,1,0)</f>
        <v>1</v>
      </c>
      <c r="BZ327" s="34">
        <f t="shared" si="39"/>
        <v>1</v>
      </c>
      <c r="CA327" s="28" t="s">
        <v>3405</v>
      </c>
      <c r="CB327" s="34" t="b">
        <f t="shared" si="44"/>
        <v>0</v>
      </c>
      <c r="CC327" s="34" t="b">
        <f t="shared" si="40"/>
        <v>0</v>
      </c>
      <c r="CD327" s="34" t="b">
        <f t="array" ref="CD327">ISNUMBER(SEARCH("Touch Screen",$AJ327))</f>
        <v>0</v>
      </c>
      <c r="CE327" s="34"/>
      <c r="CF327" s="34"/>
      <c r="CG327" s="32">
        <v>33.1</v>
      </c>
      <c r="CH327" s="28">
        <v>0</v>
      </c>
      <c r="CI327" s="33">
        <f>('2. AC Monitors'!$A$8*'1. Version 7 Dataset'!$R327)+('1. Version 7 Dataset'!$V327*'2. AC Monitors'!$B$8)+'2. AC Monitors'!$C$8</f>
        <v>54.807139999999997</v>
      </c>
      <c r="CJ327" s="35">
        <f>BX327-('2. AC Monitors'!$B$8*V327)</f>
        <v>43.761900000000004</v>
      </c>
      <c r="CK327" s="33">
        <f>IF($CH327=0,CJ327,CJ327-('2. AC Monitors'!$A$15*'1. Version 7 Dataset'!$CG327))</f>
        <v>43.761900000000004</v>
      </c>
      <c r="CL327" s="33">
        <f>IF($CC327=TRUE,'1. Version 7 Dataset'!CK327-($CI327*'2. AC Monitors'!$B$15),'1. Version 7 Dataset'!CK327)</f>
        <v>43.761900000000004</v>
      </c>
      <c r="CM327" s="33">
        <f>IF($CD327=TRUE,CL327-($CI327*'2. AC Monitors'!$D$15),CL327)</f>
        <v>43.761900000000004</v>
      </c>
      <c r="CN327" s="33">
        <f>IF($CB327=TRUE,CM327-($CI327*'2. AC Monitors'!$E$15),CM327)</f>
        <v>43.761900000000004</v>
      </c>
      <c r="CO327" s="33">
        <f>IF($CA327="DC",CN327+(CI327*(1-'2. AC Monitors'!$D$21)),CN327)</f>
        <v>43.761900000000004</v>
      </c>
      <c r="CP327" s="35">
        <f>('2. AC Monitors'!$A$8*'1. Version 7 Dataset'!$R327)+'2. AC Monitors'!$C$8</f>
        <v>45.987139999999997</v>
      </c>
      <c r="CQ327" s="35">
        <f t="shared" si="41"/>
        <v>1</v>
      </c>
      <c r="CR327" s="33">
        <f>(IF(CD327=TRUE,CI327+(CI327*'2. AC Monitors'!$D$15),'1. Version 7 Dataset'!CI327))*0.85</f>
        <v>46.586068999999995</v>
      </c>
      <c r="CS327" s="35">
        <f t="shared" si="42"/>
        <v>0</v>
      </c>
      <c r="CT327" s="35">
        <f>($AZ327*$R327*'3. Signage Displays'!$A$7)+'3. Signage Displays'!$B$7*TANH('3. Signage Displays'!$C$7*('1. Version 7 Dataset'!$R327+'3. Signage Displays'!$D$7)+'3. Signage Displays'!$E$7)+'3. Signage Displays'!$F$7</f>
        <v>38.17479922728814</v>
      </c>
      <c r="CU327" s="36">
        <f>($AZ327*$R327*'3. Signage Displays'!$A$7)</f>
        <v>4.3541980800000006</v>
      </c>
      <c r="CV327" s="37">
        <f>BE327-(AZ327*R327*'3. Signage Displays'!$A$7)</f>
        <v>12.535801920000001</v>
      </c>
      <c r="CW327" s="37">
        <f>IF(CC327=TRUE,CV327-(CT327*'3. Signage Displays'!$A$12),CV327)</f>
        <v>12.535801920000001</v>
      </c>
      <c r="CX327" s="38">
        <f>'3. Signage Displays'!$B$7*TANH('3. Signage Displays'!$C$7*('1. Version 7 Dataset'!R327+'3. Signage Displays'!$D$7)+'3. Signage Displays'!$E$7)+'3. Signage Displays'!$F$7</f>
        <v>33.820601147288144</v>
      </c>
      <c r="CY327" s="28">
        <f t="shared" si="43"/>
        <v>1</v>
      </c>
    </row>
    <row r="328" spans="1:103" s="17" customFormat="1" ht="19.5" customHeight="1">
      <c r="A328" s="28">
        <v>330</v>
      </c>
      <c r="B328" s="29" t="s">
        <v>2545</v>
      </c>
      <c r="C328" s="29" t="s">
        <v>2625</v>
      </c>
      <c r="D328" s="29" t="s">
        <v>2626</v>
      </c>
      <c r="E328" s="29" t="s">
        <v>2547</v>
      </c>
      <c r="F328" s="29" t="s">
        <v>2625</v>
      </c>
      <c r="G328" s="29" t="s">
        <v>2626</v>
      </c>
      <c r="H328" s="29"/>
      <c r="I328" s="29" t="s">
        <v>78</v>
      </c>
      <c r="J328" s="29" t="s">
        <v>88</v>
      </c>
      <c r="K328" s="29" t="s">
        <v>158</v>
      </c>
      <c r="L328" s="29" t="s">
        <v>80</v>
      </c>
      <c r="M328" s="29" t="s">
        <v>105</v>
      </c>
      <c r="N328" s="30">
        <v>1000</v>
      </c>
      <c r="O328" s="30">
        <v>10.5</v>
      </c>
      <c r="P328" s="30">
        <v>18.7</v>
      </c>
      <c r="Q328" s="31">
        <v>21.5</v>
      </c>
      <c r="R328" s="30">
        <v>197.6</v>
      </c>
      <c r="S328" s="30">
        <v>1.78</v>
      </c>
      <c r="T328" s="30">
        <v>1080</v>
      </c>
      <c r="U328" s="30">
        <v>1920</v>
      </c>
      <c r="V328" s="32">
        <v>2.1</v>
      </c>
      <c r="W328" s="30">
        <v>10494</v>
      </c>
      <c r="X328" s="30">
        <v>60</v>
      </c>
      <c r="Y328" s="30">
        <v>33</v>
      </c>
      <c r="Z328" s="29" t="s">
        <v>81</v>
      </c>
      <c r="AA328" s="29" t="s">
        <v>86</v>
      </c>
      <c r="AB328" s="29"/>
      <c r="AC328" s="29"/>
      <c r="AD328" s="29" t="s">
        <v>84</v>
      </c>
      <c r="AE328" s="29" t="s">
        <v>83</v>
      </c>
      <c r="AF328" s="29" t="s">
        <v>1014</v>
      </c>
      <c r="AG328" s="29" t="s">
        <v>2574</v>
      </c>
      <c r="AH328" s="29" t="s">
        <v>120</v>
      </c>
      <c r="AI328" s="29" t="s">
        <v>105</v>
      </c>
      <c r="AJ328" s="29" t="s">
        <v>120</v>
      </c>
      <c r="AK328" s="29" t="s">
        <v>86</v>
      </c>
      <c r="AL328" s="29" t="s">
        <v>88</v>
      </c>
      <c r="AM328" s="29" t="s">
        <v>2574</v>
      </c>
      <c r="AN328" s="29" t="s">
        <v>86</v>
      </c>
      <c r="AO328" s="29" t="s">
        <v>86</v>
      </c>
      <c r="AP328" s="29" t="s">
        <v>86</v>
      </c>
      <c r="AQ328" s="29" t="s">
        <v>96</v>
      </c>
      <c r="AR328" s="29" t="s">
        <v>105</v>
      </c>
      <c r="AS328" s="29" t="s">
        <v>84</v>
      </c>
      <c r="AT328" s="29" t="s">
        <v>89</v>
      </c>
      <c r="AU328" s="29" t="s">
        <v>105</v>
      </c>
      <c r="AV328" s="30">
        <v>1</v>
      </c>
      <c r="AW328" s="29" t="s">
        <v>84</v>
      </c>
      <c r="AX328" s="29" t="s">
        <v>84</v>
      </c>
      <c r="AY328" s="30">
        <v>250</v>
      </c>
      <c r="AZ328" s="30">
        <v>243.6</v>
      </c>
      <c r="BA328" s="30">
        <v>208.6</v>
      </c>
      <c r="BB328" s="30">
        <v>200</v>
      </c>
      <c r="BC328" s="29"/>
      <c r="BD328" s="29"/>
      <c r="BE328" s="30">
        <v>14.96</v>
      </c>
      <c r="BF328" s="29"/>
      <c r="BG328" s="30">
        <v>0.2</v>
      </c>
      <c r="BH328" s="29"/>
      <c r="BI328" s="29"/>
      <c r="BJ328" s="30">
        <v>0.18</v>
      </c>
      <c r="BK328" s="30">
        <v>47</v>
      </c>
      <c r="BL328" s="30">
        <v>47</v>
      </c>
      <c r="BM328" s="30">
        <v>50.6</v>
      </c>
      <c r="BN328" s="29"/>
      <c r="BO328" s="29"/>
      <c r="BP328" s="30">
        <v>0.2</v>
      </c>
      <c r="BQ328" s="30">
        <v>0.22</v>
      </c>
      <c r="BR328" s="29"/>
      <c r="BS328" s="30">
        <v>15.12</v>
      </c>
      <c r="BT328" s="30">
        <v>47.61</v>
      </c>
      <c r="BU328" s="29"/>
      <c r="BV328" s="30">
        <v>0</v>
      </c>
      <c r="BW328" s="28">
        <v>330</v>
      </c>
      <c r="BX328" s="33">
        <f t="shared" si="38"/>
        <v>47.006159999999994</v>
      </c>
      <c r="BY328" s="34">
        <f>IF(COUNTIF($G$2:G328,G328)=1,1,0)</f>
        <v>1</v>
      </c>
      <c r="BZ328" s="34">
        <f t="shared" si="39"/>
        <v>1</v>
      </c>
      <c r="CA328" s="28" t="s">
        <v>3405</v>
      </c>
      <c r="CB328" s="34" t="b">
        <f t="shared" si="44"/>
        <v>0</v>
      </c>
      <c r="CC328" s="34" t="b">
        <f t="shared" si="40"/>
        <v>0</v>
      </c>
      <c r="CD328" s="34" t="b">
        <f t="array" ref="CD328">ISNUMBER(SEARCH("Touch Screen",$AJ328))</f>
        <v>0</v>
      </c>
      <c r="CE328" s="34"/>
      <c r="CF328" s="34"/>
      <c r="CG328" s="32">
        <v>33</v>
      </c>
      <c r="CH328" s="28">
        <v>0</v>
      </c>
      <c r="CI328" s="33">
        <f>('2. AC Monitors'!$A$8*'1. Version 7 Dataset'!$R328)+('1. Version 7 Dataset'!$V328*'2. AC Monitors'!$B$8)+'2. AC Monitors'!$C$8</f>
        <v>40.927199999999999</v>
      </c>
      <c r="CJ328" s="35">
        <f>BX328-('2. AC Monitors'!$B$8*V328)</f>
        <v>38.186159999999994</v>
      </c>
      <c r="CK328" s="33">
        <f>IF($CH328=0,CJ328,CJ328-('2. AC Monitors'!$A$15*'1. Version 7 Dataset'!$CG328))</f>
        <v>38.186159999999994</v>
      </c>
      <c r="CL328" s="33">
        <f>IF($CC328=TRUE,'1. Version 7 Dataset'!CK328-($CI328*'2. AC Monitors'!$B$15),'1. Version 7 Dataset'!CK328)</f>
        <v>38.186159999999994</v>
      </c>
      <c r="CM328" s="33">
        <f>IF($CD328=TRUE,CL328-($CI328*'2. AC Monitors'!$D$15),CL328)</f>
        <v>38.186159999999994</v>
      </c>
      <c r="CN328" s="33">
        <f>IF($CB328=TRUE,CM328-($CI328*'2. AC Monitors'!$E$15),CM328)</f>
        <v>38.186159999999994</v>
      </c>
      <c r="CO328" s="33">
        <f>IF($CA328="DC",CN328+(CI328*(1-'2. AC Monitors'!$D$21)),CN328)</f>
        <v>38.186159999999994</v>
      </c>
      <c r="CP328" s="35">
        <f>('2. AC Monitors'!$A$8*'1. Version 7 Dataset'!$R328)+'2. AC Monitors'!$C$8</f>
        <v>32.107199999999999</v>
      </c>
      <c r="CQ328" s="35">
        <f t="shared" si="41"/>
        <v>0</v>
      </c>
      <c r="CR328" s="33">
        <f>(IF(CD328=TRUE,CI328+(CI328*'2. AC Monitors'!$D$15),'1. Version 7 Dataset'!CI328))*0.85</f>
        <v>34.788119999999999</v>
      </c>
      <c r="CS328" s="35">
        <f t="shared" si="42"/>
        <v>0</v>
      </c>
      <c r="CT328" s="35">
        <f>($AZ328*$R328*'3. Signage Displays'!$A$7)+'3. Signage Displays'!$B$7*TANH('3. Signage Displays'!$C$7*('1. Version 7 Dataset'!$R328+'3. Signage Displays'!$D$7)+'3. Signage Displays'!$E$7)+'3. Signage Displays'!$F$7</f>
        <v>28.973293731624594</v>
      </c>
      <c r="CU328" s="36">
        <f>($AZ328*$R328*'3. Signage Displays'!$A$7)</f>
        <v>1.9254144000000002</v>
      </c>
      <c r="CV328" s="37">
        <f>BE328-(AZ328*R328*'3. Signage Displays'!$A$7)</f>
        <v>13.0345856</v>
      </c>
      <c r="CW328" s="37">
        <f>IF(CC328=TRUE,CV328-(CT328*'3. Signage Displays'!$A$12),CV328)</f>
        <v>13.0345856</v>
      </c>
      <c r="CX328" s="38">
        <f>'3. Signage Displays'!$B$7*TANH('3. Signage Displays'!$C$7*('1. Version 7 Dataset'!R328+'3. Signage Displays'!$D$7)+'3. Signage Displays'!$E$7)+'3. Signage Displays'!$F$7</f>
        <v>27.047879331624593</v>
      </c>
      <c r="CY328" s="28">
        <f t="shared" si="43"/>
        <v>1</v>
      </c>
    </row>
    <row r="329" spans="1:103" s="17" customFormat="1" ht="19.5" customHeight="1">
      <c r="A329" s="28">
        <v>335</v>
      </c>
      <c r="B329" s="29" t="s">
        <v>1268</v>
      </c>
      <c r="C329" s="29" t="s">
        <v>1551</v>
      </c>
      <c r="D329" s="29" t="s">
        <v>1552</v>
      </c>
      <c r="E329" s="29" t="s">
        <v>1271</v>
      </c>
      <c r="F329" s="29" t="s">
        <v>1551</v>
      </c>
      <c r="G329" s="29" t="s">
        <v>1552</v>
      </c>
      <c r="H329" s="29"/>
      <c r="I329" s="29" t="s">
        <v>78</v>
      </c>
      <c r="J329" s="29" t="s">
        <v>79</v>
      </c>
      <c r="K329" s="29" t="s">
        <v>105</v>
      </c>
      <c r="L329" s="29" t="s">
        <v>80</v>
      </c>
      <c r="M329" s="29" t="s">
        <v>105</v>
      </c>
      <c r="N329" s="30">
        <v>1000</v>
      </c>
      <c r="O329" s="30">
        <v>11.7</v>
      </c>
      <c r="P329" s="30">
        <v>20.7</v>
      </c>
      <c r="Q329" s="31">
        <v>23.8</v>
      </c>
      <c r="R329" s="30">
        <v>242.18</v>
      </c>
      <c r="S329" s="30">
        <v>1.78</v>
      </c>
      <c r="T329" s="30">
        <v>1080</v>
      </c>
      <c r="U329" s="30">
        <v>1920</v>
      </c>
      <c r="V329" s="32">
        <v>2.1</v>
      </c>
      <c r="W329" s="30">
        <v>8562</v>
      </c>
      <c r="X329" s="30">
        <v>60</v>
      </c>
      <c r="Y329" s="30">
        <v>33.200000000000003</v>
      </c>
      <c r="Z329" s="29" t="s">
        <v>81</v>
      </c>
      <c r="AA329" s="29" t="s">
        <v>86</v>
      </c>
      <c r="AB329" s="29"/>
      <c r="AC329" s="29"/>
      <c r="AD329" s="29" t="s">
        <v>83</v>
      </c>
      <c r="AE329" s="29" t="s">
        <v>84</v>
      </c>
      <c r="AF329" s="29" t="s">
        <v>270</v>
      </c>
      <c r="AG329" s="29" t="s">
        <v>105</v>
      </c>
      <c r="AH329" s="29" t="s">
        <v>120</v>
      </c>
      <c r="AI329" s="29" t="s">
        <v>105</v>
      </c>
      <c r="AJ329" s="29" t="s">
        <v>120</v>
      </c>
      <c r="AK329" s="29" t="s">
        <v>86</v>
      </c>
      <c r="AL329" s="29" t="s">
        <v>102</v>
      </c>
      <c r="AM329" s="29" t="s">
        <v>105</v>
      </c>
      <c r="AN329" s="29" t="s">
        <v>86</v>
      </c>
      <c r="AO329" s="29" t="s">
        <v>86</v>
      </c>
      <c r="AP329" s="29" t="s">
        <v>86</v>
      </c>
      <c r="AQ329" s="29" t="s">
        <v>96</v>
      </c>
      <c r="AR329" s="29" t="s">
        <v>105</v>
      </c>
      <c r="AS329" s="29" t="s">
        <v>84</v>
      </c>
      <c r="AT329" s="29" t="s">
        <v>89</v>
      </c>
      <c r="AU329" s="29" t="s">
        <v>105</v>
      </c>
      <c r="AV329" s="30">
        <v>0</v>
      </c>
      <c r="AW329" s="29" t="s">
        <v>84</v>
      </c>
      <c r="AX329" s="29" t="s">
        <v>84</v>
      </c>
      <c r="AY329" s="30">
        <v>250</v>
      </c>
      <c r="AZ329" s="30">
        <v>252.1</v>
      </c>
      <c r="BA329" s="30">
        <v>227</v>
      </c>
      <c r="BB329" s="30">
        <v>200</v>
      </c>
      <c r="BC329" s="29"/>
      <c r="BD329" s="29"/>
      <c r="BE329" s="30">
        <v>15.85</v>
      </c>
      <c r="BF329" s="29"/>
      <c r="BG329" s="30">
        <v>0.45</v>
      </c>
      <c r="BH329" s="29"/>
      <c r="BI329" s="29"/>
      <c r="BJ329" s="30">
        <v>0.3</v>
      </c>
      <c r="BK329" s="30">
        <v>51.14</v>
      </c>
      <c r="BL329" s="30">
        <v>51.14</v>
      </c>
      <c r="BM329" s="30">
        <v>54.1</v>
      </c>
      <c r="BN329" s="29"/>
      <c r="BO329" s="29"/>
      <c r="BP329" s="30">
        <v>0.3</v>
      </c>
      <c r="BQ329" s="30">
        <v>0.45</v>
      </c>
      <c r="BR329" s="29"/>
      <c r="BS329" s="30">
        <v>16</v>
      </c>
      <c r="BT329" s="30">
        <v>51.62</v>
      </c>
      <c r="BU329" s="29"/>
      <c r="BV329" s="30">
        <v>0</v>
      </c>
      <c r="BW329" s="28">
        <v>335</v>
      </c>
      <c r="BX329" s="33">
        <f t="shared" si="38"/>
        <v>51.1584</v>
      </c>
      <c r="BY329" s="34">
        <f>IF(COUNTIF($G$2:G329,G329)=1,1,0)</f>
        <v>1</v>
      </c>
      <c r="BZ329" s="34">
        <f t="shared" si="39"/>
        <v>1</v>
      </c>
      <c r="CA329" s="28" t="s">
        <v>3405</v>
      </c>
      <c r="CB329" s="34" t="b">
        <f t="shared" si="44"/>
        <v>0</v>
      </c>
      <c r="CC329" s="34" t="b">
        <f t="shared" si="40"/>
        <v>0</v>
      </c>
      <c r="CD329" s="34" t="b">
        <f t="array" ref="CD329">ISNUMBER(SEARCH("Touch Screen",$AJ329))</f>
        <v>0</v>
      </c>
      <c r="CE329" s="34"/>
      <c r="CF329" s="34"/>
      <c r="CG329" s="32">
        <v>33.200000000000003</v>
      </c>
      <c r="CH329" s="28">
        <v>0</v>
      </c>
      <c r="CI329" s="33">
        <f>('2. AC Monitors'!$A$8*'1. Version 7 Dataset'!$R329)+('1. Version 7 Dataset'!$V329*'2. AC Monitors'!$B$8)+'2. AC Monitors'!$C$8</f>
        <v>46.365960000000001</v>
      </c>
      <c r="CJ329" s="35">
        <f>BX329-('2. AC Monitors'!$B$8*V329)</f>
        <v>42.3384</v>
      </c>
      <c r="CK329" s="33">
        <f>IF($CH329=0,CJ329,CJ329-('2. AC Monitors'!$A$15*'1. Version 7 Dataset'!$CG329))</f>
        <v>42.3384</v>
      </c>
      <c r="CL329" s="33">
        <f>IF($CC329=TRUE,'1. Version 7 Dataset'!CK329-($CI329*'2. AC Monitors'!$B$15),'1. Version 7 Dataset'!CK329)</f>
        <v>42.3384</v>
      </c>
      <c r="CM329" s="33">
        <f>IF($CD329=TRUE,CL329-($CI329*'2. AC Monitors'!$D$15),CL329)</f>
        <v>42.3384</v>
      </c>
      <c r="CN329" s="33">
        <f>IF($CB329=TRUE,CM329-($CI329*'2. AC Monitors'!$E$15),CM329)</f>
        <v>42.3384</v>
      </c>
      <c r="CO329" s="33">
        <f>IF($CA329="DC",CN329+(CI329*(1-'2. AC Monitors'!$D$21)),CN329)</f>
        <v>42.3384</v>
      </c>
      <c r="CP329" s="35">
        <f>('2. AC Monitors'!$A$8*'1. Version 7 Dataset'!$R329)+'2. AC Monitors'!$C$8</f>
        <v>37.545960000000001</v>
      </c>
      <c r="CQ329" s="35">
        <f t="shared" si="41"/>
        <v>0</v>
      </c>
      <c r="CR329" s="33">
        <f>(IF(CD329=TRUE,CI329+(CI329*'2. AC Monitors'!$D$15),'1. Version 7 Dataset'!CI329))*0.85</f>
        <v>39.411065999999998</v>
      </c>
      <c r="CS329" s="35">
        <f t="shared" si="42"/>
        <v>0</v>
      </c>
      <c r="CT329" s="35">
        <f>($AZ329*$R329*'3. Signage Displays'!$A$7)+'3. Signage Displays'!$B$7*TANH('3. Signage Displays'!$C$7*('1. Version 7 Dataset'!$R329+'3. Signage Displays'!$D$7)+'3. Signage Displays'!$E$7)+'3. Signage Displays'!$F$7</f>
        <v>32.151670492701335</v>
      </c>
      <c r="CU329" s="36">
        <f>($AZ329*$R329*'3. Signage Displays'!$A$7)</f>
        <v>2.4421431200000003</v>
      </c>
      <c r="CV329" s="37">
        <f>BE329-(AZ329*R329*'3. Signage Displays'!$A$7)</f>
        <v>13.407856879999999</v>
      </c>
      <c r="CW329" s="37">
        <f>IF(CC329=TRUE,CV329-(CT329*'3. Signage Displays'!$A$12),CV329)</f>
        <v>13.407856879999999</v>
      </c>
      <c r="CX329" s="38">
        <f>'3. Signage Displays'!$B$7*TANH('3. Signage Displays'!$C$7*('1. Version 7 Dataset'!R329+'3. Signage Displays'!$D$7)+'3. Signage Displays'!$E$7)+'3. Signage Displays'!$F$7</f>
        <v>29.709527372701334</v>
      </c>
      <c r="CY329" s="28">
        <f t="shared" si="43"/>
        <v>1</v>
      </c>
    </row>
    <row r="330" spans="1:103" s="17" customFormat="1" ht="19.5" customHeight="1">
      <c r="A330" s="28">
        <v>337</v>
      </c>
      <c r="B330" s="29" t="s">
        <v>679</v>
      </c>
      <c r="C330" s="29" t="s">
        <v>726</v>
      </c>
      <c r="D330" s="29" t="s">
        <v>727</v>
      </c>
      <c r="E330" s="29" t="s">
        <v>682</v>
      </c>
      <c r="F330" s="29" t="s">
        <v>726</v>
      </c>
      <c r="G330" s="29" t="s">
        <v>727</v>
      </c>
      <c r="H330" s="29" t="s">
        <v>728</v>
      </c>
      <c r="I330" s="29" t="s">
        <v>78</v>
      </c>
      <c r="J330" s="29" t="s">
        <v>79</v>
      </c>
      <c r="K330" s="29" t="s">
        <v>105</v>
      </c>
      <c r="L330" s="29" t="s">
        <v>80</v>
      </c>
      <c r="M330" s="29" t="s">
        <v>105</v>
      </c>
      <c r="N330" s="30">
        <v>1000</v>
      </c>
      <c r="O330" s="30">
        <v>11.7</v>
      </c>
      <c r="P330" s="30">
        <v>20.7</v>
      </c>
      <c r="Q330" s="31">
        <v>23.8</v>
      </c>
      <c r="R330" s="30">
        <v>242.18</v>
      </c>
      <c r="S330" s="30">
        <v>1.78</v>
      </c>
      <c r="T330" s="30">
        <v>1080</v>
      </c>
      <c r="U330" s="30">
        <v>1920</v>
      </c>
      <c r="V330" s="32">
        <v>2.1</v>
      </c>
      <c r="W330" s="30">
        <v>8562</v>
      </c>
      <c r="X330" s="30">
        <v>60</v>
      </c>
      <c r="Y330" s="30">
        <v>33.200000000000003</v>
      </c>
      <c r="Z330" s="29" t="s">
        <v>81</v>
      </c>
      <c r="AA330" s="29" t="s">
        <v>86</v>
      </c>
      <c r="AB330" s="29"/>
      <c r="AC330" s="29"/>
      <c r="AD330" s="29" t="s">
        <v>84</v>
      </c>
      <c r="AE330" s="29" t="s">
        <v>83</v>
      </c>
      <c r="AF330" s="29" t="s">
        <v>452</v>
      </c>
      <c r="AG330" s="29" t="s">
        <v>105</v>
      </c>
      <c r="AH330" s="29" t="s">
        <v>120</v>
      </c>
      <c r="AI330" s="29" t="s">
        <v>105</v>
      </c>
      <c r="AJ330" s="29" t="s">
        <v>120</v>
      </c>
      <c r="AK330" s="29" t="s">
        <v>86</v>
      </c>
      <c r="AL330" s="29" t="s">
        <v>87</v>
      </c>
      <c r="AM330" s="29" t="s">
        <v>105</v>
      </c>
      <c r="AN330" s="29" t="s">
        <v>86</v>
      </c>
      <c r="AO330" s="29" t="s">
        <v>86</v>
      </c>
      <c r="AP330" s="29" t="s">
        <v>86</v>
      </c>
      <c r="AQ330" s="29" t="s">
        <v>96</v>
      </c>
      <c r="AR330" s="29" t="s">
        <v>105</v>
      </c>
      <c r="AS330" s="29" t="s">
        <v>84</v>
      </c>
      <c r="AT330" s="29" t="s">
        <v>89</v>
      </c>
      <c r="AU330" s="29" t="s">
        <v>105</v>
      </c>
      <c r="AV330" s="30">
        <v>5</v>
      </c>
      <c r="AW330" s="29" t="s">
        <v>84</v>
      </c>
      <c r="AX330" s="29" t="s">
        <v>84</v>
      </c>
      <c r="AY330" s="30">
        <v>250</v>
      </c>
      <c r="AZ330" s="30">
        <v>276.3</v>
      </c>
      <c r="BA330" s="30">
        <v>235.7</v>
      </c>
      <c r="BB330" s="30">
        <v>200</v>
      </c>
      <c r="BC330" s="29"/>
      <c r="BD330" s="29"/>
      <c r="BE330" s="30">
        <v>15.37</v>
      </c>
      <c r="BF330" s="29"/>
      <c r="BG330" s="30">
        <v>0.28000000000000003</v>
      </c>
      <c r="BH330" s="29"/>
      <c r="BI330" s="29"/>
      <c r="BJ330" s="30">
        <v>0.13</v>
      </c>
      <c r="BK330" s="30">
        <v>48.7</v>
      </c>
      <c r="BL330" s="30">
        <v>48.7</v>
      </c>
      <c r="BM330" s="30">
        <v>54.1</v>
      </c>
      <c r="BN330" s="29"/>
      <c r="BO330" s="29"/>
      <c r="BP330" s="30">
        <v>0.19</v>
      </c>
      <c r="BQ330" s="30">
        <v>0.33</v>
      </c>
      <c r="BR330" s="29"/>
      <c r="BS330" s="30">
        <v>15.55</v>
      </c>
      <c r="BT330" s="30">
        <v>49.55</v>
      </c>
      <c r="BU330" s="29"/>
      <c r="BV330" s="30">
        <v>0</v>
      </c>
      <c r="BW330" s="28">
        <v>337</v>
      </c>
      <c r="BX330" s="33">
        <f t="shared" si="38"/>
        <v>48.718739999999997</v>
      </c>
      <c r="BY330" s="34">
        <f>IF(COUNTIF($G$2:G330,G330)=1,1,0)</f>
        <v>1</v>
      </c>
      <c r="BZ330" s="34">
        <f t="shared" si="39"/>
        <v>1</v>
      </c>
      <c r="CA330" s="28" t="s">
        <v>3405</v>
      </c>
      <c r="CB330" s="34" t="b">
        <f t="shared" si="44"/>
        <v>0</v>
      </c>
      <c r="CC330" s="34" t="b">
        <f t="shared" si="40"/>
        <v>0</v>
      </c>
      <c r="CD330" s="34" t="b">
        <f t="array" ref="CD330">ISNUMBER(SEARCH("Touch Screen",$AJ330))</f>
        <v>0</v>
      </c>
      <c r="CE330" s="34"/>
      <c r="CF330" s="34"/>
      <c r="CG330" s="32">
        <v>33.200000000000003</v>
      </c>
      <c r="CH330" s="28">
        <v>0</v>
      </c>
      <c r="CI330" s="33">
        <f>('2. AC Monitors'!$A$8*'1. Version 7 Dataset'!$R330)+('1. Version 7 Dataset'!$V330*'2. AC Monitors'!$B$8)+'2. AC Monitors'!$C$8</f>
        <v>46.365960000000001</v>
      </c>
      <c r="CJ330" s="35">
        <f>BX330-('2. AC Monitors'!$B$8*V330)</f>
        <v>39.898739999999997</v>
      </c>
      <c r="CK330" s="33">
        <f>IF($CH330=0,CJ330,CJ330-('2. AC Monitors'!$A$15*'1. Version 7 Dataset'!$CG330))</f>
        <v>39.898739999999997</v>
      </c>
      <c r="CL330" s="33">
        <f>IF($CC330=TRUE,'1. Version 7 Dataset'!CK330-($CI330*'2. AC Monitors'!$B$15),'1. Version 7 Dataset'!CK330)</f>
        <v>39.898739999999997</v>
      </c>
      <c r="CM330" s="33">
        <f>IF($CD330=TRUE,CL330-($CI330*'2. AC Monitors'!$D$15),CL330)</f>
        <v>39.898739999999997</v>
      </c>
      <c r="CN330" s="33">
        <f>IF($CB330=TRUE,CM330-($CI330*'2. AC Monitors'!$E$15),CM330)</f>
        <v>39.898739999999997</v>
      </c>
      <c r="CO330" s="33">
        <f>IF($CA330="DC",CN330+(CI330*(1-'2. AC Monitors'!$D$21)),CN330)</f>
        <v>39.898739999999997</v>
      </c>
      <c r="CP330" s="35">
        <f>('2. AC Monitors'!$A$8*'1. Version 7 Dataset'!$R330)+'2. AC Monitors'!$C$8</f>
        <v>37.545960000000001</v>
      </c>
      <c r="CQ330" s="35">
        <f t="shared" si="41"/>
        <v>0</v>
      </c>
      <c r="CR330" s="33">
        <f>(IF(CD330=TRUE,CI330+(CI330*'2. AC Monitors'!$D$15),'1. Version 7 Dataset'!CI330))*0.85</f>
        <v>39.411065999999998</v>
      </c>
      <c r="CS330" s="35">
        <f t="shared" si="42"/>
        <v>0</v>
      </c>
      <c r="CT330" s="35">
        <f>($AZ330*$R330*'3. Signage Displays'!$A$7)+'3. Signage Displays'!$B$7*TANH('3. Signage Displays'!$C$7*('1. Version 7 Dataset'!$R330+'3. Signage Displays'!$D$7)+'3. Signage Displays'!$E$7)+'3. Signage Displays'!$F$7</f>
        <v>32.386100732701337</v>
      </c>
      <c r="CU330" s="36">
        <f>($AZ330*$R330*'3. Signage Displays'!$A$7)</f>
        <v>2.6765733600000003</v>
      </c>
      <c r="CV330" s="37">
        <f>BE330-(AZ330*R330*'3. Signage Displays'!$A$7)</f>
        <v>12.693426639999998</v>
      </c>
      <c r="CW330" s="37">
        <f>IF(CC330=TRUE,CV330-(CT330*'3. Signage Displays'!$A$12),CV330)</f>
        <v>12.693426639999998</v>
      </c>
      <c r="CX330" s="38">
        <f>'3. Signage Displays'!$B$7*TANH('3. Signage Displays'!$C$7*('1. Version 7 Dataset'!R330+'3. Signage Displays'!$D$7)+'3. Signage Displays'!$E$7)+'3. Signage Displays'!$F$7</f>
        <v>29.709527372701334</v>
      </c>
      <c r="CY330" s="28">
        <f t="shared" si="43"/>
        <v>1</v>
      </c>
    </row>
    <row r="331" spans="1:103" s="17" customFormat="1" ht="19.5" customHeight="1">
      <c r="A331" s="28">
        <v>338</v>
      </c>
      <c r="B331" s="29" t="s">
        <v>679</v>
      </c>
      <c r="C331" s="29" t="s">
        <v>729</v>
      </c>
      <c r="D331" s="29" t="s">
        <v>730</v>
      </c>
      <c r="E331" s="29" t="s">
        <v>682</v>
      </c>
      <c r="F331" s="29" t="s">
        <v>729</v>
      </c>
      <c r="G331" s="29" t="s">
        <v>730</v>
      </c>
      <c r="H331" s="29" t="s">
        <v>731</v>
      </c>
      <c r="I331" s="29" t="s">
        <v>78</v>
      </c>
      <c r="J331" s="29" t="s">
        <v>79</v>
      </c>
      <c r="K331" s="29" t="s">
        <v>105</v>
      </c>
      <c r="L331" s="29" t="s">
        <v>80</v>
      </c>
      <c r="M331" s="29" t="s">
        <v>105</v>
      </c>
      <c r="N331" s="30">
        <v>1000</v>
      </c>
      <c r="O331" s="30">
        <v>13.2</v>
      </c>
      <c r="P331" s="30">
        <v>23.5</v>
      </c>
      <c r="Q331" s="31">
        <v>27</v>
      </c>
      <c r="R331" s="30">
        <v>311.67</v>
      </c>
      <c r="S331" s="30">
        <v>1.78</v>
      </c>
      <c r="T331" s="30">
        <v>1080</v>
      </c>
      <c r="U331" s="30">
        <v>1920</v>
      </c>
      <c r="V331" s="32">
        <v>2.1</v>
      </c>
      <c r="W331" s="30">
        <v>6653</v>
      </c>
      <c r="X331" s="30">
        <v>60</v>
      </c>
      <c r="Y331" s="30">
        <v>33.4</v>
      </c>
      <c r="Z331" s="29" t="s">
        <v>81</v>
      </c>
      <c r="AA331" s="29" t="s">
        <v>86</v>
      </c>
      <c r="AB331" s="29"/>
      <c r="AC331" s="29"/>
      <c r="AD331" s="29" t="s">
        <v>84</v>
      </c>
      <c r="AE331" s="29" t="s">
        <v>83</v>
      </c>
      <c r="AF331" s="29" t="s">
        <v>452</v>
      </c>
      <c r="AG331" s="29" t="s">
        <v>105</v>
      </c>
      <c r="AH331" s="29" t="s">
        <v>120</v>
      </c>
      <c r="AI331" s="29" t="s">
        <v>105</v>
      </c>
      <c r="AJ331" s="29" t="s">
        <v>120</v>
      </c>
      <c r="AK331" s="29" t="s">
        <v>86</v>
      </c>
      <c r="AL331" s="29" t="s">
        <v>87</v>
      </c>
      <c r="AM331" s="29" t="s">
        <v>105</v>
      </c>
      <c r="AN331" s="29" t="s">
        <v>86</v>
      </c>
      <c r="AO331" s="29" t="s">
        <v>86</v>
      </c>
      <c r="AP331" s="29" t="s">
        <v>86</v>
      </c>
      <c r="AQ331" s="29" t="s">
        <v>96</v>
      </c>
      <c r="AR331" s="29" t="s">
        <v>105</v>
      </c>
      <c r="AS331" s="29" t="s">
        <v>84</v>
      </c>
      <c r="AT331" s="29" t="s">
        <v>89</v>
      </c>
      <c r="AU331" s="29" t="s">
        <v>105</v>
      </c>
      <c r="AV331" s="30">
        <v>5</v>
      </c>
      <c r="AW331" s="29" t="s">
        <v>84</v>
      </c>
      <c r="AX331" s="29" t="s">
        <v>84</v>
      </c>
      <c r="AY331" s="30">
        <v>250</v>
      </c>
      <c r="AZ331" s="30">
        <v>260.39999999999998</v>
      </c>
      <c r="BA331" s="30">
        <v>240.9</v>
      </c>
      <c r="BB331" s="30">
        <v>200</v>
      </c>
      <c r="BC331" s="29"/>
      <c r="BD331" s="29"/>
      <c r="BE331" s="30">
        <v>17.28</v>
      </c>
      <c r="BF331" s="29"/>
      <c r="BG331" s="30">
        <v>0.27</v>
      </c>
      <c r="BH331" s="29"/>
      <c r="BI331" s="29"/>
      <c r="BJ331" s="30">
        <v>0.13</v>
      </c>
      <c r="BK331" s="30">
        <v>54.52</v>
      </c>
      <c r="BL331" s="30">
        <v>54.52</v>
      </c>
      <c r="BM331" s="30">
        <v>64</v>
      </c>
      <c r="BN331" s="29"/>
      <c r="BO331" s="29"/>
      <c r="BP331" s="30">
        <v>0.18</v>
      </c>
      <c r="BQ331" s="30">
        <v>0.32</v>
      </c>
      <c r="BR331" s="29"/>
      <c r="BS331" s="30">
        <v>17.37</v>
      </c>
      <c r="BT331" s="30">
        <v>55.07</v>
      </c>
      <c r="BU331" s="29"/>
      <c r="BV331" s="30">
        <v>0</v>
      </c>
      <c r="BW331" s="28">
        <v>338</v>
      </c>
      <c r="BX331" s="33">
        <f t="shared" si="38"/>
        <v>54.517860000000006</v>
      </c>
      <c r="BY331" s="34">
        <f>IF(COUNTIF($G$2:G331,G331)=1,1,0)</f>
        <v>1</v>
      </c>
      <c r="BZ331" s="34">
        <f t="shared" si="39"/>
        <v>1</v>
      </c>
      <c r="CA331" s="28" t="s">
        <v>3405</v>
      </c>
      <c r="CB331" s="34" t="b">
        <f t="shared" si="44"/>
        <v>0</v>
      </c>
      <c r="CC331" s="34" t="b">
        <f t="shared" si="40"/>
        <v>0</v>
      </c>
      <c r="CD331" s="34" t="b">
        <f t="array" ref="CD331">ISNUMBER(SEARCH("Touch Screen",$AJ331))</f>
        <v>0</v>
      </c>
      <c r="CE331" s="34"/>
      <c r="CF331" s="34"/>
      <c r="CG331" s="32">
        <v>33.4</v>
      </c>
      <c r="CH331" s="28">
        <v>0</v>
      </c>
      <c r="CI331" s="33">
        <f>('2. AC Monitors'!$A$8*'1. Version 7 Dataset'!$R331)+('1. Version 7 Dataset'!$V331*'2. AC Monitors'!$B$8)+'2. AC Monitors'!$C$8</f>
        <v>54.843740000000004</v>
      </c>
      <c r="CJ331" s="35">
        <f>BX331-('2. AC Monitors'!$B$8*V331)</f>
        <v>45.697860000000006</v>
      </c>
      <c r="CK331" s="33">
        <f>IF($CH331=0,CJ331,CJ331-('2. AC Monitors'!$A$15*'1. Version 7 Dataset'!$CG331))</f>
        <v>45.697860000000006</v>
      </c>
      <c r="CL331" s="33">
        <f>IF($CC331=TRUE,'1. Version 7 Dataset'!CK331-($CI331*'2. AC Monitors'!$B$15),'1. Version 7 Dataset'!CK331)</f>
        <v>45.697860000000006</v>
      </c>
      <c r="CM331" s="33">
        <f>IF($CD331=TRUE,CL331-($CI331*'2. AC Monitors'!$D$15),CL331)</f>
        <v>45.697860000000006</v>
      </c>
      <c r="CN331" s="33">
        <f>IF($CB331=TRUE,CM331-($CI331*'2. AC Monitors'!$E$15),CM331)</f>
        <v>45.697860000000006</v>
      </c>
      <c r="CO331" s="33">
        <f>IF($CA331="DC",CN331+(CI331*(1-'2. AC Monitors'!$D$21)),CN331)</f>
        <v>45.697860000000006</v>
      </c>
      <c r="CP331" s="35">
        <f>('2. AC Monitors'!$A$8*'1. Version 7 Dataset'!$R331)+'2. AC Monitors'!$C$8</f>
        <v>46.023740000000004</v>
      </c>
      <c r="CQ331" s="35">
        <f t="shared" si="41"/>
        <v>1</v>
      </c>
      <c r="CR331" s="33">
        <f>(IF(CD331=TRUE,CI331+(CI331*'2. AC Monitors'!$D$15),'1. Version 7 Dataset'!CI331))*0.85</f>
        <v>46.617179</v>
      </c>
      <c r="CS331" s="35">
        <f t="shared" si="42"/>
        <v>0</v>
      </c>
      <c r="CT331" s="35">
        <f>($AZ331*$R331*'3. Signage Displays'!$A$7)+'3. Signage Displays'!$B$7*TANH('3. Signage Displays'!$C$7*('1. Version 7 Dataset'!$R331+'3. Signage Displays'!$D$7)+'3. Signage Displays'!$E$7)+'3. Signage Displays'!$F$7</f>
        <v>37.0847167990514</v>
      </c>
      <c r="CU331" s="36">
        <f>($AZ331*$R331*'3. Signage Displays'!$A$7)</f>
        <v>3.2463547200000002</v>
      </c>
      <c r="CV331" s="37">
        <f>BE331-(AZ331*R331*'3. Signage Displays'!$A$7)</f>
        <v>14.033645280000002</v>
      </c>
      <c r="CW331" s="37">
        <f>IF(CC331=TRUE,CV331-(CT331*'3. Signage Displays'!$A$12),CV331)</f>
        <v>14.033645280000002</v>
      </c>
      <c r="CX331" s="38">
        <f>'3. Signage Displays'!$B$7*TANH('3. Signage Displays'!$C$7*('1. Version 7 Dataset'!R331+'3. Signage Displays'!$D$7)+'3. Signage Displays'!$E$7)+'3. Signage Displays'!$F$7</f>
        <v>33.8383620790514</v>
      </c>
      <c r="CY331" s="28">
        <f t="shared" si="43"/>
        <v>1</v>
      </c>
    </row>
    <row r="332" spans="1:103" s="17" customFormat="1" ht="19.5" customHeight="1">
      <c r="A332" s="28">
        <v>340</v>
      </c>
      <c r="B332" s="29" t="s">
        <v>1268</v>
      </c>
      <c r="C332" s="29" t="s">
        <v>1360</v>
      </c>
      <c r="D332" s="29" t="s">
        <v>1359</v>
      </c>
      <c r="E332" s="29" t="s">
        <v>1271</v>
      </c>
      <c r="F332" s="29" t="s">
        <v>1361</v>
      </c>
      <c r="G332" s="29" t="s">
        <v>1359</v>
      </c>
      <c r="H332" s="29"/>
      <c r="I332" s="29" t="s">
        <v>78</v>
      </c>
      <c r="J332" s="29" t="s">
        <v>100</v>
      </c>
      <c r="K332" s="29"/>
      <c r="L332" s="29" t="s">
        <v>80</v>
      </c>
      <c r="M332" s="29"/>
      <c r="N332" s="30">
        <v>1000</v>
      </c>
      <c r="O332" s="30">
        <v>11.3</v>
      </c>
      <c r="P332" s="30">
        <v>20</v>
      </c>
      <c r="Q332" s="31">
        <v>23</v>
      </c>
      <c r="R332" s="30">
        <v>226.04</v>
      </c>
      <c r="S332" s="30">
        <v>1.78</v>
      </c>
      <c r="T332" s="30">
        <v>1080</v>
      </c>
      <c r="U332" s="30">
        <v>1920</v>
      </c>
      <c r="V332" s="32">
        <v>2.1</v>
      </c>
      <c r="W332" s="30">
        <v>9174</v>
      </c>
      <c r="X332" s="30">
        <v>60</v>
      </c>
      <c r="Y332" s="30">
        <v>0.3</v>
      </c>
      <c r="Z332" s="29" t="s">
        <v>81</v>
      </c>
      <c r="AA332" s="29" t="s">
        <v>86</v>
      </c>
      <c r="AB332" s="29"/>
      <c r="AC332" s="29"/>
      <c r="AD332" s="29" t="s">
        <v>84</v>
      </c>
      <c r="AE332" s="29" t="s">
        <v>83</v>
      </c>
      <c r="AF332" s="29" t="s">
        <v>133</v>
      </c>
      <c r="AG332" s="29"/>
      <c r="AH332" s="29" t="s">
        <v>86</v>
      </c>
      <c r="AI332" s="29"/>
      <c r="AJ332" s="29" t="s">
        <v>86</v>
      </c>
      <c r="AK332" s="29" t="s">
        <v>86</v>
      </c>
      <c r="AL332" s="29" t="s">
        <v>87</v>
      </c>
      <c r="AM332" s="29"/>
      <c r="AN332" s="29" t="s">
        <v>86</v>
      </c>
      <c r="AO332" s="29" t="s">
        <v>86</v>
      </c>
      <c r="AP332" s="29" t="s">
        <v>86</v>
      </c>
      <c r="AQ332" s="29" t="s">
        <v>96</v>
      </c>
      <c r="AR332" s="29"/>
      <c r="AS332" s="29" t="s">
        <v>84</v>
      </c>
      <c r="AT332" s="29" t="s">
        <v>89</v>
      </c>
      <c r="AU332" s="29"/>
      <c r="AV332" s="30">
        <v>1</v>
      </c>
      <c r="AW332" s="29" t="s">
        <v>84</v>
      </c>
      <c r="AX332" s="29" t="s">
        <v>84</v>
      </c>
      <c r="AY332" s="30">
        <v>250</v>
      </c>
      <c r="AZ332" s="30">
        <v>232.8</v>
      </c>
      <c r="BA332" s="30">
        <v>212.2</v>
      </c>
      <c r="BB332" s="30">
        <v>200</v>
      </c>
      <c r="BC332" s="29"/>
      <c r="BD332" s="29"/>
      <c r="BE332" s="30">
        <v>12.91</v>
      </c>
      <c r="BF332" s="29"/>
      <c r="BG332" s="30">
        <v>0.19</v>
      </c>
      <c r="BH332" s="29"/>
      <c r="BI332" s="29"/>
      <c r="BJ332" s="30">
        <v>0.17</v>
      </c>
      <c r="BK332" s="30">
        <v>40.659999999999997</v>
      </c>
      <c r="BL332" s="30">
        <v>40.659999999999997</v>
      </c>
      <c r="BM332" s="30">
        <v>50.8</v>
      </c>
      <c r="BN332" s="29"/>
      <c r="BO332" s="29"/>
      <c r="BP332" s="30">
        <v>0.23</v>
      </c>
      <c r="BQ332" s="30">
        <v>0.25</v>
      </c>
      <c r="BR332" s="29"/>
      <c r="BS332" s="30">
        <v>13.2</v>
      </c>
      <c r="BT332" s="30">
        <v>41.89</v>
      </c>
      <c r="BU332" s="29"/>
      <c r="BV332" s="30">
        <v>0</v>
      </c>
      <c r="BW332" s="28">
        <v>340</v>
      </c>
      <c r="BX332" s="33">
        <f t="shared" si="38"/>
        <v>40.663919999999997</v>
      </c>
      <c r="BY332" s="34">
        <f>IF(COUNTIF($G$2:G332,G332)=1,1,0)</f>
        <v>1</v>
      </c>
      <c r="BZ332" s="34">
        <f t="shared" si="39"/>
        <v>1</v>
      </c>
      <c r="CA332" s="28" t="s">
        <v>3405</v>
      </c>
      <c r="CB332" s="34" t="b">
        <f t="shared" si="44"/>
        <v>0</v>
      </c>
      <c r="CC332" s="34" t="b">
        <f t="shared" si="40"/>
        <v>0</v>
      </c>
      <c r="CD332" s="34" t="b">
        <f t="array" ref="CD332">ISNUMBER(SEARCH("Touch Screen",$AJ332))</f>
        <v>0</v>
      </c>
      <c r="CE332" s="34"/>
      <c r="CF332" s="34"/>
      <c r="CG332" s="32">
        <v>0.3</v>
      </c>
      <c r="CH332" s="28">
        <v>0</v>
      </c>
      <c r="CI332" s="33">
        <f>('2. AC Monitors'!$A$8*'1. Version 7 Dataset'!$R332)+('1. Version 7 Dataset'!$V332*'2. AC Monitors'!$B$8)+'2. AC Monitors'!$C$8</f>
        <v>44.396879999999996</v>
      </c>
      <c r="CJ332" s="35">
        <f>BX332-('2. AC Monitors'!$B$8*V332)</f>
        <v>31.843919999999997</v>
      </c>
      <c r="CK332" s="33">
        <f>IF($CH332=0,CJ332,CJ332-('2. AC Monitors'!$A$15*'1. Version 7 Dataset'!$CG332))</f>
        <v>31.843919999999997</v>
      </c>
      <c r="CL332" s="33">
        <f>IF($CC332=TRUE,'1. Version 7 Dataset'!CK332-($CI332*'2. AC Monitors'!$B$15),'1. Version 7 Dataset'!CK332)</f>
        <v>31.843919999999997</v>
      </c>
      <c r="CM332" s="33">
        <f>IF($CD332=TRUE,CL332-($CI332*'2. AC Monitors'!$D$15),CL332)</f>
        <v>31.843919999999997</v>
      </c>
      <c r="CN332" s="33">
        <f>IF($CB332=TRUE,CM332-($CI332*'2. AC Monitors'!$E$15),CM332)</f>
        <v>31.843919999999997</v>
      </c>
      <c r="CO332" s="33">
        <f>IF($CA332="DC",CN332+(CI332*(1-'2. AC Monitors'!$D$21)),CN332)</f>
        <v>31.843919999999997</v>
      </c>
      <c r="CP332" s="35">
        <f>('2. AC Monitors'!$A$8*'1. Version 7 Dataset'!$R332)+'2. AC Monitors'!$C$8</f>
        <v>35.576880000000003</v>
      </c>
      <c r="CQ332" s="35">
        <f t="shared" si="41"/>
        <v>1</v>
      </c>
      <c r="CR332" s="33">
        <f>(IF(CD332=TRUE,CI332+(CI332*'2. AC Monitors'!$D$15),'1. Version 7 Dataset'!CI332))*0.85</f>
        <v>37.737347999999997</v>
      </c>
      <c r="CS332" s="35">
        <f t="shared" si="42"/>
        <v>0</v>
      </c>
      <c r="CT332" s="35">
        <f>($AZ332*$R332*'3. Signage Displays'!$A$7)+'3. Signage Displays'!$B$7*TANH('3. Signage Displays'!$C$7*('1. Version 7 Dataset'!$R332+'3. Signage Displays'!$D$7)+'3. Signage Displays'!$E$7)+'3. Signage Displays'!$F$7</f>
        <v>30.851744149975424</v>
      </c>
      <c r="CU332" s="36">
        <f>($AZ332*$R332*'3. Signage Displays'!$A$7)</f>
        <v>2.1048844800000004</v>
      </c>
      <c r="CV332" s="37">
        <f>BE332-(AZ332*R332*'3. Signage Displays'!$A$7)</f>
        <v>10.805115519999999</v>
      </c>
      <c r="CW332" s="37">
        <f>IF(CC332=TRUE,CV332-(CT332*'3. Signage Displays'!$A$12),CV332)</f>
        <v>10.805115519999999</v>
      </c>
      <c r="CX332" s="38">
        <f>'3. Signage Displays'!$B$7*TANH('3. Signage Displays'!$C$7*('1. Version 7 Dataset'!R332+'3. Signage Displays'!$D$7)+'3. Signage Displays'!$E$7)+'3. Signage Displays'!$F$7</f>
        <v>28.746859669975425</v>
      </c>
      <c r="CY332" s="28">
        <f t="shared" si="43"/>
        <v>1</v>
      </c>
    </row>
    <row r="333" spans="1:103" s="17" customFormat="1" ht="19.5" customHeight="1">
      <c r="A333" s="28">
        <v>341</v>
      </c>
      <c r="B333" s="29" t="s">
        <v>1268</v>
      </c>
      <c r="C333" s="29" t="s">
        <v>1557</v>
      </c>
      <c r="D333" s="29" t="s">
        <v>1558</v>
      </c>
      <c r="E333" s="29" t="s">
        <v>1271</v>
      </c>
      <c r="F333" s="29" t="s">
        <v>1557</v>
      </c>
      <c r="G333" s="29" t="s">
        <v>1558</v>
      </c>
      <c r="H333" s="29"/>
      <c r="I333" s="29" t="s">
        <v>78</v>
      </c>
      <c r="J333" s="29" t="s">
        <v>79</v>
      </c>
      <c r="K333" s="29" t="s">
        <v>105</v>
      </c>
      <c r="L333" s="29" t="s">
        <v>80</v>
      </c>
      <c r="M333" s="29" t="s">
        <v>105</v>
      </c>
      <c r="N333" s="30">
        <v>1000</v>
      </c>
      <c r="O333" s="30">
        <v>10.5</v>
      </c>
      <c r="P333" s="30">
        <v>18.7</v>
      </c>
      <c r="Q333" s="31">
        <v>21.5</v>
      </c>
      <c r="R333" s="30">
        <v>197.6</v>
      </c>
      <c r="S333" s="30">
        <v>1.78</v>
      </c>
      <c r="T333" s="30">
        <v>1080</v>
      </c>
      <c r="U333" s="30">
        <v>1920</v>
      </c>
      <c r="V333" s="32">
        <v>2.1</v>
      </c>
      <c r="W333" s="30">
        <v>10494</v>
      </c>
      <c r="X333" s="30">
        <v>60</v>
      </c>
      <c r="Y333" s="30">
        <v>32.700000000000003</v>
      </c>
      <c r="Z333" s="29" t="s">
        <v>150</v>
      </c>
      <c r="AA333" s="29" t="s">
        <v>86</v>
      </c>
      <c r="AB333" s="29"/>
      <c r="AC333" s="29"/>
      <c r="AD333" s="29" t="s">
        <v>84</v>
      </c>
      <c r="AE333" s="29" t="s">
        <v>83</v>
      </c>
      <c r="AF333" s="29" t="s">
        <v>133</v>
      </c>
      <c r="AG333" s="29" t="s">
        <v>105</v>
      </c>
      <c r="AH333" s="29" t="s">
        <v>86</v>
      </c>
      <c r="AI333" s="29" t="s">
        <v>105</v>
      </c>
      <c r="AJ333" s="29" t="s">
        <v>86</v>
      </c>
      <c r="AK333" s="29" t="s">
        <v>86</v>
      </c>
      <c r="AL333" s="29" t="s">
        <v>87</v>
      </c>
      <c r="AM333" s="29" t="s">
        <v>105</v>
      </c>
      <c r="AN333" s="29" t="s">
        <v>86</v>
      </c>
      <c r="AO333" s="29" t="s">
        <v>86</v>
      </c>
      <c r="AP333" s="29" t="s">
        <v>86</v>
      </c>
      <c r="AQ333" s="29" t="s">
        <v>96</v>
      </c>
      <c r="AR333" s="29" t="s">
        <v>105</v>
      </c>
      <c r="AS333" s="29" t="s">
        <v>84</v>
      </c>
      <c r="AT333" s="29" t="s">
        <v>89</v>
      </c>
      <c r="AU333" s="29" t="s">
        <v>105</v>
      </c>
      <c r="AV333" s="30">
        <v>0</v>
      </c>
      <c r="AW333" s="29" t="s">
        <v>84</v>
      </c>
      <c r="AX333" s="29" t="s">
        <v>84</v>
      </c>
      <c r="AY333" s="30">
        <v>250</v>
      </c>
      <c r="AZ333" s="30">
        <v>260.3</v>
      </c>
      <c r="BA333" s="30">
        <v>241.4</v>
      </c>
      <c r="BB333" s="30">
        <v>200</v>
      </c>
      <c r="BC333" s="29"/>
      <c r="BD333" s="29"/>
      <c r="BE333" s="30">
        <v>14.15</v>
      </c>
      <c r="BF333" s="29"/>
      <c r="BG333" s="30">
        <v>0.23</v>
      </c>
      <c r="BH333" s="30">
        <v>0.23</v>
      </c>
      <c r="BI333" s="29"/>
      <c r="BJ333" s="30">
        <v>0.15</v>
      </c>
      <c r="BK333" s="30">
        <v>44.69</v>
      </c>
      <c r="BL333" s="30">
        <v>44.69</v>
      </c>
      <c r="BM333" s="30">
        <v>50.6</v>
      </c>
      <c r="BN333" s="29"/>
      <c r="BO333" s="29"/>
      <c r="BP333" s="30">
        <v>0.3</v>
      </c>
      <c r="BQ333" s="30">
        <v>0.3</v>
      </c>
      <c r="BR333" s="30">
        <v>0.3</v>
      </c>
      <c r="BS333" s="30">
        <v>15</v>
      </c>
      <c r="BT333" s="30">
        <v>47.7</v>
      </c>
      <c r="BU333" s="29"/>
      <c r="BV333" s="30">
        <v>0</v>
      </c>
      <c r="BW333" s="28">
        <v>341</v>
      </c>
      <c r="BX333" s="33">
        <f t="shared" si="38"/>
        <v>44.693519999999992</v>
      </c>
      <c r="BY333" s="34">
        <f>IF(COUNTIF($G$2:G333,G333)=1,1,0)</f>
        <v>1</v>
      </c>
      <c r="BZ333" s="34">
        <f t="shared" si="39"/>
        <v>1</v>
      </c>
      <c r="CA333" s="28" t="s">
        <v>3405</v>
      </c>
      <c r="CB333" s="34" t="b">
        <f t="shared" si="44"/>
        <v>0</v>
      </c>
      <c r="CC333" s="34" t="b">
        <f t="shared" si="40"/>
        <v>0</v>
      </c>
      <c r="CD333" s="34" t="b">
        <f t="array" ref="CD333">ISNUMBER(SEARCH("Touch Screen",$AJ333))</f>
        <v>0</v>
      </c>
      <c r="CE333" s="34"/>
      <c r="CF333" s="34"/>
      <c r="CG333" s="32">
        <v>32.700000000000003</v>
      </c>
      <c r="CH333" s="28">
        <v>0</v>
      </c>
      <c r="CI333" s="33">
        <f>('2. AC Monitors'!$A$8*'1. Version 7 Dataset'!$R333)+('1. Version 7 Dataset'!$V333*'2. AC Monitors'!$B$8)+'2. AC Monitors'!$C$8</f>
        <v>40.927199999999999</v>
      </c>
      <c r="CJ333" s="35">
        <f>BX333-('2. AC Monitors'!$B$8*V333)</f>
        <v>35.873519999999992</v>
      </c>
      <c r="CK333" s="33">
        <f>IF($CH333=0,CJ333,CJ333-('2. AC Monitors'!$A$15*'1. Version 7 Dataset'!$CG333))</f>
        <v>35.873519999999992</v>
      </c>
      <c r="CL333" s="33">
        <f>IF($CC333=TRUE,'1. Version 7 Dataset'!CK333-($CI333*'2. AC Monitors'!$B$15),'1. Version 7 Dataset'!CK333)</f>
        <v>35.873519999999992</v>
      </c>
      <c r="CM333" s="33">
        <f>IF($CD333=TRUE,CL333-($CI333*'2. AC Monitors'!$D$15),CL333)</f>
        <v>35.873519999999992</v>
      </c>
      <c r="CN333" s="33">
        <f>IF($CB333=TRUE,CM333-($CI333*'2. AC Monitors'!$E$15),CM333)</f>
        <v>35.873519999999992</v>
      </c>
      <c r="CO333" s="33">
        <f>IF($CA333="DC",CN333+(CI333*(1-'2. AC Monitors'!$D$21)),CN333)</f>
        <v>35.873519999999992</v>
      </c>
      <c r="CP333" s="35">
        <f>('2. AC Monitors'!$A$8*'1. Version 7 Dataset'!$R333)+'2. AC Monitors'!$C$8</f>
        <v>32.107199999999999</v>
      </c>
      <c r="CQ333" s="35">
        <f t="shared" si="41"/>
        <v>0</v>
      </c>
      <c r="CR333" s="33">
        <f>(IF(CD333=TRUE,CI333+(CI333*'2. AC Monitors'!$D$15),'1. Version 7 Dataset'!CI333))*0.85</f>
        <v>34.788119999999999</v>
      </c>
      <c r="CS333" s="35">
        <f t="shared" si="42"/>
        <v>0</v>
      </c>
      <c r="CT333" s="35">
        <f>($AZ333*$R333*'3. Signage Displays'!$A$7)+'3. Signage Displays'!$B$7*TANH('3. Signage Displays'!$C$7*('1. Version 7 Dataset'!$R333+'3. Signage Displays'!$D$7)+'3. Signage Displays'!$E$7)+'3. Signage Displays'!$F$7</f>
        <v>29.10529053162459</v>
      </c>
      <c r="CU333" s="36">
        <f>($AZ333*$R333*'3. Signage Displays'!$A$7)</f>
        <v>2.0574112000000002</v>
      </c>
      <c r="CV333" s="37">
        <f>BE333-(AZ333*R333*'3. Signage Displays'!$A$7)</f>
        <v>12.0925888</v>
      </c>
      <c r="CW333" s="37">
        <f>IF(CC333=TRUE,CV333-(CT333*'3. Signage Displays'!$A$12),CV333)</f>
        <v>12.0925888</v>
      </c>
      <c r="CX333" s="38">
        <f>'3. Signage Displays'!$B$7*TANH('3. Signage Displays'!$C$7*('1. Version 7 Dataset'!R333+'3. Signage Displays'!$D$7)+'3. Signage Displays'!$E$7)+'3. Signage Displays'!$F$7</f>
        <v>27.047879331624593</v>
      </c>
      <c r="CY333" s="28">
        <f t="shared" si="43"/>
        <v>1</v>
      </c>
    </row>
    <row r="334" spans="1:103" s="17" customFormat="1" ht="19.5" customHeight="1">
      <c r="A334" s="28">
        <v>342</v>
      </c>
      <c r="B334" s="29" t="s">
        <v>1268</v>
      </c>
      <c r="C334" s="29" t="s">
        <v>1561</v>
      </c>
      <c r="D334" s="29" t="s">
        <v>1562</v>
      </c>
      <c r="E334" s="29" t="s">
        <v>1271</v>
      </c>
      <c r="F334" s="29" t="s">
        <v>1561</v>
      </c>
      <c r="G334" s="29" t="s">
        <v>1562</v>
      </c>
      <c r="H334" s="29"/>
      <c r="I334" s="29" t="s">
        <v>78</v>
      </c>
      <c r="J334" s="29" t="s">
        <v>79</v>
      </c>
      <c r="K334" s="29" t="s">
        <v>105</v>
      </c>
      <c r="L334" s="29" t="s">
        <v>80</v>
      </c>
      <c r="M334" s="29" t="s">
        <v>105</v>
      </c>
      <c r="N334" s="30">
        <v>1000</v>
      </c>
      <c r="O334" s="30">
        <v>11.3</v>
      </c>
      <c r="P334" s="30">
        <v>20</v>
      </c>
      <c r="Q334" s="31">
        <v>23</v>
      </c>
      <c r="R334" s="30">
        <v>226.05</v>
      </c>
      <c r="S334" s="30">
        <v>1.78</v>
      </c>
      <c r="T334" s="30">
        <v>1080</v>
      </c>
      <c r="U334" s="30">
        <v>1920</v>
      </c>
      <c r="V334" s="32">
        <v>2.1</v>
      </c>
      <c r="W334" s="30">
        <v>9173</v>
      </c>
      <c r="X334" s="30">
        <v>60</v>
      </c>
      <c r="Y334" s="30">
        <v>32.700000000000003</v>
      </c>
      <c r="Z334" s="29" t="s">
        <v>150</v>
      </c>
      <c r="AA334" s="29" t="s">
        <v>86</v>
      </c>
      <c r="AB334" s="29"/>
      <c r="AC334" s="29"/>
      <c r="AD334" s="29" t="s">
        <v>84</v>
      </c>
      <c r="AE334" s="29" t="s">
        <v>83</v>
      </c>
      <c r="AF334" s="29" t="s">
        <v>133</v>
      </c>
      <c r="AG334" s="29" t="s">
        <v>105</v>
      </c>
      <c r="AH334" s="29" t="s">
        <v>86</v>
      </c>
      <c r="AI334" s="29" t="s">
        <v>105</v>
      </c>
      <c r="AJ334" s="29" t="s">
        <v>86</v>
      </c>
      <c r="AK334" s="29" t="s">
        <v>86</v>
      </c>
      <c r="AL334" s="29" t="s">
        <v>87</v>
      </c>
      <c r="AM334" s="29" t="s">
        <v>105</v>
      </c>
      <c r="AN334" s="29" t="s">
        <v>86</v>
      </c>
      <c r="AO334" s="29" t="s">
        <v>86</v>
      </c>
      <c r="AP334" s="29" t="s">
        <v>86</v>
      </c>
      <c r="AQ334" s="29" t="s">
        <v>96</v>
      </c>
      <c r="AR334" s="29" t="s">
        <v>105</v>
      </c>
      <c r="AS334" s="29" t="s">
        <v>84</v>
      </c>
      <c r="AT334" s="29" t="s">
        <v>89</v>
      </c>
      <c r="AU334" s="29" t="s">
        <v>105</v>
      </c>
      <c r="AV334" s="30">
        <v>0</v>
      </c>
      <c r="AW334" s="29" t="s">
        <v>84</v>
      </c>
      <c r="AX334" s="29" t="s">
        <v>84</v>
      </c>
      <c r="AY334" s="30">
        <v>250</v>
      </c>
      <c r="AZ334" s="30">
        <v>234.8</v>
      </c>
      <c r="BA334" s="30">
        <v>215.9</v>
      </c>
      <c r="BB334" s="30">
        <v>200</v>
      </c>
      <c r="BC334" s="29"/>
      <c r="BD334" s="29"/>
      <c r="BE334" s="30">
        <v>15.38</v>
      </c>
      <c r="BF334" s="29"/>
      <c r="BG334" s="30">
        <v>0.28000000000000003</v>
      </c>
      <c r="BH334" s="30">
        <v>0.28000000000000003</v>
      </c>
      <c r="BI334" s="29"/>
      <c r="BJ334" s="30">
        <v>0.28999999999999998</v>
      </c>
      <c r="BK334" s="30">
        <v>48.75</v>
      </c>
      <c r="BL334" s="30">
        <v>48.75</v>
      </c>
      <c r="BM334" s="30">
        <v>50.8</v>
      </c>
      <c r="BN334" s="29"/>
      <c r="BO334" s="29"/>
      <c r="BP334" s="30">
        <v>0.3</v>
      </c>
      <c r="BQ334" s="30">
        <v>0.3</v>
      </c>
      <c r="BR334" s="30">
        <v>0.3</v>
      </c>
      <c r="BS334" s="30">
        <v>16</v>
      </c>
      <c r="BT334" s="30">
        <v>49.73</v>
      </c>
      <c r="BU334" s="29"/>
      <c r="BV334" s="30">
        <v>0</v>
      </c>
      <c r="BW334" s="28">
        <v>342</v>
      </c>
      <c r="BX334" s="33">
        <f t="shared" si="38"/>
        <v>48.749400000000001</v>
      </c>
      <c r="BY334" s="34">
        <f>IF(COUNTIF($G$2:G334,G334)=1,1,0)</f>
        <v>1</v>
      </c>
      <c r="BZ334" s="34">
        <f t="shared" si="39"/>
        <v>1</v>
      </c>
      <c r="CA334" s="28" t="s">
        <v>3405</v>
      </c>
      <c r="CB334" s="34" t="b">
        <f t="shared" si="44"/>
        <v>0</v>
      </c>
      <c r="CC334" s="34" t="b">
        <f t="shared" si="40"/>
        <v>0</v>
      </c>
      <c r="CD334" s="34" t="b">
        <f t="array" ref="CD334">ISNUMBER(SEARCH("Touch Screen",$AJ334))</f>
        <v>0</v>
      </c>
      <c r="CE334" s="34"/>
      <c r="CF334" s="34"/>
      <c r="CG334" s="32">
        <v>32.700000000000003</v>
      </c>
      <c r="CH334" s="28">
        <v>0</v>
      </c>
      <c r="CI334" s="33">
        <f>('2. AC Monitors'!$A$8*'1. Version 7 Dataset'!$R334)+('1. Version 7 Dataset'!$V334*'2. AC Monitors'!$B$8)+'2. AC Monitors'!$C$8</f>
        <v>44.398099999999999</v>
      </c>
      <c r="CJ334" s="35">
        <f>BX334-('2. AC Monitors'!$B$8*V334)</f>
        <v>39.929400000000001</v>
      </c>
      <c r="CK334" s="33">
        <f>IF($CH334=0,CJ334,CJ334-('2. AC Monitors'!$A$15*'1. Version 7 Dataset'!$CG334))</f>
        <v>39.929400000000001</v>
      </c>
      <c r="CL334" s="33">
        <f>IF($CC334=TRUE,'1. Version 7 Dataset'!CK334-($CI334*'2. AC Monitors'!$B$15),'1. Version 7 Dataset'!CK334)</f>
        <v>39.929400000000001</v>
      </c>
      <c r="CM334" s="33">
        <f>IF($CD334=TRUE,CL334-($CI334*'2. AC Monitors'!$D$15),CL334)</f>
        <v>39.929400000000001</v>
      </c>
      <c r="CN334" s="33">
        <f>IF($CB334=TRUE,CM334-($CI334*'2. AC Monitors'!$E$15),CM334)</f>
        <v>39.929400000000001</v>
      </c>
      <c r="CO334" s="33">
        <f>IF($CA334="DC",CN334+(CI334*(1-'2. AC Monitors'!$D$21)),CN334)</f>
        <v>39.929400000000001</v>
      </c>
      <c r="CP334" s="35">
        <f>('2. AC Monitors'!$A$8*'1. Version 7 Dataset'!$R334)+'2. AC Monitors'!$C$8</f>
        <v>35.578099999999999</v>
      </c>
      <c r="CQ334" s="35">
        <f t="shared" si="41"/>
        <v>0</v>
      </c>
      <c r="CR334" s="33">
        <f>(IF(CD334=TRUE,CI334+(CI334*'2. AC Monitors'!$D$15),'1. Version 7 Dataset'!CI334))*0.85</f>
        <v>37.738385000000001</v>
      </c>
      <c r="CS334" s="35">
        <f t="shared" si="42"/>
        <v>0</v>
      </c>
      <c r="CT334" s="35">
        <f>($AZ334*$R334*'3. Signage Displays'!$A$7)+'3. Signage Displays'!$B$7*TANH('3. Signage Displays'!$C$7*('1. Version 7 Dataset'!$R334+'3. Signage Displays'!$D$7)+'3. Signage Displays'!$E$7)+'3. Signage Displays'!$F$7</f>
        <v>30.870518081943157</v>
      </c>
      <c r="CU334" s="36">
        <f>($AZ334*$R334*'3. Signage Displays'!$A$7)</f>
        <v>2.1230616000000007</v>
      </c>
      <c r="CV334" s="37">
        <f>BE334-(AZ334*R334*'3. Signage Displays'!$A$7)</f>
        <v>13.256938399999999</v>
      </c>
      <c r="CW334" s="37">
        <f>IF(CC334=TRUE,CV334-(CT334*'3. Signage Displays'!$A$12),CV334)</f>
        <v>13.256938399999999</v>
      </c>
      <c r="CX334" s="38">
        <f>'3. Signage Displays'!$B$7*TANH('3. Signage Displays'!$C$7*('1. Version 7 Dataset'!R334+'3. Signage Displays'!$D$7)+'3. Signage Displays'!$E$7)+'3. Signage Displays'!$F$7</f>
        <v>28.747456481943154</v>
      </c>
      <c r="CY334" s="28">
        <f t="shared" si="43"/>
        <v>1</v>
      </c>
    </row>
    <row r="335" spans="1:103" s="17" customFormat="1" ht="19.5" customHeight="1">
      <c r="A335" s="28">
        <v>343</v>
      </c>
      <c r="B335" s="29" t="s">
        <v>2857</v>
      </c>
      <c r="C335" s="29" t="s">
        <v>2992</v>
      </c>
      <c r="D335" s="29" t="s">
        <v>2993</v>
      </c>
      <c r="E335" s="29" t="s">
        <v>2860</v>
      </c>
      <c r="F335" s="29" t="s">
        <v>2994</v>
      </c>
      <c r="G335" s="29" t="s">
        <v>2993</v>
      </c>
      <c r="H335" s="29" t="s">
        <v>2995</v>
      </c>
      <c r="I335" s="29" t="s">
        <v>78</v>
      </c>
      <c r="J335" s="29" t="s">
        <v>88</v>
      </c>
      <c r="K335" s="29" t="s">
        <v>158</v>
      </c>
      <c r="L335" s="29" t="s">
        <v>80</v>
      </c>
      <c r="M335" s="29" t="s">
        <v>105</v>
      </c>
      <c r="N335" s="30">
        <v>1000</v>
      </c>
      <c r="O335" s="30">
        <v>11.7</v>
      </c>
      <c r="P335" s="30">
        <v>20.7</v>
      </c>
      <c r="Q335" s="31">
        <v>23.8</v>
      </c>
      <c r="R335" s="30">
        <v>242.2</v>
      </c>
      <c r="S335" s="30">
        <v>1.78</v>
      </c>
      <c r="T335" s="30">
        <v>1080</v>
      </c>
      <c r="U335" s="30">
        <v>1920</v>
      </c>
      <c r="V335" s="32">
        <v>2.1</v>
      </c>
      <c r="W335" s="30">
        <v>8426</v>
      </c>
      <c r="X335" s="30">
        <v>60</v>
      </c>
      <c r="Y335" s="30">
        <v>33.4</v>
      </c>
      <c r="Z335" s="29" t="s">
        <v>81</v>
      </c>
      <c r="AA335" s="29" t="s">
        <v>86</v>
      </c>
      <c r="AB335" s="29"/>
      <c r="AC335" s="29"/>
      <c r="AD335" s="29" t="s">
        <v>83</v>
      </c>
      <c r="AE335" s="29" t="s">
        <v>83</v>
      </c>
      <c r="AF335" s="29" t="s">
        <v>270</v>
      </c>
      <c r="AG335" s="29" t="s">
        <v>105</v>
      </c>
      <c r="AH335" s="29" t="s">
        <v>86</v>
      </c>
      <c r="AI335" s="29" t="s">
        <v>105</v>
      </c>
      <c r="AJ335" s="29" t="s">
        <v>86</v>
      </c>
      <c r="AK335" s="29" t="s">
        <v>86</v>
      </c>
      <c r="AL335" s="29" t="s">
        <v>102</v>
      </c>
      <c r="AM335" s="29" t="s">
        <v>105</v>
      </c>
      <c r="AN335" s="29" t="s">
        <v>86</v>
      </c>
      <c r="AO335" s="29" t="s">
        <v>86</v>
      </c>
      <c r="AP335" s="29" t="s">
        <v>86</v>
      </c>
      <c r="AQ335" s="29" t="s">
        <v>96</v>
      </c>
      <c r="AR335" s="29" t="s">
        <v>105</v>
      </c>
      <c r="AS335" s="29" t="s">
        <v>84</v>
      </c>
      <c r="AT335" s="29" t="s">
        <v>89</v>
      </c>
      <c r="AU335" s="29" t="s">
        <v>105</v>
      </c>
      <c r="AV335" s="30">
        <v>5</v>
      </c>
      <c r="AW335" s="29" t="s">
        <v>84</v>
      </c>
      <c r="AX335" s="29" t="s">
        <v>84</v>
      </c>
      <c r="AY335" s="30">
        <v>250</v>
      </c>
      <c r="AZ335" s="30">
        <v>270</v>
      </c>
      <c r="BA335" s="30">
        <v>237</v>
      </c>
      <c r="BB335" s="30">
        <v>200</v>
      </c>
      <c r="BC335" s="29"/>
      <c r="BD335" s="29"/>
      <c r="BE335" s="30">
        <v>14.08</v>
      </c>
      <c r="BF335" s="29"/>
      <c r="BG335" s="30">
        <v>0.24</v>
      </c>
      <c r="BH335" s="29"/>
      <c r="BI335" s="29"/>
      <c r="BJ335" s="30">
        <v>0.18</v>
      </c>
      <c r="BK335" s="30">
        <v>44.54</v>
      </c>
      <c r="BL335" s="30">
        <v>44.54</v>
      </c>
      <c r="BM335" s="30">
        <v>54.1</v>
      </c>
      <c r="BN335" s="29"/>
      <c r="BO335" s="29"/>
      <c r="BP335" s="30">
        <v>0.22</v>
      </c>
      <c r="BQ335" s="30">
        <v>0.27</v>
      </c>
      <c r="BR335" s="29"/>
      <c r="BS335" s="30">
        <v>14.31</v>
      </c>
      <c r="BT335" s="30">
        <v>45.4</v>
      </c>
      <c r="BU335" s="29"/>
      <c r="BV335" s="30">
        <v>0</v>
      </c>
      <c r="BW335" s="28">
        <v>343</v>
      </c>
      <c r="BX335" s="33">
        <f t="shared" si="38"/>
        <v>44.535839999999993</v>
      </c>
      <c r="BY335" s="34">
        <f>IF(COUNTIF($G$2:G335,G335)=1,1,0)</f>
        <v>1</v>
      </c>
      <c r="BZ335" s="34">
        <f t="shared" si="39"/>
        <v>1</v>
      </c>
      <c r="CA335" s="28" t="s">
        <v>3405</v>
      </c>
      <c r="CB335" s="34" t="b">
        <f t="shared" si="44"/>
        <v>0</v>
      </c>
      <c r="CC335" s="34" t="b">
        <f t="shared" si="40"/>
        <v>0</v>
      </c>
      <c r="CD335" s="34" t="b">
        <f t="array" ref="CD335">ISNUMBER(SEARCH("Touch Screen",$AJ335))</f>
        <v>0</v>
      </c>
      <c r="CE335" s="34"/>
      <c r="CF335" s="34"/>
      <c r="CG335" s="32">
        <v>33.4</v>
      </c>
      <c r="CH335" s="28">
        <v>0</v>
      </c>
      <c r="CI335" s="33">
        <f>('2. AC Monitors'!$A$8*'1. Version 7 Dataset'!$R335)+('1. Version 7 Dataset'!$V335*'2. AC Monitors'!$B$8)+'2. AC Monitors'!$C$8</f>
        <v>46.368399999999994</v>
      </c>
      <c r="CJ335" s="35">
        <f>BX335-('2. AC Monitors'!$B$8*V335)</f>
        <v>35.715839999999993</v>
      </c>
      <c r="CK335" s="33">
        <f>IF($CH335=0,CJ335,CJ335-('2. AC Monitors'!$A$15*'1. Version 7 Dataset'!$CG335))</f>
        <v>35.715839999999993</v>
      </c>
      <c r="CL335" s="33">
        <f>IF($CC335=TRUE,'1. Version 7 Dataset'!CK335-($CI335*'2. AC Monitors'!$B$15),'1. Version 7 Dataset'!CK335)</f>
        <v>35.715839999999993</v>
      </c>
      <c r="CM335" s="33">
        <f>IF($CD335=TRUE,CL335-($CI335*'2. AC Monitors'!$D$15),CL335)</f>
        <v>35.715839999999993</v>
      </c>
      <c r="CN335" s="33">
        <f>IF($CB335=TRUE,CM335-($CI335*'2. AC Monitors'!$E$15),CM335)</f>
        <v>35.715839999999993</v>
      </c>
      <c r="CO335" s="33">
        <f>IF($CA335="DC",CN335+(CI335*(1-'2. AC Monitors'!$D$21)),CN335)</f>
        <v>35.715839999999993</v>
      </c>
      <c r="CP335" s="35">
        <f>('2. AC Monitors'!$A$8*'1. Version 7 Dataset'!$R335)+'2. AC Monitors'!$C$8</f>
        <v>37.548400000000001</v>
      </c>
      <c r="CQ335" s="35">
        <f t="shared" si="41"/>
        <v>1</v>
      </c>
      <c r="CR335" s="33">
        <f>(IF(CD335=TRUE,CI335+(CI335*'2. AC Monitors'!$D$15),'1. Version 7 Dataset'!CI335))*0.85</f>
        <v>39.413139999999991</v>
      </c>
      <c r="CS335" s="35">
        <f t="shared" si="42"/>
        <v>0</v>
      </c>
      <c r="CT335" s="35">
        <f>($AZ335*$R335*'3. Signage Displays'!$A$7)+'3. Signage Displays'!$B$7*TANH('3. Signage Displays'!$C$7*('1. Version 7 Dataset'!$R335+'3. Signage Displays'!$D$7)+'3. Signage Displays'!$E$7)+'3. Signage Displays'!$F$7</f>
        <v>32.326479515493212</v>
      </c>
      <c r="CU335" s="36">
        <f>($AZ335*$R335*'3. Signage Displays'!$A$7)</f>
        <v>2.6157600000000003</v>
      </c>
      <c r="CV335" s="37">
        <f>BE335-(AZ335*R335*'3. Signage Displays'!$A$7)</f>
        <v>11.46424</v>
      </c>
      <c r="CW335" s="37">
        <f>IF(CC335=TRUE,CV335-(CT335*'3. Signage Displays'!$A$12),CV335)</f>
        <v>11.46424</v>
      </c>
      <c r="CX335" s="38">
        <f>'3. Signage Displays'!$B$7*TANH('3. Signage Displays'!$C$7*('1. Version 7 Dataset'!R335+'3. Signage Displays'!$D$7)+'3. Signage Displays'!$E$7)+'3. Signage Displays'!$F$7</f>
        <v>29.71071951549321</v>
      </c>
      <c r="CY335" s="28">
        <f t="shared" si="43"/>
        <v>1</v>
      </c>
    </row>
    <row r="336" spans="1:103" s="17" customFormat="1" ht="19.5" customHeight="1">
      <c r="A336" s="28">
        <v>344</v>
      </c>
      <c r="B336" s="29" t="s">
        <v>2857</v>
      </c>
      <c r="C336" s="29" t="s">
        <v>3035</v>
      </c>
      <c r="D336" s="29" t="s">
        <v>3036</v>
      </c>
      <c r="E336" s="29" t="s">
        <v>2860</v>
      </c>
      <c r="F336" s="29" t="s">
        <v>3035</v>
      </c>
      <c r="G336" s="29" t="s">
        <v>3036</v>
      </c>
      <c r="H336" s="29"/>
      <c r="I336" s="29" t="s">
        <v>78</v>
      </c>
      <c r="J336" s="29" t="s">
        <v>88</v>
      </c>
      <c r="K336" s="29" t="s">
        <v>158</v>
      </c>
      <c r="L336" s="29" t="s">
        <v>80</v>
      </c>
      <c r="M336" s="29" t="s">
        <v>105</v>
      </c>
      <c r="N336" s="30">
        <v>1000</v>
      </c>
      <c r="O336" s="30">
        <v>13.2</v>
      </c>
      <c r="P336" s="30">
        <v>23.5</v>
      </c>
      <c r="Q336" s="31">
        <v>27</v>
      </c>
      <c r="R336" s="30">
        <v>311.7</v>
      </c>
      <c r="S336" s="30">
        <v>1.78</v>
      </c>
      <c r="T336" s="30">
        <v>1080</v>
      </c>
      <c r="U336" s="30">
        <v>1920</v>
      </c>
      <c r="V336" s="32">
        <v>2.1</v>
      </c>
      <c r="W336" s="30">
        <v>6657</v>
      </c>
      <c r="X336" s="30">
        <v>60</v>
      </c>
      <c r="Y336" s="30">
        <v>33.700000000000003</v>
      </c>
      <c r="Z336" s="29" t="s">
        <v>81</v>
      </c>
      <c r="AA336" s="29" t="s">
        <v>86</v>
      </c>
      <c r="AB336" s="29"/>
      <c r="AC336" s="29"/>
      <c r="AD336" s="29" t="s">
        <v>83</v>
      </c>
      <c r="AE336" s="29" t="s">
        <v>83</v>
      </c>
      <c r="AF336" s="29" t="s">
        <v>270</v>
      </c>
      <c r="AG336" s="29" t="s">
        <v>105</v>
      </c>
      <c r="AH336" s="29" t="s">
        <v>86</v>
      </c>
      <c r="AI336" s="29" t="s">
        <v>105</v>
      </c>
      <c r="AJ336" s="29" t="s">
        <v>86</v>
      </c>
      <c r="AK336" s="29" t="s">
        <v>86</v>
      </c>
      <c r="AL336" s="29" t="s">
        <v>102</v>
      </c>
      <c r="AM336" s="29" t="s">
        <v>105</v>
      </c>
      <c r="AN336" s="29" t="s">
        <v>86</v>
      </c>
      <c r="AO336" s="29" t="s">
        <v>86</v>
      </c>
      <c r="AP336" s="29" t="s">
        <v>86</v>
      </c>
      <c r="AQ336" s="29" t="s">
        <v>96</v>
      </c>
      <c r="AR336" s="29" t="s">
        <v>105</v>
      </c>
      <c r="AS336" s="29" t="s">
        <v>84</v>
      </c>
      <c r="AT336" s="29" t="s">
        <v>89</v>
      </c>
      <c r="AU336" s="29" t="s">
        <v>105</v>
      </c>
      <c r="AV336" s="30">
        <v>5</v>
      </c>
      <c r="AW336" s="29" t="s">
        <v>84</v>
      </c>
      <c r="AX336" s="29" t="s">
        <v>84</v>
      </c>
      <c r="AY336" s="30">
        <v>450</v>
      </c>
      <c r="AZ336" s="30">
        <v>458</v>
      </c>
      <c r="BA336" s="30">
        <v>377</v>
      </c>
      <c r="BB336" s="30">
        <v>200</v>
      </c>
      <c r="BC336" s="29"/>
      <c r="BD336" s="29"/>
      <c r="BE336" s="30">
        <v>17.09</v>
      </c>
      <c r="BF336" s="29"/>
      <c r="BG336" s="30">
        <v>0.28999999999999998</v>
      </c>
      <c r="BH336" s="29"/>
      <c r="BI336" s="29"/>
      <c r="BJ336" s="30">
        <v>0.23</v>
      </c>
      <c r="BK336" s="30">
        <v>54.04</v>
      </c>
      <c r="BL336" s="30">
        <v>54.04</v>
      </c>
      <c r="BM336" s="30">
        <v>64</v>
      </c>
      <c r="BN336" s="29"/>
      <c r="BO336" s="29"/>
      <c r="BP336" s="30">
        <v>0.23</v>
      </c>
      <c r="BQ336" s="30">
        <v>0.33</v>
      </c>
      <c r="BR336" s="29"/>
      <c r="BS336" s="30">
        <v>17.059999999999999</v>
      </c>
      <c r="BT336" s="30">
        <v>54.17</v>
      </c>
      <c r="BU336" s="29"/>
      <c r="BV336" s="30">
        <v>0</v>
      </c>
      <c r="BW336" s="28">
        <v>344</v>
      </c>
      <c r="BX336" s="33">
        <f t="shared" si="38"/>
        <v>54.049199999999999</v>
      </c>
      <c r="BY336" s="34">
        <f>IF(COUNTIF($G$2:G336,G336)=1,1,0)</f>
        <v>1</v>
      </c>
      <c r="BZ336" s="34">
        <f t="shared" si="39"/>
        <v>1</v>
      </c>
      <c r="CA336" s="28" t="s">
        <v>3405</v>
      </c>
      <c r="CB336" s="34" t="b">
        <f t="shared" si="44"/>
        <v>0</v>
      </c>
      <c r="CC336" s="34" t="b">
        <f t="shared" si="40"/>
        <v>0</v>
      </c>
      <c r="CD336" s="34" t="b">
        <f t="array" ref="CD336">ISNUMBER(SEARCH("Touch Screen",$AJ336))</f>
        <v>0</v>
      </c>
      <c r="CE336" s="34"/>
      <c r="CF336" s="34"/>
      <c r="CG336" s="32">
        <v>33.700000000000003</v>
      </c>
      <c r="CH336" s="28">
        <v>0</v>
      </c>
      <c r="CI336" s="33">
        <f>('2. AC Monitors'!$A$8*'1. Version 7 Dataset'!$R336)+('1. Version 7 Dataset'!$V336*'2. AC Monitors'!$B$8)+'2. AC Monitors'!$C$8</f>
        <v>54.8474</v>
      </c>
      <c r="CJ336" s="35">
        <f>BX336-('2. AC Monitors'!$B$8*V336)</f>
        <v>45.229199999999999</v>
      </c>
      <c r="CK336" s="33">
        <f>IF($CH336=0,CJ336,CJ336-('2. AC Monitors'!$A$15*'1. Version 7 Dataset'!$CG336))</f>
        <v>45.229199999999999</v>
      </c>
      <c r="CL336" s="33">
        <f>IF($CC336=TRUE,'1. Version 7 Dataset'!CK336-($CI336*'2. AC Monitors'!$B$15),'1. Version 7 Dataset'!CK336)</f>
        <v>45.229199999999999</v>
      </c>
      <c r="CM336" s="33">
        <f>IF($CD336=TRUE,CL336-($CI336*'2. AC Monitors'!$D$15),CL336)</f>
        <v>45.229199999999999</v>
      </c>
      <c r="CN336" s="33">
        <f>IF($CB336=TRUE,CM336-($CI336*'2. AC Monitors'!$E$15),CM336)</f>
        <v>45.229199999999999</v>
      </c>
      <c r="CO336" s="33">
        <f>IF($CA336="DC",CN336+(CI336*(1-'2. AC Monitors'!$D$21)),CN336)</f>
        <v>45.229199999999999</v>
      </c>
      <c r="CP336" s="35">
        <f>('2. AC Monitors'!$A$8*'1. Version 7 Dataset'!$R336)+'2. AC Monitors'!$C$8</f>
        <v>46.0274</v>
      </c>
      <c r="CQ336" s="35">
        <f t="shared" si="41"/>
        <v>1</v>
      </c>
      <c r="CR336" s="33">
        <f>(IF(CD336=TRUE,CI336+(CI336*'2. AC Monitors'!$D$15),'1. Version 7 Dataset'!CI336))*0.85</f>
        <v>46.620289999999997</v>
      </c>
      <c r="CS336" s="35">
        <f t="shared" si="42"/>
        <v>0</v>
      </c>
      <c r="CT336" s="35">
        <f>($AZ336*$R336*'3. Signage Displays'!$A$7)+'3. Signage Displays'!$B$7*TANH('3. Signage Displays'!$C$7*('1. Version 7 Dataset'!$R336+'3. Signage Displays'!$D$7)+'3. Signage Displays'!$E$7)+'3. Signage Displays'!$F$7</f>
        <v>39.550482138445922</v>
      </c>
      <c r="CU336" s="36">
        <f>($AZ336*$R336*'3. Signage Displays'!$A$7)</f>
        <v>5.710344000000001</v>
      </c>
      <c r="CV336" s="37">
        <f>BE336-(AZ336*R336*'3. Signage Displays'!$A$7)</f>
        <v>11.379655999999999</v>
      </c>
      <c r="CW336" s="37">
        <f>IF(CC336=TRUE,CV336-(CT336*'3. Signage Displays'!$A$12),CV336)</f>
        <v>11.379655999999999</v>
      </c>
      <c r="CX336" s="38">
        <f>'3. Signage Displays'!$B$7*TANH('3. Signage Displays'!$C$7*('1. Version 7 Dataset'!R336+'3. Signage Displays'!$D$7)+'3. Signage Displays'!$E$7)+'3. Signage Displays'!$F$7</f>
        <v>33.840138138445923</v>
      </c>
      <c r="CY336" s="28">
        <f t="shared" si="43"/>
        <v>1</v>
      </c>
    </row>
    <row r="337" spans="1:103" s="17" customFormat="1" ht="19.5" customHeight="1">
      <c r="A337" s="28">
        <v>345</v>
      </c>
      <c r="B337" s="29" t="s">
        <v>1268</v>
      </c>
      <c r="C337" s="29" t="s">
        <v>1529</v>
      </c>
      <c r="D337" s="29" t="s">
        <v>1530</v>
      </c>
      <c r="E337" s="29" t="s">
        <v>1271</v>
      </c>
      <c r="F337" s="29" t="s">
        <v>1529</v>
      </c>
      <c r="G337" s="29" t="s">
        <v>1530</v>
      </c>
      <c r="H337" s="29" t="s">
        <v>1531</v>
      </c>
      <c r="I337" s="29" t="s">
        <v>78</v>
      </c>
      <c r="J337" s="29" t="s">
        <v>100</v>
      </c>
      <c r="K337" s="29" t="s">
        <v>105</v>
      </c>
      <c r="L337" s="29" t="s">
        <v>80</v>
      </c>
      <c r="M337" s="29" t="s">
        <v>105</v>
      </c>
      <c r="N337" s="30">
        <v>600</v>
      </c>
      <c r="O337" s="30">
        <v>10.1</v>
      </c>
      <c r="P337" s="30">
        <v>18</v>
      </c>
      <c r="Q337" s="31">
        <v>20.7</v>
      </c>
      <c r="R337" s="30">
        <v>182.82</v>
      </c>
      <c r="S337" s="30">
        <v>1.78</v>
      </c>
      <c r="T337" s="30">
        <v>1080</v>
      </c>
      <c r="U337" s="30">
        <v>1920</v>
      </c>
      <c r="V337" s="32">
        <v>2.1</v>
      </c>
      <c r="W337" s="30">
        <v>11342</v>
      </c>
      <c r="X337" s="30">
        <v>60</v>
      </c>
      <c r="Y337" s="30">
        <v>33.9</v>
      </c>
      <c r="Z337" s="29" t="s">
        <v>81</v>
      </c>
      <c r="AA337" s="29" t="s">
        <v>86</v>
      </c>
      <c r="AB337" s="29"/>
      <c r="AC337" s="29"/>
      <c r="AD337" s="29" t="s">
        <v>84</v>
      </c>
      <c r="AE337" s="29" t="s">
        <v>83</v>
      </c>
      <c r="AF337" s="29" t="s">
        <v>106</v>
      </c>
      <c r="AG337" s="29" t="s">
        <v>105</v>
      </c>
      <c r="AH337" s="29" t="s">
        <v>86</v>
      </c>
      <c r="AI337" s="29" t="s">
        <v>105</v>
      </c>
      <c r="AJ337" s="29" t="s">
        <v>86</v>
      </c>
      <c r="AK337" s="29" t="s">
        <v>86</v>
      </c>
      <c r="AL337" s="29" t="s">
        <v>107</v>
      </c>
      <c r="AM337" s="29" t="s">
        <v>105</v>
      </c>
      <c r="AN337" s="29" t="s">
        <v>86</v>
      </c>
      <c r="AO337" s="29" t="s">
        <v>86</v>
      </c>
      <c r="AP337" s="29" t="s">
        <v>86</v>
      </c>
      <c r="AQ337" s="29" t="s">
        <v>96</v>
      </c>
      <c r="AR337" s="29" t="s">
        <v>105</v>
      </c>
      <c r="AS337" s="29" t="s">
        <v>84</v>
      </c>
      <c r="AT337" s="29" t="s">
        <v>89</v>
      </c>
      <c r="AU337" s="29" t="s">
        <v>105</v>
      </c>
      <c r="AV337" s="30">
        <v>1</v>
      </c>
      <c r="AW337" s="29" t="s">
        <v>84</v>
      </c>
      <c r="AX337" s="29" t="s">
        <v>84</v>
      </c>
      <c r="AY337" s="30">
        <v>180</v>
      </c>
      <c r="AZ337" s="30">
        <v>180</v>
      </c>
      <c r="BA337" s="30">
        <v>150</v>
      </c>
      <c r="BB337" s="30">
        <v>180</v>
      </c>
      <c r="BC337" s="29"/>
      <c r="BD337" s="29"/>
      <c r="BE337" s="30">
        <v>15.07</v>
      </c>
      <c r="BF337" s="29"/>
      <c r="BG337" s="30">
        <v>0.4</v>
      </c>
      <c r="BH337" s="30">
        <v>0.4</v>
      </c>
      <c r="BI337" s="29"/>
      <c r="BJ337" s="30">
        <v>0.3</v>
      </c>
      <c r="BK337" s="30">
        <v>48.47</v>
      </c>
      <c r="BL337" s="30">
        <v>48.47</v>
      </c>
      <c r="BM337" s="30">
        <v>49.8</v>
      </c>
      <c r="BN337" s="29"/>
      <c r="BO337" s="29"/>
      <c r="BP337" s="30">
        <v>0.3</v>
      </c>
      <c r="BQ337" s="30">
        <v>0.4</v>
      </c>
      <c r="BR337" s="30">
        <v>0.4</v>
      </c>
      <c r="BS337" s="30">
        <v>15.2</v>
      </c>
      <c r="BT337" s="30">
        <v>48.89</v>
      </c>
      <c r="BU337" s="29"/>
      <c r="BV337" s="30">
        <v>0</v>
      </c>
      <c r="BW337" s="28">
        <v>345</v>
      </c>
      <c r="BX337" s="33">
        <f t="shared" si="38"/>
        <v>48.482219999999998</v>
      </c>
      <c r="BY337" s="34">
        <f>IF(COUNTIF($G$2:G337,G337)=1,1,0)</f>
        <v>1</v>
      </c>
      <c r="BZ337" s="34">
        <f t="shared" si="39"/>
        <v>1</v>
      </c>
      <c r="CA337" s="28" t="s">
        <v>3405</v>
      </c>
      <c r="CB337" s="34" t="b">
        <f t="shared" si="44"/>
        <v>0</v>
      </c>
      <c r="CC337" s="34" t="b">
        <f t="shared" si="40"/>
        <v>0</v>
      </c>
      <c r="CD337" s="34" t="b">
        <f t="array" ref="CD337">ISNUMBER(SEARCH("Touch Screen",$AJ337))</f>
        <v>0</v>
      </c>
      <c r="CE337" s="34"/>
      <c r="CF337" s="34"/>
      <c r="CG337" s="32">
        <v>33.9</v>
      </c>
      <c r="CH337" s="28">
        <v>0</v>
      </c>
      <c r="CI337" s="33">
        <f>('2. AC Monitors'!$A$8*'1. Version 7 Dataset'!$R337)+('1. Version 7 Dataset'!$V337*'2. AC Monitors'!$B$8)+'2. AC Monitors'!$C$8</f>
        <v>39.124039999999994</v>
      </c>
      <c r="CJ337" s="35">
        <f>BX337-('2. AC Monitors'!$B$8*V337)</f>
        <v>39.662219999999998</v>
      </c>
      <c r="CK337" s="33">
        <f>IF($CH337=0,CJ337,CJ337-('2. AC Monitors'!$A$15*'1. Version 7 Dataset'!$CG337))</f>
        <v>39.662219999999998</v>
      </c>
      <c r="CL337" s="33">
        <f>IF($CC337=TRUE,'1. Version 7 Dataset'!CK337-($CI337*'2. AC Monitors'!$B$15),'1. Version 7 Dataset'!CK337)</f>
        <v>39.662219999999998</v>
      </c>
      <c r="CM337" s="33">
        <f>IF($CD337=TRUE,CL337-($CI337*'2. AC Monitors'!$D$15),CL337)</f>
        <v>39.662219999999998</v>
      </c>
      <c r="CN337" s="33">
        <f>IF($CB337=TRUE,CM337-($CI337*'2. AC Monitors'!$E$15),CM337)</f>
        <v>39.662219999999998</v>
      </c>
      <c r="CO337" s="33">
        <f>IF($CA337="DC",CN337+(CI337*(1-'2. AC Monitors'!$D$21)),CN337)</f>
        <v>39.662219999999998</v>
      </c>
      <c r="CP337" s="35">
        <f>('2. AC Monitors'!$A$8*'1. Version 7 Dataset'!$R337)+'2. AC Monitors'!$C$8</f>
        <v>30.304039999999997</v>
      </c>
      <c r="CQ337" s="35">
        <f t="shared" si="41"/>
        <v>0</v>
      </c>
      <c r="CR337" s="33">
        <f>(IF(CD337=TRUE,CI337+(CI337*'2. AC Monitors'!$D$15),'1. Version 7 Dataset'!CI337))*0.85</f>
        <v>33.255433999999994</v>
      </c>
      <c r="CS337" s="35">
        <f t="shared" si="42"/>
        <v>0</v>
      </c>
      <c r="CT337" s="35">
        <f>($AZ337*$R337*'3. Signage Displays'!$A$7)+'3. Signage Displays'!$B$7*TANH('3. Signage Displays'!$C$7*('1. Version 7 Dataset'!$R337+'3. Signage Displays'!$D$7)+'3. Signage Displays'!$E$7)+'3. Signage Displays'!$F$7</f>
        <v>27.480074699030069</v>
      </c>
      <c r="CU337" s="36">
        <f>($AZ337*$R337*'3. Signage Displays'!$A$7)</f>
        <v>1.3163040000000001</v>
      </c>
      <c r="CV337" s="37">
        <f>BE337-(AZ337*R337*'3. Signage Displays'!$A$7)</f>
        <v>13.753696</v>
      </c>
      <c r="CW337" s="37">
        <f>IF(CC337=TRUE,CV337-(CT337*'3. Signage Displays'!$A$12),CV337)</f>
        <v>13.753696</v>
      </c>
      <c r="CX337" s="38">
        <f>'3. Signage Displays'!$B$7*TANH('3. Signage Displays'!$C$7*('1. Version 7 Dataset'!R337+'3. Signage Displays'!$D$7)+'3. Signage Displays'!$E$7)+'3. Signage Displays'!$F$7</f>
        <v>26.163770699030071</v>
      </c>
      <c r="CY337" s="28">
        <f t="shared" si="43"/>
        <v>1</v>
      </c>
    </row>
    <row r="338" spans="1:103" s="17" customFormat="1" ht="19.5" customHeight="1">
      <c r="A338" s="28">
        <v>348</v>
      </c>
      <c r="B338" s="29" t="s">
        <v>1268</v>
      </c>
      <c r="C338" s="29" t="s">
        <v>1576</v>
      </c>
      <c r="D338" s="29" t="s">
        <v>1577</v>
      </c>
      <c r="E338" s="29" t="s">
        <v>1271</v>
      </c>
      <c r="F338" s="29" t="s">
        <v>1576</v>
      </c>
      <c r="G338" s="29" t="s">
        <v>1577</v>
      </c>
      <c r="H338" s="29"/>
      <c r="I338" s="29" t="s">
        <v>78</v>
      </c>
      <c r="J338" s="29" t="s">
        <v>79</v>
      </c>
      <c r="K338" s="29" t="s">
        <v>105</v>
      </c>
      <c r="L338" s="29" t="s">
        <v>80</v>
      </c>
      <c r="M338" s="29" t="s">
        <v>105</v>
      </c>
      <c r="N338" s="30">
        <v>1000</v>
      </c>
      <c r="O338" s="30">
        <v>11.7</v>
      </c>
      <c r="P338" s="30">
        <v>20.8</v>
      </c>
      <c r="Q338" s="31">
        <v>23.8</v>
      </c>
      <c r="R338" s="30">
        <v>242.21</v>
      </c>
      <c r="S338" s="30">
        <v>1.78</v>
      </c>
      <c r="T338" s="30">
        <v>1080</v>
      </c>
      <c r="U338" s="30">
        <v>1920</v>
      </c>
      <c r="V338" s="32">
        <v>2.1</v>
      </c>
      <c r="W338" s="30">
        <v>8561</v>
      </c>
      <c r="X338" s="30">
        <v>60</v>
      </c>
      <c r="Y338" s="30">
        <v>32.299999999999997</v>
      </c>
      <c r="Z338" s="29" t="s">
        <v>81</v>
      </c>
      <c r="AA338" s="29" t="s">
        <v>86</v>
      </c>
      <c r="AB338" s="29"/>
      <c r="AC338" s="29"/>
      <c r="AD338" s="29" t="s">
        <v>84</v>
      </c>
      <c r="AE338" s="29" t="s">
        <v>84</v>
      </c>
      <c r="AF338" s="29" t="s">
        <v>133</v>
      </c>
      <c r="AG338" s="29" t="s">
        <v>105</v>
      </c>
      <c r="AH338" s="29" t="s">
        <v>86</v>
      </c>
      <c r="AI338" s="29" t="s">
        <v>105</v>
      </c>
      <c r="AJ338" s="29" t="s">
        <v>86</v>
      </c>
      <c r="AK338" s="29" t="s">
        <v>86</v>
      </c>
      <c r="AL338" s="29" t="s">
        <v>87</v>
      </c>
      <c r="AM338" s="29" t="s">
        <v>105</v>
      </c>
      <c r="AN338" s="29" t="s">
        <v>86</v>
      </c>
      <c r="AO338" s="29" t="s">
        <v>86</v>
      </c>
      <c r="AP338" s="29" t="s">
        <v>86</v>
      </c>
      <c r="AQ338" s="29" t="s">
        <v>96</v>
      </c>
      <c r="AR338" s="29" t="s">
        <v>105</v>
      </c>
      <c r="AS338" s="29" t="s">
        <v>84</v>
      </c>
      <c r="AT338" s="29" t="s">
        <v>89</v>
      </c>
      <c r="AU338" s="29" t="s">
        <v>105</v>
      </c>
      <c r="AV338" s="30">
        <v>0</v>
      </c>
      <c r="AW338" s="29" t="s">
        <v>84</v>
      </c>
      <c r="AX338" s="29" t="s">
        <v>84</v>
      </c>
      <c r="AY338" s="30">
        <v>250</v>
      </c>
      <c r="AZ338" s="30">
        <v>234.7</v>
      </c>
      <c r="BA338" s="30">
        <v>204.7</v>
      </c>
      <c r="BB338" s="30">
        <v>200</v>
      </c>
      <c r="BC338" s="29"/>
      <c r="BD338" s="29"/>
      <c r="BE338" s="30">
        <v>16.920000000000002</v>
      </c>
      <c r="BF338" s="29"/>
      <c r="BG338" s="30">
        <v>0.21</v>
      </c>
      <c r="BH338" s="30">
        <v>0.21</v>
      </c>
      <c r="BI338" s="29"/>
      <c r="BJ338" s="30">
        <v>0.14000000000000001</v>
      </c>
      <c r="BK338" s="30">
        <v>53.06</v>
      </c>
      <c r="BL338" s="30">
        <v>53.06</v>
      </c>
      <c r="BM338" s="30">
        <v>54.1</v>
      </c>
      <c r="BN338" s="29"/>
      <c r="BO338" s="29"/>
      <c r="BP338" s="30">
        <v>0.2</v>
      </c>
      <c r="BQ338" s="30">
        <v>0.31</v>
      </c>
      <c r="BR338" s="30">
        <v>0.31</v>
      </c>
      <c r="BS338" s="30">
        <v>17.05</v>
      </c>
      <c r="BT338" s="30">
        <v>54.03</v>
      </c>
      <c r="BU338" s="29"/>
      <c r="BV338" s="30">
        <v>0</v>
      </c>
      <c r="BW338" s="28">
        <v>348</v>
      </c>
      <c r="BX338" s="33">
        <f t="shared" si="38"/>
        <v>53.07246</v>
      </c>
      <c r="BY338" s="34">
        <f>IF(COUNTIF($G$2:G338,G338)=1,1,0)</f>
        <v>1</v>
      </c>
      <c r="BZ338" s="34">
        <f t="shared" si="39"/>
        <v>1</v>
      </c>
      <c r="CA338" s="28" t="s">
        <v>3405</v>
      </c>
      <c r="CB338" s="34" t="b">
        <f t="shared" si="44"/>
        <v>0</v>
      </c>
      <c r="CC338" s="34" t="b">
        <f t="shared" si="40"/>
        <v>0</v>
      </c>
      <c r="CD338" s="34" t="b">
        <f t="array" ref="CD338">ISNUMBER(SEARCH("Touch Screen",$AJ338))</f>
        <v>0</v>
      </c>
      <c r="CE338" s="34"/>
      <c r="CF338" s="34"/>
      <c r="CG338" s="32">
        <v>32.299999999999997</v>
      </c>
      <c r="CH338" s="28">
        <v>0</v>
      </c>
      <c r="CI338" s="33">
        <f>('2. AC Monitors'!$A$8*'1. Version 7 Dataset'!$R338)+('1. Version 7 Dataset'!$V338*'2. AC Monitors'!$B$8)+'2. AC Monitors'!$C$8</f>
        <v>46.369619999999998</v>
      </c>
      <c r="CJ338" s="35">
        <f>BX338-('2. AC Monitors'!$B$8*V338)</f>
        <v>44.252459999999999</v>
      </c>
      <c r="CK338" s="33">
        <f>IF($CH338=0,CJ338,CJ338-('2. AC Monitors'!$A$15*'1. Version 7 Dataset'!$CG338))</f>
        <v>44.252459999999999</v>
      </c>
      <c r="CL338" s="33">
        <f>IF($CC338=TRUE,'1. Version 7 Dataset'!CK338-($CI338*'2. AC Monitors'!$B$15),'1. Version 7 Dataset'!CK338)</f>
        <v>44.252459999999999</v>
      </c>
      <c r="CM338" s="33">
        <f>IF($CD338=TRUE,CL338-($CI338*'2. AC Monitors'!$D$15),CL338)</f>
        <v>44.252459999999999</v>
      </c>
      <c r="CN338" s="33">
        <f>IF($CB338=TRUE,CM338-($CI338*'2. AC Monitors'!$E$15),CM338)</f>
        <v>44.252459999999999</v>
      </c>
      <c r="CO338" s="33">
        <f>IF($CA338="DC",CN338+(CI338*(1-'2. AC Monitors'!$D$21)),CN338)</f>
        <v>44.252459999999999</v>
      </c>
      <c r="CP338" s="35">
        <f>('2. AC Monitors'!$A$8*'1. Version 7 Dataset'!$R338)+'2. AC Monitors'!$C$8</f>
        <v>37.549620000000004</v>
      </c>
      <c r="CQ338" s="35">
        <f t="shared" si="41"/>
        <v>0</v>
      </c>
      <c r="CR338" s="33">
        <f>(IF(CD338=TRUE,CI338+(CI338*'2. AC Monitors'!$D$15),'1. Version 7 Dataset'!CI338))*0.85</f>
        <v>39.414176999999995</v>
      </c>
      <c r="CS338" s="35">
        <f t="shared" si="42"/>
        <v>0</v>
      </c>
      <c r="CT338" s="35">
        <f>($AZ338*$R338*'3. Signage Displays'!$A$7)+'3. Signage Displays'!$B$7*TANH('3. Signage Displays'!$C$7*('1. Version 7 Dataset'!$R338+'3. Signage Displays'!$D$7)+'3. Signage Displays'!$E$7)+'3. Signage Displays'!$F$7</f>
        <v>31.985183066165632</v>
      </c>
      <c r="CU338" s="36">
        <f>($AZ338*$R338*'3. Signage Displays'!$A$7)</f>
        <v>2.2738674800000003</v>
      </c>
      <c r="CV338" s="37">
        <f>BE338-(AZ338*R338*'3. Signage Displays'!$A$7)</f>
        <v>14.646132520000002</v>
      </c>
      <c r="CW338" s="37">
        <f>IF(CC338=TRUE,CV338-(CT338*'3. Signage Displays'!$A$12),CV338)</f>
        <v>14.646132520000002</v>
      </c>
      <c r="CX338" s="38">
        <f>'3. Signage Displays'!$B$7*TANH('3. Signage Displays'!$C$7*('1. Version 7 Dataset'!R338+'3. Signage Displays'!$D$7)+'3. Signage Displays'!$E$7)+'3. Signage Displays'!$F$7</f>
        <v>29.711315586165632</v>
      </c>
      <c r="CY338" s="28">
        <f t="shared" si="43"/>
        <v>1</v>
      </c>
    </row>
    <row r="339" spans="1:103" s="17" customFormat="1" ht="19.5" customHeight="1">
      <c r="A339" s="28">
        <v>349</v>
      </c>
      <c r="B339" s="29" t="s">
        <v>2695</v>
      </c>
      <c r="C339" s="29" t="s">
        <v>2750</v>
      </c>
      <c r="D339" s="29" t="s">
        <v>2751</v>
      </c>
      <c r="E339" s="29" t="s">
        <v>2697</v>
      </c>
      <c r="F339" s="29" t="s">
        <v>2750</v>
      </c>
      <c r="G339" s="29" t="s">
        <v>2751</v>
      </c>
      <c r="H339" s="29" t="s">
        <v>2752</v>
      </c>
      <c r="I339" s="29" t="s">
        <v>78</v>
      </c>
      <c r="J339" s="29" t="s">
        <v>100</v>
      </c>
      <c r="K339" s="29"/>
      <c r="L339" s="29" t="s">
        <v>80</v>
      </c>
      <c r="M339" s="29"/>
      <c r="N339" s="30">
        <v>1000</v>
      </c>
      <c r="O339" s="30">
        <v>11.7</v>
      </c>
      <c r="P339" s="30">
        <v>20.7</v>
      </c>
      <c r="Q339" s="31">
        <v>23.8</v>
      </c>
      <c r="R339" s="30">
        <v>242.04</v>
      </c>
      <c r="S339" s="30">
        <v>1.78</v>
      </c>
      <c r="T339" s="30">
        <v>1080</v>
      </c>
      <c r="U339" s="30">
        <v>1920</v>
      </c>
      <c r="V339" s="32">
        <v>2.1</v>
      </c>
      <c r="W339" s="30">
        <v>8567</v>
      </c>
      <c r="X339" s="30">
        <v>60</v>
      </c>
      <c r="Y339" s="30">
        <v>0.3</v>
      </c>
      <c r="Z339" s="29" t="s">
        <v>86</v>
      </c>
      <c r="AA339" s="29" t="s">
        <v>86</v>
      </c>
      <c r="AB339" s="29"/>
      <c r="AC339" s="29"/>
      <c r="AD339" s="29" t="s">
        <v>84</v>
      </c>
      <c r="AE339" s="29" t="s">
        <v>83</v>
      </c>
      <c r="AF339" s="29" t="s">
        <v>2753</v>
      </c>
      <c r="AG339" s="29" t="s">
        <v>2754</v>
      </c>
      <c r="AH339" s="29" t="s">
        <v>86</v>
      </c>
      <c r="AI339" s="29"/>
      <c r="AJ339" s="29" t="s">
        <v>86</v>
      </c>
      <c r="AK339" s="29" t="s">
        <v>86</v>
      </c>
      <c r="AL339" s="29" t="s">
        <v>87</v>
      </c>
      <c r="AM339" s="29" t="s">
        <v>2754</v>
      </c>
      <c r="AN339" s="29" t="s">
        <v>86</v>
      </c>
      <c r="AO339" s="29" t="s">
        <v>86</v>
      </c>
      <c r="AP339" s="29" t="s">
        <v>86</v>
      </c>
      <c r="AQ339" s="29" t="s">
        <v>96</v>
      </c>
      <c r="AR339" s="29"/>
      <c r="AS339" s="29" t="s">
        <v>84</v>
      </c>
      <c r="AT339" s="29" t="s">
        <v>89</v>
      </c>
      <c r="AU339" s="29"/>
      <c r="AV339" s="30">
        <v>5</v>
      </c>
      <c r="AW339" s="29" t="s">
        <v>84</v>
      </c>
      <c r="AX339" s="29" t="s">
        <v>84</v>
      </c>
      <c r="AY339" s="30">
        <v>250</v>
      </c>
      <c r="AZ339" s="30">
        <v>244.7</v>
      </c>
      <c r="BA339" s="30">
        <v>239.1</v>
      </c>
      <c r="BB339" s="30">
        <v>201</v>
      </c>
      <c r="BC339" s="29"/>
      <c r="BD339" s="29"/>
      <c r="BE339" s="30">
        <v>16.3</v>
      </c>
      <c r="BF339" s="29"/>
      <c r="BG339" s="30">
        <v>0.1</v>
      </c>
      <c r="BH339" s="30">
        <v>0</v>
      </c>
      <c r="BI339" s="29"/>
      <c r="BJ339" s="30">
        <v>0</v>
      </c>
      <c r="BK339" s="30">
        <v>50.83</v>
      </c>
      <c r="BL339" s="30">
        <v>50.83</v>
      </c>
      <c r="BM339" s="30">
        <v>54.1</v>
      </c>
      <c r="BN339" s="29"/>
      <c r="BO339" s="29"/>
      <c r="BP339" s="30">
        <v>0</v>
      </c>
      <c r="BQ339" s="30">
        <v>0.15</v>
      </c>
      <c r="BR339" s="29"/>
      <c r="BS339" s="30">
        <v>16.34</v>
      </c>
      <c r="BT339" s="30">
        <v>50.95</v>
      </c>
      <c r="BU339" s="29"/>
      <c r="BV339" s="30">
        <v>0</v>
      </c>
      <c r="BW339" s="28">
        <v>349</v>
      </c>
      <c r="BX339" s="33">
        <f t="shared" si="38"/>
        <v>50.545200000000001</v>
      </c>
      <c r="BY339" s="34">
        <f>IF(COUNTIF($G$2:G339,G339)=1,1,0)</f>
        <v>1</v>
      </c>
      <c r="BZ339" s="34">
        <f t="shared" si="39"/>
        <v>1</v>
      </c>
      <c r="CA339" s="28" t="s">
        <v>3405</v>
      </c>
      <c r="CB339" s="34" t="b">
        <f t="shared" si="44"/>
        <v>0</v>
      </c>
      <c r="CC339" s="34" t="b">
        <f t="shared" si="40"/>
        <v>0</v>
      </c>
      <c r="CD339" s="34" t="b">
        <f t="array" ref="CD339">ISNUMBER(SEARCH("Touch Screen",$AJ339))</f>
        <v>0</v>
      </c>
      <c r="CE339" s="34"/>
      <c r="CF339" s="34"/>
      <c r="CG339" s="32">
        <v>0.3</v>
      </c>
      <c r="CH339" s="28">
        <v>0</v>
      </c>
      <c r="CI339" s="33">
        <f>('2. AC Monitors'!$A$8*'1. Version 7 Dataset'!$R339)+('1. Version 7 Dataset'!$V339*'2. AC Monitors'!$B$8)+'2. AC Monitors'!$C$8</f>
        <v>46.348879999999994</v>
      </c>
      <c r="CJ339" s="35">
        <f>BX339-('2. AC Monitors'!$B$8*V339)</f>
        <v>41.725200000000001</v>
      </c>
      <c r="CK339" s="33">
        <f>IF($CH339=0,CJ339,CJ339-('2. AC Monitors'!$A$15*'1. Version 7 Dataset'!$CG339))</f>
        <v>41.725200000000001</v>
      </c>
      <c r="CL339" s="33">
        <f>IF($CC339=TRUE,'1. Version 7 Dataset'!CK339-($CI339*'2. AC Monitors'!$B$15),'1. Version 7 Dataset'!CK339)</f>
        <v>41.725200000000001</v>
      </c>
      <c r="CM339" s="33">
        <f>IF($CD339=TRUE,CL339-($CI339*'2. AC Monitors'!$D$15),CL339)</f>
        <v>41.725200000000001</v>
      </c>
      <c r="CN339" s="33">
        <f>IF($CB339=TRUE,CM339-($CI339*'2. AC Monitors'!$E$15),CM339)</f>
        <v>41.725200000000001</v>
      </c>
      <c r="CO339" s="33">
        <f>IF($CA339="DC",CN339+(CI339*(1-'2. AC Monitors'!$D$21)),CN339)</f>
        <v>41.725200000000001</v>
      </c>
      <c r="CP339" s="35">
        <f>('2. AC Monitors'!$A$8*'1. Version 7 Dataset'!$R339)+'2. AC Monitors'!$C$8</f>
        <v>37.528880000000001</v>
      </c>
      <c r="CQ339" s="35">
        <f t="shared" si="41"/>
        <v>0</v>
      </c>
      <c r="CR339" s="33">
        <f>(IF(CD339=TRUE,CI339+(CI339*'2. AC Monitors'!$D$15),'1. Version 7 Dataset'!CI339))*0.85</f>
        <v>39.396547999999996</v>
      </c>
      <c r="CS339" s="35">
        <f t="shared" si="42"/>
        <v>0</v>
      </c>
      <c r="CT339" s="35">
        <f>($AZ339*$R339*'3. Signage Displays'!$A$7)+'3. Signage Displays'!$B$7*TANH('3. Signage Displays'!$C$7*('1. Version 7 Dataset'!$R339+'3. Signage Displays'!$D$7)+'3. Signage Displays'!$E$7)+'3. Signage Displays'!$F$7</f>
        <v>32.070269839153873</v>
      </c>
      <c r="CU339" s="36">
        <f>($AZ339*$R339*'3. Signage Displays'!$A$7)</f>
        <v>2.3690875199999999</v>
      </c>
      <c r="CV339" s="37">
        <f>BE339-(AZ339*R339*'3. Signage Displays'!$A$7)</f>
        <v>13.93091248</v>
      </c>
      <c r="CW339" s="37">
        <f>IF(CC339=TRUE,CV339-(CT339*'3. Signage Displays'!$A$12),CV339)</f>
        <v>13.93091248</v>
      </c>
      <c r="CX339" s="38">
        <f>'3. Signage Displays'!$B$7*TANH('3. Signage Displays'!$C$7*('1. Version 7 Dataset'!R339+'3. Signage Displays'!$D$7)+'3. Signage Displays'!$E$7)+'3. Signage Displays'!$F$7</f>
        <v>29.701182319153872</v>
      </c>
      <c r="CY339" s="28">
        <f t="shared" si="43"/>
        <v>1</v>
      </c>
    </row>
    <row r="340" spans="1:103" s="17" customFormat="1" ht="19.5" customHeight="1">
      <c r="A340" s="28">
        <v>350</v>
      </c>
      <c r="B340" s="29" t="s">
        <v>1268</v>
      </c>
      <c r="C340" s="29" t="s">
        <v>1349</v>
      </c>
      <c r="D340" s="29" t="s">
        <v>1350</v>
      </c>
      <c r="E340" s="29" t="s">
        <v>1271</v>
      </c>
      <c r="F340" s="29" t="s">
        <v>1349</v>
      </c>
      <c r="G340" s="29" t="s">
        <v>1350</v>
      </c>
      <c r="H340" s="29"/>
      <c r="I340" s="29" t="s">
        <v>78</v>
      </c>
      <c r="J340" s="29" t="s">
        <v>79</v>
      </c>
      <c r="K340" s="29" t="s">
        <v>105</v>
      </c>
      <c r="L340" s="29" t="s">
        <v>80</v>
      </c>
      <c r="M340" s="29" t="s">
        <v>105</v>
      </c>
      <c r="N340" s="30">
        <v>1000</v>
      </c>
      <c r="O340" s="30">
        <v>10.5</v>
      </c>
      <c r="P340" s="30">
        <v>18.7</v>
      </c>
      <c r="Q340" s="31">
        <v>21.5</v>
      </c>
      <c r="R340" s="30">
        <v>197.6</v>
      </c>
      <c r="S340" s="30">
        <v>1.78</v>
      </c>
      <c r="T340" s="30">
        <v>1080</v>
      </c>
      <c r="U340" s="30">
        <v>1920</v>
      </c>
      <c r="V340" s="32">
        <v>2.1</v>
      </c>
      <c r="W340" s="30">
        <v>10494</v>
      </c>
      <c r="X340" s="30">
        <v>60</v>
      </c>
      <c r="Y340" s="30">
        <v>32.700000000000003</v>
      </c>
      <c r="Z340" s="29" t="s">
        <v>150</v>
      </c>
      <c r="AA340" s="29" t="s">
        <v>86</v>
      </c>
      <c r="AB340" s="29"/>
      <c r="AC340" s="29"/>
      <c r="AD340" s="29" t="s">
        <v>84</v>
      </c>
      <c r="AE340" s="29" t="s">
        <v>84</v>
      </c>
      <c r="AF340" s="29" t="s">
        <v>133</v>
      </c>
      <c r="AG340" s="29" t="s">
        <v>105</v>
      </c>
      <c r="AH340" s="29" t="s">
        <v>86</v>
      </c>
      <c r="AI340" s="29" t="s">
        <v>105</v>
      </c>
      <c r="AJ340" s="29" t="s">
        <v>86</v>
      </c>
      <c r="AK340" s="29" t="s">
        <v>86</v>
      </c>
      <c r="AL340" s="29" t="s">
        <v>87</v>
      </c>
      <c r="AM340" s="29" t="s">
        <v>105</v>
      </c>
      <c r="AN340" s="29" t="s">
        <v>86</v>
      </c>
      <c r="AO340" s="29" t="s">
        <v>86</v>
      </c>
      <c r="AP340" s="29" t="s">
        <v>86</v>
      </c>
      <c r="AQ340" s="29" t="s">
        <v>96</v>
      </c>
      <c r="AR340" s="29" t="s">
        <v>105</v>
      </c>
      <c r="AS340" s="29" t="s">
        <v>84</v>
      </c>
      <c r="AT340" s="29" t="s">
        <v>89</v>
      </c>
      <c r="AU340" s="29" t="s">
        <v>105</v>
      </c>
      <c r="AV340" s="30">
        <v>0</v>
      </c>
      <c r="AW340" s="29" t="s">
        <v>84</v>
      </c>
      <c r="AX340" s="29" t="s">
        <v>84</v>
      </c>
      <c r="AY340" s="30">
        <v>250</v>
      </c>
      <c r="AZ340" s="30">
        <v>262.89999999999998</v>
      </c>
      <c r="BA340" s="30">
        <v>218.9</v>
      </c>
      <c r="BB340" s="30">
        <v>200</v>
      </c>
      <c r="BC340" s="29"/>
      <c r="BD340" s="29"/>
      <c r="BE340" s="30">
        <v>15.39</v>
      </c>
      <c r="BF340" s="29"/>
      <c r="BG340" s="30">
        <v>0.45</v>
      </c>
      <c r="BH340" s="30">
        <v>0.45</v>
      </c>
      <c r="BI340" s="29"/>
      <c r="BJ340" s="30">
        <v>0.13</v>
      </c>
      <c r="BK340" s="30">
        <v>49.75</v>
      </c>
      <c r="BL340" s="30">
        <v>49.75</v>
      </c>
      <c r="BM340" s="30">
        <v>50.6</v>
      </c>
      <c r="BN340" s="29"/>
      <c r="BO340" s="29"/>
      <c r="BP340" s="30">
        <v>0.17</v>
      </c>
      <c r="BQ340" s="30">
        <v>0.5</v>
      </c>
      <c r="BR340" s="30">
        <v>0.5</v>
      </c>
      <c r="BS340" s="30">
        <v>15.52</v>
      </c>
      <c r="BT340" s="30">
        <v>50.42</v>
      </c>
      <c r="BU340" s="29"/>
      <c r="BV340" s="30">
        <v>0</v>
      </c>
      <c r="BW340" s="28">
        <v>350</v>
      </c>
      <c r="BX340" s="33">
        <f t="shared" si="38"/>
        <v>49.748040000000003</v>
      </c>
      <c r="BY340" s="34">
        <f>IF(COUNTIF($G$2:G340,G340)=1,1,0)</f>
        <v>0</v>
      </c>
      <c r="BZ340" s="34">
        <f t="shared" si="39"/>
        <v>1</v>
      </c>
      <c r="CA340" s="28" t="s">
        <v>3405</v>
      </c>
      <c r="CB340" s="34" t="b">
        <f t="shared" si="44"/>
        <v>0</v>
      </c>
      <c r="CC340" s="34" t="b">
        <f t="shared" si="40"/>
        <v>0</v>
      </c>
      <c r="CD340" s="34" t="b">
        <f t="array" ref="CD340">ISNUMBER(SEARCH("Touch Screen",$AJ340))</f>
        <v>0</v>
      </c>
      <c r="CE340" s="34"/>
      <c r="CF340" s="34"/>
      <c r="CG340" s="32">
        <v>32.700000000000003</v>
      </c>
      <c r="CH340" s="28">
        <v>0</v>
      </c>
      <c r="CI340" s="33">
        <f>('2. AC Monitors'!$A$8*'1. Version 7 Dataset'!$R340)+('1. Version 7 Dataset'!$V340*'2. AC Monitors'!$B$8)+'2. AC Monitors'!$C$8</f>
        <v>40.927199999999999</v>
      </c>
      <c r="CJ340" s="35">
        <f>BX340-('2. AC Monitors'!$B$8*V340)</f>
        <v>40.928040000000003</v>
      </c>
      <c r="CK340" s="33">
        <f>IF($CH340=0,CJ340,CJ340-('2. AC Monitors'!$A$15*'1. Version 7 Dataset'!$CG340))</f>
        <v>40.928040000000003</v>
      </c>
      <c r="CL340" s="33">
        <f>IF($CC340=TRUE,'1. Version 7 Dataset'!CK340-($CI340*'2. AC Monitors'!$B$15),'1. Version 7 Dataset'!CK340)</f>
        <v>40.928040000000003</v>
      </c>
      <c r="CM340" s="33">
        <f>IF($CD340=TRUE,CL340-($CI340*'2. AC Monitors'!$D$15),CL340)</f>
        <v>40.928040000000003</v>
      </c>
      <c r="CN340" s="33">
        <f>IF($CB340=TRUE,CM340-($CI340*'2. AC Monitors'!$E$15),CM340)</f>
        <v>40.928040000000003</v>
      </c>
      <c r="CO340" s="33">
        <f>IF($CA340="DC",CN340+(CI340*(1-'2. AC Monitors'!$D$21)),CN340)</f>
        <v>40.928040000000003</v>
      </c>
      <c r="CP340" s="35">
        <f>('2. AC Monitors'!$A$8*'1. Version 7 Dataset'!$R340)+'2. AC Monitors'!$C$8</f>
        <v>32.107199999999999</v>
      </c>
      <c r="CQ340" s="35">
        <f t="shared" si="41"/>
        <v>0</v>
      </c>
      <c r="CR340" s="33">
        <f>(IF(CD340=TRUE,CI340+(CI340*'2. AC Monitors'!$D$15),'1. Version 7 Dataset'!CI340))*0.85</f>
        <v>34.788119999999999</v>
      </c>
      <c r="CS340" s="35">
        <f t="shared" si="42"/>
        <v>0</v>
      </c>
      <c r="CT340" s="35">
        <f>($AZ340*$R340*'3. Signage Displays'!$A$7)+'3. Signage Displays'!$B$7*TANH('3. Signage Displays'!$C$7*('1. Version 7 Dataset'!$R340+'3. Signage Displays'!$D$7)+'3. Signage Displays'!$E$7)+'3. Signage Displays'!$F$7</f>
        <v>29.125840931624591</v>
      </c>
      <c r="CU340" s="36">
        <f>($AZ340*$R340*'3. Signage Displays'!$A$7)</f>
        <v>2.0779616000000001</v>
      </c>
      <c r="CV340" s="37">
        <f>BE340-(AZ340*R340*'3. Signage Displays'!$A$7)</f>
        <v>13.3120384</v>
      </c>
      <c r="CW340" s="37">
        <f>IF(CC340=TRUE,CV340-(CT340*'3. Signage Displays'!$A$12),CV340)</f>
        <v>13.3120384</v>
      </c>
      <c r="CX340" s="38">
        <f>'3. Signage Displays'!$B$7*TANH('3. Signage Displays'!$C$7*('1. Version 7 Dataset'!R340+'3. Signage Displays'!$D$7)+'3. Signage Displays'!$E$7)+'3. Signage Displays'!$F$7</f>
        <v>27.047879331624593</v>
      </c>
      <c r="CY340" s="28">
        <f t="shared" si="43"/>
        <v>1</v>
      </c>
    </row>
    <row r="341" spans="1:103" s="17" customFormat="1" ht="19.5" customHeight="1">
      <c r="A341" s="28">
        <v>351</v>
      </c>
      <c r="B341" s="29" t="s">
        <v>1268</v>
      </c>
      <c r="C341" s="29" t="s">
        <v>1358</v>
      </c>
      <c r="D341" s="29" t="s">
        <v>1359</v>
      </c>
      <c r="E341" s="29" t="s">
        <v>1271</v>
      </c>
      <c r="F341" s="29" t="s">
        <v>1358</v>
      </c>
      <c r="G341" s="29" t="s">
        <v>1359</v>
      </c>
      <c r="H341" s="29"/>
      <c r="I341" s="29" t="s">
        <v>78</v>
      </c>
      <c r="J341" s="29" t="s">
        <v>79</v>
      </c>
      <c r="K341" s="29" t="s">
        <v>105</v>
      </c>
      <c r="L341" s="29" t="s">
        <v>80</v>
      </c>
      <c r="M341" s="29" t="s">
        <v>105</v>
      </c>
      <c r="N341" s="30">
        <v>1000</v>
      </c>
      <c r="O341" s="30">
        <v>11.3</v>
      </c>
      <c r="P341" s="30">
        <v>20</v>
      </c>
      <c r="Q341" s="31">
        <v>23</v>
      </c>
      <c r="R341" s="30">
        <v>226.05</v>
      </c>
      <c r="S341" s="30">
        <v>1.78</v>
      </c>
      <c r="T341" s="30">
        <v>1080</v>
      </c>
      <c r="U341" s="30">
        <v>1920</v>
      </c>
      <c r="V341" s="32">
        <v>2.1</v>
      </c>
      <c r="W341" s="30">
        <v>9173</v>
      </c>
      <c r="X341" s="30">
        <v>60</v>
      </c>
      <c r="Y341" s="30">
        <v>32.700000000000003</v>
      </c>
      <c r="Z341" s="29" t="s">
        <v>150</v>
      </c>
      <c r="AA341" s="29" t="s">
        <v>86</v>
      </c>
      <c r="AB341" s="29"/>
      <c r="AC341" s="29"/>
      <c r="AD341" s="29" t="s">
        <v>84</v>
      </c>
      <c r="AE341" s="29" t="s">
        <v>84</v>
      </c>
      <c r="AF341" s="29" t="s">
        <v>133</v>
      </c>
      <c r="AG341" s="29" t="s">
        <v>105</v>
      </c>
      <c r="AH341" s="29" t="s">
        <v>86</v>
      </c>
      <c r="AI341" s="29" t="s">
        <v>105</v>
      </c>
      <c r="AJ341" s="29" t="s">
        <v>86</v>
      </c>
      <c r="AK341" s="29" t="s">
        <v>86</v>
      </c>
      <c r="AL341" s="29" t="s">
        <v>87</v>
      </c>
      <c r="AM341" s="29" t="s">
        <v>105</v>
      </c>
      <c r="AN341" s="29" t="s">
        <v>86</v>
      </c>
      <c r="AO341" s="29" t="s">
        <v>86</v>
      </c>
      <c r="AP341" s="29" t="s">
        <v>86</v>
      </c>
      <c r="AQ341" s="29" t="s">
        <v>96</v>
      </c>
      <c r="AR341" s="29" t="s">
        <v>105</v>
      </c>
      <c r="AS341" s="29" t="s">
        <v>84</v>
      </c>
      <c r="AT341" s="29" t="s">
        <v>89</v>
      </c>
      <c r="AU341" s="29" t="s">
        <v>105</v>
      </c>
      <c r="AV341" s="30">
        <v>0</v>
      </c>
      <c r="AW341" s="29" t="s">
        <v>84</v>
      </c>
      <c r="AX341" s="29" t="s">
        <v>84</v>
      </c>
      <c r="AY341" s="30">
        <v>250</v>
      </c>
      <c r="AZ341" s="30">
        <v>227.7</v>
      </c>
      <c r="BA341" s="30">
        <v>191.7</v>
      </c>
      <c r="BB341" s="30">
        <v>200</v>
      </c>
      <c r="BC341" s="29"/>
      <c r="BD341" s="29"/>
      <c r="BE341" s="30">
        <v>15.52</v>
      </c>
      <c r="BF341" s="29"/>
      <c r="BG341" s="30">
        <v>0.48</v>
      </c>
      <c r="BH341" s="30">
        <v>0.48</v>
      </c>
      <c r="BI341" s="29"/>
      <c r="BJ341" s="30">
        <v>0.13</v>
      </c>
      <c r="BK341" s="30">
        <v>50.32</v>
      </c>
      <c r="BL341" s="30">
        <v>50.32</v>
      </c>
      <c r="BM341" s="30">
        <v>50.8</v>
      </c>
      <c r="BN341" s="29"/>
      <c r="BO341" s="29"/>
      <c r="BP341" s="30">
        <v>0.15</v>
      </c>
      <c r="BQ341" s="30">
        <v>0.5</v>
      </c>
      <c r="BR341" s="30">
        <v>0.5</v>
      </c>
      <c r="BS341" s="30">
        <v>15.64</v>
      </c>
      <c r="BT341" s="30">
        <v>50.8</v>
      </c>
      <c r="BU341" s="29"/>
      <c r="BV341" s="30">
        <v>0</v>
      </c>
      <c r="BW341" s="28">
        <v>351</v>
      </c>
      <c r="BX341" s="33">
        <f t="shared" si="38"/>
        <v>50.317439999999998</v>
      </c>
      <c r="BY341" s="34">
        <f>IF(COUNTIF($G$2:G341,G341)=1,1,0)</f>
        <v>0</v>
      </c>
      <c r="BZ341" s="34">
        <f t="shared" si="39"/>
        <v>1</v>
      </c>
      <c r="CA341" s="28" t="s">
        <v>3405</v>
      </c>
      <c r="CB341" s="34" t="b">
        <f t="shared" si="44"/>
        <v>0</v>
      </c>
      <c r="CC341" s="34" t="b">
        <f t="shared" si="40"/>
        <v>0</v>
      </c>
      <c r="CD341" s="34" t="b">
        <f t="array" ref="CD341">ISNUMBER(SEARCH("Touch Screen",$AJ341))</f>
        <v>0</v>
      </c>
      <c r="CE341" s="34"/>
      <c r="CF341" s="34"/>
      <c r="CG341" s="32">
        <v>32.700000000000003</v>
      </c>
      <c r="CH341" s="28">
        <v>0</v>
      </c>
      <c r="CI341" s="33">
        <f>('2. AC Monitors'!$A$8*'1. Version 7 Dataset'!$R341)+('1. Version 7 Dataset'!$V341*'2. AC Monitors'!$B$8)+'2. AC Monitors'!$C$8</f>
        <v>44.398099999999999</v>
      </c>
      <c r="CJ341" s="35">
        <f>BX341-('2. AC Monitors'!$B$8*V341)</f>
        <v>41.497439999999997</v>
      </c>
      <c r="CK341" s="33">
        <f>IF($CH341=0,CJ341,CJ341-('2. AC Monitors'!$A$15*'1. Version 7 Dataset'!$CG341))</f>
        <v>41.497439999999997</v>
      </c>
      <c r="CL341" s="33">
        <f>IF($CC341=TRUE,'1. Version 7 Dataset'!CK341-($CI341*'2. AC Monitors'!$B$15),'1. Version 7 Dataset'!CK341)</f>
        <v>41.497439999999997</v>
      </c>
      <c r="CM341" s="33">
        <f>IF($CD341=TRUE,CL341-($CI341*'2. AC Monitors'!$D$15),CL341)</f>
        <v>41.497439999999997</v>
      </c>
      <c r="CN341" s="33">
        <f>IF($CB341=TRUE,CM341-($CI341*'2. AC Monitors'!$E$15),CM341)</f>
        <v>41.497439999999997</v>
      </c>
      <c r="CO341" s="33">
        <f>IF($CA341="DC",CN341+(CI341*(1-'2. AC Monitors'!$D$21)),CN341)</f>
        <v>41.497439999999997</v>
      </c>
      <c r="CP341" s="35">
        <f>('2. AC Monitors'!$A$8*'1. Version 7 Dataset'!$R341)+'2. AC Monitors'!$C$8</f>
        <v>35.578099999999999</v>
      </c>
      <c r="CQ341" s="35">
        <f t="shared" si="41"/>
        <v>0</v>
      </c>
      <c r="CR341" s="33">
        <f>(IF(CD341=TRUE,CI341+(CI341*'2. AC Monitors'!$D$15),'1. Version 7 Dataset'!CI341))*0.85</f>
        <v>37.738385000000001</v>
      </c>
      <c r="CS341" s="35">
        <f t="shared" si="42"/>
        <v>0</v>
      </c>
      <c r="CT341" s="35">
        <f>($AZ341*$R341*'3. Signage Displays'!$A$7)+'3. Signage Displays'!$B$7*TANH('3. Signage Displays'!$C$7*('1. Version 7 Dataset'!$R341+'3. Signage Displays'!$D$7)+'3. Signage Displays'!$E$7)+'3. Signage Displays'!$F$7</f>
        <v>30.806319881943153</v>
      </c>
      <c r="CU341" s="36">
        <f>($AZ341*$R341*'3. Signage Displays'!$A$7)</f>
        <v>2.0588634000000003</v>
      </c>
      <c r="CV341" s="37">
        <f>BE341-(AZ341*R341*'3. Signage Displays'!$A$7)</f>
        <v>13.4611366</v>
      </c>
      <c r="CW341" s="37">
        <f>IF(CC341=TRUE,CV341-(CT341*'3. Signage Displays'!$A$12),CV341)</f>
        <v>13.4611366</v>
      </c>
      <c r="CX341" s="38">
        <f>'3. Signage Displays'!$B$7*TANH('3. Signage Displays'!$C$7*('1. Version 7 Dataset'!R341+'3. Signage Displays'!$D$7)+'3. Signage Displays'!$E$7)+'3. Signage Displays'!$F$7</f>
        <v>28.747456481943154</v>
      </c>
      <c r="CY341" s="28">
        <f t="shared" si="43"/>
        <v>1</v>
      </c>
    </row>
    <row r="342" spans="1:103" s="17" customFormat="1" ht="19.5" customHeight="1">
      <c r="A342" s="28">
        <v>352</v>
      </c>
      <c r="B342" s="29" t="s">
        <v>446</v>
      </c>
      <c r="C342" s="29" t="s">
        <v>610</v>
      </c>
      <c r="D342" s="29" t="s">
        <v>611</v>
      </c>
      <c r="E342" s="29" t="s">
        <v>449</v>
      </c>
      <c r="F342" s="29" t="s">
        <v>610</v>
      </c>
      <c r="G342" s="29" t="s">
        <v>611</v>
      </c>
      <c r="H342" s="29" t="s">
        <v>612</v>
      </c>
      <c r="I342" s="29" t="s">
        <v>78</v>
      </c>
      <c r="J342" s="29" t="s">
        <v>79</v>
      </c>
      <c r="K342" s="29"/>
      <c r="L342" s="29" t="s">
        <v>80</v>
      </c>
      <c r="M342" s="29"/>
      <c r="N342" s="30">
        <v>1000</v>
      </c>
      <c r="O342" s="30">
        <v>11.7</v>
      </c>
      <c r="P342" s="30">
        <v>20.7</v>
      </c>
      <c r="Q342" s="31">
        <v>23.8</v>
      </c>
      <c r="R342" s="30">
        <v>242.18</v>
      </c>
      <c r="S342" s="30">
        <v>1.78</v>
      </c>
      <c r="T342" s="30">
        <v>1080</v>
      </c>
      <c r="U342" s="30">
        <v>1920</v>
      </c>
      <c r="V342" s="32">
        <v>2.1</v>
      </c>
      <c r="W342" s="30">
        <v>8562</v>
      </c>
      <c r="X342" s="30">
        <v>60</v>
      </c>
      <c r="Y342" s="30">
        <v>33.1</v>
      </c>
      <c r="Z342" s="29" t="s">
        <v>150</v>
      </c>
      <c r="AA342" s="29" t="s">
        <v>86</v>
      </c>
      <c r="AB342" s="29"/>
      <c r="AC342" s="29"/>
      <c r="AD342" s="29" t="s">
        <v>84</v>
      </c>
      <c r="AE342" s="29" t="s">
        <v>84</v>
      </c>
      <c r="AF342" s="29" t="s">
        <v>613</v>
      </c>
      <c r="AG342" s="29" t="s">
        <v>118</v>
      </c>
      <c r="AH342" s="29" t="s">
        <v>119</v>
      </c>
      <c r="AI342" s="29"/>
      <c r="AJ342" s="29" t="s">
        <v>120</v>
      </c>
      <c r="AK342" s="29" t="s">
        <v>86</v>
      </c>
      <c r="AL342" s="29" t="s">
        <v>87</v>
      </c>
      <c r="AM342" s="29" t="s">
        <v>118</v>
      </c>
      <c r="AN342" s="29" t="s">
        <v>86</v>
      </c>
      <c r="AO342" s="29" t="s">
        <v>86</v>
      </c>
      <c r="AP342" s="29" t="s">
        <v>86</v>
      </c>
      <c r="AQ342" s="29" t="s">
        <v>96</v>
      </c>
      <c r="AR342" s="29"/>
      <c r="AS342" s="29" t="s">
        <v>84</v>
      </c>
      <c r="AT342" s="29" t="s">
        <v>121</v>
      </c>
      <c r="AU342" s="29"/>
      <c r="AV342" s="30">
        <v>1</v>
      </c>
      <c r="AW342" s="29" t="s">
        <v>84</v>
      </c>
      <c r="AX342" s="29" t="s">
        <v>84</v>
      </c>
      <c r="AY342" s="30">
        <v>250</v>
      </c>
      <c r="AZ342" s="30">
        <v>271.10000000000002</v>
      </c>
      <c r="BA342" s="30">
        <v>268.3</v>
      </c>
      <c r="BB342" s="30">
        <v>200</v>
      </c>
      <c r="BC342" s="29"/>
      <c r="BD342" s="29"/>
      <c r="BE342" s="30">
        <v>14.85</v>
      </c>
      <c r="BF342" s="29"/>
      <c r="BG342" s="30">
        <v>0.27</v>
      </c>
      <c r="BH342" s="29"/>
      <c r="BI342" s="29"/>
      <c r="BJ342" s="30">
        <v>0.23</v>
      </c>
      <c r="BK342" s="30">
        <v>47.08</v>
      </c>
      <c r="BL342" s="30">
        <v>47.08</v>
      </c>
      <c r="BM342" s="30">
        <v>54.1</v>
      </c>
      <c r="BN342" s="29"/>
      <c r="BO342" s="29"/>
      <c r="BP342" s="30">
        <v>0.26</v>
      </c>
      <c r="BQ342" s="30">
        <v>0.31</v>
      </c>
      <c r="BR342" s="29"/>
      <c r="BS342" s="30">
        <v>14.8</v>
      </c>
      <c r="BT342" s="30">
        <v>47.12</v>
      </c>
      <c r="BU342" s="29"/>
      <c r="BV342" s="30">
        <v>0</v>
      </c>
      <c r="BW342" s="28">
        <v>352</v>
      </c>
      <c r="BX342" s="33">
        <f t="shared" si="38"/>
        <v>47.067480000000003</v>
      </c>
      <c r="BY342" s="34">
        <f>IF(COUNTIF($G$2:G342,G342)=1,1,0)</f>
        <v>1</v>
      </c>
      <c r="BZ342" s="34">
        <f t="shared" si="39"/>
        <v>1</v>
      </c>
      <c r="CA342" s="28" t="s">
        <v>3405</v>
      </c>
      <c r="CB342" s="34" t="b">
        <f t="shared" si="44"/>
        <v>0</v>
      </c>
      <c r="CC342" s="34" t="b">
        <f t="shared" si="40"/>
        <v>0</v>
      </c>
      <c r="CD342" s="34" t="b">
        <f t="array" ref="CD342">ISNUMBER(SEARCH("Touch Screen",$AJ342))</f>
        <v>0</v>
      </c>
      <c r="CE342" s="34"/>
      <c r="CF342" s="34"/>
      <c r="CG342" s="32">
        <v>33.1</v>
      </c>
      <c r="CH342" s="28">
        <v>0</v>
      </c>
      <c r="CI342" s="33">
        <f>('2. AC Monitors'!$A$8*'1. Version 7 Dataset'!$R342)+('1. Version 7 Dataset'!$V342*'2. AC Monitors'!$B$8)+'2. AC Monitors'!$C$8</f>
        <v>46.365960000000001</v>
      </c>
      <c r="CJ342" s="35">
        <f>BX342-('2. AC Monitors'!$B$8*V342)</f>
        <v>38.247480000000003</v>
      </c>
      <c r="CK342" s="33">
        <f>IF($CH342=0,CJ342,CJ342-('2. AC Monitors'!$A$15*'1. Version 7 Dataset'!$CG342))</f>
        <v>38.247480000000003</v>
      </c>
      <c r="CL342" s="33">
        <f>IF($CC342=TRUE,'1. Version 7 Dataset'!CK342-($CI342*'2. AC Monitors'!$B$15),'1. Version 7 Dataset'!CK342)</f>
        <v>38.247480000000003</v>
      </c>
      <c r="CM342" s="33">
        <f>IF($CD342=TRUE,CL342-($CI342*'2. AC Monitors'!$D$15),CL342)</f>
        <v>38.247480000000003</v>
      </c>
      <c r="CN342" s="33">
        <f>IF($CB342=TRUE,CM342-($CI342*'2. AC Monitors'!$E$15),CM342)</f>
        <v>38.247480000000003</v>
      </c>
      <c r="CO342" s="33">
        <f>IF($CA342="DC",CN342+(CI342*(1-'2. AC Monitors'!$D$21)),CN342)</f>
        <v>38.247480000000003</v>
      </c>
      <c r="CP342" s="35">
        <f>('2. AC Monitors'!$A$8*'1. Version 7 Dataset'!$R342)+'2. AC Monitors'!$C$8</f>
        <v>37.545960000000001</v>
      </c>
      <c r="CQ342" s="35">
        <f t="shared" si="41"/>
        <v>0</v>
      </c>
      <c r="CR342" s="33">
        <f>(IF(CD342=TRUE,CI342+(CI342*'2. AC Monitors'!$D$15),'1. Version 7 Dataset'!CI342))*0.85</f>
        <v>39.411065999999998</v>
      </c>
      <c r="CS342" s="35">
        <f t="shared" si="42"/>
        <v>0</v>
      </c>
      <c r="CT342" s="35">
        <f>($AZ342*$R342*'3. Signage Displays'!$A$7)+'3. Signage Displays'!$B$7*TANH('3. Signage Displays'!$C$7*('1. Version 7 Dataset'!$R342+'3. Signage Displays'!$D$7)+'3. Signage Displays'!$E$7)+'3. Signage Displays'!$F$7</f>
        <v>32.335727292701336</v>
      </c>
      <c r="CU342" s="36">
        <f>($AZ342*$R342*'3. Signage Displays'!$A$7)</f>
        <v>2.6261999200000004</v>
      </c>
      <c r="CV342" s="37">
        <f>BE342-(AZ342*R342*'3. Signage Displays'!$A$7)</f>
        <v>12.22380008</v>
      </c>
      <c r="CW342" s="37">
        <f>IF(CC342=TRUE,CV342-(CT342*'3. Signage Displays'!$A$12),CV342)</f>
        <v>12.22380008</v>
      </c>
      <c r="CX342" s="38">
        <f>'3. Signage Displays'!$B$7*TANH('3. Signage Displays'!$C$7*('1. Version 7 Dataset'!R342+'3. Signage Displays'!$D$7)+'3. Signage Displays'!$E$7)+'3. Signage Displays'!$F$7</f>
        <v>29.709527372701334</v>
      </c>
      <c r="CY342" s="28">
        <f t="shared" si="43"/>
        <v>1</v>
      </c>
    </row>
    <row r="343" spans="1:103" s="17" customFormat="1" ht="19.5" customHeight="1">
      <c r="A343" s="28">
        <v>355</v>
      </c>
      <c r="B343" s="29" t="s">
        <v>2695</v>
      </c>
      <c r="C343" s="29" t="s">
        <v>2761</v>
      </c>
      <c r="D343" s="29" t="s">
        <v>2761</v>
      </c>
      <c r="E343" s="29" t="s">
        <v>2697</v>
      </c>
      <c r="F343" s="29" t="s">
        <v>2761</v>
      </c>
      <c r="G343" s="29" t="s">
        <v>2761</v>
      </c>
      <c r="H343" s="29" t="s">
        <v>2762</v>
      </c>
      <c r="I343" s="29" t="s">
        <v>78</v>
      </c>
      <c r="J343" s="29" t="s">
        <v>88</v>
      </c>
      <c r="K343" s="29" t="s">
        <v>158</v>
      </c>
      <c r="L343" s="29" t="s">
        <v>80</v>
      </c>
      <c r="M343" s="29"/>
      <c r="N343" s="30">
        <v>1000</v>
      </c>
      <c r="O343" s="30">
        <v>13.2</v>
      </c>
      <c r="P343" s="30">
        <v>23.5</v>
      </c>
      <c r="Q343" s="31">
        <v>27</v>
      </c>
      <c r="R343" s="30">
        <v>311.5</v>
      </c>
      <c r="S343" s="30">
        <v>1.78</v>
      </c>
      <c r="T343" s="30">
        <v>1080</v>
      </c>
      <c r="U343" s="30">
        <v>1920</v>
      </c>
      <c r="V343" s="32">
        <v>2.1</v>
      </c>
      <c r="W343" s="30">
        <v>6657</v>
      </c>
      <c r="X343" s="30">
        <v>60</v>
      </c>
      <c r="Y343" s="30">
        <v>0.3</v>
      </c>
      <c r="Z343" s="29" t="s">
        <v>86</v>
      </c>
      <c r="AA343" s="29" t="s">
        <v>86</v>
      </c>
      <c r="AB343" s="29"/>
      <c r="AC343" s="29"/>
      <c r="AD343" s="29" t="s">
        <v>84</v>
      </c>
      <c r="AE343" s="29" t="s">
        <v>83</v>
      </c>
      <c r="AF343" s="29" t="s">
        <v>1340</v>
      </c>
      <c r="AG343" s="29"/>
      <c r="AH343" s="29" t="s">
        <v>86</v>
      </c>
      <c r="AI343" s="29"/>
      <c r="AJ343" s="29" t="s">
        <v>86</v>
      </c>
      <c r="AK343" s="29" t="s">
        <v>86</v>
      </c>
      <c r="AL343" s="29" t="s">
        <v>87</v>
      </c>
      <c r="AM343" s="29"/>
      <c r="AN343" s="29" t="s">
        <v>86</v>
      </c>
      <c r="AO343" s="29" t="s">
        <v>86</v>
      </c>
      <c r="AP343" s="29" t="s">
        <v>86</v>
      </c>
      <c r="AQ343" s="29" t="s">
        <v>96</v>
      </c>
      <c r="AR343" s="29"/>
      <c r="AS343" s="29" t="s">
        <v>84</v>
      </c>
      <c r="AT343" s="29" t="s">
        <v>89</v>
      </c>
      <c r="AU343" s="29"/>
      <c r="AV343" s="30">
        <v>1</v>
      </c>
      <c r="AW343" s="29" t="s">
        <v>84</v>
      </c>
      <c r="AX343" s="29" t="s">
        <v>84</v>
      </c>
      <c r="AY343" s="30">
        <v>300</v>
      </c>
      <c r="AZ343" s="30">
        <v>343.3</v>
      </c>
      <c r="BA343" s="30">
        <v>342</v>
      </c>
      <c r="BB343" s="30">
        <v>200.8</v>
      </c>
      <c r="BC343" s="29"/>
      <c r="BD343" s="29"/>
      <c r="BE343" s="30">
        <v>14.03</v>
      </c>
      <c r="BF343" s="29"/>
      <c r="BG343" s="30">
        <v>0.16</v>
      </c>
      <c r="BH343" s="30">
        <v>0.16</v>
      </c>
      <c r="BI343" s="29"/>
      <c r="BJ343" s="30">
        <v>0.04</v>
      </c>
      <c r="BK343" s="30">
        <v>43.94</v>
      </c>
      <c r="BL343" s="30">
        <v>43.94</v>
      </c>
      <c r="BM343" s="30">
        <v>64</v>
      </c>
      <c r="BN343" s="29"/>
      <c r="BO343" s="29"/>
      <c r="BP343" s="30">
        <v>0.04</v>
      </c>
      <c r="BQ343" s="30">
        <v>0.19</v>
      </c>
      <c r="BR343" s="30">
        <v>0.18</v>
      </c>
      <c r="BS343" s="30">
        <v>14.16</v>
      </c>
      <c r="BT343" s="30">
        <v>44.48</v>
      </c>
      <c r="BU343" s="29"/>
      <c r="BV343" s="30">
        <v>0</v>
      </c>
      <c r="BW343" s="28">
        <v>355</v>
      </c>
      <c r="BX343" s="33">
        <f t="shared" si="38"/>
        <v>43.927019999999999</v>
      </c>
      <c r="BY343" s="34">
        <f>IF(COUNTIF($G$2:G343,G343)=1,1,0)</f>
        <v>1</v>
      </c>
      <c r="BZ343" s="34">
        <f t="shared" si="39"/>
        <v>1</v>
      </c>
      <c r="CA343" s="28" t="s">
        <v>3405</v>
      </c>
      <c r="CB343" s="34" t="b">
        <f t="shared" si="44"/>
        <v>0</v>
      </c>
      <c r="CC343" s="34" t="b">
        <f t="shared" si="40"/>
        <v>0</v>
      </c>
      <c r="CD343" s="34" t="b">
        <f t="array" ref="CD343">ISNUMBER(SEARCH("Touch Screen",$AJ343))</f>
        <v>0</v>
      </c>
      <c r="CE343" s="34"/>
      <c r="CF343" s="34"/>
      <c r="CG343" s="32">
        <v>0.3</v>
      </c>
      <c r="CH343" s="28">
        <v>0</v>
      </c>
      <c r="CI343" s="33">
        <f>('2. AC Monitors'!$A$8*'1. Version 7 Dataset'!$R343)+('1. Version 7 Dataset'!$V343*'2. AC Monitors'!$B$8)+'2. AC Monitors'!$C$8</f>
        <v>54.823</v>
      </c>
      <c r="CJ343" s="35">
        <f>BX343-('2. AC Monitors'!$B$8*V343)</f>
        <v>35.107019999999999</v>
      </c>
      <c r="CK343" s="33">
        <f>IF($CH343=0,CJ343,CJ343-('2. AC Monitors'!$A$15*'1. Version 7 Dataset'!$CG343))</f>
        <v>35.107019999999999</v>
      </c>
      <c r="CL343" s="33">
        <f>IF($CC343=TRUE,'1. Version 7 Dataset'!CK343-($CI343*'2. AC Monitors'!$B$15),'1. Version 7 Dataset'!CK343)</f>
        <v>35.107019999999999</v>
      </c>
      <c r="CM343" s="33">
        <f>IF($CD343=TRUE,CL343-($CI343*'2. AC Monitors'!$D$15),CL343)</f>
        <v>35.107019999999999</v>
      </c>
      <c r="CN343" s="33">
        <f>IF($CB343=TRUE,CM343-($CI343*'2. AC Monitors'!$E$15),CM343)</f>
        <v>35.107019999999999</v>
      </c>
      <c r="CO343" s="33">
        <f>IF($CA343="DC",CN343+(CI343*(1-'2. AC Monitors'!$D$21)),CN343)</f>
        <v>35.107019999999999</v>
      </c>
      <c r="CP343" s="35">
        <f>('2. AC Monitors'!$A$8*'1. Version 7 Dataset'!$R343)+'2. AC Monitors'!$C$8</f>
        <v>46.003</v>
      </c>
      <c r="CQ343" s="35">
        <f t="shared" si="41"/>
        <v>1</v>
      </c>
      <c r="CR343" s="33">
        <f>(IF(CD343=TRUE,CI343+(CI343*'2. AC Monitors'!$D$15),'1. Version 7 Dataset'!CI343))*0.85</f>
        <v>46.599550000000001</v>
      </c>
      <c r="CS343" s="35">
        <f t="shared" si="42"/>
        <v>1</v>
      </c>
      <c r="CT343" s="35">
        <f>($AZ343*$R343*'3. Signage Displays'!$A$7)+'3. Signage Displays'!$B$7*TANH('3. Signage Displays'!$C$7*('1. Version 7 Dataset'!$R343+'3. Signage Displays'!$D$7)+'3. Signage Displays'!$E$7)+'3. Signage Displays'!$F$7</f>
        <v>38.105815626443196</v>
      </c>
      <c r="CU343" s="36">
        <f>($AZ343*$R343*'3. Signage Displays'!$A$7)</f>
        <v>4.2775180000000006</v>
      </c>
      <c r="CV343" s="37">
        <f>BE343-(AZ343*R343*'3. Signage Displays'!$A$7)</f>
        <v>9.7524819999999988</v>
      </c>
      <c r="CW343" s="37">
        <f>IF(CC343=TRUE,CV343-(CT343*'3. Signage Displays'!$A$12),CV343)</f>
        <v>9.7524819999999988</v>
      </c>
      <c r="CX343" s="38">
        <f>'3. Signage Displays'!$B$7*TANH('3. Signage Displays'!$C$7*('1. Version 7 Dataset'!R343+'3. Signage Displays'!$D$7)+'3. Signage Displays'!$E$7)+'3. Signage Displays'!$F$7</f>
        <v>33.828297626443195</v>
      </c>
      <c r="CY343" s="28">
        <f t="shared" si="43"/>
        <v>1</v>
      </c>
    </row>
    <row r="344" spans="1:103" s="17" customFormat="1" ht="19.5" customHeight="1">
      <c r="A344" s="28">
        <v>357</v>
      </c>
      <c r="B344" s="29" t="s">
        <v>1871</v>
      </c>
      <c r="C344" s="29" t="s">
        <v>1915</v>
      </c>
      <c r="D344" s="29" t="s">
        <v>1916</v>
      </c>
      <c r="E344" s="29" t="s">
        <v>1873</v>
      </c>
      <c r="F344" s="29" t="s">
        <v>1915</v>
      </c>
      <c r="G344" s="29" t="s">
        <v>1916</v>
      </c>
      <c r="H344" s="29" t="s">
        <v>1917</v>
      </c>
      <c r="I344" s="29" t="s">
        <v>78</v>
      </c>
      <c r="J344" s="29" t="s">
        <v>100</v>
      </c>
      <c r="K344" s="29" t="s">
        <v>105</v>
      </c>
      <c r="L344" s="29" t="s">
        <v>80</v>
      </c>
      <c r="M344" s="29" t="s">
        <v>105</v>
      </c>
      <c r="N344" s="30">
        <v>700</v>
      </c>
      <c r="O344" s="30">
        <v>11.5</v>
      </c>
      <c r="P344" s="30">
        <v>20.5</v>
      </c>
      <c r="Q344" s="31">
        <v>23.6</v>
      </c>
      <c r="R344" s="30">
        <v>237</v>
      </c>
      <c r="S344" s="30">
        <v>1.78</v>
      </c>
      <c r="T344" s="30">
        <v>1080</v>
      </c>
      <c r="U344" s="30">
        <v>1920</v>
      </c>
      <c r="V344" s="32">
        <v>2.1</v>
      </c>
      <c r="W344" s="30">
        <v>8737</v>
      </c>
      <c r="X344" s="30">
        <v>60</v>
      </c>
      <c r="Y344" s="30">
        <v>38.700000000000003</v>
      </c>
      <c r="Z344" s="29" t="s">
        <v>150</v>
      </c>
      <c r="AA344" s="29" t="s">
        <v>86</v>
      </c>
      <c r="AB344" s="29"/>
      <c r="AC344" s="29"/>
      <c r="AD344" s="29" t="s">
        <v>84</v>
      </c>
      <c r="AE344" s="29" t="s">
        <v>83</v>
      </c>
      <c r="AF344" s="29" t="s">
        <v>145</v>
      </c>
      <c r="AG344" s="29" t="s">
        <v>105</v>
      </c>
      <c r="AH344" s="29" t="s">
        <v>86</v>
      </c>
      <c r="AI344" s="29" t="s">
        <v>105</v>
      </c>
      <c r="AJ344" s="29" t="s">
        <v>86</v>
      </c>
      <c r="AK344" s="29" t="s">
        <v>86</v>
      </c>
      <c r="AL344" s="29" t="s">
        <v>87</v>
      </c>
      <c r="AM344" s="29" t="s">
        <v>105</v>
      </c>
      <c r="AN344" s="29" t="s">
        <v>86</v>
      </c>
      <c r="AO344" s="29" t="s">
        <v>86</v>
      </c>
      <c r="AP344" s="29" t="s">
        <v>86</v>
      </c>
      <c r="AQ344" s="29" t="s">
        <v>96</v>
      </c>
      <c r="AR344" s="29" t="s">
        <v>105</v>
      </c>
      <c r="AS344" s="29" t="s">
        <v>84</v>
      </c>
      <c r="AT344" s="29" t="s">
        <v>89</v>
      </c>
      <c r="AU344" s="29" t="s">
        <v>105</v>
      </c>
      <c r="AV344" s="30">
        <v>0</v>
      </c>
      <c r="AW344" s="29" t="s">
        <v>84</v>
      </c>
      <c r="AX344" s="29" t="s">
        <v>84</v>
      </c>
      <c r="AY344" s="30">
        <v>250</v>
      </c>
      <c r="AZ344" s="30">
        <v>298</v>
      </c>
      <c r="BA344" s="30">
        <v>242</v>
      </c>
      <c r="BB344" s="30">
        <v>200</v>
      </c>
      <c r="BC344" s="29"/>
      <c r="BD344" s="29"/>
      <c r="BE344" s="30">
        <v>15.1</v>
      </c>
      <c r="BF344" s="29"/>
      <c r="BG344" s="30">
        <v>0.2</v>
      </c>
      <c r="BH344" s="29"/>
      <c r="BI344" s="29"/>
      <c r="BJ344" s="30">
        <v>0.17</v>
      </c>
      <c r="BK344" s="30">
        <v>47.44</v>
      </c>
      <c r="BL344" s="30">
        <v>50.51</v>
      </c>
      <c r="BM344" s="30">
        <v>53.1</v>
      </c>
      <c r="BN344" s="29"/>
      <c r="BO344" s="29"/>
      <c r="BP344" s="30">
        <v>0.17</v>
      </c>
      <c r="BQ344" s="30">
        <v>0.2</v>
      </c>
      <c r="BR344" s="29"/>
      <c r="BS344" s="30">
        <v>15.18</v>
      </c>
      <c r="BT344" s="30">
        <v>47.68</v>
      </c>
      <c r="BU344" s="29"/>
      <c r="BV344" s="30">
        <v>0</v>
      </c>
      <c r="BW344" s="28">
        <v>357</v>
      </c>
      <c r="BX344" s="33">
        <f t="shared" si="38"/>
        <v>47.435399999999994</v>
      </c>
      <c r="BY344" s="34">
        <f>IF(COUNTIF($G$2:G344,G344)=1,1,0)</f>
        <v>1</v>
      </c>
      <c r="BZ344" s="34">
        <f t="shared" si="39"/>
        <v>1</v>
      </c>
      <c r="CA344" s="28" t="s">
        <v>3405</v>
      </c>
      <c r="CB344" s="34" t="b">
        <f t="shared" si="44"/>
        <v>0</v>
      </c>
      <c r="CC344" s="34" t="b">
        <f t="shared" si="40"/>
        <v>0</v>
      </c>
      <c r="CD344" s="34" t="b">
        <f t="array" ref="CD344">ISNUMBER(SEARCH("Touch Screen",$AJ344))</f>
        <v>0</v>
      </c>
      <c r="CE344" s="34"/>
      <c r="CF344" s="34"/>
      <c r="CG344" s="32">
        <v>38.700000000000003</v>
      </c>
      <c r="CH344" s="28">
        <v>0</v>
      </c>
      <c r="CI344" s="33">
        <f>('2. AC Monitors'!$A$8*'1. Version 7 Dataset'!$R344)+('1. Version 7 Dataset'!$V344*'2. AC Monitors'!$B$8)+'2. AC Monitors'!$C$8</f>
        <v>45.733999999999995</v>
      </c>
      <c r="CJ344" s="35">
        <f>BX344-('2. AC Monitors'!$B$8*V344)</f>
        <v>38.615399999999994</v>
      </c>
      <c r="CK344" s="33">
        <f>IF($CH344=0,CJ344,CJ344-('2. AC Monitors'!$A$15*'1. Version 7 Dataset'!$CG344))</f>
        <v>38.615399999999994</v>
      </c>
      <c r="CL344" s="33">
        <f>IF($CC344=TRUE,'1. Version 7 Dataset'!CK344-($CI344*'2. AC Monitors'!$B$15),'1. Version 7 Dataset'!CK344)</f>
        <v>38.615399999999994</v>
      </c>
      <c r="CM344" s="33">
        <f>IF($CD344=TRUE,CL344-($CI344*'2. AC Monitors'!$D$15),CL344)</f>
        <v>38.615399999999994</v>
      </c>
      <c r="CN344" s="33">
        <f>IF($CB344=TRUE,CM344-($CI344*'2. AC Monitors'!$E$15),CM344)</f>
        <v>38.615399999999994</v>
      </c>
      <c r="CO344" s="33">
        <f>IF($CA344="DC",CN344+(CI344*(1-'2. AC Monitors'!$D$21)),CN344)</f>
        <v>38.615399999999994</v>
      </c>
      <c r="CP344" s="35">
        <f>('2. AC Monitors'!$A$8*'1. Version 7 Dataset'!$R344)+'2. AC Monitors'!$C$8</f>
        <v>36.914000000000001</v>
      </c>
      <c r="CQ344" s="35">
        <f t="shared" si="41"/>
        <v>0</v>
      </c>
      <c r="CR344" s="33">
        <f>(IF(CD344=TRUE,CI344+(CI344*'2. AC Monitors'!$D$15),'1. Version 7 Dataset'!CI344))*0.85</f>
        <v>38.873899999999992</v>
      </c>
      <c r="CS344" s="35">
        <f t="shared" si="42"/>
        <v>0</v>
      </c>
      <c r="CT344" s="35">
        <f>($AZ344*$R344*'3. Signage Displays'!$A$7)+'3. Signage Displays'!$B$7*TANH('3. Signage Displays'!$C$7*('1. Version 7 Dataset'!$R344+'3. Signage Displays'!$D$7)+'3. Signage Displays'!$E$7)+'3. Signage Displays'!$F$7</f>
        <v>32.225738110830889</v>
      </c>
      <c r="CU344" s="36">
        <f>($AZ344*$R344*'3. Signage Displays'!$A$7)</f>
        <v>2.8250400000000004</v>
      </c>
      <c r="CV344" s="37">
        <f>BE344-(AZ344*R344*'3. Signage Displays'!$A$7)</f>
        <v>12.27496</v>
      </c>
      <c r="CW344" s="37">
        <f>IF(CC344=TRUE,CV344-(CT344*'3. Signage Displays'!$A$12),CV344)</f>
        <v>12.27496</v>
      </c>
      <c r="CX344" s="38">
        <f>'3. Signage Displays'!$B$7*TANH('3. Signage Displays'!$C$7*('1. Version 7 Dataset'!R344+'3. Signage Displays'!$D$7)+'3. Signage Displays'!$E$7)+'3. Signage Displays'!$F$7</f>
        <v>29.400698110830888</v>
      </c>
      <c r="CY344" s="28">
        <f t="shared" si="43"/>
        <v>1</v>
      </c>
    </row>
    <row r="345" spans="1:103" s="17" customFormat="1" ht="19.5" customHeight="1">
      <c r="A345" s="28">
        <v>364</v>
      </c>
      <c r="B345" s="29" t="s">
        <v>1268</v>
      </c>
      <c r="C345" s="29" t="s">
        <v>1374</v>
      </c>
      <c r="D345" s="29" t="s">
        <v>1375</v>
      </c>
      <c r="E345" s="29" t="s">
        <v>1271</v>
      </c>
      <c r="F345" s="29" t="s">
        <v>1376</v>
      </c>
      <c r="G345" s="29" t="s">
        <v>1375</v>
      </c>
      <c r="H345" s="29"/>
      <c r="I345" s="29" t="s">
        <v>78</v>
      </c>
      <c r="J345" s="29" t="s">
        <v>79</v>
      </c>
      <c r="K345" s="29" t="s">
        <v>105</v>
      </c>
      <c r="L345" s="29" t="s">
        <v>80</v>
      </c>
      <c r="M345" s="29" t="s">
        <v>105</v>
      </c>
      <c r="N345" s="30">
        <v>1000</v>
      </c>
      <c r="O345" s="30">
        <v>11.7</v>
      </c>
      <c r="P345" s="30">
        <v>20.8</v>
      </c>
      <c r="Q345" s="31">
        <v>23.8</v>
      </c>
      <c r="R345" s="30">
        <v>242.21</v>
      </c>
      <c r="S345" s="30">
        <v>1.78</v>
      </c>
      <c r="T345" s="30">
        <v>1080</v>
      </c>
      <c r="U345" s="30">
        <v>1920</v>
      </c>
      <c r="V345" s="32">
        <v>2.1</v>
      </c>
      <c r="W345" s="30">
        <v>8561</v>
      </c>
      <c r="X345" s="30">
        <v>60</v>
      </c>
      <c r="Y345" s="30">
        <v>33.200000000000003</v>
      </c>
      <c r="Z345" s="29" t="s">
        <v>81</v>
      </c>
      <c r="AA345" s="29" t="s">
        <v>86</v>
      </c>
      <c r="AB345" s="29"/>
      <c r="AC345" s="29"/>
      <c r="AD345" s="29" t="s">
        <v>84</v>
      </c>
      <c r="AE345" s="29" t="s">
        <v>84</v>
      </c>
      <c r="AF345" s="29" t="s">
        <v>133</v>
      </c>
      <c r="AG345" s="29" t="s">
        <v>105</v>
      </c>
      <c r="AH345" s="29" t="s">
        <v>86</v>
      </c>
      <c r="AI345" s="29" t="s">
        <v>105</v>
      </c>
      <c r="AJ345" s="29" t="s">
        <v>86</v>
      </c>
      <c r="AK345" s="29" t="s">
        <v>86</v>
      </c>
      <c r="AL345" s="29" t="s">
        <v>87</v>
      </c>
      <c r="AM345" s="29" t="s">
        <v>105</v>
      </c>
      <c r="AN345" s="29" t="s">
        <v>86</v>
      </c>
      <c r="AO345" s="29" t="s">
        <v>86</v>
      </c>
      <c r="AP345" s="29" t="s">
        <v>86</v>
      </c>
      <c r="AQ345" s="29" t="s">
        <v>96</v>
      </c>
      <c r="AR345" s="29" t="s">
        <v>105</v>
      </c>
      <c r="AS345" s="29" t="s">
        <v>84</v>
      </c>
      <c r="AT345" s="29" t="s">
        <v>89</v>
      </c>
      <c r="AU345" s="29" t="s">
        <v>105</v>
      </c>
      <c r="AV345" s="30">
        <v>0</v>
      </c>
      <c r="AW345" s="29" t="s">
        <v>84</v>
      </c>
      <c r="AX345" s="29" t="s">
        <v>84</v>
      </c>
      <c r="AY345" s="30">
        <v>250</v>
      </c>
      <c r="AZ345" s="30">
        <v>248.7</v>
      </c>
      <c r="BA345" s="30">
        <v>222.5</v>
      </c>
      <c r="BB345" s="30">
        <v>200</v>
      </c>
      <c r="BC345" s="29"/>
      <c r="BD345" s="29"/>
      <c r="BE345" s="30">
        <v>16.75</v>
      </c>
      <c r="BF345" s="29"/>
      <c r="BG345" s="30">
        <v>0.48</v>
      </c>
      <c r="BH345" s="30">
        <v>0.48</v>
      </c>
      <c r="BI345" s="29"/>
      <c r="BJ345" s="30">
        <v>0.13</v>
      </c>
      <c r="BK345" s="30">
        <v>54.07</v>
      </c>
      <c r="BL345" s="30">
        <v>54.07</v>
      </c>
      <c r="BM345" s="30">
        <v>54.2</v>
      </c>
      <c r="BN345" s="29"/>
      <c r="BO345" s="29"/>
      <c r="BP345" s="30">
        <v>0.17</v>
      </c>
      <c r="BQ345" s="30">
        <v>0.5</v>
      </c>
      <c r="BR345" s="30">
        <v>0.5</v>
      </c>
      <c r="BS345" s="30">
        <v>16.72</v>
      </c>
      <c r="BT345" s="30">
        <v>54.11</v>
      </c>
      <c r="BU345" s="29"/>
      <c r="BV345" s="30">
        <v>0</v>
      </c>
      <c r="BW345" s="28">
        <v>364</v>
      </c>
      <c r="BX345" s="33">
        <f t="shared" si="38"/>
        <v>54.088619999999999</v>
      </c>
      <c r="BY345" s="34">
        <f>IF(COUNTIF($G$2:G345,G345)=1,1,0)</f>
        <v>0</v>
      </c>
      <c r="BZ345" s="34">
        <f t="shared" si="39"/>
        <v>1</v>
      </c>
      <c r="CA345" s="28" t="s">
        <v>3405</v>
      </c>
      <c r="CB345" s="34" t="b">
        <f t="shared" si="44"/>
        <v>0</v>
      </c>
      <c r="CC345" s="34" t="b">
        <f t="shared" si="40"/>
        <v>0</v>
      </c>
      <c r="CD345" s="34" t="b">
        <f t="array" ref="CD345">ISNUMBER(SEARCH("Touch Screen",$AJ345))</f>
        <v>0</v>
      </c>
      <c r="CE345" s="34"/>
      <c r="CF345" s="34"/>
      <c r="CG345" s="32">
        <v>33.200000000000003</v>
      </c>
      <c r="CH345" s="28">
        <v>0</v>
      </c>
      <c r="CI345" s="33">
        <f>('2. AC Monitors'!$A$8*'1. Version 7 Dataset'!$R345)+('1. Version 7 Dataset'!$V345*'2. AC Monitors'!$B$8)+'2. AC Monitors'!$C$8</f>
        <v>46.369619999999998</v>
      </c>
      <c r="CJ345" s="35">
        <f>BX345-('2. AC Monitors'!$B$8*V345)</f>
        <v>45.268619999999999</v>
      </c>
      <c r="CK345" s="33">
        <f>IF($CH345=0,CJ345,CJ345-('2. AC Monitors'!$A$15*'1. Version 7 Dataset'!$CG345))</f>
        <v>45.268619999999999</v>
      </c>
      <c r="CL345" s="33">
        <f>IF($CC345=TRUE,'1. Version 7 Dataset'!CK345-($CI345*'2. AC Monitors'!$B$15),'1. Version 7 Dataset'!CK345)</f>
        <v>45.268619999999999</v>
      </c>
      <c r="CM345" s="33">
        <f>IF($CD345=TRUE,CL345-($CI345*'2. AC Monitors'!$D$15),CL345)</f>
        <v>45.268619999999999</v>
      </c>
      <c r="CN345" s="33">
        <f>IF($CB345=TRUE,CM345-($CI345*'2. AC Monitors'!$E$15),CM345)</f>
        <v>45.268619999999999</v>
      </c>
      <c r="CO345" s="33">
        <f>IF($CA345="DC",CN345+(CI345*(1-'2. AC Monitors'!$D$21)),CN345)</f>
        <v>45.268619999999999</v>
      </c>
      <c r="CP345" s="35">
        <f>('2. AC Monitors'!$A$8*'1. Version 7 Dataset'!$R345)+'2. AC Monitors'!$C$8</f>
        <v>37.549620000000004</v>
      </c>
      <c r="CQ345" s="35">
        <f t="shared" si="41"/>
        <v>0</v>
      </c>
      <c r="CR345" s="33">
        <f>(IF(CD345=TRUE,CI345+(CI345*'2. AC Monitors'!$D$15),'1. Version 7 Dataset'!CI345))*0.85</f>
        <v>39.414176999999995</v>
      </c>
      <c r="CS345" s="35">
        <f t="shared" si="42"/>
        <v>0</v>
      </c>
      <c r="CT345" s="35">
        <f>($AZ345*$R345*'3. Signage Displays'!$A$7)+'3. Signage Displays'!$B$7*TANH('3. Signage Displays'!$C$7*('1. Version 7 Dataset'!$R345+'3. Signage Displays'!$D$7)+'3. Signage Displays'!$E$7)+'3. Signage Displays'!$F$7</f>
        <v>32.120820666165635</v>
      </c>
      <c r="CU345" s="36">
        <f>($AZ345*$R345*'3. Signage Displays'!$A$7)</f>
        <v>2.4095050800000002</v>
      </c>
      <c r="CV345" s="37">
        <f>BE345-(AZ345*R345*'3. Signage Displays'!$A$7)</f>
        <v>14.340494919999999</v>
      </c>
      <c r="CW345" s="37">
        <f>IF(CC345=TRUE,CV345-(CT345*'3. Signage Displays'!$A$12),CV345)</f>
        <v>14.340494919999999</v>
      </c>
      <c r="CX345" s="38">
        <f>'3. Signage Displays'!$B$7*TANH('3. Signage Displays'!$C$7*('1. Version 7 Dataset'!R345+'3. Signage Displays'!$D$7)+'3. Signage Displays'!$E$7)+'3. Signage Displays'!$F$7</f>
        <v>29.711315586165632</v>
      </c>
      <c r="CY345" s="28">
        <f t="shared" si="43"/>
        <v>1</v>
      </c>
    </row>
    <row r="346" spans="1:103" s="17" customFormat="1" ht="19.5" customHeight="1">
      <c r="A346" s="28">
        <v>365</v>
      </c>
      <c r="B346" s="29" t="s">
        <v>2857</v>
      </c>
      <c r="C346" s="29" t="s">
        <v>2936</v>
      </c>
      <c r="D346" s="29" t="s">
        <v>2936</v>
      </c>
      <c r="E346" s="29" t="s">
        <v>2860</v>
      </c>
      <c r="F346" s="29" t="s">
        <v>2936</v>
      </c>
      <c r="G346" s="29" t="s">
        <v>2936</v>
      </c>
      <c r="H346" s="29" t="s">
        <v>2937</v>
      </c>
      <c r="I346" s="29" t="s">
        <v>78</v>
      </c>
      <c r="J346" s="29" t="s">
        <v>100</v>
      </c>
      <c r="K346" s="29"/>
      <c r="L346" s="29" t="s">
        <v>80</v>
      </c>
      <c r="M346" s="29"/>
      <c r="N346" s="30">
        <v>600</v>
      </c>
      <c r="O346" s="30">
        <v>10.6</v>
      </c>
      <c r="P346" s="30">
        <v>18.8</v>
      </c>
      <c r="Q346" s="31">
        <v>21.5</v>
      </c>
      <c r="R346" s="30">
        <v>197.52</v>
      </c>
      <c r="S346" s="30">
        <v>1.78</v>
      </c>
      <c r="T346" s="30">
        <v>1080</v>
      </c>
      <c r="U346" s="30">
        <v>1920</v>
      </c>
      <c r="V346" s="32">
        <v>2.1</v>
      </c>
      <c r="W346" s="30">
        <v>10498</v>
      </c>
      <c r="X346" s="30">
        <v>60</v>
      </c>
      <c r="Y346" s="30">
        <v>0.3</v>
      </c>
      <c r="Z346" s="29" t="s">
        <v>86</v>
      </c>
      <c r="AA346" s="29" t="s">
        <v>86</v>
      </c>
      <c r="AB346" s="29"/>
      <c r="AC346" s="29"/>
      <c r="AD346" s="29" t="s">
        <v>84</v>
      </c>
      <c r="AE346" s="29" t="s">
        <v>83</v>
      </c>
      <c r="AF346" s="29" t="s">
        <v>1248</v>
      </c>
      <c r="AG346" s="29" t="s">
        <v>2938</v>
      </c>
      <c r="AH346" s="29" t="s">
        <v>86</v>
      </c>
      <c r="AI346" s="29"/>
      <c r="AJ346" s="29" t="s">
        <v>86</v>
      </c>
      <c r="AK346" s="29" t="s">
        <v>86</v>
      </c>
      <c r="AL346" s="29" t="s">
        <v>102</v>
      </c>
      <c r="AM346" s="29" t="s">
        <v>2938</v>
      </c>
      <c r="AN346" s="29" t="s">
        <v>86</v>
      </c>
      <c r="AO346" s="29" t="s">
        <v>86</v>
      </c>
      <c r="AP346" s="29" t="s">
        <v>86</v>
      </c>
      <c r="AQ346" s="29" t="s">
        <v>96</v>
      </c>
      <c r="AR346" s="29"/>
      <c r="AS346" s="29" t="s">
        <v>84</v>
      </c>
      <c r="AT346" s="29" t="s">
        <v>89</v>
      </c>
      <c r="AU346" s="29"/>
      <c r="AV346" s="30">
        <v>1</v>
      </c>
      <c r="AW346" s="29" t="s">
        <v>84</v>
      </c>
      <c r="AX346" s="29" t="s">
        <v>84</v>
      </c>
      <c r="AY346" s="30">
        <v>200</v>
      </c>
      <c r="AZ346" s="30">
        <v>195.2</v>
      </c>
      <c r="BA346" s="30">
        <v>183</v>
      </c>
      <c r="BB346" s="30">
        <v>195.2</v>
      </c>
      <c r="BC346" s="29"/>
      <c r="BD346" s="29"/>
      <c r="BE346" s="30">
        <v>13.1</v>
      </c>
      <c r="BF346" s="29"/>
      <c r="BG346" s="30">
        <v>0.24</v>
      </c>
      <c r="BH346" s="29"/>
      <c r="BI346" s="29"/>
      <c r="BJ346" s="30">
        <v>0.16</v>
      </c>
      <c r="BK346" s="30">
        <v>41.51</v>
      </c>
      <c r="BL346" s="30">
        <v>41.51</v>
      </c>
      <c r="BM346" s="30">
        <v>50.6</v>
      </c>
      <c r="BN346" s="29"/>
      <c r="BO346" s="29"/>
      <c r="BP346" s="29"/>
      <c r="BQ346" s="29"/>
      <c r="BR346" s="29"/>
      <c r="BS346" s="29"/>
      <c r="BT346" s="29"/>
      <c r="BU346" s="29"/>
      <c r="BV346" s="30">
        <v>0</v>
      </c>
      <c r="BW346" s="28">
        <v>365</v>
      </c>
      <c r="BX346" s="33">
        <f t="shared" si="38"/>
        <v>41.531159999999993</v>
      </c>
      <c r="BY346" s="34">
        <f>IF(COUNTIF($G$2:G346,G346)=1,1,0)</f>
        <v>0</v>
      </c>
      <c r="BZ346" s="34">
        <f t="shared" si="39"/>
        <v>1</v>
      </c>
      <c r="CA346" s="28" t="s">
        <v>3405</v>
      </c>
      <c r="CB346" s="34" t="b">
        <f t="shared" si="44"/>
        <v>0</v>
      </c>
      <c r="CC346" s="34" t="b">
        <f t="shared" si="40"/>
        <v>0</v>
      </c>
      <c r="CD346" s="34" t="b">
        <f t="array" ref="CD346">ISNUMBER(SEARCH("Touch Screen",$AJ346))</f>
        <v>0</v>
      </c>
      <c r="CE346" s="34"/>
      <c r="CF346" s="34"/>
      <c r="CG346" s="32">
        <v>0.3</v>
      </c>
      <c r="CH346" s="28">
        <v>0</v>
      </c>
      <c r="CI346" s="33">
        <f>('2. AC Monitors'!$A$8*'1. Version 7 Dataset'!$R346)+('1. Version 7 Dataset'!$V346*'2. AC Monitors'!$B$8)+'2. AC Monitors'!$C$8</f>
        <v>40.917439999999999</v>
      </c>
      <c r="CJ346" s="35">
        <f>BX346-('2. AC Monitors'!$B$8*V346)</f>
        <v>32.711159999999992</v>
      </c>
      <c r="CK346" s="33">
        <f>IF($CH346=0,CJ346,CJ346-('2. AC Monitors'!$A$15*'1. Version 7 Dataset'!$CG346))</f>
        <v>32.711159999999992</v>
      </c>
      <c r="CL346" s="33">
        <f>IF($CC346=TRUE,'1. Version 7 Dataset'!CK346-($CI346*'2. AC Monitors'!$B$15),'1. Version 7 Dataset'!CK346)</f>
        <v>32.711159999999992</v>
      </c>
      <c r="CM346" s="33">
        <f>IF($CD346=TRUE,CL346-($CI346*'2. AC Monitors'!$D$15),CL346)</f>
        <v>32.711159999999992</v>
      </c>
      <c r="CN346" s="33">
        <f>IF($CB346=TRUE,CM346-($CI346*'2. AC Monitors'!$E$15),CM346)</f>
        <v>32.711159999999992</v>
      </c>
      <c r="CO346" s="33">
        <f>IF($CA346="DC",CN346+(CI346*(1-'2. AC Monitors'!$D$21)),CN346)</f>
        <v>32.711159999999992</v>
      </c>
      <c r="CP346" s="35">
        <f>('2. AC Monitors'!$A$8*'1. Version 7 Dataset'!$R346)+'2. AC Monitors'!$C$8</f>
        <v>32.097440000000006</v>
      </c>
      <c r="CQ346" s="35">
        <f t="shared" si="41"/>
        <v>0</v>
      </c>
      <c r="CR346" s="33">
        <f>(IF(CD346=TRUE,CI346+(CI346*'2. AC Monitors'!$D$15),'1. Version 7 Dataset'!CI346))*0.85</f>
        <v>34.779823999999998</v>
      </c>
      <c r="CS346" s="35">
        <f t="shared" si="42"/>
        <v>0</v>
      </c>
      <c r="CT346" s="35">
        <f>($AZ346*$R346*'3. Signage Displays'!$A$7)+'3. Signage Displays'!$B$7*TANH('3. Signage Displays'!$C$7*('1. Version 7 Dataset'!$R346+'3. Signage Displays'!$D$7)+'3. Signage Displays'!$E$7)+'3. Signage Displays'!$F$7</f>
        <v>28.58533203792377</v>
      </c>
      <c r="CU346" s="36">
        <f>($AZ346*$R346*'3. Signage Displays'!$A$7)</f>
        <v>1.5422361600000003</v>
      </c>
      <c r="CV346" s="37">
        <f>BE346-(AZ346*R346*'3. Signage Displays'!$A$7)</f>
        <v>11.55776384</v>
      </c>
      <c r="CW346" s="37">
        <f>IF(CC346=TRUE,CV346-(CT346*'3. Signage Displays'!$A$12),CV346)</f>
        <v>11.55776384</v>
      </c>
      <c r="CX346" s="38">
        <f>'3. Signage Displays'!$B$7*TANH('3. Signage Displays'!$C$7*('1. Version 7 Dataset'!R346+'3. Signage Displays'!$D$7)+'3. Signage Displays'!$E$7)+'3. Signage Displays'!$F$7</f>
        <v>27.043095877923768</v>
      </c>
      <c r="CY346" s="28">
        <f t="shared" si="43"/>
        <v>1</v>
      </c>
    </row>
    <row r="347" spans="1:103" s="17" customFormat="1" ht="19.5" customHeight="1">
      <c r="A347" s="28">
        <v>367</v>
      </c>
      <c r="B347" s="29" t="s">
        <v>808</v>
      </c>
      <c r="C347" s="29" t="s">
        <v>849</v>
      </c>
      <c r="D347" s="29" t="s">
        <v>850</v>
      </c>
      <c r="E347" s="29" t="s">
        <v>814</v>
      </c>
      <c r="F347" s="29" t="s">
        <v>849</v>
      </c>
      <c r="G347" s="29" t="s">
        <v>850</v>
      </c>
      <c r="H347" s="29"/>
      <c r="I347" s="29" t="s">
        <v>78</v>
      </c>
      <c r="J347" s="29" t="s">
        <v>100</v>
      </c>
      <c r="K347" s="29"/>
      <c r="L347" s="29" t="s">
        <v>80</v>
      </c>
      <c r="M347" s="29"/>
      <c r="N347" s="30">
        <v>1000</v>
      </c>
      <c r="O347" s="30">
        <v>10.6</v>
      </c>
      <c r="P347" s="30">
        <v>18.8</v>
      </c>
      <c r="Q347" s="31">
        <v>21.5</v>
      </c>
      <c r="R347" s="30">
        <v>197.52</v>
      </c>
      <c r="S347" s="30">
        <v>1.78</v>
      </c>
      <c r="T347" s="30">
        <v>1080</v>
      </c>
      <c r="U347" s="30">
        <v>1920</v>
      </c>
      <c r="V347" s="32">
        <v>2.1</v>
      </c>
      <c r="W347" s="30">
        <v>10498</v>
      </c>
      <c r="X347" s="30">
        <v>60</v>
      </c>
      <c r="Y347" s="30">
        <v>0.3</v>
      </c>
      <c r="Z347" s="29" t="s">
        <v>81</v>
      </c>
      <c r="AA347" s="29" t="s">
        <v>86</v>
      </c>
      <c r="AB347" s="29"/>
      <c r="AC347" s="29"/>
      <c r="AD347" s="29" t="s">
        <v>84</v>
      </c>
      <c r="AE347" s="29" t="s">
        <v>83</v>
      </c>
      <c r="AF347" s="29" t="s">
        <v>270</v>
      </c>
      <c r="AG347" s="29"/>
      <c r="AH347" s="29" t="s">
        <v>851</v>
      </c>
      <c r="AI347" s="29"/>
      <c r="AJ347" s="29" t="s">
        <v>851</v>
      </c>
      <c r="AK347" s="29" t="s">
        <v>851</v>
      </c>
      <c r="AL347" s="29" t="s">
        <v>102</v>
      </c>
      <c r="AM347" s="29"/>
      <c r="AN347" s="29" t="s">
        <v>86</v>
      </c>
      <c r="AO347" s="29" t="s">
        <v>86</v>
      </c>
      <c r="AP347" s="29" t="s">
        <v>86</v>
      </c>
      <c r="AQ347" s="29" t="s">
        <v>96</v>
      </c>
      <c r="AR347" s="29"/>
      <c r="AS347" s="29" t="s">
        <v>84</v>
      </c>
      <c r="AT347" s="29" t="s">
        <v>89</v>
      </c>
      <c r="AU347" s="29"/>
      <c r="AV347" s="30">
        <v>5</v>
      </c>
      <c r="AW347" s="29" t="s">
        <v>84</v>
      </c>
      <c r="AX347" s="29" t="s">
        <v>84</v>
      </c>
      <c r="AY347" s="30">
        <v>250</v>
      </c>
      <c r="AZ347" s="30">
        <v>294.3</v>
      </c>
      <c r="BA347" s="30">
        <v>185.9</v>
      </c>
      <c r="BB347" s="30">
        <v>200</v>
      </c>
      <c r="BC347" s="29"/>
      <c r="BD347" s="29"/>
      <c r="BE347" s="30">
        <v>14.18</v>
      </c>
      <c r="BF347" s="29"/>
      <c r="BG347" s="30">
        <v>0.22</v>
      </c>
      <c r="BH347" s="29"/>
      <c r="BI347" s="29"/>
      <c r="BJ347" s="30">
        <v>0.16</v>
      </c>
      <c r="BK347" s="30">
        <v>44.73</v>
      </c>
      <c r="BL347" s="30">
        <v>44.73</v>
      </c>
      <c r="BM347" s="30">
        <v>50.6</v>
      </c>
      <c r="BN347" s="29"/>
      <c r="BO347" s="29"/>
      <c r="BP347" s="30">
        <v>0.21</v>
      </c>
      <c r="BQ347" s="30">
        <v>0.28000000000000003</v>
      </c>
      <c r="BR347" s="29"/>
      <c r="BS347" s="30">
        <v>14.36</v>
      </c>
      <c r="BT347" s="30">
        <v>45.62</v>
      </c>
      <c r="BU347" s="29"/>
      <c r="BV347" s="30">
        <v>0</v>
      </c>
      <c r="BW347" s="28">
        <v>367</v>
      </c>
      <c r="BX347" s="33">
        <f t="shared" si="38"/>
        <v>44.728559999999987</v>
      </c>
      <c r="BY347" s="34">
        <f>IF(COUNTIF($G$2:G347,G347)=1,1,0)</f>
        <v>1</v>
      </c>
      <c r="BZ347" s="34">
        <f t="shared" si="39"/>
        <v>1</v>
      </c>
      <c r="CA347" s="28" t="s">
        <v>3405</v>
      </c>
      <c r="CB347" s="34" t="b">
        <f t="shared" si="44"/>
        <v>0</v>
      </c>
      <c r="CC347" s="34" t="b">
        <f t="shared" si="40"/>
        <v>0</v>
      </c>
      <c r="CD347" s="34" t="b">
        <f t="array" ref="CD347">ISNUMBER(SEARCH("Touch Screen",$AJ347))</f>
        <v>0</v>
      </c>
      <c r="CE347" s="34"/>
      <c r="CF347" s="34"/>
      <c r="CG347" s="32">
        <v>0.3</v>
      </c>
      <c r="CH347" s="28">
        <v>0</v>
      </c>
      <c r="CI347" s="33">
        <f>('2. AC Monitors'!$A$8*'1. Version 7 Dataset'!$R347)+('1. Version 7 Dataset'!$V347*'2. AC Monitors'!$B$8)+'2. AC Monitors'!$C$8</f>
        <v>40.917439999999999</v>
      </c>
      <c r="CJ347" s="35">
        <f>BX347-('2. AC Monitors'!$B$8*V347)</f>
        <v>35.908559999999987</v>
      </c>
      <c r="CK347" s="33">
        <f>IF($CH347=0,CJ347,CJ347-('2. AC Monitors'!$A$15*'1. Version 7 Dataset'!$CG347))</f>
        <v>35.908559999999987</v>
      </c>
      <c r="CL347" s="33">
        <f>IF($CC347=TRUE,'1. Version 7 Dataset'!CK347-($CI347*'2. AC Monitors'!$B$15),'1. Version 7 Dataset'!CK347)</f>
        <v>35.908559999999987</v>
      </c>
      <c r="CM347" s="33">
        <f>IF($CD347=TRUE,CL347-($CI347*'2. AC Monitors'!$D$15),CL347)</f>
        <v>35.908559999999987</v>
      </c>
      <c r="CN347" s="33">
        <f>IF($CB347=TRUE,CM347-($CI347*'2. AC Monitors'!$E$15),CM347)</f>
        <v>35.908559999999987</v>
      </c>
      <c r="CO347" s="33">
        <f>IF($CA347="DC",CN347+(CI347*(1-'2. AC Monitors'!$D$21)),CN347)</f>
        <v>35.908559999999987</v>
      </c>
      <c r="CP347" s="35">
        <f>('2. AC Monitors'!$A$8*'1. Version 7 Dataset'!$R347)+'2. AC Monitors'!$C$8</f>
        <v>32.097440000000006</v>
      </c>
      <c r="CQ347" s="35">
        <f t="shared" si="41"/>
        <v>0</v>
      </c>
      <c r="CR347" s="33">
        <f>(IF(CD347=TRUE,CI347+(CI347*'2. AC Monitors'!$D$15),'1. Version 7 Dataset'!CI347))*0.85</f>
        <v>34.779823999999998</v>
      </c>
      <c r="CS347" s="35">
        <f t="shared" si="42"/>
        <v>0</v>
      </c>
      <c r="CT347" s="35">
        <f>($AZ347*$R347*'3. Signage Displays'!$A$7)+'3. Signage Displays'!$B$7*TANH('3. Signage Displays'!$C$7*('1. Version 7 Dataset'!$R347+'3. Signage Displays'!$D$7)+'3. Signage Displays'!$E$7)+'3. Signage Displays'!$F$7</f>
        <v>29.36830131792377</v>
      </c>
      <c r="CU347" s="36">
        <f>($AZ347*$R347*'3. Signage Displays'!$A$7)</f>
        <v>2.3252054400000004</v>
      </c>
      <c r="CV347" s="37">
        <f>BE347-(AZ347*R347*'3. Signage Displays'!$A$7)</f>
        <v>11.854794559999998</v>
      </c>
      <c r="CW347" s="37">
        <f>IF(CC347=TRUE,CV347-(CT347*'3. Signage Displays'!$A$12),CV347)</f>
        <v>11.854794559999998</v>
      </c>
      <c r="CX347" s="38">
        <f>'3. Signage Displays'!$B$7*TANH('3. Signage Displays'!$C$7*('1. Version 7 Dataset'!R347+'3. Signage Displays'!$D$7)+'3. Signage Displays'!$E$7)+'3. Signage Displays'!$F$7</f>
        <v>27.043095877923768</v>
      </c>
      <c r="CY347" s="28">
        <f t="shared" si="43"/>
        <v>1</v>
      </c>
    </row>
    <row r="348" spans="1:103" s="17" customFormat="1" ht="19.5" customHeight="1">
      <c r="A348" s="28">
        <v>369</v>
      </c>
      <c r="B348" s="29" t="s">
        <v>3083</v>
      </c>
      <c r="C348" s="29" t="s">
        <v>3335</v>
      </c>
      <c r="D348" s="29" t="s">
        <v>3336</v>
      </c>
      <c r="E348" s="29" t="s">
        <v>3086</v>
      </c>
      <c r="F348" s="29" t="s">
        <v>3335</v>
      </c>
      <c r="G348" s="29" t="s">
        <v>3336</v>
      </c>
      <c r="H348" s="29"/>
      <c r="I348" s="29" t="s">
        <v>78</v>
      </c>
      <c r="J348" s="29" t="s">
        <v>79</v>
      </c>
      <c r="K348" s="29"/>
      <c r="L348" s="29" t="s">
        <v>80</v>
      </c>
      <c r="M348" s="29"/>
      <c r="N348" s="30">
        <v>1000</v>
      </c>
      <c r="O348" s="30">
        <v>11.9</v>
      </c>
      <c r="P348" s="30">
        <v>21.4</v>
      </c>
      <c r="Q348" s="31">
        <v>24.5</v>
      </c>
      <c r="R348" s="30">
        <v>256.47000000000003</v>
      </c>
      <c r="S348" s="30">
        <v>1.78</v>
      </c>
      <c r="T348" s="30">
        <v>1080</v>
      </c>
      <c r="U348" s="30">
        <v>1920</v>
      </c>
      <c r="V348" s="32">
        <v>2.1</v>
      </c>
      <c r="W348" s="30">
        <v>8085</v>
      </c>
      <c r="X348" s="30">
        <v>60</v>
      </c>
      <c r="Y348" s="30">
        <v>0.4</v>
      </c>
      <c r="Z348" s="29" t="s">
        <v>86</v>
      </c>
      <c r="AA348" s="29" t="s">
        <v>86</v>
      </c>
      <c r="AB348" s="29"/>
      <c r="AC348" s="29"/>
      <c r="AD348" s="29" t="s">
        <v>84</v>
      </c>
      <c r="AE348" s="29" t="s">
        <v>84</v>
      </c>
      <c r="AF348" s="29" t="s">
        <v>3337</v>
      </c>
      <c r="AG348" s="29" t="s">
        <v>254</v>
      </c>
      <c r="AH348" s="29" t="s">
        <v>120</v>
      </c>
      <c r="AI348" s="29"/>
      <c r="AJ348" s="29" t="s">
        <v>120</v>
      </c>
      <c r="AK348" s="29" t="s">
        <v>86</v>
      </c>
      <c r="AL348" s="29" t="s">
        <v>87</v>
      </c>
      <c r="AM348" s="29" t="s">
        <v>254</v>
      </c>
      <c r="AN348" s="29" t="s">
        <v>86</v>
      </c>
      <c r="AO348" s="29" t="s">
        <v>86</v>
      </c>
      <c r="AP348" s="29" t="s">
        <v>86</v>
      </c>
      <c r="AQ348" s="29" t="s">
        <v>96</v>
      </c>
      <c r="AR348" s="29"/>
      <c r="AS348" s="29" t="s">
        <v>84</v>
      </c>
      <c r="AT348" s="29" t="s">
        <v>89</v>
      </c>
      <c r="AU348" s="29"/>
      <c r="AV348" s="30">
        <v>5</v>
      </c>
      <c r="AW348" s="29" t="s">
        <v>84</v>
      </c>
      <c r="AX348" s="29" t="s">
        <v>84</v>
      </c>
      <c r="AY348" s="30">
        <v>400</v>
      </c>
      <c r="AZ348" s="30">
        <v>374.8</v>
      </c>
      <c r="BA348" s="30">
        <v>359.3</v>
      </c>
      <c r="BB348" s="30">
        <v>200</v>
      </c>
      <c r="BC348" s="29"/>
      <c r="BD348" s="29"/>
      <c r="BE348" s="30">
        <v>16.72</v>
      </c>
      <c r="BF348" s="29"/>
      <c r="BG348" s="30">
        <v>0.2</v>
      </c>
      <c r="BH348" s="30">
        <v>0.2</v>
      </c>
      <c r="BI348" s="29"/>
      <c r="BJ348" s="30">
        <v>0.1</v>
      </c>
      <c r="BK348" s="30">
        <v>52.63</v>
      </c>
      <c r="BL348" s="30">
        <v>52.63</v>
      </c>
      <c r="BM348" s="30">
        <v>57</v>
      </c>
      <c r="BN348" s="29"/>
      <c r="BO348" s="29"/>
      <c r="BP348" s="30">
        <v>0.2</v>
      </c>
      <c r="BQ348" s="30">
        <v>0.32</v>
      </c>
      <c r="BR348" s="30">
        <v>0.2</v>
      </c>
      <c r="BS348" s="30">
        <v>16.75</v>
      </c>
      <c r="BT348" s="30">
        <v>53.18</v>
      </c>
      <c r="BU348" s="29"/>
      <c r="BV348" s="30">
        <v>0</v>
      </c>
      <c r="BW348" s="28">
        <v>369</v>
      </c>
      <c r="BX348" s="33">
        <f t="shared" si="38"/>
        <v>52.402319999999996</v>
      </c>
      <c r="BY348" s="34">
        <f>IF(COUNTIF($G$2:G348,G348)=1,1,0)</f>
        <v>1</v>
      </c>
      <c r="BZ348" s="34">
        <f t="shared" si="39"/>
        <v>1</v>
      </c>
      <c r="CA348" s="28" t="s">
        <v>3405</v>
      </c>
      <c r="CB348" s="34" t="b">
        <f t="shared" si="44"/>
        <v>0</v>
      </c>
      <c r="CC348" s="34" t="b">
        <f t="shared" si="40"/>
        <v>0</v>
      </c>
      <c r="CD348" s="34" t="b">
        <f t="array" ref="CD348">ISNUMBER(SEARCH("Touch Screen",$AJ348))</f>
        <v>0</v>
      </c>
      <c r="CE348" s="34"/>
      <c r="CF348" s="34"/>
      <c r="CG348" s="32">
        <v>40</v>
      </c>
      <c r="CH348" s="28">
        <v>0</v>
      </c>
      <c r="CI348" s="33">
        <f>('2. AC Monitors'!$A$8*'1. Version 7 Dataset'!$R348)+('1. Version 7 Dataset'!$V348*'2. AC Monitors'!$B$8)+'2. AC Monitors'!$C$8</f>
        <v>48.109340000000003</v>
      </c>
      <c r="CJ348" s="35">
        <f>BX348-('2. AC Monitors'!$B$8*V348)</f>
        <v>43.582319999999996</v>
      </c>
      <c r="CK348" s="33">
        <f>IF($CH348=0,CJ348,CJ348-('2. AC Monitors'!$A$15*'1. Version 7 Dataset'!$CG348))</f>
        <v>43.582319999999996</v>
      </c>
      <c r="CL348" s="33">
        <f>IF($CC348=TRUE,'1. Version 7 Dataset'!CK348-($CI348*'2. AC Monitors'!$B$15),'1. Version 7 Dataset'!CK348)</f>
        <v>43.582319999999996</v>
      </c>
      <c r="CM348" s="33">
        <f>IF($CD348=TRUE,CL348-($CI348*'2. AC Monitors'!$D$15),CL348)</f>
        <v>43.582319999999996</v>
      </c>
      <c r="CN348" s="33">
        <f>IF($CB348=TRUE,CM348-($CI348*'2. AC Monitors'!$E$15),CM348)</f>
        <v>43.582319999999996</v>
      </c>
      <c r="CO348" s="33">
        <f>IF($CA348="DC",CN348+(CI348*(1-'2. AC Monitors'!$D$21)),CN348)</f>
        <v>43.582319999999996</v>
      </c>
      <c r="CP348" s="35">
        <f>('2. AC Monitors'!$A$8*'1. Version 7 Dataset'!$R348)+'2. AC Monitors'!$C$8</f>
        <v>39.289340000000003</v>
      </c>
      <c r="CQ348" s="35">
        <f t="shared" si="41"/>
        <v>0</v>
      </c>
      <c r="CR348" s="33">
        <f>(IF(CD348=TRUE,CI348+(CI348*'2. AC Monitors'!$D$15),'1. Version 7 Dataset'!CI348))*0.85</f>
        <v>40.892938999999998</v>
      </c>
      <c r="CS348" s="35">
        <f t="shared" si="42"/>
        <v>0</v>
      </c>
      <c r="CT348" s="35">
        <f>($AZ348*$R348*'3. Signage Displays'!$A$7)+'3. Signage Displays'!$B$7*TANH('3. Signage Displays'!$C$7*('1. Version 7 Dataset'!$R348+'3. Signage Displays'!$D$7)+'3. Signage Displays'!$E$7)+'3. Signage Displays'!$F$7</f>
        <v>34.40580569727112</v>
      </c>
      <c r="CU348" s="36">
        <f>($AZ348*$R348*'3. Signage Displays'!$A$7)</f>
        <v>3.8449982400000011</v>
      </c>
      <c r="CV348" s="37">
        <f>BE348-(AZ348*R348*'3. Signage Displays'!$A$7)</f>
        <v>12.875001759999998</v>
      </c>
      <c r="CW348" s="37">
        <f>IF(CC348=TRUE,CV348-(CT348*'3. Signage Displays'!$A$12),CV348)</f>
        <v>12.875001759999998</v>
      </c>
      <c r="CX348" s="38">
        <f>'3. Signage Displays'!$B$7*TANH('3. Signage Displays'!$C$7*('1. Version 7 Dataset'!R348+'3. Signage Displays'!$D$7)+'3. Signage Displays'!$E$7)+'3. Signage Displays'!$F$7</f>
        <v>30.560807457271121</v>
      </c>
      <c r="CY348" s="28">
        <f t="shared" si="43"/>
        <v>1</v>
      </c>
    </row>
    <row r="349" spans="1:103" s="17" customFormat="1" ht="19.5" customHeight="1">
      <c r="A349" s="28">
        <v>370</v>
      </c>
      <c r="B349" s="29" t="s">
        <v>1132</v>
      </c>
      <c r="C349" s="29" t="s">
        <v>1161</v>
      </c>
      <c r="D349" s="29" t="s">
        <v>1162</v>
      </c>
      <c r="E349" s="29" t="s">
        <v>1135</v>
      </c>
      <c r="F349" s="29" t="s">
        <v>1161</v>
      </c>
      <c r="G349" s="29" t="s">
        <v>1162</v>
      </c>
      <c r="H349" s="29" t="s">
        <v>1163</v>
      </c>
      <c r="I349" s="29" t="s">
        <v>78</v>
      </c>
      <c r="J349" s="29" t="s">
        <v>79</v>
      </c>
      <c r="K349" s="29"/>
      <c r="L349" s="29" t="s">
        <v>80</v>
      </c>
      <c r="M349" s="29"/>
      <c r="N349" s="30">
        <v>1000</v>
      </c>
      <c r="O349" s="30">
        <v>10.5</v>
      </c>
      <c r="P349" s="30">
        <v>18.7</v>
      </c>
      <c r="Q349" s="31">
        <v>21.5</v>
      </c>
      <c r="R349" s="30">
        <v>197.6</v>
      </c>
      <c r="S349" s="30">
        <v>1.78</v>
      </c>
      <c r="T349" s="30">
        <v>1080</v>
      </c>
      <c r="U349" s="30">
        <v>1920</v>
      </c>
      <c r="V349" s="32">
        <v>2.1</v>
      </c>
      <c r="W349" s="30">
        <v>10494</v>
      </c>
      <c r="X349" s="30">
        <v>60</v>
      </c>
      <c r="Y349" s="30">
        <v>0.3</v>
      </c>
      <c r="Z349" s="29" t="s">
        <v>86</v>
      </c>
      <c r="AA349" s="29" t="s">
        <v>86</v>
      </c>
      <c r="AB349" s="29"/>
      <c r="AC349" s="29"/>
      <c r="AD349" s="29" t="s">
        <v>84</v>
      </c>
      <c r="AE349" s="29" t="s">
        <v>83</v>
      </c>
      <c r="AF349" s="29" t="s">
        <v>685</v>
      </c>
      <c r="AG349" s="29"/>
      <c r="AH349" s="29" t="s">
        <v>86</v>
      </c>
      <c r="AI349" s="29"/>
      <c r="AJ349" s="29" t="s">
        <v>86</v>
      </c>
      <c r="AK349" s="29" t="s">
        <v>86</v>
      </c>
      <c r="AL349" s="29" t="s">
        <v>87</v>
      </c>
      <c r="AM349" s="29"/>
      <c r="AN349" s="29" t="s">
        <v>86</v>
      </c>
      <c r="AO349" s="29" t="s">
        <v>86</v>
      </c>
      <c r="AP349" s="29" t="s">
        <v>86</v>
      </c>
      <c r="AQ349" s="29" t="s">
        <v>96</v>
      </c>
      <c r="AR349" s="29"/>
      <c r="AS349" s="29" t="s">
        <v>84</v>
      </c>
      <c r="AT349" s="29" t="s">
        <v>89</v>
      </c>
      <c r="AU349" s="29"/>
      <c r="AV349" s="30">
        <v>1</v>
      </c>
      <c r="AW349" s="29" t="s">
        <v>84</v>
      </c>
      <c r="AX349" s="29" t="s">
        <v>84</v>
      </c>
      <c r="AY349" s="30">
        <v>250</v>
      </c>
      <c r="AZ349" s="30">
        <v>235.2</v>
      </c>
      <c r="BA349" s="30">
        <v>250</v>
      </c>
      <c r="BB349" s="30">
        <v>200.1</v>
      </c>
      <c r="BC349" s="29"/>
      <c r="BD349" s="29"/>
      <c r="BE349" s="30">
        <v>14.6</v>
      </c>
      <c r="BF349" s="29"/>
      <c r="BG349" s="30">
        <v>0.14000000000000001</v>
      </c>
      <c r="BH349" s="30">
        <v>0.12</v>
      </c>
      <c r="BI349" s="29"/>
      <c r="BJ349" s="30">
        <v>0.09</v>
      </c>
      <c r="BK349" s="30">
        <v>45.04</v>
      </c>
      <c r="BL349" s="30">
        <v>45.04</v>
      </c>
      <c r="BM349" s="30">
        <v>50.6</v>
      </c>
      <c r="BN349" s="29"/>
      <c r="BO349" s="29"/>
      <c r="BP349" s="30">
        <v>0.12</v>
      </c>
      <c r="BQ349" s="30">
        <v>0.16</v>
      </c>
      <c r="BR349" s="30">
        <v>0.15</v>
      </c>
      <c r="BS349" s="30">
        <v>14.6</v>
      </c>
      <c r="BT349" s="30">
        <v>45.67</v>
      </c>
      <c r="BU349" s="29"/>
      <c r="BV349" s="30">
        <v>0</v>
      </c>
      <c r="BW349" s="28">
        <v>370</v>
      </c>
      <c r="BX349" s="33">
        <f t="shared" si="38"/>
        <v>45.560759999999995</v>
      </c>
      <c r="BY349" s="34">
        <f>IF(COUNTIF($G$2:G349,G349)=1,1,0)</f>
        <v>1</v>
      </c>
      <c r="BZ349" s="34">
        <f t="shared" si="39"/>
        <v>1</v>
      </c>
      <c r="CA349" s="28" t="s">
        <v>3405</v>
      </c>
      <c r="CB349" s="34" t="b">
        <f t="shared" si="44"/>
        <v>0</v>
      </c>
      <c r="CC349" s="34" t="b">
        <f t="shared" si="40"/>
        <v>0</v>
      </c>
      <c r="CD349" s="34" t="b">
        <f t="array" ref="CD349">ISNUMBER(SEARCH("Touch Screen",$AJ349))</f>
        <v>0</v>
      </c>
      <c r="CE349" s="34"/>
      <c r="CF349" s="34"/>
      <c r="CG349" s="32">
        <v>0.3</v>
      </c>
      <c r="CH349" s="28">
        <v>0</v>
      </c>
      <c r="CI349" s="33">
        <f>('2. AC Monitors'!$A$8*'1. Version 7 Dataset'!$R349)+('1. Version 7 Dataset'!$V349*'2. AC Monitors'!$B$8)+'2. AC Monitors'!$C$8</f>
        <v>40.927199999999999</v>
      </c>
      <c r="CJ349" s="35">
        <f>BX349-('2. AC Monitors'!$B$8*V349)</f>
        <v>36.740759999999995</v>
      </c>
      <c r="CK349" s="33">
        <f>IF($CH349=0,CJ349,CJ349-('2. AC Monitors'!$A$15*'1. Version 7 Dataset'!$CG349))</f>
        <v>36.740759999999995</v>
      </c>
      <c r="CL349" s="33">
        <f>IF($CC349=TRUE,'1. Version 7 Dataset'!CK349-($CI349*'2. AC Monitors'!$B$15),'1. Version 7 Dataset'!CK349)</f>
        <v>36.740759999999995</v>
      </c>
      <c r="CM349" s="33">
        <f>IF($CD349=TRUE,CL349-($CI349*'2. AC Monitors'!$D$15),CL349)</f>
        <v>36.740759999999995</v>
      </c>
      <c r="CN349" s="33">
        <f>IF($CB349=TRUE,CM349-($CI349*'2. AC Monitors'!$E$15),CM349)</f>
        <v>36.740759999999995</v>
      </c>
      <c r="CO349" s="33">
        <f>IF($CA349="DC",CN349+(CI349*(1-'2. AC Monitors'!$D$21)),CN349)</f>
        <v>36.740759999999995</v>
      </c>
      <c r="CP349" s="35">
        <f>('2. AC Monitors'!$A$8*'1. Version 7 Dataset'!$R349)+'2. AC Monitors'!$C$8</f>
        <v>32.107199999999999</v>
      </c>
      <c r="CQ349" s="35">
        <f t="shared" si="41"/>
        <v>0</v>
      </c>
      <c r="CR349" s="33">
        <f>(IF(CD349=TRUE,CI349+(CI349*'2. AC Monitors'!$D$15),'1. Version 7 Dataset'!CI349))*0.85</f>
        <v>34.788119999999999</v>
      </c>
      <c r="CS349" s="35">
        <f t="shared" si="42"/>
        <v>0</v>
      </c>
      <c r="CT349" s="35">
        <f>($AZ349*$R349*'3. Signage Displays'!$A$7)+'3. Signage Displays'!$B$7*TANH('3. Signage Displays'!$C$7*('1. Version 7 Dataset'!$R349+'3. Signage Displays'!$D$7)+'3. Signage Displays'!$E$7)+'3. Signage Displays'!$F$7</f>
        <v>28.906900131624592</v>
      </c>
      <c r="CU349" s="36">
        <f>($AZ349*$R349*'3. Signage Displays'!$A$7)</f>
        <v>1.8590207999999999</v>
      </c>
      <c r="CV349" s="37">
        <f>BE349-(AZ349*R349*'3. Signage Displays'!$A$7)</f>
        <v>12.7409792</v>
      </c>
      <c r="CW349" s="37">
        <f>IF(CC349=TRUE,CV349-(CT349*'3. Signage Displays'!$A$12),CV349)</f>
        <v>12.7409792</v>
      </c>
      <c r="CX349" s="38">
        <f>'3. Signage Displays'!$B$7*TANH('3. Signage Displays'!$C$7*('1. Version 7 Dataset'!R349+'3. Signage Displays'!$D$7)+'3. Signage Displays'!$E$7)+'3. Signage Displays'!$F$7</f>
        <v>27.047879331624593</v>
      </c>
      <c r="CY349" s="28">
        <f t="shared" si="43"/>
        <v>1</v>
      </c>
    </row>
    <row r="350" spans="1:103" s="17" customFormat="1" ht="19.5" customHeight="1">
      <c r="A350" s="28">
        <v>372</v>
      </c>
      <c r="B350" s="29" t="s">
        <v>3083</v>
      </c>
      <c r="C350" s="29" t="s">
        <v>3312</v>
      </c>
      <c r="D350" s="29" t="s">
        <v>3313</v>
      </c>
      <c r="E350" s="29" t="s">
        <v>3086</v>
      </c>
      <c r="F350" s="29" t="s">
        <v>3312</v>
      </c>
      <c r="G350" s="29" t="s">
        <v>3313</v>
      </c>
      <c r="H350" s="29"/>
      <c r="I350" s="29" t="s">
        <v>78</v>
      </c>
      <c r="J350" s="29" t="s">
        <v>100</v>
      </c>
      <c r="K350" s="29"/>
      <c r="L350" s="29" t="s">
        <v>80</v>
      </c>
      <c r="M350" s="29"/>
      <c r="N350" s="30">
        <v>1200</v>
      </c>
      <c r="O350" s="30">
        <v>15.5</v>
      </c>
      <c r="P350" s="30">
        <v>27.5</v>
      </c>
      <c r="Q350" s="31">
        <v>31.5</v>
      </c>
      <c r="R350" s="30">
        <v>437.55</v>
      </c>
      <c r="S350" s="30">
        <v>1.78</v>
      </c>
      <c r="T350" s="30">
        <v>1080</v>
      </c>
      <c r="U350" s="30">
        <v>1920</v>
      </c>
      <c r="V350" s="32">
        <v>2.1</v>
      </c>
      <c r="W350" s="30">
        <v>4739</v>
      </c>
      <c r="X350" s="30">
        <v>60</v>
      </c>
      <c r="Y350" s="30">
        <v>0.3</v>
      </c>
      <c r="Z350" s="29" t="s">
        <v>86</v>
      </c>
      <c r="AA350" s="29" t="s">
        <v>86</v>
      </c>
      <c r="AB350" s="29"/>
      <c r="AC350" s="29"/>
      <c r="AD350" s="29" t="s">
        <v>84</v>
      </c>
      <c r="AE350" s="29" t="s">
        <v>83</v>
      </c>
      <c r="AF350" s="29" t="s">
        <v>3314</v>
      </c>
      <c r="AG350" s="29" t="s">
        <v>3315</v>
      </c>
      <c r="AH350" s="29" t="s">
        <v>86</v>
      </c>
      <c r="AI350" s="29"/>
      <c r="AJ350" s="29" t="s">
        <v>86</v>
      </c>
      <c r="AK350" s="29" t="s">
        <v>86</v>
      </c>
      <c r="AL350" s="29" t="s">
        <v>762</v>
      </c>
      <c r="AM350" s="29" t="s">
        <v>3315</v>
      </c>
      <c r="AN350" s="29" t="s">
        <v>86</v>
      </c>
      <c r="AO350" s="29" t="s">
        <v>86</v>
      </c>
      <c r="AP350" s="29" t="s">
        <v>86</v>
      </c>
      <c r="AQ350" s="29" t="s">
        <v>96</v>
      </c>
      <c r="AR350" s="29"/>
      <c r="AS350" s="29" t="s">
        <v>84</v>
      </c>
      <c r="AT350" s="29" t="s">
        <v>89</v>
      </c>
      <c r="AU350" s="29"/>
      <c r="AV350" s="30">
        <v>10</v>
      </c>
      <c r="AW350" s="29" t="s">
        <v>84</v>
      </c>
      <c r="AX350" s="29" t="s">
        <v>84</v>
      </c>
      <c r="AY350" s="30">
        <v>350</v>
      </c>
      <c r="AZ350" s="30">
        <v>381.1</v>
      </c>
      <c r="BA350" s="30">
        <v>366.2</v>
      </c>
      <c r="BB350" s="30">
        <v>207</v>
      </c>
      <c r="BC350" s="29"/>
      <c r="BD350" s="29"/>
      <c r="BE350" s="30">
        <v>28.59</v>
      </c>
      <c r="BF350" s="29"/>
      <c r="BG350" s="30">
        <v>0.2</v>
      </c>
      <c r="BH350" s="30">
        <v>0</v>
      </c>
      <c r="BI350" s="29"/>
      <c r="BJ350" s="30">
        <v>0</v>
      </c>
      <c r="BK350" s="30">
        <v>88.8</v>
      </c>
      <c r="BL350" s="30">
        <v>88.8</v>
      </c>
      <c r="BM350" s="30">
        <v>89.2</v>
      </c>
      <c r="BN350" s="29"/>
      <c r="BO350" s="29"/>
      <c r="BP350" s="30">
        <v>0</v>
      </c>
      <c r="BQ350" s="30">
        <v>0.22</v>
      </c>
      <c r="BR350" s="29"/>
      <c r="BS350" s="30">
        <v>28.63</v>
      </c>
      <c r="BT350" s="30">
        <v>89.03</v>
      </c>
      <c r="BU350" s="29"/>
      <c r="BV350" s="30">
        <v>0</v>
      </c>
      <c r="BW350" s="28">
        <v>372</v>
      </c>
      <c r="BX350" s="33">
        <f t="shared" si="38"/>
        <v>88.795739999999995</v>
      </c>
      <c r="BY350" s="34">
        <f>IF(COUNTIF($G$2:G350,G350)=1,1,0)</f>
        <v>1</v>
      </c>
      <c r="BZ350" s="34">
        <f t="shared" si="39"/>
        <v>1</v>
      </c>
      <c r="CA350" s="28" t="s">
        <v>3405</v>
      </c>
      <c r="CB350" s="34" t="b">
        <f t="shared" si="44"/>
        <v>0</v>
      </c>
      <c r="CC350" s="34" t="b">
        <f t="shared" si="40"/>
        <v>0</v>
      </c>
      <c r="CD350" s="34" t="b">
        <f t="array" ref="CD350">ISNUMBER(SEARCH("Touch Screen",$AJ350))</f>
        <v>0</v>
      </c>
      <c r="CE350" s="34"/>
      <c r="CF350" s="34"/>
      <c r="CG350" s="32">
        <v>0.3</v>
      </c>
      <c r="CH350" s="28">
        <v>0</v>
      </c>
      <c r="CI350" s="33">
        <f>('2. AC Monitors'!$A$8*'1. Version 7 Dataset'!$R350)+('1. Version 7 Dataset'!$V350*'2. AC Monitors'!$B$8)+'2. AC Monitors'!$C$8</f>
        <v>70.201099999999997</v>
      </c>
      <c r="CJ350" s="35">
        <f>BX350-('2. AC Monitors'!$B$8*V350)</f>
        <v>79.975740000000002</v>
      </c>
      <c r="CK350" s="33">
        <f>IF($CH350=0,CJ350,CJ350-('2. AC Monitors'!$A$15*'1. Version 7 Dataset'!$CG350))</f>
        <v>79.975740000000002</v>
      </c>
      <c r="CL350" s="33">
        <f>IF($CC350=TRUE,'1. Version 7 Dataset'!CK350-($CI350*'2. AC Monitors'!$B$15),'1. Version 7 Dataset'!CK350)</f>
        <v>79.975740000000002</v>
      </c>
      <c r="CM350" s="33">
        <f>IF($CD350=TRUE,CL350-($CI350*'2. AC Monitors'!$D$15),CL350)</f>
        <v>79.975740000000002</v>
      </c>
      <c r="CN350" s="33">
        <f>IF($CB350=TRUE,CM350-($CI350*'2. AC Monitors'!$E$15),CM350)</f>
        <v>79.975740000000002</v>
      </c>
      <c r="CO350" s="33">
        <f>IF($CA350="DC",CN350+(CI350*(1-'2. AC Monitors'!$D$21)),CN350)</f>
        <v>79.975740000000002</v>
      </c>
      <c r="CP350" s="35">
        <f>('2. AC Monitors'!$A$8*'1. Version 7 Dataset'!$R350)+'2. AC Monitors'!$C$8</f>
        <v>61.381100000000004</v>
      </c>
      <c r="CQ350" s="35">
        <f t="shared" si="41"/>
        <v>0</v>
      </c>
      <c r="CR350" s="33">
        <f>(IF(CD350=TRUE,CI350+(CI350*'2. AC Monitors'!$D$15),'1. Version 7 Dataset'!CI350))*0.85</f>
        <v>59.670934999999993</v>
      </c>
      <c r="CS350" s="35">
        <f t="shared" si="42"/>
        <v>0</v>
      </c>
      <c r="CT350" s="35">
        <f>($AZ350*$R350*'3. Signage Displays'!$A$7)+'3. Signage Displays'!$B$7*TANH('3. Signage Displays'!$C$7*('1. Version 7 Dataset'!$R350+'3. Signage Displays'!$D$7)+'3. Signage Displays'!$E$7)+'3. Signage Displays'!$F$7</f>
        <v>47.897347168536669</v>
      </c>
      <c r="CU350" s="36">
        <f>($AZ350*$R350*'3. Signage Displays'!$A$7)</f>
        <v>6.6700122000000013</v>
      </c>
      <c r="CV350" s="37">
        <f>BE350-(AZ350*R350*'3. Signage Displays'!$A$7)</f>
        <v>21.919987799999998</v>
      </c>
      <c r="CW350" s="37">
        <f>IF(CC350=TRUE,CV350-(CT350*'3. Signage Displays'!$A$12),CV350)</f>
        <v>21.919987799999998</v>
      </c>
      <c r="CX350" s="38">
        <f>'3. Signage Displays'!$B$7*TANH('3. Signage Displays'!$C$7*('1. Version 7 Dataset'!R350+'3. Signage Displays'!$D$7)+'3. Signage Displays'!$E$7)+'3. Signage Displays'!$F$7</f>
        <v>41.227334968536667</v>
      </c>
      <c r="CY350" s="28">
        <f t="shared" si="43"/>
        <v>1</v>
      </c>
    </row>
    <row r="351" spans="1:103" s="17" customFormat="1" ht="19.5" customHeight="1">
      <c r="A351" s="28">
        <v>373</v>
      </c>
      <c r="B351" s="29" t="s">
        <v>2857</v>
      </c>
      <c r="C351" s="29" t="s">
        <v>2988</v>
      </c>
      <c r="D351" s="29" t="s">
        <v>2989</v>
      </c>
      <c r="E351" s="29" t="s">
        <v>2860</v>
      </c>
      <c r="F351" s="29" t="s">
        <v>2988</v>
      </c>
      <c r="G351" s="29" t="s">
        <v>2989</v>
      </c>
      <c r="H351" s="29"/>
      <c r="I351" s="29" t="s">
        <v>78</v>
      </c>
      <c r="J351" s="29" t="s">
        <v>88</v>
      </c>
      <c r="K351" s="29" t="s">
        <v>158</v>
      </c>
      <c r="L351" s="29" t="s">
        <v>80</v>
      </c>
      <c r="M351" s="29" t="s">
        <v>105</v>
      </c>
      <c r="N351" s="30">
        <v>1000</v>
      </c>
      <c r="O351" s="30">
        <v>11.7</v>
      </c>
      <c r="P351" s="30">
        <v>20.7</v>
      </c>
      <c r="Q351" s="31">
        <v>23.8</v>
      </c>
      <c r="R351" s="30">
        <v>242.18</v>
      </c>
      <c r="S351" s="30">
        <v>1.78</v>
      </c>
      <c r="T351" s="30">
        <v>1080</v>
      </c>
      <c r="U351" s="30">
        <v>1920</v>
      </c>
      <c r="V351" s="32">
        <v>2.1</v>
      </c>
      <c r="W351" s="30">
        <v>8562</v>
      </c>
      <c r="X351" s="30">
        <v>60</v>
      </c>
      <c r="Y351" s="30">
        <v>41.3</v>
      </c>
      <c r="Z351" s="29" t="s">
        <v>81</v>
      </c>
      <c r="AA351" s="29" t="s">
        <v>86</v>
      </c>
      <c r="AB351" s="29"/>
      <c r="AC351" s="29"/>
      <c r="AD351" s="29" t="s">
        <v>84</v>
      </c>
      <c r="AE351" s="29" t="s">
        <v>83</v>
      </c>
      <c r="AF351" s="29" t="s">
        <v>102</v>
      </c>
      <c r="AG351" s="29" t="s">
        <v>105</v>
      </c>
      <c r="AH351" s="29" t="s">
        <v>86</v>
      </c>
      <c r="AI351" s="29" t="s">
        <v>105</v>
      </c>
      <c r="AJ351" s="29" t="s">
        <v>86</v>
      </c>
      <c r="AK351" s="29" t="s">
        <v>86</v>
      </c>
      <c r="AL351" s="29" t="s">
        <v>102</v>
      </c>
      <c r="AM351" s="29" t="s">
        <v>105</v>
      </c>
      <c r="AN351" s="29" t="s">
        <v>86</v>
      </c>
      <c r="AO351" s="29" t="s">
        <v>86</v>
      </c>
      <c r="AP351" s="29" t="s">
        <v>86</v>
      </c>
      <c r="AQ351" s="29" t="s">
        <v>96</v>
      </c>
      <c r="AR351" s="29" t="s">
        <v>105</v>
      </c>
      <c r="AS351" s="29" t="s">
        <v>84</v>
      </c>
      <c r="AT351" s="29" t="s">
        <v>89</v>
      </c>
      <c r="AU351" s="29" t="s">
        <v>105</v>
      </c>
      <c r="AV351" s="30">
        <v>5</v>
      </c>
      <c r="AW351" s="29" t="s">
        <v>84</v>
      </c>
      <c r="AX351" s="29" t="s">
        <v>83</v>
      </c>
      <c r="AY351" s="30">
        <v>250</v>
      </c>
      <c r="AZ351" s="30">
        <v>275.10000000000002</v>
      </c>
      <c r="BA351" s="30">
        <v>230.9</v>
      </c>
      <c r="BB351" s="30">
        <v>200</v>
      </c>
      <c r="BC351" s="29"/>
      <c r="BD351" s="29"/>
      <c r="BE351" s="30">
        <v>15.58</v>
      </c>
      <c r="BF351" s="29"/>
      <c r="BG351" s="30">
        <v>0.14000000000000001</v>
      </c>
      <c r="BH351" s="29"/>
      <c r="BI351" s="29"/>
      <c r="BJ351" s="30">
        <v>0.12</v>
      </c>
      <c r="BK351" s="30">
        <v>48.56</v>
      </c>
      <c r="BL351" s="30">
        <v>48.56</v>
      </c>
      <c r="BM351" s="30">
        <v>54.1</v>
      </c>
      <c r="BN351" s="29"/>
      <c r="BO351" s="29"/>
      <c r="BP351" s="30">
        <v>0.19</v>
      </c>
      <c r="BQ351" s="30">
        <v>0.21</v>
      </c>
      <c r="BR351" s="29"/>
      <c r="BS351" s="30">
        <v>15.53</v>
      </c>
      <c r="BT351" s="30">
        <v>48.8</v>
      </c>
      <c r="BU351" s="29"/>
      <c r="BV351" s="30">
        <v>0</v>
      </c>
      <c r="BW351" s="28">
        <v>373</v>
      </c>
      <c r="BX351" s="33">
        <f t="shared" si="38"/>
        <v>48.565439999999995</v>
      </c>
      <c r="BY351" s="34">
        <f>IF(COUNTIF($G$2:G351,G351)=1,1,0)</f>
        <v>1</v>
      </c>
      <c r="BZ351" s="34">
        <f t="shared" si="39"/>
        <v>1</v>
      </c>
      <c r="CA351" s="28" t="s">
        <v>3405</v>
      </c>
      <c r="CB351" s="34" t="b">
        <f t="shared" si="44"/>
        <v>0</v>
      </c>
      <c r="CC351" s="34" t="b">
        <f t="shared" si="40"/>
        <v>0</v>
      </c>
      <c r="CD351" s="34" t="b">
        <f t="array" ref="CD351">ISNUMBER(SEARCH("Touch Screen",$AJ351))</f>
        <v>0</v>
      </c>
      <c r="CE351" s="34"/>
      <c r="CF351" s="34"/>
      <c r="CG351" s="32">
        <v>41.3</v>
      </c>
      <c r="CH351" s="28">
        <v>0</v>
      </c>
      <c r="CI351" s="33">
        <f>('2. AC Monitors'!$A$8*'1. Version 7 Dataset'!$R351)+('1. Version 7 Dataset'!$V351*'2. AC Monitors'!$B$8)+'2. AC Monitors'!$C$8</f>
        <v>46.365960000000001</v>
      </c>
      <c r="CJ351" s="35">
        <f>BX351-('2. AC Monitors'!$B$8*V351)</f>
        <v>39.745439999999995</v>
      </c>
      <c r="CK351" s="33">
        <f>IF($CH351=0,CJ351,CJ351-('2. AC Monitors'!$A$15*'1. Version 7 Dataset'!$CG351))</f>
        <v>39.745439999999995</v>
      </c>
      <c r="CL351" s="33">
        <f>IF($CC351=TRUE,'1. Version 7 Dataset'!CK351-($CI351*'2. AC Monitors'!$B$15),'1. Version 7 Dataset'!CK351)</f>
        <v>39.745439999999995</v>
      </c>
      <c r="CM351" s="33">
        <f>IF($CD351=TRUE,CL351-($CI351*'2. AC Monitors'!$D$15),CL351)</f>
        <v>39.745439999999995</v>
      </c>
      <c r="CN351" s="33">
        <f>IF($CB351=TRUE,CM351-($CI351*'2. AC Monitors'!$E$15),CM351)</f>
        <v>39.745439999999995</v>
      </c>
      <c r="CO351" s="33">
        <f>IF($CA351="DC",CN351+(CI351*(1-'2. AC Monitors'!$D$21)),CN351)</f>
        <v>39.745439999999995</v>
      </c>
      <c r="CP351" s="35">
        <f>('2. AC Monitors'!$A$8*'1. Version 7 Dataset'!$R351)+'2. AC Monitors'!$C$8</f>
        <v>37.545960000000001</v>
      </c>
      <c r="CQ351" s="35">
        <f t="shared" si="41"/>
        <v>0</v>
      </c>
      <c r="CR351" s="33">
        <f>(IF(CD351=TRUE,CI351+(CI351*'2. AC Monitors'!$D$15),'1. Version 7 Dataset'!CI351))*0.85</f>
        <v>39.411065999999998</v>
      </c>
      <c r="CS351" s="35">
        <f t="shared" si="42"/>
        <v>0</v>
      </c>
      <c r="CT351" s="35">
        <f>($AZ351*$R351*'3. Signage Displays'!$A$7)+'3. Signage Displays'!$B$7*TANH('3. Signage Displays'!$C$7*('1. Version 7 Dataset'!$R351+'3. Signage Displays'!$D$7)+'3. Signage Displays'!$E$7)+'3. Signage Displays'!$F$7</f>
        <v>32.374476092701336</v>
      </c>
      <c r="CU351" s="36">
        <f>($AZ351*$R351*'3. Signage Displays'!$A$7)</f>
        <v>2.6649487200000004</v>
      </c>
      <c r="CV351" s="37">
        <f>BE351-(AZ351*R351*'3. Signage Displays'!$A$7)</f>
        <v>12.91505128</v>
      </c>
      <c r="CW351" s="37">
        <f>IF(CC351=TRUE,CV351-(CT351*'3. Signage Displays'!$A$12),CV351)</f>
        <v>12.91505128</v>
      </c>
      <c r="CX351" s="38">
        <f>'3. Signage Displays'!$B$7*TANH('3. Signage Displays'!$C$7*('1. Version 7 Dataset'!R351+'3. Signage Displays'!$D$7)+'3. Signage Displays'!$E$7)+'3. Signage Displays'!$F$7</f>
        <v>29.709527372701334</v>
      </c>
      <c r="CY351" s="28">
        <f t="shared" si="43"/>
        <v>1</v>
      </c>
    </row>
    <row r="352" spans="1:103" s="17" customFormat="1" ht="19.5" customHeight="1">
      <c r="A352" s="28">
        <v>391</v>
      </c>
      <c r="B352" s="29" t="s">
        <v>2857</v>
      </c>
      <c r="C352" s="29" t="s">
        <v>2990</v>
      </c>
      <c r="D352" s="29" t="s">
        <v>2991</v>
      </c>
      <c r="E352" s="29" t="s">
        <v>2860</v>
      </c>
      <c r="F352" s="29" t="s">
        <v>2990</v>
      </c>
      <c r="G352" s="29" t="s">
        <v>2991</v>
      </c>
      <c r="H352" s="29"/>
      <c r="I352" s="29" t="s">
        <v>78</v>
      </c>
      <c r="J352" s="29" t="s">
        <v>88</v>
      </c>
      <c r="K352" s="29" t="s">
        <v>158</v>
      </c>
      <c r="L352" s="29" t="s">
        <v>80</v>
      </c>
      <c r="M352" s="29" t="s">
        <v>105</v>
      </c>
      <c r="N352" s="30">
        <v>1000</v>
      </c>
      <c r="O352" s="30">
        <v>11.7</v>
      </c>
      <c r="P352" s="30">
        <v>20.7</v>
      </c>
      <c r="Q352" s="31">
        <v>23.8</v>
      </c>
      <c r="R352" s="30">
        <v>242.2</v>
      </c>
      <c r="S352" s="30">
        <v>1.78</v>
      </c>
      <c r="T352" s="30">
        <v>1080</v>
      </c>
      <c r="U352" s="30">
        <v>1920</v>
      </c>
      <c r="V352" s="32">
        <v>2.1</v>
      </c>
      <c r="W352" s="30">
        <v>8426</v>
      </c>
      <c r="X352" s="30">
        <v>60</v>
      </c>
      <c r="Y352" s="30">
        <v>33.200000000000003</v>
      </c>
      <c r="Z352" s="29" t="s">
        <v>81</v>
      </c>
      <c r="AA352" s="29" t="s">
        <v>86</v>
      </c>
      <c r="AB352" s="29"/>
      <c r="AC352" s="29"/>
      <c r="AD352" s="29" t="s">
        <v>84</v>
      </c>
      <c r="AE352" s="29" t="s">
        <v>84</v>
      </c>
      <c r="AF352" s="29" t="s">
        <v>270</v>
      </c>
      <c r="AG352" s="29" t="s">
        <v>105</v>
      </c>
      <c r="AH352" s="29" t="s">
        <v>86</v>
      </c>
      <c r="AI352" s="29" t="s">
        <v>105</v>
      </c>
      <c r="AJ352" s="29" t="s">
        <v>86</v>
      </c>
      <c r="AK352" s="29" t="s">
        <v>86</v>
      </c>
      <c r="AL352" s="29" t="s">
        <v>102</v>
      </c>
      <c r="AM352" s="29" t="s">
        <v>105</v>
      </c>
      <c r="AN352" s="29" t="s">
        <v>86</v>
      </c>
      <c r="AO352" s="29" t="s">
        <v>86</v>
      </c>
      <c r="AP352" s="29" t="s">
        <v>86</v>
      </c>
      <c r="AQ352" s="29" t="s">
        <v>96</v>
      </c>
      <c r="AR352" s="29" t="s">
        <v>105</v>
      </c>
      <c r="AS352" s="29" t="s">
        <v>84</v>
      </c>
      <c r="AT352" s="29" t="s">
        <v>89</v>
      </c>
      <c r="AU352" s="29" t="s">
        <v>105</v>
      </c>
      <c r="AV352" s="30">
        <v>5</v>
      </c>
      <c r="AW352" s="29" t="s">
        <v>84</v>
      </c>
      <c r="AX352" s="29" t="s">
        <v>83</v>
      </c>
      <c r="AY352" s="30">
        <v>224.6</v>
      </c>
      <c r="AZ352" s="30">
        <v>224.6</v>
      </c>
      <c r="BA352" s="30">
        <v>211.2</v>
      </c>
      <c r="BB352" s="30">
        <v>200</v>
      </c>
      <c r="BC352" s="29"/>
      <c r="BD352" s="29"/>
      <c r="BE352" s="30">
        <v>17.21</v>
      </c>
      <c r="BF352" s="29"/>
      <c r="BG352" s="30">
        <v>0.22</v>
      </c>
      <c r="BH352" s="29"/>
      <c r="BI352" s="29"/>
      <c r="BJ352" s="30">
        <v>0.15</v>
      </c>
      <c r="BK352" s="30">
        <v>54.01</v>
      </c>
      <c r="BL352" s="30">
        <v>54.01</v>
      </c>
      <c r="BM352" s="30">
        <v>54.15</v>
      </c>
      <c r="BN352" s="29"/>
      <c r="BO352" s="29"/>
      <c r="BP352" s="30">
        <v>0.17</v>
      </c>
      <c r="BQ352" s="30">
        <v>0.26</v>
      </c>
      <c r="BR352" s="29"/>
      <c r="BS352" s="30">
        <v>17.12</v>
      </c>
      <c r="BT352" s="30">
        <v>53.97</v>
      </c>
      <c r="BU352" s="29"/>
      <c r="BV352" s="30">
        <v>0</v>
      </c>
      <c r="BW352" s="28">
        <v>391</v>
      </c>
      <c r="BX352" s="33">
        <f t="shared" si="38"/>
        <v>54.018540000000002</v>
      </c>
      <c r="BY352" s="34">
        <f>IF(COUNTIF($G$2:G352,G352)=1,1,0)</f>
        <v>1</v>
      </c>
      <c r="BZ352" s="34">
        <f t="shared" si="39"/>
        <v>1</v>
      </c>
      <c r="CA352" s="28" t="s">
        <v>3405</v>
      </c>
      <c r="CB352" s="34" t="b">
        <f t="shared" si="44"/>
        <v>0</v>
      </c>
      <c r="CC352" s="34" t="b">
        <f t="shared" si="40"/>
        <v>0</v>
      </c>
      <c r="CD352" s="34" t="b">
        <f t="array" ref="CD352">ISNUMBER(SEARCH("Touch Screen",$AJ352))</f>
        <v>0</v>
      </c>
      <c r="CE352" s="34"/>
      <c r="CF352" s="34"/>
      <c r="CG352" s="32">
        <v>33.200000000000003</v>
      </c>
      <c r="CH352" s="28">
        <v>0</v>
      </c>
      <c r="CI352" s="33">
        <f>('2. AC Monitors'!$A$8*'1. Version 7 Dataset'!$R352)+('1. Version 7 Dataset'!$V352*'2. AC Monitors'!$B$8)+'2. AC Monitors'!$C$8</f>
        <v>46.368399999999994</v>
      </c>
      <c r="CJ352" s="35">
        <f>BX352-('2. AC Monitors'!$B$8*V352)</f>
        <v>45.198540000000001</v>
      </c>
      <c r="CK352" s="33">
        <f>IF($CH352=0,CJ352,CJ352-('2. AC Monitors'!$A$15*'1. Version 7 Dataset'!$CG352))</f>
        <v>45.198540000000001</v>
      </c>
      <c r="CL352" s="33">
        <f>IF($CC352=TRUE,'1. Version 7 Dataset'!CK352-($CI352*'2. AC Monitors'!$B$15),'1. Version 7 Dataset'!CK352)</f>
        <v>45.198540000000001</v>
      </c>
      <c r="CM352" s="33">
        <f>IF($CD352=TRUE,CL352-($CI352*'2. AC Monitors'!$D$15),CL352)</f>
        <v>45.198540000000001</v>
      </c>
      <c r="CN352" s="33">
        <f>IF($CB352=TRUE,CM352-($CI352*'2. AC Monitors'!$E$15),CM352)</f>
        <v>45.198540000000001</v>
      </c>
      <c r="CO352" s="33">
        <f>IF($CA352="DC",CN352+(CI352*(1-'2. AC Monitors'!$D$21)),CN352)</f>
        <v>45.198540000000001</v>
      </c>
      <c r="CP352" s="35">
        <f>('2. AC Monitors'!$A$8*'1. Version 7 Dataset'!$R352)+'2. AC Monitors'!$C$8</f>
        <v>37.548400000000001</v>
      </c>
      <c r="CQ352" s="35">
        <f t="shared" si="41"/>
        <v>0</v>
      </c>
      <c r="CR352" s="33">
        <f>(IF(CD352=TRUE,CI352+(CI352*'2. AC Monitors'!$D$15),'1. Version 7 Dataset'!CI352))*0.85</f>
        <v>39.413139999999991</v>
      </c>
      <c r="CS352" s="35">
        <f t="shared" si="42"/>
        <v>0</v>
      </c>
      <c r="CT352" s="35">
        <f>($AZ352*$R352*'3. Signage Displays'!$A$7)+'3. Signage Displays'!$B$7*TANH('3. Signage Displays'!$C$7*('1. Version 7 Dataset'!$R352+'3. Signage Displays'!$D$7)+'3. Signage Displays'!$E$7)+'3. Signage Displays'!$F$7</f>
        <v>31.886644315493211</v>
      </c>
      <c r="CU352" s="36">
        <f>($AZ352*$R352*'3. Signage Displays'!$A$7)</f>
        <v>2.1759247999999998</v>
      </c>
      <c r="CV352" s="37">
        <f>BE352-(AZ352*R352*'3. Signage Displays'!$A$7)</f>
        <v>15.0340752</v>
      </c>
      <c r="CW352" s="37">
        <f>IF(CC352=TRUE,CV352-(CT352*'3. Signage Displays'!$A$12),CV352)</f>
        <v>15.0340752</v>
      </c>
      <c r="CX352" s="38">
        <f>'3. Signage Displays'!$B$7*TANH('3. Signage Displays'!$C$7*('1. Version 7 Dataset'!R352+'3. Signage Displays'!$D$7)+'3. Signage Displays'!$E$7)+'3. Signage Displays'!$F$7</f>
        <v>29.71071951549321</v>
      </c>
      <c r="CY352" s="28">
        <f t="shared" si="43"/>
        <v>1</v>
      </c>
    </row>
    <row r="353" spans="1:103" s="17" customFormat="1" ht="19.5" customHeight="1">
      <c r="A353" s="28">
        <v>392</v>
      </c>
      <c r="B353" s="29" t="s">
        <v>1635</v>
      </c>
      <c r="C353" s="29" t="s">
        <v>1636</v>
      </c>
      <c r="D353" s="29" t="s">
        <v>1636</v>
      </c>
      <c r="E353" s="29" t="s">
        <v>1637</v>
      </c>
      <c r="F353" s="29" t="s">
        <v>1636</v>
      </c>
      <c r="G353" s="29" t="s">
        <v>1636</v>
      </c>
      <c r="H353" s="29"/>
      <c r="I353" s="29" t="s">
        <v>78</v>
      </c>
      <c r="J353" s="29" t="s">
        <v>100</v>
      </c>
      <c r="K353" s="29"/>
      <c r="L353" s="29" t="s">
        <v>80</v>
      </c>
      <c r="M353" s="29"/>
      <c r="N353" s="30">
        <v>1000</v>
      </c>
      <c r="O353" s="30">
        <v>10.6</v>
      </c>
      <c r="P353" s="30">
        <v>18.8</v>
      </c>
      <c r="Q353" s="31">
        <v>21.5</v>
      </c>
      <c r="R353" s="30">
        <v>197.52</v>
      </c>
      <c r="S353" s="30">
        <v>1.78</v>
      </c>
      <c r="T353" s="30">
        <v>1080</v>
      </c>
      <c r="U353" s="30">
        <v>1920</v>
      </c>
      <c r="V353" s="32">
        <v>2.1</v>
      </c>
      <c r="W353" s="30">
        <v>10498</v>
      </c>
      <c r="X353" s="30">
        <v>60</v>
      </c>
      <c r="Y353" s="30">
        <v>0.3</v>
      </c>
      <c r="Z353" s="29" t="s">
        <v>86</v>
      </c>
      <c r="AA353" s="29" t="s">
        <v>86</v>
      </c>
      <c r="AB353" s="29"/>
      <c r="AC353" s="29"/>
      <c r="AD353" s="29" t="s">
        <v>84</v>
      </c>
      <c r="AE353" s="29" t="s">
        <v>83</v>
      </c>
      <c r="AF353" s="29" t="s">
        <v>1248</v>
      </c>
      <c r="AG353" s="29" t="s">
        <v>1638</v>
      </c>
      <c r="AH353" s="29" t="s">
        <v>120</v>
      </c>
      <c r="AI353" s="29"/>
      <c r="AJ353" s="29" t="s">
        <v>120</v>
      </c>
      <c r="AK353" s="29" t="s">
        <v>86</v>
      </c>
      <c r="AL353" s="29" t="s">
        <v>102</v>
      </c>
      <c r="AM353" s="29" t="s">
        <v>1638</v>
      </c>
      <c r="AN353" s="29" t="s">
        <v>86</v>
      </c>
      <c r="AO353" s="29" t="s">
        <v>86</v>
      </c>
      <c r="AP353" s="29" t="s">
        <v>86</v>
      </c>
      <c r="AQ353" s="29" t="s">
        <v>96</v>
      </c>
      <c r="AR353" s="29"/>
      <c r="AS353" s="29" t="s">
        <v>84</v>
      </c>
      <c r="AT353" s="29" t="s">
        <v>89</v>
      </c>
      <c r="AU353" s="29"/>
      <c r="AV353" s="30">
        <v>1</v>
      </c>
      <c r="AW353" s="29" t="s">
        <v>84</v>
      </c>
      <c r="AX353" s="29" t="s">
        <v>84</v>
      </c>
      <c r="AY353" s="30">
        <v>220</v>
      </c>
      <c r="AZ353" s="30">
        <v>245</v>
      </c>
      <c r="BA353" s="30">
        <v>227</v>
      </c>
      <c r="BB353" s="30">
        <v>200</v>
      </c>
      <c r="BC353" s="29"/>
      <c r="BD353" s="29"/>
      <c r="BE353" s="30">
        <v>13.37</v>
      </c>
      <c r="BF353" s="29"/>
      <c r="BG353" s="30">
        <v>0.27</v>
      </c>
      <c r="BH353" s="29"/>
      <c r="BI353" s="29"/>
      <c r="BJ353" s="30">
        <v>0.24</v>
      </c>
      <c r="BK353" s="30">
        <v>42.53</v>
      </c>
      <c r="BL353" s="30">
        <v>42.53</v>
      </c>
      <c r="BM353" s="30">
        <v>50.6</v>
      </c>
      <c r="BN353" s="29"/>
      <c r="BO353" s="29"/>
      <c r="BP353" s="30">
        <v>0.28000000000000003</v>
      </c>
      <c r="BQ353" s="30">
        <v>0.3</v>
      </c>
      <c r="BR353" s="29"/>
      <c r="BS353" s="30">
        <v>13.41</v>
      </c>
      <c r="BT353" s="30">
        <v>42.82</v>
      </c>
      <c r="BU353" s="29"/>
      <c r="BV353" s="30">
        <v>0</v>
      </c>
      <c r="BW353" s="28">
        <v>392</v>
      </c>
      <c r="BX353" s="33">
        <f t="shared" si="38"/>
        <v>42.529799999999994</v>
      </c>
      <c r="BY353" s="34">
        <f>IF(COUNTIF($G$2:G353,G353)=1,1,0)</f>
        <v>1</v>
      </c>
      <c r="BZ353" s="34">
        <f t="shared" si="39"/>
        <v>1</v>
      </c>
      <c r="CA353" s="28" t="s">
        <v>3405</v>
      </c>
      <c r="CB353" s="34" t="b">
        <f t="shared" si="44"/>
        <v>0</v>
      </c>
      <c r="CC353" s="34" t="b">
        <f t="shared" si="40"/>
        <v>0</v>
      </c>
      <c r="CD353" s="34" t="b">
        <f t="array" ref="CD353">ISNUMBER(SEARCH("Touch Screen",$AJ353))</f>
        <v>0</v>
      </c>
      <c r="CE353" s="34"/>
      <c r="CF353" s="34"/>
      <c r="CG353" s="32">
        <v>0.3</v>
      </c>
      <c r="CH353" s="28">
        <v>0</v>
      </c>
      <c r="CI353" s="33">
        <f>('2. AC Monitors'!$A$8*'1. Version 7 Dataset'!$R353)+('1. Version 7 Dataset'!$V353*'2. AC Monitors'!$B$8)+'2. AC Monitors'!$C$8</f>
        <v>40.917439999999999</v>
      </c>
      <c r="CJ353" s="35">
        <f>BX353-('2. AC Monitors'!$B$8*V353)</f>
        <v>33.709799999999994</v>
      </c>
      <c r="CK353" s="33">
        <f>IF($CH353=0,CJ353,CJ353-('2. AC Monitors'!$A$15*'1. Version 7 Dataset'!$CG353))</f>
        <v>33.709799999999994</v>
      </c>
      <c r="CL353" s="33">
        <f>IF($CC353=TRUE,'1. Version 7 Dataset'!CK353-($CI353*'2. AC Monitors'!$B$15),'1. Version 7 Dataset'!CK353)</f>
        <v>33.709799999999994</v>
      </c>
      <c r="CM353" s="33">
        <f>IF($CD353=TRUE,CL353-($CI353*'2. AC Monitors'!$D$15),CL353)</f>
        <v>33.709799999999994</v>
      </c>
      <c r="CN353" s="33">
        <f>IF($CB353=TRUE,CM353-($CI353*'2. AC Monitors'!$E$15),CM353)</f>
        <v>33.709799999999994</v>
      </c>
      <c r="CO353" s="33">
        <f>IF($CA353="DC",CN353+(CI353*(1-'2. AC Monitors'!$D$21)),CN353)</f>
        <v>33.709799999999994</v>
      </c>
      <c r="CP353" s="35">
        <f>('2. AC Monitors'!$A$8*'1. Version 7 Dataset'!$R353)+'2. AC Monitors'!$C$8</f>
        <v>32.097440000000006</v>
      </c>
      <c r="CQ353" s="35">
        <f t="shared" si="41"/>
        <v>0</v>
      </c>
      <c r="CR353" s="33">
        <f>(IF(CD353=TRUE,CI353+(CI353*'2. AC Monitors'!$D$15),'1. Version 7 Dataset'!CI353))*0.85</f>
        <v>34.779823999999998</v>
      </c>
      <c r="CS353" s="35">
        <f t="shared" si="42"/>
        <v>0</v>
      </c>
      <c r="CT353" s="35">
        <f>($AZ353*$R353*'3. Signage Displays'!$A$7)+'3. Signage Displays'!$B$7*TANH('3. Signage Displays'!$C$7*('1. Version 7 Dataset'!$R353+'3. Signage Displays'!$D$7)+'3. Signage Displays'!$E$7)+'3. Signage Displays'!$F$7</f>
        <v>28.978791877923769</v>
      </c>
      <c r="CU353" s="36">
        <f>($AZ353*$R353*'3. Signage Displays'!$A$7)</f>
        <v>1.9356960000000003</v>
      </c>
      <c r="CV353" s="37">
        <f>BE353-(AZ353*R353*'3. Signage Displays'!$A$7)</f>
        <v>11.434303999999999</v>
      </c>
      <c r="CW353" s="37">
        <f>IF(CC353=TRUE,CV353-(CT353*'3. Signage Displays'!$A$12),CV353)</f>
        <v>11.434303999999999</v>
      </c>
      <c r="CX353" s="38">
        <f>'3. Signage Displays'!$B$7*TANH('3. Signage Displays'!$C$7*('1. Version 7 Dataset'!R353+'3. Signage Displays'!$D$7)+'3. Signage Displays'!$E$7)+'3. Signage Displays'!$F$7</f>
        <v>27.043095877923768</v>
      </c>
      <c r="CY353" s="28">
        <f t="shared" si="43"/>
        <v>1</v>
      </c>
    </row>
    <row r="354" spans="1:103" s="17" customFormat="1" ht="19.5" customHeight="1">
      <c r="A354" s="28">
        <v>394</v>
      </c>
      <c r="B354" s="29" t="s">
        <v>2857</v>
      </c>
      <c r="C354" s="29" t="s">
        <v>2983</v>
      </c>
      <c r="D354" s="29" t="s">
        <v>2984</v>
      </c>
      <c r="E354" s="29" t="s">
        <v>2860</v>
      </c>
      <c r="F354" s="29" t="s">
        <v>2983</v>
      </c>
      <c r="G354" s="29" t="s">
        <v>2984</v>
      </c>
      <c r="H354" s="29"/>
      <c r="I354" s="29" t="s">
        <v>78</v>
      </c>
      <c r="J354" s="29" t="s">
        <v>100</v>
      </c>
      <c r="K354" s="29"/>
      <c r="L354" s="29" t="s">
        <v>80</v>
      </c>
      <c r="M354" s="29"/>
      <c r="N354" s="30">
        <v>1000</v>
      </c>
      <c r="O354" s="30">
        <v>11.7</v>
      </c>
      <c r="P354" s="30">
        <v>20.7</v>
      </c>
      <c r="Q354" s="31">
        <v>23.8</v>
      </c>
      <c r="R354" s="30">
        <v>242.04</v>
      </c>
      <c r="S354" s="30">
        <v>1.78</v>
      </c>
      <c r="T354" s="30">
        <v>1080</v>
      </c>
      <c r="U354" s="30">
        <v>1920</v>
      </c>
      <c r="V354" s="32">
        <v>2.1</v>
      </c>
      <c r="W354" s="30">
        <v>13443</v>
      </c>
      <c r="X354" s="30">
        <v>60</v>
      </c>
      <c r="Y354" s="30">
        <v>0.3</v>
      </c>
      <c r="Z354" s="29" t="s">
        <v>86</v>
      </c>
      <c r="AA354" s="29" t="s">
        <v>86</v>
      </c>
      <c r="AB354" s="29"/>
      <c r="AC354" s="29"/>
      <c r="AD354" s="29" t="s">
        <v>84</v>
      </c>
      <c r="AE354" s="29" t="s">
        <v>83</v>
      </c>
      <c r="AF354" s="29" t="s">
        <v>270</v>
      </c>
      <c r="AG354" s="29"/>
      <c r="AH354" s="29" t="s">
        <v>86</v>
      </c>
      <c r="AI354" s="29"/>
      <c r="AJ354" s="29" t="s">
        <v>86</v>
      </c>
      <c r="AK354" s="29" t="s">
        <v>86</v>
      </c>
      <c r="AL354" s="29" t="s">
        <v>102</v>
      </c>
      <c r="AM354" s="29"/>
      <c r="AN354" s="29" t="s">
        <v>86</v>
      </c>
      <c r="AO354" s="29" t="s">
        <v>86</v>
      </c>
      <c r="AP354" s="29" t="s">
        <v>86</v>
      </c>
      <c r="AQ354" s="29" t="s">
        <v>96</v>
      </c>
      <c r="AR354" s="29"/>
      <c r="AS354" s="29" t="s">
        <v>84</v>
      </c>
      <c r="AT354" s="29" t="s">
        <v>89</v>
      </c>
      <c r="AU354" s="29"/>
      <c r="AV354" s="30">
        <v>1</v>
      </c>
      <c r="AW354" s="29" t="s">
        <v>84</v>
      </c>
      <c r="AX354" s="29" t="s">
        <v>84</v>
      </c>
      <c r="AY354" s="30">
        <v>285</v>
      </c>
      <c r="AZ354" s="30">
        <v>284.89999999999998</v>
      </c>
      <c r="BA354" s="30">
        <v>211.1</v>
      </c>
      <c r="BB354" s="30">
        <v>200</v>
      </c>
      <c r="BC354" s="29"/>
      <c r="BD354" s="29"/>
      <c r="BE354" s="30">
        <v>15.35</v>
      </c>
      <c r="BF354" s="29"/>
      <c r="BG354" s="30">
        <v>0.23</v>
      </c>
      <c r="BH354" s="29"/>
      <c r="BI354" s="29"/>
      <c r="BJ354" s="30">
        <v>0.15</v>
      </c>
      <c r="BK354" s="30">
        <v>48.37</v>
      </c>
      <c r="BL354" s="30">
        <v>48.37</v>
      </c>
      <c r="BM354" s="30">
        <v>44.6</v>
      </c>
      <c r="BN354" s="29"/>
      <c r="BO354" s="29"/>
      <c r="BP354" s="30">
        <v>0.18</v>
      </c>
      <c r="BQ354" s="30">
        <v>0.27</v>
      </c>
      <c r="BR354" s="29"/>
      <c r="BS354" s="30">
        <v>15.37</v>
      </c>
      <c r="BT354" s="30">
        <v>48.64</v>
      </c>
      <c r="BU354" s="29"/>
      <c r="BV354" s="30">
        <v>0</v>
      </c>
      <c r="BW354" s="28">
        <v>394</v>
      </c>
      <c r="BX354" s="33">
        <f t="shared" si="38"/>
        <v>48.372719999999994</v>
      </c>
      <c r="BY354" s="34">
        <f>IF(COUNTIF($G$2:G354,G354)=1,1,0)</f>
        <v>1</v>
      </c>
      <c r="BZ354" s="34">
        <f t="shared" si="39"/>
        <v>1</v>
      </c>
      <c r="CA354" s="28" t="s">
        <v>3405</v>
      </c>
      <c r="CB354" s="34" t="b">
        <f t="shared" si="44"/>
        <v>0</v>
      </c>
      <c r="CC354" s="34" t="b">
        <f t="shared" si="40"/>
        <v>0</v>
      </c>
      <c r="CD354" s="34" t="b">
        <f t="array" ref="CD354">ISNUMBER(SEARCH("Touch Screen",$AJ354))</f>
        <v>0</v>
      </c>
      <c r="CE354" s="34"/>
      <c r="CF354" s="34"/>
      <c r="CG354" s="32">
        <v>0.3</v>
      </c>
      <c r="CH354" s="28">
        <v>0</v>
      </c>
      <c r="CI354" s="33">
        <f>('2. AC Monitors'!$A$8*'1. Version 7 Dataset'!$R354)+('1. Version 7 Dataset'!$V354*'2. AC Monitors'!$B$8)+'2. AC Monitors'!$C$8</f>
        <v>46.348879999999994</v>
      </c>
      <c r="CJ354" s="35">
        <f>BX354-('2. AC Monitors'!$B$8*V354)</f>
        <v>39.552719999999994</v>
      </c>
      <c r="CK354" s="33">
        <f>IF($CH354=0,CJ354,CJ354-('2. AC Monitors'!$A$15*'1. Version 7 Dataset'!$CG354))</f>
        <v>39.552719999999994</v>
      </c>
      <c r="CL354" s="33">
        <f>IF($CC354=TRUE,'1. Version 7 Dataset'!CK354-($CI354*'2. AC Monitors'!$B$15),'1. Version 7 Dataset'!CK354)</f>
        <v>39.552719999999994</v>
      </c>
      <c r="CM354" s="33">
        <f>IF($CD354=TRUE,CL354-($CI354*'2. AC Monitors'!$D$15),CL354)</f>
        <v>39.552719999999994</v>
      </c>
      <c r="CN354" s="33">
        <f>IF($CB354=TRUE,CM354-($CI354*'2. AC Monitors'!$E$15),CM354)</f>
        <v>39.552719999999994</v>
      </c>
      <c r="CO354" s="33">
        <f>IF($CA354="DC",CN354+(CI354*(1-'2. AC Monitors'!$D$21)),CN354)</f>
        <v>39.552719999999994</v>
      </c>
      <c r="CP354" s="35">
        <f>('2. AC Monitors'!$A$8*'1. Version 7 Dataset'!$R354)+'2. AC Monitors'!$C$8</f>
        <v>37.528880000000001</v>
      </c>
      <c r="CQ354" s="35">
        <f t="shared" si="41"/>
        <v>0</v>
      </c>
      <c r="CR354" s="33">
        <f>(IF(CD354=TRUE,CI354+(CI354*'2. AC Monitors'!$D$15),'1. Version 7 Dataset'!CI354))*0.85</f>
        <v>39.396547999999996</v>
      </c>
      <c r="CS354" s="35">
        <f t="shared" si="42"/>
        <v>0</v>
      </c>
      <c r="CT354" s="35">
        <f>($AZ354*$R354*'3. Signage Displays'!$A$7)+'3. Signage Displays'!$B$7*TANH('3. Signage Displays'!$C$7*('1. Version 7 Dataset'!$R354+'3. Signage Displays'!$D$7)+'3. Signage Displays'!$E$7)+'3. Signage Displays'!$F$7</f>
        <v>32.459470159153874</v>
      </c>
      <c r="CU354" s="36">
        <f>($AZ354*$R354*'3. Signage Displays'!$A$7)</f>
        <v>2.7582878399999999</v>
      </c>
      <c r="CV354" s="37">
        <f>BE354-(AZ354*R354*'3. Signage Displays'!$A$7)</f>
        <v>12.59171216</v>
      </c>
      <c r="CW354" s="37">
        <f>IF(CC354=TRUE,CV354-(CT354*'3. Signage Displays'!$A$12),CV354)</f>
        <v>12.59171216</v>
      </c>
      <c r="CX354" s="38">
        <f>'3. Signage Displays'!$B$7*TANH('3. Signage Displays'!$C$7*('1. Version 7 Dataset'!R354+'3. Signage Displays'!$D$7)+'3. Signage Displays'!$E$7)+'3. Signage Displays'!$F$7</f>
        <v>29.701182319153872</v>
      </c>
      <c r="CY354" s="28">
        <f t="shared" si="43"/>
        <v>1</v>
      </c>
    </row>
    <row r="355" spans="1:103" s="17" customFormat="1" ht="19.5" customHeight="1">
      <c r="A355" s="28">
        <v>395</v>
      </c>
      <c r="B355" s="29" t="s">
        <v>3083</v>
      </c>
      <c r="C355" s="29" t="s">
        <v>3129</v>
      </c>
      <c r="D355" s="29" t="s">
        <v>3130</v>
      </c>
      <c r="E355" s="29" t="s">
        <v>3086</v>
      </c>
      <c r="F355" s="29" t="s">
        <v>3129</v>
      </c>
      <c r="G355" s="29" t="s">
        <v>3130</v>
      </c>
      <c r="H355" s="29"/>
      <c r="I355" s="29" t="s">
        <v>78</v>
      </c>
      <c r="J355" s="29" t="s">
        <v>100</v>
      </c>
      <c r="K355" s="29"/>
      <c r="L355" s="29" t="s">
        <v>80</v>
      </c>
      <c r="M355" s="29"/>
      <c r="N355" s="30">
        <v>1000</v>
      </c>
      <c r="O355" s="30">
        <v>10.6</v>
      </c>
      <c r="P355" s="30">
        <v>18.8</v>
      </c>
      <c r="Q355" s="31">
        <v>21.5</v>
      </c>
      <c r="R355" s="30">
        <v>197.52</v>
      </c>
      <c r="S355" s="30">
        <v>1.78</v>
      </c>
      <c r="T355" s="30">
        <v>1080</v>
      </c>
      <c r="U355" s="30">
        <v>1920</v>
      </c>
      <c r="V355" s="32">
        <v>2.1</v>
      </c>
      <c r="W355" s="30">
        <v>10498</v>
      </c>
      <c r="X355" s="30">
        <v>60</v>
      </c>
      <c r="Y355" s="30">
        <v>0.3</v>
      </c>
      <c r="Z355" s="29" t="s">
        <v>86</v>
      </c>
      <c r="AA355" s="29" t="s">
        <v>86</v>
      </c>
      <c r="AB355" s="29"/>
      <c r="AC355" s="29"/>
      <c r="AD355" s="29" t="s">
        <v>84</v>
      </c>
      <c r="AE355" s="29" t="s">
        <v>84</v>
      </c>
      <c r="AF355" s="29" t="s">
        <v>405</v>
      </c>
      <c r="AG355" s="29"/>
      <c r="AH355" s="29" t="s">
        <v>86</v>
      </c>
      <c r="AI355" s="29"/>
      <c r="AJ355" s="29" t="s">
        <v>86</v>
      </c>
      <c r="AK355" s="29" t="s">
        <v>86</v>
      </c>
      <c r="AL355" s="29" t="s">
        <v>107</v>
      </c>
      <c r="AM355" s="29"/>
      <c r="AN355" s="29" t="s">
        <v>86</v>
      </c>
      <c r="AO355" s="29" t="s">
        <v>86</v>
      </c>
      <c r="AP355" s="29" t="s">
        <v>86</v>
      </c>
      <c r="AQ355" s="29" t="s">
        <v>96</v>
      </c>
      <c r="AR355" s="29"/>
      <c r="AS355" s="29" t="s">
        <v>84</v>
      </c>
      <c r="AT355" s="29" t="s">
        <v>89</v>
      </c>
      <c r="AU355" s="29"/>
      <c r="AV355" s="30">
        <v>5</v>
      </c>
      <c r="AW355" s="29" t="s">
        <v>84</v>
      </c>
      <c r="AX355" s="29" t="s">
        <v>84</v>
      </c>
      <c r="AY355" s="30">
        <v>250</v>
      </c>
      <c r="AZ355" s="30">
        <v>265.3</v>
      </c>
      <c r="BA355" s="30">
        <v>245.3</v>
      </c>
      <c r="BB355" s="30">
        <v>200</v>
      </c>
      <c r="BC355" s="29"/>
      <c r="BD355" s="29"/>
      <c r="BE355" s="30">
        <v>16</v>
      </c>
      <c r="BF355" s="29"/>
      <c r="BG355" s="30">
        <v>0.18</v>
      </c>
      <c r="BH355" s="30">
        <v>0</v>
      </c>
      <c r="BI355" s="29"/>
      <c r="BJ355" s="30">
        <v>0.1</v>
      </c>
      <c r="BK355" s="30">
        <v>50.08</v>
      </c>
      <c r="BL355" s="30">
        <v>50.08</v>
      </c>
      <c r="BM355" s="30">
        <v>50.6</v>
      </c>
      <c r="BN355" s="29"/>
      <c r="BO355" s="29"/>
      <c r="BP355" s="30">
        <v>0.15</v>
      </c>
      <c r="BQ355" s="30">
        <v>0.23</v>
      </c>
      <c r="BR355" s="30">
        <v>0</v>
      </c>
      <c r="BS355" s="30">
        <v>15.72</v>
      </c>
      <c r="BT355" s="30">
        <v>49.51</v>
      </c>
      <c r="BU355" s="29"/>
      <c r="BV355" s="30">
        <v>0</v>
      </c>
      <c r="BW355" s="28">
        <v>395</v>
      </c>
      <c r="BX355" s="33">
        <f t="shared" si="38"/>
        <v>50.080919999999999</v>
      </c>
      <c r="BY355" s="34">
        <f>IF(COUNTIF($G$2:G355,G355)=1,1,0)</f>
        <v>1</v>
      </c>
      <c r="BZ355" s="34">
        <f t="shared" si="39"/>
        <v>1</v>
      </c>
      <c r="CA355" s="28" t="s">
        <v>3405</v>
      </c>
      <c r="CB355" s="34" t="b">
        <f t="shared" si="44"/>
        <v>0</v>
      </c>
      <c r="CC355" s="34" t="b">
        <f t="shared" si="40"/>
        <v>0</v>
      </c>
      <c r="CD355" s="34" t="b">
        <f t="array" ref="CD355">ISNUMBER(SEARCH("Touch Screen",$AJ355))</f>
        <v>0</v>
      </c>
      <c r="CE355" s="34"/>
      <c r="CF355" s="34"/>
      <c r="CG355" s="32">
        <v>0.3</v>
      </c>
      <c r="CH355" s="28">
        <v>0</v>
      </c>
      <c r="CI355" s="33">
        <f>('2. AC Monitors'!$A$8*'1. Version 7 Dataset'!$R355)+('1. Version 7 Dataset'!$V355*'2. AC Monitors'!$B$8)+'2. AC Monitors'!$C$8</f>
        <v>40.917439999999999</v>
      </c>
      <c r="CJ355" s="35">
        <f>BX355-('2. AC Monitors'!$B$8*V355)</f>
        <v>41.260919999999999</v>
      </c>
      <c r="CK355" s="33">
        <f>IF($CH355=0,CJ355,CJ355-('2. AC Monitors'!$A$15*'1. Version 7 Dataset'!$CG355))</f>
        <v>41.260919999999999</v>
      </c>
      <c r="CL355" s="33">
        <f>IF($CC355=TRUE,'1. Version 7 Dataset'!CK355-($CI355*'2. AC Monitors'!$B$15),'1. Version 7 Dataset'!CK355)</f>
        <v>41.260919999999999</v>
      </c>
      <c r="CM355" s="33">
        <f>IF($CD355=TRUE,CL355-($CI355*'2. AC Monitors'!$D$15),CL355)</f>
        <v>41.260919999999999</v>
      </c>
      <c r="CN355" s="33">
        <f>IF($CB355=TRUE,CM355-($CI355*'2. AC Monitors'!$E$15),CM355)</f>
        <v>41.260919999999999</v>
      </c>
      <c r="CO355" s="33">
        <f>IF($CA355="DC",CN355+(CI355*(1-'2. AC Monitors'!$D$21)),CN355)</f>
        <v>41.260919999999999</v>
      </c>
      <c r="CP355" s="35">
        <f>('2. AC Monitors'!$A$8*'1. Version 7 Dataset'!$R355)+'2. AC Monitors'!$C$8</f>
        <v>32.097440000000006</v>
      </c>
      <c r="CQ355" s="35">
        <f t="shared" si="41"/>
        <v>0</v>
      </c>
      <c r="CR355" s="33">
        <f>(IF(CD355=TRUE,CI355+(CI355*'2. AC Monitors'!$D$15),'1. Version 7 Dataset'!CI355))*0.85</f>
        <v>34.779823999999998</v>
      </c>
      <c r="CS355" s="35">
        <f t="shared" si="42"/>
        <v>0</v>
      </c>
      <c r="CT355" s="35">
        <f>($AZ355*$R355*'3. Signage Displays'!$A$7)+'3. Signage Displays'!$B$7*TANH('3. Signage Displays'!$C$7*('1. Version 7 Dataset'!$R355+'3. Signage Displays'!$D$7)+'3. Signage Displays'!$E$7)+'3. Signage Displays'!$F$7</f>
        <v>29.13917811792377</v>
      </c>
      <c r="CU355" s="36">
        <f>($AZ355*$R355*'3. Signage Displays'!$A$7)</f>
        <v>2.0960822400000003</v>
      </c>
      <c r="CV355" s="37">
        <f>BE355-(AZ355*R355*'3. Signage Displays'!$A$7)</f>
        <v>13.903917759999999</v>
      </c>
      <c r="CW355" s="37">
        <f>IF(CC355=TRUE,CV355-(CT355*'3. Signage Displays'!$A$12),CV355)</f>
        <v>13.903917759999999</v>
      </c>
      <c r="CX355" s="38">
        <f>'3. Signage Displays'!$B$7*TANH('3. Signage Displays'!$C$7*('1. Version 7 Dataset'!R355+'3. Signage Displays'!$D$7)+'3. Signage Displays'!$E$7)+'3. Signage Displays'!$F$7</f>
        <v>27.043095877923768</v>
      </c>
      <c r="CY355" s="28">
        <f t="shared" si="43"/>
        <v>1</v>
      </c>
    </row>
    <row r="356" spans="1:103" s="17" customFormat="1" ht="19.5" customHeight="1">
      <c r="A356" s="28">
        <v>400</v>
      </c>
      <c r="B356" s="29" t="s">
        <v>2231</v>
      </c>
      <c r="C356" s="29" t="s">
        <v>2329</v>
      </c>
      <c r="D356" s="29" t="s">
        <v>2330</v>
      </c>
      <c r="E356" s="29" t="s">
        <v>2234</v>
      </c>
      <c r="F356" s="29" t="s">
        <v>2329</v>
      </c>
      <c r="G356" s="29" t="s">
        <v>2330</v>
      </c>
      <c r="H356" s="29"/>
      <c r="I356" s="29" t="s">
        <v>78</v>
      </c>
      <c r="J356" s="29" t="s">
        <v>79</v>
      </c>
      <c r="K356" s="29" t="s">
        <v>105</v>
      </c>
      <c r="L356" s="29" t="s">
        <v>80</v>
      </c>
      <c r="M356" s="29" t="s">
        <v>105</v>
      </c>
      <c r="N356" s="30">
        <v>1000</v>
      </c>
      <c r="O356" s="30">
        <v>10.5</v>
      </c>
      <c r="P356" s="30">
        <v>18.7</v>
      </c>
      <c r="Q356" s="31">
        <v>21.5</v>
      </c>
      <c r="R356" s="30">
        <v>197.6</v>
      </c>
      <c r="S356" s="30">
        <v>1.78</v>
      </c>
      <c r="T356" s="30">
        <v>1080</v>
      </c>
      <c r="U356" s="30">
        <v>1920</v>
      </c>
      <c r="V356" s="32">
        <v>2.1</v>
      </c>
      <c r="W356" s="30">
        <v>10494</v>
      </c>
      <c r="X356" s="30">
        <v>60</v>
      </c>
      <c r="Y356" s="30">
        <v>33</v>
      </c>
      <c r="Z356" s="29" t="s">
        <v>81</v>
      </c>
      <c r="AA356" s="29" t="s">
        <v>86</v>
      </c>
      <c r="AB356" s="29"/>
      <c r="AC356" s="29"/>
      <c r="AD356" s="29" t="s">
        <v>83</v>
      </c>
      <c r="AE356" s="29" t="s">
        <v>83</v>
      </c>
      <c r="AF356" s="29" t="s">
        <v>106</v>
      </c>
      <c r="AG356" s="29" t="s">
        <v>105</v>
      </c>
      <c r="AH356" s="29" t="s">
        <v>86</v>
      </c>
      <c r="AI356" s="29" t="s">
        <v>105</v>
      </c>
      <c r="AJ356" s="29" t="s">
        <v>86</v>
      </c>
      <c r="AK356" s="29" t="s">
        <v>86</v>
      </c>
      <c r="AL356" s="29" t="s">
        <v>107</v>
      </c>
      <c r="AM356" s="29" t="s">
        <v>105</v>
      </c>
      <c r="AN356" s="29" t="s">
        <v>86</v>
      </c>
      <c r="AO356" s="29" t="s">
        <v>86</v>
      </c>
      <c r="AP356" s="29" t="s">
        <v>86</v>
      </c>
      <c r="AQ356" s="29" t="s">
        <v>96</v>
      </c>
      <c r="AR356" s="29" t="s">
        <v>105</v>
      </c>
      <c r="AS356" s="29" t="s">
        <v>84</v>
      </c>
      <c r="AT356" s="29" t="s">
        <v>89</v>
      </c>
      <c r="AU356" s="29" t="s">
        <v>105</v>
      </c>
      <c r="AV356" s="30">
        <v>0</v>
      </c>
      <c r="AW356" s="29" t="s">
        <v>84</v>
      </c>
      <c r="AX356" s="29" t="s">
        <v>84</v>
      </c>
      <c r="AY356" s="30">
        <v>250</v>
      </c>
      <c r="AZ356" s="30">
        <v>215.1</v>
      </c>
      <c r="BA356" s="30">
        <v>214.9</v>
      </c>
      <c r="BB356" s="30">
        <v>200</v>
      </c>
      <c r="BC356" s="29"/>
      <c r="BD356" s="29"/>
      <c r="BE356" s="30">
        <v>16.02</v>
      </c>
      <c r="BF356" s="29"/>
      <c r="BG356" s="30">
        <v>0.21</v>
      </c>
      <c r="BH356" s="29"/>
      <c r="BI356" s="29"/>
      <c r="BJ356" s="30">
        <v>0.15</v>
      </c>
      <c r="BK356" s="30">
        <v>50.32</v>
      </c>
      <c r="BL356" s="30">
        <v>50.32</v>
      </c>
      <c r="BM356" s="30">
        <v>50.6</v>
      </c>
      <c r="BN356" s="29"/>
      <c r="BO356" s="29"/>
      <c r="BP356" s="30">
        <v>0.18</v>
      </c>
      <c r="BQ356" s="30">
        <v>0.24</v>
      </c>
      <c r="BR356" s="29"/>
      <c r="BS356" s="30">
        <v>16.04</v>
      </c>
      <c r="BT356" s="30">
        <v>50.56</v>
      </c>
      <c r="BU356" s="29"/>
      <c r="BV356" s="30">
        <v>0</v>
      </c>
      <c r="BW356" s="28">
        <v>400</v>
      </c>
      <c r="BX356" s="33">
        <f t="shared" si="38"/>
        <v>50.313059999999993</v>
      </c>
      <c r="BY356" s="34">
        <f>IF(COUNTIF($G$2:G356,G356)=1,1,0)</f>
        <v>1</v>
      </c>
      <c r="BZ356" s="34">
        <f t="shared" si="39"/>
        <v>1</v>
      </c>
      <c r="CA356" s="28" t="s">
        <v>3405</v>
      </c>
      <c r="CB356" s="34" t="b">
        <f t="shared" si="44"/>
        <v>0</v>
      </c>
      <c r="CC356" s="34" t="b">
        <f t="shared" si="40"/>
        <v>0</v>
      </c>
      <c r="CD356" s="34" t="b">
        <f t="array" ref="CD356">ISNUMBER(SEARCH("Touch Screen",$AJ356))</f>
        <v>0</v>
      </c>
      <c r="CE356" s="34"/>
      <c r="CF356" s="34"/>
      <c r="CG356" s="32">
        <v>33</v>
      </c>
      <c r="CH356" s="28">
        <v>0</v>
      </c>
      <c r="CI356" s="33">
        <f>('2. AC Monitors'!$A$8*'1. Version 7 Dataset'!$R356)+('1. Version 7 Dataset'!$V356*'2. AC Monitors'!$B$8)+'2. AC Monitors'!$C$8</f>
        <v>40.927199999999999</v>
      </c>
      <c r="CJ356" s="35">
        <f>BX356-('2. AC Monitors'!$B$8*V356)</f>
        <v>41.493059999999993</v>
      </c>
      <c r="CK356" s="33">
        <f>IF($CH356=0,CJ356,CJ356-('2. AC Monitors'!$A$15*'1. Version 7 Dataset'!$CG356))</f>
        <v>41.493059999999993</v>
      </c>
      <c r="CL356" s="33">
        <f>IF($CC356=TRUE,'1. Version 7 Dataset'!CK356-($CI356*'2. AC Monitors'!$B$15),'1. Version 7 Dataset'!CK356)</f>
        <v>41.493059999999993</v>
      </c>
      <c r="CM356" s="33">
        <f>IF($CD356=TRUE,CL356-($CI356*'2. AC Monitors'!$D$15),CL356)</f>
        <v>41.493059999999993</v>
      </c>
      <c r="CN356" s="33">
        <f>IF($CB356=TRUE,CM356-($CI356*'2. AC Monitors'!$E$15),CM356)</f>
        <v>41.493059999999993</v>
      </c>
      <c r="CO356" s="33">
        <f>IF($CA356="DC",CN356+(CI356*(1-'2. AC Monitors'!$D$21)),CN356)</f>
        <v>41.493059999999993</v>
      </c>
      <c r="CP356" s="35">
        <f>('2. AC Monitors'!$A$8*'1. Version 7 Dataset'!$R356)+'2. AC Monitors'!$C$8</f>
        <v>32.107199999999999</v>
      </c>
      <c r="CQ356" s="35">
        <f t="shared" si="41"/>
        <v>0</v>
      </c>
      <c r="CR356" s="33">
        <f>(IF(CD356=TRUE,CI356+(CI356*'2. AC Monitors'!$D$15),'1. Version 7 Dataset'!CI356))*0.85</f>
        <v>34.788119999999999</v>
      </c>
      <c r="CS356" s="35">
        <f t="shared" si="42"/>
        <v>0</v>
      </c>
      <c r="CT356" s="35">
        <f>($AZ356*$R356*'3. Signage Displays'!$A$7)+'3. Signage Displays'!$B$7*TANH('3. Signage Displays'!$C$7*('1. Version 7 Dataset'!$R356+'3. Signage Displays'!$D$7)+'3. Signage Displays'!$E$7)+'3. Signage Displays'!$F$7</f>
        <v>28.748029731624591</v>
      </c>
      <c r="CU356" s="36">
        <f>($AZ356*$R356*'3. Signage Displays'!$A$7)</f>
        <v>1.7001503999999998</v>
      </c>
      <c r="CV356" s="37">
        <f>BE356-(AZ356*R356*'3. Signage Displays'!$A$7)</f>
        <v>14.3198496</v>
      </c>
      <c r="CW356" s="37">
        <f>IF(CC356=TRUE,CV356-(CT356*'3. Signage Displays'!$A$12),CV356)</f>
        <v>14.3198496</v>
      </c>
      <c r="CX356" s="38">
        <f>'3. Signage Displays'!$B$7*TANH('3. Signage Displays'!$C$7*('1. Version 7 Dataset'!R356+'3. Signage Displays'!$D$7)+'3. Signage Displays'!$E$7)+'3. Signage Displays'!$F$7</f>
        <v>27.047879331624593</v>
      </c>
      <c r="CY356" s="28">
        <f t="shared" si="43"/>
        <v>1</v>
      </c>
    </row>
    <row r="357" spans="1:103" s="17" customFormat="1" ht="19.5" customHeight="1">
      <c r="A357" s="28">
        <v>402</v>
      </c>
      <c r="B357" s="29" t="s">
        <v>1674</v>
      </c>
      <c r="C357" s="29" t="s">
        <v>1786</v>
      </c>
      <c r="D357" s="29" t="s">
        <v>1787</v>
      </c>
      <c r="E357" s="29" t="s">
        <v>1677</v>
      </c>
      <c r="F357" s="29" t="s">
        <v>1788</v>
      </c>
      <c r="G357" s="29" t="s">
        <v>1787</v>
      </c>
      <c r="H357" s="29" t="s">
        <v>1789</v>
      </c>
      <c r="I357" s="29" t="s">
        <v>78</v>
      </c>
      <c r="J357" s="29" t="s">
        <v>100</v>
      </c>
      <c r="K357" s="29"/>
      <c r="L357" s="29" t="s">
        <v>80</v>
      </c>
      <c r="M357" s="29"/>
      <c r="N357" s="30">
        <v>1000</v>
      </c>
      <c r="O357" s="30">
        <v>11.3</v>
      </c>
      <c r="P357" s="30">
        <v>20</v>
      </c>
      <c r="Q357" s="31">
        <v>23</v>
      </c>
      <c r="R357" s="30">
        <v>226.04</v>
      </c>
      <c r="S357" s="30">
        <v>1.78</v>
      </c>
      <c r="T357" s="30">
        <v>1080</v>
      </c>
      <c r="U357" s="30">
        <v>1920</v>
      </c>
      <c r="V357" s="32">
        <v>2.1</v>
      </c>
      <c r="W357" s="30">
        <v>9174</v>
      </c>
      <c r="X357" s="30">
        <v>60</v>
      </c>
      <c r="Y357" s="30">
        <v>0.4</v>
      </c>
      <c r="Z357" s="29" t="s">
        <v>86</v>
      </c>
      <c r="AA357" s="29" t="s">
        <v>86</v>
      </c>
      <c r="AB357" s="29"/>
      <c r="AC357" s="29"/>
      <c r="AD357" s="29" t="s">
        <v>84</v>
      </c>
      <c r="AE357" s="29" t="s">
        <v>84</v>
      </c>
      <c r="AF357" s="29" t="s">
        <v>139</v>
      </c>
      <c r="AG357" s="29" t="s">
        <v>86</v>
      </c>
      <c r="AH357" s="29" t="s">
        <v>86</v>
      </c>
      <c r="AI357" s="29"/>
      <c r="AJ357" s="29" t="s">
        <v>86</v>
      </c>
      <c r="AK357" s="29" t="s">
        <v>86</v>
      </c>
      <c r="AL357" s="29" t="s">
        <v>102</v>
      </c>
      <c r="AM357" s="29" t="s">
        <v>86</v>
      </c>
      <c r="AN357" s="29" t="s">
        <v>86</v>
      </c>
      <c r="AO357" s="29" t="s">
        <v>86</v>
      </c>
      <c r="AP357" s="29" t="s">
        <v>86</v>
      </c>
      <c r="AQ357" s="29" t="s">
        <v>88</v>
      </c>
      <c r="AR357" s="29" t="s">
        <v>1782</v>
      </c>
      <c r="AS357" s="29" t="s">
        <v>84</v>
      </c>
      <c r="AT357" s="29" t="s">
        <v>89</v>
      </c>
      <c r="AU357" s="29"/>
      <c r="AV357" s="30">
        <v>5</v>
      </c>
      <c r="AW357" s="29" t="s">
        <v>84</v>
      </c>
      <c r="AX357" s="29" t="s">
        <v>84</v>
      </c>
      <c r="AY357" s="30">
        <v>250</v>
      </c>
      <c r="AZ357" s="30">
        <v>306.7</v>
      </c>
      <c r="BA357" s="30">
        <v>237.9</v>
      </c>
      <c r="BB357" s="30">
        <v>200</v>
      </c>
      <c r="BC357" s="29"/>
      <c r="BD357" s="29"/>
      <c r="BE357" s="30">
        <v>15.35</v>
      </c>
      <c r="BF357" s="29"/>
      <c r="BG357" s="30">
        <v>0.1</v>
      </c>
      <c r="BH357" s="29"/>
      <c r="BI357" s="29"/>
      <c r="BJ357" s="30">
        <v>7.0000000000000007E-2</v>
      </c>
      <c r="BK357" s="30">
        <v>47.7</v>
      </c>
      <c r="BL357" s="30">
        <v>47.7</v>
      </c>
      <c r="BM357" s="30">
        <v>50.8</v>
      </c>
      <c r="BN357" s="29"/>
      <c r="BO357" s="29"/>
      <c r="BP357" s="30">
        <v>0.08</v>
      </c>
      <c r="BQ357" s="30">
        <v>0.15</v>
      </c>
      <c r="BR357" s="29"/>
      <c r="BS357" s="30">
        <v>15.57</v>
      </c>
      <c r="BT357" s="30">
        <v>48.59</v>
      </c>
      <c r="BU357" s="29"/>
      <c r="BV357" s="30">
        <v>0</v>
      </c>
      <c r="BW357" s="28">
        <v>402</v>
      </c>
      <c r="BX357" s="33">
        <f t="shared" si="38"/>
        <v>47.6325</v>
      </c>
      <c r="BY357" s="34">
        <f>IF(COUNTIF($G$2:G357,G357)=1,1,0)</f>
        <v>1</v>
      </c>
      <c r="BZ357" s="34">
        <f t="shared" si="39"/>
        <v>1</v>
      </c>
      <c r="CA357" s="28" t="s">
        <v>3405</v>
      </c>
      <c r="CB357" s="34" t="b">
        <f t="shared" si="44"/>
        <v>0</v>
      </c>
      <c r="CC357" s="34" t="b">
        <f t="shared" si="40"/>
        <v>0</v>
      </c>
      <c r="CD357" s="34" t="b">
        <f t="array" ref="CD357">ISNUMBER(SEARCH("Touch Screen",$AJ357))</f>
        <v>0</v>
      </c>
      <c r="CE357" s="34"/>
      <c r="CF357" s="34"/>
      <c r="CG357" s="32">
        <v>40</v>
      </c>
      <c r="CH357" s="28">
        <v>0</v>
      </c>
      <c r="CI357" s="33">
        <f>('2. AC Monitors'!$A$8*'1. Version 7 Dataset'!$R357)+('1. Version 7 Dataset'!$V357*'2. AC Monitors'!$B$8)+'2. AC Monitors'!$C$8</f>
        <v>44.396879999999996</v>
      </c>
      <c r="CJ357" s="35">
        <f>BX357-('2. AC Monitors'!$B$8*V357)</f>
        <v>38.8125</v>
      </c>
      <c r="CK357" s="33">
        <f>IF($CH357=0,CJ357,CJ357-('2. AC Monitors'!$A$15*'1. Version 7 Dataset'!$CG357))</f>
        <v>38.8125</v>
      </c>
      <c r="CL357" s="33">
        <f>IF($CC357=TRUE,'1. Version 7 Dataset'!CK357-($CI357*'2. AC Monitors'!$B$15),'1. Version 7 Dataset'!CK357)</f>
        <v>38.8125</v>
      </c>
      <c r="CM357" s="33">
        <f>IF($CD357=TRUE,CL357-($CI357*'2. AC Monitors'!$D$15),CL357)</f>
        <v>38.8125</v>
      </c>
      <c r="CN357" s="33">
        <f>IF($CB357=TRUE,CM357-($CI357*'2. AC Monitors'!$E$15),CM357)</f>
        <v>38.8125</v>
      </c>
      <c r="CO357" s="33">
        <f>IF($CA357="DC",CN357+(CI357*(1-'2. AC Monitors'!$D$21)),CN357)</f>
        <v>38.8125</v>
      </c>
      <c r="CP357" s="35">
        <f>('2. AC Monitors'!$A$8*'1. Version 7 Dataset'!$R357)+'2. AC Monitors'!$C$8</f>
        <v>35.576880000000003</v>
      </c>
      <c r="CQ357" s="35">
        <f t="shared" si="41"/>
        <v>0</v>
      </c>
      <c r="CR357" s="33">
        <f>(IF(CD357=TRUE,CI357+(CI357*'2. AC Monitors'!$D$15),'1. Version 7 Dataset'!CI357))*0.85</f>
        <v>37.737347999999997</v>
      </c>
      <c r="CS357" s="35">
        <f t="shared" si="42"/>
        <v>0</v>
      </c>
      <c r="CT357" s="35">
        <f>($AZ357*$R357*'3. Signage Displays'!$A$7)+'3. Signage Displays'!$B$7*TANH('3. Signage Displays'!$C$7*('1. Version 7 Dataset'!$R357+'3. Signage Displays'!$D$7)+'3. Signage Displays'!$E$7)+'3. Signage Displays'!$F$7</f>
        <v>31.519918389975423</v>
      </c>
      <c r="CU357" s="36">
        <f>($AZ357*$R357*'3. Signage Displays'!$A$7)</f>
        <v>2.7730587199999999</v>
      </c>
      <c r="CV357" s="37">
        <f>BE357-(AZ357*R357*'3. Signage Displays'!$A$7)</f>
        <v>12.57694128</v>
      </c>
      <c r="CW357" s="37">
        <f>IF(CC357=TRUE,CV357-(CT357*'3. Signage Displays'!$A$12),CV357)</f>
        <v>12.57694128</v>
      </c>
      <c r="CX357" s="38">
        <f>'3. Signage Displays'!$B$7*TANH('3. Signage Displays'!$C$7*('1. Version 7 Dataset'!R357+'3. Signage Displays'!$D$7)+'3. Signage Displays'!$E$7)+'3. Signage Displays'!$F$7</f>
        <v>28.746859669975425</v>
      </c>
      <c r="CY357" s="28">
        <f t="shared" si="43"/>
        <v>1</v>
      </c>
    </row>
    <row r="358" spans="1:103" s="17" customFormat="1" ht="19.5" customHeight="1">
      <c r="A358" s="28">
        <v>404</v>
      </c>
      <c r="B358" s="29" t="s">
        <v>2231</v>
      </c>
      <c r="C358" s="29" t="s">
        <v>2307</v>
      </c>
      <c r="D358" s="29" t="s">
        <v>2308</v>
      </c>
      <c r="E358" s="29" t="s">
        <v>2234</v>
      </c>
      <c r="F358" s="29" t="s">
        <v>2307</v>
      </c>
      <c r="G358" s="29" t="s">
        <v>2308</v>
      </c>
      <c r="H358" s="29" t="s">
        <v>2309</v>
      </c>
      <c r="I358" s="29" t="s">
        <v>78</v>
      </c>
      <c r="J358" s="29" t="s">
        <v>79</v>
      </c>
      <c r="K358" s="29" t="s">
        <v>105</v>
      </c>
      <c r="L358" s="29" t="s">
        <v>80</v>
      </c>
      <c r="M358" s="29" t="s">
        <v>105</v>
      </c>
      <c r="N358" s="30">
        <v>1000</v>
      </c>
      <c r="O358" s="30">
        <v>10.5</v>
      </c>
      <c r="P358" s="30">
        <v>18.7</v>
      </c>
      <c r="Q358" s="31">
        <v>21.5</v>
      </c>
      <c r="R358" s="30">
        <v>197.6</v>
      </c>
      <c r="S358" s="30">
        <v>1.78</v>
      </c>
      <c r="T358" s="30">
        <v>1080</v>
      </c>
      <c r="U358" s="30">
        <v>1920</v>
      </c>
      <c r="V358" s="32">
        <v>2.1</v>
      </c>
      <c r="W358" s="30">
        <v>10494</v>
      </c>
      <c r="X358" s="30">
        <v>60</v>
      </c>
      <c r="Y358" s="30">
        <v>32.700000000000003</v>
      </c>
      <c r="Z358" s="29" t="s">
        <v>81</v>
      </c>
      <c r="AA358" s="29" t="s">
        <v>86</v>
      </c>
      <c r="AB358" s="29"/>
      <c r="AC358" s="29"/>
      <c r="AD358" s="29" t="s">
        <v>84</v>
      </c>
      <c r="AE358" s="29" t="s">
        <v>83</v>
      </c>
      <c r="AF358" s="29" t="s">
        <v>270</v>
      </c>
      <c r="AG358" s="29" t="s">
        <v>105</v>
      </c>
      <c r="AH358" s="29" t="s">
        <v>120</v>
      </c>
      <c r="AI358" s="29" t="s">
        <v>105</v>
      </c>
      <c r="AJ358" s="29" t="s">
        <v>120</v>
      </c>
      <c r="AK358" s="29" t="s">
        <v>86</v>
      </c>
      <c r="AL358" s="29" t="s">
        <v>102</v>
      </c>
      <c r="AM358" s="29" t="s">
        <v>105</v>
      </c>
      <c r="AN358" s="29" t="s">
        <v>86</v>
      </c>
      <c r="AO358" s="29" t="s">
        <v>86</v>
      </c>
      <c r="AP358" s="29" t="s">
        <v>86</v>
      </c>
      <c r="AQ358" s="29" t="s">
        <v>96</v>
      </c>
      <c r="AR358" s="29" t="s">
        <v>105</v>
      </c>
      <c r="AS358" s="29" t="s">
        <v>84</v>
      </c>
      <c r="AT358" s="29" t="s">
        <v>89</v>
      </c>
      <c r="AU358" s="29" t="s">
        <v>105</v>
      </c>
      <c r="AV358" s="30">
        <v>0</v>
      </c>
      <c r="AW358" s="29" t="s">
        <v>84</v>
      </c>
      <c r="AX358" s="29" t="s">
        <v>84</v>
      </c>
      <c r="AY358" s="30">
        <v>250</v>
      </c>
      <c r="AZ358" s="30">
        <v>260.7</v>
      </c>
      <c r="BA358" s="30">
        <v>219.8</v>
      </c>
      <c r="BB358" s="30">
        <v>200</v>
      </c>
      <c r="BC358" s="29"/>
      <c r="BD358" s="29"/>
      <c r="BE358" s="30">
        <v>12.91</v>
      </c>
      <c r="BF358" s="29"/>
      <c r="BG358" s="30">
        <v>0.14000000000000001</v>
      </c>
      <c r="BH358" s="29"/>
      <c r="BI358" s="29"/>
      <c r="BJ358" s="30">
        <v>0.12</v>
      </c>
      <c r="BK358" s="30">
        <v>40.36</v>
      </c>
      <c r="BL358" s="30">
        <v>40.36</v>
      </c>
      <c r="BM358" s="30">
        <v>50.6</v>
      </c>
      <c r="BN358" s="29"/>
      <c r="BO358" s="29"/>
      <c r="BP358" s="30">
        <v>0.15</v>
      </c>
      <c r="BQ358" s="30">
        <v>0.16</v>
      </c>
      <c r="BR358" s="29"/>
      <c r="BS358" s="30">
        <v>13.14</v>
      </c>
      <c r="BT358" s="30">
        <v>41.19</v>
      </c>
      <c r="BU358" s="29"/>
      <c r="BV358" s="30">
        <v>0</v>
      </c>
      <c r="BW358" s="28">
        <v>404</v>
      </c>
      <c r="BX358" s="33">
        <f t="shared" si="38"/>
        <v>40.379219999999997</v>
      </c>
      <c r="BY358" s="34">
        <f>IF(COUNTIF($G$2:G358,G358)=1,1,0)</f>
        <v>1</v>
      </c>
      <c r="BZ358" s="34">
        <f t="shared" si="39"/>
        <v>1</v>
      </c>
      <c r="CA358" s="28" t="s">
        <v>3405</v>
      </c>
      <c r="CB358" s="34" t="b">
        <f t="shared" si="44"/>
        <v>0</v>
      </c>
      <c r="CC358" s="34" t="b">
        <f t="shared" si="40"/>
        <v>0</v>
      </c>
      <c r="CD358" s="34" t="b">
        <f t="array" ref="CD358">ISNUMBER(SEARCH("Touch Screen",$AJ358))</f>
        <v>0</v>
      </c>
      <c r="CE358" s="34"/>
      <c r="CF358" s="34"/>
      <c r="CG358" s="32">
        <v>32.700000000000003</v>
      </c>
      <c r="CH358" s="28">
        <v>0</v>
      </c>
      <c r="CI358" s="33">
        <f>('2. AC Monitors'!$A$8*'1. Version 7 Dataset'!$R358)+('1. Version 7 Dataset'!$V358*'2. AC Monitors'!$B$8)+'2. AC Monitors'!$C$8</f>
        <v>40.927199999999999</v>
      </c>
      <c r="CJ358" s="35">
        <f>BX358-('2. AC Monitors'!$B$8*V358)</f>
        <v>31.559219999999996</v>
      </c>
      <c r="CK358" s="33">
        <f>IF($CH358=0,CJ358,CJ358-('2. AC Monitors'!$A$15*'1. Version 7 Dataset'!$CG358))</f>
        <v>31.559219999999996</v>
      </c>
      <c r="CL358" s="33">
        <f>IF($CC358=TRUE,'1. Version 7 Dataset'!CK358-($CI358*'2. AC Monitors'!$B$15),'1. Version 7 Dataset'!CK358)</f>
        <v>31.559219999999996</v>
      </c>
      <c r="CM358" s="33">
        <f>IF($CD358=TRUE,CL358-($CI358*'2. AC Monitors'!$D$15),CL358)</f>
        <v>31.559219999999996</v>
      </c>
      <c r="CN358" s="33">
        <f>IF($CB358=TRUE,CM358-($CI358*'2. AC Monitors'!$E$15),CM358)</f>
        <v>31.559219999999996</v>
      </c>
      <c r="CO358" s="33">
        <f>IF($CA358="DC",CN358+(CI358*(1-'2. AC Monitors'!$D$21)),CN358)</f>
        <v>31.559219999999996</v>
      </c>
      <c r="CP358" s="35">
        <f>('2. AC Monitors'!$A$8*'1. Version 7 Dataset'!$R358)+'2. AC Monitors'!$C$8</f>
        <v>32.107199999999999</v>
      </c>
      <c r="CQ358" s="35">
        <f t="shared" si="41"/>
        <v>1</v>
      </c>
      <c r="CR358" s="33">
        <f>(IF(CD358=TRUE,CI358+(CI358*'2. AC Monitors'!$D$15),'1. Version 7 Dataset'!CI358))*0.85</f>
        <v>34.788119999999999</v>
      </c>
      <c r="CS358" s="35">
        <f t="shared" si="42"/>
        <v>0</v>
      </c>
      <c r="CT358" s="35">
        <f>($AZ358*$R358*'3. Signage Displays'!$A$7)+'3. Signage Displays'!$B$7*TANH('3. Signage Displays'!$C$7*('1. Version 7 Dataset'!$R358+'3. Signage Displays'!$D$7)+'3. Signage Displays'!$E$7)+'3. Signage Displays'!$F$7</f>
        <v>29.108452131624592</v>
      </c>
      <c r="CU358" s="36">
        <f>($AZ358*$R358*'3. Signage Displays'!$A$7)</f>
        <v>2.0605728000000001</v>
      </c>
      <c r="CV358" s="37">
        <f>BE358-(AZ358*R358*'3. Signage Displays'!$A$7)</f>
        <v>10.849427200000001</v>
      </c>
      <c r="CW358" s="37">
        <f>IF(CC358=TRUE,CV358-(CT358*'3. Signage Displays'!$A$12),CV358)</f>
        <v>10.849427200000001</v>
      </c>
      <c r="CX358" s="38">
        <f>'3. Signage Displays'!$B$7*TANH('3. Signage Displays'!$C$7*('1. Version 7 Dataset'!R358+'3. Signage Displays'!$D$7)+'3. Signage Displays'!$E$7)+'3. Signage Displays'!$F$7</f>
        <v>27.047879331624593</v>
      </c>
      <c r="CY358" s="28">
        <f t="shared" si="43"/>
        <v>1</v>
      </c>
    </row>
    <row r="359" spans="1:103" s="17" customFormat="1" ht="19.5" customHeight="1">
      <c r="A359" s="28">
        <v>405</v>
      </c>
      <c r="B359" s="29" t="s">
        <v>2231</v>
      </c>
      <c r="C359" s="29" t="s">
        <v>2376</v>
      </c>
      <c r="D359" s="29" t="s">
        <v>2377</v>
      </c>
      <c r="E359" s="29" t="s">
        <v>2234</v>
      </c>
      <c r="F359" s="29" t="s">
        <v>2376</v>
      </c>
      <c r="G359" s="29" t="s">
        <v>2377</v>
      </c>
      <c r="H359" s="29" t="s">
        <v>2378</v>
      </c>
      <c r="I359" s="29" t="s">
        <v>78</v>
      </c>
      <c r="J359" s="29" t="s">
        <v>79</v>
      </c>
      <c r="K359" s="29" t="s">
        <v>105</v>
      </c>
      <c r="L359" s="29" t="s">
        <v>80</v>
      </c>
      <c r="M359" s="29" t="s">
        <v>105</v>
      </c>
      <c r="N359" s="30">
        <v>1000</v>
      </c>
      <c r="O359" s="30">
        <v>11.7</v>
      </c>
      <c r="P359" s="30">
        <v>20.7</v>
      </c>
      <c r="Q359" s="31">
        <v>23.8</v>
      </c>
      <c r="R359" s="30">
        <v>242.18</v>
      </c>
      <c r="S359" s="30">
        <v>1.78</v>
      </c>
      <c r="T359" s="30">
        <v>1080</v>
      </c>
      <c r="U359" s="30">
        <v>1920</v>
      </c>
      <c r="V359" s="32">
        <v>2.1</v>
      </c>
      <c r="W359" s="30">
        <v>8562</v>
      </c>
      <c r="X359" s="30">
        <v>60</v>
      </c>
      <c r="Y359" s="30">
        <v>33.200000000000003</v>
      </c>
      <c r="Z359" s="29" t="s">
        <v>81</v>
      </c>
      <c r="AA359" s="29" t="s">
        <v>86</v>
      </c>
      <c r="AB359" s="29"/>
      <c r="AC359" s="29"/>
      <c r="AD359" s="29" t="s">
        <v>84</v>
      </c>
      <c r="AE359" s="29" t="s">
        <v>83</v>
      </c>
      <c r="AF359" s="29" t="s">
        <v>270</v>
      </c>
      <c r="AG359" s="29" t="s">
        <v>105</v>
      </c>
      <c r="AH359" s="29" t="s">
        <v>120</v>
      </c>
      <c r="AI359" s="29" t="s">
        <v>105</v>
      </c>
      <c r="AJ359" s="29" t="s">
        <v>120</v>
      </c>
      <c r="AK359" s="29" t="s">
        <v>86</v>
      </c>
      <c r="AL359" s="29" t="s">
        <v>102</v>
      </c>
      <c r="AM359" s="29" t="s">
        <v>105</v>
      </c>
      <c r="AN359" s="29" t="s">
        <v>86</v>
      </c>
      <c r="AO359" s="29" t="s">
        <v>86</v>
      </c>
      <c r="AP359" s="29" t="s">
        <v>86</v>
      </c>
      <c r="AQ359" s="29" t="s">
        <v>96</v>
      </c>
      <c r="AR359" s="29" t="s">
        <v>105</v>
      </c>
      <c r="AS359" s="29" t="s">
        <v>84</v>
      </c>
      <c r="AT359" s="29" t="s">
        <v>89</v>
      </c>
      <c r="AU359" s="29" t="s">
        <v>105</v>
      </c>
      <c r="AV359" s="30">
        <v>0</v>
      </c>
      <c r="AW359" s="29" t="s">
        <v>84</v>
      </c>
      <c r="AX359" s="29" t="s">
        <v>84</v>
      </c>
      <c r="AY359" s="30">
        <v>250</v>
      </c>
      <c r="AZ359" s="30">
        <v>271.89999999999998</v>
      </c>
      <c r="BA359" s="30">
        <v>261.60000000000002</v>
      </c>
      <c r="BB359" s="30">
        <v>200</v>
      </c>
      <c r="BC359" s="29"/>
      <c r="BD359" s="29"/>
      <c r="BE359" s="30">
        <v>13.9</v>
      </c>
      <c r="BF359" s="29"/>
      <c r="BG359" s="30">
        <v>0.27</v>
      </c>
      <c r="BH359" s="29"/>
      <c r="BI359" s="29"/>
      <c r="BJ359" s="30">
        <v>0.13</v>
      </c>
      <c r="BK359" s="30">
        <v>44.15</v>
      </c>
      <c r="BL359" s="30">
        <v>44.15</v>
      </c>
      <c r="BM359" s="30">
        <v>54.1</v>
      </c>
      <c r="BN359" s="29"/>
      <c r="BO359" s="29"/>
      <c r="BP359" s="30">
        <v>0.18</v>
      </c>
      <c r="BQ359" s="30">
        <v>0.33</v>
      </c>
      <c r="BR359" s="29"/>
      <c r="BS359" s="30">
        <v>14.55</v>
      </c>
      <c r="BT359" s="30">
        <v>46.5</v>
      </c>
      <c r="BU359" s="29"/>
      <c r="BV359" s="30">
        <v>0</v>
      </c>
      <c r="BW359" s="28">
        <v>405</v>
      </c>
      <c r="BX359" s="33">
        <f t="shared" si="38"/>
        <v>44.154780000000002</v>
      </c>
      <c r="BY359" s="34">
        <f>IF(COUNTIF($G$2:G359,G359)=1,1,0)</f>
        <v>1</v>
      </c>
      <c r="BZ359" s="34">
        <f t="shared" si="39"/>
        <v>1</v>
      </c>
      <c r="CA359" s="28" t="s">
        <v>3405</v>
      </c>
      <c r="CB359" s="34" t="b">
        <f t="shared" si="44"/>
        <v>0</v>
      </c>
      <c r="CC359" s="34" t="b">
        <f t="shared" si="40"/>
        <v>0</v>
      </c>
      <c r="CD359" s="34" t="b">
        <f t="array" ref="CD359">ISNUMBER(SEARCH("Touch Screen",$AJ359))</f>
        <v>0</v>
      </c>
      <c r="CE359" s="34"/>
      <c r="CF359" s="34"/>
      <c r="CG359" s="32">
        <v>33.200000000000003</v>
      </c>
      <c r="CH359" s="28">
        <v>0</v>
      </c>
      <c r="CI359" s="33">
        <f>('2. AC Monitors'!$A$8*'1. Version 7 Dataset'!$R359)+('1. Version 7 Dataset'!$V359*'2. AC Monitors'!$B$8)+'2. AC Monitors'!$C$8</f>
        <v>46.365960000000001</v>
      </c>
      <c r="CJ359" s="35">
        <f>BX359-('2. AC Monitors'!$B$8*V359)</f>
        <v>35.334780000000002</v>
      </c>
      <c r="CK359" s="33">
        <f>IF($CH359=0,CJ359,CJ359-('2. AC Monitors'!$A$15*'1. Version 7 Dataset'!$CG359))</f>
        <v>35.334780000000002</v>
      </c>
      <c r="CL359" s="33">
        <f>IF($CC359=TRUE,'1. Version 7 Dataset'!CK359-($CI359*'2. AC Monitors'!$B$15),'1. Version 7 Dataset'!CK359)</f>
        <v>35.334780000000002</v>
      </c>
      <c r="CM359" s="33">
        <f>IF($CD359=TRUE,CL359-($CI359*'2. AC Monitors'!$D$15),CL359)</f>
        <v>35.334780000000002</v>
      </c>
      <c r="CN359" s="33">
        <f>IF($CB359=TRUE,CM359-($CI359*'2. AC Monitors'!$E$15),CM359)</f>
        <v>35.334780000000002</v>
      </c>
      <c r="CO359" s="33">
        <f>IF($CA359="DC",CN359+(CI359*(1-'2. AC Monitors'!$D$21)),CN359)</f>
        <v>35.334780000000002</v>
      </c>
      <c r="CP359" s="35">
        <f>('2. AC Monitors'!$A$8*'1. Version 7 Dataset'!$R359)+'2. AC Monitors'!$C$8</f>
        <v>37.545960000000001</v>
      </c>
      <c r="CQ359" s="35">
        <f t="shared" si="41"/>
        <v>1</v>
      </c>
      <c r="CR359" s="33">
        <f>(IF(CD359=TRUE,CI359+(CI359*'2. AC Monitors'!$D$15),'1. Version 7 Dataset'!CI359))*0.85</f>
        <v>39.411065999999998</v>
      </c>
      <c r="CS359" s="35">
        <f t="shared" si="42"/>
        <v>0</v>
      </c>
      <c r="CT359" s="35">
        <f>($AZ359*$R359*'3. Signage Displays'!$A$7)+'3. Signage Displays'!$B$7*TANH('3. Signage Displays'!$C$7*('1. Version 7 Dataset'!$R359+'3. Signage Displays'!$D$7)+'3. Signage Displays'!$E$7)+'3. Signage Displays'!$F$7</f>
        <v>32.343477052701331</v>
      </c>
      <c r="CU359" s="36">
        <f>($AZ359*$R359*'3. Signage Displays'!$A$7)</f>
        <v>2.6339496800000002</v>
      </c>
      <c r="CV359" s="37">
        <f>BE359-(AZ359*R359*'3. Signage Displays'!$A$7)</f>
        <v>11.26605032</v>
      </c>
      <c r="CW359" s="37">
        <f>IF(CC359=TRUE,CV359-(CT359*'3. Signage Displays'!$A$12),CV359)</f>
        <v>11.26605032</v>
      </c>
      <c r="CX359" s="38">
        <f>'3. Signage Displays'!$B$7*TANH('3. Signage Displays'!$C$7*('1. Version 7 Dataset'!R359+'3. Signage Displays'!$D$7)+'3. Signage Displays'!$E$7)+'3. Signage Displays'!$F$7</f>
        <v>29.709527372701334</v>
      </c>
      <c r="CY359" s="28">
        <f t="shared" si="43"/>
        <v>1</v>
      </c>
    </row>
    <row r="360" spans="1:103" s="17" customFormat="1" ht="19.5" customHeight="1">
      <c r="A360" s="28">
        <v>408</v>
      </c>
      <c r="B360" s="29" t="s">
        <v>1268</v>
      </c>
      <c r="C360" s="29" t="s">
        <v>1289</v>
      </c>
      <c r="D360" s="29" t="s">
        <v>1290</v>
      </c>
      <c r="E360" s="29" t="s">
        <v>1271</v>
      </c>
      <c r="F360" s="29" t="s">
        <v>1289</v>
      </c>
      <c r="G360" s="29" t="s">
        <v>1290</v>
      </c>
      <c r="H360" s="29"/>
      <c r="I360" s="29" t="s">
        <v>78</v>
      </c>
      <c r="J360" s="29" t="s">
        <v>79</v>
      </c>
      <c r="K360" s="29" t="s">
        <v>105</v>
      </c>
      <c r="L360" s="29" t="s">
        <v>80</v>
      </c>
      <c r="M360" s="29" t="s">
        <v>105</v>
      </c>
      <c r="N360" s="30">
        <v>1000</v>
      </c>
      <c r="O360" s="30">
        <v>10.5</v>
      </c>
      <c r="P360" s="30">
        <v>18.7</v>
      </c>
      <c r="Q360" s="31">
        <v>21.5</v>
      </c>
      <c r="R360" s="30">
        <v>197.6</v>
      </c>
      <c r="S360" s="30">
        <v>1.78</v>
      </c>
      <c r="T360" s="30">
        <v>1080</v>
      </c>
      <c r="U360" s="30">
        <v>1920</v>
      </c>
      <c r="V360" s="32">
        <v>2.1</v>
      </c>
      <c r="W360" s="30">
        <v>10494</v>
      </c>
      <c r="X360" s="30">
        <v>60</v>
      </c>
      <c r="Y360" s="30">
        <v>29.8</v>
      </c>
      <c r="Z360" s="29" t="s">
        <v>86</v>
      </c>
      <c r="AA360" s="29" t="s">
        <v>86</v>
      </c>
      <c r="AB360" s="29"/>
      <c r="AC360" s="29"/>
      <c r="AD360" s="29" t="s">
        <v>84</v>
      </c>
      <c r="AE360" s="29" t="s">
        <v>84</v>
      </c>
      <c r="AF360" s="29" t="s">
        <v>270</v>
      </c>
      <c r="AG360" s="29" t="s">
        <v>105</v>
      </c>
      <c r="AH360" s="29" t="s">
        <v>86</v>
      </c>
      <c r="AI360" s="29" t="s">
        <v>105</v>
      </c>
      <c r="AJ360" s="29" t="s">
        <v>86</v>
      </c>
      <c r="AK360" s="29" t="s">
        <v>86</v>
      </c>
      <c r="AL360" s="29" t="s">
        <v>102</v>
      </c>
      <c r="AM360" s="29" t="s">
        <v>105</v>
      </c>
      <c r="AN360" s="29" t="s">
        <v>86</v>
      </c>
      <c r="AO360" s="29" t="s">
        <v>86</v>
      </c>
      <c r="AP360" s="29" t="s">
        <v>86</v>
      </c>
      <c r="AQ360" s="29" t="s">
        <v>96</v>
      </c>
      <c r="AR360" s="29" t="s">
        <v>105</v>
      </c>
      <c r="AS360" s="29" t="s">
        <v>84</v>
      </c>
      <c r="AT360" s="29" t="s">
        <v>89</v>
      </c>
      <c r="AU360" s="29" t="s">
        <v>105</v>
      </c>
      <c r="AV360" s="30">
        <v>0</v>
      </c>
      <c r="AW360" s="29" t="s">
        <v>84</v>
      </c>
      <c r="AX360" s="29" t="s">
        <v>84</v>
      </c>
      <c r="AY360" s="30">
        <v>250</v>
      </c>
      <c r="AZ360" s="30">
        <v>287.7</v>
      </c>
      <c r="BA360" s="30">
        <v>241.2</v>
      </c>
      <c r="BB360" s="30">
        <v>200</v>
      </c>
      <c r="BC360" s="29"/>
      <c r="BD360" s="29"/>
      <c r="BE360" s="30">
        <v>13.29</v>
      </c>
      <c r="BF360" s="29"/>
      <c r="BG360" s="30">
        <v>0.21</v>
      </c>
      <c r="BH360" s="29"/>
      <c r="BI360" s="29"/>
      <c r="BJ360" s="30">
        <v>0.11</v>
      </c>
      <c r="BK360" s="30">
        <v>41.94</v>
      </c>
      <c r="BL360" s="30">
        <v>41.94</v>
      </c>
      <c r="BM360" s="30">
        <v>50.6</v>
      </c>
      <c r="BN360" s="29"/>
      <c r="BO360" s="29"/>
      <c r="BP360" s="30">
        <v>0.17</v>
      </c>
      <c r="BQ360" s="30">
        <v>0.27</v>
      </c>
      <c r="BR360" s="29"/>
      <c r="BS360" s="30">
        <v>13.25</v>
      </c>
      <c r="BT360" s="30">
        <v>42.15</v>
      </c>
      <c r="BU360" s="29"/>
      <c r="BV360" s="30">
        <v>0</v>
      </c>
      <c r="BW360" s="28">
        <v>408</v>
      </c>
      <c r="BX360" s="33">
        <f t="shared" si="38"/>
        <v>41.942879999999995</v>
      </c>
      <c r="BY360" s="34">
        <f>IF(COUNTIF($G$2:G360,G360)=1,1,0)</f>
        <v>1</v>
      </c>
      <c r="BZ360" s="34">
        <f t="shared" si="39"/>
        <v>1</v>
      </c>
      <c r="CA360" s="28" t="s">
        <v>3405</v>
      </c>
      <c r="CB360" s="34" t="b">
        <f t="shared" si="44"/>
        <v>0</v>
      </c>
      <c r="CC360" s="34" t="b">
        <f t="shared" si="40"/>
        <v>0</v>
      </c>
      <c r="CD360" s="34" t="b">
        <f t="array" ref="CD360">ISNUMBER(SEARCH("Touch Screen",$AJ360))</f>
        <v>0</v>
      </c>
      <c r="CE360" s="34"/>
      <c r="CF360" s="34"/>
      <c r="CG360" s="32">
        <v>29.8</v>
      </c>
      <c r="CH360" s="28">
        <v>0</v>
      </c>
      <c r="CI360" s="33">
        <f>('2. AC Monitors'!$A$8*'1. Version 7 Dataset'!$R360)+('1. Version 7 Dataset'!$V360*'2. AC Monitors'!$B$8)+'2. AC Monitors'!$C$8</f>
        <v>40.927199999999999</v>
      </c>
      <c r="CJ360" s="35">
        <f>BX360-('2. AC Monitors'!$B$8*V360)</f>
        <v>33.122879999999995</v>
      </c>
      <c r="CK360" s="33">
        <f>IF($CH360=0,CJ360,CJ360-('2. AC Monitors'!$A$15*'1. Version 7 Dataset'!$CG360))</f>
        <v>33.122879999999995</v>
      </c>
      <c r="CL360" s="33">
        <f>IF($CC360=TRUE,'1. Version 7 Dataset'!CK360-($CI360*'2. AC Monitors'!$B$15),'1. Version 7 Dataset'!CK360)</f>
        <v>33.122879999999995</v>
      </c>
      <c r="CM360" s="33">
        <f>IF($CD360=TRUE,CL360-($CI360*'2. AC Monitors'!$D$15),CL360)</f>
        <v>33.122879999999995</v>
      </c>
      <c r="CN360" s="33">
        <f>IF($CB360=TRUE,CM360-($CI360*'2. AC Monitors'!$E$15),CM360)</f>
        <v>33.122879999999995</v>
      </c>
      <c r="CO360" s="33">
        <f>IF($CA360="DC",CN360+(CI360*(1-'2. AC Monitors'!$D$21)),CN360)</f>
        <v>33.122879999999995</v>
      </c>
      <c r="CP360" s="35">
        <f>('2. AC Monitors'!$A$8*'1. Version 7 Dataset'!$R360)+'2. AC Monitors'!$C$8</f>
        <v>32.107199999999999</v>
      </c>
      <c r="CQ360" s="35">
        <f t="shared" si="41"/>
        <v>0</v>
      </c>
      <c r="CR360" s="33">
        <f>(IF(CD360=TRUE,CI360+(CI360*'2. AC Monitors'!$D$15),'1. Version 7 Dataset'!CI360))*0.85</f>
        <v>34.788119999999999</v>
      </c>
      <c r="CS360" s="35">
        <f t="shared" si="42"/>
        <v>0</v>
      </c>
      <c r="CT360" s="35">
        <f>($AZ360*$R360*'3. Signage Displays'!$A$7)+'3. Signage Displays'!$B$7*TANH('3. Signage Displays'!$C$7*('1. Version 7 Dataset'!$R360+'3. Signage Displays'!$D$7)+'3. Signage Displays'!$E$7)+'3. Signage Displays'!$F$7</f>
        <v>29.321860131624589</v>
      </c>
      <c r="CU360" s="36">
        <f>($AZ360*$R360*'3. Signage Displays'!$A$7)</f>
        <v>2.2739807999999999</v>
      </c>
      <c r="CV360" s="37">
        <f>BE360-(AZ360*R360*'3. Signage Displays'!$A$7)</f>
        <v>11.016019199999999</v>
      </c>
      <c r="CW360" s="37">
        <f>IF(CC360=TRUE,CV360-(CT360*'3. Signage Displays'!$A$12),CV360)</f>
        <v>11.016019199999999</v>
      </c>
      <c r="CX360" s="38">
        <f>'3. Signage Displays'!$B$7*TANH('3. Signage Displays'!$C$7*('1. Version 7 Dataset'!R360+'3. Signage Displays'!$D$7)+'3. Signage Displays'!$E$7)+'3. Signage Displays'!$F$7</f>
        <v>27.047879331624593</v>
      </c>
      <c r="CY360" s="28">
        <f t="shared" si="43"/>
        <v>1</v>
      </c>
    </row>
    <row r="361" spans="1:103" s="17" customFormat="1" ht="19.5" customHeight="1">
      <c r="A361" s="28">
        <v>409</v>
      </c>
      <c r="B361" s="29" t="s">
        <v>1268</v>
      </c>
      <c r="C361" s="29" t="s">
        <v>1306</v>
      </c>
      <c r="D361" s="29" t="s">
        <v>1307</v>
      </c>
      <c r="E361" s="29" t="s">
        <v>1271</v>
      </c>
      <c r="F361" s="29" t="s">
        <v>1306</v>
      </c>
      <c r="G361" s="29" t="s">
        <v>1307</v>
      </c>
      <c r="H361" s="29"/>
      <c r="I361" s="29" t="s">
        <v>78</v>
      </c>
      <c r="J361" s="29" t="s">
        <v>79</v>
      </c>
      <c r="K361" s="29" t="s">
        <v>105</v>
      </c>
      <c r="L361" s="29" t="s">
        <v>80</v>
      </c>
      <c r="M361" s="29" t="s">
        <v>105</v>
      </c>
      <c r="N361" s="30">
        <v>1000</v>
      </c>
      <c r="O361" s="30">
        <v>11.7</v>
      </c>
      <c r="P361" s="30">
        <v>20.7</v>
      </c>
      <c r="Q361" s="31">
        <v>23.8</v>
      </c>
      <c r="R361" s="30">
        <v>242.18</v>
      </c>
      <c r="S361" s="30">
        <v>1.78</v>
      </c>
      <c r="T361" s="30">
        <v>1080</v>
      </c>
      <c r="U361" s="30">
        <v>1920</v>
      </c>
      <c r="V361" s="32">
        <v>2.1</v>
      </c>
      <c r="W361" s="30">
        <v>8562</v>
      </c>
      <c r="X361" s="30">
        <v>60</v>
      </c>
      <c r="Y361" s="30">
        <v>30.2</v>
      </c>
      <c r="Z361" s="29" t="s">
        <v>86</v>
      </c>
      <c r="AA361" s="29" t="s">
        <v>86</v>
      </c>
      <c r="AB361" s="29"/>
      <c r="AC361" s="29"/>
      <c r="AD361" s="29" t="s">
        <v>84</v>
      </c>
      <c r="AE361" s="29" t="s">
        <v>84</v>
      </c>
      <c r="AF361" s="29" t="s">
        <v>270</v>
      </c>
      <c r="AG361" s="29" t="s">
        <v>105</v>
      </c>
      <c r="AH361" s="29" t="s">
        <v>86</v>
      </c>
      <c r="AI361" s="29" t="s">
        <v>105</v>
      </c>
      <c r="AJ361" s="29" t="s">
        <v>86</v>
      </c>
      <c r="AK361" s="29" t="s">
        <v>86</v>
      </c>
      <c r="AL361" s="29" t="s">
        <v>102</v>
      </c>
      <c r="AM361" s="29" t="s">
        <v>105</v>
      </c>
      <c r="AN361" s="29" t="s">
        <v>86</v>
      </c>
      <c r="AO361" s="29" t="s">
        <v>86</v>
      </c>
      <c r="AP361" s="29" t="s">
        <v>86</v>
      </c>
      <c r="AQ361" s="29" t="s">
        <v>96</v>
      </c>
      <c r="AR361" s="29" t="s">
        <v>105</v>
      </c>
      <c r="AS361" s="29" t="s">
        <v>84</v>
      </c>
      <c r="AT361" s="29" t="s">
        <v>89</v>
      </c>
      <c r="AU361" s="29" t="s">
        <v>105</v>
      </c>
      <c r="AV361" s="30">
        <v>0</v>
      </c>
      <c r="AW361" s="29" t="s">
        <v>84</v>
      </c>
      <c r="AX361" s="29" t="s">
        <v>84</v>
      </c>
      <c r="AY361" s="30">
        <v>250</v>
      </c>
      <c r="AZ361" s="30">
        <v>221.3</v>
      </c>
      <c r="BA361" s="30">
        <v>180.9</v>
      </c>
      <c r="BB361" s="30">
        <v>200</v>
      </c>
      <c r="BC361" s="29"/>
      <c r="BD361" s="29"/>
      <c r="BE361" s="30">
        <v>17.23</v>
      </c>
      <c r="BF361" s="29"/>
      <c r="BG361" s="30">
        <v>0.22</v>
      </c>
      <c r="BH361" s="29"/>
      <c r="BI361" s="29"/>
      <c r="BJ361" s="30">
        <v>0.11</v>
      </c>
      <c r="BK361" s="30">
        <v>54.09</v>
      </c>
      <c r="BL361" s="30">
        <v>54.09</v>
      </c>
      <c r="BM361" s="30">
        <v>54.2</v>
      </c>
      <c r="BN361" s="29"/>
      <c r="BO361" s="29"/>
      <c r="BP361" s="30">
        <v>0.17</v>
      </c>
      <c r="BQ361" s="30">
        <v>0.28000000000000003</v>
      </c>
      <c r="BR361" s="29"/>
      <c r="BS361" s="30">
        <v>17.100000000000001</v>
      </c>
      <c r="BT361" s="30">
        <v>54.02</v>
      </c>
      <c r="BU361" s="29"/>
      <c r="BV361" s="30">
        <v>0</v>
      </c>
      <c r="BW361" s="28">
        <v>409</v>
      </c>
      <c r="BX361" s="33">
        <f t="shared" si="38"/>
        <v>54.079859999999996</v>
      </c>
      <c r="BY361" s="34">
        <f>IF(COUNTIF($G$2:G361,G361)=1,1,0)</f>
        <v>1</v>
      </c>
      <c r="BZ361" s="34">
        <f t="shared" si="39"/>
        <v>1</v>
      </c>
      <c r="CA361" s="28" t="s">
        <v>3405</v>
      </c>
      <c r="CB361" s="34" t="b">
        <f t="shared" si="44"/>
        <v>0</v>
      </c>
      <c r="CC361" s="34" t="b">
        <f t="shared" si="40"/>
        <v>0</v>
      </c>
      <c r="CD361" s="34" t="b">
        <f t="array" ref="CD361">ISNUMBER(SEARCH("Touch Screen",$AJ361))</f>
        <v>0</v>
      </c>
      <c r="CE361" s="34"/>
      <c r="CF361" s="34"/>
      <c r="CG361" s="32">
        <v>30.2</v>
      </c>
      <c r="CH361" s="28">
        <v>0</v>
      </c>
      <c r="CI361" s="33">
        <f>('2. AC Monitors'!$A$8*'1. Version 7 Dataset'!$R361)+('1. Version 7 Dataset'!$V361*'2. AC Monitors'!$B$8)+'2. AC Monitors'!$C$8</f>
        <v>46.365960000000001</v>
      </c>
      <c r="CJ361" s="35">
        <f>BX361-('2. AC Monitors'!$B$8*V361)</f>
        <v>45.259859999999996</v>
      </c>
      <c r="CK361" s="33">
        <f>IF($CH361=0,CJ361,CJ361-('2. AC Monitors'!$A$15*'1. Version 7 Dataset'!$CG361))</f>
        <v>45.259859999999996</v>
      </c>
      <c r="CL361" s="33">
        <f>IF($CC361=TRUE,'1. Version 7 Dataset'!CK361-($CI361*'2. AC Monitors'!$B$15),'1. Version 7 Dataset'!CK361)</f>
        <v>45.259859999999996</v>
      </c>
      <c r="CM361" s="33">
        <f>IF($CD361=TRUE,CL361-($CI361*'2. AC Monitors'!$D$15),CL361)</f>
        <v>45.259859999999996</v>
      </c>
      <c r="CN361" s="33">
        <f>IF($CB361=TRUE,CM361-($CI361*'2. AC Monitors'!$E$15),CM361)</f>
        <v>45.259859999999996</v>
      </c>
      <c r="CO361" s="33">
        <f>IF($CA361="DC",CN361+(CI361*(1-'2. AC Monitors'!$D$21)),CN361)</f>
        <v>45.259859999999996</v>
      </c>
      <c r="CP361" s="35">
        <f>('2. AC Monitors'!$A$8*'1. Version 7 Dataset'!$R361)+'2. AC Monitors'!$C$8</f>
        <v>37.545960000000001</v>
      </c>
      <c r="CQ361" s="35">
        <f t="shared" si="41"/>
        <v>0</v>
      </c>
      <c r="CR361" s="33">
        <f>(IF(CD361=TRUE,CI361+(CI361*'2. AC Monitors'!$D$15),'1. Version 7 Dataset'!CI361))*0.85</f>
        <v>39.411065999999998</v>
      </c>
      <c r="CS361" s="35">
        <f t="shared" si="42"/>
        <v>0</v>
      </c>
      <c r="CT361" s="35">
        <f>($AZ361*$R361*'3. Signage Displays'!$A$7)+'3. Signage Displays'!$B$7*TANH('3. Signage Displays'!$C$7*('1. Version 7 Dataset'!$R361+'3. Signage Displays'!$D$7)+'3. Signage Displays'!$E$7)+'3. Signage Displays'!$F$7</f>
        <v>31.853304732701332</v>
      </c>
      <c r="CU361" s="36">
        <f>($AZ361*$R361*'3. Signage Displays'!$A$7)</f>
        <v>2.1437773600000001</v>
      </c>
      <c r="CV361" s="37">
        <f>BE361-(AZ361*R361*'3. Signage Displays'!$A$7)</f>
        <v>15.086222640000001</v>
      </c>
      <c r="CW361" s="37">
        <f>IF(CC361=TRUE,CV361-(CT361*'3. Signage Displays'!$A$12),CV361)</f>
        <v>15.086222640000001</v>
      </c>
      <c r="CX361" s="38">
        <f>'3. Signage Displays'!$B$7*TANH('3. Signage Displays'!$C$7*('1. Version 7 Dataset'!R361+'3. Signage Displays'!$D$7)+'3. Signage Displays'!$E$7)+'3. Signage Displays'!$F$7</f>
        <v>29.709527372701334</v>
      </c>
      <c r="CY361" s="28">
        <f t="shared" si="43"/>
        <v>1</v>
      </c>
    </row>
    <row r="362" spans="1:103" s="17" customFormat="1" ht="19.5" customHeight="1">
      <c r="A362" s="28">
        <v>416</v>
      </c>
      <c r="B362" s="29" t="s">
        <v>2231</v>
      </c>
      <c r="C362" s="29" t="s">
        <v>2318</v>
      </c>
      <c r="D362" s="29" t="s">
        <v>2319</v>
      </c>
      <c r="E362" s="29" t="s">
        <v>2234</v>
      </c>
      <c r="F362" s="29" t="s">
        <v>2320</v>
      </c>
      <c r="G362" s="29" t="s">
        <v>2319</v>
      </c>
      <c r="H362" s="29" t="s">
        <v>2321</v>
      </c>
      <c r="I362" s="29" t="s">
        <v>78</v>
      </c>
      <c r="J362" s="29" t="s">
        <v>79</v>
      </c>
      <c r="K362" s="29" t="s">
        <v>105</v>
      </c>
      <c r="L362" s="29" t="s">
        <v>80</v>
      </c>
      <c r="M362" s="29" t="s">
        <v>105</v>
      </c>
      <c r="N362" s="30">
        <v>1000</v>
      </c>
      <c r="O362" s="30">
        <v>10.5</v>
      </c>
      <c r="P362" s="30">
        <v>18.7</v>
      </c>
      <c r="Q362" s="31">
        <v>21.5</v>
      </c>
      <c r="R362" s="30">
        <v>197.6</v>
      </c>
      <c r="S362" s="30">
        <v>1.78</v>
      </c>
      <c r="T362" s="30">
        <v>1080</v>
      </c>
      <c r="U362" s="30">
        <v>1920</v>
      </c>
      <c r="V362" s="32">
        <v>2.1</v>
      </c>
      <c r="W362" s="30">
        <v>10493</v>
      </c>
      <c r="X362" s="30">
        <v>60</v>
      </c>
      <c r="Y362" s="30">
        <v>32.700000000000003</v>
      </c>
      <c r="Z362" s="29" t="s">
        <v>81</v>
      </c>
      <c r="AA362" s="29" t="s">
        <v>86</v>
      </c>
      <c r="AB362" s="29"/>
      <c r="AC362" s="29"/>
      <c r="AD362" s="29" t="s">
        <v>84</v>
      </c>
      <c r="AE362" s="29" t="s">
        <v>83</v>
      </c>
      <c r="AF362" s="29" t="s">
        <v>270</v>
      </c>
      <c r="AG362" s="29" t="s">
        <v>105</v>
      </c>
      <c r="AH362" s="29" t="s">
        <v>120</v>
      </c>
      <c r="AI362" s="29" t="s">
        <v>105</v>
      </c>
      <c r="AJ362" s="29" t="s">
        <v>120</v>
      </c>
      <c r="AK362" s="29" t="s">
        <v>86</v>
      </c>
      <c r="AL362" s="29" t="s">
        <v>102</v>
      </c>
      <c r="AM362" s="29" t="s">
        <v>105</v>
      </c>
      <c r="AN362" s="29" t="s">
        <v>86</v>
      </c>
      <c r="AO362" s="29" t="s">
        <v>86</v>
      </c>
      <c r="AP362" s="29" t="s">
        <v>86</v>
      </c>
      <c r="AQ362" s="29" t="s">
        <v>96</v>
      </c>
      <c r="AR362" s="29" t="s">
        <v>105</v>
      </c>
      <c r="AS362" s="29" t="s">
        <v>84</v>
      </c>
      <c r="AT362" s="29" t="s">
        <v>89</v>
      </c>
      <c r="AU362" s="29" t="s">
        <v>105</v>
      </c>
      <c r="AV362" s="30">
        <v>0</v>
      </c>
      <c r="AW362" s="29" t="s">
        <v>84</v>
      </c>
      <c r="AX362" s="29" t="s">
        <v>84</v>
      </c>
      <c r="AY362" s="30">
        <v>250</v>
      </c>
      <c r="AZ362" s="30">
        <v>263.7</v>
      </c>
      <c r="BA362" s="30">
        <v>259.2</v>
      </c>
      <c r="BB362" s="30">
        <v>200</v>
      </c>
      <c r="BC362" s="29"/>
      <c r="BD362" s="29"/>
      <c r="BE362" s="30">
        <v>13.09</v>
      </c>
      <c r="BF362" s="29"/>
      <c r="BG362" s="30">
        <v>0.13</v>
      </c>
      <c r="BH362" s="29"/>
      <c r="BI362" s="29"/>
      <c r="BJ362" s="30">
        <v>0.12</v>
      </c>
      <c r="BK362" s="30">
        <v>40.86</v>
      </c>
      <c r="BL362" s="30">
        <v>40.86</v>
      </c>
      <c r="BM362" s="30">
        <v>50.5</v>
      </c>
      <c r="BN362" s="29"/>
      <c r="BO362" s="29"/>
      <c r="BP362" s="30">
        <v>0.15</v>
      </c>
      <c r="BQ362" s="30">
        <v>0.19</v>
      </c>
      <c r="BR362" s="29"/>
      <c r="BS362" s="30">
        <v>13.29</v>
      </c>
      <c r="BT362" s="30">
        <v>41.83</v>
      </c>
      <c r="BU362" s="29"/>
      <c r="BV362" s="30">
        <v>0</v>
      </c>
      <c r="BW362" s="28">
        <v>416</v>
      </c>
      <c r="BX362" s="33">
        <f t="shared" si="38"/>
        <v>40.874159999999996</v>
      </c>
      <c r="BY362" s="34">
        <f>IF(COUNTIF($G$2:G362,G362)=1,1,0)</f>
        <v>1</v>
      </c>
      <c r="BZ362" s="34">
        <f t="shared" si="39"/>
        <v>1</v>
      </c>
      <c r="CA362" s="28" t="s">
        <v>3405</v>
      </c>
      <c r="CB362" s="34" t="b">
        <f t="shared" si="44"/>
        <v>0</v>
      </c>
      <c r="CC362" s="34" t="b">
        <f t="shared" si="40"/>
        <v>0</v>
      </c>
      <c r="CD362" s="34" t="b">
        <f t="array" ref="CD362">ISNUMBER(SEARCH("Touch Screen",$AJ362))</f>
        <v>0</v>
      </c>
      <c r="CE362" s="34"/>
      <c r="CF362" s="34"/>
      <c r="CG362" s="32">
        <v>32.700000000000003</v>
      </c>
      <c r="CH362" s="28">
        <v>0</v>
      </c>
      <c r="CI362" s="33">
        <f>('2. AC Monitors'!$A$8*'1. Version 7 Dataset'!$R362)+('1. Version 7 Dataset'!$V362*'2. AC Monitors'!$B$8)+'2. AC Monitors'!$C$8</f>
        <v>40.927199999999999</v>
      </c>
      <c r="CJ362" s="35">
        <f>BX362-('2. AC Monitors'!$B$8*V362)</f>
        <v>32.054159999999996</v>
      </c>
      <c r="CK362" s="33">
        <f>IF($CH362=0,CJ362,CJ362-('2. AC Monitors'!$A$15*'1. Version 7 Dataset'!$CG362))</f>
        <v>32.054159999999996</v>
      </c>
      <c r="CL362" s="33">
        <f>IF($CC362=TRUE,'1. Version 7 Dataset'!CK362-($CI362*'2. AC Monitors'!$B$15),'1. Version 7 Dataset'!CK362)</f>
        <v>32.054159999999996</v>
      </c>
      <c r="CM362" s="33">
        <f>IF($CD362=TRUE,CL362-($CI362*'2. AC Monitors'!$D$15),CL362)</f>
        <v>32.054159999999996</v>
      </c>
      <c r="CN362" s="33">
        <f>IF($CB362=TRUE,CM362-($CI362*'2. AC Monitors'!$E$15),CM362)</f>
        <v>32.054159999999996</v>
      </c>
      <c r="CO362" s="33">
        <f>IF($CA362="DC",CN362+(CI362*(1-'2. AC Monitors'!$D$21)),CN362)</f>
        <v>32.054159999999996</v>
      </c>
      <c r="CP362" s="35">
        <f>('2. AC Monitors'!$A$8*'1. Version 7 Dataset'!$R362)+'2. AC Monitors'!$C$8</f>
        <v>32.107199999999999</v>
      </c>
      <c r="CQ362" s="35">
        <f t="shared" si="41"/>
        <v>1</v>
      </c>
      <c r="CR362" s="33">
        <f>(IF(CD362=TRUE,CI362+(CI362*'2. AC Monitors'!$D$15),'1. Version 7 Dataset'!CI362))*0.85</f>
        <v>34.788119999999999</v>
      </c>
      <c r="CS362" s="35">
        <f t="shared" si="42"/>
        <v>0</v>
      </c>
      <c r="CT362" s="35">
        <f>($AZ362*$R362*'3. Signage Displays'!$A$7)+'3. Signage Displays'!$B$7*TANH('3. Signage Displays'!$C$7*('1. Version 7 Dataset'!$R362+'3. Signage Displays'!$D$7)+'3. Signage Displays'!$E$7)+'3. Signage Displays'!$F$7</f>
        <v>29.132164131624592</v>
      </c>
      <c r="CU362" s="36">
        <f>($AZ362*$R362*'3. Signage Displays'!$A$7)</f>
        <v>2.0842847999999998</v>
      </c>
      <c r="CV362" s="37">
        <f>BE362-(AZ362*R362*'3. Signage Displays'!$A$7)</f>
        <v>11.005715200000001</v>
      </c>
      <c r="CW362" s="37">
        <f>IF(CC362=TRUE,CV362-(CT362*'3. Signage Displays'!$A$12),CV362)</f>
        <v>11.005715200000001</v>
      </c>
      <c r="CX362" s="38">
        <f>'3. Signage Displays'!$B$7*TANH('3. Signage Displays'!$C$7*('1. Version 7 Dataset'!R362+'3. Signage Displays'!$D$7)+'3. Signage Displays'!$E$7)+'3. Signage Displays'!$F$7</f>
        <v>27.047879331624593</v>
      </c>
      <c r="CY362" s="28">
        <f t="shared" si="43"/>
        <v>1</v>
      </c>
    </row>
    <row r="363" spans="1:103" s="17" customFormat="1" ht="19.5" customHeight="1">
      <c r="A363" s="28">
        <v>417</v>
      </c>
      <c r="B363" s="29" t="s">
        <v>2231</v>
      </c>
      <c r="C363" s="29" t="s">
        <v>2440</v>
      </c>
      <c r="D363" s="29" t="s">
        <v>2441</v>
      </c>
      <c r="E363" s="29" t="s">
        <v>2234</v>
      </c>
      <c r="F363" s="29" t="s">
        <v>2440</v>
      </c>
      <c r="G363" s="29" t="s">
        <v>2441</v>
      </c>
      <c r="H363" s="29" t="s">
        <v>2442</v>
      </c>
      <c r="I363" s="29" t="s">
        <v>78</v>
      </c>
      <c r="J363" s="29" t="s">
        <v>79</v>
      </c>
      <c r="K363" s="29" t="s">
        <v>105</v>
      </c>
      <c r="L363" s="29" t="s">
        <v>80</v>
      </c>
      <c r="M363" s="29" t="s">
        <v>105</v>
      </c>
      <c r="N363" s="30">
        <v>1000</v>
      </c>
      <c r="O363" s="30">
        <v>13.2</v>
      </c>
      <c r="P363" s="30">
        <v>23.5</v>
      </c>
      <c r="Q363" s="31">
        <v>27</v>
      </c>
      <c r="R363" s="30">
        <v>311.67</v>
      </c>
      <c r="S363" s="30">
        <v>1.78</v>
      </c>
      <c r="T363" s="30">
        <v>1080</v>
      </c>
      <c r="U363" s="30">
        <v>1920</v>
      </c>
      <c r="V363" s="32">
        <v>2.1</v>
      </c>
      <c r="W363" s="30">
        <v>6653</v>
      </c>
      <c r="X363" s="30">
        <v>60</v>
      </c>
      <c r="Y363" s="30">
        <v>41.3</v>
      </c>
      <c r="Z363" s="29" t="s">
        <v>150</v>
      </c>
      <c r="AA363" s="29" t="s">
        <v>86</v>
      </c>
      <c r="AB363" s="29"/>
      <c r="AC363" s="29"/>
      <c r="AD363" s="29" t="s">
        <v>83</v>
      </c>
      <c r="AE363" s="29" t="s">
        <v>83</v>
      </c>
      <c r="AF363" s="29" t="s">
        <v>452</v>
      </c>
      <c r="AG363" s="29" t="s">
        <v>105</v>
      </c>
      <c r="AH363" s="29" t="s">
        <v>86</v>
      </c>
      <c r="AI363" s="29" t="s">
        <v>105</v>
      </c>
      <c r="AJ363" s="29" t="s">
        <v>86</v>
      </c>
      <c r="AK363" s="29" t="s">
        <v>86</v>
      </c>
      <c r="AL363" s="29" t="s">
        <v>87</v>
      </c>
      <c r="AM363" s="29" t="s">
        <v>105</v>
      </c>
      <c r="AN363" s="29" t="s">
        <v>86</v>
      </c>
      <c r="AO363" s="29" t="s">
        <v>86</v>
      </c>
      <c r="AP363" s="29" t="s">
        <v>86</v>
      </c>
      <c r="AQ363" s="29" t="s">
        <v>96</v>
      </c>
      <c r="AR363" s="29" t="s">
        <v>105</v>
      </c>
      <c r="AS363" s="29" t="s">
        <v>84</v>
      </c>
      <c r="AT363" s="29" t="s">
        <v>89</v>
      </c>
      <c r="AU363" s="29" t="s">
        <v>105</v>
      </c>
      <c r="AV363" s="30">
        <v>0</v>
      </c>
      <c r="AW363" s="29" t="s">
        <v>84</v>
      </c>
      <c r="AX363" s="29" t="s">
        <v>84</v>
      </c>
      <c r="AY363" s="30">
        <v>250</v>
      </c>
      <c r="AZ363" s="30">
        <v>250.4</v>
      </c>
      <c r="BA363" s="30">
        <v>245.2</v>
      </c>
      <c r="BB363" s="30">
        <v>200</v>
      </c>
      <c r="BC363" s="29"/>
      <c r="BD363" s="29"/>
      <c r="BE363" s="30">
        <v>17.27</v>
      </c>
      <c r="BF363" s="29"/>
      <c r="BG363" s="30">
        <v>0.26</v>
      </c>
      <c r="BH363" s="29"/>
      <c r="BI363" s="29"/>
      <c r="BJ363" s="30">
        <v>0.14000000000000001</v>
      </c>
      <c r="BK363" s="30">
        <v>54.43</v>
      </c>
      <c r="BL363" s="30">
        <v>54.43</v>
      </c>
      <c r="BM363" s="30">
        <v>64.099999999999994</v>
      </c>
      <c r="BN363" s="29"/>
      <c r="BO363" s="29"/>
      <c r="BP363" s="30">
        <v>0.17</v>
      </c>
      <c r="BQ363" s="30">
        <v>0.28999999999999998</v>
      </c>
      <c r="BR363" s="29"/>
      <c r="BS363" s="30">
        <v>17.48</v>
      </c>
      <c r="BT363" s="30">
        <v>55.26</v>
      </c>
      <c r="BU363" s="29"/>
      <c r="BV363" s="30">
        <v>0</v>
      </c>
      <c r="BW363" s="28">
        <v>417</v>
      </c>
      <c r="BX363" s="33">
        <f t="shared" si="38"/>
        <v>54.43025999999999</v>
      </c>
      <c r="BY363" s="34">
        <f>IF(COUNTIF($G$2:G363,G363)=1,1,0)</f>
        <v>1</v>
      </c>
      <c r="BZ363" s="34">
        <f t="shared" si="39"/>
        <v>1</v>
      </c>
      <c r="CA363" s="28" t="s">
        <v>3405</v>
      </c>
      <c r="CB363" s="34" t="b">
        <f t="shared" si="44"/>
        <v>0</v>
      </c>
      <c r="CC363" s="34" t="b">
        <f t="shared" si="40"/>
        <v>0</v>
      </c>
      <c r="CD363" s="34" t="b">
        <f t="array" ref="CD363">ISNUMBER(SEARCH("Touch Screen",$AJ363))</f>
        <v>0</v>
      </c>
      <c r="CE363" s="34"/>
      <c r="CF363" s="34"/>
      <c r="CG363" s="32">
        <v>41.3</v>
      </c>
      <c r="CH363" s="28">
        <v>0</v>
      </c>
      <c r="CI363" s="33">
        <f>('2. AC Monitors'!$A$8*'1. Version 7 Dataset'!$R363)+('1. Version 7 Dataset'!$V363*'2. AC Monitors'!$B$8)+'2. AC Monitors'!$C$8</f>
        <v>54.843740000000004</v>
      </c>
      <c r="CJ363" s="35">
        <f>BX363-('2. AC Monitors'!$B$8*V363)</f>
        <v>45.61025999999999</v>
      </c>
      <c r="CK363" s="33">
        <f>IF($CH363=0,CJ363,CJ363-('2. AC Monitors'!$A$15*'1. Version 7 Dataset'!$CG363))</f>
        <v>45.61025999999999</v>
      </c>
      <c r="CL363" s="33">
        <f>IF($CC363=TRUE,'1. Version 7 Dataset'!CK363-($CI363*'2. AC Monitors'!$B$15),'1. Version 7 Dataset'!CK363)</f>
        <v>45.61025999999999</v>
      </c>
      <c r="CM363" s="33">
        <f>IF($CD363=TRUE,CL363-($CI363*'2. AC Monitors'!$D$15),CL363)</f>
        <v>45.61025999999999</v>
      </c>
      <c r="CN363" s="33">
        <f>IF($CB363=TRUE,CM363-($CI363*'2. AC Monitors'!$E$15),CM363)</f>
        <v>45.61025999999999</v>
      </c>
      <c r="CO363" s="33">
        <f>IF($CA363="DC",CN363+(CI363*(1-'2. AC Monitors'!$D$21)),CN363)</f>
        <v>45.61025999999999</v>
      </c>
      <c r="CP363" s="35">
        <f>('2. AC Monitors'!$A$8*'1. Version 7 Dataset'!$R363)+'2. AC Monitors'!$C$8</f>
        <v>46.023740000000004</v>
      </c>
      <c r="CQ363" s="35">
        <f t="shared" si="41"/>
        <v>1</v>
      </c>
      <c r="CR363" s="33">
        <f>(IF(CD363=TRUE,CI363+(CI363*'2. AC Monitors'!$D$15),'1. Version 7 Dataset'!CI363))*0.85</f>
        <v>46.617179</v>
      </c>
      <c r="CS363" s="35">
        <f t="shared" si="42"/>
        <v>0</v>
      </c>
      <c r="CT363" s="35">
        <f>($AZ363*$R363*'3. Signage Displays'!$A$7)+'3. Signage Displays'!$B$7*TANH('3. Signage Displays'!$C$7*('1. Version 7 Dataset'!$R363+'3. Signage Displays'!$D$7)+'3. Signage Displays'!$E$7)+'3. Signage Displays'!$F$7</f>
        <v>36.9600487990514</v>
      </c>
      <c r="CU363" s="36">
        <f>($AZ363*$R363*'3. Signage Displays'!$A$7)</f>
        <v>3.1216867200000005</v>
      </c>
      <c r="CV363" s="37">
        <f>BE363-(AZ363*R363*'3. Signage Displays'!$A$7)</f>
        <v>14.14831328</v>
      </c>
      <c r="CW363" s="37">
        <f>IF(CC363=TRUE,CV363-(CT363*'3. Signage Displays'!$A$12),CV363)</f>
        <v>14.14831328</v>
      </c>
      <c r="CX363" s="38">
        <f>'3. Signage Displays'!$B$7*TANH('3. Signage Displays'!$C$7*('1. Version 7 Dataset'!R363+'3. Signage Displays'!$D$7)+'3. Signage Displays'!$E$7)+'3. Signage Displays'!$F$7</f>
        <v>33.8383620790514</v>
      </c>
      <c r="CY363" s="28">
        <f t="shared" si="43"/>
        <v>1</v>
      </c>
    </row>
    <row r="364" spans="1:103" s="17" customFormat="1" ht="19.5" customHeight="1">
      <c r="A364" s="28">
        <v>418</v>
      </c>
      <c r="B364" s="29" t="s">
        <v>2231</v>
      </c>
      <c r="C364" s="29" t="s">
        <v>2432</v>
      </c>
      <c r="D364" s="29" t="s">
        <v>2433</v>
      </c>
      <c r="E364" s="29" t="s">
        <v>2234</v>
      </c>
      <c r="F364" s="29" t="s">
        <v>2434</v>
      </c>
      <c r="G364" s="29" t="s">
        <v>2433</v>
      </c>
      <c r="H364" s="29" t="s">
        <v>2435</v>
      </c>
      <c r="I364" s="29" t="s">
        <v>78</v>
      </c>
      <c r="J364" s="29" t="s">
        <v>79</v>
      </c>
      <c r="K364" s="29" t="s">
        <v>105</v>
      </c>
      <c r="L364" s="29" t="s">
        <v>80</v>
      </c>
      <c r="M364" s="29" t="s">
        <v>105</v>
      </c>
      <c r="N364" s="30">
        <v>1000</v>
      </c>
      <c r="O364" s="30">
        <v>13.2</v>
      </c>
      <c r="P364" s="30">
        <v>23.5</v>
      </c>
      <c r="Q364" s="31">
        <v>27</v>
      </c>
      <c r="R364" s="30">
        <v>311.67</v>
      </c>
      <c r="S364" s="30">
        <v>1.78</v>
      </c>
      <c r="T364" s="30">
        <v>1080</v>
      </c>
      <c r="U364" s="30">
        <v>1920</v>
      </c>
      <c r="V364" s="32">
        <v>2.1</v>
      </c>
      <c r="W364" s="30">
        <v>6653</v>
      </c>
      <c r="X364" s="30">
        <v>60</v>
      </c>
      <c r="Y364" s="30">
        <v>33.5</v>
      </c>
      <c r="Z364" s="29" t="s">
        <v>81</v>
      </c>
      <c r="AA364" s="29" t="s">
        <v>86</v>
      </c>
      <c r="AB364" s="29"/>
      <c r="AC364" s="29"/>
      <c r="AD364" s="29" t="s">
        <v>84</v>
      </c>
      <c r="AE364" s="29" t="s">
        <v>83</v>
      </c>
      <c r="AF364" s="29" t="s">
        <v>127</v>
      </c>
      <c r="AG364" s="29" t="s">
        <v>105</v>
      </c>
      <c r="AH364" s="29" t="s">
        <v>120</v>
      </c>
      <c r="AI364" s="29" t="s">
        <v>105</v>
      </c>
      <c r="AJ364" s="29" t="s">
        <v>120</v>
      </c>
      <c r="AK364" s="29" t="s">
        <v>86</v>
      </c>
      <c r="AL364" s="29" t="s">
        <v>102</v>
      </c>
      <c r="AM364" s="29" t="s">
        <v>105</v>
      </c>
      <c r="AN364" s="29" t="s">
        <v>86</v>
      </c>
      <c r="AO364" s="29" t="s">
        <v>86</v>
      </c>
      <c r="AP364" s="29" t="s">
        <v>86</v>
      </c>
      <c r="AQ364" s="29" t="s">
        <v>96</v>
      </c>
      <c r="AR364" s="29" t="s">
        <v>105</v>
      </c>
      <c r="AS364" s="29" t="s">
        <v>84</v>
      </c>
      <c r="AT364" s="29" t="s">
        <v>89</v>
      </c>
      <c r="AU364" s="29" t="s">
        <v>105</v>
      </c>
      <c r="AV364" s="30">
        <v>0</v>
      </c>
      <c r="AW364" s="29" t="s">
        <v>84</v>
      </c>
      <c r="AX364" s="29" t="s">
        <v>84</v>
      </c>
      <c r="AY364" s="30">
        <v>250</v>
      </c>
      <c r="AZ364" s="30">
        <v>252.1</v>
      </c>
      <c r="BA364" s="30">
        <v>246.1</v>
      </c>
      <c r="BB364" s="30">
        <v>200</v>
      </c>
      <c r="BC364" s="29"/>
      <c r="BD364" s="29"/>
      <c r="BE364" s="30">
        <v>17.79</v>
      </c>
      <c r="BF364" s="29"/>
      <c r="BG364" s="30">
        <v>0.19</v>
      </c>
      <c r="BH364" s="29"/>
      <c r="BI364" s="29"/>
      <c r="BJ364" s="30">
        <v>0.13</v>
      </c>
      <c r="BK364" s="30">
        <v>55.64</v>
      </c>
      <c r="BL364" s="30">
        <v>55.64</v>
      </c>
      <c r="BM364" s="30">
        <v>64</v>
      </c>
      <c r="BN364" s="29"/>
      <c r="BO364" s="29"/>
      <c r="BP364" s="30">
        <v>0.16</v>
      </c>
      <c r="BQ364" s="30">
        <v>0.24</v>
      </c>
      <c r="BR364" s="29"/>
      <c r="BS364" s="30">
        <v>18.7</v>
      </c>
      <c r="BT364" s="30">
        <v>58.71</v>
      </c>
      <c r="BU364" s="29"/>
      <c r="BV364" s="30">
        <v>0</v>
      </c>
      <c r="BW364" s="28">
        <v>418</v>
      </c>
      <c r="BX364" s="33">
        <f t="shared" si="38"/>
        <v>55.625999999999998</v>
      </c>
      <c r="BY364" s="34">
        <f>IF(COUNTIF($G$2:G364,G364)=1,1,0)</f>
        <v>1</v>
      </c>
      <c r="BZ364" s="34">
        <f t="shared" si="39"/>
        <v>1</v>
      </c>
      <c r="CA364" s="28" t="s">
        <v>3405</v>
      </c>
      <c r="CB364" s="34" t="b">
        <f t="shared" si="44"/>
        <v>0</v>
      </c>
      <c r="CC364" s="34" t="b">
        <f t="shared" si="40"/>
        <v>0</v>
      </c>
      <c r="CD364" s="34" t="b">
        <f t="array" ref="CD364">ISNUMBER(SEARCH("Touch Screen",$AJ364))</f>
        <v>0</v>
      </c>
      <c r="CE364" s="34"/>
      <c r="CF364" s="34"/>
      <c r="CG364" s="32">
        <v>33.5</v>
      </c>
      <c r="CH364" s="28">
        <v>0</v>
      </c>
      <c r="CI364" s="33">
        <f>('2. AC Monitors'!$A$8*'1. Version 7 Dataset'!$R364)+('1. Version 7 Dataset'!$V364*'2. AC Monitors'!$B$8)+'2. AC Monitors'!$C$8</f>
        <v>54.843740000000004</v>
      </c>
      <c r="CJ364" s="35">
        <f>BX364-('2. AC Monitors'!$B$8*V364)</f>
        <v>46.805999999999997</v>
      </c>
      <c r="CK364" s="33">
        <f>IF($CH364=0,CJ364,CJ364-('2. AC Monitors'!$A$15*'1. Version 7 Dataset'!$CG364))</f>
        <v>46.805999999999997</v>
      </c>
      <c r="CL364" s="33">
        <f>IF($CC364=TRUE,'1. Version 7 Dataset'!CK364-($CI364*'2. AC Monitors'!$B$15),'1. Version 7 Dataset'!CK364)</f>
        <v>46.805999999999997</v>
      </c>
      <c r="CM364" s="33">
        <f>IF($CD364=TRUE,CL364-($CI364*'2. AC Monitors'!$D$15),CL364)</f>
        <v>46.805999999999997</v>
      </c>
      <c r="CN364" s="33">
        <f>IF($CB364=TRUE,CM364-($CI364*'2. AC Monitors'!$E$15),CM364)</f>
        <v>46.805999999999997</v>
      </c>
      <c r="CO364" s="33">
        <f>IF($CA364="DC",CN364+(CI364*(1-'2. AC Monitors'!$D$21)),CN364)</f>
        <v>46.805999999999997</v>
      </c>
      <c r="CP364" s="35">
        <f>('2. AC Monitors'!$A$8*'1. Version 7 Dataset'!$R364)+'2. AC Monitors'!$C$8</f>
        <v>46.023740000000004</v>
      </c>
      <c r="CQ364" s="35">
        <f t="shared" si="41"/>
        <v>0</v>
      </c>
      <c r="CR364" s="33">
        <f>(IF(CD364=TRUE,CI364+(CI364*'2. AC Monitors'!$D$15),'1. Version 7 Dataset'!CI364))*0.85</f>
        <v>46.617179</v>
      </c>
      <c r="CS364" s="35">
        <f t="shared" si="42"/>
        <v>0</v>
      </c>
      <c r="CT364" s="35">
        <f>($AZ364*$R364*'3. Signage Displays'!$A$7)+'3. Signage Displays'!$B$7*TANH('3. Signage Displays'!$C$7*('1. Version 7 Dataset'!$R364+'3. Signage Displays'!$D$7)+'3. Signage Displays'!$E$7)+'3. Signage Displays'!$F$7</f>
        <v>36.9812423590514</v>
      </c>
      <c r="CU364" s="36">
        <f>($AZ364*$R364*'3. Signage Displays'!$A$7)</f>
        <v>3.14288028</v>
      </c>
      <c r="CV364" s="37">
        <f>BE364-(AZ364*R364*'3. Signage Displays'!$A$7)</f>
        <v>14.647119719999999</v>
      </c>
      <c r="CW364" s="37">
        <f>IF(CC364=TRUE,CV364-(CT364*'3. Signage Displays'!$A$12),CV364)</f>
        <v>14.647119719999999</v>
      </c>
      <c r="CX364" s="38">
        <f>'3. Signage Displays'!$B$7*TANH('3. Signage Displays'!$C$7*('1. Version 7 Dataset'!R364+'3. Signage Displays'!$D$7)+'3. Signage Displays'!$E$7)+'3. Signage Displays'!$F$7</f>
        <v>33.8383620790514</v>
      </c>
      <c r="CY364" s="28">
        <f t="shared" si="43"/>
        <v>1</v>
      </c>
    </row>
    <row r="365" spans="1:103" s="17" customFormat="1" ht="19.5" customHeight="1">
      <c r="A365" s="28">
        <v>428</v>
      </c>
      <c r="B365" s="29" t="s">
        <v>776</v>
      </c>
      <c r="C365" s="29" t="s">
        <v>777</v>
      </c>
      <c r="D365" s="29" t="s">
        <v>777</v>
      </c>
      <c r="E365" s="29" t="s">
        <v>778</v>
      </c>
      <c r="F365" s="29" t="s">
        <v>777</v>
      </c>
      <c r="G365" s="29" t="s">
        <v>777</v>
      </c>
      <c r="H365" s="29"/>
      <c r="I365" s="29" t="s">
        <v>78</v>
      </c>
      <c r="J365" s="29" t="s">
        <v>79</v>
      </c>
      <c r="K365" s="29" t="s">
        <v>105</v>
      </c>
      <c r="L365" s="29" t="s">
        <v>80</v>
      </c>
      <c r="M365" s="29" t="s">
        <v>105</v>
      </c>
      <c r="N365" s="30">
        <v>700</v>
      </c>
      <c r="O365" s="30">
        <v>11.3</v>
      </c>
      <c r="P365" s="30">
        <v>20</v>
      </c>
      <c r="Q365" s="31">
        <v>23</v>
      </c>
      <c r="R365" s="30">
        <v>226</v>
      </c>
      <c r="S365" s="30">
        <v>1.78</v>
      </c>
      <c r="T365" s="30">
        <v>1080</v>
      </c>
      <c r="U365" s="30">
        <v>1920</v>
      </c>
      <c r="V365" s="32">
        <v>2.1</v>
      </c>
      <c r="W365" s="30">
        <v>9172</v>
      </c>
      <c r="X365" s="30">
        <v>60</v>
      </c>
      <c r="Y365" s="30">
        <v>34.4</v>
      </c>
      <c r="Z365" s="29" t="s">
        <v>150</v>
      </c>
      <c r="AA365" s="29" t="s">
        <v>86</v>
      </c>
      <c r="AB365" s="29"/>
      <c r="AC365" s="29"/>
      <c r="AD365" s="29" t="s">
        <v>83</v>
      </c>
      <c r="AE365" s="29" t="s">
        <v>83</v>
      </c>
      <c r="AF365" s="29" t="s">
        <v>106</v>
      </c>
      <c r="AG365" s="29" t="s">
        <v>105</v>
      </c>
      <c r="AH365" s="29" t="s">
        <v>86</v>
      </c>
      <c r="AI365" s="29" t="s">
        <v>105</v>
      </c>
      <c r="AJ365" s="29" t="s">
        <v>86</v>
      </c>
      <c r="AK365" s="29" t="s">
        <v>86</v>
      </c>
      <c r="AL365" s="29" t="s">
        <v>107</v>
      </c>
      <c r="AM365" s="29" t="s">
        <v>105</v>
      </c>
      <c r="AN365" s="29" t="s">
        <v>86</v>
      </c>
      <c r="AO365" s="29" t="s">
        <v>86</v>
      </c>
      <c r="AP365" s="29" t="s">
        <v>86</v>
      </c>
      <c r="AQ365" s="29" t="s">
        <v>96</v>
      </c>
      <c r="AR365" s="29" t="s">
        <v>105</v>
      </c>
      <c r="AS365" s="29" t="s">
        <v>84</v>
      </c>
      <c r="AT365" s="29" t="s">
        <v>89</v>
      </c>
      <c r="AU365" s="29" t="s">
        <v>105</v>
      </c>
      <c r="AV365" s="30">
        <v>0</v>
      </c>
      <c r="AW365" s="29" t="s">
        <v>84</v>
      </c>
      <c r="AX365" s="29" t="s">
        <v>84</v>
      </c>
      <c r="AY365" s="30">
        <v>250</v>
      </c>
      <c r="AZ365" s="30">
        <v>272</v>
      </c>
      <c r="BA365" s="30">
        <v>260</v>
      </c>
      <c r="BB365" s="30">
        <v>200</v>
      </c>
      <c r="BC365" s="29"/>
      <c r="BD365" s="29"/>
      <c r="BE365" s="30">
        <v>12.25</v>
      </c>
      <c r="BF365" s="29"/>
      <c r="BG365" s="30">
        <v>0.27</v>
      </c>
      <c r="BH365" s="29"/>
      <c r="BI365" s="29"/>
      <c r="BJ365" s="30">
        <v>0.25</v>
      </c>
      <c r="BK365" s="30">
        <v>39.1</v>
      </c>
      <c r="BL365" s="30">
        <v>48.94</v>
      </c>
      <c r="BM365" s="30">
        <v>50.8</v>
      </c>
      <c r="BN365" s="29"/>
      <c r="BO365" s="29"/>
      <c r="BP365" s="30">
        <v>0.25</v>
      </c>
      <c r="BQ365" s="30">
        <v>0.27</v>
      </c>
      <c r="BR365" s="29"/>
      <c r="BS365" s="30">
        <v>12.25</v>
      </c>
      <c r="BT365" s="30">
        <v>39.1</v>
      </c>
      <c r="BU365" s="29"/>
      <c r="BV365" s="30">
        <v>0</v>
      </c>
      <c r="BW365" s="28">
        <v>428</v>
      </c>
      <c r="BX365" s="33">
        <f t="shared" si="38"/>
        <v>39.095880000000001</v>
      </c>
      <c r="BY365" s="34">
        <f>IF(COUNTIF($G$2:G365,G365)=1,1,0)</f>
        <v>1</v>
      </c>
      <c r="BZ365" s="34">
        <f t="shared" si="39"/>
        <v>1</v>
      </c>
      <c r="CA365" s="28" t="s">
        <v>3405</v>
      </c>
      <c r="CB365" s="34" t="b">
        <f t="shared" si="44"/>
        <v>0</v>
      </c>
      <c r="CC365" s="34" t="b">
        <f t="shared" si="40"/>
        <v>0</v>
      </c>
      <c r="CD365" s="34" t="b">
        <f t="array" ref="CD365">ISNUMBER(SEARCH("Touch Screen",$AJ365))</f>
        <v>0</v>
      </c>
      <c r="CE365" s="34"/>
      <c r="CF365" s="34"/>
      <c r="CG365" s="32">
        <v>34.4</v>
      </c>
      <c r="CH365" s="28">
        <v>0</v>
      </c>
      <c r="CI365" s="33">
        <f>('2. AC Monitors'!$A$8*'1. Version 7 Dataset'!$R365)+('1. Version 7 Dataset'!$V365*'2. AC Monitors'!$B$8)+'2. AC Monitors'!$C$8</f>
        <v>44.391999999999996</v>
      </c>
      <c r="CJ365" s="35">
        <f>BX365-('2. AC Monitors'!$B$8*V365)</f>
        <v>30.275880000000001</v>
      </c>
      <c r="CK365" s="33">
        <f>IF($CH365=0,CJ365,CJ365-('2. AC Monitors'!$A$15*'1. Version 7 Dataset'!$CG365))</f>
        <v>30.275880000000001</v>
      </c>
      <c r="CL365" s="33">
        <f>IF($CC365=TRUE,'1. Version 7 Dataset'!CK365-($CI365*'2. AC Monitors'!$B$15),'1. Version 7 Dataset'!CK365)</f>
        <v>30.275880000000001</v>
      </c>
      <c r="CM365" s="33">
        <f>IF($CD365=TRUE,CL365-($CI365*'2. AC Monitors'!$D$15),CL365)</f>
        <v>30.275880000000001</v>
      </c>
      <c r="CN365" s="33">
        <f>IF($CB365=TRUE,CM365-($CI365*'2. AC Monitors'!$E$15),CM365)</f>
        <v>30.275880000000001</v>
      </c>
      <c r="CO365" s="33">
        <f>IF($CA365="DC",CN365+(CI365*(1-'2. AC Monitors'!$D$21)),CN365)</f>
        <v>30.275880000000001</v>
      </c>
      <c r="CP365" s="35">
        <f>('2. AC Monitors'!$A$8*'1. Version 7 Dataset'!$R365)+'2. AC Monitors'!$C$8</f>
        <v>35.572000000000003</v>
      </c>
      <c r="CQ365" s="35">
        <f t="shared" si="41"/>
        <v>1</v>
      </c>
      <c r="CR365" s="33">
        <f>(IF(CD365=TRUE,CI365+(CI365*'2. AC Monitors'!$D$15),'1. Version 7 Dataset'!CI365))*0.85</f>
        <v>37.733199999999997</v>
      </c>
      <c r="CS365" s="35">
        <f t="shared" si="42"/>
        <v>0</v>
      </c>
      <c r="CT365" s="35">
        <f>($AZ365*$R365*'3. Signage Displays'!$A$7)+'3. Signage Displays'!$B$7*TANH('3. Signage Displays'!$C$7*('1. Version 7 Dataset'!$R365+'3. Signage Displays'!$D$7)+'3. Signage Displays'!$E$7)+'3. Signage Displays'!$F$7</f>
        <v>31.203352417754601</v>
      </c>
      <c r="CU365" s="36">
        <f>($AZ365*$R365*'3. Signage Displays'!$A$7)</f>
        <v>2.4588800000000002</v>
      </c>
      <c r="CV365" s="37">
        <f>BE365-(AZ365*R365*'3. Signage Displays'!$A$7)</f>
        <v>9.7911199999999994</v>
      </c>
      <c r="CW365" s="37">
        <f>IF(CC365=TRUE,CV365-(CT365*'3. Signage Displays'!$A$12),CV365)</f>
        <v>9.7911199999999994</v>
      </c>
      <c r="CX365" s="38">
        <f>'3. Signage Displays'!$B$7*TANH('3. Signage Displays'!$C$7*('1. Version 7 Dataset'!R365+'3. Signage Displays'!$D$7)+'3. Signage Displays'!$E$7)+'3. Signage Displays'!$F$7</f>
        <v>28.744472417754601</v>
      </c>
      <c r="CY365" s="28">
        <f t="shared" si="43"/>
        <v>1</v>
      </c>
    </row>
    <row r="366" spans="1:103" s="17" customFormat="1" ht="19.5" customHeight="1">
      <c r="A366" s="28">
        <v>430</v>
      </c>
      <c r="B366" s="29" t="s">
        <v>1268</v>
      </c>
      <c r="C366" s="29" t="s">
        <v>1547</v>
      </c>
      <c r="D366" s="29" t="s">
        <v>1548</v>
      </c>
      <c r="E366" s="29" t="s">
        <v>1271</v>
      </c>
      <c r="F366" s="29" t="s">
        <v>1547</v>
      </c>
      <c r="G366" s="29" t="s">
        <v>1548</v>
      </c>
      <c r="H366" s="29"/>
      <c r="I366" s="29" t="s">
        <v>78</v>
      </c>
      <c r="J366" s="29" t="s">
        <v>79</v>
      </c>
      <c r="K366" s="29" t="s">
        <v>105</v>
      </c>
      <c r="L366" s="29" t="s">
        <v>80</v>
      </c>
      <c r="M366" s="29" t="s">
        <v>105</v>
      </c>
      <c r="N366" s="30">
        <v>1200</v>
      </c>
      <c r="O366" s="30">
        <v>15.5</v>
      </c>
      <c r="P366" s="30">
        <v>27.5</v>
      </c>
      <c r="Q366" s="31">
        <v>32</v>
      </c>
      <c r="R366" s="30">
        <v>425.27</v>
      </c>
      <c r="S366" s="30">
        <v>1.78</v>
      </c>
      <c r="T366" s="30">
        <v>1080</v>
      </c>
      <c r="U366" s="30">
        <v>1920</v>
      </c>
      <c r="V366" s="32">
        <v>2.1</v>
      </c>
      <c r="W366" s="30">
        <v>4876</v>
      </c>
      <c r="X366" s="30">
        <v>60</v>
      </c>
      <c r="Y366" s="30">
        <v>33.299999999999997</v>
      </c>
      <c r="Z366" s="29" t="s">
        <v>81</v>
      </c>
      <c r="AA366" s="29" t="s">
        <v>86</v>
      </c>
      <c r="AB366" s="29"/>
      <c r="AC366" s="29"/>
      <c r="AD366" s="29" t="s">
        <v>84</v>
      </c>
      <c r="AE366" s="29" t="s">
        <v>84</v>
      </c>
      <c r="AF366" s="29" t="s">
        <v>106</v>
      </c>
      <c r="AG366" s="29" t="s">
        <v>105</v>
      </c>
      <c r="AH366" s="29" t="s">
        <v>86</v>
      </c>
      <c r="AI366" s="29" t="s">
        <v>105</v>
      </c>
      <c r="AJ366" s="29" t="s">
        <v>86</v>
      </c>
      <c r="AK366" s="29" t="s">
        <v>86</v>
      </c>
      <c r="AL366" s="29" t="s">
        <v>107</v>
      </c>
      <c r="AM366" s="29" t="s">
        <v>105</v>
      </c>
      <c r="AN366" s="29" t="s">
        <v>86</v>
      </c>
      <c r="AO366" s="29" t="s">
        <v>86</v>
      </c>
      <c r="AP366" s="29" t="s">
        <v>86</v>
      </c>
      <c r="AQ366" s="29" t="s">
        <v>96</v>
      </c>
      <c r="AR366" s="29" t="s">
        <v>105</v>
      </c>
      <c r="AS366" s="29" t="s">
        <v>84</v>
      </c>
      <c r="AT366" s="29" t="s">
        <v>89</v>
      </c>
      <c r="AU366" s="29" t="s">
        <v>105</v>
      </c>
      <c r="AV366" s="30">
        <v>0</v>
      </c>
      <c r="AW366" s="29" t="s">
        <v>84</v>
      </c>
      <c r="AX366" s="29" t="s">
        <v>84</v>
      </c>
      <c r="AY366" s="30">
        <v>250</v>
      </c>
      <c r="AZ366" s="30">
        <v>277.5</v>
      </c>
      <c r="BA366" s="30">
        <v>241.9</v>
      </c>
      <c r="BB366" s="30">
        <v>200</v>
      </c>
      <c r="BC366" s="29"/>
      <c r="BD366" s="29"/>
      <c r="BE366" s="30">
        <v>25.75</v>
      </c>
      <c r="BF366" s="29"/>
      <c r="BG366" s="30">
        <v>0.44</v>
      </c>
      <c r="BH366" s="29"/>
      <c r="BI366" s="29"/>
      <c r="BJ366" s="30">
        <v>0.18</v>
      </c>
      <c r="BK366" s="30">
        <v>81.47</v>
      </c>
      <c r="BL366" s="30">
        <v>81.47</v>
      </c>
      <c r="BM366" s="30">
        <v>86.8</v>
      </c>
      <c r="BN366" s="29"/>
      <c r="BO366" s="29"/>
      <c r="BP366" s="30">
        <v>0.18</v>
      </c>
      <c r="BQ366" s="30">
        <v>0.44</v>
      </c>
      <c r="BR366" s="29"/>
      <c r="BS366" s="30">
        <v>25.81</v>
      </c>
      <c r="BT366" s="30">
        <v>81.63</v>
      </c>
      <c r="BU366" s="29"/>
      <c r="BV366" s="30">
        <v>0</v>
      </c>
      <c r="BW366" s="28">
        <v>430</v>
      </c>
      <c r="BX366" s="33">
        <f t="shared" si="38"/>
        <v>81.454859999999982</v>
      </c>
      <c r="BY366" s="34">
        <f>IF(COUNTIF($G$2:G366,G366)=1,1,0)</f>
        <v>1</v>
      </c>
      <c r="BZ366" s="34">
        <f t="shared" si="39"/>
        <v>1</v>
      </c>
      <c r="CA366" s="28" t="s">
        <v>3405</v>
      </c>
      <c r="CB366" s="34" t="b">
        <f t="shared" si="44"/>
        <v>0</v>
      </c>
      <c r="CC366" s="34" t="b">
        <f t="shared" si="40"/>
        <v>0</v>
      </c>
      <c r="CD366" s="34" t="b">
        <f t="array" ref="CD366">ISNUMBER(SEARCH("Touch Screen",$AJ366))</f>
        <v>0</v>
      </c>
      <c r="CE366" s="34"/>
      <c r="CF366" s="34"/>
      <c r="CG366" s="32">
        <v>33.299999999999997</v>
      </c>
      <c r="CH366" s="28">
        <v>0</v>
      </c>
      <c r="CI366" s="33">
        <f>('2. AC Monitors'!$A$8*'1. Version 7 Dataset'!$R366)+('1. Version 7 Dataset'!$V366*'2. AC Monitors'!$B$8)+'2. AC Monitors'!$C$8</f>
        <v>68.702939999999998</v>
      </c>
      <c r="CJ366" s="35">
        <f>BX366-('2. AC Monitors'!$B$8*V366)</f>
        <v>72.634859999999975</v>
      </c>
      <c r="CK366" s="33">
        <f>IF($CH366=0,CJ366,CJ366-('2. AC Monitors'!$A$15*'1. Version 7 Dataset'!$CG366))</f>
        <v>72.634859999999975</v>
      </c>
      <c r="CL366" s="33">
        <f>IF($CC366=TRUE,'1. Version 7 Dataset'!CK366-($CI366*'2. AC Monitors'!$B$15),'1. Version 7 Dataset'!CK366)</f>
        <v>72.634859999999975</v>
      </c>
      <c r="CM366" s="33">
        <f>IF($CD366=TRUE,CL366-($CI366*'2. AC Monitors'!$D$15),CL366)</f>
        <v>72.634859999999975</v>
      </c>
      <c r="CN366" s="33">
        <f>IF($CB366=TRUE,CM366-($CI366*'2. AC Monitors'!$E$15),CM366)</f>
        <v>72.634859999999975</v>
      </c>
      <c r="CO366" s="33">
        <f>IF($CA366="DC",CN366+(CI366*(1-'2. AC Monitors'!$D$21)),CN366)</f>
        <v>72.634859999999975</v>
      </c>
      <c r="CP366" s="35">
        <f>('2. AC Monitors'!$A$8*'1. Version 7 Dataset'!$R366)+'2. AC Monitors'!$C$8</f>
        <v>59.882939999999998</v>
      </c>
      <c r="CQ366" s="35">
        <f t="shared" si="41"/>
        <v>0</v>
      </c>
      <c r="CR366" s="33">
        <f>(IF(CD366=TRUE,CI366+(CI366*'2. AC Monitors'!$D$15),'1. Version 7 Dataset'!CI366))*0.85</f>
        <v>58.397498999999996</v>
      </c>
      <c r="CS366" s="35">
        <f t="shared" si="42"/>
        <v>0</v>
      </c>
      <c r="CT366" s="35">
        <f>($AZ366*$R366*'3. Signage Displays'!$A$7)+'3. Signage Displays'!$B$7*TANH('3. Signage Displays'!$C$7*('1. Version 7 Dataset'!$R366+'3. Signage Displays'!$D$7)+'3. Signage Displays'!$E$7)+'3. Signage Displays'!$F$7</f>
        <v>45.233320580983992</v>
      </c>
      <c r="CU366" s="36">
        <f>($AZ366*$R366*'3. Signage Displays'!$A$7)</f>
        <v>4.7204969999999999</v>
      </c>
      <c r="CV366" s="37">
        <f>BE366-(AZ366*R366*'3. Signage Displays'!$A$7)</f>
        <v>21.029502999999998</v>
      </c>
      <c r="CW366" s="37">
        <f>IF(CC366=TRUE,CV366-(CT366*'3. Signage Displays'!$A$12),CV366)</f>
        <v>21.029502999999998</v>
      </c>
      <c r="CX366" s="38">
        <f>'3. Signage Displays'!$B$7*TANH('3. Signage Displays'!$C$7*('1. Version 7 Dataset'!R366+'3. Signage Displays'!$D$7)+'3. Signage Displays'!$E$7)+'3. Signage Displays'!$F$7</f>
        <v>40.512823580983991</v>
      </c>
      <c r="CY366" s="28">
        <f t="shared" si="43"/>
        <v>1</v>
      </c>
    </row>
    <row r="367" spans="1:103" s="17" customFormat="1" ht="19.5" customHeight="1">
      <c r="A367" s="28">
        <v>432</v>
      </c>
      <c r="B367" s="29" t="s">
        <v>2231</v>
      </c>
      <c r="C367" s="29" t="s">
        <v>2357</v>
      </c>
      <c r="D367" s="29" t="s">
        <v>2237</v>
      </c>
      <c r="E367" s="29" t="s">
        <v>2234</v>
      </c>
      <c r="F367" s="29" t="s">
        <v>2357</v>
      </c>
      <c r="G367" s="29" t="s">
        <v>2237</v>
      </c>
      <c r="H367" s="29"/>
      <c r="I367" s="29" t="s">
        <v>78</v>
      </c>
      <c r="J367" s="29" t="s">
        <v>79</v>
      </c>
      <c r="K367" s="29" t="s">
        <v>105</v>
      </c>
      <c r="L367" s="29" t="s">
        <v>80</v>
      </c>
      <c r="M367" s="29" t="s">
        <v>105</v>
      </c>
      <c r="N367" s="30">
        <v>1000</v>
      </c>
      <c r="O367" s="30">
        <v>11.7</v>
      </c>
      <c r="P367" s="30">
        <v>20.7</v>
      </c>
      <c r="Q367" s="31">
        <v>23.8</v>
      </c>
      <c r="R367" s="30">
        <v>242.2</v>
      </c>
      <c r="S367" s="30">
        <v>1.78</v>
      </c>
      <c r="T367" s="30">
        <v>1080</v>
      </c>
      <c r="U367" s="30">
        <v>1920</v>
      </c>
      <c r="V367" s="32">
        <v>2.1</v>
      </c>
      <c r="W367" s="30">
        <v>8569</v>
      </c>
      <c r="X367" s="30">
        <v>60</v>
      </c>
      <c r="Y367" s="30">
        <v>33.4</v>
      </c>
      <c r="Z367" s="29" t="s">
        <v>81</v>
      </c>
      <c r="AA367" s="29" t="s">
        <v>86</v>
      </c>
      <c r="AB367" s="29"/>
      <c r="AC367" s="29"/>
      <c r="AD367" s="29" t="s">
        <v>84</v>
      </c>
      <c r="AE367" s="29" t="s">
        <v>83</v>
      </c>
      <c r="AF367" s="29" t="s">
        <v>2358</v>
      </c>
      <c r="AG367" s="29" t="s">
        <v>105</v>
      </c>
      <c r="AH367" s="29" t="s">
        <v>86</v>
      </c>
      <c r="AI367" s="29" t="s">
        <v>105</v>
      </c>
      <c r="AJ367" s="29" t="s">
        <v>86</v>
      </c>
      <c r="AK367" s="29" t="s">
        <v>86</v>
      </c>
      <c r="AL367" s="29" t="s">
        <v>306</v>
      </c>
      <c r="AM367" s="29" t="s">
        <v>105</v>
      </c>
      <c r="AN367" s="29" t="s">
        <v>86</v>
      </c>
      <c r="AO367" s="29" t="s">
        <v>86</v>
      </c>
      <c r="AP367" s="29" t="s">
        <v>86</v>
      </c>
      <c r="AQ367" s="29" t="s">
        <v>96</v>
      </c>
      <c r="AR367" s="29" t="s">
        <v>105</v>
      </c>
      <c r="AS367" s="29" t="s">
        <v>84</v>
      </c>
      <c r="AT367" s="29" t="s">
        <v>89</v>
      </c>
      <c r="AU367" s="29" t="s">
        <v>105</v>
      </c>
      <c r="AV367" s="30">
        <v>0</v>
      </c>
      <c r="AW367" s="29" t="s">
        <v>84</v>
      </c>
      <c r="AX367" s="29" t="s">
        <v>84</v>
      </c>
      <c r="AY367" s="30">
        <v>250</v>
      </c>
      <c r="AZ367" s="30">
        <v>274.2</v>
      </c>
      <c r="BA367" s="30">
        <v>256.5</v>
      </c>
      <c r="BB367" s="30">
        <v>200</v>
      </c>
      <c r="BC367" s="29"/>
      <c r="BD367" s="29"/>
      <c r="BE367" s="30">
        <v>14.06</v>
      </c>
      <c r="BF367" s="29"/>
      <c r="BG367" s="30">
        <v>1.67</v>
      </c>
      <c r="BH367" s="29"/>
      <c r="BI367" s="29"/>
      <c r="BJ367" s="30">
        <v>0.18</v>
      </c>
      <c r="BK367" s="30">
        <v>52.62</v>
      </c>
      <c r="BL367" s="30">
        <v>52.62</v>
      </c>
      <c r="BM367" s="30">
        <v>54.1</v>
      </c>
      <c r="BN367" s="29"/>
      <c r="BO367" s="29"/>
      <c r="BP367" s="30">
        <v>0.2</v>
      </c>
      <c r="BQ367" s="30">
        <v>1.66</v>
      </c>
      <c r="BR367" s="29"/>
      <c r="BS367" s="30">
        <v>14.13</v>
      </c>
      <c r="BT367" s="30">
        <v>52.26</v>
      </c>
      <c r="BU367" s="29"/>
      <c r="BV367" s="30">
        <v>0</v>
      </c>
      <c r="BW367" s="28">
        <v>432</v>
      </c>
      <c r="BX367" s="33">
        <f t="shared" si="38"/>
        <v>52.61694</v>
      </c>
      <c r="BY367" s="34">
        <f>IF(COUNTIF($G$2:G367,G367)=1,1,0)</f>
        <v>1</v>
      </c>
      <c r="BZ367" s="34">
        <f t="shared" si="39"/>
        <v>1</v>
      </c>
      <c r="CA367" s="28" t="s">
        <v>3405</v>
      </c>
      <c r="CB367" s="34" t="b">
        <f t="shared" si="44"/>
        <v>0</v>
      </c>
      <c r="CC367" s="34" t="b">
        <f t="shared" si="40"/>
        <v>0</v>
      </c>
      <c r="CD367" s="34" t="b">
        <f t="array" ref="CD367">ISNUMBER(SEARCH("Touch Screen",$AJ367))</f>
        <v>0</v>
      </c>
      <c r="CE367" s="34"/>
      <c r="CF367" s="34"/>
      <c r="CG367" s="32">
        <v>33.4</v>
      </c>
      <c r="CH367" s="28">
        <v>0</v>
      </c>
      <c r="CI367" s="33">
        <f>('2. AC Monitors'!$A$8*'1. Version 7 Dataset'!$R367)+('1. Version 7 Dataset'!$V367*'2. AC Monitors'!$B$8)+'2. AC Monitors'!$C$8</f>
        <v>46.368399999999994</v>
      </c>
      <c r="CJ367" s="35">
        <f>BX367-('2. AC Monitors'!$B$8*V367)</f>
        <v>43.796939999999999</v>
      </c>
      <c r="CK367" s="33">
        <f>IF($CH367=0,CJ367,CJ367-('2. AC Monitors'!$A$15*'1. Version 7 Dataset'!$CG367))</f>
        <v>43.796939999999999</v>
      </c>
      <c r="CL367" s="33">
        <f>IF($CC367=TRUE,'1. Version 7 Dataset'!CK367-($CI367*'2. AC Monitors'!$B$15),'1. Version 7 Dataset'!CK367)</f>
        <v>43.796939999999999</v>
      </c>
      <c r="CM367" s="33">
        <f>IF($CD367=TRUE,CL367-($CI367*'2. AC Monitors'!$D$15),CL367)</f>
        <v>43.796939999999999</v>
      </c>
      <c r="CN367" s="33">
        <f>IF($CB367=TRUE,CM367-($CI367*'2. AC Monitors'!$E$15),CM367)</f>
        <v>43.796939999999999</v>
      </c>
      <c r="CO367" s="33">
        <f>IF($CA367="DC",CN367+(CI367*(1-'2. AC Monitors'!$D$21)),CN367)</f>
        <v>43.796939999999999</v>
      </c>
      <c r="CP367" s="35">
        <f>('2. AC Monitors'!$A$8*'1. Version 7 Dataset'!$R367)+'2. AC Monitors'!$C$8</f>
        <v>37.548400000000001</v>
      </c>
      <c r="CQ367" s="35">
        <f t="shared" si="41"/>
        <v>0</v>
      </c>
      <c r="CR367" s="33">
        <f>(IF(CD367=TRUE,CI367+(CI367*'2. AC Monitors'!$D$15),'1. Version 7 Dataset'!CI367))*0.85</f>
        <v>39.413139999999991</v>
      </c>
      <c r="CS367" s="35">
        <f t="shared" si="42"/>
        <v>0</v>
      </c>
      <c r="CT367" s="35">
        <f>($AZ367*$R367*'3. Signage Displays'!$A$7)+'3. Signage Displays'!$B$7*TANH('3. Signage Displays'!$C$7*('1. Version 7 Dataset'!$R367+'3. Signage Displays'!$D$7)+'3. Signage Displays'!$E$7)+'3. Signage Displays'!$F$7</f>
        <v>32.367169115493212</v>
      </c>
      <c r="CU367" s="36">
        <f>($AZ367*$R367*'3. Signage Displays'!$A$7)</f>
        <v>2.6564495999999997</v>
      </c>
      <c r="CV367" s="37">
        <f>BE367-(AZ367*R367*'3. Signage Displays'!$A$7)</f>
        <v>11.4035504</v>
      </c>
      <c r="CW367" s="37">
        <f>IF(CC367=TRUE,CV367-(CT367*'3. Signage Displays'!$A$12),CV367)</f>
        <v>11.4035504</v>
      </c>
      <c r="CX367" s="38">
        <f>'3. Signage Displays'!$B$7*TANH('3. Signage Displays'!$C$7*('1. Version 7 Dataset'!R367+'3. Signage Displays'!$D$7)+'3. Signage Displays'!$E$7)+'3. Signage Displays'!$F$7</f>
        <v>29.71071951549321</v>
      </c>
      <c r="CY367" s="28">
        <f t="shared" si="43"/>
        <v>1</v>
      </c>
    </row>
    <row r="368" spans="1:103" s="17" customFormat="1" ht="19.5" customHeight="1">
      <c r="A368" s="28">
        <v>436</v>
      </c>
      <c r="B368" s="29" t="s">
        <v>2231</v>
      </c>
      <c r="C368" s="29" t="s">
        <v>2379</v>
      </c>
      <c r="D368" s="29" t="s">
        <v>2380</v>
      </c>
      <c r="E368" s="29" t="s">
        <v>2234</v>
      </c>
      <c r="F368" s="29" t="s">
        <v>2379</v>
      </c>
      <c r="G368" s="29" t="s">
        <v>2380</v>
      </c>
      <c r="H368" s="29" t="s">
        <v>2381</v>
      </c>
      <c r="I368" s="29" t="s">
        <v>78</v>
      </c>
      <c r="J368" s="29" t="s">
        <v>100</v>
      </c>
      <c r="K368" s="29" t="s">
        <v>105</v>
      </c>
      <c r="L368" s="29" t="s">
        <v>80</v>
      </c>
      <c r="M368" s="29" t="s">
        <v>105</v>
      </c>
      <c r="N368" s="30">
        <v>1000</v>
      </c>
      <c r="O368" s="30">
        <v>11.5</v>
      </c>
      <c r="P368" s="30">
        <v>20.5</v>
      </c>
      <c r="Q368" s="31">
        <v>23.6</v>
      </c>
      <c r="R368" s="30">
        <v>236.92</v>
      </c>
      <c r="S368" s="30">
        <v>1.78</v>
      </c>
      <c r="T368" s="30">
        <v>1080</v>
      </c>
      <c r="U368" s="30">
        <v>1920</v>
      </c>
      <c r="V368" s="32">
        <v>2.1</v>
      </c>
      <c r="W368" s="30">
        <v>8752</v>
      </c>
      <c r="X368" s="30">
        <v>60</v>
      </c>
      <c r="Y368" s="30">
        <v>34</v>
      </c>
      <c r="Z368" s="29" t="s">
        <v>150</v>
      </c>
      <c r="AA368" s="29" t="s">
        <v>86</v>
      </c>
      <c r="AB368" s="29"/>
      <c r="AC368" s="29"/>
      <c r="AD368" s="29" t="s">
        <v>84</v>
      </c>
      <c r="AE368" s="29" t="s">
        <v>83</v>
      </c>
      <c r="AF368" s="29" t="s">
        <v>106</v>
      </c>
      <c r="AG368" s="29" t="s">
        <v>102</v>
      </c>
      <c r="AH368" s="29" t="s">
        <v>86</v>
      </c>
      <c r="AI368" s="29" t="s">
        <v>120</v>
      </c>
      <c r="AJ368" s="29" t="s">
        <v>86</v>
      </c>
      <c r="AK368" s="29" t="s">
        <v>86</v>
      </c>
      <c r="AL368" s="29" t="s">
        <v>107</v>
      </c>
      <c r="AM368" s="29" t="s">
        <v>102</v>
      </c>
      <c r="AN368" s="29" t="s">
        <v>86</v>
      </c>
      <c r="AO368" s="29" t="s">
        <v>86</v>
      </c>
      <c r="AP368" s="29" t="s">
        <v>86</v>
      </c>
      <c r="AQ368" s="29" t="s">
        <v>96</v>
      </c>
      <c r="AR368" s="29" t="s">
        <v>105</v>
      </c>
      <c r="AS368" s="29" t="s">
        <v>84</v>
      </c>
      <c r="AT368" s="29" t="s">
        <v>89</v>
      </c>
      <c r="AU368" s="29" t="s">
        <v>105</v>
      </c>
      <c r="AV368" s="30">
        <v>0</v>
      </c>
      <c r="AW368" s="29" t="s">
        <v>84</v>
      </c>
      <c r="AX368" s="29" t="s">
        <v>84</v>
      </c>
      <c r="AY368" s="30">
        <v>250</v>
      </c>
      <c r="AZ368" s="30">
        <v>278</v>
      </c>
      <c r="BA368" s="30">
        <v>269</v>
      </c>
      <c r="BB368" s="30">
        <v>200</v>
      </c>
      <c r="BC368" s="29"/>
      <c r="BD368" s="29"/>
      <c r="BE368" s="30">
        <v>15.7</v>
      </c>
      <c r="BF368" s="29"/>
      <c r="BG368" s="30">
        <v>0.45</v>
      </c>
      <c r="BH368" s="29"/>
      <c r="BI368" s="29"/>
      <c r="BJ368" s="30">
        <v>0.16</v>
      </c>
      <c r="BK368" s="30">
        <v>50.7</v>
      </c>
      <c r="BL368" s="30">
        <v>50.7</v>
      </c>
      <c r="BM368" s="30">
        <v>53.1</v>
      </c>
      <c r="BN368" s="29"/>
      <c r="BO368" s="29"/>
      <c r="BP368" s="30">
        <v>0.16</v>
      </c>
      <c r="BQ368" s="30">
        <v>0.45</v>
      </c>
      <c r="BR368" s="29"/>
      <c r="BS368" s="30">
        <v>15.46</v>
      </c>
      <c r="BT368" s="30">
        <v>49.96</v>
      </c>
      <c r="BU368" s="29"/>
      <c r="BV368" s="30">
        <v>0</v>
      </c>
      <c r="BW368" s="28">
        <v>436</v>
      </c>
      <c r="BX368" s="33">
        <f t="shared" si="38"/>
        <v>50.698499999999996</v>
      </c>
      <c r="BY368" s="34">
        <f>IF(COUNTIF($G$2:G368,G368)=1,1,0)</f>
        <v>1</v>
      </c>
      <c r="BZ368" s="34">
        <f t="shared" si="39"/>
        <v>1</v>
      </c>
      <c r="CA368" s="28" t="s">
        <v>3405</v>
      </c>
      <c r="CB368" s="34" t="b">
        <f t="shared" si="44"/>
        <v>0</v>
      </c>
      <c r="CC368" s="34" t="b">
        <f t="shared" si="40"/>
        <v>0</v>
      </c>
      <c r="CD368" s="34" t="b">
        <f t="array" ref="CD368">ISNUMBER(SEARCH("Touch Screen",$AJ368))</f>
        <v>0</v>
      </c>
      <c r="CE368" s="34"/>
      <c r="CF368" s="34"/>
      <c r="CG368" s="32">
        <v>34</v>
      </c>
      <c r="CH368" s="28">
        <v>0</v>
      </c>
      <c r="CI368" s="33">
        <f>('2. AC Monitors'!$A$8*'1. Version 7 Dataset'!$R368)+('1. Version 7 Dataset'!$V368*'2. AC Monitors'!$B$8)+'2. AC Monitors'!$C$8</f>
        <v>45.724239999999995</v>
      </c>
      <c r="CJ368" s="35">
        <f>BX368-('2. AC Monitors'!$B$8*V368)</f>
        <v>41.878499999999995</v>
      </c>
      <c r="CK368" s="33">
        <f>IF($CH368=0,CJ368,CJ368-('2. AC Monitors'!$A$15*'1. Version 7 Dataset'!$CG368))</f>
        <v>41.878499999999995</v>
      </c>
      <c r="CL368" s="33">
        <f>IF($CC368=TRUE,'1. Version 7 Dataset'!CK368-($CI368*'2. AC Monitors'!$B$15),'1. Version 7 Dataset'!CK368)</f>
        <v>41.878499999999995</v>
      </c>
      <c r="CM368" s="33">
        <f>IF($CD368=TRUE,CL368-($CI368*'2. AC Monitors'!$D$15),CL368)</f>
        <v>41.878499999999995</v>
      </c>
      <c r="CN368" s="33">
        <f>IF($CB368=TRUE,CM368-($CI368*'2. AC Monitors'!$E$15),CM368)</f>
        <v>41.878499999999995</v>
      </c>
      <c r="CO368" s="33">
        <f>IF($CA368="DC",CN368+(CI368*(1-'2. AC Monitors'!$D$21)),CN368)</f>
        <v>41.878499999999995</v>
      </c>
      <c r="CP368" s="35">
        <f>('2. AC Monitors'!$A$8*'1. Version 7 Dataset'!$R368)+'2. AC Monitors'!$C$8</f>
        <v>36.904240000000001</v>
      </c>
      <c r="CQ368" s="35">
        <f t="shared" si="41"/>
        <v>0</v>
      </c>
      <c r="CR368" s="33">
        <f>(IF(CD368=TRUE,CI368+(CI368*'2. AC Monitors'!$D$15),'1. Version 7 Dataset'!CI368))*0.85</f>
        <v>38.865603999999998</v>
      </c>
      <c r="CS368" s="35">
        <f t="shared" si="42"/>
        <v>0</v>
      </c>
      <c r="CT368" s="35">
        <f>($AZ368*$R368*'3. Signage Displays'!$A$7)+'3. Signage Displays'!$B$7*TANH('3. Signage Displays'!$C$7*('1. Version 7 Dataset'!$R368+'3. Signage Displays'!$D$7)+'3. Signage Displays'!$E$7)+'3. Signage Displays'!$F$7</f>
        <v>32.0304779535929</v>
      </c>
      <c r="CU368" s="36">
        <f>($AZ368*$R368*'3. Signage Displays'!$A$7)</f>
        <v>2.6345504000000002</v>
      </c>
      <c r="CV368" s="37">
        <f>BE368-(AZ368*R368*'3. Signage Displays'!$A$7)</f>
        <v>13.065449599999999</v>
      </c>
      <c r="CW368" s="37">
        <f>IF(CC368=TRUE,CV368-(CT368*'3. Signage Displays'!$A$12),CV368)</f>
        <v>13.065449599999999</v>
      </c>
      <c r="CX368" s="38">
        <f>'3. Signage Displays'!$B$7*TANH('3. Signage Displays'!$C$7*('1. Version 7 Dataset'!R368+'3. Signage Displays'!$D$7)+'3. Signage Displays'!$E$7)+'3. Signage Displays'!$F$7</f>
        <v>29.395927553592902</v>
      </c>
      <c r="CY368" s="28">
        <f t="shared" si="43"/>
        <v>1</v>
      </c>
    </row>
    <row r="369" spans="1:103" s="17" customFormat="1" ht="19.5" customHeight="1">
      <c r="A369" s="28">
        <v>444</v>
      </c>
      <c r="B369" s="29" t="s">
        <v>2857</v>
      </c>
      <c r="C369" s="29" t="s">
        <v>2950</v>
      </c>
      <c r="D369" s="29" t="s">
        <v>2951</v>
      </c>
      <c r="E369" s="29" t="s">
        <v>2860</v>
      </c>
      <c r="F369" s="29" t="s">
        <v>2950</v>
      </c>
      <c r="G369" s="29" t="s">
        <v>2951</v>
      </c>
      <c r="H369" s="29" t="s">
        <v>2952</v>
      </c>
      <c r="I369" s="29" t="s">
        <v>78</v>
      </c>
      <c r="J369" s="29" t="s">
        <v>100</v>
      </c>
      <c r="K369" s="29" t="s">
        <v>105</v>
      </c>
      <c r="L369" s="29" t="s">
        <v>80</v>
      </c>
      <c r="M369" s="29" t="s">
        <v>105</v>
      </c>
      <c r="N369" s="30">
        <v>1000</v>
      </c>
      <c r="O369" s="30">
        <v>10.5</v>
      </c>
      <c r="P369" s="30">
        <v>18.7</v>
      </c>
      <c r="Q369" s="31">
        <v>21.5</v>
      </c>
      <c r="R369" s="30">
        <v>197.6</v>
      </c>
      <c r="S369" s="30">
        <v>1.76</v>
      </c>
      <c r="T369" s="30">
        <v>1080</v>
      </c>
      <c r="U369" s="30">
        <v>1920</v>
      </c>
      <c r="V369" s="32">
        <v>2.1</v>
      </c>
      <c r="W369" s="30">
        <v>10493</v>
      </c>
      <c r="X369" s="30">
        <v>60</v>
      </c>
      <c r="Y369" s="30">
        <v>32.700000000000003</v>
      </c>
      <c r="Z369" s="29" t="s">
        <v>81</v>
      </c>
      <c r="AA369" s="29" t="s">
        <v>86</v>
      </c>
      <c r="AB369" s="29"/>
      <c r="AC369" s="29"/>
      <c r="AD369" s="29" t="s">
        <v>83</v>
      </c>
      <c r="AE369" s="29" t="s">
        <v>83</v>
      </c>
      <c r="AF369" s="29" t="s">
        <v>270</v>
      </c>
      <c r="AG369" s="29" t="s">
        <v>105</v>
      </c>
      <c r="AH369" s="29" t="s">
        <v>86</v>
      </c>
      <c r="AI369" s="29" t="s">
        <v>105</v>
      </c>
      <c r="AJ369" s="29" t="s">
        <v>86</v>
      </c>
      <c r="AK369" s="29" t="s">
        <v>86</v>
      </c>
      <c r="AL369" s="29" t="s">
        <v>102</v>
      </c>
      <c r="AM369" s="29" t="s">
        <v>105</v>
      </c>
      <c r="AN369" s="29" t="s">
        <v>86</v>
      </c>
      <c r="AO369" s="29" t="s">
        <v>86</v>
      </c>
      <c r="AP369" s="29" t="s">
        <v>86</v>
      </c>
      <c r="AQ369" s="29" t="s">
        <v>96</v>
      </c>
      <c r="AR369" s="29" t="s">
        <v>105</v>
      </c>
      <c r="AS369" s="29" t="s">
        <v>84</v>
      </c>
      <c r="AT369" s="29" t="s">
        <v>89</v>
      </c>
      <c r="AU369" s="29" t="s">
        <v>105</v>
      </c>
      <c r="AV369" s="30">
        <v>0</v>
      </c>
      <c r="AW369" s="29" t="s">
        <v>84</v>
      </c>
      <c r="AX369" s="29" t="s">
        <v>84</v>
      </c>
      <c r="AY369" s="30">
        <v>250</v>
      </c>
      <c r="AZ369" s="30">
        <v>253.9</v>
      </c>
      <c r="BA369" s="30">
        <v>239</v>
      </c>
      <c r="BB369" s="30">
        <v>200</v>
      </c>
      <c r="BC369" s="29"/>
      <c r="BD369" s="29"/>
      <c r="BE369" s="30">
        <v>13.41</v>
      </c>
      <c r="BF369" s="29"/>
      <c r="BG369" s="30">
        <v>0.28999999999999998</v>
      </c>
      <c r="BH369" s="29"/>
      <c r="BI369" s="29"/>
      <c r="BJ369" s="30">
        <v>0.22</v>
      </c>
      <c r="BK369" s="30">
        <v>42.76</v>
      </c>
      <c r="BL369" s="30">
        <v>42.76</v>
      </c>
      <c r="BM369" s="30">
        <v>50.5</v>
      </c>
      <c r="BN369" s="29"/>
      <c r="BO369" s="29"/>
      <c r="BP369" s="30">
        <v>0.25</v>
      </c>
      <c r="BQ369" s="30">
        <v>0.33</v>
      </c>
      <c r="BR369" s="29"/>
      <c r="BS369" s="30">
        <v>13.52</v>
      </c>
      <c r="BT369" s="30">
        <v>43.35</v>
      </c>
      <c r="BU369" s="29"/>
      <c r="BV369" s="30">
        <v>0</v>
      </c>
      <c r="BW369" s="28">
        <v>444</v>
      </c>
      <c r="BX369" s="33">
        <f t="shared" si="38"/>
        <v>42.766319999999993</v>
      </c>
      <c r="BY369" s="34">
        <f>IF(COUNTIF($G$2:G369,G369)=1,1,0)</f>
        <v>1</v>
      </c>
      <c r="BZ369" s="34">
        <f t="shared" si="39"/>
        <v>1</v>
      </c>
      <c r="CA369" s="28" t="s">
        <v>3405</v>
      </c>
      <c r="CB369" s="34" t="b">
        <f t="shared" si="44"/>
        <v>0</v>
      </c>
      <c r="CC369" s="34" t="b">
        <f t="shared" si="40"/>
        <v>0</v>
      </c>
      <c r="CD369" s="34" t="b">
        <f t="array" ref="CD369">ISNUMBER(SEARCH("Touch Screen",$AJ369))</f>
        <v>0</v>
      </c>
      <c r="CE369" s="34"/>
      <c r="CF369" s="34"/>
      <c r="CG369" s="32">
        <v>32.700000000000003</v>
      </c>
      <c r="CH369" s="28">
        <v>0</v>
      </c>
      <c r="CI369" s="33">
        <f>('2. AC Monitors'!$A$8*'1. Version 7 Dataset'!$R369)+('1. Version 7 Dataset'!$V369*'2. AC Monitors'!$B$8)+'2. AC Monitors'!$C$8</f>
        <v>40.927199999999999</v>
      </c>
      <c r="CJ369" s="35">
        <f>BX369-('2. AC Monitors'!$B$8*V369)</f>
        <v>33.946319999999993</v>
      </c>
      <c r="CK369" s="33">
        <f>IF($CH369=0,CJ369,CJ369-('2. AC Monitors'!$A$15*'1. Version 7 Dataset'!$CG369))</f>
        <v>33.946319999999993</v>
      </c>
      <c r="CL369" s="33">
        <f>IF($CC369=TRUE,'1. Version 7 Dataset'!CK369-($CI369*'2. AC Monitors'!$B$15),'1. Version 7 Dataset'!CK369)</f>
        <v>33.946319999999993</v>
      </c>
      <c r="CM369" s="33">
        <f>IF($CD369=TRUE,CL369-($CI369*'2. AC Monitors'!$D$15),CL369)</f>
        <v>33.946319999999993</v>
      </c>
      <c r="CN369" s="33">
        <f>IF($CB369=TRUE,CM369-($CI369*'2. AC Monitors'!$E$15),CM369)</f>
        <v>33.946319999999993</v>
      </c>
      <c r="CO369" s="33">
        <f>IF($CA369="DC",CN369+(CI369*(1-'2. AC Monitors'!$D$21)),CN369)</f>
        <v>33.946319999999993</v>
      </c>
      <c r="CP369" s="35">
        <f>('2. AC Monitors'!$A$8*'1. Version 7 Dataset'!$R369)+'2. AC Monitors'!$C$8</f>
        <v>32.107199999999999</v>
      </c>
      <c r="CQ369" s="35">
        <f t="shared" si="41"/>
        <v>0</v>
      </c>
      <c r="CR369" s="33">
        <f>(IF(CD369=TRUE,CI369+(CI369*'2. AC Monitors'!$D$15),'1. Version 7 Dataset'!CI369))*0.85</f>
        <v>34.788119999999999</v>
      </c>
      <c r="CS369" s="35">
        <f t="shared" si="42"/>
        <v>0</v>
      </c>
      <c r="CT369" s="35">
        <f>($AZ369*$R369*'3. Signage Displays'!$A$7)+'3. Signage Displays'!$B$7*TANH('3. Signage Displays'!$C$7*('1. Version 7 Dataset'!$R369+'3. Signage Displays'!$D$7)+'3. Signage Displays'!$E$7)+'3. Signage Displays'!$F$7</f>
        <v>29.054704931624592</v>
      </c>
      <c r="CU369" s="36">
        <f>($AZ369*$R369*'3. Signage Displays'!$A$7)</f>
        <v>2.0068256</v>
      </c>
      <c r="CV369" s="37">
        <f>BE369-(AZ369*R369*'3. Signage Displays'!$A$7)</f>
        <v>11.403174400000001</v>
      </c>
      <c r="CW369" s="37">
        <f>IF(CC369=TRUE,CV369-(CT369*'3. Signage Displays'!$A$12),CV369)</f>
        <v>11.403174400000001</v>
      </c>
      <c r="CX369" s="38">
        <f>'3. Signage Displays'!$B$7*TANH('3. Signage Displays'!$C$7*('1. Version 7 Dataset'!R369+'3. Signage Displays'!$D$7)+'3. Signage Displays'!$E$7)+'3. Signage Displays'!$F$7</f>
        <v>27.047879331624593</v>
      </c>
      <c r="CY369" s="28">
        <f t="shared" si="43"/>
        <v>1</v>
      </c>
    </row>
    <row r="370" spans="1:103" s="17" customFormat="1" ht="19.5" customHeight="1">
      <c r="A370" s="28">
        <v>445</v>
      </c>
      <c r="B370" s="29" t="s">
        <v>2231</v>
      </c>
      <c r="C370" s="29" t="s">
        <v>2384</v>
      </c>
      <c r="D370" s="29" t="s">
        <v>2385</v>
      </c>
      <c r="E370" s="29" t="s">
        <v>2234</v>
      </c>
      <c r="F370" s="29" t="s">
        <v>2386</v>
      </c>
      <c r="G370" s="29" t="s">
        <v>2385</v>
      </c>
      <c r="H370" s="39" t="s">
        <v>2387</v>
      </c>
      <c r="I370" s="29" t="s">
        <v>78</v>
      </c>
      <c r="J370" s="29" t="s">
        <v>79</v>
      </c>
      <c r="K370" s="29" t="s">
        <v>105</v>
      </c>
      <c r="L370" s="29" t="s">
        <v>80</v>
      </c>
      <c r="M370" s="29" t="s">
        <v>105</v>
      </c>
      <c r="N370" s="30">
        <v>1000</v>
      </c>
      <c r="O370" s="30">
        <v>11.7</v>
      </c>
      <c r="P370" s="30">
        <v>20.7</v>
      </c>
      <c r="Q370" s="31">
        <v>23.8</v>
      </c>
      <c r="R370" s="30">
        <v>242.2</v>
      </c>
      <c r="S370" s="30">
        <v>1.78</v>
      </c>
      <c r="T370" s="30">
        <v>1080</v>
      </c>
      <c r="U370" s="30">
        <v>1920</v>
      </c>
      <c r="V370" s="32">
        <v>2.1</v>
      </c>
      <c r="W370" s="30">
        <v>8426</v>
      </c>
      <c r="X370" s="30">
        <v>60</v>
      </c>
      <c r="Y370" s="30">
        <v>34.299999999999997</v>
      </c>
      <c r="Z370" s="29" t="s">
        <v>81</v>
      </c>
      <c r="AA370" s="29" t="s">
        <v>86</v>
      </c>
      <c r="AB370" s="29"/>
      <c r="AC370" s="29"/>
      <c r="AD370" s="29" t="s">
        <v>84</v>
      </c>
      <c r="AE370" s="29" t="s">
        <v>83</v>
      </c>
      <c r="AF370" s="29" t="s">
        <v>127</v>
      </c>
      <c r="AG370" s="29" t="s">
        <v>105</v>
      </c>
      <c r="AH370" s="29" t="s">
        <v>86</v>
      </c>
      <c r="AI370" s="29" t="s">
        <v>105</v>
      </c>
      <c r="AJ370" s="29" t="s">
        <v>86</v>
      </c>
      <c r="AK370" s="29" t="s">
        <v>86</v>
      </c>
      <c r="AL370" s="29" t="s">
        <v>102</v>
      </c>
      <c r="AM370" s="29" t="s">
        <v>105</v>
      </c>
      <c r="AN370" s="29" t="s">
        <v>86</v>
      </c>
      <c r="AO370" s="29" t="s">
        <v>86</v>
      </c>
      <c r="AP370" s="29" t="s">
        <v>86</v>
      </c>
      <c r="AQ370" s="29" t="s">
        <v>96</v>
      </c>
      <c r="AR370" s="29" t="s">
        <v>105</v>
      </c>
      <c r="AS370" s="29" t="s">
        <v>84</v>
      </c>
      <c r="AT370" s="29" t="s">
        <v>89</v>
      </c>
      <c r="AU370" s="29" t="s">
        <v>105</v>
      </c>
      <c r="AV370" s="30">
        <v>0</v>
      </c>
      <c r="AW370" s="29" t="s">
        <v>84</v>
      </c>
      <c r="AX370" s="29" t="s">
        <v>84</v>
      </c>
      <c r="AY370" s="30">
        <v>250</v>
      </c>
      <c r="AZ370" s="30">
        <v>271.5</v>
      </c>
      <c r="BA370" s="30">
        <v>257.7</v>
      </c>
      <c r="BB370" s="30">
        <v>200</v>
      </c>
      <c r="BC370" s="29"/>
      <c r="BD370" s="29"/>
      <c r="BE370" s="30">
        <v>13.82</v>
      </c>
      <c r="BF370" s="29"/>
      <c r="BG370" s="30">
        <v>0.28000000000000003</v>
      </c>
      <c r="BH370" s="29"/>
      <c r="BI370" s="29"/>
      <c r="BJ370" s="30">
        <v>0.23</v>
      </c>
      <c r="BK370" s="30">
        <v>43.98</v>
      </c>
      <c r="BL370" s="30">
        <v>43.98</v>
      </c>
      <c r="BM370" s="30">
        <v>54.1</v>
      </c>
      <c r="BN370" s="29"/>
      <c r="BO370" s="29"/>
      <c r="BP370" s="30">
        <v>0.24</v>
      </c>
      <c r="BQ370" s="30">
        <v>0.32</v>
      </c>
      <c r="BR370" s="29"/>
      <c r="BS370" s="30">
        <v>14</v>
      </c>
      <c r="BT370" s="30">
        <v>44.73</v>
      </c>
      <c r="BU370" s="29"/>
      <c r="BV370" s="30">
        <v>0</v>
      </c>
      <c r="BW370" s="28">
        <v>445</v>
      </c>
      <c r="BX370" s="33">
        <f t="shared" si="38"/>
        <v>43.966439999999999</v>
      </c>
      <c r="BY370" s="34">
        <f>IF(COUNTIF($G$2:G370,G370)=1,1,0)</f>
        <v>1</v>
      </c>
      <c r="BZ370" s="34">
        <f t="shared" si="39"/>
        <v>1</v>
      </c>
      <c r="CA370" s="28" t="s">
        <v>3405</v>
      </c>
      <c r="CB370" s="34" t="b">
        <f t="shared" si="44"/>
        <v>0</v>
      </c>
      <c r="CC370" s="34" t="b">
        <f t="shared" si="40"/>
        <v>0</v>
      </c>
      <c r="CD370" s="34" t="b">
        <f t="array" ref="CD370">ISNUMBER(SEARCH("Touch Screen",$AJ370))</f>
        <v>0</v>
      </c>
      <c r="CE370" s="34"/>
      <c r="CF370" s="34"/>
      <c r="CG370" s="32">
        <v>34.299999999999997</v>
      </c>
      <c r="CH370" s="28">
        <v>0</v>
      </c>
      <c r="CI370" s="33">
        <f>('2. AC Monitors'!$A$8*'1. Version 7 Dataset'!$R370)+('1. Version 7 Dataset'!$V370*'2. AC Monitors'!$B$8)+'2. AC Monitors'!$C$8</f>
        <v>46.368399999999994</v>
      </c>
      <c r="CJ370" s="35">
        <f>BX370-('2. AC Monitors'!$B$8*V370)</f>
        <v>35.146439999999998</v>
      </c>
      <c r="CK370" s="33">
        <f>IF($CH370=0,CJ370,CJ370-('2. AC Monitors'!$A$15*'1. Version 7 Dataset'!$CG370))</f>
        <v>35.146439999999998</v>
      </c>
      <c r="CL370" s="33">
        <f>IF($CC370=TRUE,'1. Version 7 Dataset'!CK370-($CI370*'2. AC Monitors'!$B$15),'1. Version 7 Dataset'!CK370)</f>
        <v>35.146439999999998</v>
      </c>
      <c r="CM370" s="33">
        <f>IF($CD370=TRUE,CL370-($CI370*'2. AC Monitors'!$D$15),CL370)</f>
        <v>35.146439999999998</v>
      </c>
      <c r="CN370" s="33">
        <f>IF($CB370=TRUE,CM370-($CI370*'2. AC Monitors'!$E$15),CM370)</f>
        <v>35.146439999999998</v>
      </c>
      <c r="CO370" s="33">
        <f>IF($CA370="DC",CN370+(CI370*(1-'2. AC Monitors'!$D$21)),CN370)</f>
        <v>35.146439999999998</v>
      </c>
      <c r="CP370" s="35">
        <f>('2. AC Monitors'!$A$8*'1. Version 7 Dataset'!$R370)+'2. AC Monitors'!$C$8</f>
        <v>37.548400000000001</v>
      </c>
      <c r="CQ370" s="35">
        <f t="shared" si="41"/>
        <v>1</v>
      </c>
      <c r="CR370" s="33">
        <f>(IF(CD370=TRUE,CI370+(CI370*'2. AC Monitors'!$D$15),'1. Version 7 Dataset'!CI370))*0.85</f>
        <v>39.413139999999991</v>
      </c>
      <c r="CS370" s="35">
        <f t="shared" si="42"/>
        <v>0</v>
      </c>
      <c r="CT370" s="35">
        <f>($AZ370*$R370*'3. Signage Displays'!$A$7)+'3. Signage Displays'!$B$7*TANH('3. Signage Displays'!$C$7*('1. Version 7 Dataset'!$R370+'3. Signage Displays'!$D$7)+'3. Signage Displays'!$E$7)+'3. Signage Displays'!$F$7</f>
        <v>32.341011515493214</v>
      </c>
      <c r="CU370" s="36">
        <f>($AZ370*$R370*'3. Signage Displays'!$A$7)</f>
        <v>2.6302920000000003</v>
      </c>
      <c r="CV370" s="37">
        <f>BE370-(AZ370*R370*'3. Signage Displays'!$A$7)</f>
        <v>11.189708</v>
      </c>
      <c r="CW370" s="37">
        <f>IF(CC370=TRUE,CV370-(CT370*'3. Signage Displays'!$A$12),CV370)</f>
        <v>11.189708</v>
      </c>
      <c r="CX370" s="38">
        <f>'3. Signage Displays'!$B$7*TANH('3. Signage Displays'!$C$7*('1. Version 7 Dataset'!R370+'3. Signage Displays'!$D$7)+'3. Signage Displays'!$E$7)+'3. Signage Displays'!$F$7</f>
        <v>29.71071951549321</v>
      </c>
      <c r="CY370" s="28">
        <f t="shared" si="43"/>
        <v>1</v>
      </c>
    </row>
    <row r="371" spans="1:103" s="17" customFormat="1" ht="19.5" customHeight="1">
      <c r="A371" s="28">
        <v>446</v>
      </c>
      <c r="B371" s="29" t="s">
        <v>2231</v>
      </c>
      <c r="C371" s="29" t="s">
        <v>2450</v>
      </c>
      <c r="D371" s="29" t="s">
        <v>2451</v>
      </c>
      <c r="E371" s="29" t="s">
        <v>2234</v>
      </c>
      <c r="F371" s="29" t="s">
        <v>2452</v>
      </c>
      <c r="G371" s="29" t="s">
        <v>2451</v>
      </c>
      <c r="H371" s="29" t="s">
        <v>2453</v>
      </c>
      <c r="I371" s="29" t="s">
        <v>78</v>
      </c>
      <c r="J371" s="29" t="s">
        <v>79</v>
      </c>
      <c r="K371" s="29" t="s">
        <v>105</v>
      </c>
      <c r="L371" s="29" t="s">
        <v>80</v>
      </c>
      <c r="M371" s="29" t="s">
        <v>105</v>
      </c>
      <c r="N371" s="30">
        <v>1000</v>
      </c>
      <c r="O371" s="30">
        <v>13.2</v>
      </c>
      <c r="P371" s="30">
        <v>23.5</v>
      </c>
      <c r="Q371" s="31">
        <v>27</v>
      </c>
      <c r="R371" s="30">
        <v>311.7</v>
      </c>
      <c r="S371" s="30">
        <v>1.78</v>
      </c>
      <c r="T371" s="30">
        <v>1080</v>
      </c>
      <c r="U371" s="30">
        <v>1920</v>
      </c>
      <c r="V371" s="32">
        <v>2.1</v>
      </c>
      <c r="W371" s="30">
        <v>10469</v>
      </c>
      <c r="X371" s="30">
        <v>60</v>
      </c>
      <c r="Y371" s="30">
        <v>34.4</v>
      </c>
      <c r="Z371" s="29" t="s">
        <v>81</v>
      </c>
      <c r="AA371" s="29" t="s">
        <v>86</v>
      </c>
      <c r="AB371" s="29"/>
      <c r="AC371" s="29"/>
      <c r="AD371" s="29" t="s">
        <v>83</v>
      </c>
      <c r="AE371" s="29" t="s">
        <v>83</v>
      </c>
      <c r="AF371" s="29" t="s">
        <v>542</v>
      </c>
      <c r="AG371" s="29" t="s">
        <v>105</v>
      </c>
      <c r="AH371" s="29" t="s">
        <v>86</v>
      </c>
      <c r="AI371" s="29" t="s">
        <v>105</v>
      </c>
      <c r="AJ371" s="29" t="s">
        <v>86</v>
      </c>
      <c r="AK371" s="29" t="s">
        <v>86</v>
      </c>
      <c r="AL371" s="29" t="s">
        <v>87</v>
      </c>
      <c r="AM371" s="29" t="s">
        <v>105</v>
      </c>
      <c r="AN371" s="29" t="s">
        <v>86</v>
      </c>
      <c r="AO371" s="29" t="s">
        <v>86</v>
      </c>
      <c r="AP371" s="29" t="s">
        <v>86</v>
      </c>
      <c r="AQ371" s="29" t="s">
        <v>96</v>
      </c>
      <c r="AR371" s="29" t="s">
        <v>105</v>
      </c>
      <c r="AS371" s="29" t="s">
        <v>84</v>
      </c>
      <c r="AT371" s="29" t="s">
        <v>89</v>
      </c>
      <c r="AU371" s="29" t="s">
        <v>105</v>
      </c>
      <c r="AV371" s="30">
        <v>0</v>
      </c>
      <c r="AW371" s="29" t="s">
        <v>84</v>
      </c>
      <c r="AX371" s="29" t="s">
        <v>84</v>
      </c>
      <c r="AY371" s="30">
        <v>250</v>
      </c>
      <c r="AZ371" s="30">
        <v>269</v>
      </c>
      <c r="BA371" s="30">
        <v>234.6</v>
      </c>
      <c r="BB371" s="30">
        <v>200</v>
      </c>
      <c r="BC371" s="29"/>
      <c r="BD371" s="29"/>
      <c r="BE371" s="30">
        <v>17.43</v>
      </c>
      <c r="BF371" s="29"/>
      <c r="BG371" s="30">
        <v>0.19</v>
      </c>
      <c r="BH371" s="29"/>
      <c r="BI371" s="29"/>
      <c r="BJ371" s="30">
        <v>0.15</v>
      </c>
      <c r="BK371" s="30">
        <v>54.52</v>
      </c>
      <c r="BL371" s="30">
        <v>54.52</v>
      </c>
      <c r="BM371" s="30">
        <v>64.099999999999994</v>
      </c>
      <c r="BN371" s="29"/>
      <c r="BO371" s="29"/>
      <c r="BP371" s="30">
        <v>0.19</v>
      </c>
      <c r="BQ371" s="30">
        <v>0.25</v>
      </c>
      <c r="BR371" s="29"/>
      <c r="BS371" s="30">
        <v>17.8</v>
      </c>
      <c r="BT371" s="30">
        <v>56.01</v>
      </c>
      <c r="BU371" s="29"/>
      <c r="BV371" s="30">
        <v>0</v>
      </c>
      <c r="BW371" s="28">
        <v>446</v>
      </c>
      <c r="BX371" s="33">
        <f t="shared" si="38"/>
        <v>54.522239999999989</v>
      </c>
      <c r="BY371" s="34">
        <f>IF(COUNTIF($G$2:G371,G371)=1,1,0)</f>
        <v>1</v>
      </c>
      <c r="BZ371" s="34">
        <f t="shared" si="39"/>
        <v>1</v>
      </c>
      <c r="CA371" s="28" t="s">
        <v>3405</v>
      </c>
      <c r="CB371" s="34" t="b">
        <f t="shared" si="44"/>
        <v>0</v>
      </c>
      <c r="CC371" s="34" t="b">
        <f t="shared" si="40"/>
        <v>0</v>
      </c>
      <c r="CD371" s="34" t="b">
        <f t="array" ref="CD371">ISNUMBER(SEARCH("Touch Screen",$AJ371))</f>
        <v>0</v>
      </c>
      <c r="CE371" s="34"/>
      <c r="CF371" s="34"/>
      <c r="CG371" s="32">
        <v>34.4</v>
      </c>
      <c r="CH371" s="28">
        <v>0</v>
      </c>
      <c r="CI371" s="33">
        <f>('2. AC Monitors'!$A$8*'1. Version 7 Dataset'!$R371)+('1. Version 7 Dataset'!$V371*'2. AC Monitors'!$B$8)+'2. AC Monitors'!$C$8</f>
        <v>54.8474</v>
      </c>
      <c r="CJ371" s="35">
        <f>BX371-('2. AC Monitors'!$B$8*V371)</f>
        <v>45.702239999999989</v>
      </c>
      <c r="CK371" s="33">
        <f>IF($CH371=0,CJ371,CJ371-('2. AC Monitors'!$A$15*'1. Version 7 Dataset'!$CG371))</f>
        <v>45.702239999999989</v>
      </c>
      <c r="CL371" s="33">
        <f>IF($CC371=TRUE,'1. Version 7 Dataset'!CK371-($CI371*'2. AC Monitors'!$B$15),'1. Version 7 Dataset'!CK371)</f>
        <v>45.702239999999989</v>
      </c>
      <c r="CM371" s="33">
        <f>IF($CD371=TRUE,CL371-($CI371*'2. AC Monitors'!$D$15),CL371)</f>
        <v>45.702239999999989</v>
      </c>
      <c r="CN371" s="33">
        <f>IF($CB371=TRUE,CM371-($CI371*'2. AC Monitors'!$E$15),CM371)</f>
        <v>45.702239999999989</v>
      </c>
      <c r="CO371" s="33">
        <f>IF($CA371="DC",CN371+(CI371*(1-'2. AC Monitors'!$D$21)),CN371)</f>
        <v>45.702239999999989</v>
      </c>
      <c r="CP371" s="35">
        <f>('2. AC Monitors'!$A$8*'1. Version 7 Dataset'!$R371)+'2. AC Monitors'!$C$8</f>
        <v>46.0274</v>
      </c>
      <c r="CQ371" s="35">
        <f t="shared" si="41"/>
        <v>1</v>
      </c>
      <c r="CR371" s="33">
        <f>(IF(CD371=TRUE,CI371+(CI371*'2. AC Monitors'!$D$15),'1. Version 7 Dataset'!CI371))*0.85</f>
        <v>46.620289999999997</v>
      </c>
      <c r="CS371" s="35">
        <f t="shared" si="42"/>
        <v>0</v>
      </c>
      <c r="CT371" s="35">
        <f>($AZ371*$R371*'3. Signage Displays'!$A$7)+'3. Signage Displays'!$B$7*TANH('3. Signage Displays'!$C$7*('1. Version 7 Dataset'!$R371+'3. Signage Displays'!$D$7)+'3. Signage Displays'!$E$7)+'3. Signage Displays'!$F$7</f>
        <v>37.194030138445925</v>
      </c>
      <c r="CU371" s="36">
        <f>($AZ371*$R371*'3. Signage Displays'!$A$7)</f>
        <v>3.3538920000000005</v>
      </c>
      <c r="CV371" s="37">
        <f>BE371-(AZ371*R371*'3. Signage Displays'!$A$7)</f>
        <v>14.076108</v>
      </c>
      <c r="CW371" s="37">
        <f>IF(CC371=TRUE,CV371-(CT371*'3. Signage Displays'!$A$12),CV371)</f>
        <v>14.076108</v>
      </c>
      <c r="CX371" s="38">
        <f>'3. Signage Displays'!$B$7*TANH('3. Signage Displays'!$C$7*('1. Version 7 Dataset'!R371+'3. Signage Displays'!$D$7)+'3. Signage Displays'!$E$7)+'3. Signage Displays'!$F$7</f>
        <v>33.840138138445923</v>
      </c>
      <c r="CY371" s="28">
        <f t="shared" si="43"/>
        <v>1</v>
      </c>
    </row>
    <row r="372" spans="1:103" s="17" customFormat="1" ht="19.5" customHeight="1">
      <c r="A372" s="28">
        <v>449</v>
      </c>
      <c r="B372" s="29" t="s">
        <v>2231</v>
      </c>
      <c r="C372" s="29" t="s">
        <v>2322</v>
      </c>
      <c r="D372" s="29" t="s">
        <v>2323</v>
      </c>
      <c r="E372" s="29" t="s">
        <v>2234</v>
      </c>
      <c r="F372" s="29" t="s">
        <v>2324</v>
      </c>
      <c r="G372" s="29" t="s">
        <v>2323</v>
      </c>
      <c r="H372" s="29" t="s">
        <v>2325</v>
      </c>
      <c r="I372" s="29" t="s">
        <v>78</v>
      </c>
      <c r="J372" s="29" t="s">
        <v>79</v>
      </c>
      <c r="K372" s="29" t="s">
        <v>105</v>
      </c>
      <c r="L372" s="29" t="s">
        <v>80</v>
      </c>
      <c r="M372" s="29" t="s">
        <v>105</v>
      </c>
      <c r="N372" s="30">
        <v>1000</v>
      </c>
      <c r="O372" s="30">
        <v>10.6</v>
      </c>
      <c r="P372" s="30">
        <v>18.8</v>
      </c>
      <c r="Q372" s="31">
        <v>21.5</v>
      </c>
      <c r="R372" s="30">
        <v>198.08</v>
      </c>
      <c r="S372" s="30">
        <v>1.78</v>
      </c>
      <c r="T372" s="30">
        <v>1080</v>
      </c>
      <c r="U372" s="30">
        <v>1920</v>
      </c>
      <c r="V372" s="32">
        <v>2.1</v>
      </c>
      <c r="W372" s="30">
        <v>10469</v>
      </c>
      <c r="X372" s="30">
        <v>60</v>
      </c>
      <c r="Y372" s="30">
        <v>34.5</v>
      </c>
      <c r="Z372" s="29" t="s">
        <v>81</v>
      </c>
      <c r="AA372" s="29" t="s">
        <v>86</v>
      </c>
      <c r="AB372" s="29"/>
      <c r="AC372" s="29"/>
      <c r="AD372" s="29" t="s">
        <v>83</v>
      </c>
      <c r="AE372" s="29" t="s">
        <v>83</v>
      </c>
      <c r="AF372" s="29" t="s">
        <v>542</v>
      </c>
      <c r="AG372" s="29" t="s">
        <v>105</v>
      </c>
      <c r="AH372" s="29" t="s">
        <v>86</v>
      </c>
      <c r="AI372" s="29" t="s">
        <v>105</v>
      </c>
      <c r="AJ372" s="29" t="s">
        <v>86</v>
      </c>
      <c r="AK372" s="29" t="s">
        <v>86</v>
      </c>
      <c r="AL372" s="29" t="s">
        <v>87</v>
      </c>
      <c r="AM372" s="29" t="s">
        <v>105</v>
      </c>
      <c r="AN372" s="29" t="s">
        <v>86</v>
      </c>
      <c r="AO372" s="29" t="s">
        <v>86</v>
      </c>
      <c r="AP372" s="29" t="s">
        <v>86</v>
      </c>
      <c r="AQ372" s="29" t="s">
        <v>96</v>
      </c>
      <c r="AR372" s="29" t="s">
        <v>105</v>
      </c>
      <c r="AS372" s="29" t="s">
        <v>84</v>
      </c>
      <c r="AT372" s="29" t="s">
        <v>89</v>
      </c>
      <c r="AU372" s="29" t="s">
        <v>105</v>
      </c>
      <c r="AV372" s="30">
        <v>0</v>
      </c>
      <c r="AW372" s="29" t="s">
        <v>84</v>
      </c>
      <c r="AX372" s="29" t="s">
        <v>84</v>
      </c>
      <c r="AY372" s="30">
        <v>250</v>
      </c>
      <c r="AZ372" s="30">
        <v>273.89999999999998</v>
      </c>
      <c r="BA372" s="30">
        <v>267.2</v>
      </c>
      <c r="BB372" s="30">
        <v>200</v>
      </c>
      <c r="BC372" s="29"/>
      <c r="BD372" s="29"/>
      <c r="BE372" s="30">
        <v>13.69</v>
      </c>
      <c r="BF372" s="29"/>
      <c r="BG372" s="30">
        <v>0.2</v>
      </c>
      <c r="BH372" s="29"/>
      <c r="BI372" s="29"/>
      <c r="BJ372" s="30">
        <v>0.15</v>
      </c>
      <c r="BK372" s="30">
        <v>43.1</v>
      </c>
      <c r="BL372" s="30">
        <v>43.1</v>
      </c>
      <c r="BM372" s="30">
        <v>50.6</v>
      </c>
      <c r="BN372" s="29"/>
      <c r="BO372" s="29"/>
      <c r="BP372" s="30">
        <v>0.19</v>
      </c>
      <c r="BQ372" s="30">
        <v>0.25</v>
      </c>
      <c r="BR372" s="29"/>
      <c r="BS372" s="30">
        <v>14.24</v>
      </c>
      <c r="BT372" s="30">
        <v>45.09</v>
      </c>
      <c r="BU372" s="29"/>
      <c r="BV372" s="30">
        <v>0</v>
      </c>
      <c r="BW372" s="28">
        <v>449</v>
      </c>
      <c r="BX372" s="33">
        <f t="shared" si="38"/>
        <v>43.112339999999989</v>
      </c>
      <c r="BY372" s="34">
        <f>IF(COUNTIF($G$2:G372,G372)=1,1,0)</f>
        <v>1</v>
      </c>
      <c r="BZ372" s="34">
        <f t="shared" si="39"/>
        <v>1</v>
      </c>
      <c r="CA372" s="28" t="s">
        <v>3405</v>
      </c>
      <c r="CB372" s="34" t="b">
        <f t="shared" si="44"/>
        <v>0</v>
      </c>
      <c r="CC372" s="34" t="b">
        <f t="shared" si="40"/>
        <v>0</v>
      </c>
      <c r="CD372" s="34" t="b">
        <f t="array" ref="CD372">ISNUMBER(SEARCH("Touch Screen",$AJ372))</f>
        <v>0</v>
      </c>
      <c r="CE372" s="34"/>
      <c r="CF372" s="34"/>
      <c r="CG372" s="32">
        <v>34.5</v>
      </c>
      <c r="CH372" s="28">
        <v>0</v>
      </c>
      <c r="CI372" s="33">
        <f>('2. AC Monitors'!$A$8*'1. Version 7 Dataset'!$R372)+('1. Version 7 Dataset'!$V372*'2. AC Monitors'!$B$8)+'2. AC Monitors'!$C$8</f>
        <v>40.985759999999999</v>
      </c>
      <c r="CJ372" s="35">
        <f>BX372-('2. AC Monitors'!$B$8*V372)</f>
        <v>34.292339999999989</v>
      </c>
      <c r="CK372" s="33">
        <f>IF($CH372=0,CJ372,CJ372-('2. AC Monitors'!$A$15*'1. Version 7 Dataset'!$CG372))</f>
        <v>34.292339999999989</v>
      </c>
      <c r="CL372" s="33">
        <f>IF($CC372=TRUE,'1. Version 7 Dataset'!CK372-($CI372*'2. AC Monitors'!$B$15),'1. Version 7 Dataset'!CK372)</f>
        <v>34.292339999999989</v>
      </c>
      <c r="CM372" s="33">
        <f>IF($CD372=TRUE,CL372-($CI372*'2. AC Monitors'!$D$15),CL372)</f>
        <v>34.292339999999989</v>
      </c>
      <c r="CN372" s="33">
        <f>IF($CB372=TRUE,CM372-($CI372*'2. AC Monitors'!$E$15),CM372)</f>
        <v>34.292339999999989</v>
      </c>
      <c r="CO372" s="33">
        <f>IF($CA372="DC",CN372+(CI372*(1-'2. AC Monitors'!$D$21)),CN372)</f>
        <v>34.292339999999989</v>
      </c>
      <c r="CP372" s="35">
        <f>('2. AC Monitors'!$A$8*'1. Version 7 Dataset'!$R372)+'2. AC Monitors'!$C$8</f>
        <v>32.165760000000006</v>
      </c>
      <c r="CQ372" s="35">
        <f t="shared" si="41"/>
        <v>0</v>
      </c>
      <c r="CR372" s="33">
        <f>(IF(CD372=TRUE,CI372+(CI372*'2. AC Monitors'!$D$15),'1. Version 7 Dataset'!CI372))*0.85</f>
        <v>34.837896000000001</v>
      </c>
      <c r="CS372" s="35">
        <f t="shared" si="42"/>
        <v>0</v>
      </c>
      <c r="CT372" s="35">
        <f>($AZ372*$R372*'3. Signage Displays'!$A$7)+'3. Signage Displays'!$B$7*TANH('3. Signage Displays'!$C$7*('1. Version 7 Dataset'!$R372+'3. Signage Displays'!$D$7)+'3. Signage Displays'!$E$7)+'3. Signage Displays'!$F$7</f>
        <v>29.24674406131561</v>
      </c>
      <c r="CU372" s="36">
        <f>($AZ372*$R372*'3. Signage Displays'!$A$7)</f>
        <v>2.1701644800000004</v>
      </c>
      <c r="CV372" s="37">
        <f>BE372-(AZ372*R372*'3. Signage Displays'!$A$7)</f>
        <v>11.519835519999999</v>
      </c>
      <c r="CW372" s="37">
        <f>IF(CC372=TRUE,CV372-(CT372*'3. Signage Displays'!$A$12),CV372)</f>
        <v>11.519835519999999</v>
      </c>
      <c r="CX372" s="38">
        <f>'3. Signage Displays'!$B$7*TANH('3. Signage Displays'!$C$7*('1. Version 7 Dataset'!R372+'3. Signage Displays'!$D$7)+'3. Signage Displays'!$E$7)+'3. Signage Displays'!$F$7</f>
        <v>27.07657958131561</v>
      </c>
      <c r="CY372" s="28">
        <f t="shared" si="43"/>
        <v>1</v>
      </c>
    </row>
    <row r="373" spans="1:103" s="17" customFormat="1" ht="19.5" customHeight="1">
      <c r="A373" s="28">
        <v>450</v>
      </c>
      <c r="B373" s="29" t="s">
        <v>1871</v>
      </c>
      <c r="C373" s="29" t="s">
        <v>1976</v>
      </c>
      <c r="D373" s="29" t="s">
        <v>1977</v>
      </c>
      <c r="E373" s="29" t="s">
        <v>1873</v>
      </c>
      <c r="F373" s="29" t="s">
        <v>1976</v>
      </c>
      <c r="G373" s="29" t="s">
        <v>1977</v>
      </c>
      <c r="H373" s="29" t="s">
        <v>1978</v>
      </c>
      <c r="I373" s="29" t="s">
        <v>78</v>
      </c>
      <c r="J373" s="29" t="s">
        <v>79</v>
      </c>
      <c r="K373" s="29" t="s">
        <v>105</v>
      </c>
      <c r="L373" s="29" t="s">
        <v>80</v>
      </c>
      <c r="M373" s="29" t="s">
        <v>105</v>
      </c>
      <c r="N373" s="30">
        <v>1000</v>
      </c>
      <c r="O373" s="30">
        <v>13.2</v>
      </c>
      <c r="P373" s="30">
        <v>23.5</v>
      </c>
      <c r="Q373" s="31">
        <v>27</v>
      </c>
      <c r="R373" s="30">
        <v>312</v>
      </c>
      <c r="S373" s="30">
        <v>1.78</v>
      </c>
      <c r="T373" s="30">
        <v>1080</v>
      </c>
      <c r="U373" s="30">
        <v>1920</v>
      </c>
      <c r="V373" s="32">
        <v>2.1</v>
      </c>
      <c r="W373" s="30">
        <v>6654</v>
      </c>
      <c r="X373" s="30">
        <v>60</v>
      </c>
      <c r="Y373" s="30">
        <v>34.299999999999997</v>
      </c>
      <c r="Z373" s="29" t="s">
        <v>150</v>
      </c>
      <c r="AA373" s="29" t="s">
        <v>86</v>
      </c>
      <c r="AB373" s="29"/>
      <c r="AC373" s="29"/>
      <c r="AD373" s="29" t="s">
        <v>83</v>
      </c>
      <c r="AE373" s="29" t="s">
        <v>83</v>
      </c>
      <c r="AF373" s="29" t="s">
        <v>452</v>
      </c>
      <c r="AG373" s="29" t="s">
        <v>105</v>
      </c>
      <c r="AH373" s="29" t="s">
        <v>86</v>
      </c>
      <c r="AI373" s="29" t="s">
        <v>105</v>
      </c>
      <c r="AJ373" s="29" t="s">
        <v>86</v>
      </c>
      <c r="AK373" s="29" t="s">
        <v>86</v>
      </c>
      <c r="AL373" s="29" t="s">
        <v>87</v>
      </c>
      <c r="AM373" s="29" t="s">
        <v>105</v>
      </c>
      <c r="AN373" s="29" t="s">
        <v>86</v>
      </c>
      <c r="AO373" s="29" t="s">
        <v>86</v>
      </c>
      <c r="AP373" s="29" t="s">
        <v>86</v>
      </c>
      <c r="AQ373" s="29" t="s">
        <v>96</v>
      </c>
      <c r="AR373" s="29" t="s">
        <v>105</v>
      </c>
      <c r="AS373" s="29" t="s">
        <v>84</v>
      </c>
      <c r="AT373" s="29" t="s">
        <v>89</v>
      </c>
      <c r="AU373" s="29" t="s">
        <v>105</v>
      </c>
      <c r="AV373" s="30">
        <v>0</v>
      </c>
      <c r="AW373" s="29" t="s">
        <v>84</v>
      </c>
      <c r="AX373" s="29" t="s">
        <v>84</v>
      </c>
      <c r="AY373" s="30">
        <v>250</v>
      </c>
      <c r="AZ373" s="30">
        <v>289</v>
      </c>
      <c r="BA373" s="30">
        <v>283</v>
      </c>
      <c r="BB373" s="30">
        <v>200</v>
      </c>
      <c r="BC373" s="29"/>
      <c r="BD373" s="29"/>
      <c r="BE373" s="30">
        <v>17.13</v>
      </c>
      <c r="BF373" s="29"/>
      <c r="BG373" s="30">
        <v>0.15</v>
      </c>
      <c r="BH373" s="29"/>
      <c r="BI373" s="29"/>
      <c r="BJ373" s="30">
        <v>0.14000000000000001</v>
      </c>
      <c r="BK373" s="30">
        <v>53.38</v>
      </c>
      <c r="BL373" s="30">
        <v>60.91</v>
      </c>
      <c r="BM373" s="30">
        <v>64.099999999999994</v>
      </c>
      <c r="BN373" s="29"/>
      <c r="BO373" s="29"/>
      <c r="BP373" s="30">
        <v>0.14000000000000001</v>
      </c>
      <c r="BQ373" s="30">
        <v>0.15</v>
      </c>
      <c r="BR373" s="29"/>
      <c r="BS373" s="30">
        <v>17.23</v>
      </c>
      <c r="BT373" s="30">
        <v>53.68</v>
      </c>
      <c r="BU373" s="29"/>
      <c r="BV373" s="30">
        <v>0</v>
      </c>
      <c r="BW373" s="28">
        <v>450</v>
      </c>
      <c r="BX373" s="33">
        <f t="shared" si="38"/>
        <v>53.374679999999991</v>
      </c>
      <c r="BY373" s="34">
        <f>IF(COUNTIF($G$2:G373,G373)=1,1,0)</f>
        <v>1</v>
      </c>
      <c r="BZ373" s="34">
        <f t="shared" si="39"/>
        <v>1</v>
      </c>
      <c r="CA373" s="28" t="s">
        <v>3405</v>
      </c>
      <c r="CB373" s="34" t="b">
        <f t="shared" si="44"/>
        <v>0</v>
      </c>
      <c r="CC373" s="34" t="b">
        <f t="shared" si="40"/>
        <v>0</v>
      </c>
      <c r="CD373" s="34" t="b">
        <f t="array" ref="CD373">ISNUMBER(SEARCH("Touch Screen",$AJ373))</f>
        <v>0</v>
      </c>
      <c r="CE373" s="34"/>
      <c r="CF373" s="34"/>
      <c r="CG373" s="32">
        <v>34.299999999999997</v>
      </c>
      <c r="CH373" s="28">
        <v>0</v>
      </c>
      <c r="CI373" s="33">
        <f>('2. AC Monitors'!$A$8*'1. Version 7 Dataset'!$R373)+('1. Version 7 Dataset'!$V373*'2. AC Monitors'!$B$8)+'2. AC Monitors'!$C$8</f>
        <v>54.884</v>
      </c>
      <c r="CJ373" s="35">
        <f>BX373-('2. AC Monitors'!$B$8*V373)</f>
        <v>44.554679999999991</v>
      </c>
      <c r="CK373" s="33">
        <f>IF($CH373=0,CJ373,CJ373-('2. AC Monitors'!$A$15*'1. Version 7 Dataset'!$CG373))</f>
        <v>44.554679999999991</v>
      </c>
      <c r="CL373" s="33">
        <f>IF($CC373=TRUE,'1. Version 7 Dataset'!CK373-($CI373*'2. AC Monitors'!$B$15),'1. Version 7 Dataset'!CK373)</f>
        <v>44.554679999999991</v>
      </c>
      <c r="CM373" s="33">
        <f>IF($CD373=TRUE,CL373-($CI373*'2. AC Monitors'!$D$15),CL373)</f>
        <v>44.554679999999991</v>
      </c>
      <c r="CN373" s="33">
        <f>IF($CB373=TRUE,CM373-($CI373*'2. AC Monitors'!$E$15),CM373)</f>
        <v>44.554679999999991</v>
      </c>
      <c r="CO373" s="33">
        <f>IF($CA373="DC",CN373+(CI373*(1-'2. AC Monitors'!$D$21)),CN373)</f>
        <v>44.554679999999991</v>
      </c>
      <c r="CP373" s="35">
        <f>('2. AC Monitors'!$A$8*'1. Version 7 Dataset'!$R373)+'2. AC Monitors'!$C$8</f>
        <v>46.064</v>
      </c>
      <c r="CQ373" s="35">
        <f t="shared" si="41"/>
        <v>1</v>
      </c>
      <c r="CR373" s="33">
        <f>(IF(CD373=TRUE,CI373+(CI373*'2. AC Monitors'!$D$15),'1. Version 7 Dataset'!CI373))*0.85</f>
        <v>46.651400000000002</v>
      </c>
      <c r="CS373" s="35">
        <f t="shared" si="42"/>
        <v>0</v>
      </c>
      <c r="CT373" s="35">
        <f>($AZ373*$R373*'3. Signage Displays'!$A$7)+'3. Signage Displays'!$B$7*TANH('3. Signage Displays'!$C$7*('1. Version 7 Dataset'!$R373+'3. Signage Displays'!$D$7)+'3. Signage Displays'!$E$7)+'3. Signage Displays'!$F$7</f>
        <v>37.464618394277608</v>
      </c>
      <c r="CU373" s="36">
        <f>($AZ373*$R373*'3. Signage Displays'!$A$7)</f>
        <v>3.6067200000000001</v>
      </c>
      <c r="CV373" s="37">
        <f>BE373-(AZ373*R373*'3. Signage Displays'!$A$7)</f>
        <v>13.52328</v>
      </c>
      <c r="CW373" s="37">
        <f>IF(CC373=TRUE,CV373-(CT373*'3. Signage Displays'!$A$12),CV373)</f>
        <v>13.52328</v>
      </c>
      <c r="CX373" s="38">
        <f>'3. Signage Displays'!$B$7*TANH('3. Signage Displays'!$C$7*('1. Version 7 Dataset'!R373+'3. Signage Displays'!$D$7)+'3. Signage Displays'!$E$7)+'3. Signage Displays'!$F$7</f>
        <v>33.857898394277612</v>
      </c>
      <c r="CY373" s="28">
        <f t="shared" si="43"/>
        <v>1</v>
      </c>
    </row>
    <row r="374" spans="1:103" s="17" customFormat="1" ht="19.5" customHeight="1">
      <c r="A374" s="28">
        <v>451</v>
      </c>
      <c r="B374" s="29" t="s">
        <v>1871</v>
      </c>
      <c r="C374" s="29" t="s">
        <v>1981</v>
      </c>
      <c r="D374" s="29" t="s">
        <v>1982</v>
      </c>
      <c r="E374" s="29" t="s">
        <v>1873</v>
      </c>
      <c r="F374" s="29" t="s">
        <v>1981</v>
      </c>
      <c r="G374" s="29" t="s">
        <v>1982</v>
      </c>
      <c r="H374" s="29"/>
      <c r="I374" s="29" t="s">
        <v>78</v>
      </c>
      <c r="J374" s="29" t="s">
        <v>79</v>
      </c>
      <c r="K374" s="29" t="s">
        <v>105</v>
      </c>
      <c r="L374" s="29" t="s">
        <v>80</v>
      </c>
      <c r="M374" s="29" t="s">
        <v>105</v>
      </c>
      <c r="N374" s="30">
        <v>1000</v>
      </c>
      <c r="O374" s="30">
        <v>13.2</v>
      </c>
      <c r="P374" s="30">
        <v>23.5</v>
      </c>
      <c r="Q374" s="31">
        <v>27</v>
      </c>
      <c r="R374" s="30">
        <v>312</v>
      </c>
      <c r="S374" s="30">
        <v>1.78</v>
      </c>
      <c r="T374" s="30">
        <v>1080</v>
      </c>
      <c r="U374" s="30">
        <v>1920</v>
      </c>
      <c r="V374" s="32">
        <v>2.1</v>
      </c>
      <c r="W374" s="30">
        <v>6654</v>
      </c>
      <c r="X374" s="30">
        <v>60</v>
      </c>
      <c r="Y374" s="30">
        <v>34.299999999999997</v>
      </c>
      <c r="Z374" s="29" t="s">
        <v>150</v>
      </c>
      <c r="AA374" s="29" t="s">
        <v>86</v>
      </c>
      <c r="AB374" s="29"/>
      <c r="AC374" s="29"/>
      <c r="AD374" s="29" t="s">
        <v>83</v>
      </c>
      <c r="AE374" s="29" t="s">
        <v>83</v>
      </c>
      <c r="AF374" s="29" t="s">
        <v>270</v>
      </c>
      <c r="AG374" s="29" t="s">
        <v>105</v>
      </c>
      <c r="AH374" s="29" t="s">
        <v>86</v>
      </c>
      <c r="AI374" s="29" t="s">
        <v>105</v>
      </c>
      <c r="AJ374" s="29" t="s">
        <v>86</v>
      </c>
      <c r="AK374" s="29" t="s">
        <v>86</v>
      </c>
      <c r="AL374" s="29" t="s">
        <v>102</v>
      </c>
      <c r="AM374" s="29" t="s">
        <v>105</v>
      </c>
      <c r="AN374" s="29" t="s">
        <v>86</v>
      </c>
      <c r="AO374" s="29" t="s">
        <v>86</v>
      </c>
      <c r="AP374" s="29" t="s">
        <v>86</v>
      </c>
      <c r="AQ374" s="29" t="s">
        <v>96</v>
      </c>
      <c r="AR374" s="29" t="s">
        <v>105</v>
      </c>
      <c r="AS374" s="29" t="s">
        <v>84</v>
      </c>
      <c r="AT374" s="29" t="s">
        <v>89</v>
      </c>
      <c r="AU374" s="29" t="s">
        <v>105</v>
      </c>
      <c r="AV374" s="30">
        <v>0</v>
      </c>
      <c r="AW374" s="29" t="s">
        <v>84</v>
      </c>
      <c r="AX374" s="29" t="s">
        <v>84</v>
      </c>
      <c r="AY374" s="30">
        <v>250</v>
      </c>
      <c r="AZ374" s="30">
        <v>289</v>
      </c>
      <c r="BA374" s="30">
        <v>283</v>
      </c>
      <c r="BB374" s="30">
        <v>200</v>
      </c>
      <c r="BC374" s="29"/>
      <c r="BD374" s="29"/>
      <c r="BE374" s="30">
        <v>16.149999999999999</v>
      </c>
      <c r="BF374" s="29"/>
      <c r="BG374" s="30">
        <v>0.23</v>
      </c>
      <c r="BH374" s="29"/>
      <c r="BI374" s="29"/>
      <c r="BJ374" s="30">
        <v>0.22</v>
      </c>
      <c r="BK374" s="30">
        <v>50.83</v>
      </c>
      <c r="BL374" s="30">
        <v>60.91</v>
      </c>
      <c r="BM374" s="30">
        <v>64.099999999999994</v>
      </c>
      <c r="BN374" s="29"/>
      <c r="BO374" s="29"/>
      <c r="BP374" s="30">
        <v>0.22</v>
      </c>
      <c r="BQ374" s="30">
        <v>0.23</v>
      </c>
      <c r="BR374" s="29"/>
      <c r="BS374" s="30">
        <v>16.03</v>
      </c>
      <c r="BT374" s="30">
        <v>50.46</v>
      </c>
      <c r="BU374" s="29"/>
      <c r="BV374" s="30">
        <v>0</v>
      </c>
      <c r="BW374" s="28">
        <v>451</v>
      </c>
      <c r="BX374" s="33">
        <f t="shared" si="38"/>
        <v>50.82551999999999</v>
      </c>
      <c r="BY374" s="34">
        <f>IF(COUNTIF($G$2:G374,G374)=1,1,0)</f>
        <v>1</v>
      </c>
      <c r="BZ374" s="34">
        <f t="shared" si="39"/>
        <v>1</v>
      </c>
      <c r="CA374" s="28" t="s">
        <v>3405</v>
      </c>
      <c r="CB374" s="34" t="b">
        <f t="shared" si="44"/>
        <v>0</v>
      </c>
      <c r="CC374" s="34" t="b">
        <f t="shared" si="40"/>
        <v>0</v>
      </c>
      <c r="CD374" s="34" t="b">
        <f t="array" ref="CD374">ISNUMBER(SEARCH("Touch Screen",$AJ374))</f>
        <v>0</v>
      </c>
      <c r="CE374" s="34"/>
      <c r="CF374" s="34"/>
      <c r="CG374" s="32">
        <v>34.299999999999997</v>
      </c>
      <c r="CH374" s="28">
        <v>0</v>
      </c>
      <c r="CI374" s="33">
        <f>('2. AC Monitors'!$A$8*'1. Version 7 Dataset'!$R374)+('1. Version 7 Dataset'!$V374*'2. AC Monitors'!$B$8)+'2. AC Monitors'!$C$8</f>
        <v>54.884</v>
      </c>
      <c r="CJ374" s="35">
        <f>BX374-('2. AC Monitors'!$B$8*V374)</f>
        <v>42.00551999999999</v>
      </c>
      <c r="CK374" s="33">
        <f>IF($CH374=0,CJ374,CJ374-('2. AC Monitors'!$A$15*'1. Version 7 Dataset'!$CG374))</f>
        <v>42.00551999999999</v>
      </c>
      <c r="CL374" s="33">
        <f>IF($CC374=TRUE,'1. Version 7 Dataset'!CK374-($CI374*'2. AC Monitors'!$B$15),'1. Version 7 Dataset'!CK374)</f>
        <v>42.00551999999999</v>
      </c>
      <c r="CM374" s="33">
        <f>IF($CD374=TRUE,CL374-($CI374*'2. AC Monitors'!$D$15),CL374)</f>
        <v>42.00551999999999</v>
      </c>
      <c r="CN374" s="33">
        <f>IF($CB374=TRUE,CM374-($CI374*'2. AC Monitors'!$E$15),CM374)</f>
        <v>42.00551999999999</v>
      </c>
      <c r="CO374" s="33">
        <f>IF($CA374="DC",CN374+(CI374*(1-'2. AC Monitors'!$D$21)),CN374)</f>
        <v>42.00551999999999</v>
      </c>
      <c r="CP374" s="35">
        <f>('2. AC Monitors'!$A$8*'1. Version 7 Dataset'!$R374)+'2. AC Monitors'!$C$8</f>
        <v>46.064</v>
      </c>
      <c r="CQ374" s="35">
        <f t="shared" si="41"/>
        <v>1</v>
      </c>
      <c r="CR374" s="33">
        <f>(IF(CD374=TRUE,CI374+(CI374*'2. AC Monitors'!$D$15),'1. Version 7 Dataset'!CI374))*0.85</f>
        <v>46.651400000000002</v>
      </c>
      <c r="CS374" s="35">
        <f t="shared" si="42"/>
        <v>0</v>
      </c>
      <c r="CT374" s="35">
        <f>($AZ374*$R374*'3. Signage Displays'!$A$7)+'3. Signage Displays'!$B$7*TANH('3. Signage Displays'!$C$7*('1. Version 7 Dataset'!$R374+'3. Signage Displays'!$D$7)+'3. Signage Displays'!$E$7)+'3. Signage Displays'!$F$7</f>
        <v>37.464618394277608</v>
      </c>
      <c r="CU374" s="36">
        <f>($AZ374*$R374*'3. Signage Displays'!$A$7)</f>
        <v>3.6067200000000001</v>
      </c>
      <c r="CV374" s="37">
        <f>BE374-(AZ374*R374*'3. Signage Displays'!$A$7)</f>
        <v>12.543279999999999</v>
      </c>
      <c r="CW374" s="37">
        <f>IF(CC374=TRUE,CV374-(CT374*'3. Signage Displays'!$A$12),CV374)</f>
        <v>12.543279999999999</v>
      </c>
      <c r="CX374" s="38">
        <f>'3. Signage Displays'!$B$7*TANH('3. Signage Displays'!$C$7*('1. Version 7 Dataset'!R374+'3. Signage Displays'!$D$7)+'3. Signage Displays'!$E$7)+'3. Signage Displays'!$F$7</f>
        <v>33.857898394277612</v>
      </c>
      <c r="CY374" s="28">
        <f t="shared" si="43"/>
        <v>1</v>
      </c>
    </row>
    <row r="375" spans="1:103" s="17" customFormat="1" ht="19.5" customHeight="1">
      <c r="A375" s="28">
        <v>457</v>
      </c>
      <c r="B375" s="29" t="s">
        <v>2231</v>
      </c>
      <c r="C375" s="29" t="s">
        <v>2393</v>
      </c>
      <c r="D375" s="29" t="s">
        <v>2394</v>
      </c>
      <c r="E375" s="29" t="s">
        <v>2234</v>
      </c>
      <c r="F375" s="29" t="s">
        <v>2395</v>
      </c>
      <c r="G375" s="29" t="s">
        <v>2394</v>
      </c>
      <c r="H375" s="29" t="s">
        <v>2396</v>
      </c>
      <c r="I375" s="29" t="s">
        <v>78</v>
      </c>
      <c r="J375" s="29" t="s">
        <v>79</v>
      </c>
      <c r="K375" s="29" t="s">
        <v>105</v>
      </c>
      <c r="L375" s="29" t="s">
        <v>80</v>
      </c>
      <c r="M375" s="29" t="s">
        <v>105</v>
      </c>
      <c r="N375" s="30">
        <v>1000</v>
      </c>
      <c r="O375" s="30">
        <v>11.7</v>
      </c>
      <c r="P375" s="30">
        <v>20.7</v>
      </c>
      <c r="Q375" s="31">
        <v>23.8</v>
      </c>
      <c r="R375" s="30">
        <v>242.2</v>
      </c>
      <c r="S375" s="30">
        <v>1.78</v>
      </c>
      <c r="T375" s="30">
        <v>1080</v>
      </c>
      <c r="U375" s="30">
        <v>1920</v>
      </c>
      <c r="V375" s="32">
        <v>2.1</v>
      </c>
      <c r="W375" s="30">
        <v>8426</v>
      </c>
      <c r="X375" s="30">
        <v>60</v>
      </c>
      <c r="Y375" s="30">
        <v>34.299999999999997</v>
      </c>
      <c r="Z375" s="29" t="s">
        <v>81</v>
      </c>
      <c r="AA375" s="29" t="s">
        <v>86</v>
      </c>
      <c r="AB375" s="29"/>
      <c r="AC375" s="29"/>
      <c r="AD375" s="29" t="s">
        <v>83</v>
      </c>
      <c r="AE375" s="29" t="s">
        <v>83</v>
      </c>
      <c r="AF375" s="29" t="s">
        <v>542</v>
      </c>
      <c r="AG375" s="29" t="s">
        <v>105</v>
      </c>
      <c r="AH375" s="29" t="s">
        <v>86</v>
      </c>
      <c r="AI375" s="29" t="s">
        <v>105</v>
      </c>
      <c r="AJ375" s="29" t="s">
        <v>86</v>
      </c>
      <c r="AK375" s="29" t="s">
        <v>86</v>
      </c>
      <c r="AL375" s="29" t="s">
        <v>87</v>
      </c>
      <c r="AM375" s="29" t="s">
        <v>105</v>
      </c>
      <c r="AN375" s="29" t="s">
        <v>86</v>
      </c>
      <c r="AO375" s="29" t="s">
        <v>86</v>
      </c>
      <c r="AP375" s="29" t="s">
        <v>86</v>
      </c>
      <c r="AQ375" s="29" t="s">
        <v>96</v>
      </c>
      <c r="AR375" s="29" t="s">
        <v>105</v>
      </c>
      <c r="AS375" s="29" t="s">
        <v>84</v>
      </c>
      <c r="AT375" s="29" t="s">
        <v>89</v>
      </c>
      <c r="AU375" s="29" t="s">
        <v>105</v>
      </c>
      <c r="AV375" s="30">
        <v>0</v>
      </c>
      <c r="AW375" s="29" t="s">
        <v>84</v>
      </c>
      <c r="AX375" s="29" t="s">
        <v>84</v>
      </c>
      <c r="AY375" s="30">
        <v>250</v>
      </c>
      <c r="AZ375" s="30">
        <v>271.5</v>
      </c>
      <c r="BA375" s="30">
        <v>257.7</v>
      </c>
      <c r="BB375" s="30">
        <v>200</v>
      </c>
      <c r="BC375" s="29"/>
      <c r="BD375" s="29"/>
      <c r="BE375" s="30">
        <v>14.42</v>
      </c>
      <c r="BF375" s="29"/>
      <c r="BG375" s="30">
        <v>0.21</v>
      </c>
      <c r="BH375" s="29"/>
      <c r="BI375" s="29"/>
      <c r="BJ375" s="30">
        <v>0.15</v>
      </c>
      <c r="BK375" s="30">
        <v>45.42</v>
      </c>
      <c r="BL375" s="30">
        <v>45.42</v>
      </c>
      <c r="BM375" s="30">
        <v>54.1</v>
      </c>
      <c r="BN375" s="29"/>
      <c r="BO375" s="29"/>
      <c r="BP375" s="30">
        <v>0.18</v>
      </c>
      <c r="BQ375" s="30">
        <v>0.28999999999999998</v>
      </c>
      <c r="BR375" s="29"/>
      <c r="BS375" s="30">
        <v>14.46</v>
      </c>
      <c r="BT375" s="30">
        <v>45.97</v>
      </c>
      <c r="BU375" s="29"/>
      <c r="BV375" s="30">
        <v>0</v>
      </c>
      <c r="BW375" s="28">
        <v>457</v>
      </c>
      <c r="BX375" s="33">
        <f t="shared" si="38"/>
        <v>45.407459999999993</v>
      </c>
      <c r="BY375" s="34">
        <f>IF(COUNTIF($G$2:G375,G375)=1,1,0)</f>
        <v>1</v>
      </c>
      <c r="BZ375" s="34">
        <f t="shared" si="39"/>
        <v>1</v>
      </c>
      <c r="CA375" s="28" t="s">
        <v>3405</v>
      </c>
      <c r="CB375" s="34" t="b">
        <f t="shared" si="44"/>
        <v>0</v>
      </c>
      <c r="CC375" s="34" t="b">
        <f t="shared" si="40"/>
        <v>0</v>
      </c>
      <c r="CD375" s="34" t="b">
        <f t="array" ref="CD375">ISNUMBER(SEARCH("Touch Screen",$AJ375))</f>
        <v>0</v>
      </c>
      <c r="CE375" s="34"/>
      <c r="CF375" s="34"/>
      <c r="CG375" s="32">
        <v>34.299999999999997</v>
      </c>
      <c r="CH375" s="28">
        <v>0</v>
      </c>
      <c r="CI375" s="33">
        <f>('2. AC Monitors'!$A$8*'1. Version 7 Dataset'!$R375)+('1. Version 7 Dataset'!$V375*'2. AC Monitors'!$B$8)+'2. AC Monitors'!$C$8</f>
        <v>46.368399999999994</v>
      </c>
      <c r="CJ375" s="35">
        <f>BX375-('2. AC Monitors'!$B$8*V375)</f>
        <v>36.587459999999993</v>
      </c>
      <c r="CK375" s="33">
        <f>IF($CH375=0,CJ375,CJ375-('2. AC Monitors'!$A$15*'1. Version 7 Dataset'!$CG375))</f>
        <v>36.587459999999993</v>
      </c>
      <c r="CL375" s="33">
        <f>IF($CC375=TRUE,'1. Version 7 Dataset'!CK375-($CI375*'2. AC Monitors'!$B$15),'1. Version 7 Dataset'!CK375)</f>
        <v>36.587459999999993</v>
      </c>
      <c r="CM375" s="33">
        <f>IF($CD375=TRUE,CL375-($CI375*'2. AC Monitors'!$D$15),CL375)</f>
        <v>36.587459999999993</v>
      </c>
      <c r="CN375" s="33">
        <f>IF($CB375=TRUE,CM375-($CI375*'2. AC Monitors'!$E$15),CM375)</f>
        <v>36.587459999999993</v>
      </c>
      <c r="CO375" s="33">
        <f>IF($CA375="DC",CN375+(CI375*(1-'2. AC Monitors'!$D$21)),CN375)</f>
        <v>36.587459999999993</v>
      </c>
      <c r="CP375" s="35">
        <f>('2. AC Monitors'!$A$8*'1. Version 7 Dataset'!$R375)+'2. AC Monitors'!$C$8</f>
        <v>37.548400000000001</v>
      </c>
      <c r="CQ375" s="35">
        <f t="shared" si="41"/>
        <v>1</v>
      </c>
      <c r="CR375" s="33">
        <f>(IF(CD375=TRUE,CI375+(CI375*'2. AC Monitors'!$D$15),'1. Version 7 Dataset'!CI375))*0.85</f>
        <v>39.413139999999991</v>
      </c>
      <c r="CS375" s="35">
        <f t="shared" si="42"/>
        <v>0</v>
      </c>
      <c r="CT375" s="35">
        <f>($AZ375*$R375*'3. Signage Displays'!$A$7)+'3. Signage Displays'!$B$7*TANH('3. Signage Displays'!$C$7*('1. Version 7 Dataset'!$R375+'3. Signage Displays'!$D$7)+'3. Signage Displays'!$E$7)+'3. Signage Displays'!$F$7</f>
        <v>32.341011515493214</v>
      </c>
      <c r="CU375" s="36">
        <f>($AZ375*$R375*'3. Signage Displays'!$A$7)</f>
        <v>2.6302920000000003</v>
      </c>
      <c r="CV375" s="37">
        <f>BE375-(AZ375*R375*'3. Signage Displays'!$A$7)</f>
        <v>11.789707999999999</v>
      </c>
      <c r="CW375" s="37">
        <f>IF(CC375=TRUE,CV375-(CT375*'3. Signage Displays'!$A$12),CV375)</f>
        <v>11.789707999999999</v>
      </c>
      <c r="CX375" s="38">
        <f>'3. Signage Displays'!$B$7*TANH('3. Signage Displays'!$C$7*('1. Version 7 Dataset'!R375+'3. Signage Displays'!$D$7)+'3. Signage Displays'!$E$7)+'3. Signage Displays'!$F$7</f>
        <v>29.71071951549321</v>
      </c>
      <c r="CY375" s="28">
        <f t="shared" si="43"/>
        <v>1</v>
      </c>
    </row>
    <row r="376" spans="1:103" s="17" customFormat="1" ht="19.5" customHeight="1">
      <c r="A376" s="28">
        <v>459</v>
      </c>
      <c r="B376" s="29" t="s">
        <v>2857</v>
      </c>
      <c r="C376" s="29" t="s">
        <v>2924</v>
      </c>
      <c r="D376" s="29" t="s">
        <v>2925</v>
      </c>
      <c r="E376" s="29" t="s">
        <v>2860</v>
      </c>
      <c r="F376" s="29" t="s">
        <v>2926</v>
      </c>
      <c r="G376" s="29" t="s">
        <v>2925</v>
      </c>
      <c r="H376" s="29" t="s">
        <v>2927</v>
      </c>
      <c r="I376" s="29" t="s">
        <v>78</v>
      </c>
      <c r="J376" s="29" t="s">
        <v>88</v>
      </c>
      <c r="K376" s="29" t="s">
        <v>158</v>
      </c>
      <c r="L376" s="29" t="s">
        <v>80</v>
      </c>
      <c r="M376" s="29" t="s">
        <v>105</v>
      </c>
      <c r="N376" s="30">
        <v>1000</v>
      </c>
      <c r="O376" s="30">
        <v>10.6</v>
      </c>
      <c r="P376" s="30">
        <v>18.8</v>
      </c>
      <c r="Q376" s="31">
        <v>21.5</v>
      </c>
      <c r="R376" s="30">
        <v>199.28</v>
      </c>
      <c r="S376" s="30">
        <v>1.78</v>
      </c>
      <c r="T376" s="30">
        <v>1080</v>
      </c>
      <c r="U376" s="30">
        <v>1920</v>
      </c>
      <c r="V376" s="32">
        <v>2.1</v>
      </c>
      <c r="W376" s="30">
        <v>10405</v>
      </c>
      <c r="X376" s="30">
        <v>60</v>
      </c>
      <c r="Y376" s="30">
        <v>33.200000000000003</v>
      </c>
      <c r="Z376" s="29" t="s">
        <v>150</v>
      </c>
      <c r="AA376" s="29" t="s">
        <v>86</v>
      </c>
      <c r="AB376" s="29"/>
      <c r="AC376" s="29"/>
      <c r="AD376" s="29" t="s">
        <v>84</v>
      </c>
      <c r="AE376" s="29" t="s">
        <v>83</v>
      </c>
      <c r="AF376" s="29" t="s">
        <v>106</v>
      </c>
      <c r="AG376" s="29" t="s">
        <v>105</v>
      </c>
      <c r="AH376" s="29" t="s">
        <v>86</v>
      </c>
      <c r="AI376" s="29" t="s">
        <v>105</v>
      </c>
      <c r="AJ376" s="29" t="s">
        <v>86</v>
      </c>
      <c r="AK376" s="29" t="s">
        <v>86</v>
      </c>
      <c r="AL376" s="29" t="s">
        <v>107</v>
      </c>
      <c r="AM376" s="29" t="s">
        <v>105</v>
      </c>
      <c r="AN376" s="29" t="s">
        <v>86</v>
      </c>
      <c r="AO376" s="29" t="s">
        <v>86</v>
      </c>
      <c r="AP376" s="29" t="s">
        <v>86</v>
      </c>
      <c r="AQ376" s="29" t="s">
        <v>96</v>
      </c>
      <c r="AR376" s="29" t="s">
        <v>105</v>
      </c>
      <c r="AS376" s="29" t="s">
        <v>84</v>
      </c>
      <c r="AT376" s="29" t="s">
        <v>89</v>
      </c>
      <c r="AU376" s="29" t="s">
        <v>105</v>
      </c>
      <c r="AV376" s="30">
        <v>0</v>
      </c>
      <c r="AW376" s="29" t="s">
        <v>84</v>
      </c>
      <c r="AX376" s="29" t="s">
        <v>83</v>
      </c>
      <c r="AY376" s="30">
        <v>250</v>
      </c>
      <c r="AZ376" s="30">
        <v>203.2</v>
      </c>
      <c r="BA376" s="30">
        <v>151.69999999999999</v>
      </c>
      <c r="BB376" s="30">
        <v>200</v>
      </c>
      <c r="BC376" s="29"/>
      <c r="BD376" s="29"/>
      <c r="BE376" s="30">
        <v>15.47</v>
      </c>
      <c r="BF376" s="29"/>
      <c r="BG376" s="30">
        <v>0.26</v>
      </c>
      <c r="BH376" s="29"/>
      <c r="BI376" s="29"/>
      <c r="BJ376" s="30">
        <v>0.21</v>
      </c>
      <c r="BK376" s="30">
        <v>48.91</v>
      </c>
      <c r="BL376" s="30">
        <v>48.91</v>
      </c>
      <c r="BM376" s="30">
        <v>50.6</v>
      </c>
      <c r="BN376" s="29"/>
      <c r="BO376" s="29"/>
      <c r="BP376" s="30">
        <v>0.25</v>
      </c>
      <c r="BQ376" s="30">
        <v>0.28000000000000003</v>
      </c>
      <c r="BR376" s="29"/>
      <c r="BS376" s="30">
        <v>15.03</v>
      </c>
      <c r="BT376" s="30">
        <v>47.68</v>
      </c>
      <c r="BU376" s="29"/>
      <c r="BV376" s="30">
        <v>0</v>
      </c>
      <c r="BW376" s="28">
        <v>459</v>
      </c>
      <c r="BX376" s="33">
        <f t="shared" si="38"/>
        <v>48.911459999999998</v>
      </c>
      <c r="BY376" s="34">
        <f>IF(COUNTIF($G$2:G376,G376)=1,1,0)</f>
        <v>1</v>
      </c>
      <c r="BZ376" s="34">
        <f t="shared" si="39"/>
        <v>1</v>
      </c>
      <c r="CA376" s="28" t="s">
        <v>3405</v>
      </c>
      <c r="CB376" s="34" t="b">
        <f t="shared" si="44"/>
        <v>0</v>
      </c>
      <c r="CC376" s="34" t="b">
        <f t="shared" si="40"/>
        <v>0</v>
      </c>
      <c r="CD376" s="34" t="b">
        <f t="array" ref="CD376">ISNUMBER(SEARCH("Touch Screen",$AJ376))</f>
        <v>0</v>
      </c>
      <c r="CE376" s="34"/>
      <c r="CF376" s="34"/>
      <c r="CG376" s="32">
        <v>33.200000000000003</v>
      </c>
      <c r="CH376" s="28">
        <v>0</v>
      </c>
      <c r="CI376" s="33">
        <f>('2. AC Monitors'!$A$8*'1. Version 7 Dataset'!$R376)+('1. Version 7 Dataset'!$V376*'2. AC Monitors'!$B$8)+'2. AC Monitors'!$C$8</f>
        <v>41.132159999999999</v>
      </c>
      <c r="CJ376" s="35">
        <f>BX376-('2. AC Monitors'!$B$8*V376)</f>
        <v>40.091459999999998</v>
      </c>
      <c r="CK376" s="33">
        <f>IF($CH376=0,CJ376,CJ376-('2. AC Monitors'!$A$15*'1. Version 7 Dataset'!$CG376))</f>
        <v>40.091459999999998</v>
      </c>
      <c r="CL376" s="33">
        <f>IF($CC376=TRUE,'1. Version 7 Dataset'!CK376-($CI376*'2. AC Monitors'!$B$15),'1. Version 7 Dataset'!CK376)</f>
        <v>40.091459999999998</v>
      </c>
      <c r="CM376" s="33">
        <f>IF($CD376=TRUE,CL376-($CI376*'2. AC Monitors'!$D$15),CL376)</f>
        <v>40.091459999999998</v>
      </c>
      <c r="CN376" s="33">
        <f>IF($CB376=TRUE,CM376-($CI376*'2. AC Monitors'!$E$15),CM376)</f>
        <v>40.091459999999998</v>
      </c>
      <c r="CO376" s="33">
        <f>IF($CA376="DC",CN376+(CI376*(1-'2. AC Monitors'!$D$21)),CN376)</f>
        <v>40.091459999999998</v>
      </c>
      <c r="CP376" s="35">
        <f>('2. AC Monitors'!$A$8*'1. Version 7 Dataset'!$R376)+'2. AC Monitors'!$C$8</f>
        <v>32.312159999999999</v>
      </c>
      <c r="CQ376" s="35">
        <f t="shared" si="41"/>
        <v>0</v>
      </c>
      <c r="CR376" s="33">
        <f>(IF(CD376=TRUE,CI376+(CI376*'2. AC Monitors'!$D$15),'1. Version 7 Dataset'!CI376))*0.85</f>
        <v>34.962336000000001</v>
      </c>
      <c r="CS376" s="35">
        <f t="shared" si="42"/>
        <v>0</v>
      </c>
      <c r="CT376" s="35">
        <f>($AZ376*$R376*'3. Signage Displays'!$A$7)+'3. Signage Displays'!$B$7*TANH('3. Signage Displays'!$C$7*('1. Version 7 Dataset'!$R376+'3. Signage Displays'!$D$7)+'3. Signage Displays'!$E$7)+'3. Signage Displays'!$F$7</f>
        <v>28.768074484194109</v>
      </c>
      <c r="CU376" s="36">
        <f>($AZ376*$R376*'3. Signage Displays'!$A$7)</f>
        <v>1.61974784</v>
      </c>
      <c r="CV376" s="37">
        <f>BE376-(AZ376*R376*'3. Signage Displays'!$A$7)</f>
        <v>13.85025216</v>
      </c>
      <c r="CW376" s="37">
        <f>IF(CC376=TRUE,CV376-(CT376*'3. Signage Displays'!$A$12),CV376)</f>
        <v>13.85025216</v>
      </c>
      <c r="CX376" s="38">
        <f>'3. Signage Displays'!$B$7*TANH('3. Signage Displays'!$C$7*('1. Version 7 Dataset'!R376+'3. Signage Displays'!$D$7)+'3. Signage Displays'!$E$7)+'3. Signage Displays'!$F$7</f>
        <v>27.148326644194107</v>
      </c>
      <c r="CY376" s="28">
        <f t="shared" si="43"/>
        <v>1</v>
      </c>
    </row>
    <row r="377" spans="1:103" s="17" customFormat="1" ht="19.5" customHeight="1">
      <c r="A377" s="28">
        <v>461</v>
      </c>
      <c r="B377" s="29" t="s">
        <v>3083</v>
      </c>
      <c r="C377" s="29" t="s">
        <v>3148</v>
      </c>
      <c r="D377" s="29" t="s">
        <v>3149</v>
      </c>
      <c r="E377" s="29" t="s">
        <v>3086</v>
      </c>
      <c r="F377" s="29" t="s">
        <v>3150</v>
      </c>
      <c r="G377" s="29" t="s">
        <v>3149</v>
      </c>
      <c r="H377" s="29" t="s">
        <v>3151</v>
      </c>
      <c r="I377" s="29" t="s">
        <v>78</v>
      </c>
      <c r="J377" s="29" t="s">
        <v>100</v>
      </c>
      <c r="K377" s="29"/>
      <c r="L377" s="29" t="s">
        <v>80</v>
      </c>
      <c r="M377" s="29"/>
      <c r="N377" s="30">
        <v>1000</v>
      </c>
      <c r="O377" s="30">
        <v>10.6</v>
      </c>
      <c r="P377" s="30">
        <v>18.8</v>
      </c>
      <c r="Q377" s="31">
        <v>21.5</v>
      </c>
      <c r="R377" s="30">
        <v>197.52</v>
      </c>
      <c r="S377" s="30">
        <v>1.78</v>
      </c>
      <c r="T377" s="30">
        <v>1080</v>
      </c>
      <c r="U377" s="30">
        <v>1920</v>
      </c>
      <c r="V377" s="32">
        <v>2.1</v>
      </c>
      <c r="W377" s="30">
        <v>10498</v>
      </c>
      <c r="X377" s="30">
        <v>60</v>
      </c>
      <c r="Y377" s="30">
        <v>0.3</v>
      </c>
      <c r="Z377" s="29" t="s">
        <v>86</v>
      </c>
      <c r="AA377" s="29" t="s">
        <v>86</v>
      </c>
      <c r="AB377" s="29"/>
      <c r="AC377" s="29"/>
      <c r="AD377" s="29" t="s">
        <v>84</v>
      </c>
      <c r="AE377" s="29" t="s">
        <v>84</v>
      </c>
      <c r="AF377" s="29" t="s">
        <v>139</v>
      </c>
      <c r="AG377" s="29"/>
      <c r="AH377" s="29" t="s">
        <v>120</v>
      </c>
      <c r="AI377" s="29"/>
      <c r="AJ377" s="29" t="s">
        <v>86</v>
      </c>
      <c r="AK377" s="29" t="s">
        <v>86</v>
      </c>
      <c r="AL377" s="29" t="s">
        <v>102</v>
      </c>
      <c r="AM377" s="29"/>
      <c r="AN377" s="29" t="s">
        <v>86</v>
      </c>
      <c r="AO377" s="29" t="s">
        <v>86</v>
      </c>
      <c r="AP377" s="29" t="s">
        <v>86</v>
      </c>
      <c r="AQ377" s="29" t="s">
        <v>96</v>
      </c>
      <c r="AR377" s="29"/>
      <c r="AS377" s="29" t="s">
        <v>84</v>
      </c>
      <c r="AT377" s="29" t="s">
        <v>89</v>
      </c>
      <c r="AU377" s="29"/>
      <c r="AV377" s="30">
        <v>5</v>
      </c>
      <c r="AW377" s="29" t="s">
        <v>84</v>
      </c>
      <c r="AX377" s="29" t="s">
        <v>84</v>
      </c>
      <c r="AY377" s="30">
        <v>250</v>
      </c>
      <c r="AZ377" s="30">
        <v>262.60000000000002</v>
      </c>
      <c r="BA377" s="30">
        <v>253.3</v>
      </c>
      <c r="BB377" s="30">
        <v>200</v>
      </c>
      <c r="BC377" s="29"/>
      <c r="BD377" s="29"/>
      <c r="BE377" s="30">
        <v>13.73</v>
      </c>
      <c r="BF377" s="29"/>
      <c r="BG377" s="30">
        <v>0.22</v>
      </c>
      <c r="BH377" s="29"/>
      <c r="BI377" s="29"/>
      <c r="BJ377" s="30">
        <v>0.16</v>
      </c>
      <c r="BK377" s="30">
        <v>43.34</v>
      </c>
      <c r="BL377" s="30">
        <v>43.34</v>
      </c>
      <c r="BM377" s="30">
        <v>50.6</v>
      </c>
      <c r="BN377" s="29"/>
      <c r="BO377" s="29"/>
      <c r="BP377" s="30">
        <v>0.21</v>
      </c>
      <c r="BQ377" s="30">
        <v>0.27</v>
      </c>
      <c r="BR377" s="29"/>
      <c r="BS377" s="30">
        <v>13.63</v>
      </c>
      <c r="BT377" s="30">
        <v>43.33</v>
      </c>
      <c r="BU377" s="29"/>
      <c r="BV377" s="30">
        <v>0</v>
      </c>
      <c r="BW377" s="28">
        <v>461</v>
      </c>
      <c r="BX377" s="33">
        <f t="shared" si="38"/>
        <v>43.348859999999995</v>
      </c>
      <c r="BY377" s="34">
        <f>IF(COUNTIF($G$2:G377,G377)=1,1,0)</f>
        <v>1</v>
      </c>
      <c r="BZ377" s="34">
        <f t="shared" si="39"/>
        <v>1</v>
      </c>
      <c r="CA377" s="28" t="s">
        <v>3405</v>
      </c>
      <c r="CB377" s="34" t="b">
        <f t="shared" si="44"/>
        <v>0</v>
      </c>
      <c r="CC377" s="34" t="b">
        <f t="shared" si="40"/>
        <v>0</v>
      </c>
      <c r="CD377" s="34" t="b">
        <f t="array" ref="CD377">ISNUMBER(SEARCH("Touch Screen",$AJ377))</f>
        <v>0</v>
      </c>
      <c r="CE377" s="34"/>
      <c r="CF377" s="34"/>
      <c r="CG377" s="32">
        <v>0.3</v>
      </c>
      <c r="CH377" s="28">
        <v>0</v>
      </c>
      <c r="CI377" s="33">
        <f>('2. AC Monitors'!$A$8*'1. Version 7 Dataset'!$R377)+('1. Version 7 Dataset'!$V377*'2. AC Monitors'!$B$8)+'2. AC Monitors'!$C$8</f>
        <v>40.917439999999999</v>
      </c>
      <c r="CJ377" s="35">
        <f>BX377-('2. AC Monitors'!$B$8*V377)</f>
        <v>34.528859999999995</v>
      </c>
      <c r="CK377" s="33">
        <f>IF($CH377=0,CJ377,CJ377-('2. AC Monitors'!$A$15*'1. Version 7 Dataset'!$CG377))</f>
        <v>34.528859999999995</v>
      </c>
      <c r="CL377" s="33">
        <f>IF($CC377=TRUE,'1. Version 7 Dataset'!CK377-($CI377*'2. AC Monitors'!$B$15),'1. Version 7 Dataset'!CK377)</f>
        <v>34.528859999999995</v>
      </c>
      <c r="CM377" s="33">
        <f>IF($CD377=TRUE,CL377-($CI377*'2. AC Monitors'!$D$15),CL377)</f>
        <v>34.528859999999995</v>
      </c>
      <c r="CN377" s="33">
        <f>IF($CB377=TRUE,CM377-($CI377*'2. AC Monitors'!$E$15),CM377)</f>
        <v>34.528859999999995</v>
      </c>
      <c r="CO377" s="33">
        <f>IF($CA377="DC",CN377+(CI377*(1-'2. AC Monitors'!$D$21)),CN377)</f>
        <v>34.528859999999995</v>
      </c>
      <c r="CP377" s="35">
        <f>('2. AC Monitors'!$A$8*'1. Version 7 Dataset'!$R377)+'2. AC Monitors'!$C$8</f>
        <v>32.097440000000006</v>
      </c>
      <c r="CQ377" s="35">
        <f t="shared" si="41"/>
        <v>0</v>
      </c>
      <c r="CR377" s="33">
        <f>(IF(CD377=TRUE,CI377+(CI377*'2. AC Monitors'!$D$15),'1. Version 7 Dataset'!CI377))*0.85</f>
        <v>34.779823999999998</v>
      </c>
      <c r="CS377" s="35">
        <f t="shared" si="42"/>
        <v>0</v>
      </c>
      <c r="CT377" s="35">
        <f>($AZ377*$R377*'3. Signage Displays'!$A$7)+'3. Signage Displays'!$B$7*TANH('3. Signage Displays'!$C$7*('1. Version 7 Dataset'!$R377+'3. Signage Displays'!$D$7)+'3. Signage Displays'!$E$7)+'3. Signage Displays'!$F$7</f>
        <v>29.11784595792377</v>
      </c>
      <c r="CU377" s="36">
        <f>($AZ377*$R377*'3. Signage Displays'!$A$7)</f>
        <v>2.0747500800000003</v>
      </c>
      <c r="CV377" s="37">
        <f>BE377-(AZ377*R377*'3. Signage Displays'!$A$7)</f>
        <v>11.655249919999999</v>
      </c>
      <c r="CW377" s="37">
        <f>IF(CC377=TRUE,CV377-(CT377*'3. Signage Displays'!$A$12),CV377)</f>
        <v>11.655249919999999</v>
      </c>
      <c r="CX377" s="38">
        <f>'3. Signage Displays'!$B$7*TANH('3. Signage Displays'!$C$7*('1. Version 7 Dataset'!R377+'3. Signage Displays'!$D$7)+'3. Signage Displays'!$E$7)+'3. Signage Displays'!$F$7</f>
        <v>27.043095877923768</v>
      </c>
      <c r="CY377" s="28">
        <f t="shared" si="43"/>
        <v>1</v>
      </c>
    </row>
    <row r="378" spans="1:103" s="17" customFormat="1" ht="19.5" customHeight="1">
      <c r="A378" s="28">
        <v>462</v>
      </c>
      <c r="B378" s="29" t="s">
        <v>3083</v>
      </c>
      <c r="C378" s="29" t="s">
        <v>3153</v>
      </c>
      <c r="D378" s="29" t="s">
        <v>3154</v>
      </c>
      <c r="E378" s="29" t="s">
        <v>3086</v>
      </c>
      <c r="F378" s="29" t="s">
        <v>3155</v>
      </c>
      <c r="G378" s="29" t="s">
        <v>3154</v>
      </c>
      <c r="H378" s="29" t="s">
        <v>3156</v>
      </c>
      <c r="I378" s="29" t="s">
        <v>78</v>
      </c>
      <c r="J378" s="29" t="s">
        <v>100</v>
      </c>
      <c r="K378" s="29"/>
      <c r="L378" s="29" t="s">
        <v>80</v>
      </c>
      <c r="M378" s="29"/>
      <c r="N378" s="30">
        <v>1000</v>
      </c>
      <c r="O378" s="30">
        <v>11.5</v>
      </c>
      <c r="P378" s="30">
        <v>20.5</v>
      </c>
      <c r="Q378" s="31">
        <v>23.6</v>
      </c>
      <c r="R378" s="30">
        <v>237.99</v>
      </c>
      <c r="S378" s="30">
        <v>1.78</v>
      </c>
      <c r="T378" s="30">
        <v>1080</v>
      </c>
      <c r="U378" s="30">
        <v>1920</v>
      </c>
      <c r="V378" s="32">
        <v>2.1</v>
      </c>
      <c r="W378" s="30">
        <v>8713</v>
      </c>
      <c r="X378" s="30">
        <v>60</v>
      </c>
      <c r="Y378" s="30">
        <v>0.3</v>
      </c>
      <c r="Z378" s="29" t="s">
        <v>86</v>
      </c>
      <c r="AA378" s="29" t="s">
        <v>86</v>
      </c>
      <c r="AB378" s="29"/>
      <c r="AC378" s="29"/>
      <c r="AD378" s="29" t="s">
        <v>84</v>
      </c>
      <c r="AE378" s="29" t="s">
        <v>84</v>
      </c>
      <c r="AF378" s="29" t="s">
        <v>127</v>
      </c>
      <c r="AG378" s="29"/>
      <c r="AH378" s="29" t="s">
        <v>120</v>
      </c>
      <c r="AI378" s="29"/>
      <c r="AJ378" s="29" t="s">
        <v>86</v>
      </c>
      <c r="AK378" s="29" t="s">
        <v>86</v>
      </c>
      <c r="AL378" s="29" t="s">
        <v>102</v>
      </c>
      <c r="AM378" s="29"/>
      <c r="AN378" s="29" t="s">
        <v>86</v>
      </c>
      <c r="AO378" s="29" t="s">
        <v>86</v>
      </c>
      <c r="AP378" s="29" t="s">
        <v>86</v>
      </c>
      <c r="AQ378" s="29" t="s">
        <v>96</v>
      </c>
      <c r="AR378" s="29"/>
      <c r="AS378" s="29" t="s">
        <v>84</v>
      </c>
      <c r="AT378" s="29" t="s">
        <v>89</v>
      </c>
      <c r="AU378" s="29"/>
      <c r="AV378" s="30">
        <v>5</v>
      </c>
      <c r="AW378" s="29" t="s">
        <v>84</v>
      </c>
      <c r="AX378" s="29" t="s">
        <v>84</v>
      </c>
      <c r="AY378" s="30">
        <v>300</v>
      </c>
      <c r="AZ378" s="30">
        <v>293.60000000000002</v>
      </c>
      <c r="BA378" s="30">
        <v>262.60000000000002</v>
      </c>
      <c r="BB378" s="30">
        <v>200</v>
      </c>
      <c r="BC378" s="29"/>
      <c r="BD378" s="29"/>
      <c r="BE378" s="30">
        <v>13.81</v>
      </c>
      <c r="BF378" s="29"/>
      <c r="BG378" s="30">
        <v>0.22</v>
      </c>
      <c r="BH378" s="29"/>
      <c r="BI378" s="29"/>
      <c r="BJ378" s="30">
        <v>0.16</v>
      </c>
      <c r="BK378" s="30">
        <v>43.59</v>
      </c>
      <c r="BL378" s="30">
        <v>43.59</v>
      </c>
      <c r="BM378" s="30">
        <v>53.3</v>
      </c>
      <c r="BN378" s="29"/>
      <c r="BO378" s="29"/>
      <c r="BP378" s="30">
        <v>0.22</v>
      </c>
      <c r="BQ378" s="30">
        <v>0.26</v>
      </c>
      <c r="BR378" s="29"/>
      <c r="BS378" s="30">
        <v>13.84</v>
      </c>
      <c r="BT378" s="30">
        <v>43.9</v>
      </c>
      <c r="BU378" s="29"/>
      <c r="BV378" s="30">
        <v>0</v>
      </c>
      <c r="BW378" s="28">
        <v>462</v>
      </c>
      <c r="BX378" s="33">
        <f t="shared" si="38"/>
        <v>43.594139999999996</v>
      </c>
      <c r="BY378" s="34">
        <f>IF(COUNTIF($G$2:G378,G378)=1,1,0)</f>
        <v>0</v>
      </c>
      <c r="BZ378" s="34">
        <f t="shared" si="39"/>
        <v>1</v>
      </c>
      <c r="CA378" s="28" t="s">
        <v>3405</v>
      </c>
      <c r="CB378" s="34" t="b">
        <f t="shared" si="44"/>
        <v>0</v>
      </c>
      <c r="CC378" s="34" t="b">
        <f t="shared" si="40"/>
        <v>0</v>
      </c>
      <c r="CD378" s="34" t="b">
        <f t="array" ref="CD378">ISNUMBER(SEARCH("Touch Screen",$AJ378))</f>
        <v>0</v>
      </c>
      <c r="CE378" s="34"/>
      <c r="CF378" s="34"/>
      <c r="CG378" s="32">
        <v>0.3</v>
      </c>
      <c r="CH378" s="28">
        <v>0</v>
      </c>
      <c r="CI378" s="33">
        <f>('2. AC Monitors'!$A$8*'1. Version 7 Dataset'!$R378)+('1. Version 7 Dataset'!$V378*'2. AC Monitors'!$B$8)+'2. AC Monitors'!$C$8</f>
        <v>45.854780000000005</v>
      </c>
      <c r="CJ378" s="35">
        <f>BX378-('2. AC Monitors'!$B$8*V378)</f>
        <v>34.774139999999996</v>
      </c>
      <c r="CK378" s="33">
        <f>IF($CH378=0,CJ378,CJ378-('2. AC Monitors'!$A$15*'1. Version 7 Dataset'!$CG378))</f>
        <v>34.774139999999996</v>
      </c>
      <c r="CL378" s="33">
        <f>IF($CC378=TRUE,'1. Version 7 Dataset'!CK378-($CI378*'2. AC Monitors'!$B$15),'1. Version 7 Dataset'!CK378)</f>
        <v>34.774139999999996</v>
      </c>
      <c r="CM378" s="33">
        <f>IF($CD378=TRUE,CL378-($CI378*'2. AC Monitors'!$D$15),CL378)</f>
        <v>34.774139999999996</v>
      </c>
      <c r="CN378" s="33">
        <f>IF($CB378=TRUE,CM378-($CI378*'2. AC Monitors'!$E$15),CM378)</f>
        <v>34.774139999999996</v>
      </c>
      <c r="CO378" s="33">
        <f>IF($CA378="DC",CN378+(CI378*(1-'2. AC Monitors'!$D$21)),CN378)</f>
        <v>34.774139999999996</v>
      </c>
      <c r="CP378" s="35">
        <f>('2. AC Monitors'!$A$8*'1. Version 7 Dataset'!$R378)+'2. AC Monitors'!$C$8</f>
        <v>37.034779999999998</v>
      </c>
      <c r="CQ378" s="35">
        <f t="shared" si="41"/>
        <v>1</v>
      </c>
      <c r="CR378" s="33">
        <f>(IF(CD378=TRUE,CI378+(CI378*'2. AC Monitors'!$D$15),'1. Version 7 Dataset'!CI378))*0.85</f>
        <v>38.976563000000006</v>
      </c>
      <c r="CS378" s="35">
        <f t="shared" si="42"/>
        <v>0</v>
      </c>
      <c r="CT378" s="35">
        <f>($AZ378*$R378*'3. Signage Displays'!$A$7)+'3. Signage Displays'!$B$7*TANH('3. Signage Displays'!$C$7*('1. Version 7 Dataset'!$R378+'3. Signage Displays'!$D$7)+'3. Signage Displays'!$E$7)+'3. Signage Displays'!$F$7</f>
        <v>32.254685837687802</v>
      </c>
      <c r="CU378" s="36">
        <f>($AZ378*$R378*'3. Signage Displays'!$A$7)</f>
        <v>2.7949545600000003</v>
      </c>
      <c r="CV378" s="37">
        <f>BE378-(AZ378*R378*'3. Signage Displays'!$A$7)</f>
        <v>11.01504544</v>
      </c>
      <c r="CW378" s="37">
        <f>IF(CC378=TRUE,CV378-(CT378*'3. Signage Displays'!$A$12),CV378)</f>
        <v>11.01504544</v>
      </c>
      <c r="CX378" s="38">
        <f>'3. Signage Displays'!$B$7*TANH('3. Signage Displays'!$C$7*('1. Version 7 Dataset'!R378+'3. Signage Displays'!$D$7)+'3. Signage Displays'!$E$7)+'3. Signage Displays'!$F$7</f>
        <v>29.459731277687805</v>
      </c>
      <c r="CY378" s="28">
        <f t="shared" si="43"/>
        <v>1</v>
      </c>
    </row>
    <row r="379" spans="1:103" s="17" customFormat="1" ht="19.5" customHeight="1">
      <c r="A379" s="28">
        <v>467</v>
      </c>
      <c r="B379" s="29" t="s">
        <v>1196</v>
      </c>
      <c r="C379" s="29" t="s">
        <v>1255</v>
      </c>
      <c r="D379" s="29" t="s">
        <v>1256</v>
      </c>
      <c r="E379" s="29" t="s">
        <v>1199</v>
      </c>
      <c r="F379" s="29" t="s">
        <v>1255</v>
      </c>
      <c r="G379" s="29" t="s">
        <v>1256</v>
      </c>
      <c r="H379" s="29"/>
      <c r="I379" s="29" t="s">
        <v>78</v>
      </c>
      <c r="J379" s="29" t="s">
        <v>100</v>
      </c>
      <c r="K379" s="29"/>
      <c r="L379" s="29" t="s">
        <v>80</v>
      </c>
      <c r="M379" s="29"/>
      <c r="N379" s="30">
        <v>1000</v>
      </c>
      <c r="O379" s="30">
        <v>13.2</v>
      </c>
      <c r="P379" s="30">
        <v>23.5</v>
      </c>
      <c r="Q379" s="31">
        <v>27</v>
      </c>
      <c r="R379" s="30">
        <v>310.2</v>
      </c>
      <c r="S379" s="30">
        <v>1.78</v>
      </c>
      <c r="T379" s="30">
        <v>1080</v>
      </c>
      <c r="U379" s="30">
        <v>1920</v>
      </c>
      <c r="V379" s="32">
        <v>2.1</v>
      </c>
      <c r="W379" s="30">
        <v>6685</v>
      </c>
      <c r="X379" s="30">
        <v>60</v>
      </c>
      <c r="Y379" s="30">
        <v>0.3</v>
      </c>
      <c r="Z379" s="29" t="s">
        <v>81</v>
      </c>
      <c r="AA379" s="29" t="s">
        <v>86</v>
      </c>
      <c r="AB379" s="29"/>
      <c r="AC379" s="29"/>
      <c r="AD379" s="29" t="s">
        <v>83</v>
      </c>
      <c r="AE379" s="29" t="s">
        <v>83</v>
      </c>
      <c r="AF379" s="29" t="s">
        <v>1248</v>
      </c>
      <c r="AG379" s="29" t="s">
        <v>1258</v>
      </c>
      <c r="AH379" s="29" t="s">
        <v>383</v>
      </c>
      <c r="AI379" s="29"/>
      <c r="AJ379" s="29" t="s">
        <v>383</v>
      </c>
      <c r="AK379" s="29" t="s">
        <v>86</v>
      </c>
      <c r="AL379" s="29" t="s">
        <v>102</v>
      </c>
      <c r="AM379" s="29" t="s">
        <v>1258</v>
      </c>
      <c r="AN379" s="29" t="s">
        <v>86</v>
      </c>
      <c r="AO379" s="29" t="s">
        <v>86</v>
      </c>
      <c r="AP379" s="29" t="s">
        <v>86</v>
      </c>
      <c r="AQ379" s="29" t="s">
        <v>96</v>
      </c>
      <c r="AR379" s="29"/>
      <c r="AS379" s="29" t="s">
        <v>84</v>
      </c>
      <c r="AT379" s="29" t="s">
        <v>89</v>
      </c>
      <c r="AU379" s="29"/>
      <c r="AV379" s="30">
        <v>1</v>
      </c>
      <c r="AW379" s="29" t="s">
        <v>84</v>
      </c>
      <c r="AX379" s="29" t="s">
        <v>84</v>
      </c>
      <c r="AY379" s="30">
        <v>300</v>
      </c>
      <c r="AZ379" s="30">
        <v>213.5</v>
      </c>
      <c r="BA379" s="30">
        <v>177.2</v>
      </c>
      <c r="BB379" s="30">
        <v>200.1</v>
      </c>
      <c r="BC379" s="29"/>
      <c r="BD379" s="29"/>
      <c r="BE379" s="30">
        <v>21.6</v>
      </c>
      <c r="BF379" s="29"/>
      <c r="BG379" s="30">
        <v>0.26</v>
      </c>
      <c r="BH379" s="29"/>
      <c r="BI379" s="29"/>
      <c r="BJ379" s="30">
        <v>0.15</v>
      </c>
      <c r="BK379" s="30">
        <v>67.709999999999994</v>
      </c>
      <c r="BL379" s="30">
        <v>67.709999999999994</v>
      </c>
      <c r="BM379" s="30">
        <v>73.599999999999994</v>
      </c>
      <c r="BN379" s="29"/>
      <c r="BO379" s="29"/>
      <c r="BP379" s="30">
        <v>0.18</v>
      </c>
      <c r="BQ379" s="30">
        <v>0.28000000000000003</v>
      </c>
      <c r="BR379" s="29"/>
      <c r="BS379" s="30">
        <v>21.5</v>
      </c>
      <c r="BT379" s="30">
        <v>67.510000000000005</v>
      </c>
      <c r="BU379" s="29"/>
      <c r="BV379" s="30">
        <v>0</v>
      </c>
      <c r="BW379" s="28">
        <v>467</v>
      </c>
      <c r="BX379" s="33">
        <f t="shared" si="38"/>
        <v>67.706039999999987</v>
      </c>
      <c r="BY379" s="34">
        <f>IF(COUNTIF($G$2:G379,G379)=1,1,0)</f>
        <v>1</v>
      </c>
      <c r="BZ379" s="34">
        <f t="shared" si="39"/>
        <v>1</v>
      </c>
      <c r="CA379" s="28" t="s">
        <v>3405</v>
      </c>
      <c r="CB379" s="34" t="b">
        <f t="shared" si="44"/>
        <v>0</v>
      </c>
      <c r="CC379" s="34" t="b">
        <f t="shared" si="40"/>
        <v>0</v>
      </c>
      <c r="CD379" s="34" t="b">
        <f t="array" ref="CD379">ISNUMBER(SEARCH("Touch Screen",$AJ379))</f>
        <v>1</v>
      </c>
      <c r="CE379" s="34"/>
      <c r="CF379" s="34"/>
      <c r="CG379" s="32">
        <v>0.3</v>
      </c>
      <c r="CH379" s="28">
        <v>0</v>
      </c>
      <c r="CI379" s="33">
        <f>('2. AC Monitors'!$A$8*'1. Version 7 Dataset'!$R379)+('1. Version 7 Dataset'!$V379*'2. AC Monitors'!$B$8)+'2. AC Monitors'!$C$8</f>
        <v>54.664400000000001</v>
      </c>
      <c r="CJ379" s="35">
        <f>BX379-('2. AC Monitors'!$B$8*V379)</f>
        <v>58.886039999999987</v>
      </c>
      <c r="CK379" s="33">
        <f>IF($CH379=0,CJ379,CJ379-('2. AC Monitors'!$A$15*'1. Version 7 Dataset'!$CG379))</f>
        <v>58.886039999999987</v>
      </c>
      <c r="CL379" s="33">
        <f>IF($CC379=TRUE,'1. Version 7 Dataset'!CK379-($CI379*'2. AC Monitors'!$B$15),'1. Version 7 Dataset'!CK379)</f>
        <v>58.886039999999987</v>
      </c>
      <c r="CM379" s="33">
        <f>IF($CD379=TRUE,CL379-($CI379*'2. AC Monitors'!$D$15),CL379)</f>
        <v>50.686379999999986</v>
      </c>
      <c r="CN379" s="33">
        <f>IF($CB379=TRUE,CM379-($CI379*'2. AC Monitors'!$E$15),CM379)</f>
        <v>50.686379999999986</v>
      </c>
      <c r="CO379" s="33">
        <f>IF($CA379="DC",CN379+(CI379*(1-'2. AC Monitors'!$D$21)),CN379)</f>
        <v>50.686379999999986</v>
      </c>
      <c r="CP379" s="35">
        <f>('2. AC Monitors'!$A$8*'1. Version 7 Dataset'!$R379)+'2. AC Monitors'!$C$8</f>
        <v>45.8444</v>
      </c>
      <c r="CQ379" s="35">
        <f t="shared" si="41"/>
        <v>0</v>
      </c>
      <c r="CR379" s="33">
        <f>(IF(CD379=TRUE,CI379+(CI379*'2. AC Monitors'!$D$15),'1. Version 7 Dataset'!CI379))*0.85</f>
        <v>53.434451000000003</v>
      </c>
      <c r="CS379" s="35">
        <f t="shared" si="42"/>
        <v>0</v>
      </c>
      <c r="CT379" s="35">
        <f>($AZ379*$R379*'3. Signage Displays'!$A$7)+'3. Signage Displays'!$B$7*TANH('3. Signage Displays'!$C$7*('1. Version 7 Dataset'!$R379+'3. Signage Displays'!$D$7)+'3. Signage Displays'!$E$7)+'3. Signage Displays'!$F$7</f>
        <v>36.400435656812618</v>
      </c>
      <c r="CU379" s="36">
        <f>($AZ379*$R379*'3. Signage Displays'!$A$7)</f>
        <v>2.649108</v>
      </c>
      <c r="CV379" s="37">
        <f>BE379-(AZ379*R379*'3. Signage Displays'!$A$7)</f>
        <v>18.950892000000003</v>
      </c>
      <c r="CW379" s="37">
        <f>IF(CC379=TRUE,CV379-(CT379*'3. Signage Displays'!$A$12),CV379)</f>
        <v>18.950892000000003</v>
      </c>
      <c r="CX379" s="38">
        <f>'3. Signage Displays'!$B$7*TANH('3. Signage Displays'!$C$7*('1. Version 7 Dataset'!R379+'3. Signage Displays'!$D$7)+'3. Signage Displays'!$E$7)+'3. Signage Displays'!$F$7</f>
        <v>33.75132765681262</v>
      </c>
      <c r="CY379" s="28">
        <f t="shared" si="43"/>
        <v>1</v>
      </c>
    </row>
    <row r="380" spans="1:103" s="17" customFormat="1" ht="19.5" customHeight="1">
      <c r="A380" s="28">
        <v>474</v>
      </c>
      <c r="B380" s="29" t="s">
        <v>2771</v>
      </c>
      <c r="C380" s="29" t="s">
        <v>2791</v>
      </c>
      <c r="D380" s="29" t="s">
        <v>2791</v>
      </c>
      <c r="E380" s="29" t="s">
        <v>2773</v>
      </c>
      <c r="F380" s="29" t="s">
        <v>2793</v>
      </c>
      <c r="G380" s="29" t="s">
        <v>2793</v>
      </c>
      <c r="H380" s="29" t="s">
        <v>2794</v>
      </c>
      <c r="I380" s="29" t="s">
        <v>78</v>
      </c>
      <c r="J380" s="29" t="s">
        <v>79</v>
      </c>
      <c r="K380" s="29"/>
      <c r="L380" s="29" t="s">
        <v>80</v>
      </c>
      <c r="M380" s="29"/>
      <c r="N380" s="30">
        <v>1000</v>
      </c>
      <c r="O380" s="30">
        <v>18.8</v>
      </c>
      <c r="P380" s="30">
        <v>10.6</v>
      </c>
      <c r="Q380" s="31">
        <v>21.6</v>
      </c>
      <c r="R380" s="30">
        <v>199.28</v>
      </c>
      <c r="S380" s="30">
        <v>1.78</v>
      </c>
      <c r="T380" s="30">
        <v>1080</v>
      </c>
      <c r="U380" s="30">
        <v>1920</v>
      </c>
      <c r="V380" s="32">
        <v>2.1</v>
      </c>
      <c r="W380" s="30">
        <v>102</v>
      </c>
      <c r="X380" s="30">
        <v>60</v>
      </c>
      <c r="Y380" s="30">
        <v>76.099999999999994</v>
      </c>
      <c r="Z380" s="29" t="s">
        <v>81</v>
      </c>
      <c r="AA380" s="29" t="s">
        <v>86</v>
      </c>
      <c r="AB380" s="30">
        <v>121</v>
      </c>
      <c r="AC380" s="30">
        <v>114</v>
      </c>
      <c r="AD380" s="29" t="s">
        <v>83</v>
      </c>
      <c r="AE380" s="29" t="s">
        <v>84</v>
      </c>
      <c r="AF380" s="29" t="s">
        <v>270</v>
      </c>
      <c r="AG380" s="29"/>
      <c r="AH380" s="29" t="s">
        <v>1284</v>
      </c>
      <c r="AI380" s="29"/>
      <c r="AJ380" s="29" t="s">
        <v>86</v>
      </c>
      <c r="AK380" s="29" t="s">
        <v>86</v>
      </c>
      <c r="AL380" s="29" t="s">
        <v>102</v>
      </c>
      <c r="AM380" s="29"/>
      <c r="AN380" s="29" t="s">
        <v>86</v>
      </c>
      <c r="AO380" s="29" t="s">
        <v>86</v>
      </c>
      <c r="AP380" s="29" t="s">
        <v>86</v>
      </c>
      <c r="AQ380" s="29" t="s">
        <v>96</v>
      </c>
      <c r="AR380" s="29"/>
      <c r="AS380" s="29" t="s">
        <v>84</v>
      </c>
      <c r="AT380" s="29" t="s">
        <v>121</v>
      </c>
      <c r="AU380" s="29"/>
      <c r="AV380" s="30">
        <v>10</v>
      </c>
      <c r="AW380" s="29" t="s">
        <v>84</v>
      </c>
      <c r="AX380" s="29" t="s">
        <v>84</v>
      </c>
      <c r="AY380" s="30">
        <v>250</v>
      </c>
      <c r="AZ380" s="30">
        <v>217.8</v>
      </c>
      <c r="BA380" s="30">
        <v>162.69999999999999</v>
      </c>
      <c r="BB380" s="30">
        <v>217.8</v>
      </c>
      <c r="BC380" s="29"/>
      <c r="BD380" s="29"/>
      <c r="BE380" s="30">
        <v>12.83</v>
      </c>
      <c r="BF380" s="29"/>
      <c r="BG380" s="30">
        <v>0.2</v>
      </c>
      <c r="BH380" s="30">
        <v>0.2</v>
      </c>
      <c r="BI380" s="29"/>
      <c r="BJ380" s="29"/>
      <c r="BK380" s="30">
        <v>40.479999999999997</v>
      </c>
      <c r="BL380" s="30">
        <v>40.479999999999997</v>
      </c>
      <c r="BM380" s="30">
        <v>50.8</v>
      </c>
      <c r="BN380" s="29"/>
      <c r="BO380" s="29"/>
      <c r="BP380" s="29"/>
      <c r="BQ380" s="29"/>
      <c r="BR380" s="29"/>
      <c r="BS380" s="29"/>
      <c r="BT380" s="29"/>
      <c r="BU380" s="29"/>
      <c r="BV380" s="30">
        <v>1</v>
      </c>
      <c r="BW380" s="28">
        <v>474</v>
      </c>
      <c r="BX380" s="33">
        <f t="shared" si="38"/>
        <v>40.475580000000001</v>
      </c>
      <c r="BY380" s="34">
        <f>IF(COUNTIF($G$2:G380,G380)=1,1,0)</f>
        <v>1</v>
      </c>
      <c r="BZ380" s="34">
        <f t="shared" si="39"/>
        <v>1</v>
      </c>
      <c r="CA380" s="28" t="s">
        <v>3405</v>
      </c>
      <c r="CB380" s="34" t="b">
        <f t="shared" si="44"/>
        <v>0</v>
      </c>
      <c r="CC380" s="34" t="b">
        <f t="shared" si="40"/>
        <v>0</v>
      </c>
      <c r="CD380" s="34" t="b">
        <f t="array" ref="CD380">ISNUMBER(SEARCH("Touch Screen",$AJ380))</f>
        <v>0</v>
      </c>
      <c r="CE380" s="34"/>
      <c r="CF380" s="34"/>
      <c r="CG380" s="32">
        <v>76.099999999999994</v>
      </c>
      <c r="CH380" s="28">
        <v>0</v>
      </c>
      <c r="CI380" s="33">
        <f>('2. AC Monitors'!$A$8*'1. Version 7 Dataset'!$R380)+('1. Version 7 Dataset'!$V380*'2. AC Monitors'!$B$8)+'2. AC Monitors'!$C$8</f>
        <v>41.132159999999999</v>
      </c>
      <c r="CJ380" s="35">
        <f>BX380-('2. AC Monitors'!$B$8*V380)</f>
        <v>31.65558</v>
      </c>
      <c r="CK380" s="33">
        <f>IF($CH380=0,CJ380,CJ380-('2. AC Monitors'!$A$15*'1. Version 7 Dataset'!$CG380))</f>
        <v>31.65558</v>
      </c>
      <c r="CL380" s="33">
        <f>IF($CC380=TRUE,'1. Version 7 Dataset'!CK380-($CI380*'2. AC Monitors'!$B$15),'1. Version 7 Dataset'!CK380)</f>
        <v>31.65558</v>
      </c>
      <c r="CM380" s="33">
        <f>IF($CD380=TRUE,CL380-($CI380*'2. AC Monitors'!$D$15),CL380)</f>
        <v>31.65558</v>
      </c>
      <c r="CN380" s="33">
        <f>IF($CB380=TRUE,CM380-($CI380*'2. AC Monitors'!$E$15),CM380)</f>
        <v>31.65558</v>
      </c>
      <c r="CO380" s="33">
        <f>IF($CA380="DC",CN380+(CI380*(1-'2. AC Monitors'!$D$21)),CN380)</f>
        <v>31.65558</v>
      </c>
      <c r="CP380" s="35">
        <f>('2. AC Monitors'!$A$8*'1. Version 7 Dataset'!$R380)+'2. AC Monitors'!$C$8</f>
        <v>32.312159999999999</v>
      </c>
      <c r="CQ380" s="35">
        <f t="shared" si="41"/>
        <v>1</v>
      </c>
      <c r="CR380" s="33">
        <f>(IF(CD380=TRUE,CI380+(CI380*'2. AC Monitors'!$D$15),'1. Version 7 Dataset'!CI380))*0.85</f>
        <v>34.962336000000001</v>
      </c>
      <c r="CS380" s="35">
        <f t="shared" si="42"/>
        <v>0</v>
      </c>
      <c r="CT380" s="35">
        <f>($AZ380*$R380*'3. Signage Displays'!$A$7)+'3. Signage Displays'!$B$7*TANH('3. Signage Displays'!$C$7*('1. Version 7 Dataset'!$R380+'3. Signage Displays'!$D$7)+'3. Signage Displays'!$E$7)+'3. Signage Displays'!$F$7</f>
        <v>28.884454004194108</v>
      </c>
      <c r="CU380" s="36">
        <f>($AZ380*$R380*'3. Signage Displays'!$A$7)</f>
        <v>1.7361273600000002</v>
      </c>
      <c r="CV380" s="37">
        <f>BE380-(AZ380*R380*'3. Signage Displays'!$A$7)</f>
        <v>11.093872640000001</v>
      </c>
      <c r="CW380" s="37">
        <f>IF(CC380=TRUE,CV380-(CT380*'3. Signage Displays'!$A$12),CV380)</f>
        <v>11.093872640000001</v>
      </c>
      <c r="CX380" s="38">
        <f>'3. Signage Displays'!$B$7*TANH('3. Signage Displays'!$C$7*('1. Version 7 Dataset'!R380+'3. Signage Displays'!$D$7)+'3. Signage Displays'!$E$7)+'3. Signage Displays'!$F$7</f>
        <v>27.148326644194107</v>
      </c>
      <c r="CY380" s="28">
        <f t="shared" si="43"/>
        <v>1</v>
      </c>
    </row>
    <row r="381" spans="1:103" s="17" customFormat="1" ht="19.5" customHeight="1">
      <c r="A381" s="28">
        <v>477</v>
      </c>
      <c r="B381" s="29" t="s">
        <v>1871</v>
      </c>
      <c r="C381" s="29" t="s">
        <v>1938</v>
      </c>
      <c r="D381" s="29" t="s">
        <v>1939</v>
      </c>
      <c r="E381" s="29" t="s">
        <v>1873</v>
      </c>
      <c r="F381" s="29" t="s">
        <v>1938</v>
      </c>
      <c r="G381" s="29" t="s">
        <v>1939</v>
      </c>
      <c r="H381" s="29" t="s">
        <v>1940</v>
      </c>
      <c r="I381" s="29" t="s">
        <v>78</v>
      </c>
      <c r="J381" s="29" t="s">
        <v>79</v>
      </c>
      <c r="K381" s="29" t="s">
        <v>105</v>
      </c>
      <c r="L381" s="29" t="s">
        <v>80</v>
      </c>
      <c r="M381" s="29" t="s">
        <v>105</v>
      </c>
      <c r="N381" s="30">
        <v>600</v>
      </c>
      <c r="O381" s="30">
        <v>11.7</v>
      </c>
      <c r="P381" s="30">
        <v>20.7</v>
      </c>
      <c r="Q381" s="31">
        <v>23.8</v>
      </c>
      <c r="R381" s="30">
        <v>242.19</v>
      </c>
      <c r="S381" s="30">
        <v>1.78</v>
      </c>
      <c r="T381" s="30">
        <v>1080</v>
      </c>
      <c r="U381" s="30">
        <v>1920</v>
      </c>
      <c r="V381" s="32">
        <v>2.1</v>
      </c>
      <c r="W381" s="30">
        <v>8562</v>
      </c>
      <c r="X381" s="30">
        <v>60</v>
      </c>
      <c r="Y381" s="30">
        <v>33.200000000000003</v>
      </c>
      <c r="Z381" s="29" t="s">
        <v>150</v>
      </c>
      <c r="AA381" s="29" t="s">
        <v>86</v>
      </c>
      <c r="AB381" s="29"/>
      <c r="AC381" s="29"/>
      <c r="AD381" s="29" t="s">
        <v>83</v>
      </c>
      <c r="AE381" s="29" t="s">
        <v>83</v>
      </c>
      <c r="AF381" s="29" t="s">
        <v>452</v>
      </c>
      <c r="AG381" s="29" t="s">
        <v>105</v>
      </c>
      <c r="AH381" s="29" t="s">
        <v>86</v>
      </c>
      <c r="AI381" s="29" t="s">
        <v>105</v>
      </c>
      <c r="AJ381" s="29" t="s">
        <v>86</v>
      </c>
      <c r="AK381" s="29" t="s">
        <v>86</v>
      </c>
      <c r="AL381" s="29" t="s">
        <v>87</v>
      </c>
      <c r="AM381" s="29" t="s">
        <v>105</v>
      </c>
      <c r="AN381" s="29" t="s">
        <v>86</v>
      </c>
      <c r="AO381" s="29" t="s">
        <v>86</v>
      </c>
      <c r="AP381" s="29" t="s">
        <v>86</v>
      </c>
      <c r="AQ381" s="29" t="s">
        <v>96</v>
      </c>
      <c r="AR381" s="29" t="s">
        <v>105</v>
      </c>
      <c r="AS381" s="29" t="s">
        <v>84</v>
      </c>
      <c r="AT381" s="29" t="s">
        <v>89</v>
      </c>
      <c r="AU381" s="29" t="s">
        <v>105</v>
      </c>
      <c r="AV381" s="30">
        <v>4</v>
      </c>
      <c r="AW381" s="29" t="s">
        <v>84</v>
      </c>
      <c r="AX381" s="29" t="s">
        <v>83</v>
      </c>
      <c r="AY381" s="30">
        <v>250</v>
      </c>
      <c r="AZ381" s="30">
        <v>313</v>
      </c>
      <c r="BA381" s="30">
        <v>307</v>
      </c>
      <c r="BB381" s="30">
        <v>200</v>
      </c>
      <c r="BC381" s="29"/>
      <c r="BD381" s="29"/>
      <c r="BE381" s="30">
        <v>12.5</v>
      </c>
      <c r="BF381" s="29"/>
      <c r="BG381" s="30">
        <v>0.22</v>
      </c>
      <c r="BH381" s="30">
        <v>0.3</v>
      </c>
      <c r="BI381" s="29"/>
      <c r="BJ381" s="30">
        <v>0.2</v>
      </c>
      <c r="BK381" s="30">
        <v>39.58</v>
      </c>
      <c r="BL381" s="30">
        <v>51.68</v>
      </c>
      <c r="BM381" s="30">
        <v>54.1</v>
      </c>
      <c r="BN381" s="29"/>
      <c r="BO381" s="29"/>
      <c r="BP381" s="30">
        <v>0.2</v>
      </c>
      <c r="BQ381" s="30">
        <v>0.22</v>
      </c>
      <c r="BR381" s="30">
        <v>0.3</v>
      </c>
      <c r="BS381" s="30">
        <v>13.1</v>
      </c>
      <c r="BT381" s="30">
        <v>41.42</v>
      </c>
      <c r="BU381" s="29"/>
      <c r="BV381" s="30">
        <v>0</v>
      </c>
      <c r="BW381" s="28">
        <v>477</v>
      </c>
      <c r="BX381" s="33">
        <f t="shared" si="38"/>
        <v>39.577679999999994</v>
      </c>
      <c r="BY381" s="34">
        <f>IF(COUNTIF($G$2:G381,G381)=1,1,0)</f>
        <v>1</v>
      </c>
      <c r="BZ381" s="34">
        <f t="shared" si="39"/>
        <v>1</v>
      </c>
      <c r="CA381" s="28" t="s">
        <v>3405</v>
      </c>
      <c r="CB381" s="34" t="b">
        <f t="shared" si="44"/>
        <v>0</v>
      </c>
      <c r="CC381" s="34" t="b">
        <f t="shared" si="40"/>
        <v>0</v>
      </c>
      <c r="CD381" s="34" t="b">
        <f t="array" ref="CD381">ISNUMBER(SEARCH("Touch Screen",$AJ381))</f>
        <v>0</v>
      </c>
      <c r="CE381" s="34"/>
      <c r="CF381" s="34"/>
      <c r="CG381" s="32">
        <v>33.200000000000003</v>
      </c>
      <c r="CH381" s="28">
        <v>0</v>
      </c>
      <c r="CI381" s="33">
        <f>('2. AC Monitors'!$A$8*'1. Version 7 Dataset'!$R381)+('1. Version 7 Dataset'!$V381*'2. AC Monitors'!$B$8)+'2. AC Monitors'!$C$8</f>
        <v>46.367179999999998</v>
      </c>
      <c r="CJ381" s="35">
        <f>BX381-('2. AC Monitors'!$B$8*V381)</f>
        <v>30.757679999999993</v>
      </c>
      <c r="CK381" s="33">
        <f>IF($CH381=0,CJ381,CJ381-('2. AC Monitors'!$A$15*'1. Version 7 Dataset'!$CG381))</f>
        <v>30.757679999999993</v>
      </c>
      <c r="CL381" s="33">
        <f>IF($CC381=TRUE,'1. Version 7 Dataset'!CK381-($CI381*'2. AC Monitors'!$B$15),'1. Version 7 Dataset'!CK381)</f>
        <v>30.757679999999993</v>
      </c>
      <c r="CM381" s="33">
        <f>IF($CD381=TRUE,CL381-($CI381*'2. AC Monitors'!$D$15),CL381)</f>
        <v>30.757679999999993</v>
      </c>
      <c r="CN381" s="33">
        <f>IF($CB381=TRUE,CM381-($CI381*'2. AC Monitors'!$E$15),CM381)</f>
        <v>30.757679999999993</v>
      </c>
      <c r="CO381" s="33">
        <f>IF($CA381="DC",CN381+(CI381*(1-'2. AC Monitors'!$D$21)),CN381)</f>
        <v>30.757679999999993</v>
      </c>
      <c r="CP381" s="35">
        <f>('2. AC Monitors'!$A$8*'1. Version 7 Dataset'!$R381)+'2. AC Monitors'!$C$8</f>
        <v>37.547179999999997</v>
      </c>
      <c r="CQ381" s="35">
        <f t="shared" si="41"/>
        <v>1</v>
      </c>
      <c r="CR381" s="33">
        <f>(IF(CD381=TRUE,CI381+(CI381*'2. AC Monitors'!$D$15),'1. Version 7 Dataset'!CI381))*0.85</f>
        <v>39.412102999999995</v>
      </c>
      <c r="CS381" s="35">
        <f t="shared" si="42"/>
        <v>0</v>
      </c>
      <c r="CT381" s="35">
        <f>($AZ381*$R381*'3. Signage Displays'!$A$7)+'3. Signage Displays'!$B$7*TANH('3. Signage Displays'!$C$7*('1. Version 7 Dataset'!$R381+'3. Signage Displays'!$D$7)+'3. Signage Displays'!$E$7)+'3. Signage Displays'!$F$7</f>
        <v>32.742342244338438</v>
      </c>
      <c r="CU381" s="36">
        <f>($AZ381*$R381*'3. Signage Displays'!$A$7)</f>
        <v>3.0322188000000003</v>
      </c>
      <c r="CV381" s="37">
        <f>BE381-(AZ381*R381*'3. Signage Displays'!$A$7)</f>
        <v>9.4677811999999992</v>
      </c>
      <c r="CW381" s="37">
        <f>IF(CC381=TRUE,CV381-(CT381*'3. Signage Displays'!$A$12),CV381)</f>
        <v>9.4677811999999992</v>
      </c>
      <c r="CX381" s="38">
        <f>'3. Signage Displays'!$B$7*TANH('3. Signage Displays'!$C$7*('1. Version 7 Dataset'!R381+'3. Signage Displays'!$D$7)+'3. Signage Displays'!$E$7)+'3. Signage Displays'!$F$7</f>
        <v>29.710123444338436</v>
      </c>
      <c r="CY381" s="28">
        <f t="shared" si="43"/>
        <v>1</v>
      </c>
    </row>
    <row r="382" spans="1:103" s="17" customFormat="1" ht="19.5" customHeight="1">
      <c r="A382" s="28">
        <v>479</v>
      </c>
      <c r="B382" s="29" t="s">
        <v>1196</v>
      </c>
      <c r="C382" s="29" t="s">
        <v>1238</v>
      </c>
      <c r="D382" s="29" t="s">
        <v>1239</v>
      </c>
      <c r="E382" s="29" t="s">
        <v>1199</v>
      </c>
      <c r="F382" s="29" t="s">
        <v>1240</v>
      </c>
      <c r="G382" s="29" t="s">
        <v>1239</v>
      </c>
      <c r="H382" s="29" t="s">
        <v>1241</v>
      </c>
      <c r="I382" s="29" t="s">
        <v>78</v>
      </c>
      <c r="J382" s="29" t="s">
        <v>88</v>
      </c>
      <c r="K382" s="29" t="s">
        <v>158</v>
      </c>
      <c r="L382" s="29" t="s">
        <v>80</v>
      </c>
      <c r="M382" s="29"/>
      <c r="N382" s="30">
        <v>800</v>
      </c>
      <c r="O382" s="30">
        <v>11.7</v>
      </c>
      <c r="P382" s="30">
        <v>20.7</v>
      </c>
      <c r="Q382" s="31">
        <v>23.8</v>
      </c>
      <c r="R382" s="30">
        <v>242</v>
      </c>
      <c r="S382" s="30">
        <v>1.78</v>
      </c>
      <c r="T382" s="30">
        <v>1080</v>
      </c>
      <c r="U382" s="30">
        <v>1920</v>
      </c>
      <c r="V382" s="32">
        <v>2.1</v>
      </c>
      <c r="W382" s="30">
        <v>9</v>
      </c>
      <c r="X382" s="30">
        <v>75</v>
      </c>
      <c r="Y382" s="30">
        <v>0.8</v>
      </c>
      <c r="Z382" s="29" t="s">
        <v>86</v>
      </c>
      <c r="AA382" s="29" t="s">
        <v>86</v>
      </c>
      <c r="AB382" s="29"/>
      <c r="AC382" s="29"/>
      <c r="AD382" s="29" t="s">
        <v>84</v>
      </c>
      <c r="AE382" s="29" t="s">
        <v>84</v>
      </c>
      <c r="AF382" s="29" t="s">
        <v>1206</v>
      </c>
      <c r="AG382" s="29" t="s">
        <v>235</v>
      </c>
      <c r="AH382" s="29" t="s">
        <v>120</v>
      </c>
      <c r="AI382" s="29"/>
      <c r="AJ382" s="29" t="s">
        <v>120</v>
      </c>
      <c r="AK382" s="29" t="s">
        <v>86</v>
      </c>
      <c r="AL382" s="29" t="s">
        <v>88</v>
      </c>
      <c r="AM382" s="29" t="s">
        <v>235</v>
      </c>
      <c r="AN382" s="29" t="s">
        <v>86</v>
      </c>
      <c r="AO382" s="29" t="s">
        <v>86</v>
      </c>
      <c r="AP382" s="29" t="s">
        <v>86</v>
      </c>
      <c r="AQ382" s="29" t="s">
        <v>96</v>
      </c>
      <c r="AR382" s="29"/>
      <c r="AS382" s="29" t="s">
        <v>84</v>
      </c>
      <c r="AT382" s="29" t="s">
        <v>515</v>
      </c>
      <c r="AU382" s="29"/>
      <c r="AV382" s="30">
        <v>2</v>
      </c>
      <c r="AW382" s="29" t="s">
        <v>84</v>
      </c>
      <c r="AX382" s="29" t="s">
        <v>83</v>
      </c>
      <c r="AY382" s="30">
        <v>213</v>
      </c>
      <c r="AZ382" s="30">
        <v>213</v>
      </c>
      <c r="BA382" s="30">
        <v>178</v>
      </c>
      <c r="BB382" s="30">
        <v>200</v>
      </c>
      <c r="BC382" s="29"/>
      <c r="BD382" s="29"/>
      <c r="BE382" s="30">
        <v>16.3</v>
      </c>
      <c r="BF382" s="29"/>
      <c r="BG382" s="30">
        <v>0.4</v>
      </c>
      <c r="BH382" s="29"/>
      <c r="BI382" s="29"/>
      <c r="BJ382" s="30">
        <v>0.3</v>
      </c>
      <c r="BK382" s="30">
        <v>52.1</v>
      </c>
      <c r="BL382" s="30">
        <v>52.1</v>
      </c>
      <c r="BM382" s="30">
        <v>54.1</v>
      </c>
      <c r="BN382" s="29"/>
      <c r="BO382" s="29"/>
      <c r="BP382" s="30">
        <v>0.3</v>
      </c>
      <c r="BQ382" s="30">
        <v>0.4</v>
      </c>
      <c r="BR382" s="29"/>
      <c r="BS382" s="30">
        <v>16.7</v>
      </c>
      <c r="BT382" s="30">
        <v>53.5</v>
      </c>
      <c r="BU382" s="29"/>
      <c r="BV382" s="30">
        <v>0</v>
      </c>
      <c r="BW382" s="28">
        <v>479</v>
      </c>
      <c r="BX382" s="33">
        <f t="shared" si="38"/>
        <v>52.253399999999999</v>
      </c>
      <c r="BY382" s="34">
        <f>IF(COUNTIF($G$2:G382,G382)=1,1,0)</f>
        <v>1</v>
      </c>
      <c r="BZ382" s="34">
        <f t="shared" si="39"/>
        <v>1</v>
      </c>
      <c r="CA382" s="28" t="s">
        <v>3405</v>
      </c>
      <c r="CB382" s="34" t="b">
        <f t="shared" si="44"/>
        <v>0</v>
      </c>
      <c r="CC382" s="34" t="b">
        <f t="shared" si="40"/>
        <v>0</v>
      </c>
      <c r="CD382" s="34" t="b">
        <f t="array" ref="CD382">ISNUMBER(SEARCH("Touch Screen",$AJ382))</f>
        <v>0</v>
      </c>
      <c r="CE382" s="34"/>
      <c r="CF382" s="34"/>
      <c r="CG382" s="32">
        <v>0.8</v>
      </c>
      <c r="CH382" s="28">
        <v>0</v>
      </c>
      <c r="CI382" s="33">
        <f>('2. AC Monitors'!$A$8*'1. Version 7 Dataset'!$R382)+('1. Version 7 Dataset'!$V382*'2. AC Monitors'!$B$8)+'2. AC Monitors'!$C$8</f>
        <v>46.344000000000001</v>
      </c>
      <c r="CJ382" s="35">
        <f>BX382-('2. AC Monitors'!$B$8*V382)</f>
        <v>43.433399999999999</v>
      </c>
      <c r="CK382" s="33">
        <f>IF($CH382=0,CJ382,CJ382-('2. AC Monitors'!$A$15*'1. Version 7 Dataset'!$CG382))</f>
        <v>43.433399999999999</v>
      </c>
      <c r="CL382" s="33">
        <f>IF($CC382=TRUE,'1. Version 7 Dataset'!CK382-($CI382*'2. AC Monitors'!$B$15),'1. Version 7 Dataset'!CK382)</f>
        <v>43.433399999999999</v>
      </c>
      <c r="CM382" s="33">
        <f>IF($CD382=TRUE,CL382-($CI382*'2. AC Monitors'!$D$15),CL382)</f>
        <v>43.433399999999999</v>
      </c>
      <c r="CN382" s="33">
        <f>IF($CB382=TRUE,CM382-($CI382*'2. AC Monitors'!$E$15),CM382)</f>
        <v>43.433399999999999</v>
      </c>
      <c r="CO382" s="33">
        <f>IF($CA382="DC",CN382+(CI382*(1-'2. AC Monitors'!$D$21)),CN382)</f>
        <v>43.433399999999999</v>
      </c>
      <c r="CP382" s="35">
        <f>('2. AC Monitors'!$A$8*'1. Version 7 Dataset'!$R382)+'2. AC Monitors'!$C$8</f>
        <v>37.524000000000001</v>
      </c>
      <c r="CQ382" s="35">
        <f t="shared" si="41"/>
        <v>0</v>
      </c>
      <c r="CR382" s="33">
        <f>(IF(CD382=TRUE,CI382+(CI382*'2. AC Monitors'!$D$15),'1. Version 7 Dataset'!CI382))*0.85</f>
        <v>39.392400000000002</v>
      </c>
      <c r="CS382" s="35">
        <f t="shared" si="42"/>
        <v>0</v>
      </c>
      <c r="CT382" s="35">
        <f>($AZ382*$R382*'3. Signage Displays'!$A$7)+'3. Signage Displays'!$B$7*TANH('3. Signage Displays'!$C$7*('1. Version 7 Dataset'!$R382+'3. Signage Displays'!$D$7)+'3. Signage Displays'!$E$7)+'3. Signage Displays'!$F$7</f>
        <v>31.760638000788806</v>
      </c>
      <c r="CU382" s="36">
        <f>($AZ382*$R382*'3. Signage Displays'!$A$7)</f>
        <v>2.0618400000000001</v>
      </c>
      <c r="CV382" s="37">
        <f>BE382-(AZ382*R382*'3. Signage Displays'!$A$7)</f>
        <v>14.238160000000001</v>
      </c>
      <c r="CW382" s="37">
        <f>IF(CC382=TRUE,CV382-(CT382*'3. Signage Displays'!$A$12),CV382)</f>
        <v>14.238160000000001</v>
      </c>
      <c r="CX382" s="38">
        <f>'3. Signage Displays'!$B$7*TANH('3. Signage Displays'!$C$7*('1. Version 7 Dataset'!R382+'3. Signage Displays'!$D$7)+'3. Signage Displays'!$E$7)+'3. Signage Displays'!$F$7</f>
        <v>29.698798000788805</v>
      </c>
      <c r="CY382" s="28">
        <f t="shared" si="43"/>
        <v>1</v>
      </c>
    </row>
    <row r="383" spans="1:103" s="17" customFormat="1" ht="19.5" customHeight="1">
      <c r="A383" s="28">
        <v>486</v>
      </c>
      <c r="B383" s="29" t="s">
        <v>808</v>
      </c>
      <c r="C383" s="29" t="s">
        <v>958</v>
      </c>
      <c r="D383" s="29" t="s">
        <v>959</v>
      </c>
      <c r="E383" s="29" t="s">
        <v>814</v>
      </c>
      <c r="F383" s="29" t="s">
        <v>960</v>
      </c>
      <c r="G383" s="29" t="s">
        <v>961</v>
      </c>
      <c r="H383" s="29"/>
      <c r="I383" s="29" t="s">
        <v>78</v>
      </c>
      <c r="J383" s="29" t="s">
        <v>79</v>
      </c>
      <c r="K383" s="29"/>
      <c r="L383" s="29" t="s">
        <v>80</v>
      </c>
      <c r="M383" s="29"/>
      <c r="N383" s="30">
        <v>500</v>
      </c>
      <c r="O383" s="30">
        <v>11.3</v>
      </c>
      <c r="P383" s="30">
        <v>20</v>
      </c>
      <c r="Q383" s="31">
        <v>23</v>
      </c>
      <c r="R383" s="30">
        <v>226.05</v>
      </c>
      <c r="S383" s="30">
        <v>1.78</v>
      </c>
      <c r="T383" s="30">
        <v>1080</v>
      </c>
      <c r="U383" s="30">
        <v>1920</v>
      </c>
      <c r="V383" s="32">
        <v>2.1</v>
      </c>
      <c r="W383" s="30">
        <v>9173</v>
      </c>
      <c r="X383" s="30">
        <v>60</v>
      </c>
      <c r="Y383" s="30">
        <v>32.4</v>
      </c>
      <c r="Z383" s="29" t="s">
        <v>81</v>
      </c>
      <c r="AA383" s="29" t="s">
        <v>86</v>
      </c>
      <c r="AB383" s="29"/>
      <c r="AC383" s="29"/>
      <c r="AD383" s="29" t="s">
        <v>83</v>
      </c>
      <c r="AE383" s="29" t="s">
        <v>83</v>
      </c>
      <c r="AF383" s="29" t="s">
        <v>580</v>
      </c>
      <c r="AG383" s="29"/>
      <c r="AH383" s="29" t="s">
        <v>86</v>
      </c>
      <c r="AI383" s="29"/>
      <c r="AJ383" s="29" t="s">
        <v>86</v>
      </c>
      <c r="AK383" s="29" t="s">
        <v>86</v>
      </c>
      <c r="AL383" s="29" t="s">
        <v>102</v>
      </c>
      <c r="AM383" s="29"/>
      <c r="AN383" s="29" t="s">
        <v>86</v>
      </c>
      <c r="AO383" s="29" t="s">
        <v>86</v>
      </c>
      <c r="AP383" s="29" t="s">
        <v>86</v>
      </c>
      <c r="AQ383" s="29" t="s">
        <v>96</v>
      </c>
      <c r="AR383" s="29"/>
      <c r="AS383" s="29" t="s">
        <v>84</v>
      </c>
      <c r="AT383" s="29" t="s">
        <v>89</v>
      </c>
      <c r="AU383" s="29"/>
      <c r="AV383" s="30">
        <v>5</v>
      </c>
      <c r="AW383" s="29" t="s">
        <v>84</v>
      </c>
      <c r="AX383" s="29" t="s">
        <v>83</v>
      </c>
      <c r="AY383" s="30">
        <v>250</v>
      </c>
      <c r="AZ383" s="30">
        <v>262.60000000000002</v>
      </c>
      <c r="BA383" s="30">
        <v>187.3</v>
      </c>
      <c r="BB383" s="30">
        <v>200.6</v>
      </c>
      <c r="BC383" s="29"/>
      <c r="BD383" s="29"/>
      <c r="BE383" s="30">
        <v>13.41</v>
      </c>
      <c r="BF383" s="29"/>
      <c r="BG383" s="30">
        <v>0.42</v>
      </c>
      <c r="BH383" s="29"/>
      <c r="BI383" s="29"/>
      <c r="BJ383" s="30">
        <v>0.11</v>
      </c>
      <c r="BK383" s="30">
        <v>43.54</v>
      </c>
      <c r="BL383" s="30">
        <v>43.54</v>
      </c>
      <c r="BM383" s="30">
        <v>50.8</v>
      </c>
      <c r="BN383" s="29"/>
      <c r="BO383" s="29"/>
      <c r="BP383" s="30">
        <v>0.17</v>
      </c>
      <c r="BQ383" s="30">
        <v>0.48</v>
      </c>
      <c r="BR383" s="29"/>
      <c r="BS383" s="30">
        <v>13.61</v>
      </c>
      <c r="BT383" s="30">
        <v>44.47</v>
      </c>
      <c r="BU383" s="29"/>
      <c r="BV383" s="30">
        <v>0</v>
      </c>
      <c r="BW383" s="28">
        <v>486</v>
      </c>
      <c r="BX383" s="33">
        <f t="shared" si="38"/>
        <v>43.506539999999987</v>
      </c>
      <c r="BY383" s="34">
        <f>IF(COUNTIF($G$2:G383,G383)=1,1,0)</f>
        <v>1</v>
      </c>
      <c r="BZ383" s="34">
        <f t="shared" si="39"/>
        <v>1</v>
      </c>
      <c r="CA383" s="28" t="s">
        <v>3405</v>
      </c>
      <c r="CB383" s="34" t="b">
        <f t="shared" si="44"/>
        <v>0</v>
      </c>
      <c r="CC383" s="34" t="b">
        <f t="shared" si="40"/>
        <v>0</v>
      </c>
      <c r="CD383" s="34" t="b">
        <f t="array" ref="CD383">ISNUMBER(SEARCH("Touch Screen",$AJ383))</f>
        <v>0</v>
      </c>
      <c r="CE383" s="34"/>
      <c r="CF383" s="34"/>
      <c r="CG383" s="32">
        <v>32.4</v>
      </c>
      <c r="CH383" s="28">
        <v>0</v>
      </c>
      <c r="CI383" s="33">
        <f>('2. AC Monitors'!$A$8*'1. Version 7 Dataset'!$R383)+('1. Version 7 Dataset'!$V383*'2. AC Monitors'!$B$8)+'2. AC Monitors'!$C$8</f>
        <v>44.398099999999999</v>
      </c>
      <c r="CJ383" s="35">
        <f>BX383-('2. AC Monitors'!$B$8*V383)</f>
        <v>34.686539999999987</v>
      </c>
      <c r="CK383" s="33">
        <f>IF($CH383=0,CJ383,CJ383-('2. AC Monitors'!$A$15*'1. Version 7 Dataset'!$CG383))</f>
        <v>34.686539999999987</v>
      </c>
      <c r="CL383" s="33">
        <f>IF($CC383=TRUE,'1. Version 7 Dataset'!CK383-($CI383*'2. AC Monitors'!$B$15),'1. Version 7 Dataset'!CK383)</f>
        <v>34.686539999999987</v>
      </c>
      <c r="CM383" s="33">
        <f>IF($CD383=TRUE,CL383-($CI383*'2. AC Monitors'!$D$15),CL383)</f>
        <v>34.686539999999987</v>
      </c>
      <c r="CN383" s="33">
        <f>IF($CB383=TRUE,CM383-($CI383*'2. AC Monitors'!$E$15),CM383)</f>
        <v>34.686539999999987</v>
      </c>
      <c r="CO383" s="33">
        <f>IF($CA383="DC",CN383+(CI383*(1-'2. AC Monitors'!$D$21)),CN383)</f>
        <v>34.686539999999987</v>
      </c>
      <c r="CP383" s="35">
        <f>('2. AC Monitors'!$A$8*'1. Version 7 Dataset'!$R383)+'2. AC Monitors'!$C$8</f>
        <v>35.578099999999999</v>
      </c>
      <c r="CQ383" s="35">
        <f t="shared" si="41"/>
        <v>1</v>
      </c>
      <c r="CR383" s="33">
        <f>(IF(CD383=TRUE,CI383+(CI383*'2. AC Monitors'!$D$15),'1. Version 7 Dataset'!CI383))*0.85</f>
        <v>37.738385000000001</v>
      </c>
      <c r="CS383" s="35">
        <f t="shared" si="42"/>
        <v>0</v>
      </c>
      <c r="CT383" s="35">
        <f>($AZ383*$R383*'3. Signage Displays'!$A$7)+'3. Signage Displays'!$B$7*TANH('3. Signage Displays'!$C$7*('1. Version 7 Dataset'!$R383+'3. Signage Displays'!$D$7)+'3. Signage Displays'!$E$7)+'3. Signage Displays'!$F$7</f>
        <v>31.121885681943155</v>
      </c>
      <c r="CU383" s="36">
        <f>($AZ383*$R383*'3. Signage Displays'!$A$7)</f>
        <v>2.3744292000000007</v>
      </c>
      <c r="CV383" s="37">
        <f>BE383-(AZ383*R383*'3. Signage Displays'!$A$7)</f>
        <v>11.035570799999999</v>
      </c>
      <c r="CW383" s="37">
        <f>IF(CC383=TRUE,CV383-(CT383*'3. Signage Displays'!$A$12),CV383)</f>
        <v>11.035570799999999</v>
      </c>
      <c r="CX383" s="38">
        <f>'3. Signage Displays'!$B$7*TANH('3. Signage Displays'!$C$7*('1. Version 7 Dataset'!R383+'3. Signage Displays'!$D$7)+'3. Signage Displays'!$E$7)+'3. Signage Displays'!$F$7</f>
        <v>28.747456481943154</v>
      </c>
      <c r="CY383" s="28">
        <f t="shared" si="43"/>
        <v>1</v>
      </c>
    </row>
    <row r="384" spans="1:103" s="17" customFormat="1" ht="19.5" customHeight="1">
      <c r="A384" s="28">
        <v>492</v>
      </c>
      <c r="B384" s="29" t="s">
        <v>2857</v>
      </c>
      <c r="C384" s="29" t="s">
        <v>2985</v>
      </c>
      <c r="D384" s="29" t="s">
        <v>2986</v>
      </c>
      <c r="E384" s="29" t="s">
        <v>2860</v>
      </c>
      <c r="F384" s="29" t="s">
        <v>2985</v>
      </c>
      <c r="G384" s="29" t="s">
        <v>2986</v>
      </c>
      <c r="H384" s="29"/>
      <c r="I384" s="29" t="s">
        <v>78</v>
      </c>
      <c r="J384" s="29" t="s">
        <v>88</v>
      </c>
      <c r="K384" s="29" t="s">
        <v>158</v>
      </c>
      <c r="L384" s="29" t="s">
        <v>80</v>
      </c>
      <c r="M384" s="29" t="s">
        <v>105</v>
      </c>
      <c r="N384" s="30">
        <v>1000</v>
      </c>
      <c r="O384" s="30">
        <v>11.7</v>
      </c>
      <c r="P384" s="30">
        <v>20.7</v>
      </c>
      <c r="Q384" s="31">
        <v>23.8</v>
      </c>
      <c r="R384" s="30">
        <v>242.19</v>
      </c>
      <c r="S384" s="30">
        <v>1.78</v>
      </c>
      <c r="T384" s="30">
        <v>1080</v>
      </c>
      <c r="U384" s="30">
        <v>1920</v>
      </c>
      <c r="V384" s="32">
        <v>2.1</v>
      </c>
      <c r="W384" s="30">
        <v>8569</v>
      </c>
      <c r="X384" s="30">
        <v>60</v>
      </c>
      <c r="Y384" s="30">
        <v>33.4</v>
      </c>
      <c r="Z384" s="29" t="s">
        <v>150</v>
      </c>
      <c r="AA384" s="29" t="s">
        <v>86</v>
      </c>
      <c r="AB384" s="29"/>
      <c r="AC384" s="29"/>
      <c r="AD384" s="29" t="s">
        <v>84</v>
      </c>
      <c r="AE384" s="29" t="s">
        <v>83</v>
      </c>
      <c r="AF384" s="29" t="s">
        <v>106</v>
      </c>
      <c r="AG384" s="29" t="s">
        <v>105</v>
      </c>
      <c r="AH384" s="29" t="s">
        <v>86</v>
      </c>
      <c r="AI384" s="29" t="s">
        <v>105</v>
      </c>
      <c r="AJ384" s="29" t="s">
        <v>86</v>
      </c>
      <c r="AK384" s="29" t="s">
        <v>86</v>
      </c>
      <c r="AL384" s="29" t="s">
        <v>107</v>
      </c>
      <c r="AM384" s="29" t="s">
        <v>105</v>
      </c>
      <c r="AN384" s="29" t="s">
        <v>86</v>
      </c>
      <c r="AO384" s="29" t="s">
        <v>86</v>
      </c>
      <c r="AP384" s="29" t="s">
        <v>86</v>
      </c>
      <c r="AQ384" s="29" t="s">
        <v>96</v>
      </c>
      <c r="AR384" s="29" t="s">
        <v>105</v>
      </c>
      <c r="AS384" s="29" t="s">
        <v>84</v>
      </c>
      <c r="AT384" s="29" t="s">
        <v>89</v>
      </c>
      <c r="AU384" s="29" t="s">
        <v>105</v>
      </c>
      <c r="AV384" s="30">
        <v>4</v>
      </c>
      <c r="AW384" s="29" t="s">
        <v>84</v>
      </c>
      <c r="AX384" s="29" t="s">
        <v>83</v>
      </c>
      <c r="AY384" s="30">
        <v>250</v>
      </c>
      <c r="AZ384" s="30">
        <v>268</v>
      </c>
      <c r="BA384" s="30">
        <v>246</v>
      </c>
      <c r="BB384" s="30">
        <v>200</v>
      </c>
      <c r="BC384" s="29"/>
      <c r="BD384" s="29"/>
      <c r="BE384" s="30">
        <v>14.91</v>
      </c>
      <c r="BF384" s="29"/>
      <c r="BG384" s="30">
        <v>0.3</v>
      </c>
      <c r="BH384" s="30">
        <v>0.3</v>
      </c>
      <c r="BI384" s="29"/>
      <c r="BJ384" s="30">
        <v>0.22</v>
      </c>
      <c r="BK384" s="30">
        <v>47.41</v>
      </c>
      <c r="BL384" s="30">
        <v>47.41</v>
      </c>
      <c r="BM384" s="30">
        <v>54.1</v>
      </c>
      <c r="BN384" s="29"/>
      <c r="BO384" s="29"/>
      <c r="BP384" s="30">
        <v>0.27</v>
      </c>
      <c r="BQ384" s="30">
        <v>0.34</v>
      </c>
      <c r="BR384" s="30">
        <v>0.34</v>
      </c>
      <c r="BS384" s="30">
        <v>14.83</v>
      </c>
      <c r="BT384" s="30">
        <v>47.41</v>
      </c>
      <c r="BU384" s="29"/>
      <c r="BV384" s="30">
        <v>0</v>
      </c>
      <c r="BW384" s="28">
        <v>492</v>
      </c>
      <c r="BX384" s="33">
        <f t="shared" si="38"/>
        <v>47.422260000000001</v>
      </c>
      <c r="BY384" s="34">
        <f>IF(COUNTIF($G$2:G384,G384)=1,1,0)</f>
        <v>1</v>
      </c>
      <c r="BZ384" s="34">
        <f t="shared" si="39"/>
        <v>1</v>
      </c>
      <c r="CA384" s="28" t="s">
        <v>3405</v>
      </c>
      <c r="CB384" s="34" t="b">
        <f t="shared" si="44"/>
        <v>0</v>
      </c>
      <c r="CC384" s="34" t="b">
        <f t="shared" si="40"/>
        <v>0</v>
      </c>
      <c r="CD384" s="34" t="b">
        <f t="array" ref="CD384">ISNUMBER(SEARCH("Touch Screen",$AJ384))</f>
        <v>0</v>
      </c>
      <c r="CE384" s="34"/>
      <c r="CF384" s="34"/>
      <c r="CG384" s="32">
        <v>33.4</v>
      </c>
      <c r="CH384" s="28">
        <v>0</v>
      </c>
      <c r="CI384" s="33">
        <f>('2. AC Monitors'!$A$8*'1. Version 7 Dataset'!$R384)+('1. Version 7 Dataset'!$V384*'2. AC Monitors'!$B$8)+'2. AC Monitors'!$C$8</f>
        <v>46.367179999999998</v>
      </c>
      <c r="CJ384" s="35">
        <f>BX384-('2. AC Monitors'!$B$8*V384)</f>
        <v>38.602260000000001</v>
      </c>
      <c r="CK384" s="33">
        <f>IF($CH384=0,CJ384,CJ384-('2. AC Monitors'!$A$15*'1. Version 7 Dataset'!$CG384))</f>
        <v>38.602260000000001</v>
      </c>
      <c r="CL384" s="33">
        <f>IF($CC384=TRUE,'1. Version 7 Dataset'!CK384-($CI384*'2. AC Monitors'!$B$15),'1. Version 7 Dataset'!CK384)</f>
        <v>38.602260000000001</v>
      </c>
      <c r="CM384" s="33">
        <f>IF($CD384=TRUE,CL384-($CI384*'2. AC Monitors'!$D$15),CL384)</f>
        <v>38.602260000000001</v>
      </c>
      <c r="CN384" s="33">
        <f>IF($CB384=TRUE,CM384-($CI384*'2. AC Monitors'!$E$15),CM384)</f>
        <v>38.602260000000001</v>
      </c>
      <c r="CO384" s="33">
        <f>IF($CA384="DC",CN384+(CI384*(1-'2. AC Monitors'!$D$21)),CN384)</f>
        <v>38.602260000000001</v>
      </c>
      <c r="CP384" s="35">
        <f>('2. AC Monitors'!$A$8*'1. Version 7 Dataset'!$R384)+'2. AC Monitors'!$C$8</f>
        <v>37.547179999999997</v>
      </c>
      <c r="CQ384" s="35">
        <f t="shared" si="41"/>
        <v>0</v>
      </c>
      <c r="CR384" s="33">
        <f>(IF(CD384=TRUE,CI384+(CI384*'2. AC Monitors'!$D$15),'1. Version 7 Dataset'!CI384))*0.85</f>
        <v>39.412102999999995</v>
      </c>
      <c r="CS384" s="35">
        <f t="shared" si="42"/>
        <v>0</v>
      </c>
      <c r="CT384" s="35">
        <f>($AZ384*$R384*'3. Signage Displays'!$A$7)+'3. Signage Displays'!$B$7*TANH('3. Signage Displays'!$C$7*('1. Version 7 Dataset'!$R384+'3. Signage Displays'!$D$7)+'3. Signage Displays'!$E$7)+'3. Signage Displays'!$F$7</f>
        <v>32.306400244338434</v>
      </c>
      <c r="CU384" s="36">
        <f>($AZ384*$R384*'3. Signage Displays'!$A$7)</f>
        <v>2.5962768000000001</v>
      </c>
      <c r="CV384" s="37">
        <f>BE384-(AZ384*R384*'3. Signage Displays'!$A$7)</f>
        <v>12.3137232</v>
      </c>
      <c r="CW384" s="37">
        <f>IF(CC384=TRUE,CV384-(CT384*'3. Signage Displays'!$A$12),CV384)</f>
        <v>12.3137232</v>
      </c>
      <c r="CX384" s="38">
        <f>'3. Signage Displays'!$B$7*TANH('3. Signage Displays'!$C$7*('1. Version 7 Dataset'!R384+'3. Signage Displays'!$D$7)+'3. Signage Displays'!$E$7)+'3. Signage Displays'!$F$7</f>
        <v>29.710123444338436</v>
      </c>
      <c r="CY384" s="28">
        <f t="shared" si="43"/>
        <v>1</v>
      </c>
    </row>
    <row r="385" spans="1:103" s="17" customFormat="1" ht="19.5" customHeight="1">
      <c r="A385" s="28">
        <v>493</v>
      </c>
      <c r="B385" s="29" t="s">
        <v>808</v>
      </c>
      <c r="C385" s="29" t="s">
        <v>995</v>
      </c>
      <c r="D385" s="29" t="s">
        <v>996</v>
      </c>
      <c r="E385" s="29" t="s">
        <v>814</v>
      </c>
      <c r="F385" s="29" t="s">
        <v>995</v>
      </c>
      <c r="G385" s="29" t="s">
        <v>996</v>
      </c>
      <c r="H385" s="29" t="s">
        <v>997</v>
      </c>
      <c r="I385" s="29" t="s">
        <v>78</v>
      </c>
      <c r="J385" s="29" t="s">
        <v>100</v>
      </c>
      <c r="K385" s="29" t="s">
        <v>105</v>
      </c>
      <c r="L385" s="29" t="s">
        <v>80</v>
      </c>
      <c r="M385" s="29" t="s">
        <v>105</v>
      </c>
      <c r="N385" s="30">
        <v>1000</v>
      </c>
      <c r="O385" s="30">
        <v>13.2</v>
      </c>
      <c r="P385" s="30">
        <v>23.5</v>
      </c>
      <c r="Q385" s="31">
        <v>27</v>
      </c>
      <c r="R385" s="30">
        <v>311.67</v>
      </c>
      <c r="S385" s="30">
        <v>1.78</v>
      </c>
      <c r="T385" s="30">
        <v>1080</v>
      </c>
      <c r="U385" s="30">
        <v>1920</v>
      </c>
      <c r="V385" s="32">
        <v>2.1</v>
      </c>
      <c r="W385" s="30">
        <v>6653</v>
      </c>
      <c r="X385" s="30">
        <v>60</v>
      </c>
      <c r="Y385" s="30">
        <v>32.9</v>
      </c>
      <c r="Z385" s="29" t="s">
        <v>150</v>
      </c>
      <c r="AA385" s="29" t="s">
        <v>86</v>
      </c>
      <c r="AB385" s="29"/>
      <c r="AC385" s="29"/>
      <c r="AD385" s="29" t="s">
        <v>83</v>
      </c>
      <c r="AE385" s="29" t="s">
        <v>83</v>
      </c>
      <c r="AF385" s="29" t="s">
        <v>270</v>
      </c>
      <c r="AG385" s="29" t="s">
        <v>762</v>
      </c>
      <c r="AH385" s="29" t="s">
        <v>120</v>
      </c>
      <c r="AI385" s="29"/>
      <c r="AJ385" s="29" t="s">
        <v>120</v>
      </c>
      <c r="AK385" s="29" t="s">
        <v>86</v>
      </c>
      <c r="AL385" s="29" t="s">
        <v>102</v>
      </c>
      <c r="AM385" s="29" t="s">
        <v>762</v>
      </c>
      <c r="AN385" s="29" t="s">
        <v>86</v>
      </c>
      <c r="AO385" s="29" t="s">
        <v>86</v>
      </c>
      <c r="AP385" s="29" t="s">
        <v>86</v>
      </c>
      <c r="AQ385" s="29" t="s">
        <v>96</v>
      </c>
      <c r="AR385" s="29"/>
      <c r="AS385" s="29" t="s">
        <v>84</v>
      </c>
      <c r="AT385" s="29" t="s">
        <v>89</v>
      </c>
      <c r="AU385" s="29"/>
      <c r="AV385" s="30">
        <v>0</v>
      </c>
      <c r="AW385" s="29" t="s">
        <v>84</v>
      </c>
      <c r="AX385" s="29" t="s">
        <v>83</v>
      </c>
      <c r="AY385" s="30">
        <v>300</v>
      </c>
      <c r="AZ385" s="30">
        <v>297.89999999999998</v>
      </c>
      <c r="BA385" s="30">
        <v>201.7</v>
      </c>
      <c r="BB385" s="30">
        <v>200</v>
      </c>
      <c r="BC385" s="29"/>
      <c r="BD385" s="29"/>
      <c r="BE385" s="30">
        <v>19.39</v>
      </c>
      <c r="BF385" s="29"/>
      <c r="BG385" s="30">
        <v>0.16</v>
      </c>
      <c r="BH385" s="29"/>
      <c r="BI385" s="29"/>
      <c r="BJ385" s="30">
        <v>0.15</v>
      </c>
      <c r="BK385" s="30">
        <v>60.36</v>
      </c>
      <c r="BL385" s="30">
        <v>60.36</v>
      </c>
      <c r="BM385" s="30">
        <v>64</v>
      </c>
      <c r="BN385" s="29"/>
      <c r="BO385" s="29"/>
      <c r="BP385" s="30">
        <v>0.16</v>
      </c>
      <c r="BQ385" s="30">
        <v>0.18</v>
      </c>
      <c r="BR385" s="29"/>
      <c r="BS385" s="30">
        <v>19.510000000000002</v>
      </c>
      <c r="BT385" s="30">
        <v>60.84</v>
      </c>
      <c r="BU385" s="29"/>
      <c r="BV385" s="30">
        <v>0</v>
      </c>
      <c r="BW385" s="28">
        <v>493</v>
      </c>
      <c r="BX385" s="33">
        <f t="shared" si="38"/>
        <v>60.360779999999998</v>
      </c>
      <c r="BY385" s="34">
        <f>IF(COUNTIF($G$2:G385,G385)=1,1,0)</f>
        <v>1</v>
      </c>
      <c r="BZ385" s="34">
        <f t="shared" si="39"/>
        <v>1</v>
      </c>
      <c r="CA385" s="28" t="s">
        <v>3405</v>
      </c>
      <c r="CB385" s="34" t="b">
        <f t="shared" si="44"/>
        <v>0</v>
      </c>
      <c r="CC385" s="34" t="b">
        <f t="shared" si="40"/>
        <v>0</v>
      </c>
      <c r="CD385" s="34" t="b">
        <f t="array" ref="CD385">ISNUMBER(SEARCH("Touch Screen",$AJ385))</f>
        <v>0</v>
      </c>
      <c r="CE385" s="34"/>
      <c r="CF385" s="34"/>
      <c r="CG385" s="32">
        <v>32.9</v>
      </c>
      <c r="CH385" s="28">
        <v>0</v>
      </c>
      <c r="CI385" s="33">
        <f>('2. AC Monitors'!$A$8*'1. Version 7 Dataset'!$R385)+('1. Version 7 Dataset'!$V385*'2. AC Monitors'!$B$8)+'2. AC Monitors'!$C$8</f>
        <v>54.843740000000004</v>
      </c>
      <c r="CJ385" s="35">
        <f>BX385-('2. AC Monitors'!$B$8*V385)</f>
        <v>51.540779999999998</v>
      </c>
      <c r="CK385" s="33">
        <f>IF($CH385=0,CJ385,CJ385-('2. AC Monitors'!$A$15*'1. Version 7 Dataset'!$CG385))</f>
        <v>51.540779999999998</v>
      </c>
      <c r="CL385" s="33">
        <f>IF($CC385=TRUE,'1. Version 7 Dataset'!CK385-($CI385*'2. AC Monitors'!$B$15),'1. Version 7 Dataset'!CK385)</f>
        <v>51.540779999999998</v>
      </c>
      <c r="CM385" s="33">
        <f>IF($CD385=TRUE,CL385-($CI385*'2. AC Monitors'!$D$15),CL385)</f>
        <v>51.540779999999998</v>
      </c>
      <c r="CN385" s="33">
        <f>IF($CB385=TRUE,CM385-($CI385*'2. AC Monitors'!$E$15),CM385)</f>
        <v>51.540779999999998</v>
      </c>
      <c r="CO385" s="33">
        <f>IF($CA385="DC",CN385+(CI385*(1-'2. AC Monitors'!$D$21)),CN385)</f>
        <v>51.540779999999998</v>
      </c>
      <c r="CP385" s="35">
        <f>('2. AC Monitors'!$A$8*'1. Version 7 Dataset'!$R385)+'2. AC Monitors'!$C$8</f>
        <v>46.023740000000004</v>
      </c>
      <c r="CQ385" s="35">
        <f t="shared" si="41"/>
        <v>0</v>
      </c>
      <c r="CR385" s="33">
        <f>(IF(CD385=TRUE,CI385+(CI385*'2. AC Monitors'!$D$15),'1. Version 7 Dataset'!CI385))*0.85</f>
        <v>46.617179</v>
      </c>
      <c r="CS385" s="35">
        <f t="shared" si="42"/>
        <v>0</v>
      </c>
      <c r="CT385" s="35">
        <f>($AZ385*$R385*'3. Signage Displays'!$A$7)+'3. Signage Displays'!$B$7*TANH('3. Signage Displays'!$C$7*('1. Version 7 Dataset'!$R385+'3. Signage Displays'!$D$7)+'3. Signage Displays'!$E$7)+'3. Signage Displays'!$F$7</f>
        <v>37.552221799051402</v>
      </c>
      <c r="CU385" s="36">
        <f>($AZ385*$R385*'3. Signage Displays'!$A$7)</f>
        <v>3.7138597200000003</v>
      </c>
      <c r="CV385" s="37">
        <f>BE385-(AZ385*R385*'3. Signage Displays'!$A$7)</f>
        <v>15.67614028</v>
      </c>
      <c r="CW385" s="37">
        <f>IF(CC385=TRUE,CV385-(CT385*'3. Signage Displays'!$A$12),CV385)</f>
        <v>15.67614028</v>
      </c>
      <c r="CX385" s="38">
        <f>'3. Signage Displays'!$B$7*TANH('3. Signage Displays'!$C$7*('1. Version 7 Dataset'!R385+'3. Signage Displays'!$D$7)+'3. Signage Displays'!$E$7)+'3. Signage Displays'!$F$7</f>
        <v>33.8383620790514</v>
      </c>
      <c r="CY385" s="28">
        <f t="shared" si="43"/>
        <v>1</v>
      </c>
    </row>
    <row r="386" spans="1:103" s="17" customFormat="1" ht="19.5" customHeight="1">
      <c r="A386" s="28">
        <v>494</v>
      </c>
      <c r="B386" s="29" t="s">
        <v>3083</v>
      </c>
      <c r="C386" s="29" t="s">
        <v>3248</v>
      </c>
      <c r="D386" s="29" t="s">
        <v>3249</v>
      </c>
      <c r="E386" s="29" t="s">
        <v>3086</v>
      </c>
      <c r="F386" s="29" t="s">
        <v>3248</v>
      </c>
      <c r="G386" s="29" t="s">
        <v>3249</v>
      </c>
      <c r="H386" s="29"/>
      <c r="I386" s="29" t="s">
        <v>78</v>
      </c>
      <c r="J386" s="29" t="s">
        <v>100</v>
      </c>
      <c r="K386" s="29"/>
      <c r="L386" s="29" t="s">
        <v>80</v>
      </c>
      <c r="M386" s="29"/>
      <c r="N386" s="30">
        <v>1000</v>
      </c>
      <c r="O386" s="30">
        <v>11.7</v>
      </c>
      <c r="P386" s="30">
        <v>20.8</v>
      </c>
      <c r="Q386" s="31">
        <v>23.8</v>
      </c>
      <c r="R386" s="30">
        <v>242.19</v>
      </c>
      <c r="S386" s="30">
        <v>1.78</v>
      </c>
      <c r="T386" s="30">
        <v>1080</v>
      </c>
      <c r="U386" s="30">
        <v>1920</v>
      </c>
      <c r="V386" s="32">
        <v>2.1</v>
      </c>
      <c r="W386" s="30">
        <v>8562</v>
      </c>
      <c r="X386" s="30">
        <v>60</v>
      </c>
      <c r="Y386" s="30">
        <v>0.7</v>
      </c>
      <c r="Z386" s="29" t="s">
        <v>150</v>
      </c>
      <c r="AA386" s="29" t="s">
        <v>86</v>
      </c>
      <c r="AB386" s="29"/>
      <c r="AC386" s="29"/>
      <c r="AD386" s="29" t="s">
        <v>84</v>
      </c>
      <c r="AE386" s="29" t="s">
        <v>84</v>
      </c>
      <c r="AF386" s="29" t="s">
        <v>1248</v>
      </c>
      <c r="AG386" s="29" t="s">
        <v>3250</v>
      </c>
      <c r="AH386" s="29" t="s">
        <v>86</v>
      </c>
      <c r="AI386" s="29"/>
      <c r="AJ386" s="29" t="s">
        <v>86</v>
      </c>
      <c r="AK386" s="29" t="s">
        <v>86</v>
      </c>
      <c r="AL386" s="29" t="s">
        <v>102</v>
      </c>
      <c r="AM386" s="29" t="s">
        <v>3250</v>
      </c>
      <c r="AN386" s="29" t="s">
        <v>86</v>
      </c>
      <c r="AO386" s="29" t="s">
        <v>86</v>
      </c>
      <c r="AP386" s="29" t="s">
        <v>86</v>
      </c>
      <c r="AQ386" s="29" t="s">
        <v>96</v>
      </c>
      <c r="AR386" s="29"/>
      <c r="AS386" s="29" t="s">
        <v>84</v>
      </c>
      <c r="AT386" s="29" t="s">
        <v>89</v>
      </c>
      <c r="AU386" s="29"/>
      <c r="AV386" s="29"/>
      <c r="AW386" s="29" t="s">
        <v>83</v>
      </c>
      <c r="AX386" s="29" t="s">
        <v>84</v>
      </c>
      <c r="AY386" s="30">
        <v>250</v>
      </c>
      <c r="AZ386" s="30">
        <v>268.89999999999998</v>
      </c>
      <c r="BA386" s="30">
        <v>205.4</v>
      </c>
      <c r="BB386" s="30">
        <v>200.1</v>
      </c>
      <c r="BC386" s="29"/>
      <c r="BD386" s="29"/>
      <c r="BE386" s="30">
        <v>16.21</v>
      </c>
      <c r="BF386" s="29"/>
      <c r="BG386" s="30">
        <v>0.11</v>
      </c>
      <c r="BH386" s="29"/>
      <c r="BI386" s="29"/>
      <c r="BJ386" s="30">
        <v>0.11</v>
      </c>
      <c r="BK386" s="30">
        <v>51.05</v>
      </c>
      <c r="BL386" s="30">
        <v>51.05</v>
      </c>
      <c r="BM386" s="30">
        <v>54.15</v>
      </c>
      <c r="BN386" s="29"/>
      <c r="BO386" s="29"/>
      <c r="BP386" s="30">
        <v>0.15</v>
      </c>
      <c r="BQ386" s="30">
        <v>0.17</v>
      </c>
      <c r="BR386" s="29"/>
      <c r="BS386" s="30">
        <v>15.99</v>
      </c>
      <c r="BT386" s="30">
        <v>49.99</v>
      </c>
      <c r="BU386" s="29"/>
      <c r="BV386" s="30">
        <v>0</v>
      </c>
      <c r="BW386" s="28">
        <v>494</v>
      </c>
      <c r="BX386" s="33">
        <f t="shared" ref="BX386:BX449" si="45">8.76*((0.65*BG386)+(0.35*BE386))</f>
        <v>50.3262</v>
      </c>
      <c r="BY386" s="34">
        <f>IF(COUNTIF($G$2:G386,G386)=1,1,0)</f>
        <v>1</v>
      </c>
      <c r="BZ386" s="34">
        <f t="shared" ref="BZ386:BZ449" si="46">IF(V386&lt;3.6,1,2)</f>
        <v>1</v>
      </c>
      <c r="CA386" s="28" t="s">
        <v>3405</v>
      </c>
      <c r="CB386" s="34" t="b">
        <f t="shared" si="44"/>
        <v>0</v>
      </c>
      <c r="CC386" s="34" t="b">
        <f t="shared" ref="CC386:CC449" si="47">ISNUMBER(SEARCH("Automatic Brightness Control",AJ386))</f>
        <v>0</v>
      </c>
      <c r="CD386" s="34" t="b">
        <f t="array" ref="CD386">ISNUMBER(SEARCH("Touch Screen",$AJ386))</f>
        <v>0</v>
      </c>
      <c r="CE386" s="34"/>
      <c r="CF386" s="34"/>
      <c r="CG386" s="32">
        <v>0.7</v>
      </c>
      <c r="CH386" s="28">
        <v>0</v>
      </c>
      <c r="CI386" s="33">
        <f>('2. AC Monitors'!$A$8*'1. Version 7 Dataset'!$R386)+('1. Version 7 Dataset'!$V386*'2. AC Monitors'!$B$8)+'2. AC Monitors'!$C$8</f>
        <v>46.367179999999998</v>
      </c>
      <c r="CJ386" s="35">
        <f>BX386-('2. AC Monitors'!$B$8*V386)</f>
        <v>41.5062</v>
      </c>
      <c r="CK386" s="33">
        <f>IF($CH386=0,CJ386,CJ386-('2. AC Monitors'!$A$15*'1. Version 7 Dataset'!$CG386))</f>
        <v>41.5062</v>
      </c>
      <c r="CL386" s="33">
        <f>IF($CC386=TRUE,'1. Version 7 Dataset'!CK386-($CI386*'2. AC Monitors'!$B$15),'1. Version 7 Dataset'!CK386)</f>
        <v>41.5062</v>
      </c>
      <c r="CM386" s="33">
        <f>IF($CD386=TRUE,CL386-($CI386*'2. AC Monitors'!$D$15),CL386)</f>
        <v>41.5062</v>
      </c>
      <c r="CN386" s="33">
        <f>IF($CB386=TRUE,CM386-($CI386*'2. AC Monitors'!$E$15),CM386)</f>
        <v>41.5062</v>
      </c>
      <c r="CO386" s="33">
        <f>IF($CA386="DC",CN386+(CI386*(1-'2. AC Monitors'!$D$21)),CN386)</f>
        <v>41.5062</v>
      </c>
      <c r="CP386" s="35">
        <f>('2. AC Monitors'!$A$8*'1. Version 7 Dataset'!$R386)+'2. AC Monitors'!$C$8</f>
        <v>37.547179999999997</v>
      </c>
      <c r="CQ386" s="35">
        <f t="shared" ref="CQ386:CQ449" si="48">IF(CN386&lt;=CP386,1,0)</f>
        <v>0</v>
      </c>
      <c r="CR386" s="33">
        <f>(IF(CD386=TRUE,CI386+(CI386*'2. AC Monitors'!$D$15),'1. Version 7 Dataset'!CI386))*0.85</f>
        <v>39.412102999999995</v>
      </c>
      <c r="CS386" s="35">
        <f t="shared" si="42"/>
        <v>0</v>
      </c>
      <c r="CT386" s="35">
        <f>($AZ386*$R386*'3. Signage Displays'!$A$7)+'3. Signage Displays'!$B$7*TANH('3. Signage Displays'!$C$7*('1. Version 7 Dataset'!$R386+'3. Signage Displays'!$D$7)+'3. Signage Displays'!$E$7)+'3. Signage Displays'!$F$7</f>
        <v>32.315119084338434</v>
      </c>
      <c r="CU386" s="36">
        <f>($AZ386*$R386*'3. Signage Displays'!$A$7)</f>
        <v>2.6049956399999998</v>
      </c>
      <c r="CV386" s="37">
        <f>BE386-(AZ386*R386*'3. Signage Displays'!$A$7)</f>
        <v>13.605004360000001</v>
      </c>
      <c r="CW386" s="37">
        <f>IF(CC386=TRUE,CV386-(CT386*'3. Signage Displays'!$A$12),CV386)</f>
        <v>13.605004360000001</v>
      </c>
      <c r="CX386" s="38">
        <f>'3. Signage Displays'!$B$7*TANH('3. Signage Displays'!$C$7*('1. Version 7 Dataset'!R386+'3. Signage Displays'!$D$7)+'3. Signage Displays'!$E$7)+'3. Signage Displays'!$F$7</f>
        <v>29.710123444338436</v>
      </c>
      <c r="CY386" s="28">
        <f t="shared" si="43"/>
        <v>1</v>
      </c>
    </row>
    <row r="387" spans="1:103" s="17" customFormat="1" ht="19.5" customHeight="1">
      <c r="A387" s="28">
        <v>495</v>
      </c>
      <c r="B387" s="29" t="s">
        <v>3083</v>
      </c>
      <c r="C387" s="29" t="s">
        <v>3106</v>
      </c>
      <c r="D387" s="29" t="s">
        <v>3107</v>
      </c>
      <c r="E387" s="29" t="s">
        <v>3086</v>
      </c>
      <c r="F387" s="29" t="s">
        <v>3106</v>
      </c>
      <c r="G387" s="29" t="s">
        <v>3107</v>
      </c>
      <c r="H387" s="29" t="s">
        <v>3108</v>
      </c>
      <c r="I387" s="29" t="s">
        <v>78</v>
      </c>
      <c r="J387" s="29" t="s">
        <v>100</v>
      </c>
      <c r="K387" s="29"/>
      <c r="L387" s="29" t="s">
        <v>80</v>
      </c>
      <c r="M387" s="29"/>
      <c r="N387" s="30">
        <v>1000</v>
      </c>
      <c r="O387" s="30">
        <v>10.6</v>
      </c>
      <c r="P387" s="30">
        <v>18.8</v>
      </c>
      <c r="Q387" s="31">
        <v>21.5</v>
      </c>
      <c r="R387" s="30">
        <v>197.52</v>
      </c>
      <c r="S387" s="30">
        <v>1.78</v>
      </c>
      <c r="T387" s="30">
        <v>1080</v>
      </c>
      <c r="U387" s="30">
        <v>1920</v>
      </c>
      <c r="V387" s="32">
        <v>2.1</v>
      </c>
      <c r="W387" s="30">
        <v>10498</v>
      </c>
      <c r="X387" s="30">
        <v>60</v>
      </c>
      <c r="Y387" s="30">
        <v>0.3</v>
      </c>
      <c r="Z387" s="29" t="s">
        <v>86</v>
      </c>
      <c r="AA387" s="29" t="s">
        <v>86</v>
      </c>
      <c r="AB387" s="29"/>
      <c r="AC387" s="29"/>
      <c r="AD387" s="29" t="s">
        <v>84</v>
      </c>
      <c r="AE387" s="29" t="s">
        <v>83</v>
      </c>
      <c r="AF387" s="29" t="s">
        <v>3109</v>
      </c>
      <c r="AG387" s="29"/>
      <c r="AH387" s="29" t="s">
        <v>120</v>
      </c>
      <c r="AI387" s="29"/>
      <c r="AJ387" s="29" t="s">
        <v>120</v>
      </c>
      <c r="AK387" s="29" t="s">
        <v>86</v>
      </c>
      <c r="AL387" s="29" t="s">
        <v>107</v>
      </c>
      <c r="AM387" s="29"/>
      <c r="AN387" s="29" t="s">
        <v>86</v>
      </c>
      <c r="AO387" s="29" t="s">
        <v>86</v>
      </c>
      <c r="AP387" s="29" t="s">
        <v>86</v>
      </c>
      <c r="AQ387" s="29" t="s">
        <v>96</v>
      </c>
      <c r="AR387" s="29"/>
      <c r="AS387" s="29" t="s">
        <v>84</v>
      </c>
      <c r="AT387" s="29" t="s">
        <v>89</v>
      </c>
      <c r="AU387" s="29"/>
      <c r="AV387" s="30">
        <v>1</v>
      </c>
      <c r="AW387" s="29" t="s">
        <v>84</v>
      </c>
      <c r="AX387" s="29" t="s">
        <v>84</v>
      </c>
      <c r="AY387" s="30">
        <v>250</v>
      </c>
      <c r="AZ387" s="30">
        <v>255.2</v>
      </c>
      <c r="BA387" s="30">
        <v>213.5</v>
      </c>
      <c r="BB387" s="30">
        <v>200.1</v>
      </c>
      <c r="BC387" s="29"/>
      <c r="BD387" s="29"/>
      <c r="BE387" s="30">
        <v>13.12</v>
      </c>
      <c r="BF387" s="29"/>
      <c r="BG387" s="30">
        <v>0.18</v>
      </c>
      <c r="BH387" s="30">
        <v>0.18</v>
      </c>
      <c r="BI387" s="29"/>
      <c r="BJ387" s="30">
        <v>0.13</v>
      </c>
      <c r="BK387" s="30">
        <v>41.25</v>
      </c>
      <c r="BL387" s="30">
        <v>41.25</v>
      </c>
      <c r="BM387" s="30">
        <v>50.9</v>
      </c>
      <c r="BN387" s="29"/>
      <c r="BO387" s="29"/>
      <c r="BP387" s="30">
        <v>0.16</v>
      </c>
      <c r="BQ387" s="30">
        <v>0.22</v>
      </c>
      <c r="BR387" s="30">
        <v>0.21</v>
      </c>
      <c r="BS387" s="30">
        <v>13.16</v>
      </c>
      <c r="BT387" s="30">
        <v>41.6</v>
      </c>
      <c r="BU387" s="29"/>
      <c r="BV387" s="30">
        <v>0</v>
      </c>
      <c r="BW387" s="28">
        <v>495</v>
      </c>
      <c r="BX387" s="33">
        <f t="shared" si="45"/>
        <v>41.250839999999997</v>
      </c>
      <c r="BY387" s="34">
        <f>IF(COUNTIF($G$2:G387,G387)=1,1,0)</f>
        <v>1</v>
      </c>
      <c r="BZ387" s="34">
        <f t="shared" si="46"/>
        <v>1</v>
      </c>
      <c r="CA387" s="28" t="s">
        <v>3405</v>
      </c>
      <c r="CB387" s="34" t="b">
        <f t="shared" si="44"/>
        <v>0</v>
      </c>
      <c r="CC387" s="34" t="b">
        <f t="shared" si="47"/>
        <v>0</v>
      </c>
      <c r="CD387" s="34" t="b">
        <f t="array" ref="CD387">ISNUMBER(SEARCH("Touch Screen",$AJ387))</f>
        <v>0</v>
      </c>
      <c r="CE387" s="34"/>
      <c r="CF387" s="34"/>
      <c r="CG387" s="32">
        <v>0.3</v>
      </c>
      <c r="CH387" s="28">
        <v>0</v>
      </c>
      <c r="CI387" s="33">
        <f>('2. AC Monitors'!$A$8*'1. Version 7 Dataset'!$R387)+('1. Version 7 Dataset'!$V387*'2. AC Monitors'!$B$8)+'2. AC Monitors'!$C$8</f>
        <v>40.917439999999999</v>
      </c>
      <c r="CJ387" s="35">
        <f>BX387-('2. AC Monitors'!$B$8*V387)</f>
        <v>32.430839999999996</v>
      </c>
      <c r="CK387" s="33">
        <f>IF($CH387=0,CJ387,CJ387-('2. AC Monitors'!$A$15*'1. Version 7 Dataset'!$CG387))</f>
        <v>32.430839999999996</v>
      </c>
      <c r="CL387" s="33">
        <f>IF($CC387=TRUE,'1. Version 7 Dataset'!CK387-($CI387*'2. AC Monitors'!$B$15),'1. Version 7 Dataset'!CK387)</f>
        <v>32.430839999999996</v>
      </c>
      <c r="CM387" s="33">
        <f>IF($CD387=TRUE,CL387-($CI387*'2. AC Monitors'!$D$15),CL387)</f>
        <v>32.430839999999996</v>
      </c>
      <c r="CN387" s="33">
        <f>IF($CB387=TRUE,CM387-($CI387*'2. AC Monitors'!$E$15),CM387)</f>
        <v>32.430839999999996</v>
      </c>
      <c r="CO387" s="33">
        <f>IF($CA387="DC",CN387+(CI387*(1-'2. AC Monitors'!$D$21)),CN387)</f>
        <v>32.430839999999996</v>
      </c>
      <c r="CP387" s="35">
        <f>('2. AC Monitors'!$A$8*'1. Version 7 Dataset'!$R387)+'2. AC Monitors'!$C$8</f>
        <v>32.097440000000006</v>
      </c>
      <c r="CQ387" s="35">
        <f t="shared" si="48"/>
        <v>0</v>
      </c>
      <c r="CR387" s="33">
        <f>(IF(CD387=TRUE,CI387+(CI387*'2. AC Monitors'!$D$15),'1. Version 7 Dataset'!CI387))*0.85</f>
        <v>34.779823999999998</v>
      </c>
      <c r="CS387" s="35">
        <f t="shared" ref="CS387:CS450" si="49">IF(BX387&lt;=CR387,1,0)</f>
        <v>0</v>
      </c>
      <c r="CT387" s="35">
        <f>($AZ387*$R387*'3. Signage Displays'!$A$7)+'3. Signage Displays'!$B$7*TANH('3. Signage Displays'!$C$7*('1. Version 7 Dataset'!$R387+'3. Signage Displays'!$D$7)+'3. Signage Displays'!$E$7)+'3. Signage Displays'!$F$7</f>
        <v>29.05938003792377</v>
      </c>
      <c r="CU387" s="36">
        <f>($AZ387*$R387*'3. Signage Displays'!$A$7)</f>
        <v>2.0162841600000001</v>
      </c>
      <c r="CV387" s="37">
        <f>BE387-(AZ387*R387*'3. Signage Displays'!$A$7)</f>
        <v>11.10371584</v>
      </c>
      <c r="CW387" s="37">
        <f>IF(CC387=TRUE,CV387-(CT387*'3. Signage Displays'!$A$12),CV387)</f>
        <v>11.10371584</v>
      </c>
      <c r="CX387" s="38">
        <f>'3. Signage Displays'!$B$7*TANH('3. Signage Displays'!$C$7*('1. Version 7 Dataset'!R387+'3. Signage Displays'!$D$7)+'3. Signage Displays'!$E$7)+'3. Signage Displays'!$F$7</f>
        <v>27.043095877923768</v>
      </c>
      <c r="CY387" s="28">
        <f t="shared" ref="CY387:CY450" si="50">IF(CW387&lt;=CX387,1,0)</f>
        <v>1</v>
      </c>
    </row>
    <row r="388" spans="1:103" s="17" customFormat="1" ht="19.5" customHeight="1">
      <c r="A388" s="28">
        <v>496</v>
      </c>
      <c r="B388" s="29" t="s">
        <v>808</v>
      </c>
      <c r="C388" s="29" t="s">
        <v>951</v>
      </c>
      <c r="D388" s="29" t="s">
        <v>952</v>
      </c>
      <c r="E388" s="29" t="s">
        <v>814</v>
      </c>
      <c r="F388" s="29" t="s">
        <v>951</v>
      </c>
      <c r="G388" s="29" t="s">
        <v>952</v>
      </c>
      <c r="H388" s="29" t="s">
        <v>953</v>
      </c>
      <c r="I388" s="29" t="s">
        <v>78</v>
      </c>
      <c r="J388" s="29" t="s">
        <v>100</v>
      </c>
      <c r="K388" s="29" t="s">
        <v>105</v>
      </c>
      <c r="L388" s="29" t="s">
        <v>80</v>
      </c>
      <c r="M388" s="29" t="s">
        <v>105</v>
      </c>
      <c r="N388" s="30">
        <v>1000</v>
      </c>
      <c r="O388" s="30">
        <v>18.7</v>
      </c>
      <c r="P388" s="30">
        <v>10.5</v>
      </c>
      <c r="Q388" s="31">
        <v>21.5</v>
      </c>
      <c r="R388" s="30">
        <v>197.6</v>
      </c>
      <c r="S388" s="30">
        <v>1.78</v>
      </c>
      <c r="T388" s="30">
        <v>1080</v>
      </c>
      <c r="U388" s="30">
        <v>1920</v>
      </c>
      <c r="V388" s="32">
        <v>2.1</v>
      </c>
      <c r="W388" s="30">
        <v>10493</v>
      </c>
      <c r="X388" s="30">
        <v>60</v>
      </c>
      <c r="Y388" s="30">
        <v>32.700000000000003</v>
      </c>
      <c r="Z388" s="29" t="s">
        <v>86</v>
      </c>
      <c r="AA388" s="29" t="s">
        <v>86</v>
      </c>
      <c r="AB388" s="29"/>
      <c r="AC388" s="29"/>
      <c r="AD388" s="29" t="s">
        <v>84</v>
      </c>
      <c r="AE388" s="29" t="s">
        <v>83</v>
      </c>
      <c r="AF388" s="29" t="s">
        <v>139</v>
      </c>
      <c r="AG388" s="29" t="s">
        <v>105</v>
      </c>
      <c r="AH388" s="29" t="s">
        <v>120</v>
      </c>
      <c r="AI388" s="29" t="s">
        <v>105</v>
      </c>
      <c r="AJ388" s="29" t="s">
        <v>120</v>
      </c>
      <c r="AK388" s="29" t="s">
        <v>86</v>
      </c>
      <c r="AL388" s="29" t="s">
        <v>102</v>
      </c>
      <c r="AM388" s="29" t="s">
        <v>105</v>
      </c>
      <c r="AN388" s="29" t="s">
        <v>86</v>
      </c>
      <c r="AO388" s="29" t="s">
        <v>86</v>
      </c>
      <c r="AP388" s="29" t="s">
        <v>86</v>
      </c>
      <c r="AQ388" s="29" t="s">
        <v>96</v>
      </c>
      <c r="AR388" s="29" t="s">
        <v>105</v>
      </c>
      <c r="AS388" s="29" t="s">
        <v>84</v>
      </c>
      <c r="AT388" s="29" t="s">
        <v>89</v>
      </c>
      <c r="AU388" s="29" t="s">
        <v>105</v>
      </c>
      <c r="AV388" s="30">
        <v>4</v>
      </c>
      <c r="AW388" s="29" t="s">
        <v>84</v>
      </c>
      <c r="AX388" s="29" t="s">
        <v>83</v>
      </c>
      <c r="AY388" s="30">
        <v>250</v>
      </c>
      <c r="AZ388" s="30">
        <v>238.4</v>
      </c>
      <c r="BA388" s="30">
        <v>210.3</v>
      </c>
      <c r="BB388" s="30">
        <v>200</v>
      </c>
      <c r="BC388" s="29"/>
      <c r="BD388" s="29"/>
      <c r="BE388" s="30">
        <v>15.81</v>
      </c>
      <c r="BF388" s="29"/>
      <c r="BG388" s="30">
        <v>0.14000000000000001</v>
      </c>
      <c r="BH388" s="29"/>
      <c r="BI388" s="29"/>
      <c r="BJ388" s="30">
        <v>0.12</v>
      </c>
      <c r="BK388" s="30">
        <v>49.27</v>
      </c>
      <c r="BL388" s="30">
        <v>49.27</v>
      </c>
      <c r="BM388" s="30">
        <v>50.5</v>
      </c>
      <c r="BN388" s="29"/>
      <c r="BO388" s="29"/>
      <c r="BP388" s="30">
        <v>0.14000000000000001</v>
      </c>
      <c r="BQ388" s="30">
        <v>0.16</v>
      </c>
      <c r="BR388" s="29"/>
      <c r="BS388" s="30">
        <v>15.73</v>
      </c>
      <c r="BT388" s="30">
        <v>49.15</v>
      </c>
      <c r="BU388" s="29"/>
      <c r="BV388" s="30">
        <v>0</v>
      </c>
      <c r="BW388" s="28">
        <v>496</v>
      </c>
      <c r="BX388" s="33">
        <f t="shared" si="45"/>
        <v>49.270620000000001</v>
      </c>
      <c r="BY388" s="34">
        <f>IF(COUNTIF($G$2:G388,G388)=1,1,0)</f>
        <v>1</v>
      </c>
      <c r="BZ388" s="34">
        <f t="shared" si="46"/>
        <v>1</v>
      </c>
      <c r="CA388" s="28" t="s">
        <v>3405</v>
      </c>
      <c r="CB388" s="34" t="b">
        <f t="shared" si="44"/>
        <v>0</v>
      </c>
      <c r="CC388" s="34" t="b">
        <f t="shared" si="47"/>
        <v>0</v>
      </c>
      <c r="CD388" s="34" t="b">
        <f t="array" ref="CD388">ISNUMBER(SEARCH("Touch Screen",$AJ388))</f>
        <v>0</v>
      </c>
      <c r="CE388" s="34"/>
      <c r="CF388" s="34"/>
      <c r="CG388" s="32">
        <v>32.700000000000003</v>
      </c>
      <c r="CH388" s="28">
        <v>0</v>
      </c>
      <c r="CI388" s="33">
        <f>('2. AC Monitors'!$A$8*'1. Version 7 Dataset'!$R388)+('1. Version 7 Dataset'!$V388*'2. AC Monitors'!$B$8)+'2. AC Monitors'!$C$8</f>
        <v>40.927199999999999</v>
      </c>
      <c r="CJ388" s="35">
        <f>BX388-('2. AC Monitors'!$B$8*V388)</f>
        <v>40.450620000000001</v>
      </c>
      <c r="CK388" s="33">
        <f>IF($CH388=0,CJ388,CJ388-('2. AC Monitors'!$A$15*'1. Version 7 Dataset'!$CG388))</f>
        <v>40.450620000000001</v>
      </c>
      <c r="CL388" s="33">
        <f>IF($CC388=TRUE,'1. Version 7 Dataset'!CK388-($CI388*'2. AC Monitors'!$B$15),'1. Version 7 Dataset'!CK388)</f>
        <v>40.450620000000001</v>
      </c>
      <c r="CM388" s="33">
        <f>IF($CD388=TRUE,CL388-($CI388*'2. AC Monitors'!$D$15),CL388)</f>
        <v>40.450620000000001</v>
      </c>
      <c r="CN388" s="33">
        <f>IF($CB388=TRUE,CM388-($CI388*'2. AC Monitors'!$E$15),CM388)</f>
        <v>40.450620000000001</v>
      </c>
      <c r="CO388" s="33">
        <f>IF($CA388="DC",CN388+(CI388*(1-'2. AC Monitors'!$D$21)),CN388)</f>
        <v>40.450620000000001</v>
      </c>
      <c r="CP388" s="35">
        <f>('2. AC Monitors'!$A$8*'1. Version 7 Dataset'!$R388)+'2. AC Monitors'!$C$8</f>
        <v>32.107199999999999</v>
      </c>
      <c r="CQ388" s="35">
        <f t="shared" si="48"/>
        <v>0</v>
      </c>
      <c r="CR388" s="33">
        <f>(IF(CD388=TRUE,CI388+(CI388*'2. AC Monitors'!$D$15),'1. Version 7 Dataset'!CI388))*0.85</f>
        <v>34.788119999999999</v>
      </c>
      <c r="CS388" s="35">
        <f t="shared" si="49"/>
        <v>0</v>
      </c>
      <c r="CT388" s="35">
        <f>($AZ388*$R388*'3. Signage Displays'!$A$7)+'3. Signage Displays'!$B$7*TANH('3. Signage Displays'!$C$7*('1. Version 7 Dataset'!$R388+'3. Signage Displays'!$D$7)+'3. Signage Displays'!$E$7)+'3. Signage Displays'!$F$7</f>
        <v>28.932192931624591</v>
      </c>
      <c r="CU388" s="36">
        <f>($AZ388*$R388*'3. Signage Displays'!$A$7)</f>
        <v>1.8843136</v>
      </c>
      <c r="CV388" s="37">
        <f>BE388-(AZ388*R388*'3. Signage Displays'!$A$7)</f>
        <v>13.9256864</v>
      </c>
      <c r="CW388" s="37">
        <f>IF(CC388=TRUE,CV388-(CT388*'3. Signage Displays'!$A$12),CV388)</f>
        <v>13.9256864</v>
      </c>
      <c r="CX388" s="38">
        <f>'3. Signage Displays'!$B$7*TANH('3. Signage Displays'!$C$7*('1. Version 7 Dataset'!R388+'3. Signage Displays'!$D$7)+'3. Signage Displays'!$E$7)+'3. Signage Displays'!$F$7</f>
        <v>27.047879331624593</v>
      </c>
      <c r="CY388" s="28">
        <f t="shared" si="50"/>
        <v>1</v>
      </c>
    </row>
    <row r="389" spans="1:103" s="17" customFormat="1" ht="19.5" customHeight="1">
      <c r="A389" s="28">
        <v>497</v>
      </c>
      <c r="B389" s="29" t="s">
        <v>808</v>
      </c>
      <c r="C389" s="29" t="s">
        <v>966</v>
      </c>
      <c r="D389" s="29" t="s">
        <v>967</v>
      </c>
      <c r="E389" s="29" t="s">
        <v>814</v>
      </c>
      <c r="F389" s="29" t="s">
        <v>966</v>
      </c>
      <c r="G389" s="29" t="s">
        <v>967</v>
      </c>
      <c r="H389" s="29" t="s">
        <v>968</v>
      </c>
      <c r="I389" s="29" t="s">
        <v>78</v>
      </c>
      <c r="J389" s="29" t="s">
        <v>100</v>
      </c>
      <c r="K389" s="29" t="s">
        <v>105</v>
      </c>
      <c r="L389" s="29" t="s">
        <v>80</v>
      </c>
      <c r="M389" s="29" t="s">
        <v>105</v>
      </c>
      <c r="N389" s="30">
        <v>1000</v>
      </c>
      <c r="O389" s="30">
        <v>11.3</v>
      </c>
      <c r="P389" s="30">
        <v>20</v>
      </c>
      <c r="Q389" s="31">
        <v>23</v>
      </c>
      <c r="R389" s="30">
        <v>226.05</v>
      </c>
      <c r="S389" s="30">
        <v>1.78</v>
      </c>
      <c r="T389" s="30">
        <v>1080</v>
      </c>
      <c r="U389" s="30">
        <v>1920</v>
      </c>
      <c r="V389" s="32">
        <v>2.1</v>
      </c>
      <c r="W389" s="30">
        <v>9173</v>
      </c>
      <c r="X389" s="30">
        <v>60</v>
      </c>
      <c r="Y389" s="30">
        <v>32.9</v>
      </c>
      <c r="Z389" s="29" t="s">
        <v>86</v>
      </c>
      <c r="AA389" s="29" t="s">
        <v>86</v>
      </c>
      <c r="AB389" s="29"/>
      <c r="AC389" s="29"/>
      <c r="AD389" s="29" t="s">
        <v>84</v>
      </c>
      <c r="AE389" s="29" t="s">
        <v>83</v>
      </c>
      <c r="AF389" s="29" t="s">
        <v>139</v>
      </c>
      <c r="AG389" s="29" t="s">
        <v>105</v>
      </c>
      <c r="AH389" s="29" t="s">
        <v>120</v>
      </c>
      <c r="AI389" s="29" t="s">
        <v>105</v>
      </c>
      <c r="AJ389" s="29" t="s">
        <v>120</v>
      </c>
      <c r="AK389" s="29" t="s">
        <v>86</v>
      </c>
      <c r="AL389" s="29" t="s">
        <v>102</v>
      </c>
      <c r="AM389" s="29" t="s">
        <v>105</v>
      </c>
      <c r="AN389" s="29" t="s">
        <v>86</v>
      </c>
      <c r="AO389" s="29" t="s">
        <v>86</v>
      </c>
      <c r="AP389" s="29" t="s">
        <v>86</v>
      </c>
      <c r="AQ389" s="29" t="s">
        <v>96</v>
      </c>
      <c r="AR389" s="29" t="s">
        <v>105</v>
      </c>
      <c r="AS389" s="29" t="s">
        <v>84</v>
      </c>
      <c r="AT389" s="29" t="s">
        <v>89</v>
      </c>
      <c r="AU389" s="29" t="s">
        <v>105</v>
      </c>
      <c r="AV389" s="30">
        <v>4</v>
      </c>
      <c r="AW389" s="29" t="s">
        <v>84</v>
      </c>
      <c r="AX389" s="29" t="s">
        <v>83</v>
      </c>
      <c r="AY389" s="30">
        <v>250</v>
      </c>
      <c r="AZ389" s="30">
        <v>248.7</v>
      </c>
      <c r="BA389" s="30">
        <v>207.8</v>
      </c>
      <c r="BB389" s="30">
        <v>200</v>
      </c>
      <c r="BC389" s="29"/>
      <c r="BD389" s="29"/>
      <c r="BE389" s="30">
        <v>14.22</v>
      </c>
      <c r="BF389" s="29"/>
      <c r="BG389" s="30">
        <v>0.15</v>
      </c>
      <c r="BH389" s="29"/>
      <c r="BI389" s="29"/>
      <c r="BJ389" s="30">
        <v>0.13</v>
      </c>
      <c r="BK389" s="30">
        <v>44.47</v>
      </c>
      <c r="BL389" s="30">
        <v>44.47</v>
      </c>
      <c r="BM389" s="30">
        <v>50.8</v>
      </c>
      <c r="BN389" s="29"/>
      <c r="BO389" s="29"/>
      <c r="BP389" s="30">
        <v>0.16</v>
      </c>
      <c r="BQ389" s="30">
        <v>0.18</v>
      </c>
      <c r="BR389" s="29"/>
      <c r="BS389" s="30">
        <v>14.34</v>
      </c>
      <c r="BT389" s="30">
        <v>44.99</v>
      </c>
      <c r="BU389" s="29"/>
      <c r="BV389" s="30">
        <v>0</v>
      </c>
      <c r="BW389" s="28">
        <v>497</v>
      </c>
      <c r="BX389" s="33">
        <f t="shared" si="45"/>
        <v>44.452620000000003</v>
      </c>
      <c r="BY389" s="34">
        <f>IF(COUNTIF($G$2:G389,G389)=1,1,0)</f>
        <v>1</v>
      </c>
      <c r="BZ389" s="34">
        <f t="shared" si="46"/>
        <v>1</v>
      </c>
      <c r="CA389" s="28" t="s">
        <v>3405</v>
      </c>
      <c r="CB389" s="34" t="b">
        <f t="shared" si="44"/>
        <v>0</v>
      </c>
      <c r="CC389" s="34" t="b">
        <f t="shared" si="47"/>
        <v>0</v>
      </c>
      <c r="CD389" s="34" t="b">
        <f t="array" ref="CD389">ISNUMBER(SEARCH("Touch Screen",$AJ389))</f>
        <v>0</v>
      </c>
      <c r="CE389" s="34"/>
      <c r="CF389" s="34"/>
      <c r="CG389" s="32">
        <v>32.9</v>
      </c>
      <c r="CH389" s="28">
        <v>0</v>
      </c>
      <c r="CI389" s="33">
        <f>('2. AC Monitors'!$A$8*'1. Version 7 Dataset'!$R389)+('1. Version 7 Dataset'!$V389*'2. AC Monitors'!$B$8)+'2. AC Monitors'!$C$8</f>
        <v>44.398099999999999</v>
      </c>
      <c r="CJ389" s="35">
        <f>BX389-('2. AC Monitors'!$B$8*V389)</f>
        <v>35.632620000000003</v>
      </c>
      <c r="CK389" s="33">
        <f>IF($CH389=0,CJ389,CJ389-('2. AC Monitors'!$A$15*'1. Version 7 Dataset'!$CG389))</f>
        <v>35.632620000000003</v>
      </c>
      <c r="CL389" s="33">
        <f>IF($CC389=TRUE,'1. Version 7 Dataset'!CK389-($CI389*'2. AC Monitors'!$B$15),'1. Version 7 Dataset'!CK389)</f>
        <v>35.632620000000003</v>
      </c>
      <c r="CM389" s="33">
        <f>IF($CD389=TRUE,CL389-($CI389*'2. AC Monitors'!$D$15),CL389)</f>
        <v>35.632620000000003</v>
      </c>
      <c r="CN389" s="33">
        <f>IF($CB389=TRUE,CM389-($CI389*'2. AC Monitors'!$E$15),CM389)</f>
        <v>35.632620000000003</v>
      </c>
      <c r="CO389" s="33">
        <f>IF($CA389="DC",CN389+(CI389*(1-'2. AC Monitors'!$D$21)),CN389)</f>
        <v>35.632620000000003</v>
      </c>
      <c r="CP389" s="35">
        <f>('2. AC Monitors'!$A$8*'1. Version 7 Dataset'!$R389)+'2. AC Monitors'!$C$8</f>
        <v>35.578099999999999</v>
      </c>
      <c r="CQ389" s="35">
        <f t="shared" si="48"/>
        <v>0</v>
      </c>
      <c r="CR389" s="33">
        <f>(IF(CD389=TRUE,CI389+(CI389*'2. AC Monitors'!$D$15),'1. Version 7 Dataset'!CI389))*0.85</f>
        <v>37.738385000000001</v>
      </c>
      <c r="CS389" s="35">
        <f t="shared" si="49"/>
        <v>0</v>
      </c>
      <c r="CT389" s="35">
        <f>($AZ389*$R389*'3. Signage Displays'!$A$7)+'3. Signage Displays'!$B$7*TANH('3. Signage Displays'!$C$7*('1. Version 7 Dataset'!$R389+'3. Signage Displays'!$D$7)+'3. Signage Displays'!$E$7)+'3. Signage Displays'!$F$7</f>
        <v>30.996201881943158</v>
      </c>
      <c r="CU389" s="36">
        <f>($AZ389*$R389*'3. Signage Displays'!$A$7)</f>
        <v>2.2487454000000002</v>
      </c>
      <c r="CV389" s="37">
        <f>BE389-(AZ389*R389*'3. Signage Displays'!$A$7)</f>
        <v>11.9712546</v>
      </c>
      <c r="CW389" s="37">
        <f>IF(CC389=TRUE,CV389-(CT389*'3. Signage Displays'!$A$12),CV389)</f>
        <v>11.9712546</v>
      </c>
      <c r="CX389" s="38">
        <f>'3. Signage Displays'!$B$7*TANH('3. Signage Displays'!$C$7*('1. Version 7 Dataset'!R389+'3. Signage Displays'!$D$7)+'3. Signage Displays'!$E$7)+'3. Signage Displays'!$F$7</f>
        <v>28.747456481943154</v>
      </c>
      <c r="CY389" s="28">
        <f t="shared" si="50"/>
        <v>1</v>
      </c>
    </row>
    <row r="390" spans="1:103" s="17" customFormat="1" ht="19.5" customHeight="1">
      <c r="A390" s="28">
        <v>499</v>
      </c>
      <c r="B390" s="29" t="s">
        <v>808</v>
      </c>
      <c r="C390" s="29" t="s">
        <v>976</v>
      </c>
      <c r="D390" s="29" t="s">
        <v>977</v>
      </c>
      <c r="E390" s="29" t="s">
        <v>814</v>
      </c>
      <c r="F390" s="29" t="s">
        <v>976</v>
      </c>
      <c r="G390" s="29" t="s">
        <v>977</v>
      </c>
      <c r="H390" s="29" t="s">
        <v>978</v>
      </c>
      <c r="I390" s="29" t="s">
        <v>78</v>
      </c>
      <c r="J390" s="29" t="s">
        <v>79</v>
      </c>
      <c r="K390" s="29"/>
      <c r="L390" s="29" t="s">
        <v>80</v>
      </c>
      <c r="M390" s="29"/>
      <c r="N390" s="30">
        <v>1000</v>
      </c>
      <c r="O390" s="30">
        <v>11.7</v>
      </c>
      <c r="P390" s="30">
        <v>20.7</v>
      </c>
      <c r="Q390" s="31">
        <v>23.8</v>
      </c>
      <c r="R390" s="30">
        <v>242.04</v>
      </c>
      <c r="S390" s="30">
        <v>1.78</v>
      </c>
      <c r="T390" s="30">
        <v>1080</v>
      </c>
      <c r="U390" s="30">
        <v>1920</v>
      </c>
      <c r="V390" s="32">
        <v>2.1</v>
      </c>
      <c r="W390" s="30">
        <v>8567</v>
      </c>
      <c r="X390" s="30">
        <v>60</v>
      </c>
      <c r="Y390" s="30">
        <v>0.4</v>
      </c>
      <c r="Z390" s="29" t="s">
        <v>81</v>
      </c>
      <c r="AA390" s="29" t="s">
        <v>86</v>
      </c>
      <c r="AB390" s="29"/>
      <c r="AC390" s="29"/>
      <c r="AD390" s="29" t="s">
        <v>84</v>
      </c>
      <c r="AE390" s="29" t="s">
        <v>83</v>
      </c>
      <c r="AF390" s="29" t="s">
        <v>979</v>
      </c>
      <c r="AG390" s="29" t="s">
        <v>980</v>
      </c>
      <c r="AH390" s="29" t="s">
        <v>86</v>
      </c>
      <c r="AI390" s="29"/>
      <c r="AJ390" s="29" t="s">
        <v>86</v>
      </c>
      <c r="AK390" s="29" t="s">
        <v>86</v>
      </c>
      <c r="AL390" s="29" t="s">
        <v>762</v>
      </c>
      <c r="AM390" s="29" t="s">
        <v>980</v>
      </c>
      <c r="AN390" s="29" t="s">
        <v>86</v>
      </c>
      <c r="AO390" s="29" t="s">
        <v>86</v>
      </c>
      <c r="AP390" s="29" t="s">
        <v>86</v>
      </c>
      <c r="AQ390" s="29" t="s">
        <v>96</v>
      </c>
      <c r="AR390" s="29"/>
      <c r="AS390" s="29" t="s">
        <v>84</v>
      </c>
      <c r="AT390" s="29" t="s">
        <v>89</v>
      </c>
      <c r="AU390" s="29"/>
      <c r="AV390" s="30">
        <v>5</v>
      </c>
      <c r="AW390" s="29" t="s">
        <v>84</v>
      </c>
      <c r="AX390" s="29" t="s">
        <v>84</v>
      </c>
      <c r="AY390" s="30">
        <v>250</v>
      </c>
      <c r="AZ390" s="30">
        <v>291.89999999999998</v>
      </c>
      <c r="BA390" s="30">
        <v>189.8</v>
      </c>
      <c r="BB390" s="30">
        <v>200.1</v>
      </c>
      <c r="BC390" s="29"/>
      <c r="BD390" s="29"/>
      <c r="BE390" s="30">
        <v>14.09</v>
      </c>
      <c r="BF390" s="29"/>
      <c r="BG390" s="30">
        <v>0.21</v>
      </c>
      <c r="BH390" s="29"/>
      <c r="BI390" s="29"/>
      <c r="BJ390" s="30">
        <v>0.2</v>
      </c>
      <c r="BK390" s="30">
        <v>44.4</v>
      </c>
      <c r="BL390" s="30">
        <v>44.4</v>
      </c>
      <c r="BM390" s="30">
        <v>54.1</v>
      </c>
      <c r="BN390" s="29"/>
      <c r="BO390" s="29"/>
      <c r="BP390" s="30">
        <v>0.2</v>
      </c>
      <c r="BQ390" s="30">
        <v>0.21</v>
      </c>
      <c r="BR390" s="29"/>
      <c r="BS390" s="30">
        <v>14.32</v>
      </c>
      <c r="BT390" s="30">
        <v>45.1</v>
      </c>
      <c r="BU390" s="29"/>
      <c r="BV390" s="30">
        <v>0</v>
      </c>
      <c r="BW390" s="28">
        <v>499</v>
      </c>
      <c r="BX390" s="33">
        <f t="shared" si="45"/>
        <v>44.395679999999999</v>
      </c>
      <c r="BY390" s="34">
        <f>IF(COUNTIF($G$2:G390,G390)=1,1,0)</f>
        <v>1</v>
      </c>
      <c r="BZ390" s="34">
        <f t="shared" si="46"/>
        <v>1</v>
      </c>
      <c r="CA390" s="28" t="s">
        <v>3405</v>
      </c>
      <c r="CB390" s="34" t="b">
        <f t="shared" ref="CB390:CB453" si="51">ISNUMBER(SEARCH("curved screen",AH390))</f>
        <v>0</v>
      </c>
      <c r="CC390" s="34" t="b">
        <f t="shared" si="47"/>
        <v>0</v>
      </c>
      <c r="CD390" s="34" t="b">
        <f t="array" ref="CD390">ISNUMBER(SEARCH("Touch Screen",$AJ390))</f>
        <v>0</v>
      </c>
      <c r="CE390" s="34"/>
      <c r="CF390" s="34"/>
      <c r="CG390" s="32">
        <v>40</v>
      </c>
      <c r="CH390" s="28">
        <v>0</v>
      </c>
      <c r="CI390" s="33">
        <f>('2. AC Monitors'!$A$8*'1. Version 7 Dataset'!$R390)+('1. Version 7 Dataset'!$V390*'2. AC Monitors'!$B$8)+'2. AC Monitors'!$C$8</f>
        <v>46.348879999999994</v>
      </c>
      <c r="CJ390" s="35">
        <f>BX390-('2. AC Monitors'!$B$8*V390)</f>
        <v>35.575679999999998</v>
      </c>
      <c r="CK390" s="33">
        <f>IF($CH390=0,CJ390,CJ390-('2. AC Monitors'!$A$15*'1. Version 7 Dataset'!$CG390))</f>
        <v>35.575679999999998</v>
      </c>
      <c r="CL390" s="33">
        <f>IF($CC390=TRUE,'1. Version 7 Dataset'!CK390-($CI390*'2. AC Monitors'!$B$15),'1. Version 7 Dataset'!CK390)</f>
        <v>35.575679999999998</v>
      </c>
      <c r="CM390" s="33">
        <f>IF($CD390=TRUE,CL390-($CI390*'2. AC Monitors'!$D$15),CL390)</f>
        <v>35.575679999999998</v>
      </c>
      <c r="CN390" s="33">
        <f>IF($CB390=TRUE,CM390-($CI390*'2. AC Monitors'!$E$15),CM390)</f>
        <v>35.575679999999998</v>
      </c>
      <c r="CO390" s="33">
        <f>IF($CA390="DC",CN390+(CI390*(1-'2. AC Monitors'!$D$21)),CN390)</f>
        <v>35.575679999999998</v>
      </c>
      <c r="CP390" s="35">
        <f>('2. AC Monitors'!$A$8*'1. Version 7 Dataset'!$R390)+'2. AC Monitors'!$C$8</f>
        <v>37.528880000000001</v>
      </c>
      <c r="CQ390" s="35">
        <f t="shared" si="48"/>
        <v>1</v>
      </c>
      <c r="CR390" s="33">
        <f>(IF(CD390=TRUE,CI390+(CI390*'2. AC Monitors'!$D$15),'1. Version 7 Dataset'!CI390))*0.85</f>
        <v>39.396547999999996</v>
      </c>
      <c r="CS390" s="35">
        <f t="shared" si="49"/>
        <v>0</v>
      </c>
      <c r="CT390" s="35">
        <f>($AZ390*$R390*'3. Signage Displays'!$A$7)+'3. Signage Displays'!$B$7*TANH('3. Signage Displays'!$C$7*('1. Version 7 Dataset'!$R390+'3. Signage Displays'!$D$7)+'3. Signage Displays'!$E$7)+'3. Signage Displays'!$F$7</f>
        <v>32.527241359153876</v>
      </c>
      <c r="CU390" s="36">
        <f>($AZ390*$R390*'3. Signage Displays'!$A$7)</f>
        <v>2.8260590400000001</v>
      </c>
      <c r="CV390" s="37">
        <f>BE390-(AZ390*R390*'3. Signage Displays'!$A$7)</f>
        <v>11.263940959999999</v>
      </c>
      <c r="CW390" s="37">
        <f>IF(CC390=TRUE,CV390-(CT390*'3. Signage Displays'!$A$12),CV390)</f>
        <v>11.263940959999999</v>
      </c>
      <c r="CX390" s="38">
        <f>'3. Signage Displays'!$B$7*TANH('3. Signage Displays'!$C$7*('1. Version 7 Dataset'!R390+'3. Signage Displays'!$D$7)+'3. Signage Displays'!$E$7)+'3. Signage Displays'!$F$7</f>
        <v>29.701182319153872</v>
      </c>
      <c r="CY390" s="28">
        <f t="shared" si="50"/>
        <v>1</v>
      </c>
    </row>
    <row r="391" spans="1:103" s="17" customFormat="1" ht="19.5" customHeight="1">
      <c r="A391" s="28">
        <v>500</v>
      </c>
      <c r="B391" s="29" t="s">
        <v>72</v>
      </c>
      <c r="C391" s="29" t="s">
        <v>97</v>
      </c>
      <c r="D391" s="29" t="s">
        <v>98</v>
      </c>
      <c r="E391" s="29" t="s">
        <v>75</v>
      </c>
      <c r="F391" s="29" t="s">
        <v>92</v>
      </c>
      <c r="G391" s="29" t="s">
        <v>93</v>
      </c>
      <c r="H391" s="29" t="s">
        <v>99</v>
      </c>
      <c r="I391" s="29" t="s">
        <v>78</v>
      </c>
      <c r="J391" s="29" t="s">
        <v>100</v>
      </c>
      <c r="K391" s="29"/>
      <c r="L391" s="29" t="s">
        <v>80</v>
      </c>
      <c r="M391" s="29"/>
      <c r="N391" s="30">
        <v>1000</v>
      </c>
      <c r="O391" s="30">
        <v>11.9</v>
      </c>
      <c r="P391" s="30">
        <v>21.4</v>
      </c>
      <c r="Q391" s="31">
        <v>24.5</v>
      </c>
      <c r="R391" s="30">
        <v>255.05</v>
      </c>
      <c r="S391" s="30">
        <v>1.78</v>
      </c>
      <c r="T391" s="30">
        <v>1080</v>
      </c>
      <c r="U391" s="30">
        <v>1920</v>
      </c>
      <c r="V391" s="32">
        <v>2.1</v>
      </c>
      <c r="W391" s="30">
        <v>8130</v>
      </c>
      <c r="X391" s="30">
        <v>60</v>
      </c>
      <c r="Y391" s="30">
        <v>31.7</v>
      </c>
      <c r="Z391" s="29" t="s">
        <v>81</v>
      </c>
      <c r="AA391" s="29" t="s">
        <v>86</v>
      </c>
      <c r="AB391" s="29"/>
      <c r="AC391" s="29"/>
      <c r="AD391" s="29" t="s">
        <v>84</v>
      </c>
      <c r="AE391" s="29" t="s">
        <v>84</v>
      </c>
      <c r="AF391" s="29" t="s">
        <v>101</v>
      </c>
      <c r="AG391" s="29"/>
      <c r="AH391" s="29" t="s">
        <v>86</v>
      </c>
      <c r="AI391" s="29"/>
      <c r="AJ391" s="29" t="s">
        <v>86</v>
      </c>
      <c r="AK391" s="29" t="s">
        <v>86</v>
      </c>
      <c r="AL391" s="29" t="s">
        <v>102</v>
      </c>
      <c r="AM391" s="29"/>
      <c r="AN391" s="29" t="s">
        <v>86</v>
      </c>
      <c r="AO391" s="29" t="s">
        <v>86</v>
      </c>
      <c r="AP391" s="29" t="s">
        <v>86</v>
      </c>
      <c r="AQ391" s="29" t="s">
        <v>96</v>
      </c>
      <c r="AR391" s="29"/>
      <c r="AS391" s="29" t="s">
        <v>84</v>
      </c>
      <c r="AT391" s="29" t="s">
        <v>89</v>
      </c>
      <c r="AU391" s="29"/>
      <c r="AV391" s="30">
        <v>1</v>
      </c>
      <c r="AW391" s="29" t="s">
        <v>84</v>
      </c>
      <c r="AX391" s="29" t="s">
        <v>83</v>
      </c>
      <c r="AY391" s="30">
        <v>250</v>
      </c>
      <c r="AZ391" s="30">
        <v>315.10000000000002</v>
      </c>
      <c r="BA391" s="30">
        <v>304</v>
      </c>
      <c r="BB391" s="30">
        <v>200.6</v>
      </c>
      <c r="BC391" s="29"/>
      <c r="BD391" s="29"/>
      <c r="BE391" s="30">
        <v>13.5</v>
      </c>
      <c r="BF391" s="29"/>
      <c r="BG391" s="30">
        <v>0.3</v>
      </c>
      <c r="BH391" s="29"/>
      <c r="BI391" s="29"/>
      <c r="BJ391" s="30">
        <v>0.14000000000000001</v>
      </c>
      <c r="BK391" s="30">
        <v>43.11</v>
      </c>
      <c r="BL391" s="29"/>
      <c r="BM391" s="30">
        <v>56.7</v>
      </c>
      <c r="BN391" s="29"/>
      <c r="BO391" s="29"/>
      <c r="BP391" s="30">
        <v>0.19</v>
      </c>
      <c r="BQ391" s="30">
        <v>0.34</v>
      </c>
      <c r="BR391" s="29"/>
      <c r="BS391" s="30">
        <v>13.38</v>
      </c>
      <c r="BT391" s="30">
        <v>42.97</v>
      </c>
      <c r="BU391" s="29"/>
      <c r="BV391" s="30">
        <v>0</v>
      </c>
      <c r="BW391" s="28">
        <v>500</v>
      </c>
      <c r="BX391" s="33">
        <f t="shared" si="45"/>
        <v>43.099199999999996</v>
      </c>
      <c r="BY391" s="34">
        <f>IF(COUNTIF($G$2:G391,G391)=1,1,0)</f>
        <v>1</v>
      </c>
      <c r="BZ391" s="34">
        <f t="shared" si="46"/>
        <v>1</v>
      </c>
      <c r="CA391" s="28" t="s">
        <v>3405</v>
      </c>
      <c r="CB391" s="34" t="b">
        <f t="shared" si="51"/>
        <v>0</v>
      </c>
      <c r="CC391" s="34" t="b">
        <f t="shared" si="47"/>
        <v>0</v>
      </c>
      <c r="CD391" s="34" t="b">
        <f t="array" ref="CD391">ISNUMBER(SEARCH("Touch Screen",$AJ391))</f>
        <v>0</v>
      </c>
      <c r="CE391" s="34"/>
      <c r="CF391" s="34"/>
      <c r="CG391" s="32">
        <v>31.7</v>
      </c>
      <c r="CH391" s="28">
        <v>0</v>
      </c>
      <c r="CI391" s="33">
        <f>('2. AC Monitors'!$A$8*'1. Version 7 Dataset'!$R391)+('1. Version 7 Dataset'!$V391*'2. AC Monitors'!$B$8)+'2. AC Monitors'!$C$8</f>
        <v>47.936099999999996</v>
      </c>
      <c r="CJ391" s="35">
        <f>BX391-('2. AC Monitors'!$B$8*V391)</f>
        <v>34.279199999999996</v>
      </c>
      <c r="CK391" s="33">
        <f>IF($CH391=0,CJ391,CJ391-('2. AC Monitors'!$A$15*'1. Version 7 Dataset'!$CG391))</f>
        <v>34.279199999999996</v>
      </c>
      <c r="CL391" s="33">
        <f>IF($CC391=TRUE,'1. Version 7 Dataset'!CK391-($CI391*'2. AC Monitors'!$B$15),'1. Version 7 Dataset'!CK391)</f>
        <v>34.279199999999996</v>
      </c>
      <c r="CM391" s="33">
        <f>IF($CD391=TRUE,CL391-($CI391*'2. AC Monitors'!$D$15),CL391)</f>
        <v>34.279199999999996</v>
      </c>
      <c r="CN391" s="33">
        <f>IF($CB391=TRUE,CM391-($CI391*'2. AC Monitors'!$E$15),CM391)</f>
        <v>34.279199999999996</v>
      </c>
      <c r="CO391" s="33">
        <f>IF($CA391="DC",CN391+(CI391*(1-'2. AC Monitors'!$D$21)),CN391)</f>
        <v>34.279199999999996</v>
      </c>
      <c r="CP391" s="35">
        <f>('2. AC Monitors'!$A$8*'1. Version 7 Dataset'!$R391)+'2. AC Monitors'!$C$8</f>
        <v>39.116100000000003</v>
      </c>
      <c r="CQ391" s="35">
        <f t="shared" si="48"/>
        <v>1</v>
      </c>
      <c r="CR391" s="33">
        <f>(IF(CD391=TRUE,CI391+(CI391*'2. AC Monitors'!$D$15),'1. Version 7 Dataset'!CI391))*0.85</f>
        <v>40.745684999999995</v>
      </c>
      <c r="CS391" s="35">
        <f t="shared" si="49"/>
        <v>0</v>
      </c>
      <c r="CT391" s="35">
        <f>($AZ391*$R391*'3. Signage Displays'!$A$7)+'3. Signage Displays'!$B$7*TANH('3. Signage Displays'!$C$7*('1. Version 7 Dataset'!$R391+'3. Signage Displays'!$D$7)+'3. Signage Displays'!$E$7)+'3. Signage Displays'!$F$7</f>
        <v>33.6909122783821</v>
      </c>
      <c r="CU391" s="36">
        <f>($AZ391*$R391*'3. Signage Displays'!$A$7)</f>
        <v>3.2146502000000003</v>
      </c>
      <c r="CV391" s="37">
        <f>BE391-(AZ391*R391*'3. Signage Displays'!$A$7)</f>
        <v>10.285349799999999</v>
      </c>
      <c r="CW391" s="37">
        <f>IF(CC391=TRUE,CV391-(CT391*'3. Signage Displays'!$A$12),CV391)</f>
        <v>10.285349799999999</v>
      </c>
      <c r="CX391" s="38">
        <f>'3. Signage Displays'!$B$7*TANH('3. Signage Displays'!$C$7*('1. Version 7 Dataset'!R391+'3. Signage Displays'!$D$7)+'3. Signage Displays'!$E$7)+'3. Signage Displays'!$F$7</f>
        <v>30.476262078382096</v>
      </c>
      <c r="CY391" s="28">
        <f t="shared" si="50"/>
        <v>1</v>
      </c>
    </row>
    <row r="392" spans="1:103" s="17" customFormat="1" ht="19.5" customHeight="1">
      <c r="A392" s="28">
        <v>501</v>
      </c>
      <c r="B392" s="29" t="s">
        <v>1871</v>
      </c>
      <c r="C392" s="29" t="s">
        <v>1953</v>
      </c>
      <c r="D392" s="29" t="s">
        <v>1954</v>
      </c>
      <c r="E392" s="29" t="s">
        <v>1873</v>
      </c>
      <c r="F392" s="29" t="s">
        <v>1953</v>
      </c>
      <c r="G392" s="29" t="s">
        <v>1954</v>
      </c>
      <c r="H392" s="29" t="s">
        <v>1955</v>
      </c>
      <c r="I392" s="29" t="s">
        <v>78</v>
      </c>
      <c r="J392" s="29" t="s">
        <v>79</v>
      </c>
      <c r="K392" s="29" t="s">
        <v>105</v>
      </c>
      <c r="L392" s="29" t="s">
        <v>80</v>
      </c>
      <c r="M392" s="29" t="s">
        <v>105</v>
      </c>
      <c r="N392" s="30">
        <v>700</v>
      </c>
      <c r="O392" s="30">
        <v>13.2</v>
      </c>
      <c r="P392" s="30">
        <v>23.6</v>
      </c>
      <c r="Q392" s="31">
        <v>27</v>
      </c>
      <c r="R392" s="30">
        <v>311.7</v>
      </c>
      <c r="S392" s="30">
        <v>1.78</v>
      </c>
      <c r="T392" s="30">
        <v>1080</v>
      </c>
      <c r="U392" s="30">
        <v>1920</v>
      </c>
      <c r="V392" s="32">
        <v>2.1</v>
      </c>
      <c r="W392" s="30">
        <v>6654</v>
      </c>
      <c r="X392" s="30">
        <v>60</v>
      </c>
      <c r="Y392" s="30">
        <v>34.299999999999997</v>
      </c>
      <c r="Z392" s="29" t="s">
        <v>150</v>
      </c>
      <c r="AA392" s="29" t="s">
        <v>86</v>
      </c>
      <c r="AB392" s="29"/>
      <c r="AC392" s="29"/>
      <c r="AD392" s="29" t="s">
        <v>84</v>
      </c>
      <c r="AE392" s="29" t="s">
        <v>83</v>
      </c>
      <c r="AF392" s="29" t="s">
        <v>542</v>
      </c>
      <c r="AG392" s="29" t="s">
        <v>105</v>
      </c>
      <c r="AH392" s="29" t="s">
        <v>86</v>
      </c>
      <c r="AI392" s="29" t="s">
        <v>105</v>
      </c>
      <c r="AJ392" s="29" t="s">
        <v>86</v>
      </c>
      <c r="AK392" s="29" t="s">
        <v>86</v>
      </c>
      <c r="AL392" s="29" t="s">
        <v>87</v>
      </c>
      <c r="AM392" s="29" t="s">
        <v>105</v>
      </c>
      <c r="AN392" s="29" t="s">
        <v>86</v>
      </c>
      <c r="AO392" s="29" t="s">
        <v>86</v>
      </c>
      <c r="AP392" s="29" t="s">
        <v>86</v>
      </c>
      <c r="AQ392" s="29" t="s">
        <v>96</v>
      </c>
      <c r="AR392" s="29" t="s">
        <v>105</v>
      </c>
      <c r="AS392" s="29" t="s">
        <v>84</v>
      </c>
      <c r="AT392" s="29" t="s">
        <v>89</v>
      </c>
      <c r="AU392" s="29" t="s">
        <v>105</v>
      </c>
      <c r="AV392" s="30">
        <v>4</v>
      </c>
      <c r="AW392" s="29" t="s">
        <v>84</v>
      </c>
      <c r="AX392" s="29" t="s">
        <v>83</v>
      </c>
      <c r="AY392" s="30">
        <v>250</v>
      </c>
      <c r="AZ392" s="30">
        <v>312</v>
      </c>
      <c r="BA392" s="30">
        <v>308</v>
      </c>
      <c r="BB392" s="30">
        <v>200</v>
      </c>
      <c r="BC392" s="29"/>
      <c r="BD392" s="29"/>
      <c r="BE392" s="30">
        <v>16.09</v>
      </c>
      <c r="BF392" s="29"/>
      <c r="BG392" s="30">
        <v>0.21</v>
      </c>
      <c r="BH392" s="30">
        <v>0.5</v>
      </c>
      <c r="BI392" s="29"/>
      <c r="BJ392" s="30">
        <v>0.18</v>
      </c>
      <c r="BK392" s="30">
        <v>50.53</v>
      </c>
      <c r="BL392" s="30">
        <v>62.05</v>
      </c>
      <c r="BM392" s="30">
        <v>64</v>
      </c>
      <c r="BN392" s="29"/>
      <c r="BO392" s="29"/>
      <c r="BP392" s="30">
        <v>0.18</v>
      </c>
      <c r="BQ392" s="30">
        <v>0.21</v>
      </c>
      <c r="BR392" s="30">
        <v>0.5</v>
      </c>
      <c r="BS392" s="30">
        <v>16.11</v>
      </c>
      <c r="BT392" s="30">
        <v>50.59</v>
      </c>
      <c r="BU392" s="29"/>
      <c r="BV392" s="30">
        <v>0</v>
      </c>
      <c r="BW392" s="28">
        <v>501</v>
      </c>
      <c r="BX392" s="33">
        <f t="shared" si="45"/>
        <v>50.527679999999997</v>
      </c>
      <c r="BY392" s="34">
        <f>IF(COUNTIF($G$2:G392,G392)=1,1,0)</f>
        <v>1</v>
      </c>
      <c r="BZ392" s="34">
        <f t="shared" si="46"/>
        <v>1</v>
      </c>
      <c r="CA392" s="28" t="s">
        <v>3405</v>
      </c>
      <c r="CB392" s="34" t="b">
        <f t="shared" si="51"/>
        <v>0</v>
      </c>
      <c r="CC392" s="34" t="b">
        <f t="shared" si="47"/>
        <v>0</v>
      </c>
      <c r="CD392" s="34" t="b">
        <f t="array" ref="CD392">ISNUMBER(SEARCH("Touch Screen",$AJ392))</f>
        <v>0</v>
      </c>
      <c r="CE392" s="34"/>
      <c r="CF392" s="34"/>
      <c r="CG392" s="32">
        <v>34.299999999999997</v>
      </c>
      <c r="CH392" s="28">
        <v>0</v>
      </c>
      <c r="CI392" s="33">
        <f>('2. AC Monitors'!$A$8*'1. Version 7 Dataset'!$R392)+('1. Version 7 Dataset'!$V392*'2. AC Monitors'!$B$8)+'2. AC Monitors'!$C$8</f>
        <v>54.8474</v>
      </c>
      <c r="CJ392" s="35">
        <f>BX392-('2. AC Monitors'!$B$8*V392)</f>
        <v>41.707679999999996</v>
      </c>
      <c r="CK392" s="33">
        <f>IF($CH392=0,CJ392,CJ392-('2. AC Monitors'!$A$15*'1. Version 7 Dataset'!$CG392))</f>
        <v>41.707679999999996</v>
      </c>
      <c r="CL392" s="33">
        <f>IF($CC392=TRUE,'1. Version 7 Dataset'!CK392-($CI392*'2. AC Monitors'!$B$15),'1. Version 7 Dataset'!CK392)</f>
        <v>41.707679999999996</v>
      </c>
      <c r="CM392" s="33">
        <f>IF($CD392=TRUE,CL392-($CI392*'2. AC Monitors'!$D$15),CL392)</f>
        <v>41.707679999999996</v>
      </c>
      <c r="CN392" s="33">
        <f>IF($CB392=TRUE,CM392-($CI392*'2. AC Monitors'!$E$15),CM392)</f>
        <v>41.707679999999996</v>
      </c>
      <c r="CO392" s="33">
        <f>IF($CA392="DC",CN392+(CI392*(1-'2. AC Monitors'!$D$21)),CN392)</f>
        <v>41.707679999999996</v>
      </c>
      <c r="CP392" s="35">
        <f>('2. AC Monitors'!$A$8*'1. Version 7 Dataset'!$R392)+'2. AC Monitors'!$C$8</f>
        <v>46.0274</v>
      </c>
      <c r="CQ392" s="35">
        <f t="shared" si="48"/>
        <v>1</v>
      </c>
      <c r="CR392" s="33">
        <f>(IF(CD392=TRUE,CI392+(CI392*'2. AC Monitors'!$D$15),'1. Version 7 Dataset'!CI392))*0.85</f>
        <v>46.620289999999997</v>
      </c>
      <c r="CS392" s="35">
        <f t="shared" si="49"/>
        <v>0</v>
      </c>
      <c r="CT392" s="35">
        <f>($AZ392*$R392*'3. Signage Displays'!$A$7)+'3. Signage Displays'!$B$7*TANH('3. Signage Displays'!$C$7*('1. Version 7 Dataset'!$R392+'3. Signage Displays'!$D$7)+'3. Signage Displays'!$E$7)+'3. Signage Displays'!$F$7</f>
        <v>37.730154138445918</v>
      </c>
      <c r="CU392" s="36">
        <f>($AZ392*$R392*'3. Signage Displays'!$A$7)</f>
        <v>3.8900160000000001</v>
      </c>
      <c r="CV392" s="37">
        <f>BE392-(AZ392*R392*'3. Signage Displays'!$A$7)</f>
        <v>12.199984000000001</v>
      </c>
      <c r="CW392" s="37">
        <f>IF(CC392=TRUE,CV392-(CT392*'3. Signage Displays'!$A$12),CV392)</f>
        <v>12.199984000000001</v>
      </c>
      <c r="CX392" s="38">
        <f>'3. Signage Displays'!$B$7*TANH('3. Signage Displays'!$C$7*('1. Version 7 Dataset'!R392+'3. Signage Displays'!$D$7)+'3. Signage Displays'!$E$7)+'3. Signage Displays'!$F$7</f>
        <v>33.840138138445923</v>
      </c>
      <c r="CY392" s="28">
        <f t="shared" si="50"/>
        <v>1</v>
      </c>
    </row>
    <row r="393" spans="1:103" s="17" customFormat="1" ht="19.5" customHeight="1">
      <c r="A393" s="28">
        <v>502</v>
      </c>
      <c r="B393" s="29" t="s">
        <v>1871</v>
      </c>
      <c r="C393" s="29" t="s">
        <v>1907</v>
      </c>
      <c r="D393" s="29" t="s">
        <v>1908</v>
      </c>
      <c r="E393" s="29" t="s">
        <v>1873</v>
      </c>
      <c r="F393" s="29" t="s">
        <v>1907</v>
      </c>
      <c r="G393" s="29" t="s">
        <v>1908</v>
      </c>
      <c r="H393" s="29" t="s">
        <v>1909</v>
      </c>
      <c r="I393" s="29" t="s">
        <v>78</v>
      </c>
      <c r="J393" s="29" t="s">
        <v>79</v>
      </c>
      <c r="K393" s="29" t="s">
        <v>105</v>
      </c>
      <c r="L393" s="29" t="s">
        <v>80</v>
      </c>
      <c r="M393" s="29" t="s">
        <v>105</v>
      </c>
      <c r="N393" s="30">
        <v>700</v>
      </c>
      <c r="O393" s="30">
        <v>11.7</v>
      </c>
      <c r="P393" s="30">
        <v>20.7</v>
      </c>
      <c r="Q393" s="31">
        <v>23.8</v>
      </c>
      <c r="R393" s="30">
        <v>242.19</v>
      </c>
      <c r="S393" s="30">
        <v>1.78</v>
      </c>
      <c r="T393" s="30">
        <v>1080</v>
      </c>
      <c r="U393" s="30">
        <v>1920</v>
      </c>
      <c r="V393" s="32">
        <v>2.1</v>
      </c>
      <c r="W393" s="30">
        <v>8562</v>
      </c>
      <c r="X393" s="30">
        <v>60</v>
      </c>
      <c r="Y393" s="30">
        <v>33.4</v>
      </c>
      <c r="Z393" s="29" t="s">
        <v>150</v>
      </c>
      <c r="AA393" s="29" t="s">
        <v>86</v>
      </c>
      <c r="AB393" s="29"/>
      <c r="AC393" s="29"/>
      <c r="AD393" s="29" t="s">
        <v>84</v>
      </c>
      <c r="AE393" s="29" t="s">
        <v>83</v>
      </c>
      <c r="AF393" s="29" t="s">
        <v>542</v>
      </c>
      <c r="AG393" s="29" t="s">
        <v>105</v>
      </c>
      <c r="AH393" s="29" t="s">
        <v>86</v>
      </c>
      <c r="AI393" s="29" t="s">
        <v>105</v>
      </c>
      <c r="AJ393" s="29" t="s">
        <v>86</v>
      </c>
      <c r="AK393" s="29" t="s">
        <v>86</v>
      </c>
      <c r="AL393" s="29" t="s">
        <v>87</v>
      </c>
      <c r="AM393" s="29" t="s">
        <v>105</v>
      </c>
      <c r="AN393" s="29" t="s">
        <v>86</v>
      </c>
      <c r="AO393" s="29" t="s">
        <v>86</v>
      </c>
      <c r="AP393" s="29" t="s">
        <v>86</v>
      </c>
      <c r="AQ393" s="29" t="s">
        <v>96</v>
      </c>
      <c r="AR393" s="29" t="s">
        <v>105</v>
      </c>
      <c r="AS393" s="29" t="s">
        <v>84</v>
      </c>
      <c r="AT393" s="29" t="s">
        <v>89</v>
      </c>
      <c r="AU393" s="29" t="s">
        <v>105</v>
      </c>
      <c r="AV393" s="30">
        <v>4</v>
      </c>
      <c r="AW393" s="29" t="s">
        <v>84</v>
      </c>
      <c r="AX393" s="29" t="s">
        <v>83</v>
      </c>
      <c r="AY393" s="30">
        <v>250</v>
      </c>
      <c r="AZ393" s="30">
        <v>279</v>
      </c>
      <c r="BA393" s="30">
        <v>274</v>
      </c>
      <c r="BB393" s="30">
        <v>200</v>
      </c>
      <c r="BC393" s="29"/>
      <c r="BD393" s="29"/>
      <c r="BE393" s="30">
        <v>14.86</v>
      </c>
      <c r="BF393" s="29"/>
      <c r="BG393" s="30">
        <v>0.21</v>
      </c>
      <c r="BH393" s="30">
        <v>0.5</v>
      </c>
      <c r="BI393" s="29"/>
      <c r="BJ393" s="30">
        <v>0.2</v>
      </c>
      <c r="BK393" s="30">
        <v>46.76</v>
      </c>
      <c r="BL393" s="30">
        <v>52.67</v>
      </c>
      <c r="BM393" s="30">
        <v>54.1</v>
      </c>
      <c r="BN393" s="29"/>
      <c r="BO393" s="29"/>
      <c r="BP393" s="30">
        <v>0.2</v>
      </c>
      <c r="BQ393" s="30">
        <v>0.21</v>
      </c>
      <c r="BR393" s="30">
        <v>0.5</v>
      </c>
      <c r="BS393" s="30">
        <v>14.78</v>
      </c>
      <c r="BT393" s="30">
        <v>46.51</v>
      </c>
      <c r="BU393" s="29"/>
      <c r="BV393" s="30">
        <v>0</v>
      </c>
      <c r="BW393" s="28">
        <v>502</v>
      </c>
      <c r="BX393" s="33">
        <f t="shared" si="45"/>
        <v>46.756499999999996</v>
      </c>
      <c r="BY393" s="34">
        <f>IF(COUNTIF($G$2:G393,G393)=1,1,0)</f>
        <v>1</v>
      </c>
      <c r="BZ393" s="34">
        <f t="shared" si="46"/>
        <v>1</v>
      </c>
      <c r="CA393" s="28" t="s">
        <v>3405</v>
      </c>
      <c r="CB393" s="34" t="b">
        <f t="shared" si="51"/>
        <v>0</v>
      </c>
      <c r="CC393" s="34" t="b">
        <f t="shared" si="47"/>
        <v>0</v>
      </c>
      <c r="CD393" s="34" t="b">
        <f t="array" ref="CD393">ISNUMBER(SEARCH("Touch Screen",$AJ393))</f>
        <v>0</v>
      </c>
      <c r="CE393" s="34"/>
      <c r="CF393" s="34"/>
      <c r="CG393" s="32">
        <v>33.4</v>
      </c>
      <c r="CH393" s="28">
        <v>0</v>
      </c>
      <c r="CI393" s="33">
        <f>('2. AC Monitors'!$A$8*'1. Version 7 Dataset'!$R393)+('1. Version 7 Dataset'!$V393*'2. AC Monitors'!$B$8)+'2. AC Monitors'!$C$8</f>
        <v>46.367179999999998</v>
      </c>
      <c r="CJ393" s="35">
        <f>BX393-('2. AC Monitors'!$B$8*V393)</f>
        <v>37.936499999999995</v>
      </c>
      <c r="CK393" s="33">
        <f>IF($CH393=0,CJ393,CJ393-('2. AC Monitors'!$A$15*'1. Version 7 Dataset'!$CG393))</f>
        <v>37.936499999999995</v>
      </c>
      <c r="CL393" s="33">
        <f>IF($CC393=TRUE,'1. Version 7 Dataset'!CK393-($CI393*'2. AC Monitors'!$B$15),'1. Version 7 Dataset'!CK393)</f>
        <v>37.936499999999995</v>
      </c>
      <c r="CM393" s="33">
        <f>IF($CD393=TRUE,CL393-($CI393*'2. AC Monitors'!$D$15),CL393)</f>
        <v>37.936499999999995</v>
      </c>
      <c r="CN393" s="33">
        <f>IF($CB393=TRUE,CM393-($CI393*'2. AC Monitors'!$E$15),CM393)</f>
        <v>37.936499999999995</v>
      </c>
      <c r="CO393" s="33">
        <f>IF($CA393="DC",CN393+(CI393*(1-'2. AC Monitors'!$D$21)),CN393)</f>
        <v>37.936499999999995</v>
      </c>
      <c r="CP393" s="35">
        <f>('2. AC Monitors'!$A$8*'1. Version 7 Dataset'!$R393)+'2. AC Monitors'!$C$8</f>
        <v>37.547179999999997</v>
      </c>
      <c r="CQ393" s="35">
        <f t="shared" si="48"/>
        <v>0</v>
      </c>
      <c r="CR393" s="33">
        <f>(IF(CD393=TRUE,CI393+(CI393*'2. AC Monitors'!$D$15),'1. Version 7 Dataset'!CI393))*0.85</f>
        <v>39.412102999999995</v>
      </c>
      <c r="CS393" s="35">
        <f t="shared" si="49"/>
        <v>0</v>
      </c>
      <c r="CT393" s="35">
        <f>($AZ393*$R393*'3. Signage Displays'!$A$7)+'3. Signage Displays'!$B$7*TANH('3. Signage Displays'!$C$7*('1. Version 7 Dataset'!$R393+'3. Signage Displays'!$D$7)+'3. Signage Displays'!$E$7)+'3. Signage Displays'!$F$7</f>
        <v>32.412963844338435</v>
      </c>
      <c r="CU393" s="36">
        <f>($AZ393*$R393*'3. Signage Displays'!$A$7)</f>
        <v>2.7028403999999999</v>
      </c>
      <c r="CV393" s="37">
        <f>BE393-(AZ393*R393*'3. Signage Displays'!$A$7)</f>
        <v>12.1571596</v>
      </c>
      <c r="CW393" s="37">
        <f>IF(CC393=TRUE,CV393-(CT393*'3. Signage Displays'!$A$12),CV393)</f>
        <v>12.1571596</v>
      </c>
      <c r="CX393" s="38">
        <f>'3. Signage Displays'!$B$7*TANH('3. Signage Displays'!$C$7*('1. Version 7 Dataset'!R393+'3. Signage Displays'!$D$7)+'3. Signage Displays'!$E$7)+'3. Signage Displays'!$F$7</f>
        <v>29.710123444338436</v>
      </c>
      <c r="CY393" s="28">
        <f t="shared" si="50"/>
        <v>1</v>
      </c>
    </row>
    <row r="394" spans="1:103" s="17" customFormat="1" ht="19.5" customHeight="1">
      <c r="A394" s="28">
        <v>503</v>
      </c>
      <c r="B394" s="29" t="s">
        <v>3083</v>
      </c>
      <c r="C394" s="29" t="s">
        <v>3280</v>
      </c>
      <c r="D394" s="29" t="s">
        <v>3281</v>
      </c>
      <c r="E394" s="29" t="s">
        <v>3086</v>
      </c>
      <c r="F394" s="29" t="s">
        <v>3280</v>
      </c>
      <c r="G394" s="29" t="s">
        <v>3281</v>
      </c>
      <c r="H394" s="29"/>
      <c r="I394" s="29" t="s">
        <v>78</v>
      </c>
      <c r="J394" s="29" t="s">
        <v>100</v>
      </c>
      <c r="K394" s="29"/>
      <c r="L394" s="29" t="s">
        <v>80</v>
      </c>
      <c r="M394" s="29"/>
      <c r="N394" s="30">
        <v>3000</v>
      </c>
      <c r="O394" s="30">
        <v>11.5</v>
      </c>
      <c r="P394" s="30">
        <v>20.5</v>
      </c>
      <c r="Q394" s="31">
        <v>23.5</v>
      </c>
      <c r="R394" s="30">
        <v>235.98</v>
      </c>
      <c r="S394" s="30">
        <v>1.78</v>
      </c>
      <c r="T394" s="30">
        <v>1080</v>
      </c>
      <c r="U394" s="30">
        <v>1920</v>
      </c>
      <c r="V394" s="32">
        <v>2.1</v>
      </c>
      <c r="W394" s="30">
        <v>8787</v>
      </c>
      <c r="X394" s="30">
        <v>60</v>
      </c>
      <c r="Y394" s="41">
        <v>0.5</v>
      </c>
      <c r="Z394" s="29" t="s">
        <v>1074</v>
      </c>
      <c r="AA394" s="29" t="s">
        <v>86</v>
      </c>
      <c r="AB394" s="29"/>
      <c r="AC394" s="29"/>
      <c r="AD394" s="29" t="s">
        <v>83</v>
      </c>
      <c r="AE394" s="29" t="s">
        <v>83</v>
      </c>
      <c r="AF394" s="29" t="s">
        <v>1340</v>
      </c>
      <c r="AG394" s="29"/>
      <c r="AH394" s="29" t="s">
        <v>120</v>
      </c>
      <c r="AI394" s="29"/>
      <c r="AJ394" s="29" t="s">
        <v>86</v>
      </c>
      <c r="AK394" s="29" t="s">
        <v>86</v>
      </c>
      <c r="AL394" s="29" t="s">
        <v>87</v>
      </c>
      <c r="AM394" s="29"/>
      <c r="AN394" s="29" t="s">
        <v>86</v>
      </c>
      <c r="AO394" s="29" t="s">
        <v>86</v>
      </c>
      <c r="AP394" s="29" t="s">
        <v>86</v>
      </c>
      <c r="AQ394" s="29" t="s">
        <v>96</v>
      </c>
      <c r="AR394" s="29"/>
      <c r="AS394" s="29" t="s">
        <v>84</v>
      </c>
      <c r="AT394" s="29" t="s">
        <v>89</v>
      </c>
      <c r="AU394" s="29"/>
      <c r="AV394" s="30">
        <v>1</v>
      </c>
      <c r="AW394" s="29" t="s">
        <v>84</v>
      </c>
      <c r="AX394" s="29" t="s">
        <v>84</v>
      </c>
      <c r="AY394" s="30">
        <v>250</v>
      </c>
      <c r="AZ394" s="30">
        <v>235</v>
      </c>
      <c r="BA394" s="30">
        <v>137.19999999999999</v>
      </c>
      <c r="BB394" s="30">
        <v>200</v>
      </c>
      <c r="BC394" s="29"/>
      <c r="BD394" s="29"/>
      <c r="BE394" s="30">
        <v>14.23</v>
      </c>
      <c r="BF394" s="29"/>
      <c r="BG394" s="30">
        <v>0.43</v>
      </c>
      <c r="BH394" s="30">
        <v>0.38</v>
      </c>
      <c r="BI394" s="29"/>
      <c r="BJ394" s="30">
        <v>0.39</v>
      </c>
      <c r="BK394" s="30">
        <v>46.08</v>
      </c>
      <c r="BL394" s="30">
        <v>46.08</v>
      </c>
      <c r="BM394" s="30">
        <v>52.9</v>
      </c>
      <c r="BN394" s="29"/>
      <c r="BO394" s="29"/>
      <c r="BP394" s="30">
        <v>0.41</v>
      </c>
      <c r="BQ394" s="30">
        <v>0.45</v>
      </c>
      <c r="BR394" s="30">
        <v>0.39</v>
      </c>
      <c r="BS394" s="30">
        <v>14.17</v>
      </c>
      <c r="BT394" s="30">
        <v>46.01</v>
      </c>
      <c r="BU394" s="29"/>
      <c r="BV394" s="30">
        <v>0</v>
      </c>
      <c r="BW394" s="28">
        <v>503</v>
      </c>
      <c r="BX394" s="33">
        <f t="shared" si="45"/>
        <v>46.077599999999997</v>
      </c>
      <c r="BY394" s="34">
        <f>IF(COUNTIF($G$2:G394,G394)=1,1,0)</f>
        <v>1</v>
      </c>
      <c r="BZ394" s="34">
        <f t="shared" si="46"/>
        <v>1</v>
      </c>
      <c r="CA394" s="28" t="s">
        <v>3405</v>
      </c>
      <c r="CB394" s="34" t="b">
        <f t="shared" si="51"/>
        <v>0</v>
      </c>
      <c r="CC394" s="34" t="b">
        <f t="shared" si="47"/>
        <v>0</v>
      </c>
      <c r="CD394" s="34" t="b">
        <f t="array" ref="CD394">ISNUMBER(SEARCH("Touch Screen",$AJ394))</f>
        <v>0</v>
      </c>
      <c r="CE394" s="34"/>
      <c r="CF394" s="34"/>
      <c r="CG394" s="32">
        <v>50</v>
      </c>
      <c r="CH394" s="28">
        <v>0</v>
      </c>
      <c r="CI394" s="33">
        <f>('2. AC Monitors'!$A$8*'1. Version 7 Dataset'!$R394)+('1. Version 7 Dataset'!$V394*'2. AC Monitors'!$B$8)+'2. AC Monitors'!$C$8</f>
        <v>45.609560000000002</v>
      </c>
      <c r="CJ394" s="35">
        <f>BX394-('2. AC Monitors'!$B$8*V394)</f>
        <v>37.257599999999996</v>
      </c>
      <c r="CK394" s="33">
        <f>IF($CH394=0,CJ394,CJ394-('2. AC Monitors'!$A$15*'1. Version 7 Dataset'!$CG394))</f>
        <v>37.257599999999996</v>
      </c>
      <c r="CL394" s="33">
        <f>IF($CC394=TRUE,'1. Version 7 Dataset'!CK394-($CI394*'2. AC Monitors'!$B$15),'1. Version 7 Dataset'!CK394)</f>
        <v>37.257599999999996</v>
      </c>
      <c r="CM394" s="33">
        <f>IF($CD394=TRUE,CL394-($CI394*'2. AC Monitors'!$D$15),CL394)</f>
        <v>37.257599999999996</v>
      </c>
      <c r="CN394" s="33">
        <f>IF($CB394=TRUE,CM394-($CI394*'2. AC Monitors'!$E$15),CM394)</f>
        <v>37.257599999999996</v>
      </c>
      <c r="CO394" s="33">
        <f>IF($CA394="DC",CN394+(CI394*(1-'2. AC Monitors'!$D$21)),CN394)</f>
        <v>37.257599999999996</v>
      </c>
      <c r="CP394" s="35">
        <f>('2. AC Monitors'!$A$8*'1. Version 7 Dataset'!$R394)+'2. AC Monitors'!$C$8</f>
        <v>36.789559999999994</v>
      </c>
      <c r="CQ394" s="35">
        <f t="shared" si="48"/>
        <v>0</v>
      </c>
      <c r="CR394" s="33">
        <f>(IF(CD394=TRUE,CI394+(CI394*'2. AC Monitors'!$D$15),'1. Version 7 Dataset'!CI394))*0.85</f>
        <v>38.768126000000002</v>
      </c>
      <c r="CS394" s="35">
        <f t="shared" si="49"/>
        <v>0</v>
      </c>
      <c r="CT394" s="35">
        <f>($AZ394*$R394*'3. Signage Displays'!$A$7)+'3. Signage Displays'!$B$7*TANH('3. Signage Displays'!$C$7*('1. Version 7 Dataset'!$R394+'3. Signage Displays'!$D$7)+'3. Signage Displays'!$E$7)+'3. Signage Displays'!$F$7</f>
        <v>31.558083271673006</v>
      </c>
      <c r="CU394" s="36">
        <f>($AZ394*$R394*'3. Signage Displays'!$A$7)</f>
        <v>2.2182119999999999</v>
      </c>
      <c r="CV394" s="37">
        <f>BE394-(AZ394*R394*'3. Signage Displays'!$A$7)</f>
        <v>12.011788000000001</v>
      </c>
      <c r="CW394" s="37">
        <f>IF(CC394=TRUE,CV394-(CT394*'3. Signage Displays'!$A$12),CV394)</f>
        <v>12.011788000000001</v>
      </c>
      <c r="CX394" s="38">
        <f>'3. Signage Displays'!$B$7*TANH('3. Signage Displays'!$C$7*('1. Version 7 Dataset'!R394+'3. Signage Displays'!$D$7)+'3. Signage Displays'!$E$7)+'3. Signage Displays'!$F$7</f>
        <v>29.339871271673005</v>
      </c>
      <c r="CY394" s="28">
        <f t="shared" si="50"/>
        <v>1</v>
      </c>
    </row>
    <row r="395" spans="1:103" s="17" customFormat="1" ht="19.5" customHeight="1">
      <c r="A395" s="28">
        <v>504</v>
      </c>
      <c r="B395" s="29" t="s">
        <v>3083</v>
      </c>
      <c r="C395" s="29" t="s">
        <v>3103</v>
      </c>
      <c r="D395" s="29" t="s">
        <v>3104</v>
      </c>
      <c r="E395" s="29" t="s">
        <v>3086</v>
      </c>
      <c r="F395" s="29" t="s">
        <v>3103</v>
      </c>
      <c r="G395" s="29" t="s">
        <v>3104</v>
      </c>
      <c r="H395" s="29" t="s">
        <v>3105</v>
      </c>
      <c r="I395" s="29" t="s">
        <v>78</v>
      </c>
      <c r="J395" s="29" t="s">
        <v>132</v>
      </c>
      <c r="K395" s="29"/>
      <c r="L395" s="29" t="s">
        <v>80</v>
      </c>
      <c r="M395" s="29"/>
      <c r="N395" s="30">
        <v>3000</v>
      </c>
      <c r="O395" s="30">
        <v>11.5</v>
      </c>
      <c r="P395" s="30">
        <v>20.5</v>
      </c>
      <c r="Q395" s="31">
        <v>23.5</v>
      </c>
      <c r="R395" s="30">
        <v>237.99</v>
      </c>
      <c r="S395" s="30">
        <v>1.78</v>
      </c>
      <c r="T395" s="30">
        <v>1080</v>
      </c>
      <c r="U395" s="30">
        <v>1920</v>
      </c>
      <c r="V395" s="32">
        <v>2.1</v>
      </c>
      <c r="W395" s="30">
        <v>8713</v>
      </c>
      <c r="X395" s="30">
        <v>60</v>
      </c>
      <c r="Y395" s="30">
        <v>0.3</v>
      </c>
      <c r="Z395" s="29" t="s">
        <v>81</v>
      </c>
      <c r="AA395" s="29" t="s">
        <v>86</v>
      </c>
      <c r="AB395" s="29"/>
      <c r="AC395" s="29"/>
      <c r="AD395" s="29" t="s">
        <v>84</v>
      </c>
      <c r="AE395" s="29" t="s">
        <v>83</v>
      </c>
      <c r="AF395" s="29" t="s">
        <v>1139</v>
      </c>
      <c r="AG395" s="29" t="s">
        <v>1140</v>
      </c>
      <c r="AH395" s="29" t="s">
        <v>120</v>
      </c>
      <c r="AI395" s="29"/>
      <c r="AJ395" s="29" t="s">
        <v>120</v>
      </c>
      <c r="AK395" s="29" t="s">
        <v>86</v>
      </c>
      <c r="AL395" s="29" t="s">
        <v>87</v>
      </c>
      <c r="AM395" s="29" t="s">
        <v>1140</v>
      </c>
      <c r="AN395" s="29" t="s">
        <v>86</v>
      </c>
      <c r="AO395" s="29" t="s">
        <v>86</v>
      </c>
      <c r="AP395" s="29" t="s">
        <v>86</v>
      </c>
      <c r="AQ395" s="29" t="s">
        <v>96</v>
      </c>
      <c r="AR395" s="29"/>
      <c r="AS395" s="29" t="s">
        <v>84</v>
      </c>
      <c r="AT395" s="29" t="s">
        <v>89</v>
      </c>
      <c r="AU395" s="29"/>
      <c r="AV395" s="30">
        <v>1</v>
      </c>
      <c r="AW395" s="29" t="s">
        <v>84</v>
      </c>
      <c r="AX395" s="29" t="s">
        <v>84</v>
      </c>
      <c r="AY395" s="30">
        <v>250</v>
      </c>
      <c r="AZ395" s="30">
        <v>264.10000000000002</v>
      </c>
      <c r="BA395" s="30">
        <v>254.8</v>
      </c>
      <c r="BB395" s="30">
        <v>200.1</v>
      </c>
      <c r="BC395" s="29"/>
      <c r="BD395" s="29"/>
      <c r="BE395" s="30">
        <v>14.91</v>
      </c>
      <c r="BF395" s="29"/>
      <c r="BG395" s="30">
        <v>0.18</v>
      </c>
      <c r="BH395" s="30">
        <v>0.16</v>
      </c>
      <c r="BI395" s="29"/>
      <c r="BJ395" s="30">
        <v>0.13</v>
      </c>
      <c r="BK395" s="30">
        <v>46.74</v>
      </c>
      <c r="BL395" s="30">
        <v>46.74</v>
      </c>
      <c r="BM395" s="30">
        <v>53.3</v>
      </c>
      <c r="BN395" s="29"/>
      <c r="BO395" s="29"/>
      <c r="BP395" s="30">
        <v>0.17</v>
      </c>
      <c r="BQ395" s="30">
        <v>0.22</v>
      </c>
      <c r="BR395" s="30">
        <v>0.2</v>
      </c>
      <c r="BS395" s="30">
        <v>14.95</v>
      </c>
      <c r="BT395" s="30">
        <v>47.09</v>
      </c>
      <c r="BU395" s="29"/>
      <c r="BV395" s="30">
        <v>0</v>
      </c>
      <c r="BW395" s="28">
        <v>504</v>
      </c>
      <c r="BX395" s="33">
        <f t="shared" si="45"/>
        <v>46.738979999999998</v>
      </c>
      <c r="BY395" s="34">
        <f>IF(COUNTIF($G$2:G395,G395)=1,1,0)</f>
        <v>1</v>
      </c>
      <c r="BZ395" s="34">
        <f t="shared" si="46"/>
        <v>1</v>
      </c>
      <c r="CA395" s="28" t="s">
        <v>3405</v>
      </c>
      <c r="CB395" s="34" t="b">
        <f t="shared" si="51"/>
        <v>0</v>
      </c>
      <c r="CC395" s="34" t="b">
        <f t="shared" si="47"/>
        <v>0</v>
      </c>
      <c r="CD395" s="34" t="b">
        <f t="array" ref="CD395">ISNUMBER(SEARCH("Touch Screen",$AJ395))</f>
        <v>0</v>
      </c>
      <c r="CE395" s="34"/>
      <c r="CF395" s="34"/>
      <c r="CG395" s="32">
        <v>0.3</v>
      </c>
      <c r="CH395" s="28">
        <v>0</v>
      </c>
      <c r="CI395" s="33">
        <f>('2. AC Monitors'!$A$8*'1. Version 7 Dataset'!$R395)+('1. Version 7 Dataset'!$V395*'2. AC Monitors'!$B$8)+'2. AC Monitors'!$C$8</f>
        <v>45.854780000000005</v>
      </c>
      <c r="CJ395" s="35">
        <f>BX395-('2. AC Monitors'!$B$8*V395)</f>
        <v>37.918979999999998</v>
      </c>
      <c r="CK395" s="33">
        <f>IF($CH395=0,CJ395,CJ395-('2. AC Monitors'!$A$15*'1. Version 7 Dataset'!$CG395))</f>
        <v>37.918979999999998</v>
      </c>
      <c r="CL395" s="33">
        <f>IF($CC395=TRUE,'1. Version 7 Dataset'!CK395-($CI395*'2. AC Monitors'!$B$15),'1. Version 7 Dataset'!CK395)</f>
        <v>37.918979999999998</v>
      </c>
      <c r="CM395" s="33">
        <f>IF($CD395=TRUE,CL395-($CI395*'2. AC Monitors'!$D$15),CL395)</f>
        <v>37.918979999999998</v>
      </c>
      <c r="CN395" s="33">
        <f>IF($CB395=TRUE,CM395-($CI395*'2. AC Monitors'!$E$15),CM395)</f>
        <v>37.918979999999998</v>
      </c>
      <c r="CO395" s="33">
        <f>IF($CA395="DC",CN395+(CI395*(1-'2. AC Monitors'!$D$21)),CN395)</f>
        <v>37.918979999999998</v>
      </c>
      <c r="CP395" s="35">
        <f>('2. AC Monitors'!$A$8*'1. Version 7 Dataset'!$R395)+'2. AC Monitors'!$C$8</f>
        <v>37.034779999999998</v>
      </c>
      <c r="CQ395" s="35">
        <f t="shared" si="48"/>
        <v>0</v>
      </c>
      <c r="CR395" s="33">
        <f>(IF(CD395=TRUE,CI395+(CI395*'2. AC Monitors'!$D$15),'1. Version 7 Dataset'!CI395))*0.85</f>
        <v>38.976563000000006</v>
      </c>
      <c r="CS395" s="35">
        <f t="shared" si="49"/>
        <v>0</v>
      </c>
      <c r="CT395" s="35">
        <f>($AZ395*$R395*'3. Signage Displays'!$A$7)+'3. Signage Displays'!$B$7*TANH('3. Signage Displays'!$C$7*('1. Version 7 Dataset'!$R395+'3. Signage Displays'!$D$7)+'3. Signage Displays'!$E$7)+'3. Signage Displays'!$F$7</f>
        <v>31.973857637687807</v>
      </c>
      <c r="CU395" s="36">
        <f>($AZ395*$R395*'3. Signage Displays'!$A$7)</f>
        <v>2.5141263600000006</v>
      </c>
      <c r="CV395" s="37">
        <f>BE395-(AZ395*R395*'3. Signage Displays'!$A$7)</f>
        <v>12.39587364</v>
      </c>
      <c r="CW395" s="37">
        <f>IF(CC395=TRUE,CV395-(CT395*'3. Signage Displays'!$A$12),CV395)</f>
        <v>12.39587364</v>
      </c>
      <c r="CX395" s="38">
        <f>'3. Signage Displays'!$B$7*TANH('3. Signage Displays'!$C$7*('1. Version 7 Dataset'!R395+'3. Signage Displays'!$D$7)+'3. Signage Displays'!$E$7)+'3. Signage Displays'!$F$7</f>
        <v>29.459731277687805</v>
      </c>
      <c r="CY395" s="28">
        <f t="shared" si="50"/>
        <v>1</v>
      </c>
    </row>
    <row r="396" spans="1:103" s="17" customFormat="1" ht="19.5" customHeight="1">
      <c r="A396" s="28">
        <v>506</v>
      </c>
      <c r="B396" s="29" t="s">
        <v>796</v>
      </c>
      <c r="C396" s="29" t="s">
        <v>806</v>
      </c>
      <c r="D396" s="29" t="s">
        <v>807</v>
      </c>
      <c r="E396" s="29" t="s">
        <v>799</v>
      </c>
      <c r="F396" s="29" t="s">
        <v>806</v>
      </c>
      <c r="G396" s="29" t="s">
        <v>807</v>
      </c>
      <c r="H396" s="29"/>
      <c r="I396" s="29" t="s">
        <v>78</v>
      </c>
      <c r="J396" s="29" t="s">
        <v>100</v>
      </c>
      <c r="K396" s="29"/>
      <c r="L396" s="29" t="s">
        <v>80</v>
      </c>
      <c r="M396" s="29"/>
      <c r="N396" s="30">
        <v>1000</v>
      </c>
      <c r="O396" s="30">
        <v>13.2</v>
      </c>
      <c r="P396" s="30">
        <v>23.5</v>
      </c>
      <c r="Q396" s="31">
        <v>27</v>
      </c>
      <c r="R396" s="30">
        <v>311.67</v>
      </c>
      <c r="S396" s="30">
        <v>1.78</v>
      </c>
      <c r="T396" s="30">
        <v>1080</v>
      </c>
      <c r="U396" s="30">
        <v>1920</v>
      </c>
      <c r="V396" s="32">
        <v>2.1</v>
      </c>
      <c r="W396" s="30">
        <v>6653</v>
      </c>
      <c r="X396" s="30">
        <v>60</v>
      </c>
      <c r="Y396" s="30">
        <v>0.7</v>
      </c>
      <c r="Z396" s="29" t="s">
        <v>150</v>
      </c>
      <c r="AA396" s="29" t="s">
        <v>86</v>
      </c>
      <c r="AB396" s="29"/>
      <c r="AC396" s="29"/>
      <c r="AD396" s="29" t="s">
        <v>84</v>
      </c>
      <c r="AE396" s="29" t="s">
        <v>84</v>
      </c>
      <c r="AF396" s="29" t="s">
        <v>801</v>
      </c>
      <c r="AG396" s="29" t="s">
        <v>802</v>
      </c>
      <c r="AH396" s="29" t="s">
        <v>86</v>
      </c>
      <c r="AI396" s="29"/>
      <c r="AJ396" s="29" t="s">
        <v>86</v>
      </c>
      <c r="AK396" s="29" t="s">
        <v>86</v>
      </c>
      <c r="AL396" s="29" t="s">
        <v>803</v>
      </c>
      <c r="AM396" s="29" t="s">
        <v>802</v>
      </c>
      <c r="AN396" s="29" t="s">
        <v>86</v>
      </c>
      <c r="AO396" s="29" t="s">
        <v>86</v>
      </c>
      <c r="AP396" s="29" t="s">
        <v>86</v>
      </c>
      <c r="AQ396" s="29" t="s">
        <v>96</v>
      </c>
      <c r="AR396" s="29"/>
      <c r="AS396" s="29" t="s">
        <v>84</v>
      </c>
      <c r="AT396" s="29" t="s">
        <v>89</v>
      </c>
      <c r="AU396" s="29"/>
      <c r="AV396" s="29"/>
      <c r="AW396" s="29" t="s">
        <v>83</v>
      </c>
      <c r="AX396" s="29" t="s">
        <v>84</v>
      </c>
      <c r="AY396" s="30">
        <v>300</v>
      </c>
      <c r="AZ396" s="30">
        <v>364.1</v>
      </c>
      <c r="BA396" s="30">
        <v>280.2</v>
      </c>
      <c r="BB396" s="30">
        <v>200.4</v>
      </c>
      <c r="BC396" s="29"/>
      <c r="BD396" s="29"/>
      <c r="BE396" s="30">
        <v>15.23</v>
      </c>
      <c r="BF396" s="29"/>
      <c r="BG396" s="30">
        <v>0.13</v>
      </c>
      <c r="BH396" s="29"/>
      <c r="BI396" s="29"/>
      <c r="BJ396" s="30">
        <v>0.11</v>
      </c>
      <c r="BK396" s="30">
        <v>47.41</v>
      </c>
      <c r="BL396" s="30">
        <v>47.41</v>
      </c>
      <c r="BM396" s="30">
        <v>64.05</v>
      </c>
      <c r="BN396" s="29"/>
      <c r="BO396" s="29"/>
      <c r="BP396" s="30">
        <v>0.14000000000000001</v>
      </c>
      <c r="BQ396" s="30">
        <v>0.16</v>
      </c>
      <c r="BR396" s="29"/>
      <c r="BS396" s="30">
        <v>15.55</v>
      </c>
      <c r="BT396" s="30">
        <v>48.57</v>
      </c>
      <c r="BU396" s="29"/>
      <c r="BV396" s="30">
        <v>0</v>
      </c>
      <c r="BW396" s="28">
        <v>506</v>
      </c>
      <c r="BX396" s="33">
        <f t="shared" si="45"/>
        <v>47.435400000000001</v>
      </c>
      <c r="BY396" s="34">
        <f>IF(COUNTIF($G$2:G396,G396)=1,1,0)</f>
        <v>1</v>
      </c>
      <c r="BZ396" s="34">
        <f t="shared" si="46"/>
        <v>1</v>
      </c>
      <c r="CA396" s="28" t="s">
        <v>3405</v>
      </c>
      <c r="CB396" s="34" t="b">
        <f t="shared" si="51"/>
        <v>0</v>
      </c>
      <c r="CC396" s="34" t="b">
        <f t="shared" si="47"/>
        <v>0</v>
      </c>
      <c r="CD396" s="34" t="b">
        <f t="array" ref="CD396">ISNUMBER(SEARCH("Touch Screen",$AJ396))</f>
        <v>0</v>
      </c>
      <c r="CE396" s="34"/>
      <c r="CF396" s="34"/>
      <c r="CG396" s="32">
        <v>0.7</v>
      </c>
      <c r="CH396" s="28">
        <v>0</v>
      </c>
      <c r="CI396" s="33">
        <f>('2. AC Monitors'!$A$8*'1. Version 7 Dataset'!$R396)+('1. Version 7 Dataset'!$V396*'2. AC Monitors'!$B$8)+'2. AC Monitors'!$C$8</f>
        <v>54.843740000000004</v>
      </c>
      <c r="CJ396" s="35">
        <f>BX396-('2. AC Monitors'!$B$8*V396)</f>
        <v>38.615400000000001</v>
      </c>
      <c r="CK396" s="33">
        <f>IF($CH396=0,CJ396,CJ396-('2. AC Monitors'!$A$15*'1. Version 7 Dataset'!$CG396))</f>
        <v>38.615400000000001</v>
      </c>
      <c r="CL396" s="33">
        <f>IF($CC396=TRUE,'1. Version 7 Dataset'!CK396-($CI396*'2. AC Monitors'!$B$15),'1. Version 7 Dataset'!CK396)</f>
        <v>38.615400000000001</v>
      </c>
      <c r="CM396" s="33">
        <f>IF($CD396=TRUE,CL396-($CI396*'2. AC Monitors'!$D$15),CL396)</f>
        <v>38.615400000000001</v>
      </c>
      <c r="CN396" s="33">
        <f>IF($CB396=TRUE,CM396-($CI396*'2. AC Monitors'!$E$15),CM396)</f>
        <v>38.615400000000001</v>
      </c>
      <c r="CO396" s="33">
        <f>IF($CA396="DC",CN396+(CI396*(1-'2. AC Monitors'!$D$21)),CN396)</f>
        <v>38.615400000000001</v>
      </c>
      <c r="CP396" s="35">
        <f>('2. AC Monitors'!$A$8*'1. Version 7 Dataset'!$R396)+'2. AC Monitors'!$C$8</f>
        <v>46.023740000000004</v>
      </c>
      <c r="CQ396" s="35">
        <f t="shared" si="48"/>
        <v>1</v>
      </c>
      <c r="CR396" s="33">
        <f>(IF(CD396=TRUE,CI396+(CI396*'2. AC Monitors'!$D$15),'1. Version 7 Dataset'!CI396))*0.85</f>
        <v>46.617179</v>
      </c>
      <c r="CS396" s="35">
        <f t="shared" si="49"/>
        <v>0</v>
      </c>
      <c r="CT396" s="35">
        <f>($AZ396*$R396*'3. Signage Displays'!$A$7)+'3. Signage Displays'!$B$7*TANH('3. Signage Displays'!$C$7*('1. Version 7 Dataset'!$R396+'3. Signage Displays'!$D$7)+'3. Signage Displays'!$E$7)+'3. Signage Displays'!$F$7</f>
        <v>38.377523959051402</v>
      </c>
      <c r="CU396" s="36">
        <f>($AZ396*$R396*'3. Signage Displays'!$A$7)</f>
        <v>4.5391618800000009</v>
      </c>
      <c r="CV396" s="37">
        <f>BE396-(AZ396*R396*'3. Signage Displays'!$A$7)</f>
        <v>10.690838119999999</v>
      </c>
      <c r="CW396" s="37">
        <f>IF(CC396=TRUE,CV396-(CT396*'3. Signage Displays'!$A$12),CV396)</f>
        <v>10.690838119999999</v>
      </c>
      <c r="CX396" s="38">
        <f>'3. Signage Displays'!$B$7*TANH('3. Signage Displays'!$C$7*('1. Version 7 Dataset'!R396+'3. Signage Displays'!$D$7)+'3. Signage Displays'!$E$7)+'3. Signage Displays'!$F$7</f>
        <v>33.8383620790514</v>
      </c>
      <c r="CY396" s="28">
        <f t="shared" si="50"/>
        <v>1</v>
      </c>
    </row>
    <row r="397" spans="1:103" s="17" customFormat="1" ht="19.5" customHeight="1">
      <c r="A397" s="28">
        <v>507</v>
      </c>
      <c r="B397" s="29" t="s">
        <v>1871</v>
      </c>
      <c r="C397" s="29" t="s">
        <v>1910</v>
      </c>
      <c r="D397" s="29" t="s">
        <v>1911</v>
      </c>
      <c r="E397" s="29" t="s">
        <v>1873</v>
      </c>
      <c r="F397" s="29" t="s">
        <v>1910</v>
      </c>
      <c r="G397" s="29" t="s">
        <v>1911</v>
      </c>
      <c r="H397" s="29"/>
      <c r="I397" s="29" t="s">
        <v>78</v>
      </c>
      <c r="J397" s="29" t="s">
        <v>79</v>
      </c>
      <c r="K397" s="29" t="s">
        <v>105</v>
      </c>
      <c r="L397" s="29" t="s">
        <v>80</v>
      </c>
      <c r="M397" s="29" t="s">
        <v>105</v>
      </c>
      <c r="N397" s="30">
        <v>700</v>
      </c>
      <c r="O397" s="30">
        <v>11.7</v>
      </c>
      <c r="P397" s="30">
        <v>20.7</v>
      </c>
      <c r="Q397" s="31">
        <v>23.8</v>
      </c>
      <c r="R397" s="30">
        <v>242.19</v>
      </c>
      <c r="S397" s="30">
        <v>1.78</v>
      </c>
      <c r="T397" s="30">
        <v>1080</v>
      </c>
      <c r="U397" s="30">
        <v>1920</v>
      </c>
      <c r="V397" s="32">
        <v>2.1</v>
      </c>
      <c r="W397" s="30">
        <v>8562</v>
      </c>
      <c r="X397" s="30">
        <v>60</v>
      </c>
      <c r="Y397" s="30">
        <v>33.6</v>
      </c>
      <c r="Z397" s="29" t="s">
        <v>150</v>
      </c>
      <c r="AA397" s="29" t="s">
        <v>86</v>
      </c>
      <c r="AB397" s="29"/>
      <c r="AC397" s="29"/>
      <c r="AD397" s="29" t="s">
        <v>84</v>
      </c>
      <c r="AE397" s="29" t="s">
        <v>83</v>
      </c>
      <c r="AF397" s="29" t="s">
        <v>85</v>
      </c>
      <c r="AG397" s="29" t="s">
        <v>105</v>
      </c>
      <c r="AH397" s="29" t="s">
        <v>86</v>
      </c>
      <c r="AI397" s="29" t="s">
        <v>105</v>
      </c>
      <c r="AJ397" s="29" t="s">
        <v>86</v>
      </c>
      <c r="AK397" s="29" t="s">
        <v>86</v>
      </c>
      <c r="AL397" s="29" t="s">
        <v>87</v>
      </c>
      <c r="AM397" s="29" t="s">
        <v>105</v>
      </c>
      <c r="AN397" s="29" t="s">
        <v>86</v>
      </c>
      <c r="AO397" s="29" t="s">
        <v>86</v>
      </c>
      <c r="AP397" s="29" t="s">
        <v>86</v>
      </c>
      <c r="AQ397" s="29" t="s">
        <v>96</v>
      </c>
      <c r="AR397" s="29" t="s">
        <v>105</v>
      </c>
      <c r="AS397" s="29" t="s">
        <v>84</v>
      </c>
      <c r="AT397" s="29" t="s">
        <v>89</v>
      </c>
      <c r="AU397" s="29" t="s">
        <v>105</v>
      </c>
      <c r="AV397" s="30">
        <v>4</v>
      </c>
      <c r="AW397" s="29" t="s">
        <v>84</v>
      </c>
      <c r="AX397" s="29" t="s">
        <v>83</v>
      </c>
      <c r="AY397" s="30">
        <v>240</v>
      </c>
      <c r="AZ397" s="30">
        <v>250</v>
      </c>
      <c r="BA397" s="30">
        <v>247</v>
      </c>
      <c r="BB397" s="30">
        <v>200</v>
      </c>
      <c r="BC397" s="29"/>
      <c r="BD397" s="29"/>
      <c r="BE397" s="30">
        <v>14.78</v>
      </c>
      <c r="BF397" s="29"/>
      <c r="BG397" s="30">
        <v>0.39</v>
      </c>
      <c r="BH397" s="30">
        <v>0.5</v>
      </c>
      <c r="BI397" s="29"/>
      <c r="BJ397" s="30">
        <v>0.01</v>
      </c>
      <c r="BK397" s="30">
        <v>47.54</v>
      </c>
      <c r="BL397" s="30">
        <v>52.67</v>
      </c>
      <c r="BM397" s="30">
        <v>54.1</v>
      </c>
      <c r="BN397" s="29"/>
      <c r="BO397" s="29"/>
      <c r="BP397" s="30">
        <v>0.01</v>
      </c>
      <c r="BQ397" s="30">
        <v>0.4</v>
      </c>
      <c r="BR397" s="30">
        <v>0.5</v>
      </c>
      <c r="BS397" s="30">
        <v>14.58</v>
      </c>
      <c r="BT397" s="30">
        <v>46.98</v>
      </c>
      <c r="BU397" s="29"/>
      <c r="BV397" s="30">
        <v>0</v>
      </c>
      <c r="BW397" s="28">
        <v>507</v>
      </c>
      <c r="BX397" s="33">
        <f t="shared" si="45"/>
        <v>47.536139999999989</v>
      </c>
      <c r="BY397" s="34">
        <f>IF(COUNTIF($G$2:G397,G397)=1,1,0)</f>
        <v>1</v>
      </c>
      <c r="BZ397" s="34">
        <f t="shared" si="46"/>
        <v>1</v>
      </c>
      <c r="CA397" s="28" t="s">
        <v>3405</v>
      </c>
      <c r="CB397" s="34" t="b">
        <f t="shared" si="51"/>
        <v>0</v>
      </c>
      <c r="CC397" s="34" t="b">
        <f t="shared" si="47"/>
        <v>0</v>
      </c>
      <c r="CD397" s="34" t="b">
        <f t="array" ref="CD397">ISNUMBER(SEARCH("Touch Screen",$AJ397))</f>
        <v>0</v>
      </c>
      <c r="CE397" s="34"/>
      <c r="CF397" s="34"/>
      <c r="CG397" s="32">
        <v>33.6</v>
      </c>
      <c r="CH397" s="28">
        <v>0</v>
      </c>
      <c r="CI397" s="33">
        <f>('2. AC Monitors'!$A$8*'1. Version 7 Dataset'!$R397)+('1. Version 7 Dataset'!$V397*'2. AC Monitors'!$B$8)+'2. AC Monitors'!$C$8</f>
        <v>46.367179999999998</v>
      </c>
      <c r="CJ397" s="35">
        <f>BX397-('2. AC Monitors'!$B$8*V397)</f>
        <v>38.716139999999989</v>
      </c>
      <c r="CK397" s="33">
        <f>IF($CH397=0,CJ397,CJ397-('2. AC Monitors'!$A$15*'1. Version 7 Dataset'!$CG397))</f>
        <v>38.716139999999989</v>
      </c>
      <c r="CL397" s="33">
        <f>IF($CC397=TRUE,'1. Version 7 Dataset'!CK397-($CI397*'2. AC Monitors'!$B$15),'1. Version 7 Dataset'!CK397)</f>
        <v>38.716139999999989</v>
      </c>
      <c r="CM397" s="33">
        <f>IF($CD397=TRUE,CL397-($CI397*'2. AC Monitors'!$D$15),CL397)</f>
        <v>38.716139999999989</v>
      </c>
      <c r="CN397" s="33">
        <f>IF($CB397=TRUE,CM397-($CI397*'2. AC Monitors'!$E$15),CM397)</f>
        <v>38.716139999999989</v>
      </c>
      <c r="CO397" s="33">
        <f>IF($CA397="DC",CN397+(CI397*(1-'2. AC Monitors'!$D$21)),CN397)</f>
        <v>38.716139999999989</v>
      </c>
      <c r="CP397" s="35">
        <f>('2. AC Monitors'!$A$8*'1. Version 7 Dataset'!$R397)+'2. AC Monitors'!$C$8</f>
        <v>37.547179999999997</v>
      </c>
      <c r="CQ397" s="35">
        <f t="shared" si="48"/>
        <v>0</v>
      </c>
      <c r="CR397" s="33">
        <f>(IF(CD397=TRUE,CI397+(CI397*'2. AC Monitors'!$D$15),'1. Version 7 Dataset'!CI397))*0.85</f>
        <v>39.412102999999995</v>
      </c>
      <c r="CS397" s="35">
        <f t="shared" si="49"/>
        <v>0</v>
      </c>
      <c r="CT397" s="35">
        <f>($AZ397*$R397*'3. Signage Displays'!$A$7)+'3. Signage Displays'!$B$7*TANH('3. Signage Displays'!$C$7*('1. Version 7 Dataset'!$R397+'3. Signage Displays'!$D$7)+'3. Signage Displays'!$E$7)+'3. Signage Displays'!$F$7</f>
        <v>32.132023444338436</v>
      </c>
      <c r="CU397" s="36">
        <f>($AZ397*$R397*'3. Signage Displays'!$A$7)</f>
        <v>2.4219000000000004</v>
      </c>
      <c r="CV397" s="37">
        <f>BE397-(AZ397*R397*'3. Signage Displays'!$A$7)</f>
        <v>12.358099999999999</v>
      </c>
      <c r="CW397" s="37">
        <f>IF(CC397=TRUE,CV397-(CT397*'3. Signage Displays'!$A$12),CV397)</f>
        <v>12.358099999999999</v>
      </c>
      <c r="CX397" s="38">
        <f>'3. Signage Displays'!$B$7*TANH('3. Signage Displays'!$C$7*('1. Version 7 Dataset'!R397+'3. Signage Displays'!$D$7)+'3. Signage Displays'!$E$7)+'3. Signage Displays'!$F$7</f>
        <v>29.710123444338436</v>
      </c>
      <c r="CY397" s="28">
        <f t="shared" si="50"/>
        <v>1</v>
      </c>
    </row>
    <row r="398" spans="1:103" s="17" customFormat="1" ht="19.5" customHeight="1">
      <c r="A398" s="28">
        <v>508</v>
      </c>
      <c r="B398" s="29" t="s">
        <v>1871</v>
      </c>
      <c r="C398" s="29" t="s">
        <v>1956</v>
      </c>
      <c r="D398" s="29" t="s">
        <v>1957</v>
      </c>
      <c r="E398" s="29" t="s">
        <v>1873</v>
      </c>
      <c r="F398" s="29" t="s">
        <v>1956</v>
      </c>
      <c r="G398" s="29" t="s">
        <v>1957</v>
      </c>
      <c r="H398" s="29"/>
      <c r="I398" s="29" t="s">
        <v>78</v>
      </c>
      <c r="J398" s="29" t="s">
        <v>79</v>
      </c>
      <c r="K398" s="29" t="s">
        <v>105</v>
      </c>
      <c r="L398" s="29" t="s">
        <v>80</v>
      </c>
      <c r="M398" s="29" t="s">
        <v>105</v>
      </c>
      <c r="N398" s="30">
        <v>700</v>
      </c>
      <c r="O398" s="30">
        <v>13.2</v>
      </c>
      <c r="P398" s="30">
        <v>23.6</v>
      </c>
      <c r="Q398" s="31">
        <v>27</v>
      </c>
      <c r="R398" s="30">
        <v>311.67</v>
      </c>
      <c r="S398" s="30">
        <v>1.78</v>
      </c>
      <c r="T398" s="30">
        <v>1080</v>
      </c>
      <c r="U398" s="30">
        <v>1920</v>
      </c>
      <c r="V398" s="32">
        <v>2.1</v>
      </c>
      <c r="W398" s="30">
        <v>6654</v>
      </c>
      <c r="X398" s="30">
        <v>60</v>
      </c>
      <c r="Y398" s="30">
        <v>33.200000000000003</v>
      </c>
      <c r="Z398" s="29" t="s">
        <v>150</v>
      </c>
      <c r="AA398" s="29" t="s">
        <v>86</v>
      </c>
      <c r="AB398" s="29"/>
      <c r="AC398" s="29"/>
      <c r="AD398" s="29" t="s">
        <v>84</v>
      </c>
      <c r="AE398" s="29" t="s">
        <v>83</v>
      </c>
      <c r="AF398" s="29" t="s">
        <v>85</v>
      </c>
      <c r="AG398" s="29" t="s">
        <v>105</v>
      </c>
      <c r="AH398" s="29" t="s">
        <v>86</v>
      </c>
      <c r="AI398" s="29" t="s">
        <v>105</v>
      </c>
      <c r="AJ398" s="29" t="s">
        <v>86</v>
      </c>
      <c r="AK398" s="29" t="s">
        <v>86</v>
      </c>
      <c r="AL398" s="29" t="s">
        <v>87</v>
      </c>
      <c r="AM398" s="29" t="s">
        <v>105</v>
      </c>
      <c r="AN398" s="29" t="s">
        <v>86</v>
      </c>
      <c r="AO398" s="29" t="s">
        <v>86</v>
      </c>
      <c r="AP398" s="29" t="s">
        <v>86</v>
      </c>
      <c r="AQ398" s="29" t="s">
        <v>96</v>
      </c>
      <c r="AR398" s="29" t="s">
        <v>105</v>
      </c>
      <c r="AS398" s="29" t="s">
        <v>84</v>
      </c>
      <c r="AT398" s="29" t="s">
        <v>89</v>
      </c>
      <c r="AU398" s="29" t="s">
        <v>105</v>
      </c>
      <c r="AV398" s="30">
        <v>4</v>
      </c>
      <c r="AW398" s="29" t="s">
        <v>84</v>
      </c>
      <c r="AX398" s="29" t="s">
        <v>83</v>
      </c>
      <c r="AY398" s="30">
        <v>250</v>
      </c>
      <c r="AZ398" s="30">
        <v>281</v>
      </c>
      <c r="BA398" s="30">
        <v>276</v>
      </c>
      <c r="BB398" s="30">
        <v>200</v>
      </c>
      <c r="BC398" s="29"/>
      <c r="BD398" s="29"/>
      <c r="BE398" s="30">
        <v>16.48</v>
      </c>
      <c r="BF398" s="29"/>
      <c r="BG398" s="30">
        <v>0.39</v>
      </c>
      <c r="BH398" s="30">
        <v>0.5</v>
      </c>
      <c r="BI398" s="29"/>
      <c r="BJ398" s="30">
        <v>0.01</v>
      </c>
      <c r="BK398" s="30">
        <v>52.74</v>
      </c>
      <c r="BL398" s="30">
        <v>62.05</v>
      </c>
      <c r="BM398" s="30">
        <v>64.099999999999994</v>
      </c>
      <c r="BN398" s="29"/>
      <c r="BO398" s="29"/>
      <c r="BP398" s="30">
        <v>0.01</v>
      </c>
      <c r="BQ398" s="30">
        <v>0.4</v>
      </c>
      <c r="BR398" s="30">
        <v>0.5</v>
      </c>
      <c r="BS398" s="30">
        <v>15.74</v>
      </c>
      <c r="BT398" s="30">
        <v>50.53</v>
      </c>
      <c r="BU398" s="29"/>
      <c r="BV398" s="30">
        <v>0</v>
      </c>
      <c r="BW398" s="28">
        <v>508</v>
      </c>
      <c r="BX398" s="33">
        <f t="shared" si="45"/>
        <v>52.748339999999999</v>
      </c>
      <c r="BY398" s="34">
        <f>IF(COUNTIF($G$2:G398,G398)=1,1,0)</f>
        <v>1</v>
      </c>
      <c r="BZ398" s="34">
        <f t="shared" si="46"/>
        <v>1</v>
      </c>
      <c r="CA398" s="28" t="s">
        <v>3405</v>
      </c>
      <c r="CB398" s="34" t="b">
        <f t="shared" si="51"/>
        <v>0</v>
      </c>
      <c r="CC398" s="34" t="b">
        <f t="shared" si="47"/>
        <v>0</v>
      </c>
      <c r="CD398" s="34" t="b">
        <f t="array" ref="CD398">ISNUMBER(SEARCH("Touch Screen",$AJ398))</f>
        <v>0</v>
      </c>
      <c r="CE398" s="34"/>
      <c r="CF398" s="34"/>
      <c r="CG398" s="32">
        <v>33.200000000000003</v>
      </c>
      <c r="CH398" s="28">
        <v>0</v>
      </c>
      <c r="CI398" s="33">
        <f>('2. AC Monitors'!$A$8*'1. Version 7 Dataset'!$R398)+('1. Version 7 Dataset'!$V398*'2. AC Monitors'!$B$8)+'2. AC Monitors'!$C$8</f>
        <v>54.843740000000004</v>
      </c>
      <c r="CJ398" s="35">
        <f>BX398-('2. AC Monitors'!$B$8*V398)</f>
        <v>43.928339999999999</v>
      </c>
      <c r="CK398" s="33">
        <f>IF($CH398=0,CJ398,CJ398-('2. AC Monitors'!$A$15*'1. Version 7 Dataset'!$CG398))</f>
        <v>43.928339999999999</v>
      </c>
      <c r="CL398" s="33">
        <f>IF($CC398=TRUE,'1. Version 7 Dataset'!CK398-($CI398*'2. AC Monitors'!$B$15),'1. Version 7 Dataset'!CK398)</f>
        <v>43.928339999999999</v>
      </c>
      <c r="CM398" s="33">
        <f>IF($CD398=TRUE,CL398-($CI398*'2. AC Monitors'!$D$15),CL398)</f>
        <v>43.928339999999999</v>
      </c>
      <c r="CN398" s="33">
        <f>IF($CB398=TRUE,CM398-($CI398*'2. AC Monitors'!$E$15),CM398)</f>
        <v>43.928339999999999</v>
      </c>
      <c r="CO398" s="33">
        <f>IF($CA398="DC",CN398+(CI398*(1-'2. AC Monitors'!$D$21)),CN398)</f>
        <v>43.928339999999999</v>
      </c>
      <c r="CP398" s="35">
        <f>('2. AC Monitors'!$A$8*'1. Version 7 Dataset'!$R398)+'2. AC Monitors'!$C$8</f>
        <v>46.023740000000004</v>
      </c>
      <c r="CQ398" s="35">
        <f t="shared" si="48"/>
        <v>1</v>
      </c>
      <c r="CR398" s="33">
        <f>(IF(CD398=TRUE,CI398+(CI398*'2. AC Monitors'!$D$15),'1. Version 7 Dataset'!CI398))*0.85</f>
        <v>46.617179</v>
      </c>
      <c r="CS398" s="35">
        <f t="shared" si="49"/>
        <v>0</v>
      </c>
      <c r="CT398" s="35">
        <f>($AZ398*$R398*'3. Signage Displays'!$A$7)+'3. Signage Displays'!$B$7*TANH('3. Signage Displays'!$C$7*('1. Version 7 Dataset'!$R398+'3. Signage Displays'!$D$7)+'3. Signage Displays'!$E$7)+'3. Signage Displays'!$F$7</f>
        <v>37.3415328790514</v>
      </c>
      <c r="CU398" s="36">
        <f>($AZ398*$R398*'3. Signage Displays'!$A$7)</f>
        <v>3.5031708000000004</v>
      </c>
      <c r="CV398" s="37">
        <f>BE398-(AZ398*R398*'3. Signage Displays'!$A$7)</f>
        <v>12.976829200000001</v>
      </c>
      <c r="CW398" s="37">
        <f>IF(CC398=TRUE,CV398-(CT398*'3. Signage Displays'!$A$12),CV398)</f>
        <v>12.976829200000001</v>
      </c>
      <c r="CX398" s="38">
        <f>'3. Signage Displays'!$B$7*TANH('3. Signage Displays'!$C$7*('1. Version 7 Dataset'!R398+'3. Signage Displays'!$D$7)+'3. Signage Displays'!$E$7)+'3. Signage Displays'!$F$7</f>
        <v>33.8383620790514</v>
      </c>
      <c r="CY398" s="28">
        <f t="shared" si="50"/>
        <v>1</v>
      </c>
    </row>
    <row r="399" spans="1:103" s="17" customFormat="1" ht="19.5" customHeight="1">
      <c r="A399" s="28">
        <v>509</v>
      </c>
      <c r="B399" s="29" t="s">
        <v>796</v>
      </c>
      <c r="C399" s="29" t="s">
        <v>804</v>
      </c>
      <c r="D399" s="29" t="s">
        <v>805</v>
      </c>
      <c r="E399" s="29" t="s">
        <v>799</v>
      </c>
      <c r="F399" s="29" t="s">
        <v>804</v>
      </c>
      <c r="G399" s="29" t="s">
        <v>805</v>
      </c>
      <c r="H399" s="29"/>
      <c r="I399" s="29" t="s">
        <v>78</v>
      </c>
      <c r="J399" s="29" t="s">
        <v>100</v>
      </c>
      <c r="K399" s="29"/>
      <c r="L399" s="29" t="s">
        <v>80</v>
      </c>
      <c r="M399" s="29"/>
      <c r="N399" s="30">
        <v>1000</v>
      </c>
      <c r="O399" s="30">
        <v>11.7</v>
      </c>
      <c r="P399" s="30">
        <v>20.8</v>
      </c>
      <c r="Q399" s="31">
        <v>23.8</v>
      </c>
      <c r="R399" s="30">
        <v>242.18</v>
      </c>
      <c r="S399" s="30">
        <v>1.78</v>
      </c>
      <c r="T399" s="30">
        <v>1080</v>
      </c>
      <c r="U399" s="30">
        <v>1920</v>
      </c>
      <c r="V399" s="32">
        <v>2.1</v>
      </c>
      <c r="W399" s="30">
        <v>8562</v>
      </c>
      <c r="X399" s="30">
        <v>60</v>
      </c>
      <c r="Y399" s="30">
        <v>0.7</v>
      </c>
      <c r="Z399" s="29" t="s">
        <v>150</v>
      </c>
      <c r="AA399" s="29" t="s">
        <v>86</v>
      </c>
      <c r="AB399" s="29"/>
      <c r="AC399" s="29"/>
      <c r="AD399" s="29" t="s">
        <v>84</v>
      </c>
      <c r="AE399" s="29" t="s">
        <v>84</v>
      </c>
      <c r="AF399" s="29" t="s">
        <v>801</v>
      </c>
      <c r="AG399" s="29" t="s">
        <v>802</v>
      </c>
      <c r="AH399" s="29" t="s">
        <v>86</v>
      </c>
      <c r="AI399" s="29"/>
      <c r="AJ399" s="29" t="s">
        <v>86</v>
      </c>
      <c r="AK399" s="29" t="s">
        <v>86</v>
      </c>
      <c r="AL399" s="29" t="s">
        <v>803</v>
      </c>
      <c r="AM399" s="29" t="s">
        <v>802</v>
      </c>
      <c r="AN399" s="29" t="s">
        <v>86</v>
      </c>
      <c r="AO399" s="29" t="s">
        <v>86</v>
      </c>
      <c r="AP399" s="29" t="s">
        <v>86</v>
      </c>
      <c r="AQ399" s="29" t="s">
        <v>96</v>
      </c>
      <c r="AR399" s="29"/>
      <c r="AS399" s="29" t="s">
        <v>84</v>
      </c>
      <c r="AT399" s="29" t="s">
        <v>89</v>
      </c>
      <c r="AU399" s="29"/>
      <c r="AV399" s="29"/>
      <c r="AW399" s="29" t="s">
        <v>83</v>
      </c>
      <c r="AX399" s="29" t="s">
        <v>84</v>
      </c>
      <c r="AY399" s="30">
        <v>250</v>
      </c>
      <c r="AZ399" s="30">
        <v>294.3</v>
      </c>
      <c r="BA399" s="30">
        <v>221</v>
      </c>
      <c r="BB399" s="30">
        <v>200.3</v>
      </c>
      <c r="BC399" s="29"/>
      <c r="BD399" s="29"/>
      <c r="BE399" s="30">
        <v>14.93</v>
      </c>
      <c r="BF399" s="29"/>
      <c r="BG399" s="30">
        <v>0.21</v>
      </c>
      <c r="BH399" s="29"/>
      <c r="BI399" s="29"/>
      <c r="BJ399" s="30">
        <v>0.12</v>
      </c>
      <c r="BK399" s="30">
        <v>46.94</v>
      </c>
      <c r="BL399" s="30">
        <v>46.94</v>
      </c>
      <c r="BM399" s="30">
        <v>54.15</v>
      </c>
      <c r="BN399" s="29"/>
      <c r="BO399" s="29"/>
      <c r="BP399" s="30">
        <v>0.18</v>
      </c>
      <c r="BQ399" s="30">
        <v>0.26</v>
      </c>
      <c r="BR399" s="29"/>
      <c r="BS399" s="30">
        <v>14.89</v>
      </c>
      <c r="BT399" s="30">
        <v>47.15</v>
      </c>
      <c r="BU399" s="29"/>
      <c r="BV399" s="30">
        <v>0</v>
      </c>
      <c r="BW399" s="28">
        <v>509</v>
      </c>
      <c r="BX399" s="33">
        <f t="shared" si="45"/>
        <v>46.971119999999992</v>
      </c>
      <c r="BY399" s="34">
        <f>IF(COUNTIF($G$2:G399,G399)=1,1,0)</f>
        <v>1</v>
      </c>
      <c r="BZ399" s="34">
        <f t="shared" si="46"/>
        <v>1</v>
      </c>
      <c r="CA399" s="28" t="s">
        <v>3405</v>
      </c>
      <c r="CB399" s="34" t="b">
        <f t="shared" si="51"/>
        <v>0</v>
      </c>
      <c r="CC399" s="34" t="b">
        <f t="shared" si="47"/>
        <v>0</v>
      </c>
      <c r="CD399" s="34" t="b">
        <f t="array" ref="CD399">ISNUMBER(SEARCH("Touch Screen",$AJ399))</f>
        <v>0</v>
      </c>
      <c r="CE399" s="34"/>
      <c r="CF399" s="34"/>
      <c r="CG399" s="32">
        <v>0.7</v>
      </c>
      <c r="CH399" s="28">
        <v>0</v>
      </c>
      <c r="CI399" s="33">
        <f>('2. AC Monitors'!$A$8*'1. Version 7 Dataset'!$R399)+('1. Version 7 Dataset'!$V399*'2. AC Monitors'!$B$8)+'2. AC Monitors'!$C$8</f>
        <v>46.365960000000001</v>
      </c>
      <c r="CJ399" s="35">
        <f>BX399-('2. AC Monitors'!$B$8*V399)</f>
        <v>38.151119999999992</v>
      </c>
      <c r="CK399" s="33">
        <f>IF($CH399=0,CJ399,CJ399-('2. AC Monitors'!$A$15*'1. Version 7 Dataset'!$CG399))</f>
        <v>38.151119999999992</v>
      </c>
      <c r="CL399" s="33">
        <f>IF($CC399=TRUE,'1. Version 7 Dataset'!CK399-($CI399*'2. AC Monitors'!$B$15),'1. Version 7 Dataset'!CK399)</f>
        <v>38.151119999999992</v>
      </c>
      <c r="CM399" s="33">
        <f>IF($CD399=TRUE,CL399-($CI399*'2. AC Monitors'!$D$15),CL399)</f>
        <v>38.151119999999992</v>
      </c>
      <c r="CN399" s="33">
        <f>IF($CB399=TRUE,CM399-($CI399*'2. AC Monitors'!$E$15),CM399)</f>
        <v>38.151119999999992</v>
      </c>
      <c r="CO399" s="33">
        <f>IF($CA399="DC",CN399+(CI399*(1-'2. AC Monitors'!$D$21)),CN399)</f>
        <v>38.151119999999992</v>
      </c>
      <c r="CP399" s="35">
        <f>('2. AC Monitors'!$A$8*'1. Version 7 Dataset'!$R399)+'2. AC Monitors'!$C$8</f>
        <v>37.545960000000001</v>
      </c>
      <c r="CQ399" s="35">
        <f t="shared" si="48"/>
        <v>0</v>
      </c>
      <c r="CR399" s="33">
        <f>(IF(CD399=TRUE,CI399+(CI399*'2. AC Monitors'!$D$15),'1. Version 7 Dataset'!CI399))*0.85</f>
        <v>39.411065999999998</v>
      </c>
      <c r="CS399" s="35">
        <f t="shared" si="49"/>
        <v>0</v>
      </c>
      <c r="CT399" s="35">
        <f>($AZ399*$R399*'3. Signage Displays'!$A$7)+'3. Signage Displays'!$B$7*TANH('3. Signage Displays'!$C$7*('1. Version 7 Dataset'!$R399+'3. Signage Displays'!$D$7)+'3. Signage Displays'!$E$7)+'3. Signage Displays'!$F$7</f>
        <v>32.560470332701335</v>
      </c>
      <c r="CU399" s="36">
        <f>($AZ399*$R399*'3. Signage Displays'!$A$7)</f>
        <v>2.8509429600000007</v>
      </c>
      <c r="CV399" s="37">
        <f>BE399-(AZ399*R399*'3. Signage Displays'!$A$7)</f>
        <v>12.079057039999999</v>
      </c>
      <c r="CW399" s="37">
        <f>IF(CC399=TRUE,CV399-(CT399*'3. Signage Displays'!$A$12),CV399)</f>
        <v>12.079057039999999</v>
      </c>
      <c r="CX399" s="38">
        <f>'3. Signage Displays'!$B$7*TANH('3. Signage Displays'!$C$7*('1. Version 7 Dataset'!R399+'3. Signage Displays'!$D$7)+'3. Signage Displays'!$E$7)+'3. Signage Displays'!$F$7</f>
        <v>29.709527372701334</v>
      </c>
      <c r="CY399" s="28">
        <f t="shared" si="50"/>
        <v>1</v>
      </c>
    </row>
    <row r="400" spans="1:103" s="17" customFormat="1" ht="19.5" customHeight="1">
      <c r="A400" s="28">
        <v>510</v>
      </c>
      <c r="B400" s="29" t="s">
        <v>2231</v>
      </c>
      <c r="C400" s="29" t="s">
        <v>2296</v>
      </c>
      <c r="D400" s="29" t="s">
        <v>2297</v>
      </c>
      <c r="E400" s="29" t="s">
        <v>2234</v>
      </c>
      <c r="F400" s="29" t="s">
        <v>2296</v>
      </c>
      <c r="G400" s="29" t="s">
        <v>2297</v>
      </c>
      <c r="H400" s="29" t="s">
        <v>2298</v>
      </c>
      <c r="I400" s="29" t="s">
        <v>78</v>
      </c>
      <c r="J400" s="29" t="s">
        <v>79</v>
      </c>
      <c r="K400" s="29" t="s">
        <v>105</v>
      </c>
      <c r="L400" s="29" t="s">
        <v>80</v>
      </c>
      <c r="M400" s="29" t="s">
        <v>105</v>
      </c>
      <c r="N400" s="30">
        <v>1000</v>
      </c>
      <c r="O400" s="30">
        <v>10.6</v>
      </c>
      <c r="P400" s="30">
        <v>18.8</v>
      </c>
      <c r="Q400" s="31">
        <v>21.5</v>
      </c>
      <c r="R400" s="30">
        <v>198.08</v>
      </c>
      <c r="S400" s="30">
        <v>1.78</v>
      </c>
      <c r="T400" s="30">
        <v>1080</v>
      </c>
      <c r="U400" s="30">
        <v>1920</v>
      </c>
      <c r="V400" s="32">
        <v>2.1</v>
      </c>
      <c r="W400" s="30">
        <v>10469</v>
      </c>
      <c r="X400" s="30">
        <v>60</v>
      </c>
      <c r="Y400" s="30">
        <v>34.5</v>
      </c>
      <c r="Z400" s="29" t="s">
        <v>81</v>
      </c>
      <c r="AA400" s="29" t="s">
        <v>86</v>
      </c>
      <c r="AB400" s="29"/>
      <c r="AC400" s="29"/>
      <c r="AD400" s="29" t="s">
        <v>84</v>
      </c>
      <c r="AE400" s="29" t="s">
        <v>83</v>
      </c>
      <c r="AF400" s="29" t="s">
        <v>127</v>
      </c>
      <c r="AG400" s="29" t="s">
        <v>105</v>
      </c>
      <c r="AH400" s="29" t="s">
        <v>120</v>
      </c>
      <c r="AI400" s="29" t="s">
        <v>105</v>
      </c>
      <c r="AJ400" s="29" t="s">
        <v>120</v>
      </c>
      <c r="AK400" s="29" t="s">
        <v>86</v>
      </c>
      <c r="AL400" s="29" t="s">
        <v>102</v>
      </c>
      <c r="AM400" s="29" t="s">
        <v>105</v>
      </c>
      <c r="AN400" s="29" t="s">
        <v>86</v>
      </c>
      <c r="AO400" s="29" t="s">
        <v>86</v>
      </c>
      <c r="AP400" s="29" t="s">
        <v>86</v>
      </c>
      <c r="AQ400" s="29" t="s">
        <v>96</v>
      </c>
      <c r="AR400" s="29" t="s">
        <v>105</v>
      </c>
      <c r="AS400" s="29" t="s">
        <v>84</v>
      </c>
      <c r="AT400" s="29" t="s">
        <v>89</v>
      </c>
      <c r="AU400" s="29" t="s">
        <v>105</v>
      </c>
      <c r="AV400" s="30">
        <v>0</v>
      </c>
      <c r="AW400" s="29" t="s">
        <v>84</v>
      </c>
      <c r="AX400" s="29" t="s">
        <v>84</v>
      </c>
      <c r="AY400" s="30">
        <v>250</v>
      </c>
      <c r="AZ400" s="30">
        <v>256.3</v>
      </c>
      <c r="BA400" s="30">
        <v>252.9</v>
      </c>
      <c r="BB400" s="30">
        <v>200</v>
      </c>
      <c r="BC400" s="29"/>
      <c r="BD400" s="29"/>
      <c r="BE400" s="30">
        <v>14.34</v>
      </c>
      <c r="BF400" s="29"/>
      <c r="BG400" s="30">
        <v>0.14000000000000001</v>
      </c>
      <c r="BH400" s="29"/>
      <c r="BI400" s="29"/>
      <c r="BJ400" s="30">
        <v>0.14000000000000001</v>
      </c>
      <c r="BK400" s="30">
        <v>44.76</v>
      </c>
      <c r="BL400" s="30">
        <v>44.76</v>
      </c>
      <c r="BM400" s="30">
        <v>50.6</v>
      </c>
      <c r="BN400" s="29"/>
      <c r="BO400" s="29"/>
      <c r="BP400" s="30">
        <v>0.17</v>
      </c>
      <c r="BQ400" s="30">
        <v>0.19</v>
      </c>
      <c r="BR400" s="29"/>
      <c r="BS400" s="30">
        <v>14.38</v>
      </c>
      <c r="BT400" s="30">
        <v>45.17</v>
      </c>
      <c r="BU400" s="29"/>
      <c r="BV400" s="30">
        <v>0</v>
      </c>
      <c r="BW400" s="28">
        <v>510</v>
      </c>
      <c r="BX400" s="33">
        <f t="shared" si="45"/>
        <v>44.763599999999997</v>
      </c>
      <c r="BY400" s="34">
        <f>IF(COUNTIF($G$2:G400,G400)=1,1,0)</f>
        <v>1</v>
      </c>
      <c r="BZ400" s="34">
        <f t="shared" si="46"/>
        <v>1</v>
      </c>
      <c r="CA400" s="28" t="s">
        <v>3405</v>
      </c>
      <c r="CB400" s="34" t="b">
        <f t="shared" si="51"/>
        <v>0</v>
      </c>
      <c r="CC400" s="34" t="b">
        <f t="shared" si="47"/>
        <v>0</v>
      </c>
      <c r="CD400" s="34" t="b">
        <f t="array" ref="CD400">ISNUMBER(SEARCH("Touch Screen",$AJ400))</f>
        <v>0</v>
      </c>
      <c r="CE400" s="34"/>
      <c r="CF400" s="34"/>
      <c r="CG400" s="32">
        <v>34.5</v>
      </c>
      <c r="CH400" s="28">
        <v>0</v>
      </c>
      <c r="CI400" s="33">
        <f>('2. AC Monitors'!$A$8*'1. Version 7 Dataset'!$R400)+('1. Version 7 Dataset'!$V400*'2. AC Monitors'!$B$8)+'2. AC Monitors'!$C$8</f>
        <v>40.985759999999999</v>
      </c>
      <c r="CJ400" s="35">
        <f>BX400-('2. AC Monitors'!$B$8*V400)</f>
        <v>35.943599999999996</v>
      </c>
      <c r="CK400" s="33">
        <f>IF($CH400=0,CJ400,CJ400-('2. AC Monitors'!$A$15*'1. Version 7 Dataset'!$CG400))</f>
        <v>35.943599999999996</v>
      </c>
      <c r="CL400" s="33">
        <f>IF($CC400=TRUE,'1. Version 7 Dataset'!CK400-($CI400*'2. AC Monitors'!$B$15),'1. Version 7 Dataset'!CK400)</f>
        <v>35.943599999999996</v>
      </c>
      <c r="CM400" s="33">
        <f>IF($CD400=TRUE,CL400-($CI400*'2. AC Monitors'!$D$15),CL400)</f>
        <v>35.943599999999996</v>
      </c>
      <c r="CN400" s="33">
        <f>IF($CB400=TRUE,CM400-($CI400*'2. AC Monitors'!$E$15),CM400)</f>
        <v>35.943599999999996</v>
      </c>
      <c r="CO400" s="33">
        <f>IF($CA400="DC",CN400+(CI400*(1-'2. AC Monitors'!$D$21)),CN400)</f>
        <v>35.943599999999996</v>
      </c>
      <c r="CP400" s="35">
        <f>('2. AC Monitors'!$A$8*'1. Version 7 Dataset'!$R400)+'2. AC Monitors'!$C$8</f>
        <v>32.165760000000006</v>
      </c>
      <c r="CQ400" s="35">
        <f t="shared" si="48"/>
        <v>0</v>
      </c>
      <c r="CR400" s="33">
        <f>(IF(CD400=TRUE,CI400+(CI400*'2. AC Monitors'!$D$15),'1. Version 7 Dataset'!CI400))*0.85</f>
        <v>34.837896000000001</v>
      </c>
      <c r="CS400" s="35">
        <f t="shared" si="49"/>
        <v>0</v>
      </c>
      <c r="CT400" s="35">
        <f>($AZ400*$R400*'3. Signage Displays'!$A$7)+'3. Signage Displays'!$B$7*TANH('3. Signage Displays'!$C$7*('1. Version 7 Dataset'!$R400+'3. Signage Displays'!$D$7)+'3. Signage Displays'!$E$7)+'3. Signage Displays'!$F$7</f>
        <v>29.10729574131561</v>
      </c>
      <c r="CU400" s="36">
        <f>($AZ400*$R400*'3. Signage Displays'!$A$7)</f>
        <v>2.0307161600000003</v>
      </c>
      <c r="CV400" s="37">
        <f>BE400-(AZ400*R400*'3. Signage Displays'!$A$7)</f>
        <v>12.309283839999999</v>
      </c>
      <c r="CW400" s="37">
        <f>IF(CC400=TRUE,CV400-(CT400*'3. Signage Displays'!$A$12),CV400)</f>
        <v>12.309283839999999</v>
      </c>
      <c r="CX400" s="38">
        <f>'3. Signage Displays'!$B$7*TANH('3. Signage Displays'!$C$7*('1. Version 7 Dataset'!R400+'3. Signage Displays'!$D$7)+'3. Signage Displays'!$E$7)+'3. Signage Displays'!$F$7</f>
        <v>27.07657958131561</v>
      </c>
      <c r="CY400" s="28">
        <f t="shared" si="50"/>
        <v>1</v>
      </c>
    </row>
    <row r="401" spans="1:103" s="17" customFormat="1" ht="19.5" customHeight="1">
      <c r="A401" s="28">
        <v>511</v>
      </c>
      <c r="B401" s="29" t="s">
        <v>796</v>
      </c>
      <c r="C401" s="29" t="s">
        <v>800</v>
      </c>
      <c r="D401" s="29" t="s">
        <v>798</v>
      </c>
      <c r="E401" s="29" t="s">
        <v>799</v>
      </c>
      <c r="F401" s="29" t="s">
        <v>800</v>
      </c>
      <c r="G401" s="29" t="s">
        <v>798</v>
      </c>
      <c r="H401" s="29"/>
      <c r="I401" s="29" t="s">
        <v>78</v>
      </c>
      <c r="J401" s="29" t="s">
        <v>100</v>
      </c>
      <c r="K401" s="29"/>
      <c r="L401" s="29" t="s">
        <v>80</v>
      </c>
      <c r="M401" s="29"/>
      <c r="N401" s="30">
        <v>1000</v>
      </c>
      <c r="O401" s="30">
        <v>10.6</v>
      </c>
      <c r="P401" s="30">
        <v>18.8</v>
      </c>
      <c r="Q401" s="31">
        <v>21.5</v>
      </c>
      <c r="R401" s="30">
        <v>198.08</v>
      </c>
      <c r="S401" s="30">
        <v>1.78</v>
      </c>
      <c r="T401" s="30">
        <v>1080</v>
      </c>
      <c r="U401" s="30">
        <v>1920</v>
      </c>
      <c r="V401" s="32">
        <v>2.1</v>
      </c>
      <c r="W401" s="30">
        <v>10469</v>
      </c>
      <c r="X401" s="30">
        <v>60</v>
      </c>
      <c r="Y401" s="30">
        <v>0.7</v>
      </c>
      <c r="Z401" s="29" t="s">
        <v>150</v>
      </c>
      <c r="AA401" s="29" t="s">
        <v>86</v>
      </c>
      <c r="AB401" s="29"/>
      <c r="AC401" s="29"/>
      <c r="AD401" s="29" t="s">
        <v>84</v>
      </c>
      <c r="AE401" s="29" t="s">
        <v>84</v>
      </c>
      <c r="AF401" s="29" t="s">
        <v>801</v>
      </c>
      <c r="AG401" s="29" t="s">
        <v>802</v>
      </c>
      <c r="AH401" s="29" t="s">
        <v>86</v>
      </c>
      <c r="AI401" s="29"/>
      <c r="AJ401" s="29" t="s">
        <v>86</v>
      </c>
      <c r="AK401" s="29" t="s">
        <v>86</v>
      </c>
      <c r="AL401" s="29" t="s">
        <v>803</v>
      </c>
      <c r="AM401" s="29" t="s">
        <v>802</v>
      </c>
      <c r="AN401" s="29" t="s">
        <v>86</v>
      </c>
      <c r="AO401" s="29" t="s">
        <v>86</v>
      </c>
      <c r="AP401" s="29" t="s">
        <v>86</v>
      </c>
      <c r="AQ401" s="29" t="s">
        <v>96</v>
      </c>
      <c r="AR401" s="29"/>
      <c r="AS401" s="29" t="s">
        <v>84</v>
      </c>
      <c r="AT401" s="29" t="s">
        <v>89</v>
      </c>
      <c r="AU401" s="29"/>
      <c r="AV401" s="29"/>
      <c r="AW401" s="29" t="s">
        <v>83</v>
      </c>
      <c r="AX401" s="29" t="s">
        <v>84</v>
      </c>
      <c r="AY401" s="30">
        <v>250</v>
      </c>
      <c r="AZ401" s="30">
        <v>289.5</v>
      </c>
      <c r="BA401" s="30">
        <v>201.3</v>
      </c>
      <c r="BB401" s="30">
        <v>200.7</v>
      </c>
      <c r="BC401" s="29"/>
      <c r="BD401" s="29"/>
      <c r="BE401" s="30">
        <v>14.51</v>
      </c>
      <c r="BF401" s="29"/>
      <c r="BG401" s="30">
        <v>0.2</v>
      </c>
      <c r="BH401" s="29"/>
      <c r="BI401" s="29"/>
      <c r="BJ401" s="30">
        <v>0.18</v>
      </c>
      <c r="BK401" s="30">
        <v>45.66</v>
      </c>
      <c r="BL401" s="30">
        <v>45.66</v>
      </c>
      <c r="BM401" s="30">
        <v>50.62</v>
      </c>
      <c r="BN401" s="29"/>
      <c r="BO401" s="29"/>
      <c r="BP401" s="30">
        <v>0.23</v>
      </c>
      <c r="BQ401" s="30">
        <v>0.25</v>
      </c>
      <c r="BR401" s="29"/>
      <c r="BS401" s="30">
        <v>14.49</v>
      </c>
      <c r="BT401" s="30">
        <v>45.85</v>
      </c>
      <c r="BU401" s="29"/>
      <c r="BV401" s="30">
        <v>0</v>
      </c>
      <c r="BW401" s="28">
        <v>511</v>
      </c>
      <c r="BX401" s="33">
        <f t="shared" si="45"/>
        <v>45.626460000000002</v>
      </c>
      <c r="BY401" s="34">
        <f>IF(COUNTIF($G$2:G401,G401)=1,1,0)</f>
        <v>0</v>
      </c>
      <c r="BZ401" s="34">
        <f t="shared" si="46"/>
        <v>1</v>
      </c>
      <c r="CA401" s="28" t="s">
        <v>3405</v>
      </c>
      <c r="CB401" s="34" t="b">
        <f t="shared" si="51"/>
        <v>0</v>
      </c>
      <c r="CC401" s="34" t="b">
        <f t="shared" si="47"/>
        <v>0</v>
      </c>
      <c r="CD401" s="34" t="b">
        <f t="array" ref="CD401">ISNUMBER(SEARCH("Touch Screen",$AJ401))</f>
        <v>0</v>
      </c>
      <c r="CE401" s="34"/>
      <c r="CF401" s="34"/>
      <c r="CG401" s="32">
        <v>0.7</v>
      </c>
      <c r="CH401" s="28">
        <v>0</v>
      </c>
      <c r="CI401" s="33">
        <f>('2. AC Monitors'!$A$8*'1. Version 7 Dataset'!$R401)+('1. Version 7 Dataset'!$V401*'2. AC Monitors'!$B$8)+'2. AC Monitors'!$C$8</f>
        <v>40.985759999999999</v>
      </c>
      <c r="CJ401" s="35">
        <f>BX401-('2. AC Monitors'!$B$8*V401)</f>
        <v>36.806460000000001</v>
      </c>
      <c r="CK401" s="33">
        <f>IF($CH401=0,CJ401,CJ401-('2. AC Monitors'!$A$15*'1. Version 7 Dataset'!$CG401))</f>
        <v>36.806460000000001</v>
      </c>
      <c r="CL401" s="33">
        <f>IF($CC401=TRUE,'1. Version 7 Dataset'!CK401-($CI401*'2. AC Monitors'!$B$15),'1. Version 7 Dataset'!CK401)</f>
        <v>36.806460000000001</v>
      </c>
      <c r="CM401" s="33">
        <f>IF($CD401=TRUE,CL401-($CI401*'2. AC Monitors'!$D$15),CL401)</f>
        <v>36.806460000000001</v>
      </c>
      <c r="CN401" s="33">
        <f>IF($CB401=TRUE,CM401-($CI401*'2. AC Monitors'!$E$15),CM401)</f>
        <v>36.806460000000001</v>
      </c>
      <c r="CO401" s="33">
        <f>IF($CA401="DC",CN401+(CI401*(1-'2. AC Monitors'!$D$21)),CN401)</f>
        <v>36.806460000000001</v>
      </c>
      <c r="CP401" s="35">
        <f>('2. AC Monitors'!$A$8*'1. Version 7 Dataset'!$R401)+'2. AC Monitors'!$C$8</f>
        <v>32.165760000000006</v>
      </c>
      <c r="CQ401" s="35">
        <f t="shared" si="48"/>
        <v>0</v>
      </c>
      <c r="CR401" s="33">
        <f>(IF(CD401=TRUE,CI401+(CI401*'2. AC Monitors'!$D$15),'1. Version 7 Dataset'!CI401))*0.85</f>
        <v>34.837896000000001</v>
      </c>
      <c r="CS401" s="35">
        <f t="shared" si="49"/>
        <v>0</v>
      </c>
      <c r="CT401" s="35">
        <f>($AZ401*$R401*'3. Signage Displays'!$A$7)+'3. Signage Displays'!$B$7*TANH('3. Signage Displays'!$C$7*('1. Version 7 Dataset'!$R401+'3. Signage Displays'!$D$7)+'3. Signage Displays'!$E$7)+'3. Signage Displays'!$F$7</f>
        <v>29.370345981315609</v>
      </c>
      <c r="CU401" s="36">
        <f>($AZ401*$R401*'3. Signage Displays'!$A$7)</f>
        <v>2.2937664000000004</v>
      </c>
      <c r="CV401" s="37">
        <f>BE401-(AZ401*R401*'3. Signage Displays'!$A$7)</f>
        <v>12.216233599999999</v>
      </c>
      <c r="CW401" s="37">
        <f>IF(CC401=TRUE,CV401-(CT401*'3. Signage Displays'!$A$12),CV401)</f>
        <v>12.216233599999999</v>
      </c>
      <c r="CX401" s="38">
        <f>'3. Signage Displays'!$B$7*TANH('3. Signage Displays'!$C$7*('1. Version 7 Dataset'!R401+'3. Signage Displays'!$D$7)+'3. Signage Displays'!$E$7)+'3. Signage Displays'!$F$7</f>
        <v>27.07657958131561</v>
      </c>
      <c r="CY401" s="28">
        <f t="shared" si="50"/>
        <v>1</v>
      </c>
    </row>
    <row r="402" spans="1:103" s="17" customFormat="1" ht="19.5" customHeight="1">
      <c r="A402" s="28">
        <v>515</v>
      </c>
      <c r="B402" s="29" t="s">
        <v>679</v>
      </c>
      <c r="C402" s="29" t="s">
        <v>692</v>
      </c>
      <c r="D402" s="29" t="s">
        <v>693</v>
      </c>
      <c r="E402" s="29" t="s">
        <v>682</v>
      </c>
      <c r="F402" s="29" t="s">
        <v>692</v>
      </c>
      <c r="G402" s="29" t="s">
        <v>693</v>
      </c>
      <c r="H402" s="29" t="s">
        <v>694</v>
      </c>
      <c r="I402" s="29" t="s">
        <v>78</v>
      </c>
      <c r="J402" s="29" t="s">
        <v>88</v>
      </c>
      <c r="K402" s="29" t="s">
        <v>158</v>
      </c>
      <c r="L402" s="29" t="s">
        <v>80</v>
      </c>
      <c r="M402" s="29" t="s">
        <v>105</v>
      </c>
      <c r="N402" s="30">
        <v>1000</v>
      </c>
      <c r="O402" s="30">
        <v>13.2</v>
      </c>
      <c r="P402" s="30">
        <v>23.5</v>
      </c>
      <c r="Q402" s="31">
        <v>27</v>
      </c>
      <c r="R402" s="30">
        <v>311.67</v>
      </c>
      <c r="S402" s="30">
        <v>1.78</v>
      </c>
      <c r="T402" s="30">
        <v>1080</v>
      </c>
      <c r="U402" s="30">
        <v>1920</v>
      </c>
      <c r="V402" s="32">
        <v>2.1</v>
      </c>
      <c r="W402" s="30">
        <v>6653</v>
      </c>
      <c r="X402" s="30">
        <v>60</v>
      </c>
      <c r="Y402" s="30">
        <v>32.200000000000003</v>
      </c>
      <c r="Z402" s="29" t="s">
        <v>86</v>
      </c>
      <c r="AA402" s="29" t="s">
        <v>86</v>
      </c>
      <c r="AB402" s="29"/>
      <c r="AC402" s="29"/>
      <c r="AD402" s="29" t="s">
        <v>84</v>
      </c>
      <c r="AE402" s="29" t="s">
        <v>83</v>
      </c>
      <c r="AF402" s="29" t="s">
        <v>127</v>
      </c>
      <c r="AG402" s="29" t="s">
        <v>105</v>
      </c>
      <c r="AH402" s="29" t="s">
        <v>120</v>
      </c>
      <c r="AI402" s="29" t="s">
        <v>105</v>
      </c>
      <c r="AJ402" s="29" t="s">
        <v>120</v>
      </c>
      <c r="AK402" s="29" t="s">
        <v>86</v>
      </c>
      <c r="AL402" s="29" t="s">
        <v>102</v>
      </c>
      <c r="AM402" s="29" t="s">
        <v>105</v>
      </c>
      <c r="AN402" s="29" t="s">
        <v>86</v>
      </c>
      <c r="AO402" s="29" t="s">
        <v>86</v>
      </c>
      <c r="AP402" s="29" t="s">
        <v>86</v>
      </c>
      <c r="AQ402" s="29" t="s">
        <v>96</v>
      </c>
      <c r="AR402" s="29" t="s">
        <v>105</v>
      </c>
      <c r="AS402" s="29" t="s">
        <v>84</v>
      </c>
      <c r="AT402" s="29" t="s">
        <v>89</v>
      </c>
      <c r="AU402" s="29" t="s">
        <v>105</v>
      </c>
      <c r="AV402" s="30">
        <v>5</v>
      </c>
      <c r="AW402" s="29" t="s">
        <v>84</v>
      </c>
      <c r="AX402" s="29" t="s">
        <v>84</v>
      </c>
      <c r="AY402" s="30">
        <v>250</v>
      </c>
      <c r="AZ402" s="30">
        <v>264.2</v>
      </c>
      <c r="BA402" s="30">
        <v>252.3</v>
      </c>
      <c r="BB402" s="30">
        <v>200</v>
      </c>
      <c r="BC402" s="29"/>
      <c r="BD402" s="29"/>
      <c r="BE402" s="30">
        <v>18.41</v>
      </c>
      <c r="BF402" s="29"/>
      <c r="BG402" s="30">
        <v>0.3</v>
      </c>
      <c r="BH402" s="29"/>
      <c r="BI402" s="29"/>
      <c r="BJ402" s="30">
        <v>0.15</v>
      </c>
      <c r="BK402" s="30">
        <v>58.13</v>
      </c>
      <c r="BL402" s="30">
        <v>58.13</v>
      </c>
      <c r="BM402" s="30">
        <v>64</v>
      </c>
      <c r="BN402" s="29"/>
      <c r="BO402" s="29"/>
      <c r="BP402" s="30">
        <v>0.19</v>
      </c>
      <c r="BQ402" s="30">
        <v>0.33</v>
      </c>
      <c r="BR402" s="29"/>
      <c r="BS402" s="30">
        <v>18.510000000000002</v>
      </c>
      <c r="BT402" s="30">
        <v>58.64</v>
      </c>
      <c r="BU402" s="29"/>
      <c r="BV402" s="30">
        <v>0</v>
      </c>
      <c r="BW402" s="28">
        <v>515</v>
      </c>
      <c r="BX402" s="33">
        <f t="shared" si="45"/>
        <v>58.153259999999996</v>
      </c>
      <c r="BY402" s="34">
        <f>IF(COUNTIF($G$2:G402,G402)=1,1,0)</f>
        <v>1</v>
      </c>
      <c r="BZ402" s="34">
        <f t="shared" si="46"/>
        <v>1</v>
      </c>
      <c r="CA402" s="28" t="s">
        <v>3405</v>
      </c>
      <c r="CB402" s="34" t="b">
        <f t="shared" si="51"/>
        <v>0</v>
      </c>
      <c r="CC402" s="34" t="b">
        <f t="shared" si="47"/>
        <v>0</v>
      </c>
      <c r="CD402" s="34" t="b">
        <f t="array" ref="CD402">ISNUMBER(SEARCH("Touch Screen",$AJ402))</f>
        <v>0</v>
      </c>
      <c r="CE402" s="34"/>
      <c r="CF402" s="34"/>
      <c r="CG402" s="32">
        <v>32.200000000000003</v>
      </c>
      <c r="CH402" s="28">
        <v>0</v>
      </c>
      <c r="CI402" s="33">
        <f>('2. AC Monitors'!$A$8*'1. Version 7 Dataset'!$R402)+('1. Version 7 Dataset'!$V402*'2. AC Monitors'!$B$8)+'2. AC Monitors'!$C$8</f>
        <v>54.843740000000004</v>
      </c>
      <c r="CJ402" s="35">
        <f>BX402-('2. AC Monitors'!$B$8*V402)</f>
        <v>49.333259999999996</v>
      </c>
      <c r="CK402" s="33">
        <f>IF($CH402=0,CJ402,CJ402-('2. AC Monitors'!$A$15*'1. Version 7 Dataset'!$CG402))</f>
        <v>49.333259999999996</v>
      </c>
      <c r="CL402" s="33">
        <f>IF($CC402=TRUE,'1. Version 7 Dataset'!CK402-($CI402*'2. AC Monitors'!$B$15),'1. Version 7 Dataset'!CK402)</f>
        <v>49.333259999999996</v>
      </c>
      <c r="CM402" s="33">
        <f>IF($CD402=TRUE,CL402-($CI402*'2. AC Monitors'!$D$15),CL402)</f>
        <v>49.333259999999996</v>
      </c>
      <c r="CN402" s="33">
        <f>IF($CB402=TRUE,CM402-($CI402*'2. AC Monitors'!$E$15),CM402)</f>
        <v>49.333259999999996</v>
      </c>
      <c r="CO402" s="33">
        <f>IF($CA402="DC",CN402+(CI402*(1-'2. AC Monitors'!$D$21)),CN402)</f>
        <v>49.333259999999996</v>
      </c>
      <c r="CP402" s="35">
        <f>('2. AC Monitors'!$A$8*'1. Version 7 Dataset'!$R402)+'2. AC Monitors'!$C$8</f>
        <v>46.023740000000004</v>
      </c>
      <c r="CQ402" s="35">
        <f t="shared" si="48"/>
        <v>0</v>
      </c>
      <c r="CR402" s="33">
        <f>(IF(CD402=TRUE,CI402+(CI402*'2. AC Monitors'!$D$15),'1. Version 7 Dataset'!CI402))*0.85</f>
        <v>46.617179</v>
      </c>
      <c r="CS402" s="35">
        <f t="shared" si="49"/>
        <v>0</v>
      </c>
      <c r="CT402" s="35">
        <f>($AZ402*$R402*'3. Signage Displays'!$A$7)+'3. Signage Displays'!$B$7*TANH('3. Signage Displays'!$C$7*('1. Version 7 Dataset'!$R402+'3. Signage Displays'!$D$7)+'3. Signage Displays'!$E$7)+'3. Signage Displays'!$F$7</f>
        <v>37.132090639051398</v>
      </c>
      <c r="CU402" s="36">
        <f>($AZ402*$R402*'3. Signage Displays'!$A$7)</f>
        <v>3.2937285600000004</v>
      </c>
      <c r="CV402" s="37">
        <f>BE402-(AZ402*R402*'3. Signage Displays'!$A$7)</f>
        <v>15.11627144</v>
      </c>
      <c r="CW402" s="37">
        <f>IF(CC402=TRUE,CV402-(CT402*'3. Signage Displays'!$A$12),CV402)</f>
        <v>15.11627144</v>
      </c>
      <c r="CX402" s="38">
        <f>'3. Signage Displays'!$B$7*TANH('3. Signage Displays'!$C$7*('1. Version 7 Dataset'!R402+'3. Signage Displays'!$D$7)+'3. Signage Displays'!$E$7)+'3. Signage Displays'!$F$7</f>
        <v>33.8383620790514</v>
      </c>
      <c r="CY402" s="28">
        <f t="shared" si="50"/>
        <v>1</v>
      </c>
    </row>
    <row r="403" spans="1:103" s="17" customFormat="1" ht="19.5" customHeight="1">
      <c r="A403" s="28">
        <v>516</v>
      </c>
      <c r="B403" s="29" t="s">
        <v>2857</v>
      </c>
      <c r="C403" s="29" t="s">
        <v>3006</v>
      </c>
      <c r="D403" s="29" t="s">
        <v>3007</v>
      </c>
      <c r="E403" s="29" t="s">
        <v>2860</v>
      </c>
      <c r="F403" s="29" t="s">
        <v>3006</v>
      </c>
      <c r="G403" s="29" t="s">
        <v>3007</v>
      </c>
      <c r="H403" s="29" t="s">
        <v>3008</v>
      </c>
      <c r="I403" s="29" t="s">
        <v>78</v>
      </c>
      <c r="J403" s="29" t="s">
        <v>88</v>
      </c>
      <c r="K403" s="29" t="s">
        <v>158</v>
      </c>
      <c r="L403" s="29" t="s">
        <v>80</v>
      </c>
      <c r="M403" s="29" t="s">
        <v>105</v>
      </c>
      <c r="N403" s="30">
        <v>3000</v>
      </c>
      <c r="O403" s="30">
        <v>11.9</v>
      </c>
      <c r="P403" s="30">
        <v>21.4</v>
      </c>
      <c r="Q403" s="31">
        <v>25</v>
      </c>
      <c r="R403" s="30">
        <v>255</v>
      </c>
      <c r="S403" s="30">
        <v>1.78</v>
      </c>
      <c r="T403" s="30">
        <v>1080</v>
      </c>
      <c r="U403" s="30">
        <v>1920</v>
      </c>
      <c r="V403" s="32">
        <v>2.1</v>
      </c>
      <c r="W403" s="30">
        <v>7763</v>
      </c>
      <c r="X403" s="30">
        <v>60</v>
      </c>
      <c r="Y403" s="30">
        <v>34.6</v>
      </c>
      <c r="Z403" s="29" t="s">
        <v>150</v>
      </c>
      <c r="AA403" s="29" t="s">
        <v>86</v>
      </c>
      <c r="AB403" s="29"/>
      <c r="AC403" s="29"/>
      <c r="AD403" s="29" t="s">
        <v>83</v>
      </c>
      <c r="AE403" s="29" t="s">
        <v>83</v>
      </c>
      <c r="AF403" s="29" t="s">
        <v>1184</v>
      </c>
      <c r="AG403" s="29" t="s">
        <v>105</v>
      </c>
      <c r="AH403" s="29" t="s">
        <v>120</v>
      </c>
      <c r="AI403" s="29" t="s">
        <v>105</v>
      </c>
      <c r="AJ403" s="29" t="s">
        <v>120</v>
      </c>
      <c r="AK403" s="29" t="s">
        <v>86</v>
      </c>
      <c r="AL403" s="29" t="s">
        <v>87</v>
      </c>
      <c r="AM403" s="29" t="s">
        <v>105</v>
      </c>
      <c r="AN403" s="29" t="s">
        <v>86</v>
      </c>
      <c r="AO403" s="29" t="s">
        <v>86</v>
      </c>
      <c r="AP403" s="29" t="s">
        <v>86</v>
      </c>
      <c r="AQ403" s="29" t="s">
        <v>96</v>
      </c>
      <c r="AR403" s="29" t="s">
        <v>105</v>
      </c>
      <c r="AS403" s="29" t="s">
        <v>84</v>
      </c>
      <c r="AT403" s="29" t="s">
        <v>89</v>
      </c>
      <c r="AU403" s="29" t="s">
        <v>105</v>
      </c>
      <c r="AV403" s="30">
        <v>4</v>
      </c>
      <c r="AW403" s="29" t="s">
        <v>84</v>
      </c>
      <c r="AX403" s="29" t="s">
        <v>83</v>
      </c>
      <c r="AY403" s="30">
        <v>500</v>
      </c>
      <c r="AZ403" s="30">
        <v>523</v>
      </c>
      <c r="BA403" s="30">
        <v>400</v>
      </c>
      <c r="BB403" s="30">
        <v>200</v>
      </c>
      <c r="BC403" s="29"/>
      <c r="BD403" s="29"/>
      <c r="BE403" s="30">
        <v>16.29</v>
      </c>
      <c r="BF403" s="29"/>
      <c r="BG403" s="30">
        <v>0.47</v>
      </c>
      <c r="BH403" s="30">
        <v>0.47</v>
      </c>
      <c r="BI403" s="29"/>
      <c r="BJ403" s="30">
        <v>0.31</v>
      </c>
      <c r="BK403" s="30">
        <v>52.61</v>
      </c>
      <c r="BL403" s="30">
        <v>52.61</v>
      </c>
      <c r="BM403" s="30">
        <v>56.7</v>
      </c>
      <c r="BN403" s="29"/>
      <c r="BO403" s="29"/>
      <c r="BP403" s="30">
        <v>0.32</v>
      </c>
      <c r="BQ403" s="30">
        <v>0.48</v>
      </c>
      <c r="BR403" s="30">
        <v>0.48</v>
      </c>
      <c r="BS403" s="30">
        <v>16.25</v>
      </c>
      <c r="BT403" s="30">
        <v>52.57</v>
      </c>
      <c r="BU403" s="29"/>
      <c r="BV403" s="30">
        <v>0</v>
      </c>
      <c r="BW403" s="28">
        <v>516</v>
      </c>
      <c r="BX403" s="33">
        <f t="shared" si="45"/>
        <v>52.621319999999997</v>
      </c>
      <c r="BY403" s="34">
        <f>IF(COUNTIF($G$2:G403,G403)=1,1,0)</f>
        <v>1</v>
      </c>
      <c r="BZ403" s="34">
        <f t="shared" si="46"/>
        <v>1</v>
      </c>
      <c r="CA403" s="28" t="s">
        <v>3405</v>
      </c>
      <c r="CB403" s="34" t="b">
        <f t="shared" si="51"/>
        <v>0</v>
      </c>
      <c r="CC403" s="34" t="b">
        <f t="shared" si="47"/>
        <v>0</v>
      </c>
      <c r="CD403" s="34" t="b">
        <f t="array" ref="CD403">ISNUMBER(SEARCH("Touch Screen",$AJ403))</f>
        <v>0</v>
      </c>
      <c r="CE403" s="34"/>
      <c r="CF403" s="34"/>
      <c r="CG403" s="32">
        <v>34.6</v>
      </c>
      <c r="CH403" s="28">
        <v>0</v>
      </c>
      <c r="CI403" s="33">
        <f>('2. AC Monitors'!$A$8*'1. Version 7 Dataset'!$R403)+('1. Version 7 Dataset'!$V403*'2. AC Monitors'!$B$8)+'2. AC Monitors'!$C$8</f>
        <v>47.93</v>
      </c>
      <c r="CJ403" s="35">
        <f>BX403-('2. AC Monitors'!$B$8*V403)</f>
        <v>43.801319999999997</v>
      </c>
      <c r="CK403" s="33">
        <f>IF($CH403=0,CJ403,CJ403-('2. AC Monitors'!$A$15*'1. Version 7 Dataset'!$CG403))</f>
        <v>43.801319999999997</v>
      </c>
      <c r="CL403" s="33">
        <f>IF($CC403=TRUE,'1. Version 7 Dataset'!CK403-($CI403*'2. AC Monitors'!$B$15),'1. Version 7 Dataset'!CK403)</f>
        <v>43.801319999999997</v>
      </c>
      <c r="CM403" s="33">
        <f>IF($CD403=TRUE,CL403-($CI403*'2. AC Monitors'!$D$15),CL403)</f>
        <v>43.801319999999997</v>
      </c>
      <c r="CN403" s="33">
        <f>IF($CB403=TRUE,CM403-($CI403*'2. AC Monitors'!$E$15),CM403)</f>
        <v>43.801319999999997</v>
      </c>
      <c r="CO403" s="33">
        <f>IF($CA403="DC",CN403+(CI403*(1-'2. AC Monitors'!$D$21)),CN403)</f>
        <v>43.801319999999997</v>
      </c>
      <c r="CP403" s="35">
        <f>('2. AC Monitors'!$A$8*'1. Version 7 Dataset'!$R403)+'2. AC Monitors'!$C$8</f>
        <v>39.11</v>
      </c>
      <c r="CQ403" s="35">
        <f t="shared" si="48"/>
        <v>0</v>
      </c>
      <c r="CR403" s="33">
        <f>(IF(CD403=TRUE,CI403+(CI403*'2. AC Monitors'!$D$15),'1. Version 7 Dataset'!CI403))*0.85</f>
        <v>40.740499999999997</v>
      </c>
      <c r="CS403" s="35">
        <f t="shared" si="49"/>
        <v>0</v>
      </c>
      <c r="CT403" s="35">
        <f>($AZ403*$R403*'3. Signage Displays'!$A$7)+'3. Signage Displays'!$B$7*TANH('3. Signage Displays'!$C$7*('1. Version 7 Dataset'!$R403+'3. Signage Displays'!$D$7)+'3. Signage Displays'!$E$7)+'3. Signage Displays'!$F$7</f>
        <v>35.80788493689893</v>
      </c>
      <c r="CU403" s="36">
        <f>($AZ403*$R403*'3. Signage Displays'!$A$7)</f>
        <v>5.3346</v>
      </c>
      <c r="CV403" s="37">
        <f>BE403-(AZ403*R403*'3. Signage Displays'!$A$7)</f>
        <v>10.955399999999999</v>
      </c>
      <c r="CW403" s="37">
        <f>IF(CC403=TRUE,CV403-(CT403*'3. Signage Displays'!$A$12),CV403)</f>
        <v>10.955399999999999</v>
      </c>
      <c r="CX403" s="38">
        <f>'3. Signage Displays'!$B$7*TANH('3. Signage Displays'!$C$7*('1. Version 7 Dataset'!R403+'3. Signage Displays'!$D$7)+'3. Signage Displays'!$E$7)+'3. Signage Displays'!$F$7</f>
        <v>30.473284936898928</v>
      </c>
      <c r="CY403" s="28">
        <f t="shared" si="50"/>
        <v>1</v>
      </c>
    </row>
    <row r="404" spans="1:103" s="17" customFormat="1" ht="19.5" customHeight="1">
      <c r="A404" s="28">
        <v>518</v>
      </c>
      <c r="B404" s="29" t="s">
        <v>2231</v>
      </c>
      <c r="C404" s="29" t="s">
        <v>2464</v>
      </c>
      <c r="D404" s="29" t="s">
        <v>2465</v>
      </c>
      <c r="E404" s="29" t="s">
        <v>2234</v>
      </c>
      <c r="F404" s="29" t="s">
        <v>2464</v>
      </c>
      <c r="G404" s="29" t="s">
        <v>2465</v>
      </c>
      <c r="H404" s="29"/>
      <c r="I404" s="29" t="s">
        <v>78</v>
      </c>
      <c r="J404" s="29" t="s">
        <v>88</v>
      </c>
      <c r="K404" s="29" t="s">
        <v>158</v>
      </c>
      <c r="L404" s="29" t="s">
        <v>80</v>
      </c>
      <c r="M404" s="29" t="s">
        <v>105</v>
      </c>
      <c r="N404" s="30">
        <v>1000</v>
      </c>
      <c r="O404" s="30">
        <v>15.5</v>
      </c>
      <c r="P404" s="30">
        <v>27.5</v>
      </c>
      <c r="Q404" s="31">
        <v>31.5</v>
      </c>
      <c r="R404" s="30">
        <v>425.27</v>
      </c>
      <c r="S404" s="30">
        <v>1.78</v>
      </c>
      <c r="T404" s="30">
        <v>1080</v>
      </c>
      <c r="U404" s="30">
        <v>1920</v>
      </c>
      <c r="V404" s="32">
        <v>2.1</v>
      </c>
      <c r="W404" s="30">
        <v>4876</v>
      </c>
      <c r="X404" s="30">
        <v>60</v>
      </c>
      <c r="Y404" s="30">
        <v>35.9</v>
      </c>
      <c r="Z404" s="29" t="s">
        <v>81</v>
      </c>
      <c r="AA404" s="29" t="s">
        <v>86</v>
      </c>
      <c r="AB404" s="29"/>
      <c r="AC404" s="29"/>
      <c r="AD404" s="29" t="s">
        <v>83</v>
      </c>
      <c r="AE404" s="29" t="s">
        <v>83</v>
      </c>
      <c r="AF404" s="29" t="s">
        <v>452</v>
      </c>
      <c r="AG404" s="29" t="s">
        <v>105</v>
      </c>
      <c r="AH404" s="29" t="s">
        <v>86</v>
      </c>
      <c r="AI404" s="29" t="s">
        <v>105</v>
      </c>
      <c r="AJ404" s="29" t="s">
        <v>86</v>
      </c>
      <c r="AK404" s="29" t="s">
        <v>86</v>
      </c>
      <c r="AL404" s="29" t="s">
        <v>87</v>
      </c>
      <c r="AM404" s="29" t="s">
        <v>105</v>
      </c>
      <c r="AN404" s="29" t="s">
        <v>86</v>
      </c>
      <c r="AO404" s="29" t="s">
        <v>86</v>
      </c>
      <c r="AP404" s="29" t="s">
        <v>86</v>
      </c>
      <c r="AQ404" s="29" t="s">
        <v>96</v>
      </c>
      <c r="AR404" s="29" t="s">
        <v>105</v>
      </c>
      <c r="AS404" s="29" t="s">
        <v>84</v>
      </c>
      <c r="AT404" s="29" t="s">
        <v>89</v>
      </c>
      <c r="AU404" s="29" t="s">
        <v>105</v>
      </c>
      <c r="AV404" s="30">
        <v>5</v>
      </c>
      <c r="AW404" s="29" t="s">
        <v>84</v>
      </c>
      <c r="AX404" s="29" t="s">
        <v>84</v>
      </c>
      <c r="AY404" s="30">
        <v>250</v>
      </c>
      <c r="AZ404" s="30">
        <v>283.89999999999998</v>
      </c>
      <c r="BA404" s="30">
        <v>264.89999999999998</v>
      </c>
      <c r="BB404" s="30">
        <v>200</v>
      </c>
      <c r="BC404" s="29"/>
      <c r="BD404" s="29"/>
      <c r="BE404" s="30">
        <v>21.39</v>
      </c>
      <c r="BF404" s="29"/>
      <c r="BG404" s="30">
        <v>0.16</v>
      </c>
      <c r="BH404" s="29"/>
      <c r="BI404" s="29"/>
      <c r="BJ404" s="30">
        <v>0.13</v>
      </c>
      <c r="BK404" s="30">
        <v>66.489999999999995</v>
      </c>
      <c r="BL404" s="30">
        <v>66.489999999999995</v>
      </c>
      <c r="BM404" s="30">
        <v>86.8</v>
      </c>
      <c r="BN404" s="29"/>
      <c r="BO404" s="29"/>
      <c r="BP404" s="30">
        <v>0.16</v>
      </c>
      <c r="BQ404" s="30">
        <v>0.2</v>
      </c>
      <c r="BR404" s="29"/>
      <c r="BS404" s="30">
        <v>21.53</v>
      </c>
      <c r="BT404" s="30">
        <v>67.14</v>
      </c>
      <c r="BU404" s="29"/>
      <c r="BV404" s="30">
        <v>0</v>
      </c>
      <c r="BW404" s="28">
        <v>518</v>
      </c>
      <c r="BX404" s="33">
        <f t="shared" si="45"/>
        <v>66.492779999999996</v>
      </c>
      <c r="BY404" s="34">
        <f>IF(COUNTIF($G$2:G404,G404)=1,1,0)</f>
        <v>1</v>
      </c>
      <c r="BZ404" s="34">
        <f t="shared" si="46"/>
        <v>1</v>
      </c>
      <c r="CA404" s="28" t="s">
        <v>3405</v>
      </c>
      <c r="CB404" s="34" t="b">
        <f t="shared" si="51"/>
        <v>0</v>
      </c>
      <c r="CC404" s="34" t="b">
        <f t="shared" si="47"/>
        <v>0</v>
      </c>
      <c r="CD404" s="34" t="b">
        <f t="array" ref="CD404">ISNUMBER(SEARCH("Touch Screen",$AJ404))</f>
        <v>0</v>
      </c>
      <c r="CE404" s="34"/>
      <c r="CF404" s="34"/>
      <c r="CG404" s="32">
        <v>35.9</v>
      </c>
      <c r="CH404" s="28">
        <v>0</v>
      </c>
      <c r="CI404" s="33">
        <f>('2. AC Monitors'!$A$8*'1. Version 7 Dataset'!$R404)+('1. Version 7 Dataset'!$V404*'2. AC Monitors'!$B$8)+'2. AC Monitors'!$C$8</f>
        <v>68.702939999999998</v>
      </c>
      <c r="CJ404" s="35">
        <f>BX404-('2. AC Monitors'!$B$8*V404)</f>
        <v>57.672779999999996</v>
      </c>
      <c r="CK404" s="33">
        <f>IF($CH404=0,CJ404,CJ404-('2. AC Monitors'!$A$15*'1. Version 7 Dataset'!$CG404))</f>
        <v>57.672779999999996</v>
      </c>
      <c r="CL404" s="33">
        <f>IF($CC404=TRUE,'1. Version 7 Dataset'!CK404-($CI404*'2. AC Monitors'!$B$15),'1. Version 7 Dataset'!CK404)</f>
        <v>57.672779999999996</v>
      </c>
      <c r="CM404" s="33">
        <f>IF($CD404=TRUE,CL404-($CI404*'2. AC Monitors'!$D$15),CL404)</f>
        <v>57.672779999999996</v>
      </c>
      <c r="CN404" s="33">
        <f>IF($CB404=TRUE,CM404-($CI404*'2. AC Monitors'!$E$15),CM404)</f>
        <v>57.672779999999996</v>
      </c>
      <c r="CO404" s="33">
        <f>IF($CA404="DC",CN404+(CI404*(1-'2. AC Monitors'!$D$21)),CN404)</f>
        <v>57.672779999999996</v>
      </c>
      <c r="CP404" s="35">
        <f>('2. AC Monitors'!$A$8*'1. Version 7 Dataset'!$R404)+'2. AC Monitors'!$C$8</f>
        <v>59.882939999999998</v>
      </c>
      <c r="CQ404" s="35">
        <f t="shared" si="48"/>
        <v>1</v>
      </c>
      <c r="CR404" s="33">
        <f>(IF(CD404=TRUE,CI404+(CI404*'2. AC Monitors'!$D$15),'1. Version 7 Dataset'!CI404))*0.85</f>
        <v>58.397498999999996</v>
      </c>
      <c r="CS404" s="35">
        <f t="shared" si="49"/>
        <v>0</v>
      </c>
      <c r="CT404" s="35">
        <f>($AZ404*$R404*'3. Signage Displays'!$A$7)+'3. Signage Displays'!$B$7*TANH('3. Signage Displays'!$C$7*('1. Version 7 Dataset'!$R404+'3. Signage Displays'!$D$7)+'3. Signage Displays'!$E$7)+'3. Signage Displays'!$F$7</f>
        <v>45.342189700983994</v>
      </c>
      <c r="CU404" s="36">
        <f>($AZ404*$R404*'3. Signage Displays'!$A$7)</f>
        <v>4.8293661200000004</v>
      </c>
      <c r="CV404" s="37">
        <f>BE404-(AZ404*R404*'3. Signage Displays'!$A$7)</f>
        <v>16.560633880000001</v>
      </c>
      <c r="CW404" s="37">
        <f>IF(CC404=TRUE,CV404-(CT404*'3. Signage Displays'!$A$12),CV404)</f>
        <v>16.560633880000001</v>
      </c>
      <c r="CX404" s="38">
        <f>'3. Signage Displays'!$B$7*TANH('3. Signage Displays'!$C$7*('1. Version 7 Dataset'!R404+'3. Signage Displays'!$D$7)+'3. Signage Displays'!$E$7)+'3. Signage Displays'!$F$7</f>
        <v>40.512823580983991</v>
      </c>
      <c r="CY404" s="28">
        <f t="shared" si="50"/>
        <v>1</v>
      </c>
    </row>
    <row r="405" spans="1:103" s="17" customFormat="1" ht="19.5" customHeight="1">
      <c r="A405" s="28">
        <v>519</v>
      </c>
      <c r="B405" s="29" t="s">
        <v>1674</v>
      </c>
      <c r="C405" s="29" t="s">
        <v>1797</v>
      </c>
      <c r="D405" s="29" t="s">
        <v>1797</v>
      </c>
      <c r="E405" s="29" t="s">
        <v>1677</v>
      </c>
      <c r="F405" s="29" t="s">
        <v>1798</v>
      </c>
      <c r="G405" s="29" t="s">
        <v>1798</v>
      </c>
      <c r="H405" s="29" t="s">
        <v>1799</v>
      </c>
      <c r="I405" s="29" t="s">
        <v>78</v>
      </c>
      <c r="J405" s="29" t="s">
        <v>100</v>
      </c>
      <c r="K405" s="29"/>
      <c r="L405" s="29" t="s">
        <v>80</v>
      </c>
      <c r="M405" s="29"/>
      <c r="N405" s="30">
        <v>1000</v>
      </c>
      <c r="O405" s="30">
        <v>10.6</v>
      </c>
      <c r="P405" s="30">
        <v>18.8</v>
      </c>
      <c r="Q405" s="31">
        <v>21.5</v>
      </c>
      <c r="R405" s="30">
        <v>197.52</v>
      </c>
      <c r="S405" s="30">
        <v>1.78</v>
      </c>
      <c r="T405" s="30">
        <v>1080</v>
      </c>
      <c r="U405" s="30">
        <v>1920</v>
      </c>
      <c r="V405" s="32">
        <v>2.1</v>
      </c>
      <c r="W405" s="30">
        <v>10498</v>
      </c>
      <c r="X405" s="30">
        <v>60</v>
      </c>
      <c r="Y405" s="30">
        <v>0.3</v>
      </c>
      <c r="Z405" s="29" t="s">
        <v>86</v>
      </c>
      <c r="AA405" s="29" t="s">
        <v>86</v>
      </c>
      <c r="AB405" s="29"/>
      <c r="AC405" s="29"/>
      <c r="AD405" s="29" t="s">
        <v>84</v>
      </c>
      <c r="AE405" s="29" t="s">
        <v>84</v>
      </c>
      <c r="AF405" s="29" t="s">
        <v>145</v>
      </c>
      <c r="AG405" s="29"/>
      <c r="AH405" s="29" t="s">
        <v>86</v>
      </c>
      <c r="AI405" s="29"/>
      <c r="AJ405" s="29" t="s">
        <v>86</v>
      </c>
      <c r="AK405" s="29" t="s">
        <v>86</v>
      </c>
      <c r="AL405" s="29" t="s">
        <v>87</v>
      </c>
      <c r="AM405" s="29"/>
      <c r="AN405" s="29" t="s">
        <v>86</v>
      </c>
      <c r="AO405" s="29" t="s">
        <v>86</v>
      </c>
      <c r="AP405" s="29" t="s">
        <v>86</v>
      </c>
      <c r="AQ405" s="29" t="s">
        <v>96</v>
      </c>
      <c r="AR405" s="29"/>
      <c r="AS405" s="29" t="s">
        <v>84</v>
      </c>
      <c r="AT405" s="29" t="s">
        <v>89</v>
      </c>
      <c r="AU405" s="29"/>
      <c r="AV405" s="30">
        <v>5</v>
      </c>
      <c r="AW405" s="29" t="s">
        <v>84</v>
      </c>
      <c r="AX405" s="29" t="s">
        <v>84</v>
      </c>
      <c r="AY405" s="30">
        <v>250</v>
      </c>
      <c r="AZ405" s="30">
        <v>272.3</v>
      </c>
      <c r="BA405" s="30">
        <v>216.8</v>
      </c>
      <c r="BB405" s="30">
        <v>200</v>
      </c>
      <c r="BC405" s="29"/>
      <c r="BD405" s="29"/>
      <c r="BE405" s="30">
        <v>15.46</v>
      </c>
      <c r="BF405" s="29"/>
      <c r="BG405" s="30">
        <v>0.22</v>
      </c>
      <c r="BH405" s="30">
        <v>0</v>
      </c>
      <c r="BI405" s="29"/>
      <c r="BJ405" s="30">
        <v>0.13</v>
      </c>
      <c r="BK405" s="30">
        <v>48.65</v>
      </c>
      <c r="BL405" s="30">
        <v>48.65</v>
      </c>
      <c r="BM405" s="30">
        <v>50.6</v>
      </c>
      <c r="BN405" s="29"/>
      <c r="BO405" s="29"/>
      <c r="BP405" s="30">
        <v>0.26</v>
      </c>
      <c r="BQ405" s="30">
        <v>0.36</v>
      </c>
      <c r="BR405" s="30">
        <v>0</v>
      </c>
      <c r="BS405" s="30">
        <v>15.29</v>
      </c>
      <c r="BT405" s="30">
        <v>48.93</v>
      </c>
      <c r="BU405" s="29"/>
      <c r="BV405" s="30">
        <v>0</v>
      </c>
      <c r="BW405" s="28">
        <v>519</v>
      </c>
      <c r="BX405" s="33">
        <f t="shared" si="45"/>
        <v>48.65303999999999</v>
      </c>
      <c r="BY405" s="34">
        <f>IF(COUNTIF($G$2:G405,G405)=1,1,0)</f>
        <v>1</v>
      </c>
      <c r="BZ405" s="34">
        <f t="shared" si="46"/>
        <v>1</v>
      </c>
      <c r="CA405" s="28" t="s">
        <v>3405</v>
      </c>
      <c r="CB405" s="34" t="b">
        <f t="shared" si="51"/>
        <v>0</v>
      </c>
      <c r="CC405" s="34" t="b">
        <f t="shared" si="47"/>
        <v>0</v>
      </c>
      <c r="CD405" s="34" t="b">
        <f t="array" ref="CD405">ISNUMBER(SEARCH("Touch Screen",$AJ405))</f>
        <v>0</v>
      </c>
      <c r="CE405" s="34"/>
      <c r="CF405" s="34"/>
      <c r="CG405" s="32">
        <v>0.3</v>
      </c>
      <c r="CH405" s="28">
        <v>0</v>
      </c>
      <c r="CI405" s="33">
        <f>('2. AC Monitors'!$A$8*'1. Version 7 Dataset'!$R405)+('1. Version 7 Dataset'!$V405*'2. AC Monitors'!$B$8)+'2. AC Monitors'!$C$8</f>
        <v>40.917439999999999</v>
      </c>
      <c r="CJ405" s="35">
        <f>BX405-('2. AC Monitors'!$B$8*V405)</f>
        <v>39.83303999999999</v>
      </c>
      <c r="CK405" s="33">
        <f>IF($CH405=0,CJ405,CJ405-('2. AC Monitors'!$A$15*'1. Version 7 Dataset'!$CG405))</f>
        <v>39.83303999999999</v>
      </c>
      <c r="CL405" s="33">
        <f>IF($CC405=TRUE,'1. Version 7 Dataset'!CK405-($CI405*'2. AC Monitors'!$B$15),'1. Version 7 Dataset'!CK405)</f>
        <v>39.83303999999999</v>
      </c>
      <c r="CM405" s="33">
        <f>IF($CD405=TRUE,CL405-($CI405*'2. AC Monitors'!$D$15),CL405)</f>
        <v>39.83303999999999</v>
      </c>
      <c r="CN405" s="33">
        <f>IF($CB405=TRUE,CM405-($CI405*'2. AC Monitors'!$E$15),CM405)</f>
        <v>39.83303999999999</v>
      </c>
      <c r="CO405" s="33">
        <f>IF($CA405="DC",CN405+(CI405*(1-'2. AC Monitors'!$D$21)),CN405)</f>
        <v>39.83303999999999</v>
      </c>
      <c r="CP405" s="35">
        <f>('2. AC Monitors'!$A$8*'1. Version 7 Dataset'!$R405)+'2. AC Monitors'!$C$8</f>
        <v>32.097440000000006</v>
      </c>
      <c r="CQ405" s="35">
        <f t="shared" si="48"/>
        <v>0</v>
      </c>
      <c r="CR405" s="33">
        <f>(IF(CD405=TRUE,CI405+(CI405*'2. AC Monitors'!$D$15),'1. Version 7 Dataset'!CI405))*0.85</f>
        <v>34.779823999999998</v>
      </c>
      <c r="CS405" s="35">
        <f t="shared" si="49"/>
        <v>0</v>
      </c>
      <c r="CT405" s="35">
        <f>($AZ405*$R405*'3. Signage Displays'!$A$7)+'3. Signage Displays'!$B$7*TANH('3. Signage Displays'!$C$7*('1. Version 7 Dataset'!$R405+'3. Signage Displays'!$D$7)+'3. Signage Displays'!$E$7)+'3. Signage Displays'!$F$7</f>
        <v>29.19448371792377</v>
      </c>
      <c r="CU405" s="36">
        <f>($AZ405*$R405*'3. Signage Displays'!$A$7)</f>
        <v>2.1513878400000004</v>
      </c>
      <c r="CV405" s="37">
        <f>BE405-(AZ405*R405*'3. Signage Displays'!$A$7)</f>
        <v>13.308612160000001</v>
      </c>
      <c r="CW405" s="37">
        <f>IF(CC405=TRUE,CV405-(CT405*'3. Signage Displays'!$A$12),CV405)</f>
        <v>13.308612160000001</v>
      </c>
      <c r="CX405" s="38">
        <f>'3. Signage Displays'!$B$7*TANH('3. Signage Displays'!$C$7*('1. Version 7 Dataset'!R405+'3. Signage Displays'!$D$7)+'3. Signage Displays'!$E$7)+'3. Signage Displays'!$F$7</f>
        <v>27.043095877923768</v>
      </c>
      <c r="CY405" s="28">
        <f t="shared" si="50"/>
        <v>1</v>
      </c>
    </row>
    <row r="406" spans="1:103" s="17" customFormat="1" ht="19.5" customHeight="1">
      <c r="A406" s="28">
        <v>520</v>
      </c>
      <c r="B406" s="29" t="s">
        <v>2231</v>
      </c>
      <c r="C406" s="29" t="s">
        <v>2388</v>
      </c>
      <c r="D406" s="29" t="s">
        <v>2389</v>
      </c>
      <c r="E406" s="29" t="s">
        <v>2234</v>
      </c>
      <c r="F406" s="29" t="s">
        <v>2388</v>
      </c>
      <c r="G406" s="29" t="s">
        <v>2389</v>
      </c>
      <c r="H406" s="29"/>
      <c r="I406" s="29" t="s">
        <v>78</v>
      </c>
      <c r="J406" s="29" t="s">
        <v>88</v>
      </c>
      <c r="K406" s="29" t="s">
        <v>158</v>
      </c>
      <c r="L406" s="29" t="s">
        <v>80</v>
      </c>
      <c r="M406" s="29" t="s">
        <v>105</v>
      </c>
      <c r="N406" s="30">
        <v>1000</v>
      </c>
      <c r="O406" s="30">
        <v>11.7</v>
      </c>
      <c r="P406" s="30">
        <v>20.7</v>
      </c>
      <c r="Q406" s="31">
        <v>23.8</v>
      </c>
      <c r="R406" s="30">
        <v>242.18</v>
      </c>
      <c r="S406" s="30">
        <v>1.78</v>
      </c>
      <c r="T406" s="30">
        <v>1080</v>
      </c>
      <c r="U406" s="30">
        <v>1920</v>
      </c>
      <c r="V406" s="32">
        <v>2.1</v>
      </c>
      <c r="W406" s="30">
        <v>8562</v>
      </c>
      <c r="X406" s="30">
        <v>60</v>
      </c>
      <c r="Y406" s="30">
        <v>41.3</v>
      </c>
      <c r="Z406" s="29" t="s">
        <v>81</v>
      </c>
      <c r="AA406" s="29" t="s">
        <v>86</v>
      </c>
      <c r="AB406" s="29"/>
      <c r="AC406" s="29"/>
      <c r="AD406" s="29" t="s">
        <v>83</v>
      </c>
      <c r="AE406" s="29" t="s">
        <v>83</v>
      </c>
      <c r="AF406" s="29" t="s">
        <v>452</v>
      </c>
      <c r="AG406" s="29" t="s">
        <v>105</v>
      </c>
      <c r="AH406" s="29" t="s">
        <v>86</v>
      </c>
      <c r="AI406" s="29" t="s">
        <v>105</v>
      </c>
      <c r="AJ406" s="29" t="s">
        <v>86</v>
      </c>
      <c r="AK406" s="29" t="s">
        <v>86</v>
      </c>
      <c r="AL406" s="29" t="s">
        <v>87</v>
      </c>
      <c r="AM406" s="29" t="s">
        <v>105</v>
      </c>
      <c r="AN406" s="29" t="s">
        <v>86</v>
      </c>
      <c r="AO406" s="29" t="s">
        <v>86</v>
      </c>
      <c r="AP406" s="29" t="s">
        <v>86</v>
      </c>
      <c r="AQ406" s="29" t="s">
        <v>96</v>
      </c>
      <c r="AR406" s="29" t="s">
        <v>105</v>
      </c>
      <c r="AS406" s="29" t="s">
        <v>84</v>
      </c>
      <c r="AT406" s="29" t="s">
        <v>89</v>
      </c>
      <c r="AU406" s="29" t="s">
        <v>105</v>
      </c>
      <c r="AV406" s="30">
        <v>0</v>
      </c>
      <c r="AW406" s="29" t="s">
        <v>84</v>
      </c>
      <c r="AX406" s="29" t="s">
        <v>84</v>
      </c>
      <c r="AY406" s="30">
        <v>250</v>
      </c>
      <c r="AZ406" s="30">
        <v>279.2</v>
      </c>
      <c r="BA406" s="30">
        <v>263.39999999999998</v>
      </c>
      <c r="BB406" s="30">
        <v>200</v>
      </c>
      <c r="BC406" s="29"/>
      <c r="BD406" s="29"/>
      <c r="BE406" s="30">
        <v>13.65</v>
      </c>
      <c r="BF406" s="29"/>
      <c r="BG406" s="30">
        <v>0.16</v>
      </c>
      <c r="BH406" s="29"/>
      <c r="BI406" s="29"/>
      <c r="BJ406" s="30">
        <v>0.13</v>
      </c>
      <c r="BK406" s="30">
        <v>42.77</v>
      </c>
      <c r="BL406" s="30">
        <v>42.77</v>
      </c>
      <c r="BM406" s="30">
        <v>54.1</v>
      </c>
      <c r="BN406" s="29"/>
      <c r="BO406" s="29"/>
      <c r="BP406" s="30">
        <v>0.15</v>
      </c>
      <c r="BQ406" s="30">
        <v>0.2</v>
      </c>
      <c r="BR406" s="29"/>
      <c r="BS406" s="30">
        <v>13.77</v>
      </c>
      <c r="BT406" s="30">
        <v>43.38</v>
      </c>
      <c r="BU406" s="29"/>
      <c r="BV406" s="30">
        <v>0</v>
      </c>
      <c r="BW406" s="28">
        <v>520</v>
      </c>
      <c r="BX406" s="33">
        <f t="shared" si="45"/>
        <v>42.761939999999996</v>
      </c>
      <c r="BY406" s="34">
        <f>IF(COUNTIF($G$2:G406,G406)=1,1,0)</f>
        <v>1</v>
      </c>
      <c r="BZ406" s="34">
        <f t="shared" si="46"/>
        <v>1</v>
      </c>
      <c r="CA406" s="28" t="s">
        <v>3405</v>
      </c>
      <c r="CB406" s="34" t="b">
        <f t="shared" si="51"/>
        <v>0</v>
      </c>
      <c r="CC406" s="34" t="b">
        <f t="shared" si="47"/>
        <v>0</v>
      </c>
      <c r="CD406" s="34" t="b">
        <f t="array" ref="CD406">ISNUMBER(SEARCH("Touch Screen",$AJ406))</f>
        <v>0</v>
      </c>
      <c r="CE406" s="34"/>
      <c r="CF406" s="34"/>
      <c r="CG406" s="32">
        <v>41.3</v>
      </c>
      <c r="CH406" s="28">
        <v>0</v>
      </c>
      <c r="CI406" s="33">
        <f>('2. AC Monitors'!$A$8*'1. Version 7 Dataset'!$R406)+('1. Version 7 Dataset'!$V406*'2. AC Monitors'!$B$8)+'2. AC Monitors'!$C$8</f>
        <v>46.365960000000001</v>
      </c>
      <c r="CJ406" s="35">
        <f>BX406-('2. AC Monitors'!$B$8*V406)</f>
        <v>33.941939999999995</v>
      </c>
      <c r="CK406" s="33">
        <f>IF($CH406=0,CJ406,CJ406-('2. AC Monitors'!$A$15*'1. Version 7 Dataset'!$CG406))</f>
        <v>33.941939999999995</v>
      </c>
      <c r="CL406" s="33">
        <f>IF($CC406=TRUE,'1. Version 7 Dataset'!CK406-($CI406*'2. AC Monitors'!$B$15),'1. Version 7 Dataset'!CK406)</f>
        <v>33.941939999999995</v>
      </c>
      <c r="CM406" s="33">
        <f>IF($CD406=TRUE,CL406-($CI406*'2. AC Monitors'!$D$15),CL406)</f>
        <v>33.941939999999995</v>
      </c>
      <c r="CN406" s="33">
        <f>IF($CB406=TRUE,CM406-($CI406*'2. AC Monitors'!$E$15),CM406)</f>
        <v>33.941939999999995</v>
      </c>
      <c r="CO406" s="33">
        <f>IF($CA406="DC",CN406+(CI406*(1-'2. AC Monitors'!$D$21)),CN406)</f>
        <v>33.941939999999995</v>
      </c>
      <c r="CP406" s="35">
        <f>('2. AC Monitors'!$A$8*'1. Version 7 Dataset'!$R406)+'2. AC Monitors'!$C$8</f>
        <v>37.545960000000001</v>
      </c>
      <c r="CQ406" s="35">
        <f t="shared" si="48"/>
        <v>1</v>
      </c>
      <c r="CR406" s="33">
        <f>(IF(CD406=TRUE,CI406+(CI406*'2. AC Monitors'!$D$15),'1. Version 7 Dataset'!CI406))*0.85</f>
        <v>39.411065999999998</v>
      </c>
      <c r="CS406" s="35">
        <f t="shared" si="49"/>
        <v>0</v>
      </c>
      <c r="CT406" s="35">
        <f>($AZ406*$R406*'3. Signage Displays'!$A$7)+'3. Signage Displays'!$B$7*TANH('3. Signage Displays'!$C$7*('1. Version 7 Dataset'!$R406+'3. Signage Displays'!$D$7)+'3. Signage Displays'!$E$7)+'3. Signage Displays'!$F$7</f>
        <v>32.414193612701332</v>
      </c>
      <c r="CU406" s="36">
        <f>($AZ406*$R406*'3. Signage Displays'!$A$7)</f>
        <v>2.7046662400000003</v>
      </c>
      <c r="CV406" s="37">
        <f>BE406-(AZ406*R406*'3. Signage Displays'!$A$7)</f>
        <v>10.94533376</v>
      </c>
      <c r="CW406" s="37">
        <f>IF(CC406=TRUE,CV406-(CT406*'3. Signage Displays'!$A$12),CV406)</f>
        <v>10.94533376</v>
      </c>
      <c r="CX406" s="38">
        <f>'3. Signage Displays'!$B$7*TANH('3. Signage Displays'!$C$7*('1. Version 7 Dataset'!R406+'3. Signage Displays'!$D$7)+'3. Signage Displays'!$E$7)+'3. Signage Displays'!$F$7</f>
        <v>29.709527372701334</v>
      </c>
      <c r="CY406" s="28">
        <f t="shared" si="50"/>
        <v>1</v>
      </c>
    </row>
    <row r="407" spans="1:103" s="17" customFormat="1" ht="19.5" customHeight="1">
      <c r="A407" s="28">
        <v>522</v>
      </c>
      <c r="B407" s="29" t="s">
        <v>1674</v>
      </c>
      <c r="C407" s="29" t="s">
        <v>1837</v>
      </c>
      <c r="D407" s="29" t="s">
        <v>1838</v>
      </c>
      <c r="E407" s="29" t="s">
        <v>1677</v>
      </c>
      <c r="F407" s="29" t="s">
        <v>1837</v>
      </c>
      <c r="G407" s="29" t="s">
        <v>1839</v>
      </c>
      <c r="H407" s="29" t="s">
        <v>1840</v>
      </c>
      <c r="I407" s="29" t="s">
        <v>78</v>
      </c>
      <c r="J407" s="29" t="s">
        <v>100</v>
      </c>
      <c r="K407" s="29"/>
      <c r="L407" s="29" t="s">
        <v>80</v>
      </c>
      <c r="M407" s="29"/>
      <c r="N407" s="30">
        <v>1000</v>
      </c>
      <c r="O407" s="30">
        <v>11.3</v>
      </c>
      <c r="P407" s="30">
        <v>20.100000000000001</v>
      </c>
      <c r="Q407" s="31">
        <v>23</v>
      </c>
      <c r="R407" s="30">
        <v>226.04</v>
      </c>
      <c r="S407" s="30">
        <v>1.78</v>
      </c>
      <c r="T407" s="30">
        <v>1080</v>
      </c>
      <c r="U407" s="30">
        <v>1920</v>
      </c>
      <c r="V407" s="32">
        <v>2.1</v>
      </c>
      <c r="W407" s="30">
        <v>9174</v>
      </c>
      <c r="X407" s="30">
        <v>60</v>
      </c>
      <c r="Y407" s="30">
        <v>0.3</v>
      </c>
      <c r="Z407" s="29" t="s">
        <v>81</v>
      </c>
      <c r="AA407" s="29" t="s">
        <v>86</v>
      </c>
      <c r="AB407" s="29"/>
      <c r="AC407" s="29"/>
      <c r="AD407" s="29" t="s">
        <v>84</v>
      </c>
      <c r="AE407" s="29" t="s">
        <v>83</v>
      </c>
      <c r="AF407" s="29" t="s">
        <v>106</v>
      </c>
      <c r="AG407" s="29"/>
      <c r="AH407" s="29" t="s">
        <v>86</v>
      </c>
      <c r="AI407" s="29"/>
      <c r="AJ407" s="29" t="s">
        <v>86</v>
      </c>
      <c r="AK407" s="29" t="s">
        <v>86</v>
      </c>
      <c r="AL407" s="29" t="s">
        <v>107</v>
      </c>
      <c r="AM407" s="29"/>
      <c r="AN407" s="29" t="s">
        <v>86</v>
      </c>
      <c r="AO407" s="29" t="s">
        <v>86</v>
      </c>
      <c r="AP407" s="29" t="s">
        <v>86</v>
      </c>
      <c r="AQ407" s="29" t="s">
        <v>96</v>
      </c>
      <c r="AR407" s="29"/>
      <c r="AS407" s="29" t="s">
        <v>84</v>
      </c>
      <c r="AT407" s="29" t="s">
        <v>89</v>
      </c>
      <c r="AU407" s="29"/>
      <c r="AV407" s="30">
        <v>1</v>
      </c>
      <c r="AW407" s="29" t="s">
        <v>84</v>
      </c>
      <c r="AX407" s="29" t="s">
        <v>84</v>
      </c>
      <c r="AY407" s="30">
        <v>250</v>
      </c>
      <c r="AZ407" s="30">
        <v>316.3</v>
      </c>
      <c r="BA407" s="30">
        <v>195.6</v>
      </c>
      <c r="BB407" s="30">
        <v>200.1</v>
      </c>
      <c r="BC407" s="29"/>
      <c r="BD407" s="29"/>
      <c r="BE407" s="30">
        <v>13.45</v>
      </c>
      <c r="BF407" s="29"/>
      <c r="BG407" s="30">
        <v>0.21</v>
      </c>
      <c r="BH407" s="29"/>
      <c r="BI407" s="29"/>
      <c r="BJ407" s="30">
        <v>0.17</v>
      </c>
      <c r="BK407" s="30">
        <v>42.43</v>
      </c>
      <c r="BL407" s="30">
        <v>42.43</v>
      </c>
      <c r="BM407" s="30">
        <v>50.8</v>
      </c>
      <c r="BN407" s="29"/>
      <c r="BO407" s="29"/>
      <c r="BP407" s="30">
        <v>0.23</v>
      </c>
      <c r="BQ407" s="30">
        <v>0.26</v>
      </c>
      <c r="BR407" s="29"/>
      <c r="BS407" s="30">
        <v>13.5</v>
      </c>
      <c r="BT407" s="30">
        <v>42.87</v>
      </c>
      <c r="BU407" s="29"/>
      <c r="BV407" s="30">
        <v>0</v>
      </c>
      <c r="BW407" s="28">
        <v>522</v>
      </c>
      <c r="BX407" s="33">
        <f t="shared" si="45"/>
        <v>42.433439999999997</v>
      </c>
      <c r="BY407" s="34">
        <f>IF(COUNTIF($G$2:G407,G407)=1,1,0)</f>
        <v>1</v>
      </c>
      <c r="BZ407" s="34">
        <f t="shared" si="46"/>
        <v>1</v>
      </c>
      <c r="CA407" s="28" t="s">
        <v>3405</v>
      </c>
      <c r="CB407" s="34" t="b">
        <f t="shared" si="51"/>
        <v>0</v>
      </c>
      <c r="CC407" s="34" t="b">
        <f t="shared" si="47"/>
        <v>0</v>
      </c>
      <c r="CD407" s="34" t="b">
        <f t="array" ref="CD407">ISNUMBER(SEARCH("Touch Screen",$AJ407))</f>
        <v>0</v>
      </c>
      <c r="CE407" s="34"/>
      <c r="CF407" s="34"/>
      <c r="CG407" s="32">
        <v>0.3</v>
      </c>
      <c r="CH407" s="28">
        <v>0</v>
      </c>
      <c r="CI407" s="33">
        <f>('2. AC Monitors'!$A$8*'1. Version 7 Dataset'!$R407)+('1. Version 7 Dataset'!$V407*'2. AC Monitors'!$B$8)+'2. AC Monitors'!$C$8</f>
        <v>44.396879999999996</v>
      </c>
      <c r="CJ407" s="35">
        <f>BX407-('2. AC Monitors'!$B$8*V407)</f>
        <v>33.613439999999997</v>
      </c>
      <c r="CK407" s="33">
        <f>IF($CH407=0,CJ407,CJ407-('2. AC Monitors'!$A$15*'1. Version 7 Dataset'!$CG407))</f>
        <v>33.613439999999997</v>
      </c>
      <c r="CL407" s="33">
        <f>IF($CC407=TRUE,'1. Version 7 Dataset'!CK407-($CI407*'2. AC Monitors'!$B$15),'1. Version 7 Dataset'!CK407)</f>
        <v>33.613439999999997</v>
      </c>
      <c r="CM407" s="33">
        <f>IF($CD407=TRUE,CL407-($CI407*'2. AC Monitors'!$D$15),CL407)</f>
        <v>33.613439999999997</v>
      </c>
      <c r="CN407" s="33">
        <f>IF($CB407=TRUE,CM407-($CI407*'2. AC Monitors'!$E$15),CM407)</f>
        <v>33.613439999999997</v>
      </c>
      <c r="CO407" s="33">
        <f>IF($CA407="DC",CN407+(CI407*(1-'2. AC Monitors'!$D$21)),CN407)</f>
        <v>33.613439999999997</v>
      </c>
      <c r="CP407" s="35">
        <f>('2. AC Monitors'!$A$8*'1. Version 7 Dataset'!$R407)+'2. AC Monitors'!$C$8</f>
        <v>35.576880000000003</v>
      </c>
      <c r="CQ407" s="35">
        <f t="shared" si="48"/>
        <v>1</v>
      </c>
      <c r="CR407" s="33">
        <f>(IF(CD407=TRUE,CI407+(CI407*'2. AC Monitors'!$D$15),'1. Version 7 Dataset'!CI407))*0.85</f>
        <v>37.737347999999997</v>
      </c>
      <c r="CS407" s="35">
        <f t="shared" si="49"/>
        <v>0</v>
      </c>
      <c r="CT407" s="35">
        <f>($AZ407*$R407*'3. Signage Displays'!$A$7)+'3. Signage Displays'!$B$7*TANH('3. Signage Displays'!$C$7*('1. Version 7 Dataset'!$R407+'3. Signage Displays'!$D$7)+'3. Signage Displays'!$E$7)+'3. Signage Displays'!$F$7</f>
        <v>31.606717749975424</v>
      </c>
      <c r="CU407" s="36">
        <f>($AZ407*$R407*'3. Signage Displays'!$A$7)</f>
        <v>2.8598580800000004</v>
      </c>
      <c r="CV407" s="37">
        <f>BE407-(AZ407*R407*'3. Signage Displays'!$A$7)</f>
        <v>10.590141919999999</v>
      </c>
      <c r="CW407" s="37">
        <f>IF(CC407=TRUE,CV407-(CT407*'3. Signage Displays'!$A$12),CV407)</f>
        <v>10.590141919999999</v>
      </c>
      <c r="CX407" s="38">
        <f>'3. Signage Displays'!$B$7*TANH('3. Signage Displays'!$C$7*('1. Version 7 Dataset'!R407+'3. Signage Displays'!$D$7)+'3. Signage Displays'!$E$7)+'3. Signage Displays'!$F$7</f>
        <v>28.746859669975425</v>
      </c>
      <c r="CY407" s="28">
        <f t="shared" si="50"/>
        <v>1</v>
      </c>
    </row>
    <row r="408" spans="1:103" s="17" customFormat="1" ht="19.5" customHeight="1">
      <c r="A408" s="28">
        <v>525</v>
      </c>
      <c r="B408" s="29" t="s">
        <v>1674</v>
      </c>
      <c r="C408" s="29" t="s">
        <v>1754</v>
      </c>
      <c r="D408" s="29" t="s">
        <v>1755</v>
      </c>
      <c r="E408" s="29" t="s">
        <v>1677</v>
      </c>
      <c r="F408" s="29" t="s">
        <v>1754</v>
      </c>
      <c r="G408" s="29" t="s">
        <v>1755</v>
      </c>
      <c r="H408" s="29" t="s">
        <v>1756</v>
      </c>
      <c r="I408" s="29" t="s">
        <v>78</v>
      </c>
      <c r="J408" s="29" t="s">
        <v>100</v>
      </c>
      <c r="K408" s="29"/>
      <c r="L408" s="29" t="s">
        <v>80</v>
      </c>
      <c r="M408" s="29"/>
      <c r="N408" s="30">
        <v>1000</v>
      </c>
      <c r="O408" s="30">
        <v>11.7</v>
      </c>
      <c r="P408" s="30">
        <v>20.7</v>
      </c>
      <c r="Q408" s="31">
        <v>23.8</v>
      </c>
      <c r="R408" s="30">
        <v>242.04</v>
      </c>
      <c r="S408" s="30">
        <v>1.78</v>
      </c>
      <c r="T408" s="30">
        <v>1080</v>
      </c>
      <c r="U408" s="30">
        <v>1920</v>
      </c>
      <c r="V408" s="32">
        <v>2.1</v>
      </c>
      <c r="W408" s="30">
        <v>185</v>
      </c>
      <c r="X408" s="30">
        <v>60</v>
      </c>
      <c r="Y408" s="30">
        <v>0.7</v>
      </c>
      <c r="Z408" s="29" t="s">
        <v>150</v>
      </c>
      <c r="AA408" s="29" t="s">
        <v>86</v>
      </c>
      <c r="AB408" s="29"/>
      <c r="AC408" s="29"/>
      <c r="AD408" s="29" t="s">
        <v>83</v>
      </c>
      <c r="AE408" s="29" t="s">
        <v>84</v>
      </c>
      <c r="AF408" s="29" t="s">
        <v>133</v>
      </c>
      <c r="AG408" s="29"/>
      <c r="AH408" s="29" t="s">
        <v>86</v>
      </c>
      <c r="AI408" s="29"/>
      <c r="AJ408" s="29" t="s">
        <v>86</v>
      </c>
      <c r="AK408" s="29" t="s">
        <v>86</v>
      </c>
      <c r="AL408" s="29" t="s">
        <v>87</v>
      </c>
      <c r="AM408" s="29"/>
      <c r="AN408" s="29" t="s">
        <v>86</v>
      </c>
      <c r="AO408" s="29" t="s">
        <v>86</v>
      </c>
      <c r="AP408" s="29" t="s">
        <v>86</v>
      </c>
      <c r="AQ408" s="29" t="s">
        <v>96</v>
      </c>
      <c r="AR408" s="29"/>
      <c r="AS408" s="29" t="s">
        <v>84</v>
      </c>
      <c r="AT408" s="29" t="s">
        <v>89</v>
      </c>
      <c r="AU408" s="29"/>
      <c r="AV408" s="30">
        <v>1</v>
      </c>
      <c r="AW408" s="29" t="s">
        <v>84</v>
      </c>
      <c r="AX408" s="29" t="s">
        <v>84</v>
      </c>
      <c r="AY408" s="30">
        <v>184.2</v>
      </c>
      <c r="AZ408" s="30">
        <v>298</v>
      </c>
      <c r="BA408" s="30">
        <v>184.2</v>
      </c>
      <c r="BB408" s="30">
        <v>202.6</v>
      </c>
      <c r="BC408" s="29"/>
      <c r="BD408" s="29"/>
      <c r="BE408" s="30">
        <v>12.76</v>
      </c>
      <c r="BF408" s="29"/>
      <c r="BG408" s="30">
        <v>0.2</v>
      </c>
      <c r="BH408" s="30">
        <v>0.16</v>
      </c>
      <c r="BI408" s="30">
        <v>0.5</v>
      </c>
      <c r="BJ408" s="30">
        <v>0.14000000000000001</v>
      </c>
      <c r="BK408" s="30">
        <v>40.29</v>
      </c>
      <c r="BL408" s="30">
        <v>40.29</v>
      </c>
      <c r="BM408" s="30">
        <v>54.1</v>
      </c>
      <c r="BN408" s="29"/>
      <c r="BO408" s="29"/>
      <c r="BP408" s="30">
        <v>0.22</v>
      </c>
      <c r="BQ408" s="30">
        <v>0.28999999999999998</v>
      </c>
      <c r="BR408" s="30">
        <v>0.25</v>
      </c>
      <c r="BS408" s="30">
        <v>12.75</v>
      </c>
      <c r="BT408" s="30">
        <v>40.74</v>
      </c>
      <c r="BU408" s="29"/>
      <c r="BV408" s="30">
        <v>1</v>
      </c>
      <c r="BW408" s="28">
        <v>525</v>
      </c>
      <c r="BX408" s="33">
        <f t="shared" si="45"/>
        <v>40.26095999999999</v>
      </c>
      <c r="BY408" s="34">
        <f>IF(COUNTIF($G$2:G408,G408)=1,1,0)</f>
        <v>1</v>
      </c>
      <c r="BZ408" s="34">
        <f t="shared" si="46"/>
        <v>1</v>
      </c>
      <c r="CA408" s="28" t="s">
        <v>3405</v>
      </c>
      <c r="CB408" s="34" t="b">
        <f t="shared" si="51"/>
        <v>0</v>
      </c>
      <c r="CC408" s="34" t="b">
        <f t="shared" si="47"/>
        <v>0</v>
      </c>
      <c r="CD408" s="34" t="b">
        <f t="array" ref="CD408">ISNUMBER(SEARCH("Touch Screen",$AJ408))</f>
        <v>0</v>
      </c>
      <c r="CE408" s="34"/>
      <c r="CF408" s="34"/>
      <c r="CG408" s="32">
        <v>0.7</v>
      </c>
      <c r="CH408" s="28">
        <v>0</v>
      </c>
      <c r="CI408" s="33">
        <f>('2. AC Monitors'!$A$8*'1. Version 7 Dataset'!$R408)+('1. Version 7 Dataset'!$V408*'2. AC Monitors'!$B$8)+'2. AC Monitors'!$C$8</f>
        <v>46.348879999999994</v>
      </c>
      <c r="CJ408" s="35">
        <f>BX408-('2. AC Monitors'!$B$8*V408)</f>
        <v>31.44095999999999</v>
      </c>
      <c r="CK408" s="33">
        <f>IF($CH408=0,CJ408,CJ408-('2. AC Monitors'!$A$15*'1. Version 7 Dataset'!$CG408))</f>
        <v>31.44095999999999</v>
      </c>
      <c r="CL408" s="33">
        <f>IF($CC408=TRUE,'1. Version 7 Dataset'!CK408-($CI408*'2. AC Monitors'!$B$15),'1. Version 7 Dataset'!CK408)</f>
        <v>31.44095999999999</v>
      </c>
      <c r="CM408" s="33">
        <f>IF($CD408=TRUE,CL408-($CI408*'2. AC Monitors'!$D$15),CL408)</f>
        <v>31.44095999999999</v>
      </c>
      <c r="CN408" s="33">
        <f>IF($CB408=TRUE,CM408-($CI408*'2. AC Monitors'!$E$15),CM408)</f>
        <v>31.44095999999999</v>
      </c>
      <c r="CO408" s="33">
        <f>IF($CA408="DC",CN408+(CI408*(1-'2. AC Monitors'!$D$21)),CN408)</f>
        <v>31.44095999999999</v>
      </c>
      <c r="CP408" s="35">
        <f>('2. AC Monitors'!$A$8*'1. Version 7 Dataset'!$R408)+'2. AC Monitors'!$C$8</f>
        <v>37.528880000000001</v>
      </c>
      <c r="CQ408" s="35">
        <f t="shared" si="48"/>
        <v>1</v>
      </c>
      <c r="CR408" s="33">
        <f>(IF(CD408=TRUE,CI408+(CI408*'2. AC Monitors'!$D$15),'1. Version 7 Dataset'!CI408))*0.85</f>
        <v>39.396547999999996</v>
      </c>
      <c r="CS408" s="35">
        <f t="shared" si="49"/>
        <v>0</v>
      </c>
      <c r="CT408" s="35">
        <f>($AZ408*$R408*'3. Signage Displays'!$A$7)+'3. Signage Displays'!$B$7*TANH('3. Signage Displays'!$C$7*('1. Version 7 Dataset'!$R408+'3. Signage Displays'!$D$7)+'3. Signage Displays'!$E$7)+'3. Signage Displays'!$F$7</f>
        <v>32.586299119153871</v>
      </c>
      <c r="CU408" s="36">
        <f>($AZ408*$R408*'3. Signage Displays'!$A$7)</f>
        <v>2.8851168</v>
      </c>
      <c r="CV408" s="37">
        <f>BE408-(AZ408*R408*'3. Signage Displays'!$A$7)</f>
        <v>9.8748831999999993</v>
      </c>
      <c r="CW408" s="37">
        <f>IF(CC408=TRUE,CV408-(CT408*'3. Signage Displays'!$A$12),CV408)</f>
        <v>9.8748831999999993</v>
      </c>
      <c r="CX408" s="38">
        <f>'3. Signage Displays'!$B$7*TANH('3. Signage Displays'!$C$7*('1. Version 7 Dataset'!R408+'3. Signage Displays'!$D$7)+'3. Signage Displays'!$E$7)+'3. Signage Displays'!$F$7</f>
        <v>29.701182319153872</v>
      </c>
      <c r="CY408" s="28">
        <f t="shared" si="50"/>
        <v>1</v>
      </c>
    </row>
    <row r="409" spans="1:103" s="17" customFormat="1" ht="19.5" customHeight="1">
      <c r="A409" s="28">
        <v>526</v>
      </c>
      <c r="B409" s="29" t="s">
        <v>3083</v>
      </c>
      <c r="C409" s="29" t="s">
        <v>3100</v>
      </c>
      <c r="D409" s="29" t="s">
        <v>3101</v>
      </c>
      <c r="E409" s="29" t="s">
        <v>3086</v>
      </c>
      <c r="F409" s="29" t="s">
        <v>3100</v>
      </c>
      <c r="G409" s="29" t="s">
        <v>3101</v>
      </c>
      <c r="H409" s="29" t="s">
        <v>3102</v>
      </c>
      <c r="I409" s="29" t="s">
        <v>78</v>
      </c>
      <c r="J409" s="29" t="s">
        <v>132</v>
      </c>
      <c r="K409" s="29"/>
      <c r="L409" s="29" t="s">
        <v>80</v>
      </c>
      <c r="M409" s="29"/>
      <c r="N409" s="30">
        <v>3000</v>
      </c>
      <c r="O409" s="30">
        <v>10.5</v>
      </c>
      <c r="P409" s="30">
        <v>18.7</v>
      </c>
      <c r="Q409" s="31">
        <v>21.5</v>
      </c>
      <c r="R409" s="30">
        <v>197.52</v>
      </c>
      <c r="S409" s="30">
        <v>1.78</v>
      </c>
      <c r="T409" s="30">
        <v>1080</v>
      </c>
      <c r="U409" s="30">
        <v>1920</v>
      </c>
      <c r="V409" s="32">
        <v>2.1</v>
      </c>
      <c r="W409" s="30">
        <v>10498</v>
      </c>
      <c r="X409" s="30">
        <v>60</v>
      </c>
      <c r="Y409" s="30">
        <v>0.3</v>
      </c>
      <c r="Z409" s="29" t="s">
        <v>81</v>
      </c>
      <c r="AA409" s="29" t="s">
        <v>86</v>
      </c>
      <c r="AB409" s="29"/>
      <c r="AC409" s="29"/>
      <c r="AD409" s="29" t="s">
        <v>84</v>
      </c>
      <c r="AE409" s="29" t="s">
        <v>83</v>
      </c>
      <c r="AF409" s="29" t="s">
        <v>1139</v>
      </c>
      <c r="AG409" s="29" t="s">
        <v>1140</v>
      </c>
      <c r="AH409" s="29" t="s">
        <v>120</v>
      </c>
      <c r="AI409" s="29"/>
      <c r="AJ409" s="29" t="s">
        <v>120</v>
      </c>
      <c r="AK409" s="29" t="s">
        <v>86</v>
      </c>
      <c r="AL409" s="29" t="s">
        <v>87</v>
      </c>
      <c r="AM409" s="29" t="s">
        <v>1140</v>
      </c>
      <c r="AN409" s="29" t="s">
        <v>86</v>
      </c>
      <c r="AO409" s="29" t="s">
        <v>86</v>
      </c>
      <c r="AP409" s="29" t="s">
        <v>86</v>
      </c>
      <c r="AQ409" s="29" t="s">
        <v>96</v>
      </c>
      <c r="AR409" s="29"/>
      <c r="AS409" s="29" t="s">
        <v>84</v>
      </c>
      <c r="AT409" s="29" t="s">
        <v>89</v>
      </c>
      <c r="AU409" s="29"/>
      <c r="AV409" s="30">
        <v>1</v>
      </c>
      <c r="AW409" s="29" t="s">
        <v>84</v>
      </c>
      <c r="AX409" s="29" t="s">
        <v>84</v>
      </c>
      <c r="AY409" s="30">
        <v>250</v>
      </c>
      <c r="AZ409" s="30">
        <v>255.7</v>
      </c>
      <c r="BA409" s="30">
        <v>254.9</v>
      </c>
      <c r="BB409" s="30">
        <v>200.1</v>
      </c>
      <c r="BC409" s="29"/>
      <c r="BD409" s="29"/>
      <c r="BE409" s="30">
        <v>14.69</v>
      </c>
      <c r="BF409" s="29"/>
      <c r="BG409" s="30">
        <v>0.17</v>
      </c>
      <c r="BH409" s="30">
        <v>0.15</v>
      </c>
      <c r="BI409" s="29"/>
      <c r="BJ409" s="30">
        <v>0.11</v>
      </c>
      <c r="BK409" s="30">
        <v>46.01</v>
      </c>
      <c r="BL409" s="30">
        <v>46.01</v>
      </c>
      <c r="BM409" s="30">
        <v>50.6</v>
      </c>
      <c r="BN409" s="29"/>
      <c r="BO409" s="29"/>
      <c r="BP409" s="30">
        <v>0.15</v>
      </c>
      <c r="BQ409" s="30">
        <v>0.21</v>
      </c>
      <c r="BR409" s="30">
        <v>0.19</v>
      </c>
      <c r="BS409" s="30">
        <v>14.68</v>
      </c>
      <c r="BT409" s="30">
        <v>46.2</v>
      </c>
      <c r="BU409" s="29"/>
      <c r="BV409" s="30">
        <v>0</v>
      </c>
      <c r="BW409" s="28">
        <v>526</v>
      </c>
      <c r="BX409" s="33">
        <f t="shared" si="45"/>
        <v>46.00752</v>
      </c>
      <c r="BY409" s="34">
        <f>IF(COUNTIF($G$2:G409,G409)=1,1,0)</f>
        <v>1</v>
      </c>
      <c r="BZ409" s="34">
        <f t="shared" si="46"/>
        <v>1</v>
      </c>
      <c r="CA409" s="28" t="s">
        <v>3405</v>
      </c>
      <c r="CB409" s="34" t="b">
        <f t="shared" si="51"/>
        <v>0</v>
      </c>
      <c r="CC409" s="34" t="b">
        <f t="shared" si="47"/>
        <v>0</v>
      </c>
      <c r="CD409" s="34" t="b">
        <f t="array" ref="CD409">ISNUMBER(SEARCH("Touch Screen",$AJ409))</f>
        <v>0</v>
      </c>
      <c r="CE409" s="34"/>
      <c r="CF409" s="34"/>
      <c r="CG409" s="32">
        <v>0.3</v>
      </c>
      <c r="CH409" s="28">
        <v>0</v>
      </c>
      <c r="CI409" s="33">
        <f>('2. AC Monitors'!$A$8*'1. Version 7 Dataset'!$R409)+('1. Version 7 Dataset'!$V409*'2. AC Monitors'!$B$8)+'2. AC Monitors'!$C$8</f>
        <v>40.917439999999999</v>
      </c>
      <c r="CJ409" s="35">
        <f>BX409-('2. AC Monitors'!$B$8*V409)</f>
        <v>37.187519999999999</v>
      </c>
      <c r="CK409" s="33">
        <f>IF($CH409=0,CJ409,CJ409-('2. AC Monitors'!$A$15*'1. Version 7 Dataset'!$CG409))</f>
        <v>37.187519999999999</v>
      </c>
      <c r="CL409" s="33">
        <f>IF($CC409=TRUE,'1. Version 7 Dataset'!CK409-($CI409*'2. AC Monitors'!$B$15),'1. Version 7 Dataset'!CK409)</f>
        <v>37.187519999999999</v>
      </c>
      <c r="CM409" s="33">
        <f>IF($CD409=TRUE,CL409-($CI409*'2. AC Monitors'!$D$15),CL409)</f>
        <v>37.187519999999999</v>
      </c>
      <c r="CN409" s="33">
        <f>IF($CB409=TRUE,CM409-($CI409*'2. AC Monitors'!$E$15),CM409)</f>
        <v>37.187519999999999</v>
      </c>
      <c r="CO409" s="33">
        <f>IF($CA409="DC",CN409+(CI409*(1-'2. AC Monitors'!$D$21)),CN409)</f>
        <v>37.187519999999999</v>
      </c>
      <c r="CP409" s="35">
        <f>('2. AC Monitors'!$A$8*'1. Version 7 Dataset'!$R409)+'2. AC Monitors'!$C$8</f>
        <v>32.097440000000006</v>
      </c>
      <c r="CQ409" s="35">
        <f t="shared" si="48"/>
        <v>0</v>
      </c>
      <c r="CR409" s="33">
        <f>(IF(CD409=TRUE,CI409+(CI409*'2. AC Monitors'!$D$15),'1. Version 7 Dataset'!CI409))*0.85</f>
        <v>34.779823999999998</v>
      </c>
      <c r="CS409" s="35">
        <f t="shared" si="49"/>
        <v>0</v>
      </c>
      <c r="CT409" s="35">
        <f>($AZ409*$R409*'3. Signage Displays'!$A$7)+'3. Signage Displays'!$B$7*TANH('3. Signage Displays'!$C$7*('1. Version 7 Dataset'!$R409+'3. Signage Displays'!$D$7)+'3. Signage Displays'!$E$7)+'3. Signage Displays'!$F$7</f>
        <v>29.063330437923767</v>
      </c>
      <c r="CU409" s="36">
        <f>($AZ409*$R409*'3. Signage Displays'!$A$7)</f>
        <v>2.02023456</v>
      </c>
      <c r="CV409" s="37">
        <f>BE409-(AZ409*R409*'3. Signage Displays'!$A$7)</f>
        <v>12.669765439999999</v>
      </c>
      <c r="CW409" s="37">
        <f>IF(CC409=TRUE,CV409-(CT409*'3. Signage Displays'!$A$12),CV409)</f>
        <v>12.669765439999999</v>
      </c>
      <c r="CX409" s="38">
        <f>'3. Signage Displays'!$B$7*TANH('3. Signage Displays'!$C$7*('1. Version 7 Dataset'!R409+'3. Signage Displays'!$D$7)+'3. Signage Displays'!$E$7)+'3. Signage Displays'!$F$7</f>
        <v>27.043095877923768</v>
      </c>
      <c r="CY409" s="28">
        <f t="shared" si="50"/>
        <v>1</v>
      </c>
    </row>
    <row r="410" spans="1:103" s="17" customFormat="1" ht="19.5" customHeight="1">
      <c r="A410" s="28">
        <v>531</v>
      </c>
      <c r="B410" s="29" t="s">
        <v>2231</v>
      </c>
      <c r="C410" s="29" t="s">
        <v>2288</v>
      </c>
      <c r="D410" s="29" t="s">
        <v>2289</v>
      </c>
      <c r="E410" s="29" t="s">
        <v>2234</v>
      </c>
      <c r="F410" s="40" t="s">
        <v>2290</v>
      </c>
      <c r="G410" s="29" t="s">
        <v>2291</v>
      </c>
      <c r="H410" s="29" t="s">
        <v>2292</v>
      </c>
      <c r="I410" s="29" t="s">
        <v>78</v>
      </c>
      <c r="J410" s="29" t="s">
        <v>100</v>
      </c>
      <c r="K410" s="29"/>
      <c r="L410" s="29" t="s">
        <v>80</v>
      </c>
      <c r="M410" s="29"/>
      <c r="N410" s="30">
        <v>1000</v>
      </c>
      <c r="O410" s="30">
        <v>10.5</v>
      </c>
      <c r="P410" s="30">
        <v>18.7</v>
      </c>
      <c r="Q410" s="31">
        <v>21.5</v>
      </c>
      <c r="R410" s="30">
        <v>197.52</v>
      </c>
      <c r="S410" s="30">
        <v>1.78</v>
      </c>
      <c r="T410" s="30">
        <v>1080</v>
      </c>
      <c r="U410" s="30">
        <v>1920</v>
      </c>
      <c r="V410" s="32">
        <v>2.1</v>
      </c>
      <c r="W410" s="30">
        <v>10498</v>
      </c>
      <c r="X410" s="30">
        <v>60</v>
      </c>
      <c r="Y410" s="30">
        <v>0.3</v>
      </c>
      <c r="Z410" s="29" t="s">
        <v>86</v>
      </c>
      <c r="AA410" s="29" t="s">
        <v>86</v>
      </c>
      <c r="AB410" s="29"/>
      <c r="AC410" s="29"/>
      <c r="AD410" s="29" t="s">
        <v>84</v>
      </c>
      <c r="AE410" s="29" t="s">
        <v>84</v>
      </c>
      <c r="AF410" s="29" t="s">
        <v>127</v>
      </c>
      <c r="AG410" s="29"/>
      <c r="AH410" s="29" t="s">
        <v>86</v>
      </c>
      <c r="AI410" s="29"/>
      <c r="AJ410" s="29" t="s">
        <v>86</v>
      </c>
      <c r="AK410" s="29" t="s">
        <v>86</v>
      </c>
      <c r="AL410" s="29" t="s">
        <v>102</v>
      </c>
      <c r="AM410" s="29"/>
      <c r="AN410" s="29" t="s">
        <v>86</v>
      </c>
      <c r="AO410" s="29" t="s">
        <v>86</v>
      </c>
      <c r="AP410" s="29" t="s">
        <v>86</v>
      </c>
      <c r="AQ410" s="29" t="s">
        <v>96</v>
      </c>
      <c r="AR410" s="29" t="s">
        <v>86</v>
      </c>
      <c r="AS410" s="29" t="s">
        <v>84</v>
      </c>
      <c r="AT410" s="29" t="s">
        <v>89</v>
      </c>
      <c r="AU410" s="29"/>
      <c r="AV410" s="30">
        <v>5</v>
      </c>
      <c r="AW410" s="29" t="s">
        <v>84</v>
      </c>
      <c r="AX410" s="29" t="s">
        <v>84</v>
      </c>
      <c r="AY410" s="30">
        <v>250</v>
      </c>
      <c r="AZ410" s="30">
        <v>248.1</v>
      </c>
      <c r="BA410" s="30">
        <v>236</v>
      </c>
      <c r="BB410" s="30">
        <v>200</v>
      </c>
      <c r="BC410" s="29"/>
      <c r="BD410" s="29"/>
      <c r="BE410" s="30">
        <v>15.3</v>
      </c>
      <c r="BF410" s="29"/>
      <c r="BG410" s="30">
        <v>0.2</v>
      </c>
      <c r="BH410" s="30">
        <v>0</v>
      </c>
      <c r="BI410" s="29"/>
      <c r="BJ410" s="30">
        <v>0.15</v>
      </c>
      <c r="BK410" s="30">
        <v>48.05</v>
      </c>
      <c r="BL410" s="30">
        <v>48.05</v>
      </c>
      <c r="BM410" s="30">
        <v>50.6</v>
      </c>
      <c r="BN410" s="29"/>
      <c r="BO410" s="29"/>
      <c r="BP410" s="30">
        <v>0.18</v>
      </c>
      <c r="BQ410" s="30">
        <v>0.24</v>
      </c>
      <c r="BR410" s="30">
        <v>0</v>
      </c>
      <c r="BS410" s="30">
        <v>15.53</v>
      </c>
      <c r="BT410" s="30">
        <v>48.98</v>
      </c>
      <c r="BU410" s="29"/>
      <c r="BV410" s="30">
        <v>0</v>
      </c>
      <c r="BW410" s="28">
        <v>531</v>
      </c>
      <c r="BX410" s="33">
        <f t="shared" si="45"/>
        <v>48.048599999999993</v>
      </c>
      <c r="BY410" s="34">
        <f>IF(COUNTIF($G$2:G410,G410)=1,1,0)</f>
        <v>1</v>
      </c>
      <c r="BZ410" s="34">
        <f t="shared" si="46"/>
        <v>1</v>
      </c>
      <c r="CA410" s="28" t="s">
        <v>3405</v>
      </c>
      <c r="CB410" s="34" t="b">
        <f t="shared" si="51"/>
        <v>0</v>
      </c>
      <c r="CC410" s="34" t="b">
        <f t="shared" si="47"/>
        <v>0</v>
      </c>
      <c r="CD410" s="34" t="b">
        <f t="array" ref="CD410">ISNUMBER(SEARCH("Touch Screen",$AJ410))</f>
        <v>0</v>
      </c>
      <c r="CE410" s="34"/>
      <c r="CF410" s="34"/>
      <c r="CG410" s="32">
        <v>0.3</v>
      </c>
      <c r="CH410" s="28">
        <v>0</v>
      </c>
      <c r="CI410" s="33">
        <f>('2. AC Monitors'!$A$8*'1. Version 7 Dataset'!$R410)+('1. Version 7 Dataset'!$V410*'2. AC Monitors'!$B$8)+'2. AC Monitors'!$C$8</f>
        <v>40.917439999999999</v>
      </c>
      <c r="CJ410" s="35">
        <f>BX410-('2. AC Monitors'!$B$8*V410)</f>
        <v>39.228599999999993</v>
      </c>
      <c r="CK410" s="33">
        <f>IF($CH410=0,CJ410,CJ410-('2. AC Monitors'!$A$15*'1. Version 7 Dataset'!$CG410))</f>
        <v>39.228599999999993</v>
      </c>
      <c r="CL410" s="33">
        <f>IF($CC410=TRUE,'1. Version 7 Dataset'!CK410-($CI410*'2. AC Monitors'!$B$15),'1. Version 7 Dataset'!CK410)</f>
        <v>39.228599999999993</v>
      </c>
      <c r="CM410" s="33">
        <f>IF($CD410=TRUE,CL410-($CI410*'2. AC Monitors'!$D$15),CL410)</f>
        <v>39.228599999999993</v>
      </c>
      <c r="CN410" s="33">
        <f>IF($CB410=TRUE,CM410-($CI410*'2. AC Monitors'!$E$15),CM410)</f>
        <v>39.228599999999993</v>
      </c>
      <c r="CO410" s="33">
        <f>IF($CA410="DC",CN410+(CI410*(1-'2. AC Monitors'!$D$21)),CN410)</f>
        <v>39.228599999999993</v>
      </c>
      <c r="CP410" s="35">
        <f>('2. AC Monitors'!$A$8*'1. Version 7 Dataset'!$R410)+'2. AC Monitors'!$C$8</f>
        <v>32.097440000000006</v>
      </c>
      <c r="CQ410" s="35">
        <f t="shared" si="48"/>
        <v>0</v>
      </c>
      <c r="CR410" s="33">
        <f>(IF(CD410=TRUE,CI410+(CI410*'2. AC Monitors'!$D$15),'1. Version 7 Dataset'!CI410))*0.85</f>
        <v>34.779823999999998</v>
      </c>
      <c r="CS410" s="35">
        <f t="shared" si="49"/>
        <v>0</v>
      </c>
      <c r="CT410" s="35">
        <f>($AZ410*$R410*'3. Signage Displays'!$A$7)+'3. Signage Displays'!$B$7*TANH('3. Signage Displays'!$C$7*('1. Version 7 Dataset'!$R410+'3. Signage Displays'!$D$7)+'3. Signage Displays'!$E$7)+'3. Signage Displays'!$F$7</f>
        <v>29.003284357923768</v>
      </c>
      <c r="CU410" s="36">
        <f>($AZ410*$R410*'3. Signage Displays'!$A$7)</f>
        <v>1.9601884800000002</v>
      </c>
      <c r="CV410" s="37">
        <f>BE410-(AZ410*R410*'3. Signage Displays'!$A$7)</f>
        <v>13.339811520000001</v>
      </c>
      <c r="CW410" s="37">
        <f>IF(CC410=TRUE,CV410-(CT410*'3. Signage Displays'!$A$12),CV410)</f>
        <v>13.339811520000001</v>
      </c>
      <c r="CX410" s="38">
        <f>'3. Signage Displays'!$B$7*TANH('3. Signage Displays'!$C$7*('1. Version 7 Dataset'!R410+'3. Signage Displays'!$D$7)+'3. Signage Displays'!$E$7)+'3. Signage Displays'!$F$7</f>
        <v>27.043095877923768</v>
      </c>
      <c r="CY410" s="28">
        <f t="shared" si="50"/>
        <v>1</v>
      </c>
    </row>
    <row r="411" spans="1:103" s="17" customFormat="1" ht="19.5" customHeight="1">
      <c r="A411" s="28">
        <v>532</v>
      </c>
      <c r="B411" s="29" t="s">
        <v>2231</v>
      </c>
      <c r="C411" s="29" t="s">
        <v>2335</v>
      </c>
      <c r="D411" s="29" t="s">
        <v>2336</v>
      </c>
      <c r="E411" s="29" t="s">
        <v>2234</v>
      </c>
      <c r="F411" s="29" t="s">
        <v>2337</v>
      </c>
      <c r="G411" s="29" t="s">
        <v>2338</v>
      </c>
      <c r="H411" s="29" t="s">
        <v>2339</v>
      </c>
      <c r="I411" s="29" t="s">
        <v>78</v>
      </c>
      <c r="J411" s="29" t="s">
        <v>100</v>
      </c>
      <c r="K411" s="29"/>
      <c r="L411" s="29" t="s">
        <v>80</v>
      </c>
      <c r="M411" s="29"/>
      <c r="N411" s="30">
        <v>1000</v>
      </c>
      <c r="O411" s="30">
        <v>11.3</v>
      </c>
      <c r="P411" s="30">
        <v>20</v>
      </c>
      <c r="Q411" s="31">
        <v>23</v>
      </c>
      <c r="R411" s="30">
        <v>226.04</v>
      </c>
      <c r="S411" s="30">
        <v>1.78</v>
      </c>
      <c r="T411" s="30">
        <v>1080</v>
      </c>
      <c r="U411" s="30">
        <v>1920</v>
      </c>
      <c r="V411" s="32">
        <v>2.1</v>
      </c>
      <c r="W411" s="30">
        <v>9174</v>
      </c>
      <c r="X411" s="30">
        <v>60</v>
      </c>
      <c r="Y411" s="30">
        <v>0.3</v>
      </c>
      <c r="Z411" s="29" t="s">
        <v>86</v>
      </c>
      <c r="AA411" s="29" t="s">
        <v>86</v>
      </c>
      <c r="AB411" s="29"/>
      <c r="AC411" s="29"/>
      <c r="AD411" s="29" t="s">
        <v>84</v>
      </c>
      <c r="AE411" s="29" t="s">
        <v>84</v>
      </c>
      <c r="AF411" s="29" t="s">
        <v>2340</v>
      </c>
      <c r="AG411" s="29"/>
      <c r="AH411" s="29" t="s">
        <v>86</v>
      </c>
      <c r="AI411" s="29"/>
      <c r="AJ411" s="29" t="s">
        <v>86</v>
      </c>
      <c r="AK411" s="29" t="s">
        <v>86</v>
      </c>
      <c r="AL411" s="29" t="s">
        <v>803</v>
      </c>
      <c r="AM411" s="29"/>
      <c r="AN411" s="29" t="s">
        <v>86</v>
      </c>
      <c r="AO411" s="29" t="s">
        <v>86</v>
      </c>
      <c r="AP411" s="29" t="s">
        <v>86</v>
      </c>
      <c r="AQ411" s="29" t="s">
        <v>96</v>
      </c>
      <c r="AR411" s="29" t="s">
        <v>86</v>
      </c>
      <c r="AS411" s="29" t="s">
        <v>84</v>
      </c>
      <c r="AT411" s="29" t="s">
        <v>89</v>
      </c>
      <c r="AU411" s="29"/>
      <c r="AV411" s="30">
        <v>5</v>
      </c>
      <c r="AW411" s="29" t="s">
        <v>84</v>
      </c>
      <c r="AX411" s="29" t="s">
        <v>84</v>
      </c>
      <c r="AY411" s="30">
        <v>250</v>
      </c>
      <c r="AZ411" s="30">
        <v>218</v>
      </c>
      <c r="BA411" s="30">
        <v>208</v>
      </c>
      <c r="BB411" s="30">
        <v>200</v>
      </c>
      <c r="BC411" s="29"/>
      <c r="BD411" s="29"/>
      <c r="BE411" s="30">
        <v>16.2</v>
      </c>
      <c r="BF411" s="29"/>
      <c r="BG411" s="30">
        <v>0.15</v>
      </c>
      <c r="BH411" s="30">
        <v>0</v>
      </c>
      <c r="BI411" s="29"/>
      <c r="BJ411" s="30">
        <v>0.14000000000000001</v>
      </c>
      <c r="BK411" s="30">
        <v>50.52</v>
      </c>
      <c r="BL411" s="30">
        <v>50.52</v>
      </c>
      <c r="BM411" s="30">
        <v>50.8</v>
      </c>
      <c r="BN411" s="29"/>
      <c r="BO411" s="29"/>
      <c r="BP411" s="30">
        <v>0.15</v>
      </c>
      <c r="BQ411" s="30">
        <v>0.18</v>
      </c>
      <c r="BR411" s="30">
        <v>0</v>
      </c>
      <c r="BS411" s="30">
        <v>16.059999999999999</v>
      </c>
      <c r="BT411" s="30">
        <v>50.26</v>
      </c>
      <c r="BU411" s="29"/>
      <c r="BV411" s="30">
        <v>0</v>
      </c>
      <c r="BW411" s="28">
        <v>532</v>
      </c>
      <c r="BX411" s="33">
        <f t="shared" si="45"/>
        <v>50.523299999999992</v>
      </c>
      <c r="BY411" s="34">
        <f>IF(COUNTIF($G$2:G411,G411)=1,1,0)</f>
        <v>1</v>
      </c>
      <c r="BZ411" s="34">
        <f t="shared" si="46"/>
        <v>1</v>
      </c>
      <c r="CA411" s="28" t="s">
        <v>3405</v>
      </c>
      <c r="CB411" s="34" t="b">
        <f t="shared" si="51"/>
        <v>0</v>
      </c>
      <c r="CC411" s="34" t="b">
        <f t="shared" si="47"/>
        <v>0</v>
      </c>
      <c r="CD411" s="34" t="b">
        <f t="array" ref="CD411">ISNUMBER(SEARCH("Touch Screen",$AJ411))</f>
        <v>0</v>
      </c>
      <c r="CE411" s="34"/>
      <c r="CF411" s="34"/>
      <c r="CG411" s="32">
        <v>0.3</v>
      </c>
      <c r="CH411" s="28">
        <v>0</v>
      </c>
      <c r="CI411" s="33">
        <f>('2. AC Monitors'!$A$8*'1. Version 7 Dataset'!$R411)+('1. Version 7 Dataset'!$V411*'2. AC Monitors'!$B$8)+'2. AC Monitors'!$C$8</f>
        <v>44.396879999999996</v>
      </c>
      <c r="CJ411" s="35">
        <f>BX411-('2. AC Monitors'!$B$8*V411)</f>
        <v>41.703299999999992</v>
      </c>
      <c r="CK411" s="33">
        <f>IF($CH411=0,CJ411,CJ411-('2. AC Monitors'!$A$15*'1. Version 7 Dataset'!$CG411))</f>
        <v>41.703299999999992</v>
      </c>
      <c r="CL411" s="33">
        <f>IF($CC411=TRUE,'1. Version 7 Dataset'!CK411-($CI411*'2. AC Monitors'!$B$15),'1. Version 7 Dataset'!CK411)</f>
        <v>41.703299999999992</v>
      </c>
      <c r="CM411" s="33">
        <f>IF($CD411=TRUE,CL411-($CI411*'2. AC Monitors'!$D$15),CL411)</f>
        <v>41.703299999999992</v>
      </c>
      <c r="CN411" s="33">
        <f>IF($CB411=TRUE,CM411-($CI411*'2. AC Monitors'!$E$15),CM411)</f>
        <v>41.703299999999992</v>
      </c>
      <c r="CO411" s="33">
        <f>IF($CA411="DC",CN411+(CI411*(1-'2. AC Monitors'!$D$21)),CN411)</f>
        <v>41.703299999999992</v>
      </c>
      <c r="CP411" s="35">
        <f>('2. AC Monitors'!$A$8*'1. Version 7 Dataset'!$R411)+'2. AC Monitors'!$C$8</f>
        <v>35.576880000000003</v>
      </c>
      <c r="CQ411" s="35">
        <f t="shared" si="48"/>
        <v>0</v>
      </c>
      <c r="CR411" s="33">
        <f>(IF(CD411=TRUE,CI411+(CI411*'2. AC Monitors'!$D$15),'1. Version 7 Dataset'!CI411))*0.85</f>
        <v>37.737347999999997</v>
      </c>
      <c r="CS411" s="35">
        <f t="shared" si="49"/>
        <v>0</v>
      </c>
      <c r="CT411" s="35">
        <f>($AZ411*$R411*'3. Signage Displays'!$A$7)+'3. Signage Displays'!$B$7*TANH('3. Signage Displays'!$C$7*('1. Version 7 Dataset'!$R411+'3. Signage Displays'!$D$7)+'3. Signage Displays'!$E$7)+'3. Signage Displays'!$F$7</f>
        <v>30.717928469975426</v>
      </c>
      <c r="CU411" s="36">
        <f>($AZ411*$R411*'3. Signage Displays'!$A$7)</f>
        <v>1.9710688000000003</v>
      </c>
      <c r="CV411" s="37">
        <f>BE411-(AZ411*R411*'3. Signage Displays'!$A$7)</f>
        <v>14.228931199999998</v>
      </c>
      <c r="CW411" s="37">
        <f>IF(CC411=TRUE,CV411-(CT411*'3. Signage Displays'!$A$12),CV411)</f>
        <v>14.228931199999998</v>
      </c>
      <c r="CX411" s="38">
        <f>'3. Signage Displays'!$B$7*TANH('3. Signage Displays'!$C$7*('1. Version 7 Dataset'!R411+'3. Signage Displays'!$D$7)+'3. Signage Displays'!$E$7)+'3. Signage Displays'!$F$7</f>
        <v>28.746859669975425</v>
      </c>
      <c r="CY411" s="28">
        <f t="shared" si="50"/>
        <v>1</v>
      </c>
    </row>
    <row r="412" spans="1:103" s="17" customFormat="1" ht="19.5" customHeight="1">
      <c r="A412" s="28">
        <v>541</v>
      </c>
      <c r="B412" s="29" t="s">
        <v>3083</v>
      </c>
      <c r="C412" s="29" t="s">
        <v>3278</v>
      </c>
      <c r="D412" s="29" t="s">
        <v>3279</v>
      </c>
      <c r="E412" s="29" t="s">
        <v>3086</v>
      </c>
      <c r="F412" s="29" t="s">
        <v>3278</v>
      </c>
      <c r="G412" s="29" t="s">
        <v>3279</v>
      </c>
      <c r="H412" s="29"/>
      <c r="I412" s="29" t="s">
        <v>78</v>
      </c>
      <c r="J412" s="29" t="s">
        <v>100</v>
      </c>
      <c r="K412" s="29"/>
      <c r="L412" s="29" t="s">
        <v>80</v>
      </c>
      <c r="M412" s="29"/>
      <c r="N412" s="30">
        <v>1000</v>
      </c>
      <c r="O412" s="30">
        <v>13.2</v>
      </c>
      <c r="P412" s="30">
        <v>23.5</v>
      </c>
      <c r="Q412" s="31">
        <v>27</v>
      </c>
      <c r="R412" s="30">
        <v>311.66000000000003</v>
      </c>
      <c r="S412" s="30">
        <v>1.78</v>
      </c>
      <c r="T412" s="30">
        <v>1080</v>
      </c>
      <c r="U412" s="30">
        <v>1920</v>
      </c>
      <c r="V412" s="32">
        <v>2.1</v>
      </c>
      <c r="W412" s="30">
        <v>6654</v>
      </c>
      <c r="X412" s="30">
        <v>60</v>
      </c>
      <c r="Y412" s="30">
        <v>0.8</v>
      </c>
      <c r="Z412" s="29" t="s">
        <v>150</v>
      </c>
      <c r="AA412" s="29" t="s">
        <v>86</v>
      </c>
      <c r="AB412" s="29"/>
      <c r="AC412" s="29"/>
      <c r="AD412" s="29" t="s">
        <v>83</v>
      </c>
      <c r="AE412" s="29" t="s">
        <v>84</v>
      </c>
      <c r="AF412" s="29" t="s">
        <v>1248</v>
      </c>
      <c r="AG412" s="29" t="s">
        <v>3250</v>
      </c>
      <c r="AH412" s="29" t="s">
        <v>86</v>
      </c>
      <c r="AI412" s="29"/>
      <c r="AJ412" s="29" t="s">
        <v>86</v>
      </c>
      <c r="AK412" s="29" t="s">
        <v>86</v>
      </c>
      <c r="AL412" s="29" t="s">
        <v>102</v>
      </c>
      <c r="AM412" s="29" t="s">
        <v>3250</v>
      </c>
      <c r="AN412" s="29" t="s">
        <v>86</v>
      </c>
      <c r="AO412" s="29" t="s">
        <v>86</v>
      </c>
      <c r="AP412" s="29" t="s">
        <v>86</v>
      </c>
      <c r="AQ412" s="29" t="s">
        <v>96</v>
      </c>
      <c r="AR412" s="29"/>
      <c r="AS412" s="29" t="s">
        <v>84</v>
      </c>
      <c r="AT412" s="29" t="s">
        <v>89</v>
      </c>
      <c r="AU412" s="29"/>
      <c r="AV412" s="29"/>
      <c r="AW412" s="29" t="s">
        <v>83</v>
      </c>
      <c r="AX412" s="29" t="s">
        <v>84</v>
      </c>
      <c r="AY412" s="30">
        <v>300</v>
      </c>
      <c r="AZ412" s="30">
        <v>379.4</v>
      </c>
      <c r="BA412" s="30">
        <v>372.5</v>
      </c>
      <c r="BB412" s="30">
        <v>201.2</v>
      </c>
      <c r="BC412" s="29"/>
      <c r="BD412" s="29"/>
      <c r="BE412" s="30">
        <v>19.3</v>
      </c>
      <c r="BF412" s="29"/>
      <c r="BG412" s="30">
        <v>0.16</v>
      </c>
      <c r="BH412" s="29"/>
      <c r="BI412" s="29"/>
      <c r="BJ412" s="30">
        <v>0.14000000000000001</v>
      </c>
      <c r="BK412" s="30">
        <v>60.11</v>
      </c>
      <c r="BL412" s="30">
        <v>60.11</v>
      </c>
      <c r="BM412" s="30">
        <v>63.04</v>
      </c>
      <c r="BN412" s="29"/>
      <c r="BO412" s="29"/>
      <c r="BP412" s="30">
        <v>0.17</v>
      </c>
      <c r="BQ412" s="30">
        <v>0.18</v>
      </c>
      <c r="BR412" s="29"/>
      <c r="BS412" s="30">
        <v>20.11</v>
      </c>
      <c r="BT412" s="30">
        <v>62.71</v>
      </c>
      <c r="BU412" s="29"/>
      <c r="BV412" s="30">
        <v>0</v>
      </c>
      <c r="BW412" s="28">
        <v>541</v>
      </c>
      <c r="BX412" s="33">
        <f t="shared" si="45"/>
        <v>60.08484</v>
      </c>
      <c r="BY412" s="34">
        <f>IF(COUNTIF($G$2:G412,G412)=1,1,0)</f>
        <v>1</v>
      </c>
      <c r="BZ412" s="34">
        <f t="shared" si="46"/>
        <v>1</v>
      </c>
      <c r="CA412" s="28" t="s">
        <v>3405</v>
      </c>
      <c r="CB412" s="34" t="b">
        <f t="shared" si="51"/>
        <v>0</v>
      </c>
      <c r="CC412" s="34" t="b">
        <f t="shared" si="47"/>
        <v>0</v>
      </c>
      <c r="CD412" s="34" t="b">
        <f t="array" ref="CD412">ISNUMBER(SEARCH("Touch Screen",$AJ412))</f>
        <v>0</v>
      </c>
      <c r="CE412" s="34"/>
      <c r="CF412" s="34"/>
      <c r="CG412" s="32">
        <v>0.8</v>
      </c>
      <c r="CH412" s="28">
        <v>0</v>
      </c>
      <c r="CI412" s="33">
        <f>('2. AC Monitors'!$A$8*'1. Version 7 Dataset'!$R412)+('1. Version 7 Dataset'!$V412*'2. AC Monitors'!$B$8)+'2. AC Monitors'!$C$8</f>
        <v>54.84252</v>
      </c>
      <c r="CJ412" s="35">
        <f>BX412-('2. AC Monitors'!$B$8*V412)</f>
        <v>51.26484</v>
      </c>
      <c r="CK412" s="33">
        <f>IF($CH412=0,CJ412,CJ412-('2. AC Monitors'!$A$15*'1. Version 7 Dataset'!$CG412))</f>
        <v>51.26484</v>
      </c>
      <c r="CL412" s="33">
        <f>IF($CC412=TRUE,'1. Version 7 Dataset'!CK412-($CI412*'2. AC Monitors'!$B$15),'1. Version 7 Dataset'!CK412)</f>
        <v>51.26484</v>
      </c>
      <c r="CM412" s="33">
        <f>IF($CD412=TRUE,CL412-($CI412*'2. AC Monitors'!$D$15),CL412)</f>
        <v>51.26484</v>
      </c>
      <c r="CN412" s="33">
        <f>IF($CB412=TRUE,CM412-($CI412*'2. AC Monitors'!$E$15),CM412)</f>
        <v>51.26484</v>
      </c>
      <c r="CO412" s="33">
        <f>IF($CA412="DC",CN412+(CI412*(1-'2. AC Monitors'!$D$21)),CN412)</f>
        <v>51.26484</v>
      </c>
      <c r="CP412" s="35">
        <f>('2. AC Monitors'!$A$8*'1. Version 7 Dataset'!$R412)+'2. AC Monitors'!$C$8</f>
        <v>46.02252</v>
      </c>
      <c r="CQ412" s="35">
        <f t="shared" si="48"/>
        <v>0</v>
      </c>
      <c r="CR412" s="33">
        <f>(IF(CD412=TRUE,CI412+(CI412*'2. AC Monitors'!$D$15),'1. Version 7 Dataset'!CI412))*0.85</f>
        <v>46.616141999999996</v>
      </c>
      <c r="CS412" s="35">
        <f t="shared" si="49"/>
        <v>0</v>
      </c>
      <c r="CT412" s="35">
        <f>($AZ412*$R412*'3. Signage Displays'!$A$7)+'3. Signage Displays'!$B$7*TANH('3. Signage Displays'!$C$7*('1. Version 7 Dataset'!$R412+'3. Signage Displays'!$D$7)+'3. Signage Displays'!$E$7)+'3. Signage Displays'!$F$7</f>
        <v>38.567522217887756</v>
      </c>
      <c r="CU412" s="36">
        <f>($AZ412*$R412*'3. Signage Displays'!$A$7)</f>
        <v>4.7297521600000003</v>
      </c>
      <c r="CV412" s="37">
        <f>BE412-(AZ412*R412*'3. Signage Displays'!$A$7)</f>
        <v>14.57024784</v>
      </c>
      <c r="CW412" s="37">
        <f>IF(CC412=TRUE,CV412-(CT412*'3. Signage Displays'!$A$12),CV412)</f>
        <v>14.57024784</v>
      </c>
      <c r="CX412" s="38">
        <f>'3. Signage Displays'!$B$7*TANH('3. Signage Displays'!$C$7*('1. Version 7 Dataset'!R412+'3. Signage Displays'!$D$7)+'3. Signage Displays'!$E$7)+'3. Signage Displays'!$F$7</f>
        <v>33.837770057887752</v>
      </c>
      <c r="CY412" s="28">
        <f t="shared" si="50"/>
        <v>1</v>
      </c>
    </row>
    <row r="413" spans="1:103" s="17" customFormat="1" ht="19.5" customHeight="1">
      <c r="A413" s="28">
        <v>543</v>
      </c>
      <c r="B413" s="29" t="s">
        <v>808</v>
      </c>
      <c r="C413" s="29" t="s">
        <v>1044</v>
      </c>
      <c r="D413" s="29" t="s">
        <v>1045</v>
      </c>
      <c r="E413" s="29" t="s">
        <v>814</v>
      </c>
      <c r="F413" s="29" t="s">
        <v>1044</v>
      </c>
      <c r="G413" s="29" t="s">
        <v>1045</v>
      </c>
      <c r="H413" s="29" t="s">
        <v>1046</v>
      </c>
      <c r="I413" s="29" t="s">
        <v>78</v>
      </c>
      <c r="J413" s="29" t="s">
        <v>79</v>
      </c>
      <c r="K413" s="29"/>
      <c r="L413" s="29" t="s">
        <v>80</v>
      </c>
      <c r="M413" s="29"/>
      <c r="N413" s="30">
        <v>1000</v>
      </c>
      <c r="O413" s="30">
        <v>11.7</v>
      </c>
      <c r="P413" s="30">
        <v>20.7</v>
      </c>
      <c r="Q413" s="31">
        <v>23.8</v>
      </c>
      <c r="R413" s="30">
        <v>242.04</v>
      </c>
      <c r="S413" s="30">
        <v>1.78</v>
      </c>
      <c r="T413" s="30">
        <v>1080</v>
      </c>
      <c r="U413" s="30">
        <v>1920</v>
      </c>
      <c r="V413" s="32">
        <v>2.1</v>
      </c>
      <c r="W413" s="30">
        <v>8567</v>
      </c>
      <c r="X413" s="30">
        <v>60</v>
      </c>
      <c r="Y413" s="30">
        <v>0.4</v>
      </c>
      <c r="Z413" s="29" t="s">
        <v>81</v>
      </c>
      <c r="AA413" s="29" t="s">
        <v>86</v>
      </c>
      <c r="AB413" s="29"/>
      <c r="AC413" s="29"/>
      <c r="AD413" s="29" t="s">
        <v>84</v>
      </c>
      <c r="AE413" s="29" t="s">
        <v>83</v>
      </c>
      <c r="AF413" s="29" t="s">
        <v>944</v>
      </c>
      <c r="AG413" s="29" t="s">
        <v>945</v>
      </c>
      <c r="AH413" s="29" t="s">
        <v>86</v>
      </c>
      <c r="AI413" s="29"/>
      <c r="AJ413" s="29" t="s">
        <v>86</v>
      </c>
      <c r="AK413" s="29" t="s">
        <v>86</v>
      </c>
      <c r="AL413" s="29" t="s">
        <v>87</v>
      </c>
      <c r="AM413" s="29" t="s">
        <v>945</v>
      </c>
      <c r="AN413" s="29" t="s">
        <v>86</v>
      </c>
      <c r="AO413" s="29" t="s">
        <v>86</v>
      </c>
      <c r="AP413" s="29" t="s">
        <v>86</v>
      </c>
      <c r="AQ413" s="29" t="s">
        <v>96</v>
      </c>
      <c r="AR413" s="29"/>
      <c r="AS413" s="29" t="s">
        <v>84</v>
      </c>
      <c r="AT413" s="29" t="s">
        <v>89</v>
      </c>
      <c r="AU413" s="29"/>
      <c r="AV413" s="30">
        <v>5</v>
      </c>
      <c r="AW413" s="29" t="s">
        <v>84</v>
      </c>
      <c r="AX413" s="29" t="s">
        <v>84</v>
      </c>
      <c r="AY413" s="30">
        <v>250</v>
      </c>
      <c r="AZ413" s="30">
        <v>303.8</v>
      </c>
      <c r="BA413" s="30">
        <v>199.3</v>
      </c>
      <c r="BB413" s="30">
        <v>200.1</v>
      </c>
      <c r="BC413" s="29"/>
      <c r="BD413" s="29"/>
      <c r="BE413" s="30">
        <v>15.59</v>
      </c>
      <c r="BF413" s="29"/>
      <c r="BG413" s="30">
        <v>0.3</v>
      </c>
      <c r="BH413" s="30">
        <v>0.22</v>
      </c>
      <c r="BI413" s="29"/>
      <c r="BJ413" s="30">
        <v>0.2</v>
      </c>
      <c r="BK413" s="30">
        <v>49.51</v>
      </c>
      <c r="BL413" s="30">
        <v>49.51</v>
      </c>
      <c r="BM413" s="30">
        <v>54.12</v>
      </c>
      <c r="BN413" s="29"/>
      <c r="BO413" s="29"/>
      <c r="BP413" s="30">
        <v>0.27</v>
      </c>
      <c r="BQ413" s="30">
        <v>15.64</v>
      </c>
      <c r="BR413" s="30">
        <v>0.28000000000000003</v>
      </c>
      <c r="BS413" s="30">
        <v>15.64</v>
      </c>
      <c r="BT413" s="30">
        <v>50</v>
      </c>
      <c r="BU413" s="29"/>
      <c r="BV413" s="30">
        <v>0</v>
      </c>
      <c r="BW413" s="28">
        <v>543</v>
      </c>
      <c r="BX413" s="33">
        <f t="shared" si="45"/>
        <v>49.507139999999993</v>
      </c>
      <c r="BY413" s="34">
        <f>IF(COUNTIF($G$2:G413,G413)=1,1,0)</f>
        <v>1</v>
      </c>
      <c r="BZ413" s="34">
        <f t="shared" si="46"/>
        <v>1</v>
      </c>
      <c r="CA413" s="28" t="s">
        <v>3405</v>
      </c>
      <c r="CB413" s="34" t="b">
        <f t="shared" si="51"/>
        <v>0</v>
      </c>
      <c r="CC413" s="34" t="b">
        <f t="shared" si="47"/>
        <v>0</v>
      </c>
      <c r="CD413" s="34" t="b">
        <f t="array" ref="CD413">ISNUMBER(SEARCH("Touch Screen",$AJ413))</f>
        <v>0</v>
      </c>
      <c r="CE413" s="34"/>
      <c r="CF413" s="34"/>
      <c r="CG413" s="32">
        <v>40</v>
      </c>
      <c r="CH413" s="28">
        <v>0</v>
      </c>
      <c r="CI413" s="33">
        <f>('2. AC Monitors'!$A$8*'1. Version 7 Dataset'!$R413)+('1. Version 7 Dataset'!$V413*'2. AC Monitors'!$B$8)+'2. AC Monitors'!$C$8</f>
        <v>46.348879999999994</v>
      </c>
      <c r="CJ413" s="35">
        <f>BX413-('2. AC Monitors'!$B$8*V413)</f>
        <v>40.687139999999992</v>
      </c>
      <c r="CK413" s="33">
        <f>IF($CH413=0,CJ413,CJ413-('2. AC Monitors'!$A$15*'1. Version 7 Dataset'!$CG413))</f>
        <v>40.687139999999992</v>
      </c>
      <c r="CL413" s="33">
        <f>IF($CC413=TRUE,'1. Version 7 Dataset'!CK413-($CI413*'2. AC Monitors'!$B$15),'1. Version 7 Dataset'!CK413)</f>
        <v>40.687139999999992</v>
      </c>
      <c r="CM413" s="33">
        <f>IF($CD413=TRUE,CL413-($CI413*'2. AC Monitors'!$D$15),CL413)</f>
        <v>40.687139999999992</v>
      </c>
      <c r="CN413" s="33">
        <f>IF($CB413=TRUE,CM413-($CI413*'2. AC Monitors'!$E$15),CM413)</f>
        <v>40.687139999999992</v>
      </c>
      <c r="CO413" s="33">
        <f>IF($CA413="DC",CN413+(CI413*(1-'2. AC Monitors'!$D$21)),CN413)</f>
        <v>40.687139999999992</v>
      </c>
      <c r="CP413" s="35">
        <f>('2. AC Monitors'!$A$8*'1. Version 7 Dataset'!$R413)+'2. AC Monitors'!$C$8</f>
        <v>37.528880000000001</v>
      </c>
      <c r="CQ413" s="35">
        <f t="shared" si="48"/>
        <v>0</v>
      </c>
      <c r="CR413" s="33">
        <f>(IF(CD413=TRUE,CI413+(CI413*'2. AC Monitors'!$D$15),'1. Version 7 Dataset'!CI413))*0.85</f>
        <v>39.396547999999996</v>
      </c>
      <c r="CS413" s="35">
        <f t="shared" si="49"/>
        <v>0</v>
      </c>
      <c r="CT413" s="35">
        <f>($AZ413*$R413*'3. Signage Displays'!$A$7)+'3. Signage Displays'!$B$7*TANH('3. Signage Displays'!$C$7*('1. Version 7 Dataset'!$R413+'3. Signage Displays'!$D$7)+'3. Signage Displays'!$E$7)+'3. Signage Displays'!$F$7</f>
        <v>32.642452399153868</v>
      </c>
      <c r="CU413" s="36">
        <f>($AZ413*$R413*'3. Signage Displays'!$A$7)</f>
        <v>2.9412700799999998</v>
      </c>
      <c r="CV413" s="37">
        <f>BE413-(AZ413*R413*'3. Signage Displays'!$A$7)</f>
        <v>12.648729920000001</v>
      </c>
      <c r="CW413" s="37">
        <f>IF(CC413=TRUE,CV413-(CT413*'3. Signage Displays'!$A$12),CV413)</f>
        <v>12.648729920000001</v>
      </c>
      <c r="CX413" s="38">
        <f>'3. Signage Displays'!$B$7*TANH('3. Signage Displays'!$C$7*('1. Version 7 Dataset'!R413+'3. Signage Displays'!$D$7)+'3. Signage Displays'!$E$7)+'3. Signage Displays'!$F$7</f>
        <v>29.701182319153872</v>
      </c>
      <c r="CY413" s="28">
        <f t="shared" si="50"/>
        <v>1</v>
      </c>
    </row>
    <row r="414" spans="1:103" s="17" customFormat="1" ht="19.5" customHeight="1">
      <c r="A414" s="28">
        <v>545</v>
      </c>
      <c r="B414" s="29" t="s">
        <v>2857</v>
      </c>
      <c r="C414" s="29" t="s">
        <v>2979</v>
      </c>
      <c r="D414" s="29" t="s">
        <v>2980</v>
      </c>
      <c r="E414" s="29" t="s">
        <v>2860</v>
      </c>
      <c r="F414" s="29" t="s">
        <v>2981</v>
      </c>
      <c r="G414" s="29" t="s">
        <v>2980</v>
      </c>
      <c r="H414" s="29" t="s">
        <v>2982</v>
      </c>
      <c r="I414" s="29" t="s">
        <v>78</v>
      </c>
      <c r="J414" s="29" t="s">
        <v>88</v>
      </c>
      <c r="K414" s="29" t="s">
        <v>158</v>
      </c>
      <c r="L414" s="29" t="s">
        <v>80</v>
      </c>
      <c r="M414" s="29" t="s">
        <v>105</v>
      </c>
      <c r="N414" s="30">
        <v>1000</v>
      </c>
      <c r="O414" s="30">
        <v>11.5</v>
      </c>
      <c r="P414" s="30">
        <v>20.5</v>
      </c>
      <c r="Q414" s="31">
        <v>23.6</v>
      </c>
      <c r="R414" s="30">
        <v>236.92</v>
      </c>
      <c r="S414" s="30">
        <v>1.78</v>
      </c>
      <c r="T414" s="30">
        <v>1080</v>
      </c>
      <c r="U414" s="30">
        <v>1920</v>
      </c>
      <c r="V414" s="32">
        <v>2.1</v>
      </c>
      <c r="W414" s="30">
        <v>8752</v>
      </c>
      <c r="X414" s="30">
        <v>60</v>
      </c>
      <c r="Y414" s="30">
        <v>34</v>
      </c>
      <c r="Z414" s="29" t="s">
        <v>81</v>
      </c>
      <c r="AA414" s="29" t="s">
        <v>86</v>
      </c>
      <c r="AB414" s="29"/>
      <c r="AC414" s="29"/>
      <c r="AD414" s="29" t="s">
        <v>84</v>
      </c>
      <c r="AE414" s="29" t="s">
        <v>83</v>
      </c>
      <c r="AF414" s="29" t="s">
        <v>127</v>
      </c>
      <c r="AG414" s="29" t="s">
        <v>105</v>
      </c>
      <c r="AH414" s="29" t="s">
        <v>120</v>
      </c>
      <c r="AI414" s="29" t="s">
        <v>105</v>
      </c>
      <c r="AJ414" s="29" t="s">
        <v>120</v>
      </c>
      <c r="AK414" s="29" t="s">
        <v>86</v>
      </c>
      <c r="AL414" s="29" t="s">
        <v>102</v>
      </c>
      <c r="AM414" s="29" t="s">
        <v>105</v>
      </c>
      <c r="AN414" s="29" t="s">
        <v>86</v>
      </c>
      <c r="AO414" s="29" t="s">
        <v>86</v>
      </c>
      <c r="AP414" s="29" t="s">
        <v>86</v>
      </c>
      <c r="AQ414" s="29" t="s">
        <v>96</v>
      </c>
      <c r="AR414" s="29" t="s">
        <v>105</v>
      </c>
      <c r="AS414" s="29" t="s">
        <v>84</v>
      </c>
      <c r="AT414" s="29" t="s">
        <v>89</v>
      </c>
      <c r="AU414" s="29" t="s">
        <v>105</v>
      </c>
      <c r="AV414" s="30">
        <v>5</v>
      </c>
      <c r="AW414" s="29" t="s">
        <v>84</v>
      </c>
      <c r="AX414" s="29" t="s">
        <v>84</v>
      </c>
      <c r="AY414" s="30">
        <v>250</v>
      </c>
      <c r="AZ414" s="30">
        <v>265.7</v>
      </c>
      <c r="BA414" s="30">
        <v>207.3</v>
      </c>
      <c r="BB414" s="30">
        <v>200</v>
      </c>
      <c r="BC414" s="29"/>
      <c r="BD414" s="29"/>
      <c r="BE414" s="30">
        <v>15.32</v>
      </c>
      <c r="BF414" s="29"/>
      <c r="BG414" s="30">
        <v>0.28999999999999998</v>
      </c>
      <c r="BH414" s="29"/>
      <c r="BI414" s="29"/>
      <c r="BJ414" s="30">
        <v>0.16</v>
      </c>
      <c r="BK414" s="30">
        <v>48.63</v>
      </c>
      <c r="BL414" s="30">
        <v>48.63</v>
      </c>
      <c r="BM414" s="30">
        <v>53.1</v>
      </c>
      <c r="BN414" s="29"/>
      <c r="BO414" s="29"/>
      <c r="BP414" s="30">
        <v>0.23</v>
      </c>
      <c r="BQ414" s="30">
        <v>0.36</v>
      </c>
      <c r="BR414" s="29"/>
      <c r="BS414" s="30">
        <v>14.73</v>
      </c>
      <c r="BT414" s="30">
        <v>47.22</v>
      </c>
      <c r="BU414" s="29"/>
      <c r="BV414" s="30">
        <v>0</v>
      </c>
      <c r="BW414" s="28">
        <v>545</v>
      </c>
      <c r="BX414" s="33">
        <f t="shared" si="45"/>
        <v>48.62238</v>
      </c>
      <c r="BY414" s="34">
        <f>IF(COUNTIF($G$2:G414,G414)=1,1,0)</f>
        <v>1</v>
      </c>
      <c r="BZ414" s="34">
        <f t="shared" si="46"/>
        <v>1</v>
      </c>
      <c r="CA414" s="28" t="s">
        <v>3405</v>
      </c>
      <c r="CB414" s="34" t="b">
        <f t="shared" si="51"/>
        <v>0</v>
      </c>
      <c r="CC414" s="34" t="b">
        <f t="shared" si="47"/>
        <v>0</v>
      </c>
      <c r="CD414" s="34" t="b">
        <f t="array" ref="CD414">ISNUMBER(SEARCH("Touch Screen",$AJ414))</f>
        <v>0</v>
      </c>
      <c r="CE414" s="34"/>
      <c r="CF414" s="34"/>
      <c r="CG414" s="32">
        <v>34</v>
      </c>
      <c r="CH414" s="28">
        <v>0</v>
      </c>
      <c r="CI414" s="33">
        <f>('2. AC Monitors'!$A$8*'1. Version 7 Dataset'!$R414)+('1. Version 7 Dataset'!$V414*'2. AC Monitors'!$B$8)+'2. AC Monitors'!$C$8</f>
        <v>45.724239999999995</v>
      </c>
      <c r="CJ414" s="35">
        <f>BX414-('2. AC Monitors'!$B$8*V414)</f>
        <v>39.802379999999999</v>
      </c>
      <c r="CK414" s="33">
        <f>IF($CH414=0,CJ414,CJ414-('2. AC Monitors'!$A$15*'1. Version 7 Dataset'!$CG414))</f>
        <v>39.802379999999999</v>
      </c>
      <c r="CL414" s="33">
        <f>IF($CC414=TRUE,'1. Version 7 Dataset'!CK414-($CI414*'2. AC Monitors'!$B$15),'1. Version 7 Dataset'!CK414)</f>
        <v>39.802379999999999</v>
      </c>
      <c r="CM414" s="33">
        <f>IF($CD414=TRUE,CL414-($CI414*'2. AC Monitors'!$D$15),CL414)</f>
        <v>39.802379999999999</v>
      </c>
      <c r="CN414" s="33">
        <f>IF($CB414=TRUE,CM414-($CI414*'2. AC Monitors'!$E$15),CM414)</f>
        <v>39.802379999999999</v>
      </c>
      <c r="CO414" s="33">
        <f>IF($CA414="DC",CN414+(CI414*(1-'2. AC Monitors'!$D$21)),CN414)</f>
        <v>39.802379999999999</v>
      </c>
      <c r="CP414" s="35">
        <f>('2. AC Monitors'!$A$8*'1. Version 7 Dataset'!$R414)+'2. AC Monitors'!$C$8</f>
        <v>36.904240000000001</v>
      </c>
      <c r="CQ414" s="35">
        <f t="shared" si="48"/>
        <v>0</v>
      </c>
      <c r="CR414" s="33">
        <f>(IF(CD414=TRUE,CI414+(CI414*'2. AC Monitors'!$D$15),'1. Version 7 Dataset'!CI414))*0.85</f>
        <v>38.865603999999998</v>
      </c>
      <c r="CS414" s="35">
        <f t="shared" si="49"/>
        <v>0</v>
      </c>
      <c r="CT414" s="35">
        <f>($AZ414*$R414*'3. Signage Displays'!$A$7)+'3. Signage Displays'!$B$7*TANH('3. Signage Displays'!$C$7*('1. Version 7 Dataset'!$R414+'3. Signage Displays'!$D$7)+'3. Signage Displays'!$E$7)+'3. Signage Displays'!$F$7</f>
        <v>31.9139133135929</v>
      </c>
      <c r="CU414" s="36">
        <f>($AZ414*$R414*'3. Signage Displays'!$A$7)</f>
        <v>2.5179857599999997</v>
      </c>
      <c r="CV414" s="37">
        <f>BE414-(AZ414*R414*'3. Signage Displays'!$A$7)</f>
        <v>12.80201424</v>
      </c>
      <c r="CW414" s="37">
        <f>IF(CC414=TRUE,CV414-(CT414*'3. Signage Displays'!$A$12),CV414)</f>
        <v>12.80201424</v>
      </c>
      <c r="CX414" s="38">
        <f>'3. Signage Displays'!$B$7*TANH('3. Signage Displays'!$C$7*('1. Version 7 Dataset'!R414+'3. Signage Displays'!$D$7)+'3. Signage Displays'!$E$7)+'3. Signage Displays'!$F$7</f>
        <v>29.395927553592902</v>
      </c>
      <c r="CY414" s="28">
        <f t="shared" si="50"/>
        <v>1</v>
      </c>
    </row>
    <row r="415" spans="1:103" s="17" customFormat="1" ht="19.5" customHeight="1">
      <c r="A415" s="28">
        <v>546</v>
      </c>
      <c r="B415" s="29" t="s">
        <v>2857</v>
      </c>
      <c r="C415" s="29" t="s">
        <v>3009</v>
      </c>
      <c r="D415" s="29" t="s">
        <v>3010</v>
      </c>
      <c r="E415" s="29" t="s">
        <v>2860</v>
      </c>
      <c r="F415" s="29" t="s">
        <v>3011</v>
      </c>
      <c r="G415" s="29" t="s">
        <v>3010</v>
      </c>
      <c r="H415" s="29" t="s">
        <v>3012</v>
      </c>
      <c r="I415" s="29" t="s">
        <v>78</v>
      </c>
      <c r="J415" s="29" t="s">
        <v>88</v>
      </c>
      <c r="K415" s="29" t="s">
        <v>158</v>
      </c>
      <c r="L415" s="29" t="s">
        <v>80</v>
      </c>
      <c r="M415" s="29" t="s">
        <v>105</v>
      </c>
      <c r="N415" s="30">
        <v>1200</v>
      </c>
      <c r="O415" s="30">
        <v>13.2</v>
      </c>
      <c r="P415" s="30">
        <v>23.5</v>
      </c>
      <c r="Q415" s="31">
        <v>27</v>
      </c>
      <c r="R415" s="30">
        <v>311.67</v>
      </c>
      <c r="S415" s="30">
        <v>1.78</v>
      </c>
      <c r="T415" s="30">
        <v>1080</v>
      </c>
      <c r="U415" s="30">
        <v>1920</v>
      </c>
      <c r="V415" s="32">
        <v>2.1</v>
      </c>
      <c r="W415" s="30">
        <v>6653</v>
      </c>
      <c r="X415" s="30">
        <v>60</v>
      </c>
      <c r="Y415" s="30">
        <v>33</v>
      </c>
      <c r="Z415" s="29" t="s">
        <v>81</v>
      </c>
      <c r="AA415" s="29" t="s">
        <v>86</v>
      </c>
      <c r="AB415" s="29"/>
      <c r="AC415" s="29"/>
      <c r="AD415" s="29" t="s">
        <v>84</v>
      </c>
      <c r="AE415" s="29" t="s">
        <v>83</v>
      </c>
      <c r="AF415" s="29" t="s">
        <v>270</v>
      </c>
      <c r="AG415" s="29" t="s">
        <v>105</v>
      </c>
      <c r="AH415" s="29" t="s">
        <v>120</v>
      </c>
      <c r="AI415" s="29" t="s">
        <v>105</v>
      </c>
      <c r="AJ415" s="29" t="s">
        <v>120</v>
      </c>
      <c r="AK415" s="29" t="s">
        <v>86</v>
      </c>
      <c r="AL415" s="29" t="s">
        <v>102</v>
      </c>
      <c r="AM415" s="29" t="s">
        <v>105</v>
      </c>
      <c r="AN415" s="29" t="s">
        <v>86</v>
      </c>
      <c r="AO415" s="29" t="s">
        <v>86</v>
      </c>
      <c r="AP415" s="29" t="s">
        <v>86</v>
      </c>
      <c r="AQ415" s="29" t="s">
        <v>96</v>
      </c>
      <c r="AR415" s="29" t="s">
        <v>105</v>
      </c>
      <c r="AS415" s="29" t="s">
        <v>84</v>
      </c>
      <c r="AT415" s="29" t="s">
        <v>89</v>
      </c>
      <c r="AU415" s="29" t="s">
        <v>105</v>
      </c>
      <c r="AV415" s="30">
        <v>5</v>
      </c>
      <c r="AW415" s="29" t="s">
        <v>84</v>
      </c>
      <c r="AX415" s="29" t="s">
        <v>84</v>
      </c>
      <c r="AY415" s="30">
        <v>250</v>
      </c>
      <c r="AZ415" s="30">
        <v>273.3</v>
      </c>
      <c r="BA415" s="30">
        <v>223.9</v>
      </c>
      <c r="BB415" s="30">
        <v>200</v>
      </c>
      <c r="BC415" s="29"/>
      <c r="BD415" s="29"/>
      <c r="BE415" s="30">
        <v>20.23</v>
      </c>
      <c r="BF415" s="29"/>
      <c r="BG415" s="30">
        <v>0.19</v>
      </c>
      <c r="BH415" s="29"/>
      <c r="BI415" s="29"/>
      <c r="BJ415" s="30">
        <v>0.13</v>
      </c>
      <c r="BK415" s="30">
        <v>63.1</v>
      </c>
      <c r="BL415" s="30">
        <v>63.1</v>
      </c>
      <c r="BM415" s="30">
        <v>64</v>
      </c>
      <c r="BN415" s="29"/>
      <c r="BO415" s="29"/>
      <c r="BP415" s="30">
        <v>0.15</v>
      </c>
      <c r="BQ415" s="30">
        <v>0.21</v>
      </c>
      <c r="BR415" s="29"/>
      <c r="BS415" s="30">
        <v>20.100000000000001</v>
      </c>
      <c r="BT415" s="30">
        <v>62.83</v>
      </c>
      <c r="BU415" s="29"/>
      <c r="BV415" s="30">
        <v>0</v>
      </c>
      <c r="BW415" s="28">
        <v>546</v>
      </c>
      <c r="BX415" s="33">
        <f t="shared" si="45"/>
        <v>63.107039999999998</v>
      </c>
      <c r="BY415" s="34">
        <f>IF(COUNTIF($G$2:G415,G415)=1,1,0)</f>
        <v>1</v>
      </c>
      <c r="BZ415" s="34">
        <f t="shared" si="46"/>
        <v>1</v>
      </c>
      <c r="CA415" s="28" t="s">
        <v>3405</v>
      </c>
      <c r="CB415" s="34" t="b">
        <f t="shared" si="51"/>
        <v>0</v>
      </c>
      <c r="CC415" s="34" t="b">
        <f t="shared" si="47"/>
        <v>0</v>
      </c>
      <c r="CD415" s="34" t="b">
        <f t="array" ref="CD415">ISNUMBER(SEARCH("Touch Screen",$AJ415))</f>
        <v>0</v>
      </c>
      <c r="CE415" s="34"/>
      <c r="CF415" s="34"/>
      <c r="CG415" s="32">
        <v>33</v>
      </c>
      <c r="CH415" s="28">
        <v>0</v>
      </c>
      <c r="CI415" s="33">
        <f>('2. AC Monitors'!$A$8*'1. Version 7 Dataset'!$R415)+('1. Version 7 Dataset'!$V415*'2. AC Monitors'!$B$8)+'2. AC Monitors'!$C$8</f>
        <v>54.843740000000004</v>
      </c>
      <c r="CJ415" s="35">
        <f>BX415-('2. AC Monitors'!$B$8*V415)</f>
        <v>54.287039999999998</v>
      </c>
      <c r="CK415" s="33">
        <f>IF($CH415=0,CJ415,CJ415-('2. AC Monitors'!$A$15*'1. Version 7 Dataset'!$CG415))</f>
        <v>54.287039999999998</v>
      </c>
      <c r="CL415" s="33">
        <f>IF($CC415=TRUE,'1. Version 7 Dataset'!CK415-($CI415*'2. AC Monitors'!$B$15),'1. Version 7 Dataset'!CK415)</f>
        <v>54.287039999999998</v>
      </c>
      <c r="CM415" s="33">
        <f>IF($CD415=TRUE,CL415-($CI415*'2. AC Monitors'!$D$15),CL415)</f>
        <v>54.287039999999998</v>
      </c>
      <c r="CN415" s="33">
        <f>IF($CB415=TRUE,CM415-($CI415*'2. AC Monitors'!$E$15),CM415)</f>
        <v>54.287039999999998</v>
      </c>
      <c r="CO415" s="33">
        <f>IF($CA415="DC",CN415+(CI415*(1-'2. AC Monitors'!$D$21)),CN415)</f>
        <v>54.287039999999998</v>
      </c>
      <c r="CP415" s="35">
        <f>('2. AC Monitors'!$A$8*'1. Version 7 Dataset'!$R415)+'2. AC Monitors'!$C$8</f>
        <v>46.023740000000004</v>
      </c>
      <c r="CQ415" s="35">
        <f t="shared" si="48"/>
        <v>0</v>
      </c>
      <c r="CR415" s="33">
        <f>(IF(CD415=TRUE,CI415+(CI415*'2. AC Monitors'!$D$15),'1. Version 7 Dataset'!CI415))*0.85</f>
        <v>46.617179</v>
      </c>
      <c r="CS415" s="35">
        <f t="shared" si="49"/>
        <v>0</v>
      </c>
      <c r="CT415" s="35">
        <f>($AZ415*$R415*'3. Signage Displays'!$A$7)+'3. Signage Displays'!$B$7*TANH('3. Signage Displays'!$C$7*('1. Version 7 Dataset'!$R415+'3. Signage Displays'!$D$7)+'3. Signage Displays'!$E$7)+'3. Signage Displays'!$F$7</f>
        <v>37.245538519051401</v>
      </c>
      <c r="CU415" s="36">
        <f>($AZ415*$R415*'3. Signage Displays'!$A$7)</f>
        <v>3.4071764400000006</v>
      </c>
      <c r="CV415" s="37">
        <f>BE415-(AZ415*R415*'3. Signage Displays'!$A$7)</f>
        <v>16.82282356</v>
      </c>
      <c r="CW415" s="37">
        <f>IF(CC415=TRUE,CV415-(CT415*'3. Signage Displays'!$A$12),CV415)</f>
        <v>16.82282356</v>
      </c>
      <c r="CX415" s="38">
        <f>'3. Signage Displays'!$B$7*TANH('3. Signage Displays'!$C$7*('1. Version 7 Dataset'!R415+'3. Signage Displays'!$D$7)+'3. Signage Displays'!$E$7)+'3. Signage Displays'!$F$7</f>
        <v>33.8383620790514</v>
      </c>
      <c r="CY415" s="28">
        <f t="shared" si="50"/>
        <v>1</v>
      </c>
    </row>
    <row r="416" spans="1:103" s="17" customFormat="1" ht="19.5" customHeight="1">
      <c r="A416" s="28">
        <v>547</v>
      </c>
      <c r="B416" s="29" t="s">
        <v>1674</v>
      </c>
      <c r="C416" s="29" t="s">
        <v>1675</v>
      </c>
      <c r="D416" s="29" t="s">
        <v>1676</v>
      </c>
      <c r="E416" s="29" t="s">
        <v>1677</v>
      </c>
      <c r="F416" s="29" t="s">
        <v>1678</v>
      </c>
      <c r="G416" s="29" t="s">
        <v>1676</v>
      </c>
      <c r="H416" s="29" t="s">
        <v>1679</v>
      </c>
      <c r="I416" s="29" t="s">
        <v>78</v>
      </c>
      <c r="J416" s="29" t="s">
        <v>100</v>
      </c>
      <c r="K416" s="29"/>
      <c r="L416" s="29" t="s">
        <v>80</v>
      </c>
      <c r="M416" s="29"/>
      <c r="N416" s="30">
        <v>1000</v>
      </c>
      <c r="O416" s="30">
        <v>10.5</v>
      </c>
      <c r="P416" s="30">
        <v>18.7</v>
      </c>
      <c r="Q416" s="31">
        <v>21.5</v>
      </c>
      <c r="R416" s="30">
        <v>197.52</v>
      </c>
      <c r="S416" s="30">
        <v>1.78</v>
      </c>
      <c r="T416" s="30">
        <v>1080</v>
      </c>
      <c r="U416" s="30">
        <v>1920</v>
      </c>
      <c r="V416" s="32">
        <v>2.1</v>
      </c>
      <c r="W416" s="30">
        <v>10498</v>
      </c>
      <c r="X416" s="30">
        <v>60</v>
      </c>
      <c r="Y416" s="30">
        <v>0.3</v>
      </c>
      <c r="Z416" s="29" t="s">
        <v>86</v>
      </c>
      <c r="AA416" s="29" t="s">
        <v>86</v>
      </c>
      <c r="AB416" s="29"/>
      <c r="AC416" s="29"/>
      <c r="AD416" s="29" t="s">
        <v>84</v>
      </c>
      <c r="AE416" s="29" t="s">
        <v>84</v>
      </c>
      <c r="AF416" s="29" t="s">
        <v>133</v>
      </c>
      <c r="AG416" s="29"/>
      <c r="AH416" s="29" t="s">
        <v>86</v>
      </c>
      <c r="AI416" s="29"/>
      <c r="AJ416" s="29" t="s">
        <v>86</v>
      </c>
      <c r="AK416" s="29" t="s">
        <v>86</v>
      </c>
      <c r="AL416" s="29" t="s">
        <v>87</v>
      </c>
      <c r="AM416" s="29"/>
      <c r="AN416" s="29" t="s">
        <v>86</v>
      </c>
      <c r="AO416" s="29" t="s">
        <v>86</v>
      </c>
      <c r="AP416" s="29" t="s">
        <v>86</v>
      </c>
      <c r="AQ416" s="29" t="s">
        <v>96</v>
      </c>
      <c r="AR416" s="29"/>
      <c r="AS416" s="29" t="s">
        <v>84</v>
      </c>
      <c r="AT416" s="29" t="s">
        <v>89</v>
      </c>
      <c r="AU416" s="29"/>
      <c r="AV416" s="30">
        <v>5</v>
      </c>
      <c r="AW416" s="29" t="s">
        <v>84</v>
      </c>
      <c r="AX416" s="29" t="s">
        <v>84</v>
      </c>
      <c r="AY416" s="30">
        <v>250</v>
      </c>
      <c r="AZ416" s="30">
        <v>258.60000000000002</v>
      </c>
      <c r="BA416" s="30">
        <v>232.4</v>
      </c>
      <c r="BB416" s="30">
        <v>200</v>
      </c>
      <c r="BC416" s="29"/>
      <c r="BD416" s="29"/>
      <c r="BE416" s="30">
        <v>13.42</v>
      </c>
      <c r="BF416" s="29"/>
      <c r="BG416" s="30">
        <v>0.33</v>
      </c>
      <c r="BH416" s="30">
        <v>0</v>
      </c>
      <c r="BI416" s="29"/>
      <c r="BJ416" s="30">
        <v>0.13</v>
      </c>
      <c r="BK416" s="30">
        <v>43.02</v>
      </c>
      <c r="BL416" s="30">
        <v>43.02</v>
      </c>
      <c r="BM416" s="30">
        <v>50.6</v>
      </c>
      <c r="BN416" s="29"/>
      <c r="BO416" s="29"/>
      <c r="BP416" s="30">
        <v>0.19</v>
      </c>
      <c r="BQ416" s="30">
        <v>0.4</v>
      </c>
      <c r="BR416" s="30">
        <v>0</v>
      </c>
      <c r="BS416" s="30">
        <v>13.52</v>
      </c>
      <c r="BT416" s="30">
        <v>43.73</v>
      </c>
      <c r="BU416" s="29"/>
      <c r="BV416" s="30">
        <v>0</v>
      </c>
      <c r="BW416" s="28">
        <v>547</v>
      </c>
      <c r="BX416" s="33">
        <f t="shared" si="45"/>
        <v>43.024740000000001</v>
      </c>
      <c r="BY416" s="34">
        <f>IF(COUNTIF($G$2:G416,G416)=1,1,0)</f>
        <v>1</v>
      </c>
      <c r="BZ416" s="34">
        <f t="shared" si="46"/>
        <v>1</v>
      </c>
      <c r="CA416" s="28" t="s">
        <v>3405</v>
      </c>
      <c r="CB416" s="34" t="b">
        <f t="shared" si="51"/>
        <v>0</v>
      </c>
      <c r="CC416" s="34" t="b">
        <f t="shared" si="47"/>
        <v>0</v>
      </c>
      <c r="CD416" s="34" t="b">
        <f t="array" ref="CD416">ISNUMBER(SEARCH("Touch Screen",$AJ416))</f>
        <v>0</v>
      </c>
      <c r="CE416" s="34"/>
      <c r="CF416" s="34"/>
      <c r="CG416" s="32">
        <v>0.3</v>
      </c>
      <c r="CH416" s="28">
        <v>0</v>
      </c>
      <c r="CI416" s="33">
        <f>('2. AC Monitors'!$A$8*'1. Version 7 Dataset'!$R416)+('1. Version 7 Dataset'!$V416*'2. AC Monitors'!$B$8)+'2. AC Monitors'!$C$8</f>
        <v>40.917439999999999</v>
      </c>
      <c r="CJ416" s="35">
        <f>BX416-('2. AC Monitors'!$B$8*V416)</f>
        <v>34.204740000000001</v>
      </c>
      <c r="CK416" s="33">
        <f>IF($CH416=0,CJ416,CJ416-('2. AC Monitors'!$A$15*'1. Version 7 Dataset'!$CG416))</f>
        <v>34.204740000000001</v>
      </c>
      <c r="CL416" s="33">
        <f>IF($CC416=TRUE,'1. Version 7 Dataset'!CK416-($CI416*'2. AC Monitors'!$B$15),'1. Version 7 Dataset'!CK416)</f>
        <v>34.204740000000001</v>
      </c>
      <c r="CM416" s="33">
        <f>IF($CD416=TRUE,CL416-($CI416*'2. AC Monitors'!$D$15),CL416)</f>
        <v>34.204740000000001</v>
      </c>
      <c r="CN416" s="33">
        <f>IF($CB416=TRUE,CM416-($CI416*'2. AC Monitors'!$E$15),CM416)</f>
        <v>34.204740000000001</v>
      </c>
      <c r="CO416" s="33">
        <f>IF($CA416="DC",CN416+(CI416*(1-'2. AC Monitors'!$D$21)),CN416)</f>
        <v>34.204740000000001</v>
      </c>
      <c r="CP416" s="35">
        <f>('2. AC Monitors'!$A$8*'1. Version 7 Dataset'!$R416)+'2. AC Monitors'!$C$8</f>
        <v>32.097440000000006</v>
      </c>
      <c r="CQ416" s="35">
        <f t="shared" si="48"/>
        <v>0</v>
      </c>
      <c r="CR416" s="33">
        <f>(IF(CD416=TRUE,CI416+(CI416*'2. AC Monitors'!$D$15),'1. Version 7 Dataset'!CI416))*0.85</f>
        <v>34.779823999999998</v>
      </c>
      <c r="CS416" s="35">
        <f t="shared" si="49"/>
        <v>0</v>
      </c>
      <c r="CT416" s="35">
        <f>($AZ416*$R416*'3. Signage Displays'!$A$7)+'3. Signage Displays'!$B$7*TANH('3. Signage Displays'!$C$7*('1. Version 7 Dataset'!$R416+'3. Signage Displays'!$D$7)+'3. Signage Displays'!$E$7)+'3. Signage Displays'!$F$7</f>
        <v>29.08624275792377</v>
      </c>
      <c r="CU416" s="36">
        <f>($AZ416*$R416*'3. Signage Displays'!$A$7)</f>
        <v>2.0431468800000006</v>
      </c>
      <c r="CV416" s="37">
        <f>BE416-(AZ416*R416*'3. Signage Displays'!$A$7)</f>
        <v>11.37685312</v>
      </c>
      <c r="CW416" s="37">
        <f>IF(CC416=TRUE,CV416-(CT416*'3. Signage Displays'!$A$12),CV416)</f>
        <v>11.37685312</v>
      </c>
      <c r="CX416" s="38">
        <f>'3. Signage Displays'!$B$7*TANH('3. Signage Displays'!$C$7*('1. Version 7 Dataset'!R416+'3. Signage Displays'!$D$7)+'3. Signage Displays'!$E$7)+'3. Signage Displays'!$F$7</f>
        <v>27.043095877923768</v>
      </c>
      <c r="CY416" s="28">
        <f t="shared" si="50"/>
        <v>1</v>
      </c>
    </row>
    <row r="417" spans="1:103" s="17" customFormat="1" ht="19.5" customHeight="1">
      <c r="A417" s="28">
        <v>549</v>
      </c>
      <c r="B417" s="29" t="s">
        <v>788</v>
      </c>
      <c r="C417" s="29" t="s">
        <v>789</v>
      </c>
      <c r="D417" s="29" t="s">
        <v>790</v>
      </c>
      <c r="E417" s="29" t="s">
        <v>791</v>
      </c>
      <c r="F417" s="29" t="s">
        <v>790</v>
      </c>
      <c r="G417" s="29" t="s">
        <v>790</v>
      </c>
      <c r="H417" s="29"/>
      <c r="I417" s="29" t="s">
        <v>78</v>
      </c>
      <c r="J417" s="29" t="s">
        <v>100</v>
      </c>
      <c r="K417" s="29"/>
      <c r="L417" s="29" t="s">
        <v>80</v>
      </c>
      <c r="M417" s="29"/>
      <c r="N417" s="30">
        <v>1000</v>
      </c>
      <c r="O417" s="30">
        <v>10.7</v>
      </c>
      <c r="P417" s="30">
        <v>18.899999999999999</v>
      </c>
      <c r="Q417" s="31">
        <v>21.5</v>
      </c>
      <c r="R417" s="30">
        <v>200</v>
      </c>
      <c r="S417" s="30">
        <v>0.67</v>
      </c>
      <c r="T417" s="30">
        <v>1920</v>
      </c>
      <c r="U417" s="30">
        <v>1080</v>
      </c>
      <c r="V417" s="32">
        <v>2.1</v>
      </c>
      <c r="W417" s="30">
        <v>102</v>
      </c>
      <c r="X417" s="30">
        <v>60</v>
      </c>
      <c r="Y417" s="30">
        <v>2.2000000000000002</v>
      </c>
      <c r="Z417" s="29" t="s">
        <v>150</v>
      </c>
      <c r="AA417" s="29" t="s">
        <v>86</v>
      </c>
      <c r="AB417" s="29"/>
      <c r="AC417" s="29"/>
      <c r="AD417" s="29" t="s">
        <v>84</v>
      </c>
      <c r="AE417" s="29" t="s">
        <v>84</v>
      </c>
      <c r="AF417" s="29" t="s">
        <v>107</v>
      </c>
      <c r="AG417" s="29" t="s">
        <v>306</v>
      </c>
      <c r="AH417" s="29" t="s">
        <v>120</v>
      </c>
      <c r="AI417" s="29"/>
      <c r="AJ417" s="29" t="s">
        <v>86</v>
      </c>
      <c r="AK417" s="29" t="s">
        <v>86</v>
      </c>
      <c r="AL417" s="29" t="s">
        <v>107</v>
      </c>
      <c r="AM417" s="29" t="s">
        <v>306</v>
      </c>
      <c r="AN417" s="29" t="s">
        <v>86</v>
      </c>
      <c r="AO417" s="29" t="s">
        <v>86</v>
      </c>
      <c r="AP417" s="29" t="s">
        <v>86</v>
      </c>
      <c r="AQ417" s="29" t="s">
        <v>96</v>
      </c>
      <c r="AR417" s="29"/>
      <c r="AS417" s="29" t="s">
        <v>84</v>
      </c>
      <c r="AT417" s="29" t="s">
        <v>89</v>
      </c>
      <c r="AU417" s="29"/>
      <c r="AV417" s="30">
        <v>1</v>
      </c>
      <c r="AW417" s="29" t="s">
        <v>84</v>
      </c>
      <c r="AX417" s="29" t="s">
        <v>84</v>
      </c>
      <c r="AY417" s="30">
        <v>250</v>
      </c>
      <c r="AZ417" s="30">
        <v>185</v>
      </c>
      <c r="BA417" s="30">
        <v>170</v>
      </c>
      <c r="BB417" s="30">
        <v>185</v>
      </c>
      <c r="BC417" s="29"/>
      <c r="BD417" s="29"/>
      <c r="BE417" s="30">
        <v>13.9</v>
      </c>
      <c r="BF417" s="29"/>
      <c r="BG417" s="30">
        <v>0.2</v>
      </c>
      <c r="BH417" s="29"/>
      <c r="BI417" s="29"/>
      <c r="BJ417" s="30">
        <v>0.15</v>
      </c>
      <c r="BK417" s="30">
        <v>43.8</v>
      </c>
      <c r="BL417" s="30">
        <v>43.8</v>
      </c>
      <c r="BM417" s="30">
        <v>50.04</v>
      </c>
      <c r="BN417" s="29"/>
      <c r="BO417" s="29"/>
      <c r="BP417" s="30">
        <v>0.23</v>
      </c>
      <c r="BQ417" s="30">
        <v>0.27</v>
      </c>
      <c r="BR417" s="29"/>
      <c r="BS417" s="30">
        <v>14.2</v>
      </c>
      <c r="BT417" s="30">
        <v>45.7</v>
      </c>
      <c r="BU417" s="29"/>
      <c r="BV417" s="30">
        <v>1</v>
      </c>
      <c r="BW417" s="28">
        <v>549</v>
      </c>
      <c r="BX417" s="33">
        <f t="shared" si="45"/>
        <v>43.7562</v>
      </c>
      <c r="BY417" s="34">
        <f>IF(COUNTIF($G$2:G417,G417)=1,1,0)</f>
        <v>1</v>
      </c>
      <c r="BZ417" s="34">
        <f t="shared" si="46"/>
        <v>1</v>
      </c>
      <c r="CA417" s="28" t="s">
        <v>3405</v>
      </c>
      <c r="CB417" s="34" t="b">
        <f t="shared" si="51"/>
        <v>0</v>
      </c>
      <c r="CC417" s="34" t="b">
        <f t="shared" si="47"/>
        <v>0</v>
      </c>
      <c r="CD417" s="34" t="b">
        <f t="array" ref="CD417">ISNUMBER(SEARCH("Touch Screen",$AJ417))</f>
        <v>0</v>
      </c>
      <c r="CE417" s="34"/>
      <c r="CF417" s="34"/>
      <c r="CG417" s="32">
        <v>2.2000000000000002</v>
      </c>
      <c r="CH417" s="28">
        <v>0</v>
      </c>
      <c r="CI417" s="33">
        <f>('2. AC Monitors'!$A$8*'1. Version 7 Dataset'!$R417)+('1. Version 7 Dataset'!$V417*'2. AC Monitors'!$B$8)+'2. AC Monitors'!$C$8</f>
        <v>41.22</v>
      </c>
      <c r="CJ417" s="35">
        <f>BX417-('2. AC Monitors'!$B$8*V417)</f>
        <v>34.936199999999999</v>
      </c>
      <c r="CK417" s="33">
        <f>IF($CH417=0,CJ417,CJ417-('2. AC Monitors'!$A$15*'1. Version 7 Dataset'!$CG417))</f>
        <v>34.936199999999999</v>
      </c>
      <c r="CL417" s="33">
        <f>IF($CC417=TRUE,'1. Version 7 Dataset'!CK417-($CI417*'2. AC Monitors'!$B$15),'1. Version 7 Dataset'!CK417)</f>
        <v>34.936199999999999</v>
      </c>
      <c r="CM417" s="33">
        <f>IF($CD417=TRUE,CL417-($CI417*'2. AC Monitors'!$D$15),CL417)</f>
        <v>34.936199999999999</v>
      </c>
      <c r="CN417" s="33">
        <f>IF($CB417=TRUE,CM417-($CI417*'2. AC Monitors'!$E$15),CM417)</f>
        <v>34.936199999999999</v>
      </c>
      <c r="CO417" s="33">
        <f>IF($CA417="DC",CN417+(CI417*(1-'2. AC Monitors'!$D$21)),CN417)</f>
        <v>34.936199999999999</v>
      </c>
      <c r="CP417" s="35">
        <f>('2. AC Monitors'!$A$8*'1. Version 7 Dataset'!$R417)+'2. AC Monitors'!$C$8</f>
        <v>32.4</v>
      </c>
      <c r="CQ417" s="35">
        <f t="shared" si="48"/>
        <v>0</v>
      </c>
      <c r="CR417" s="33">
        <f>(IF(CD417=TRUE,CI417+(CI417*'2. AC Monitors'!$D$15),'1. Version 7 Dataset'!CI417))*0.85</f>
        <v>35.036999999999999</v>
      </c>
      <c r="CS417" s="35">
        <f t="shared" si="49"/>
        <v>0</v>
      </c>
      <c r="CT417" s="35">
        <f>($AZ417*$R417*'3. Signage Displays'!$A$7)+'3. Signage Displays'!$B$7*TANH('3. Signage Displays'!$C$7*('1. Version 7 Dataset'!$R417+'3. Signage Displays'!$D$7)+'3. Signage Displays'!$E$7)+'3. Signage Displays'!$F$7</f>
        <v>28.671372423497218</v>
      </c>
      <c r="CU417" s="36">
        <f>($AZ417*$R417*'3. Signage Displays'!$A$7)</f>
        <v>1.4800000000000002</v>
      </c>
      <c r="CV417" s="37">
        <f>BE417-(AZ417*R417*'3. Signage Displays'!$A$7)</f>
        <v>12.42</v>
      </c>
      <c r="CW417" s="37">
        <f>IF(CC417=TRUE,CV417-(CT417*'3. Signage Displays'!$A$12),CV417)</f>
        <v>12.42</v>
      </c>
      <c r="CX417" s="38">
        <f>'3. Signage Displays'!$B$7*TANH('3. Signage Displays'!$C$7*('1. Version 7 Dataset'!R417+'3. Signage Displays'!$D$7)+'3. Signage Displays'!$E$7)+'3. Signage Displays'!$F$7</f>
        <v>27.191372423497221</v>
      </c>
      <c r="CY417" s="28">
        <f t="shared" si="50"/>
        <v>1</v>
      </c>
    </row>
    <row r="418" spans="1:103" s="17" customFormat="1" ht="19.5" customHeight="1">
      <c r="A418" s="28">
        <v>550</v>
      </c>
      <c r="B418" s="29" t="s">
        <v>788</v>
      </c>
      <c r="C418" s="29" t="s">
        <v>792</v>
      </c>
      <c r="D418" s="29" t="s">
        <v>793</v>
      </c>
      <c r="E418" s="29" t="s">
        <v>791</v>
      </c>
      <c r="F418" s="29" t="s">
        <v>793</v>
      </c>
      <c r="G418" s="29" t="s">
        <v>793</v>
      </c>
      <c r="H418" s="29"/>
      <c r="I418" s="29" t="s">
        <v>78</v>
      </c>
      <c r="J418" s="29" t="s">
        <v>100</v>
      </c>
      <c r="K418" s="29"/>
      <c r="L418" s="29" t="s">
        <v>80</v>
      </c>
      <c r="M418" s="29"/>
      <c r="N418" s="30">
        <v>1000</v>
      </c>
      <c r="O418" s="30">
        <v>11.7</v>
      </c>
      <c r="P418" s="30">
        <v>20.7</v>
      </c>
      <c r="Q418" s="31">
        <v>23.6</v>
      </c>
      <c r="R418" s="30">
        <v>241.9</v>
      </c>
      <c r="S418" s="30">
        <v>0.67</v>
      </c>
      <c r="T418" s="30">
        <v>1920</v>
      </c>
      <c r="U418" s="30">
        <v>1080</v>
      </c>
      <c r="V418" s="32">
        <v>2.1</v>
      </c>
      <c r="W418" s="30">
        <v>93</v>
      </c>
      <c r="X418" s="30">
        <v>60</v>
      </c>
      <c r="Y418" s="30">
        <v>2.2000000000000002</v>
      </c>
      <c r="Z418" s="29" t="s">
        <v>150</v>
      </c>
      <c r="AA418" s="29" t="s">
        <v>86</v>
      </c>
      <c r="AB418" s="29"/>
      <c r="AC418" s="29"/>
      <c r="AD418" s="29" t="s">
        <v>84</v>
      </c>
      <c r="AE418" s="29" t="s">
        <v>84</v>
      </c>
      <c r="AF418" s="29" t="s">
        <v>102</v>
      </c>
      <c r="AG418" s="29" t="s">
        <v>306</v>
      </c>
      <c r="AH418" s="29" t="s">
        <v>120</v>
      </c>
      <c r="AI418" s="29"/>
      <c r="AJ418" s="29" t="s">
        <v>86</v>
      </c>
      <c r="AK418" s="29" t="s">
        <v>86</v>
      </c>
      <c r="AL418" s="29" t="s">
        <v>102</v>
      </c>
      <c r="AM418" s="29" t="s">
        <v>306</v>
      </c>
      <c r="AN418" s="29" t="s">
        <v>86</v>
      </c>
      <c r="AO418" s="29" t="s">
        <v>86</v>
      </c>
      <c r="AP418" s="29" t="s">
        <v>86</v>
      </c>
      <c r="AQ418" s="29" t="s">
        <v>96</v>
      </c>
      <c r="AR418" s="29"/>
      <c r="AS418" s="29" t="s">
        <v>84</v>
      </c>
      <c r="AT418" s="29" t="s">
        <v>89</v>
      </c>
      <c r="AU418" s="29"/>
      <c r="AV418" s="30">
        <v>1</v>
      </c>
      <c r="AW418" s="29" t="s">
        <v>84</v>
      </c>
      <c r="AX418" s="29" t="s">
        <v>84</v>
      </c>
      <c r="AY418" s="30">
        <v>250</v>
      </c>
      <c r="AZ418" s="30">
        <v>187.2</v>
      </c>
      <c r="BA418" s="30">
        <v>163.9</v>
      </c>
      <c r="BB418" s="30">
        <v>187.2</v>
      </c>
      <c r="BC418" s="29"/>
      <c r="BD418" s="29"/>
      <c r="BE418" s="30">
        <v>16.600000000000001</v>
      </c>
      <c r="BF418" s="29"/>
      <c r="BG418" s="30">
        <v>0.22</v>
      </c>
      <c r="BH418" s="29"/>
      <c r="BI418" s="29"/>
      <c r="BJ418" s="30">
        <v>0.12</v>
      </c>
      <c r="BK418" s="30">
        <v>52.15</v>
      </c>
      <c r="BL418" s="30">
        <v>52.15</v>
      </c>
      <c r="BM418" s="30">
        <v>54.09</v>
      </c>
      <c r="BN418" s="29"/>
      <c r="BO418" s="29"/>
      <c r="BP418" s="30">
        <v>0.21</v>
      </c>
      <c r="BQ418" s="30">
        <v>0.34</v>
      </c>
      <c r="BR418" s="29"/>
      <c r="BS418" s="30">
        <v>16.8</v>
      </c>
      <c r="BT418" s="30">
        <v>23.44</v>
      </c>
      <c r="BU418" s="29"/>
      <c r="BV418" s="30">
        <v>1</v>
      </c>
      <c r="BW418" s="28">
        <v>550</v>
      </c>
      <c r="BX418" s="33">
        <f t="shared" si="45"/>
        <v>52.14828</v>
      </c>
      <c r="BY418" s="34">
        <f>IF(COUNTIF($G$2:G418,G418)=1,1,0)</f>
        <v>1</v>
      </c>
      <c r="BZ418" s="34">
        <f t="shared" si="46"/>
        <v>1</v>
      </c>
      <c r="CA418" s="28" t="s">
        <v>3405</v>
      </c>
      <c r="CB418" s="34" t="b">
        <f t="shared" si="51"/>
        <v>0</v>
      </c>
      <c r="CC418" s="34" t="b">
        <f t="shared" si="47"/>
        <v>0</v>
      </c>
      <c r="CD418" s="34" t="b">
        <f t="array" ref="CD418">ISNUMBER(SEARCH("Touch Screen",$AJ418))</f>
        <v>0</v>
      </c>
      <c r="CE418" s="34"/>
      <c r="CF418" s="34"/>
      <c r="CG418" s="32">
        <v>2.2000000000000002</v>
      </c>
      <c r="CH418" s="28">
        <v>0</v>
      </c>
      <c r="CI418" s="33">
        <f>('2. AC Monitors'!$A$8*'1. Version 7 Dataset'!$R418)+('1. Version 7 Dataset'!$V418*'2. AC Monitors'!$B$8)+'2. AC Monitors'!$C$8</f>
        <v>46.331800000000001</v>
      </c>
      <c r="CJ418" s="35">
        <f>BX418-('2. AC Monitors'!$B$8*V418)</f>
        <v>43.328279999999999</v>
      </c>
      <c r="CK418" s="33">
        <f>IF($CH418=0,CJ418,CJ418-('2. AC Monitors'!$A$15*'1. Version 7 Dataset'!$CG418))</f>
        <v>43.328279999999999</v>
      </c>
      <c r="CL418" s="33">
        <f>IF($CC418=TRUE,'1. Version 7 Dataset'!CK418-($CI418*'2. AC Monitors'!$B$15),'1. Version 7 Dataset'!CK418)</f>
        <v>43.328279999999999</v>
      </c>
      <c r="CM418" s="33">
        <f>IF($CD418=TRUE,CL418-($CI418*'2. AC Monitors'!$D$15),CL418)</f>
        <v>43.328279999999999</v>
      </c>
      <c r="CN418" s="33">
        <f>IF($CB418=TRUE,CM418-($CI418*'2. AC Monitors'!$E$15),CM418)</f>
        <v>43.328279999999999</v>
      </c>
      <c r="CO418" s="33">
        <f>IF($CA418="DC",CN418+(CI418*(1-'2. AC Monitors'!$D$21)),CN418)</f>
        <v>43.328279999999999</v>
      </c>
      <c r="CP418" s="35">
        <f>('2. AC Monitors'!$A$8*'1. Version 7 Dataset'!$R418)+'2. AC Monitors'!$C$8</f>
        <v>37.511800000000001</v>
      </c>
      <c r="CQ418" s="35">
        <f t="shared" si="48"/>
        <v>0</v>
      </c>
      <c r="CR418" s="33">
        <f>(IF(CD418=TRUE,CI418+(CI418*'2. AC Monitors'!$D$15),'1. Version 7 Dataset'!CI418))*0.85</f>
        <v>39.38203</v>
      </c>
      <c r="CS418" s="35">
        <f t="shared" si="49"/>
        <v>0</v>
      </c>
      <c r="CT418" s="35">
        <f>($AZ418*$R418*'3. Signage Displays'!$A$7)+'3. Signage Displays'!$B$7*TANH('3. Signage Displays'!$C$7*('1. Version 7 Dataset'!$R418+'3. Signage Displays'!$D$7)+'3. Signage Displays'!$E$7)+'3. Signage Displays'!$F$7</f>
        <v>31.504184371156178</v>
      </c>
      <c r="CU418" s="36">
        <f>($AZ418*$R418*'3. Signage Displays'!$A$7)</f>
        <v>1.8113472000000002</v>
      </c>
      <c r="CV418" s="37">
        <f>BE418-(AZ418*R418*'3. Signage Displays'!$A$7)</f>
        <v>14.788652800000001</v>
      </c>
      <c r="CW418" s="37">
        <f>IF(CC418=TRUE,CV418-(CT418*'3. Signage Displays'!$A$12),CV418)</f>
        <v>14.788652800000001</v>
      </c>
      <c r="CX418" s="38">
        <f>'3. Signage Displays'!$B$7*TANH('3. Signage Displays'!$C$7*('1. Version 7 Dataset'!R418+'3. Signage Displays'!$D$7)+'3. Signage Displays'!$E$7)+'3. Signage Displays'!$F$7</f>
        <v>29.692837171156178</v>
      </c>
      <c r="CY418" s="28">
        <f t="shared" si="50"/>
        <v>1</v>
      </c>
    </row>
    <row r="419" spans="1:103" s="17" customFormat="1" ht="19.5" customHeight="1">
      <c r="A419" s="28">
        <v>552</v>
      </c>
      <c r="B419" s="29" t="s">
        <v>808</v>
      </c>
      <c r="C419" s="29" t="s">
        <v>929</v>
      </c>
      <c r="D419" s="29" t="s">
        <v>930</v>
      </c>
      <c r="E419" s="29" t="s">
        <v>814</v>
      </c>
      <c r="F419" s="29" t="s">
        <v>929</v>
      </c>
      <c r="G419" s="29" t="s">
        <v>930</v>
      </c>
      <c r="H419" s="29"/>
      <c r="I419" s="29" t="s">
        <v>78</v>
      </c>
      <c r="J419" s="29" t="s">
        <v>79</v>
      </c>
      <c r="K419" s="29"/>
      <c r="L419" s="29" t="s">
        <v>80</v>
      </c>
      <c r="M419" s="29"/>
      <c r="N419" s="30">
        <v>1000</v>
      </c>
      <c r="O419" s="30">
        <v>11.7</v>
      </c>
      <c r="P419" s="30">
        <v>20.7</v>
      </c>
      <c r="Q419" s="31">
        <v>23.8</v>
      </c>
      <c r="R419" s="30">
        <v>242.04</v>
      </c>
      <c r="S419" s="30">
        <v>1.78</v>
      </c>
      <c r="T419" s="30">
        <v>1080</v>
      </c>
      <c r="U419" s="30">
        <v>1920</v>
      </c>
      <c r="V419" s="32">
        <v>2.1</v>
      </c>
      <c r="W419" s="30">
        <v>8567</v>
      </c>
      <c r="X419" s="30">
        <v>60</v>
      </c>
      <c r="Y419" s="30">
        <v>0.3</v>
      </c>
      <c r="Z419" s="29" t="s">
        <v>86</v>
      </c>
      <c r="AA419" s="29" t="s">
        <v>86</v>
      </c>
      <c r="AB419" s="29"/>
      <c r="AC419" s="29"/>
      <c r="AD419" s="29" t="s">
        <v>84</v>
      </c>
      <c r="AE419" s="29" t="s">
        <v>83</v>
      </c>
      <c r="AF419" s="29" t="s">
        <v>931</v>
      </c>
      <c r="AG419" s="29" t="s">
        <v>932</v>
      </c>
      <c r="AH419" s="29" t="s">
        <v>318</v>
      </c>
      <c r="AI419" s="29"/>
      <c r="AJ419" s="29" t="s">
        <v>318</v>
      </c>
      <c r="AK419" s="29" t="s">
        <v>86</v>
      </c>
      <c r="AL419" s="29" t="s">
        <v>87</v>
      </c>
      <c r="AM419" s="29" t="s">
        <v>932</v>
      </c>
      <c r="AN419" s="29" t="s">
        <v>86</v>
      </c>
      <c r="AO419" s="29" t="s">
        <v>86</v>
      </c>
      <c r="AP419" s="29" t="s">
        <v>86</v>
      </c>
      <c r="AQ419" s="29" t="s">
        <v>96</v>
      </c>
      <c r="AR419" s="29"/>
      <c r="AS419" s="29" t="s">
        <v>84</v>
      </c>
      <c r="AT419" s="29" t="s">
        <v>89</v>
      </c>
      <c r="AU419" s="29"/>
      <c r="AV419" s="30">
        <v>5</v>
      </c>
      <c r="AW419" s="29" t="s">
        <v>84</v>
      </c>
      <c r="AX419" s="29" t="s">
        <v>84</v>
      </c>
      <c r="AY419" s="30">
        <v>250</v>
      </c>
      <c r="AZ419" s="30">
        <v>271.2</v>
      </c>
      <c r="BA419" s="30">
        <v>223.3</v>
      </c>
      <c r="BB419" s="30">
        <v>200.1</v>
      </c>
      <c r="BC419" s="29"/>
      <c r="BD419" s="29"/>
      <c r="BE419" s="30">
        <v>16.66</v>
      </c>
      <c r="BF419" s="29"/>
      <c r="BG419" s="30">
        <v>0.65</v>
      </c>
      <c r="BH419" s="30">
        <v>0.2</v>
      </c>
      <c r="BI419" s="29"/>
      <c r="BJ419" s="30">
        <v>0.18</v>
      </c>
      <c r="BK419" s="30">
        <v>54.78</v>
      </c>
      <c r="BL419" s="30">
        <v>54.78</v>
      </c>
      <c r="BM419" s="30">
        <v>62.2</v>
      </c>
      <c r="BN419" s="29"/>
      <c r="BO419" s="29"/>
      <c r="BP419" s="30">
        <v>0.23</v>
      </c>
      <c r="BQ419" s="30">
        <v>0.8</v>
      </c>
      <c r="BR419" s="30">
        <v>0.25</v>
      </c>
      <c r="BS419" s="30">
        <v>16.78</v>
      </c>
      <c r="BT419" s="30">
        <v>56</v>
      </c>
      <c r="BU419" s="29"/>
      <c r="BV419" s="30">
        <v>0</v>
      </c>
      <c r="BW419" s="28">
        <v>552</v>
      </c>
      <c r="BX419" s="33">
        <f t="shared" si="45"/>
        <v>54.780659999999997</v>
      </c>
      <c r="BY419" s="34">
        <f>IF(COUNTIF($G$2:G419,G419)=1,1,0)</f>
        <v>1</v>
      </c>
      <c r="BZ419" s="34">
        <f t="shared" si="46"/>
        <v>1</v>
      </c>
      <c r="CA419" s="28" t="s">
        <v>3405</v>
      </c>
      <c r="CB419" s="34" t="b">
        <f t="shared" si="51"/>
        <v>0</v>
      </c>
      <c r="CC419" s="34" t="b">
        <f t="shared" si="47"/>
        <v>0</v>
      </c>
      <c r="CD419" s="34" t="b">
        <f t="array" ref="CD419">ISNUMBER(SEARCH("Touch Screen",$AJ419))</f>
        <v>1</v>
      </c>
      <c r="CE419" s="34"/>
      <c r="CF419" s="34"/>
      <c r="CG419" s="32">
        <v>0.3</v>
      </c>
      <c r="CH419" s="28">
        <v>0</v>
      </c>
      <c r="CI419" s="33">
        <f>('2. AC Monitors'!$A$8*'1. Version 7 Dataset'!$R419)+('1. Version 7 Dataset'!$V419*'2. AC Monitors'!$B$8)+'2. AC Monitors'!$C$8</f>
        <v>46.348879999999994</v>
      </c>
      <c r="CJ419" s="35">
        <f>BX419-('2. AC Monitors'!$B$8*V419)</f>
        <v>45.960659999999997</v>
      </c>
      <c r="CK419" s="33">
        <f>IF($CH419=0,CJ419,CJ419-('2. AC Monitors'!$A$15*'1. Version 7 Dataset'!$CG419))</f>
        <v>45.960659999999997</v>
      </c>
      <c r="CL419" s="33">
        <f>IF($CC419=TRUE,'1. Version 7 Dataset'!CK419-($CI419*'2. AC Monitors'!$B$15),'1. Version 7 Dataset'!CK419)</f>
        <v>45.960659999999997</v>
      </c>
      <c r="CM419" s="33">
        <f>IF($CD419=TRUE,CL419-($CI419*'2. AC Monitors'!$D$15),CL419)</f>
        <v>39.008327999999999</v>
      </c>
      <c r="CN419" s="33">
        <f>IF($CB419=TRUE,CM419-($CI419*'2. AC Monitors'!$E$15),CM419)</f>
        <v>39.008327999999999</v>
      </c>
      <c r="CO419" s="33">
        <f>IF($CA419="DC",CN419+(CI419*(1-'2. AC Monitors'!$D$21)),CN419)</f>
        <v>39.008327999999999</v>
      </c>
      <c r="CP419" s="35">
        <f>('2. AC Monitors'!$A$8*'1. Version 7 Dataset'!$R419)+'2. AC Monitors'!$C$8</f>
        <v>37.528880000000001</v>
      </c>
      <c r="CQ419" s="35">
        <f t="shared" si="48"/>
        <v>0</v>
      </c>
      <c r="CR419" s="33">
        <f>(IF(CD419=TRUE,CI419+(CI419*'2. AC Monitors'!$D$15),'1. Version 7 Dataset'!CI419))*0.85</f>
        <v>45.306030199999995</v>
      </c>
      <c r="CS419" s="35">
        <f t="shared" si="49"/>
        <v>0</v>
      </c>
      <c r="CT419" s="35">
        <f>($AZ419*$R419*'3. Signage Displays'!$A$7)+'3. Signage Displays'!$B$7*TANH('3. Signage Displays'!$C$7*('1. Version 7 Dataset'!$R419+'3. Signage Displays'!$D$7)+'3. Signage Displays'!$E$7)+'3. Signage Displays'!$F$7</f>
        <v>32.326832239153873</v>
      </c>
      <c r="CU419" s="36">
        <f>($AZ419*$R419*'3. Signage Displays'!$A$7)</f>
        <v>2.6256499199999999</v>
      </c>
      <c r="CV419" s="37">
        <f>BE419-(AZ419*R419*'3. Signage Displays'!$A$7)</f>
        <v>14.034350079999999</v>
      </c>
      <c r="CW419" s="37">
        <f>IF(CC419=TRUE,CV419-(CT419*'3. Signage Displays'!$A$12),CV419)</f>
        <v>14.034350079999999</v>
      </c>
      <c r="CX419" s="38">
        <f>'3. Signage Displays'!$B$7*TANH('3. Signage Displays'!$C$7*('1. Version 7 Dataset'!R419+'3. Signage Displays'!$D$7)+'3. Signage Displays'!$E$7)+'3. Signage Displays'!$F$7</f>
        <v>29.701182319153872</v>
      </c>
      <c r="CY419" s="28">
        <f t="shared" si="50"/>
        <v>1</v>
      </c>
    </row>
    <row r="420" spans="1:103" s="17" customFormat="1" ht="19.5" customHeight="1">
      <c r="A420" s="28">
        <v>553</v>
      </c>
      <c r="B420" s="29" t="s">
        <v>1268</v>
      </c>
      <c r="C420" s="29" t="s">
        <v>1412</v>
      </c>
      <c r="D420" s="29" t="s">
        <v>1413</v>
      </c>
      <c r="E420" s="29" t="s">
        <v>1271</v>
      </c>
      <c r="F420" s="29" t="s">
        <v>1412</v>
      </c>
      <c r="G420" s="29" t="s">
        <v>1413</v>
      </c>
      <c r="H420" s="29"/>
      <c r="I420" s="29" t="s">
        <v>78</v>
      </c>
      <c r="J420" s="29" t="s">
        <v>79</v>
      </c>
      <c r="K420" s="29" t="s">
        <v>105</v>
      </c>
      <c r="L420" s="29" t="s">
        <v>80</v>
      </c>
      <c r="M420" s="29" t="s">
        <v>105</v>
      </c>
      <c r="N420" s="30">
        <v>1000</v>
      </c>
      <c r="O420" s="30">
        <v>11.7</v>
      </c>
      <c r="P420" s="30">
        <v>20.8</v>
      </c>
      <c r="Q420" s="31">
        <v>23.8</v>
      </c>
      <c r="R420" s="30">
        <v>242.18</v>
      </c>
      <c r="S420" s="30">
        <v>1.78</v>
      </c>
      <c r="T420" s="30">
        <v>1080</v>
      </c>
      <c r="U420" s="30">
        <v>1920</v>
      </c>
      <c r="V420" s="32">
        <v>2.1</v>
      </c>
      <c r="W420" s="30">
        <v>8562</v>
      </c>
      <c r="X420" s="30">
        <v>60</v>
      </c>
      <c r="Y420" s="30">
        <v>34.6</v>
      </c>
      <c r="Z420" s="29" t="s">
        <v>81</v>
      </c>
      <c r="AA420" s="29" t="s">
        <v>86</v>
      </c>
      <c r="AB420" s="29"/>
      <c r="AC420" s="29"/>
      <c r="AD420" s="29" t="s">
        <v>83</v>
      </c>
      <c r="AE420" s="29" t="s">
        <v>84</v>
      </c>
      <c r="AF420" s="29" t="s">
        <v>312</v>
      </c>
      <c r="AG420" s="29" t="s">
        <v>105</v>
      </c>
      <c r="AH420" s="29" t="s">
        <v>86</v>
      </c>
      <c r="AI420" s="29" t="s">
        <v>105</v>
      </c>
      <c r="AJ420" s="29" t="s">
        <v>86</v>
      </c>
      <c r="AK420" s="29" t="s">
        <v>86</v>
      </c>
      <c r="AL420" s="29" t="s">
        <v>87</v>
      </c>
      <c r="AM420" s="29" t="s">
        <v>105</v>
      </c>
      <c r="AN420" s="29" t="s">
        <v>86</v>
      </c>
      <c r="AO420" s="29" t="s">
        <v>86</v>
      </c>
      <c r="AP420" s="29" t="s">
        <v>86</v>
      </c>
      <c r="AQ420" s="29" t="s">
        <v>96</v>
      </c>
      <c r="AR420" s="29" t="s">
        <v>105</v>
      </c>
      <c r="AS420" s="29" t="s">
        <v>84</v>
      </c>
      <c r="AT420" s="29" t="s">
        <v>89</v>
      </c>
      <c r="AU420" s="29" t="s">
        <v>105</v>
      </c>
      <c r="AV420" s="30">
        <v>1</v>
      </c>
      <c r="AW420" s="29" t="s">
        <v>84</v>
      </c>
      <c r="AX420" s="29" t="s">
        <v>84</v>
      </c>
      <c r="AY420" s="30">
        <v>250</v>
      </c>
      <c r="AZ420" s="30">
        <v>265.5</v>
      </c>
      <c r="BA420" s="30">
        <v>231.2</v>
      </c>
      <c r="BB420" s="30">
        <v>200</v>
      </c>
      <c r="BC420" s="29"/>
      <c r="BD420" s="29"/>
      <c r="BE420" s="30">
        <v>16.489999999999998</v>
      </c>
      <c r="BF420" s="29"/>
      <c r="BG420" s="30">
        <v>0.44</v>
      </c>
      <c r="BH420" s="29"/>
      <c r="BI420" s="29"/>
      <c r="BJ420" s="30">
        <v>0.27</v>
      </c>
      <c r="BK420" s="30">
        <v>53.05</v>
      </c>
      <c r="BL420" s="30">
        <v>53.05</v>
      </c>
      <c r="BM420" s="30">
        <v>54.1</v>
      </c>
      <c r="BN420" s="29"/>
      <c r="BO420" s="29"/>
      <c r="BP420" s="30">
        <v>0.31</v>
      </c>
      <c r="BQ420" s="30">
        <v>0.45</v>
      </c>
      <c r="BR420" s="29"/>
      <c r="BS420" s="30">
        <v>16.670000000000002</v>
      </c>
      <c r="BT420" s="30">
        <v>53.66</v>
      </c>
      <c r="BU420" s="29"/>
      <c r="BV420" s="30">
        <v>0</v>
      </c>
      <c r="BW420" s="28">
        <v>553</v>
      </c>
      <c r="BX420" s="33">
        <f t="shared" si="45"/>
        <v>53.06369999999999</v>
      </c>
      <c r="BY420" s="34">
        <f>IF(COUNTIF($G$2:G420,G420)=1,1,0)</f>
        <v>1</v>
      </c>
      <c r="BZ420" s="34">
        <f t="shared" si="46"/>
        <v>1</v>
      </c>
      <c r="CA420" s="28" t="s">
        <v>3405</v>
      </c>
      <c r="CB420" s="34" t="b">
        <f t="shared" si="51"/>
        <v>0</v>
      </c>
      <c r="CC420" s="34" t="b">
        <f t="shared" si="47"/>
        <v>0</v>
      </c>
      <c r="CD420" s="34" t="b">
        <f t="array" ref="CD420">ISNUMBER(SEARCH("Touch Screen",$AJ420))</f>
        <v>0</v>
      </c>
      <c r="CE420" s="34"/>
      <c r="CF420" s="34"/>
      <c r="CG420" s="32">
        <v>34.6</v>
      </c>
      <c r="CH420" s="28">
        <v>0</v>
      </c>
      <c r="CI420" s="33">
        <f>('2. AC Monitors'!$A$8*'1. Version 7 Dataset'!$R420)+('1. Version 7 Dataset'!$V420*'2. AC Monitors'!$B$8)+'2. AC Monitors'!$C$8</f>
        <v>46.365960000000001</v>
      </c>
      <c r="CJ420" s="35">
        <f>BX420-('2. AC Monitors'!$B$8*V420)</f>
        <v>44.24369999999999</v>
      </c>
      <c r="CK420" s="33">
        <f>IF($CH420=0,CJ420,CJ420-('2. AC Monitors'!$A$15*'1. Version 7 Dataset'!$CG420))</f>
        <v>44.24369999999999</v>
      </c>
      <c r="CL420" s="33">
        <f>IF($CC420=TRUE,'1. Version 7 Dataset'!CK420-($CI420*'2. AC Monitors'!$B$15),'1. Version 7 Dataset'!CK420)</f>
        <v>44.24369999999999</v>
      </c>
      <c r="CM420" s="33">
        <f>IF($CD420=TRUE,CL420-($CI420*'2. AC Monitors'!$D$15),CL420)</f>
        <v>44.24369999999999</v>
      </c>
      <c r="CN420" s="33">
        <f>IF($CB420=TRUE,CM420-($CI420*'2. AC Monitors'!$E$15),CM420)</f>
        <v>44.24369999999999</v>
      </c>
      <c r="CO420" s="33">
        <f>IF($CA420="DC",CN420+(CI420*(1-'2. AC Monitors'!$D$21)),CN420)</f>
        <v>44.24369999999999</v>
      </c>
      <c r="CP420" s="35">
        <f>('2. AC Monitors'!$A$8*'1. Version 7 Dataset'!$R420)+'2. AC Monitors'!$C$8</f>
        <v>37.545960000000001</v>
      </c>
      <c r="CQ420" s="35">
        <f t="shared" si="48"/>
        <v>0</v>
      </c>
      <c r="CR420" s="33">
        <f>(IF(CD420=TRUE,CI420+(CI420*'2. AC Monitors'!$D$15),'1. Version 7 Dataset'!CI420))*0.85</f>
        <v>39.411065999999998</v>
      </c>
      <c r="CS420" s="35">
        <f t="shared" si="49"/>
        <v>0</v>
      </c>
      <c r="CT420" s="35">
        <f>($AZ420*$R420*'3. Signage Displays'!$A$7)+'3. Signage Displays'!$B$7*TANH('3. Signage Displays'!$C$7*('1. Version 7 Dataset'!$R420+'3. Signage Displays'!$D$7)+'3. Signage Displays'!$E$7)+'3. Signage Displays'!$F$7</f>
        <v>32.281478972701336</v>
      </c>
      <c r="CU420" s="36">
        <f>($AZ420*$R420*'3. Signage Displays'!$A$7)</f>
        <v>2.5719516000000002</v>
      </c>
      <c r="CV420" s="37">
        <f>BE420-(AZ420*R420*'3. Signage Displays'!$A$7)</f>
        <v>13.918048399999998</v>
      </c>
      <c r="CW420" s="37">
        <f>IF(CC420=TRUE,CV420-(CT420*'3. Signage Displays'!$A$12),CV420)</f>
        <v>13.918048399999998</v>
      </c>
      <c r="CX420" s="38">
        <f>'3. Signage Displays'!$B$7*TANH('3. Signage Displays'!$C$7*('1. Version 7 Dataset'!R420+'3. Signage Displays'!$D$7)+'3. Signage Displays'!$E$7)+'3. Signage Displays'!$F$7</f>
        <v>29.709527372701334</v>
      </c>
      <c r="CY420" s="28">
        <f t="shared" si="50"/>
        <v>1</v>
      </c>
    </row>
    <row r="421" spans="1:103" s="17" customFormat="1" ht="19.5" customHeight="1">
      <c r="A421" s="28">
        <v>554</v>
      </c>
      <c r="B421" s="29" t="s">
        <v>1268</v>
      </c>
      <c r="C421" s="29" t="s">
        <v>1521</v>
      </c>
      <c r="D421" s="29" t="s">
        <v>1522</v>
      </c>
      <c r="E421" s="29" t="s">
        <v>1271</v>
      </c>
      <c r="F421" s="29" t="s">
        <v>1521</v>
      </c>
      <c r="G421" s="29" t="s">
        <v>1522</v>
      </c>
      <c r="H421" s="29"/>
      <c r="I421" s="29" t="s">
        <v>78</v>
      </c>
      <c r="J421" s="29" t="s">
        <v>79</v>
      </c>
      <c r="K421" s="29" t="s">
        <v>105</v>
      </c>
      <c r="L421" s="29" t="s">
        <v>80</v>
      </c>
      <c r="M421" s="29" t="s">
        <v>105</v>
      </c>
      <c r="N421" s="30">
        <v>1000</v>
      </c>
      <c r="O421" s="30">
        <v>11.7</v>
      </c>
      <c r="P421" s="30">
        <v>20.8</v>
      </c>
      <c r="Q421" s="31">
        <v>23.8</v>
      </c>
      <c r="R421" s="30">
        <v>242.18</v>
      </c>
      <c r="S421" s="30">
        <v>1.78</v>
      </c>
      <c r="T421" s="30">
        <v>1080</v>
      </c>
      <c r="U421" s="30">
        <v>1920</v>
      </c>
      <c r="V421" s="32">
        <v>2.1</v>
      </c>
      <c r="W421" s="30">
        <v>8562</v>
      </c>
      <c r="X421" s="30">
        <v>60</v>
      </c>
      <c r="Y421" s="30">
        <v>34.6</v>
      </c>
      <c r="Z421" s="29" t="s">
        <v>81</v>
      </c>
      <c r="AA421" s="29" t="s">
        <v>86</v>
      </c>
      <c r="AB421" s="29"/>
      <c r="AC421" s="29"/>
      <c r="AD421" s="29" t="s">
        <v>83</v>
      </c>
      <c r="AE421" s="29" t="s">
        <v>83</v>
      </c>
      <c r="AF421" s="29" t="s">
        <v>312</v>
      </c>
      <c r="AG421" s="29" t="s">
        <v>105</v>
      </c>
      <c r="AH421" s="29" t="s">
        <v>86</v>
      </c>
      <c r="AI421" s="29" t="s">
        <v>105</v>
      </c>
      <c r="AJ421" s="29" t="s">
        <v>86</v>
      </c>
      <c r="AK421" s="29" t="s">
        <v>86</v>
      </c>
      <c r="AL421" s="29" t="s">
        <v>87</v>
      </c>
      <c r="AM421" s="29" t="s">
        <v>105</v>
      </c>
      <c r="AN421" s="29" t="s">
        <v>86</v>
      </c>
      <c r="AO421" s="29" t="s">
        <v>86</v>
      </c>
      <c r="AP421" s="29" t="s">
        <v>86</v>
      </c>
      <c r="AQ421" s="29" t="s">
        <v>96</v>
      </c>
      <c r="AR421" s="29" t="s">
        <v>105</v>
      </c>
      <c r="AS421" s="29" t="s">
        <v>84</v>
      </c>
      <c r="AT421" s="29" t="s">
        <v>89</v>
      </c>
      <c r="AU421" s="29" t="s">
        <v>105</v>
      </c>
      <c r="AV421" s="30">
        <v>1</v>
      </c>
      <c r="AW421" s="29" t="s">
        <v>84</v>
      </c>
      <c r="AX421" s="29" t="s">
        <v>84</v>
      </c>
      <c r="AY421" s="30">
        <v>250</v>
      </c>
      <c r="AZ421" s="30">
        <v>265.5</v>
      </c>
      <c r="BA421" s="30">
        <v>231.2</v>
      </c>
      <c r="BB421" s="30">
        <v>200</v>
      </c>
      <c r="BC421" s="29"/>
      <c r="BD421" s="29"/>
      <c r="BE421" s="30">
        <v>16.489999999999998</v>
      </c>
      <c r="BF421" s="29"/>
      <c r="BG421" s="30">
        <v>0.44</v>
      </c>
      <c r="BH421" s="29"/>
      <c r="BI421" s="29"/>
      <c r="BJ421" s="30">
        <v>0.27</v>
      </c>
      <c r="BK421" s="30">
        <v>53.05</v>
      </c>
      <c r="BL421" s="30">
        <v>53.05</v>
      </c>
      <c r="BM421" s="30">
        <v>54.1</v>
      </c>
      <c r="BN421" s="29"/>
      <c r="BO421" s="29"/>
      <c r="BP421" s="30">
        <v>0.31</v>
      </c>
      <c r="BQ421" s="30">
        <v>0.45</v>
      </c>
      <c r="BR421" s="29"/>
      <c r="BS421" s="30">
        <v>16.670000000000002</v>
      </c>
      <c r="BT421" s="30">
        <v>53.66</v>
      </c>
      <c r="BU421" s="29"/>
      <c r="BV421" s="30">
        <v>0</v>
      </c>
      <c r="BW421" s="28">
        <v>554</v>
      </c>
      <c r="BX421" s="33">
        <f t="shared" si="45"/>
        <v>53.06369999999999</v>
      </c>
      <c r="BY421" s="34">
        <f>IF(COUNTIF($G$2:G421,G421)=1,1,0)</f>
        <v>1</v>
      </c>
      <c r="BZ421" s="34">
        <f t="shared" si="46"/>
        <v>1</v>
      </c>
      <c r="CA421" s="28" t="s">
        <v>3405</v>
      </c>
      <c r="CB421" s="34" t="b">
        <f t="shared" si="51"/>
        <v>0</v>
      </c>
      <c r="CC421" s="34" t="b">
        <f t="shared" si="47"/>
        <v>0</v>
      </c>
      <c r="CD421" s="34" t="b">
        <f t="array" ref="CD421">ISNUMBER(SEARCH("Touch Screen",$AJ421))</f>
        <v>0</v>
      </c>
      <c r="CE421" s="34"/>
      <c r="CF421" s="34"/>
      <c r="CG421" s="32">
        <v>34.6</v>
      </c>
      <c r="CH421" s="28">
        <v>0</v>
      </c>
      <c r="CI421" s="33">
        <f>('2. AC Monitors'!$A$8*'1. Version 7 Dataset'!$R421)+('1. Version 7 Dataset'!$V421*'2. AC Monitors'!$B$8)+'2. AC Monitors'!$C$8</f>
        <v>46.365960000000001</v>
      </c>
      <c r="CJ421" s="35">
        <f>BX421-('2. AC Monitors'!$B$8*V421)</f>
        <v>44.24369999999999</v>
      </c>
      <c r="CK421" s="33">
        <f>IF($CH421=0,CJ421,CJ421-('2. AC Monitors'!$A$15*'1. Version 7 Dataset'!$CG421))</f>
        <v>44.24369999999999</v>
      </c>
      <c r="CL421" s="33">
        <f>IF($CC421=TRUE,'1. Version 7 Dataset'!CK421-($CI421*'2. AC Monitors'!$B$15),'1. Version 7 Dataset'!CK421)</f>
        <v>44.24369999999999</v>
      </c>
      <c r="CM421" s="33">
        <f>IF($CD421=TRUE,CL421-($CI421*'2. AC Monitors'!$D$15),CL421)</f>
        <v>44.24369999999999</v>
      </c>
      <c r="CN421" s="33">
        <f>IF($CB421=TRUE,CM421-($CI421*'2. AC Monitors'!$E$15),CM421)</f>
        <v>44.24369999999999</v>
      </c>
      <c r="CO421" s="33">
        <f>IF($CA421="DC",CN421+(CI421*(1-'2. AC Monitors'!$D$21)),CN421)</f>
        <v>44.24369999999999</v>
      </c>
      <c r="CP421" s="35">
        <f>('2. AC Monitors'!$A$8*'1. Version 7 Dataset'!$R421)+'2. AC Monitors'!$C$8</f>
        <v>37.545960000000001</v>
      </c>
      <c r="CQ421" s="35">
        <f t="shared" si="48"/>
        <v>0</v>
      </c>
      <c r="CR421" s="33">
        <f>(IF(CD421=TRUE,CI421+(CI421*'2. AC Monitors'!$D$15),'1. Version 7 Dataset'!CI421))*0.85</f>
        <v>39.411065999999998</v>
      </c>
      <c r="CS421" s="35">
        <f t="shared" si="49"/>
        <v>0</v>
      </c>
      <c r="CT421" s="35">
        <f>($AZ421*$R421*'3. Signage Displays'!$A$7)+'3. Signage Displays'!$B$7*TANH('3. Signage Displays'!$C$7*('1. Version 7 Dataset'!$R421+'3. Signage Displays'!$D$7)+'3. Signage Displays'!$E$7)+'3. Signage Displays'!$F$7</f>
        <v>32.281478972701336</v>
      </c>
      <c r="CU421" s="36">
        <f>($AZ421*$R421*'3. Signage Displays'!$A$7)</f>
        <v>2.5719516000000002</v>
      </c>
      <c r="CV421" s="37">
        <f>BE421-(AZ421*R421*'3. Signage Displays'!$A$7)</f>
        <v>13.918048399999998</v>
      </c>
      <c r="CW421" s="37">
        <f>IF(CC421=TRUE,CV421-(CT421*'3. Signage Displays'!$A$12),CV421)</f>
        <v>13.918048399999998</v>
      </c>
      <c r="CX421" s="38">
        <f>'3. Signage Displays'!$B$7*TANH('3. Signage Displays'!$C$7*('1. Version 7 Dataset'!R421+'3. Signage Displays'!$D$7)+'3. Signage Displays'!$E$7)+'3. Signage Displays'!$F$7</f>
        <v>29.709527372701334</v>
      </c>
      <c r="CY421" s="28">
        <f t="shared" si="50"/>
        <v>1</v>
      </c>
    </row>
    <row r="422" spans="1:103" s="17" customFormat="1" ht="19.5" customHeight="1">
      <c r="A422" s="28">
        <v>555</v>
      </c>
      <c r="B422" s="29" t="s">
        <v>2857</v>
      </c>
      <c r="C422" s="29" t="s">
        <v>2934</v>
      </c>
      <c r="D422" s="29" t="s">
        <v>2935</v>
      </c>
      <c r="E422" s="29" t="s">
        <v>2860</v>
      </c>
      <c r="F422" s="29" t="s">
        <v>2934</v>
      </c>
      <c r="G422" s="29" t="s">
        <v>2935</v>
      </c>
      <c r="H422" s="29"/>
      <c r="I422" s="29" t="s">
        <v>78</v>
      </c>
      <c r="J422" s="29" t="s">
        <v>88</v>
      </c>
      <c r="K422" s="29" t="s">
        <v>158</v>
      </c>
      <c r="L422" s="29" t="s">
        <v>80</v>
      </c>
      <c r="M422" s="29" t="s">
        <v>105</v>
      </c>
      <c r="N422" s="30">
        <v>1000</v>
      </c>
      <c r="O422" s="30">
        <v>10.5</v>
      </c>
      <c r="P422" s="30">
        <v>18.7</v>
      </c>
      <c r="Q422" s="31">
        <v>21.5</v>
      </c>
      <c r="R422" s="30">
        <v>197.6</v>
      </c>
      <c r="S422" s="30">
        <v>1.78</v>
      </c>
      <c r="T422" s="30">
        <v>1080</v>
      </c>
      <c r="U422" s="30">
        <v>1920</v>
      </c>
      <c r="V422" s="32">
        <v>2.1</v>
      </c>
      <c r="W422" s="30">
        <v>10494</v>
      </c>
      <c r="X422" s="30">
        <v>60</v>
      </c>
      <c r="Y422" s="30">
        <v>31.5</v>
      </c>
      <c r="Z422" s="29" t="s">
        <v>81</v>
      </c>
      <c r="AA422" s="29" t="s">
        <v>86</v>
      </c>
      <c r="AB422" s="29"/>
      <c r="AC422" s="29"/>
      <c r="AD422" s="29" t="s">
        <v>83</v>
      </c>
      <c r="AE422" s="29" t="s">
        <v>84</v>
      </c>
      <c r="AF422" s="29" t="s">
        <v>270</v>
      </c>
      <c r="AG422" s="29" t="s">
        <v>105</v>
      </c>
      <c r="AH422" s="29" t="s">
        <v>86</v>
      </c>
      <c r="AI422" s="29" t="s">
        <v>105</v>
      </c>
      <c r="AJ422" s="29" t="s">
        <v>86</v>
      </c>
      <c r="AK422" s="29" t="s">
        <v>86</v>
      </c>
      <c r="AL422" s="29" t="s">
        <v>102</v>
      </c>
      <c r="AM422" s="29" t="s">
        <v>105</v>
      </c>
      <c r="AN422" s="29" t="s">
        <v>86</v>
      </c>
      <c r="AO422" s="29" t="s">
        <v>86</v>
      </c>
      <c r="AP422" s="29" t="s">
        <v>86</v>
      </c>
      <c r="AQ422" s="29" t="s">
        <v>96</v>
      </c>
      <c r="AR422" s="29" t="s">
        <v>105</v>
      </c>
      <c r="AS422" s="29" t="s">
        <v>84</v>
      </c>
      <c r="AT422" s="29" t="s">
        <v>89</v>
      </c>
      <c r="AU422" s="29" t="s">
        <v>105</v>
      </c>
      <c r="AV422" s="30">
        <v>5</v>
      </c>
      <c r="AW422" s="29" t="s">
        <v>84</v>
      </c>
      <c r="AX422" s="29" t="s">
        <v>83</v>
      </c>
      <c r="AY422" s="30">
        <v>224.6</v>
      </c>
      <c r="AZ422" s="30">
        <v>250</v>
      </c>
      <c r="BA422" s="30">
        <v>211.2</v>
      </c>
      <c r="BB422" s="30">
        <v>200</v>
      </c>
      <c r="BC422" s="29"/>
      <c r="BD422" s="29"/>
      <c r="BE422" s="30">
        <v>15.97</v>
      </c>
      <c r="BF422" s="29"/>
      <c r="BG422" s="30">
        <v>0.2</v>
      </c>
      <c r="BH422" s="29"/>
      <c r="BI422" s="29"/>
      <c r="BJ422" s="30">
        <v>0.13</v>
      </c>
      <c r="BK422" s="30">
        <v>50.06</v>
      </c>
      <c r="BL422" s="30">
        <v>50.06</v>
      </c>
      <c r="BM422" s="30">
        <v>50.6</v>
      </c>
      <c r="BN422" s="29"/>
      <c r="BO422" s="29"/>
      <c r="BP422" s="30">
        <v>0.15</v>
      </c>
      <c r="BQ422" s="30">
        <v>0.22</v>
      </c>
      <c r="BR422" s="29"/>
      <c r="BS422" s="30">
        <v>15.93</v>
      </c>
      <c r="BT422" s="30">
        <v>50.1</v>
      </c>
      <c r="BU422" s="29"/>
      <c r="BV422" s="30">
        <v>0</v>
      </c>
      <c r="BW422" s="28">
        <v>555</v>
      </c>
      <c r="BX422" s="33">
        <f t="shared" si="45"/>
        <v>50.102820000000001</v>
      </c>
      <c r="BY422" s="34">
        <f>IF(COUNTIF($G$2:G422,G422)=1,1,0)</f>
        <v>1</v>
      </c>
      <c r="BZ422" s="34">
        <f t="shared" si="46"/>
        <v>1</v>
      </c>
      <c r="CA422" s="28" t="s">
        <v>3405</v>
      </c>
      <c r="CB422" s="34" t="b">
        <f t="shared" si="51"/>
        <v>0</v>
      </c>
      <c r="CC422" s="34" t="b">
        <f t="shared" si="47"/>
        <v>0</v>
      </c>
      <c r="CD422" s="34" t="b">
        <f t="array" ref="CD422">ISNUMBER(SEARCH("Touch Screen",$AJ422))</f>
        <v>0</v>
      </c>
      <c r="CE422" s="34"/>
      <c r="CF422" s="34"/>
      <c r="CG422" s="32">
        <v>31.5</v>
      </c>
      <c r="CH422" s="28">
        <v>0</v>
      </c>
      <c r="CI422" s="33">
        <f>('2. AC Monitors'!$A$8*'1. Version 7 Dataset'!$R422)+('1. Version 7 Dataset'!$V422*'2. AC Monitors'!$B$8)+'2. AC Monitors'!$C$8</f>
        <v>40.927199999999999</v>
      </c>
      <c r="CJ422" s="35">
        <f>BX422-('2. AC Monitors'!$B$8*V422)</f>
        <v>41.282820000000001</v>
      </c>
      <c r="CK422" s="33">
        <f>IF($CH422=0,CJ422,CJ422-('2. AC Monitors'!$A$15*'1. Version 7 Dataset'!$CG422))</f>
        <v>41.282820000000001</v>
      </c>
      <c r="CL422" s="33">
        <f>IF($CC422=TRUE,'1. Version 7 Dataset'!CK422-($CI422*'2. AC Monitors'!$B$15),'1. Version 7 Dataset'!CK422)</f>
        <v>41.282820000000001</v>
      </c>
      <c r="CM422" s="33">
        <f>IF($CD422=TRUE,CL422-($CI422*'2. AC Monitors'!$D$15),CL422)</f>
        <v>41.282820000000001</v>
      </c>
      <c r="CN422" s="33">
        <f>IF($CB422=TRUE,CM422-($CI422*'2. AC Monitors'!$E$15),CM422)</f>
        <v>41.282820000000001</v>
      </c>
      <c r="CO422" s="33">
        <f>IF($CA422="DC",CN422+(CI422*(1-'2. AC Monitors'!$D$21)),CN422)</f>
        <v>41.282820000000001</v>
      </c>
      <c r="CP422" s="35">
        <f>('2. AC Monitors'!$A$8*'1. Version 7 Dataset'!$R422)+'2. AC Monitors'!$C$8</f>
        <v>32.107199999999999</v>
      </c>
      <c r="CQ422" s="35">
        <f t="shared" si="48"/>
        <v>0</v>
      </c>
      <c r="CR422" s="33">
        <f>(IF(CD422=TRUE,CI422+(CI422*'2. AC Monitors'!$D$15),'1. Version 7 Dataset'!CI422))*0.85</f>
        <v>34.788119999999999</v>
      </c>
      <c r="CS422" s="35">
        <f t="shared" si="49"/>
        <v>0</v>
      </c>
      <c r="CT422" s="35">
        <f>($AZ422*$R422*'3. Signage Displays'!$A$7)+'3. Signage Displays'!$B$7*TANH('3. Signage Displays'!$C$7*('1. Version 7 Dataset'!$R422+'3. Signage Displays'!$D$7)+'3. Signage Displays'!$E$7)+'3. Signage Displays'!$F$7</f>
        <v>29.023879331624592</v>
      </c>
      <c r="CU422" s="36">
        <f>($AZ422*$R422*'3. Signage Displays'!$A$7)</f>
        <v>1.9760000000000002</v>
      </c>
      <c r="CV422" s="37">
        <f>BE422-(AZ422*R422*'3. Signage Displays'!$A$7)</f>
        <v>13.994</v>
      </c>
      <c r="CW422" s="37">
        <f>IF(CC422=TRUE,CV422-(CT422*'3. Signage Displays'!$A$12),CV422)</f>
        <v>13.994</v>
      </c>
      <c r="CX422" s="38">
        <f>'3. Signage Displays'!$B$7*TANH('3. Signage Displays'!$C$7*('1. Version 7 Dataset'!R422+'3. Signage Displays'!$D$7)+'3. Signage Displays'!$E$7)+'3. Signage Displays'!$F$7</f>
        <v>27.047879331624593</v>
      </c>
      <c r="CY422" s="28">
        <f t="shared" si="50"/>
        <v>1</v>
      </c>
    </row>
    <row r="423" spans="1:103" s="17" customFormat="1" ht="19.5" customHeight="1">
      <c r="A423" s="28">
        <v>557</v>
      </c>
      <c r="B423" s="29" t="s">
        <v>1674</v>
      </c>
      <c r="C423" s="29" t="s">
        <v>1845</v>
      </c>
      <c r="D423" s="29" t="s">
        <v>1846</v>
      </c>
      <c r="E423" s="29" t="s">
        <v>1677</v>
      </c>
      <c r="F423" s="29" t="s">
        <v>1847</v>
      </c>
      <c r="G423" s="29" t="s">
        <v>1848</v>
      </c>
      <c r="H423" s="29" t="s">
        <v>1849</v>
      </c>
      <c r="I423" s="29" t="s">
        <v>78</v>
      </c>
      <c r="J423" s="29" t="s">
        <v>100</v>
      </c>
      <c r="K423" s="29"/>
      <c r="L423" s="29" t="s">
        <v>80</v>
      </c>
      <c r="M423" s="29"/>
      <c r="N423" s="30">
        <v>1000</v>
      </c>
      <c r="O423" s="30">
        <v>11.3</v>
      </c>
      <c r="P423" s="30">
        <v>20</v>
      </c>
      <c r="Q423" s="31">
        <v>23</v>
      </c>
      <c r="R423" s="30">
        <v>226.04</v>
      </c>
      <c r="S423" s="30">
        <v>1.78</v>
      </c>
      <c r="T423" s="30">
        <v>1080</v>
      </c>
      <c r="U423" s="30">
        <v>1920</v>
      </c>
      <c r="V423" s="32">
        <v>2.1</v>
      </c>
      <c r="W423" s="30">
        <v>9174</v>
      </c>
      <c r="X423" s="30">
        <v>60</v>
      </c>
      <c r="Y423" s="30">
        <v>0.3</v>
      </c>
      <c r="Z423" s="29" t="s">
        <v>86</v>
      </c>
      <c r="AA423" s="29" t="s">
        <v>86</v>
      </c>
      <c r="AB423" s="29"/>
      <c r="AC423" s="29"/>
      <c r="AD423" s="29" t="s">
        <v>84</v>
      </c>
      <c r="AE423" s="29" t="s">
        <v>84</v>
      </c>
      <c r="AF423" s="29" t="s">
        <v>234</v>
      </c>
      <c r="AG423" s="29" t="s">
        <v>235</v>
      </c>
      <c r="AH423" s="29" t="s">
        <v>86</v>
      </c>
      <c r="AI423" s="29"/>
      <c r="AJ423" s="29" t="s">
        <v>86</v>
      </c>
      <c r="AK423" s="29" t="s">
        <v>86</v>
      </c>
      <c r="AL423" s="29" t="s">
        <v>87</v>
      </c>
      <c r="AM423" s="29" t="s">
        <v>235</v>
      </c>
      <c r="AN423" s="29" t="s">
        <v>86</v>
      </c>
      <c r="AO423" s="29" t="s">
        <v>86</v>
      </c>
      <c r="AP423" s="29" t="s">
        <v>86</v>
      </c>
      <c r="AQ423" s="29" t="s">
        <v>96</v>
      </c>
      <c r="AR423" s="29"/>
      <c r="AS423" s="29" t="s">
        <v>84</v>
      </c>
      <c r="AT423" s="29" t="s">
        <v>89</v>
      </c>
      <c r="AU423" s="29"/>
      <c r="AV423" s="30">
        <v>5</v>
      </c>
      <c r="AW423" s="29" t="s">
        <v>84</v>
      </c>
      <c r="AX423" s="29" t="s">
        <v>84</v>
      </c>
      <c r="AY423" s="30">
        <v>250</v>
      </c>
      <c r="AZ423" s="30">
        <v>324</v>
      </c>
      <c r="BA423" s="30">
        <v>197.2</v>
      </c>
      <c r="BB423" s="30">
        <v>200</v>
      </c>
      <c r="BC423" s="29"/>
      <c r="BD423" s="29"/>
      <c r="BE423" s="30">
        <v>14.83</v>
      </c>
      <c r="BF423" s="29"/>
      <c r="BG423" s="30">
        <v>0.55000000000000004</v>
      </c>
      <c r="BH423" s="30">
        <v>0</v>
      </c>
      <c r="BI423" s="29"/>
      <c r="BJ423" s="30">
        <v>0.11</v>
      </c>
      <c r="BK423" s="30">
        <v>48.6</v>
      </c>
      <c r="BL423" s="30">
        <v>48.6</v>
      </c>
      <c r="BM423" s="30">
        <v>50.82</v>
      </c>
      <c r="BN423" s="29"/>
      <c r="BO423" s="29"/>
      <c r="BP423" s="30">
        <v>0.15</v>
      </c>
      <c r="BQ423" s="30">
        <v>0.62</v>
      </c>
      <c r="BR423" s="30">
        <v>0</v>
      </c>
      <c r="BS423" s="30">
        <v>15</v>
      </c>
      <c r="BT423" s="30">
        <v>49.52</v>
      </c>
      <c r="BU423" s="29"/>
      <c r="BV423" s="30">
        <v>0</v>
      </c>
      <c r="BW423" s="28">
        <v>557</v>
      </c>
      <c r="BX423" s="33">
        <f t="shared" si="45"/>
        <v>48.600479999999997</v>
      </c>
      <c r="BY423" s="34">
        <f>IF(COUNTIF($G$2:G423,G423)=1,1,0)</f>
        <v>1</v>
      </c>
      <c r="BZ423" s="34">
        <f t="shared" si="46"/>
        <v>1</v>
      </c>
      <c r="CA423" s="28" t="s">
        <v>3405</v>
      </c>
      <c r="CB423" s="34" t="b">
        <f t="shared" si="51"/>
        <v>0</v>
      </c>
      <c r="CC423" s="34" t="b">
        <f t="shared" si="47"/>
        <v>0</v>
      </c>
      <c r="CD423" s="34" t="b">
        <f t="array" ref="CD423">ISNUMBER(SEARCH("Touch Screen",$AJ423))</f>
        <v>0</v>
      </c>
      <c r="CE423" s="34"/>
      <c r="CF423" s="34"/>
      <c r="CG423" s="32">
        <v>0.3</v>
      </c>
      <c r="CH423" s="28">
        <v>0</v>
      </c>
      <c r="CI423" s="33">
        <f>('2. AC Monitors'!$A$8*'1. Version 7 Dataset'!$R423)+('1. Version 7 Dataset'!$V423*'2. AC Monitors'!$B$8)+'2. AC Monitors'!$C$8</f>
        <v>44.396879999999996</v>
      </c>
      <c r="CJ423" s="35">
        <f>BX423-('2. AC Monitors'!$B$8*V423)</f>
        <v>39.780479999999997</v>
      </c>
      <c r="CK423" s="33">
        <f>IF($CH423=0,CJ423,CJ423-('2. AC Monitors'!$A$15*'1. Version 7 Dataset'!$CG423))</f>
        <v>39.780479999999997</v>
      </c>
      <c r="CL423" s="33">
        <f>IF($CC423=TRUE,'1. Version 7 Dataset'!CK423-($CI423*'2. AC Monitors'!$B$15),'1. Version 7 Dataset'!CK423)</f>
        <v>39.780479999999997</v>
      </c>
      <c r="CM423" s="33">
        <f>IF($CD423=TRUE,CL423-($CI423*'2. AC Monitors'!$D$15),CL423)</f>
        <v>39.780479999999997</v>
      </c>
      <c r="CN423" s="33">
        <f>IF($CB423=TRUE,CM423-($CI423*'2. AC Monitors'!$E$15),CM423)</f>
        <v>39.780479999999997</v>
      </c>
      <c r="CO423" s="33">
        <f>IF($CA423="DC",CN423+(CI423*(1-'2. AC Monitors'!$D$21)),CN423)</f>
        <v>39.780479999999997</v>
      </c>
      <c r="CP423" s="35">
        <f>('2. AC Monitors'!$A$8*'1. Version 7 Dataset'!$R423)+'2. AC Monitors'!$C$8</f>
        <v>35.576880000000003</v>
      </c>
      <c r="CQ423" s="35">
        <f t="shared" si="48"/>
        <v>0</v>
      </c>
      <c r="CR423" s="33">
        <f>(IF(CD423=TRUE,CI423+(CI423*'2. AC Monitors'!$D$15),'1. Version 7 Dataset'!CI423))*0.85</f>
        <v>37.737347999999997</v>
      </c>
      <c r="CS423" s="35">
        <f t="shared" si="49"/>
        <v>0</v>
      </c>
      <c r="CT423" s="35">
        <f>($AZ423*$R423*'3. Signage Displays'!$A$7)+'3. Signage Displays'!$B$7*TANH('3. Signage Displays'!$C$7*('1. Version 7 Dataset'!$R423+'3. Signage Displays'!$D$7)+'3. Signage Displays'!$E$7)+'3. Signage Displays'!$F$7</f>
        <v>31.676338069975426</v>
      </c>
      <c r="CU423" s="36">
        <f>($AZ423*$R423*'3. Signage Displays'!$A$7)</f>
        <v>2.9294783999999998</v>
      </c>
      <c r="CV423" s="37">
        <f>BE423-(AZ423*R423*'3. Signage Displays'!$A$7)</f>
        <v>11.900521600000001</v>
      </c>
      <c r="CW423" s="37">
        <f>IF(CC423=TRUE,CV423-(CT423*'3. Signage Displays'!$A$12),CV423)</f>
        <v>11.900521600000001</v>
      </c>
      <c r="CX423" s="38">
        <f>'3. Signage Displays'!$B$7*TANH('3. Signage Displays'!$C$7*('1. Version 7 Dataset'!R423+'3. Signage Displays'!$D$7)+'3. Signage Displays'!$E$7)+'3. Signage Displays'!$F$7</f>
        <v>28.746859669975425</v>
      </c>
      <c r="CY423" s="28">
        <f t="shared" si="50"/>
        <v>1</v>
      </c>
    </row>
    <row r="424" spans="1:103" s="17" customFormat="1" ht="19.5" customHeight="1">
      <c r="A424" s="28">
        <v>558</v>
      </c>
      <c r="B424" s="29" t="s">
        <v>3083</v>
      </c>
      <c r="C424" s="29" t="s">
        <v>3300</v>
      </c>
      <c r="D424" s="29" t="s">
        <v>3301</v>
      </c>
      <c r="E424" s="29" t="s">
        <v>3086</v>
      </c>
      <c r="F424" s="29" t="s">
        <v>3300</v>
      </c>
      <c r="G424" s="29" t="s">
        <v>3301</v>
      </c>
      <c r="H424" s="29"/>
      <c r="I424" s="29" t="s">
        <v>78</v>
      </c>
      <c r="J424" s="29" t="s">
        <v>100</v>
      </c>
      <c r="K424" s="29"/>
      <c r="L424" s="29" t="s">
        <v>80</v>
      </c>
      <c r="M424" s="29"/>
      <c r="N424" s="30">
        <v>1000</v>
      </c>
      <c r="O424" s="30">
        <v>10.5</v>
      </c>
      <c r="P424" s="30">
        <v>18.7</v>
      </c>
      <c r="Q424" s="31">
        <v>21.5</v>
      </c>
      <c r="R424" s="30">
        <v>197.52</v>
      </c>
      <c r="S424" s="30">
        <v>1.78</v>
      </c>
      <c r="T424" s="30">
        <v>1080</v>
      </c>
      <c r="U424" s="30">
        <v>1920</v>
      </c>
      <c r="V424" s="32">
        <v>2.1</v>
      </c>
      <c r="W424" s="30">
        <v>10498</v>
      </c>
      <c r="X424" s="30">
        <v>60</v>
      </c>
      <c r="Y424" s="30">
        <v>0.3</v>
      </c>
      <c r="Z424" s="29" t="s">
        <v>86</v>
      </c>
      <c r="AA424" s="29" t="s">
        <v>86</v>
      </c>
      <c r="AB424" s="29"/>
      <c r="AC424" s="29"/>
      <c r="AD424" s="29" t="s">
        <v>84</v>
      </c>
      <c r="AE424" s="29" t="s">
        <v>84</v>
      </c>
      <c r="AF424" s="29" t="s">
        <v>750</v>
      </c>
      <c r="AG424" s="29"/>
      <c r="AH424" s="29" t="s">
        <v>86</v>
      </c>
      <c r="AI424" s="29"/>
      <c r="AJ424" s="29" t="s">
        <v>86</v>
      </c>
      <c r="AK424" s="29" t="s">
        <v>86</v>
      </c>
      <c r="AL424" s="29" t="s">
        <v>87</v>
      </c>
      <c r="AM424" s="29"/>
      <c r="AN424" s="29" t="s">
        <v>86</v>
      </c>
      <c r="AO424" s="29" t="s">
        <v>86</v>
      </c>
      <c r="AP424" s="29" t="s">
        <v>86</v>
      </c>
      <c r="AQ424" s="29" t="s">
        <v>96</v>
      </c>
      <c r="AR424" s="29"/>
      <c r="AS424" s="29" t="s">
        <v>84</v>
      </c>
      <c r="AT424" s="29" t="s">
        <v>89</v>
      </c>
      <c r="AU424" s="29"/>
      <c r="AV424" s="30">
        <v>5</v>
      </c>
      <c r="AW424" s="29" t="s">
        <v>84</v>
      </c>
      <c r="AX424" s="29" t="s">
        <v>84</v>
      </c>
      <c r="AY424" s="30">
        <v>250</v>
      </c>
      <c r="AZ424" s="30">
        <v>249.1</v>
      </c>
      <c r="BA424" s="30">
        <v>225.4</v>
      </c>
      <c r="BB424" s="30">
        <v>200</v>
      </c>
      <c r="BC424" s="29"/>
      <c r="BD424" s="29"/>
      <c r="BE424" s="30">
        <v>15.61</v>
      </c>
      <c r="BF424" s="29"/>
      <c r="BG424" s="30">
        <v>0.28000000000000003</v>
      </c>
      <c r="BH424" s="30">
        <v>0</v>
      </c>
      <c r="BI424" s="29"/>
      <c r="BJ424" s="30">
        <v>0.14000000000000001</v>
      </c>
      <c r="BK424" s="30">
        <v>49.45</v>
      </c>
      <c r="BL424" s="30">
        <v>49.45</v>
      </c>
      <c r="BM424" s="30">
        <v>50.6</v>
      </c>
      <c r="BN424" s="29"/>
      <c r="BO424" s="29"/>
      <c r="BP424" s="30">
        <v>0.24</v>
      </c>
      <c r="BQ424" s="30">
        <v>0.38</v>
      </c>
      <c r="BR424" s="30">
        <v>0</v>
      </c>
      <c r="BS424" s="30">
        <v>15.58</v>
      </c>
      <c r="BT424" s="30">
        <v>49.93</v>
      </c>
      <c r="BU424" s="29"/>
      <c r="BV424" s="30">
        <v>0</v>
      </c>
      <c r="BW424" s="28">
        <v>558</v>
      </c>
      <c r="BX424" s="33">
        <f t="shared" si="45"/>
        <v>49.45458</v>
      </c>
      <c r="BY424" s="34">
        <f>IF(COUNTIF($G$2:G424,G424)=1,1,0)</f>
        <v>1</v>
      </c>
      <c r="BZ424" s="34">
        <f t="shared" si="46"/>
        <v>1</v>
      </c>
      <c r="CA424" s="28" t="s">
        <v>3405</v>
      </c>
      <c r="CB424" s="34" t="b">
        <f t="shared" si="51"/>
        <v>0</v>
      </c>
      <c r="CC424" s="34" t="b">
        <f t="shared" si="47"/>
        <v>0</v>
      </c>
      <c r="CD424" s="34" t="b">
        <f t="array" ref="CD424">ISNUMBER(SEARCH("Touch Screen",$AJ424))</f>
        <v>0</v>
      </c>
      <c r="CE424" s="34"/>
      <c r="CF424" s="34"/>
      <c r="CG424" s="32">
        <v>0.3</v>
      </c>
      <c r="CH424" s="28">
        <v>0</v>
      </c>
      <c r="CI424" s="33">
        <f>('2. AC Monitors'!$A$8*'1. Version 7 Dataset'!$R424)+('1. Version 7 Dataset'!$V424*'2. AC Monitors'!$B$8)+'2. AC Monitors'!$C$8</f>
        <v>40.917439999999999</v>
      </c>
      <c r="CJ424" s="35">
        <f>BX424-('2. AC Monitors'!$B$8*V424)</f>
        <v>40.63458</v>
      </c>
      <c r="CK424" s="33">
        <f>IF($CH424=0,CJ424,CJ424-('2. AC Monitors'!$A$15*'1. Version 7 Dataset'!$CG424))</f>
        <v>40.63458</v>
      </c>
      <c r="CL424" s="33">
        <f>IF($CC424=TRUE,'1. Version 7 Dataset'!CK424-($CI424*'2. AC Monitors'!$B$15),'1. Version 7 Dataset'!CK424)</f>
        <v>40.63458</v>
      </c>
      <c r="CM424" s="33">
        <f>IF($CD424=TRUE,CL424-($CI424*'2. AC Monitors'!$D$15),CL424)</f>
        <v>40.63458</v>
      </c>
      <c r="CN424" s="33">
        <f>IF($CB424=TRUE,CM424-($CI424*'2. AC Monitors'!$E$15),CM424)</f>
        <v>40.63458</v>
      </c>
      <c r="CO424" s="33">
        <f>IF($CA424="DC",CN424+(CI424*(1-'2. AC Monitors'!$D$21)),CN424)</f>
        <v>40.63458</v>
      </c>
      <c r="CP424" s="35">
        <f>('2. AC Monitors'!$A$8*'1. Version 7 Dataset'!$R424)+'2. AC Monitors'!$C$8</f>
        <v>32.097440000000006</v>
      </c>
      <c r="CQ424" s="35">
        <f t="shared" si="48"/>
        <v>0</v>
      </c>
      <c r="CR424" s="33">
        <f>(IF(CD424=TRUE,CI424+(CI424*'2. AC Monitors'!$D$15),'1. Version 7 Dataset'!CI424))*0.85</f>
        <v>34.779823999999998</v>
      </c>
      <c r="CS424" s="35">
        <f t="shared" si="49"/>
        <v>0</v>
      </c>
      <c r="CT424" s="35">
        <f>($AZ424*$R424*'3. Signage Displays'!$A$7)+'3. Signage Displays'!$B$7*TANH('3. Signage Displays'!$C$7*('1. Version 7 Dataset'!$R424+'3. Signage Displays'!$D$7)+'3. Signage Displays'!$E$7)+'3. Signage Displays'!$F$7</f>
        <v>29.011185157923769</v>
      </c>
      <c r="CU424" s="36">
        <f>($AZ424*$R424*'3. Signage Displays'!$A$7)</f>
        <v>1.9680892800000003</v>
      </c>
      <c r="CV424" s="37">
        <f>BE424-(AZ424*R424*'3. Signage Displays'!$A$7)</f>
        <v>13.641910719999998</v>
      </c>
      <c r="CW424" s="37">
        <f>IF(CC424=TRUE,CV424-(CT424*'3. Signage Displays'!$A$12),CV424)</f>
        <v>13.641910719999998</v>
      </c>
      <c r="CX424" s="38">
        <f>'3. Signage Displays'!$B$7*TANH('3. Signage Displays'!$C$7*('1. Version 7 Dataset'!R424+'3. Signage Displays'!$D$7)+'3. Signage Displays'!$E$7)+'3. Signage Displays'!$F$7</f>
        <v>27.043095877923768</v>
      </c>
      <c r="CY424" s="28">
        <f t="shared" si="50"/>
        <v>1</v>
      </c>
    </row>
    <row r="425" spans="1:103" s="17" customFormat="1" ht="19.5" customHeight="1">
      <c r="A425" s="28">
        <v>559</v>
      </c>
      <c r="B425" s="29" t="s">
        <v>3083</v>
      </c>
      <c r="C425" s="29" t="s">
        <v>3302</v>
      </c>
      <c r="D425" s="29" t="s">
        <v>3303</v>
      </c>
      <c r="E425" s="29" t="s">
        <v>3086</v>
      </c>
      <c r="F425" s="29" t="s">
        <v>3302</v>
      </c>
      <c r="G425" s="29" t="s">
        <v>3303</v>
      </c>
      <c r="H425" s="29"/>
      <c r="I425" s="29" t="s">
        <v>78</v>
      </c>
      <c r="J425" s="29" t="s">
        <v>100</v>
      </c>
      <c r="K425" s="29"/>
      <c r="L425" s="29" t="s">
        <v>80</v>
      </c>
      <c r="M425" s="29"/>
      <c r="N425" s="30">
        <v>1000</v>
      </c>
      <c r="O425" s="30">
        <v>11.7</v>
      </c>
      <c r="P425" s="30">
        <v>20.7</v>
      </c>
      <c r="Q425" s="31">
        <v>23.8</v>
      </c>
      <c r="R425" s="30">
        <v>242.04</v>
      </c>
      <c r="S425" s="30">
        <v>1.78</v>
      </c>
      <c r="T425" s="30">
        <v>1080</v>
      </c>
      <c r="U425" s="30">
        <v>1920</v>
      </c>
      <c r="V425" s="32">
        <v>2.1</v>
      </c>
      <c r="W425" s="30">
        <v>8567</v>
      </c>
      <c r="X425" s="30">
        <v>60</v>
      </c>
      <c r="Y425" s="30">
        <v>0.3</v>
      </c>
      <c r="Z425" s="29" t="s">
        <v>86</v>
      </c>
      <c r="AA425" s="29" t="s">
        <v>86</v>
      </c>
      <c r="AB425" s="29"/>
      <c r="AC425" s="29"/>
      <c r="AD425" s="29" t="s">
        <v>84</v>
      </c>
      <c r="AE425" s="29" t="s">
        <v>84</v>
      </c>
      <c r="AF425" s="29" t="s">
        <v>750</v>
      </c>
      <c r="AG425" s="29"/>
      <c r="AH425" s="29" t="s">
        <v>86</v>
      </c>
      <c r="AI425" s="29"/>
      <c r="AJ425" s="29" t="s">
        <v>86</v>
      </c>
      <c r="AK425" s="29" t="s">
        <v>86</v>
      </c>
      <c r="AL425" s="29" t="s">
        <v>87</v>
      </c>
      <c r="AM425" s="29"/>
      <c r="AN425" s="29" t="s">
        <v>86</v>
      </c>
      <c r="AO425" s="29" t="s">
        <v>86</v>
      </c>
      <c r="AP425" s="29" t="s">
        <v>86</v>
      </c>
      <c r="AQ425" s="29" t="s">
        <v>96</v>
      </c>
      <c r="AR425" s="29"/>
      <c r="AS425" s="29" t="s">
        <v>84</v>
      </c>
      <c r="AT425" s="29" t="s">
        <v>89</v>
      </c>
      <c r="AU425" s="29"/>
      <c r="AV425" s="30">
        <v>5</v>
      </c>
      <c r="AW425" s="29" t="s">
        <v>84</v>
      </c>
      <c r="AX425" s="29" t="s">
        <v>84</v>
      </c>
      <c r="AY425" s="30">
        <v>250</v>
      </c>
      <c r="AZ425" s="30">
        <v>253.9</v>
      </c>
      <c r="BA425" s="30">
        <v>249.3</v>
      </c>
      <c r="BB425" s="30">
        <v>200</v>
      </c>
      <c r="BC425" s="29"/>
      <c r="BD425" s="29"/>
      <c r="BE425" s="30">
        <v>15.43</v>
      </c>
      <c r="BF425" s="29"/>
      <c r="BG425" s="30">
        <v>0.26</v>
      </c>
      <c r="BH425" s="30">
        <v>0</v>
      </c>
      <c r="BI425" s="29"/>
      <c r="BJ425" s="30">
        <v>0.14000000000000001</v>
      </c>
      <c r="BK425" s="30">
        <v>48.79</v>
      </c>
      <c r="BL425" s="30">
        <v>48.79</v>
      </c>
      <c r="BM425" s="30">
        <v>54.1</v>
      </c>
      <c r="BN425" s="29"/>
      <c r="BO425" s="29"/>
      <c r="BP425" s="30">
        <v>0.24</v>
      </c>
      <c r="BQ425" s="30">
        <v>0.36</v>
      </c>
      <c r="BR425" s="30">
        <v>0</v>
      </c>
      <c r="BS425" s="30">
        <v>15.4</v>
      </c>
      <c r="BT425" s="30">
        <v>49.27</v>
      </c>
      <c r="BU425" s="29"/>
      <c r="BV425" s="30">
        <v>0</v>
      </c>
      <c r="BW425" s="28">
        <v>559</v>
      </c>
      <c r="BX425" s="33">
        <f t="shared" si="45"/>
        <v>48.788819999999987</v>
      </c>
      <c r="BY425" s="34">
        <f>IF(COUNTIF($G$2:G425,G425)=1,1,0)</f>
        <v>1</v>
      </c>
      <c r="BZ425" s="34">
        <f t="shared" si="46"/>
        <v>1</v>
      </c>
      <c r="CA425" s="28" t="s">
        <v>3405</v>
      </c>
      <c r="CB425" s="34" t="b">
        <f t="shared" si="51"/>
        <v>0</v>
      </c>
      <c r="CC425" s="34" t="b">
        <f t="shared" si="47"/>
        <v>0</v>
      </c>
      <c r="CD425" s="34" t="b">
        <f t="array" ref="CD425">ISNUMBER(SEARCH("Touch Screen",$AJ425))</f>
        <v>0</v>
      </c>
      <c r="CE425" s="34"/>
      <c r="CF425" s="34"/>
      <c r="CG425" s="32">
        <v>0.3</v>
      </c>
      <c r="CH425" s="28">
        <v>0</v>
      </c>
      <c r="CI425" s="33">
        <f>('2. AC Monitors'!$A$8*'1. Version 7 Dataset'!$R425)+('1. Version 7 Dataset'!$V425*'2. AC Monitors'!$B$8)+'2. AC Monitors'!$C$8</f>
        <v>46.348879999999994</v>
      </c>
      <c r="CJ425" s="35">
        <f>BX425-('2. AC Monitors'!$B$8*V425)</f>
        <v>39.968819999999987</v>
      </c>
      <c r="CK425" s="33">
        <f>IF($CH425=0,CJ425,CJ425-('2. AC Monitors'!$A$15*'1. Version 7 Dataset'!$CG425))</f>
        <v>39.968819999999987</v>
      </c>
      <c r="CL425" s="33">
        <f>IF($CC425=TRUE,'1. Version 7 Dataset'!CK425-($CI425*'2. AC Monitors'!$B$15),'1. Version 7 Dataset'!CK425)</f>
        <v>39.968819999999987</v>
      </c>
      <c r="CM425" s="33">
        <f>IF($CD425=TRUE,CL425-($CI425*'2. AC Monitors'!$D$15),CL425)</f>
        <v>39.968819999999987</v>
      </c>
      <c r="CN425" s="33">
        <f>IF($CB425=TRUE,CM425-($CI425*'2. AC Monitors'!$E$15),CM425)</f>
        <v>39.968819999999987</v>
      </c>
      <c r="CO425" s="33">
        <f>IF($CA425="DC",CN425+(CI425*(1-'2. AC Monitors'!$D$21)),CN425)</f>
        <v>39.968819999999987</v>
      </c>
      <c r="CP425" s="35">
        <f>('2. AC Monitors'!$A$8*'1. Version 7 Dataset'!$R425)+'2. AC Monitors'!$C$8</f>
        <v>37.528880000000001</v>
      </c>
      <c r="CQ425" s="35">
        <f t="shared" si="48"/>
        <v>0</v>
      </c>
      <c r="CR425" s="33">
        <f>(IF(CD425=TRUE,CI425+(CI425*'2. AC Monitors'!$D$15),'1. Version 7 Dataset'!CI425))*0.85</f>
        <v>39.396547999999996</v>
      </c>
      <c r="CS425" s="35">
        <f t="shared" si="49"/>
        <v>0</v>
      </c>
      <c r="CT425" s="35">
        <f>($AZ425*$R425*'3. Signage Displays'!$A$7)+'3. Signage Displays'!$B$7*TANH('3. Signage Displays'!$C$7*('1. Version 7 Dataset'!$R425+'3. Signage Displays'!$D$7)+'3. Signage Displays'!$E$7)+'3. Signage Displays'!$F$7</f>
        <v>32.159340559153875</v>
      </c>
      <c r="CU425" s="36">
        <f>($AZ425*$R425*'3. Signage Displays'!$A$7)</f>
        <v>2.4581582399999999</v>
      </c>
      <c r="CV425" s="37">
        <f>BE425-(AZ425*R425*'3. Signage Displays'!$A$7)</f>
        <v>12.97184176</v>
      </c>
      <c r="CW425" s="37">
        <f>IF(CC425=TRUE,CV425-(CT425*'3. Signage Displays'!$A$12),CV425)</f>
        <v>12.97184176</v>
      </c>
      <c r="CX425" s="38">
        <f>'3. Signage Displays'!$B$7*TANH('3. Signage Displays'!$C$7*('1. Version 7 Dataset'!R425+'3. Signage Displays'!$D$7)+'3. Signage Displays'!$E$7)+'3. Signage Displays'!$F$7</f>
        <v>29.701182319153872</v>
      </c>
      <c r="CY425" s="28">
        <f t="shared" si="50"/>
        <v>1</v>
      </c>
    </row>
    <row r="426" spans="1:103" s="17" customFormat="1" ht="19.5" customHeight="1">
      <c r="A426" s="28">
        <v>560</v>
      </c>
      <c r="B426" s="29" t="s">
        <v>3083</v>
      </c>
      <c r="C426" s="29" t="s">
        <v>3304</v>
      </c>
      <c r="D426" s="29" t="s">
        <v>3305</v>
      </c>
      <c r="E426" s="29" t="s">
        <v>3086</v>
      </c>
      <c r="F426" s="29" t="s">
        <v>3304</v>
      </c>
      <c r="G426" s="29" t="s">
        <v>3305</v>
      </c>
      <c r="H426" s="29"/>
      <c r="I426" s="29" t="s">
        <v>78</v>
      </c>
      <c r="J426" s="29" t="s">
        <v>100</v>
      </c>
      <c r="K426" s="29"/>
      <c r="L426" s="29" t="s">
        <v>80</v>
      </c>
      <c r="M426" s="29"/>
      <c r="N426" s="30">
        <v>1000</v>
      </c>
      <c r="O426" s="30">
        <v>13.2</v>
      </c>
      <c r="P426" s="30">
        <v>23.5</v>
      </c>
      <c r="Q426" s="31">
        <v>27</v>
      </c>
      <c r="R426" s="30">
        <v>311.5</v>
      </c>
      <c r="S426" s="30">
        <v>1.78</v>
      </c>
      <c r="T426" s="30">
        <v>1080</v>
      </c>
      <c r="U426" s="30">
        <v>1920</v>
      </c>
      <c r="V426" s="32">
        <v>2.1</v>
      </c>
      <c r="W426" s="30">
        <v>6657</v>
      </c>
      <c r="X426" s="30">
        <v>60</v>
      </c>
      <c r="Y426" s="30">
        <v>0.3</v>
      </c>
      <c r="Z426" s="29" t="s">
        <v>86</v>
      </c>
      <c r="AA426" s="29" t="s">
        <v>86</v>
      </c>
      <c r="AB426" s="29"/>
      <c r="AC426" s="29"/>
      <c r="AD426" s="29" t="s">
        <v>84</v>
      </c>
      <c r="AE426" s="29" t="s">
        <v>84</v>
      </c>
      <c r="AF426" s="29" t="s">
        <v>750</v>
      </c>
      <c r="AG426" s="29"/>
      <c r="AH426" s="29" t="s">
        <v>86</v>
      </c>
      <c r="AI426" s="29"/>
      <c r="AJ426" s="29" t="s">
        <v>86</v>
      </c>
      <c r="AK426" s="29" t="s">
        <v>86</v>
      </c>
      <c r="AL426" s="29" t="s">
        <v>87</v>
      </c>
      <c r="AM426" s="29"/>
      <c r="AN426" s="29" t="s">
        <v>86</v>
      </c>
      <c r="AO426" s="29" t="s">
        <v>86</v>
      </c>
      <c r="AP426" s="29" t="s">
        <v>86</v>
      </c>
      <c r="AQ426" s="29" t="s">
        <v>96</v>
      </c>
      <c r="AR426" s="29"/>
      <c r="AS426" s="29" t="s">
        <v>84</v>
      </c>
      <c r="AT426" s="29" t="s">
        <v>89</v>
      </c>
      <c r="AU426" s="29"/>
      <c r="AV426" s="30">
        <v>5</v>
      </c>
      <c r="AW426" s="29" t="s">
        <v>84</v>
      </c>
      <c r="AX426" s="29" t="s">
        <v>84</v>
      </c>
      <c r="AY426" s="30">
        <v>250</v>
      </c>
      <c r="AZ426" s="30">
        <v>263.10000000000002</v>
      </c>
      <c r="BA426" s="30">
        <v>260.89999999999998</v>
      </c>
      <c r="BB426" s="30">
        <v>200</v>
      </c>
      <c r="BC426" s="29"/>
      <c r="BD426" s="29"/>
      <c r="BE426" s="30">
        <v>18.940000000000001</v>
      </c>
      <c r="BF426" s="29"/>
      <c r="BG426" s="30">
        <v>0.3</v>
      </c>
      <c r="BH426" s="30">
        <v>0</v>
      </c>
      <c r="BI426" s="29"/>
      <c r="BJ426" s="30">
        <v>0.13</v>
      </c>
      <c r="BK426" s="30">
        <v>59.78</v>
      </c>
      <c r="BL426" s="30">
        <v>59.78</v>
      </c>
      <c r="BM426" s="30">
        <v>64</v>
      </c>
      <c r="BN426" s="29"/>
      <c r="BO426" s="29"/>
      <c r="BP426" s="30">
        <v>0.23</v>
      </c>
      <c r="BQ426" s="30">
        <v>0.39</v>
      </c>
      <c r="BR426" s="30">
        <v>0</v>
      </c>
      <c r="BS426" s="30">
        <v>18.88</v>
      </c>
      <c r="BT426" s="30">
        <v>60.11</v>
      </c>
      <c r="BU426" s="29"/>
      <c r="BV426" s="30">
        <v>0</v>
      </c>
      <c r="BW426" s="28">
        <v>560</v>
      </c>
      <c r="BX426" s="33">
        <f t="shared" si="45"/>
        <v>59.778240000000004</v>
      </c>
      <c r="BY426" s="34">
        <f>IF(COUNTIF($G$2:G426,G426)=1,1,0)</f>
        <v>1</v>
      </c>
      <c r="BZ426" s="34">
        <f t="shared" si="46"/>
        <v>1</v>
      </c>
      <c r="CA426" s="28" t="s">
        <v>3405</v>
      </c>
      <c r="CB426" s="34" t="b">
        <f t="shared" si="51"/>
        <v>0</v>
      </c>
      <c r="CC426" s="34" t="b">
        <f t="shared" si="47"/>
        <v>0</v>
      </c>
      <c r="CD426" s="34" t="b">
        <f t="array" ref="CD426">ISNUMBER(SEARCH("Touch Screen",$AJ426))</f>
        <v>0</v>
      </c>
      <c r="CE426" s="34"/>
      <c r="CF426" s="34"/>
      <c r="CG426" s="32">
        <v>0.3</v>
      </c>
      <c r="CH426" s="28">
        <v>0</v>
      </c>
      <c r="CI426" s="33">
        <f>('2. AC Monitors'!$A$8*'1. Version 7 Dataset'!$R426)+('1. Version 7 Dataset'!$V426*'2. AC Monitors'!$B$8)+'2. AC Monitors'!$C$8</f>
        <v>54.823</v>
      </c>
      <c r="CJ426" s="35">
        <f>BX426-('2. AC Monitors'!$B$8*V426)</f>
        <v>50.958240000000004</v>
      </c>
      <c r="CK426" s="33">
        <f>IF($CH426=0,CJ426,CJ426-('2. AC Monitors'!$A$15*'1. Version 7 Dataset'!$CG426))</f>
        <v>50.958240000000004</v>
      </c>
      <c r="CL426" s="33">
        <f>IF($CC426=TRUE,'1. Version 7 Dataset'!CK426-($CI426*'2. AC Monitors'!$B$15),'1. Version 7 Dataset'!CK426)</f>
        <v>50.958240000000004</v>
      </c>
      <c r="CM426" s="33">
        <f>IF($CD426=TRUE,CL426-($CI426*'2. AC Monitors'!$D$15),CL426)</f>
        <v>50.958240000000004</v>
      </c>
      <c r="CN426" s="33">
        <f>IF($CB426=TRUE,CM426-($CI426*'2. AC Monitors'!$E$15),CM426)</f>
        <v>50.958240000000004</v>
      </c>
      <c r="CO426" s="33">
        <f>IF($CA426="DC",CN426+(CI426*(1-'2. AC Monitors'!$D$21)),CN426)</f>
        <v>50.958240000000004</v>
      </c>
      <c r="CP426" s="35">
        <f>('2. AC Monitors'!$A$8*'1. Version 7 Dataset'!$R426)+'2. AC Monitors'!$C$8</f>
        <v>46.003</v>
      </c>
      <c r="CQ426" s="35">
        <f t="shared" si="48"/>
        <v>0</v>
      </c>
      <c r="CR426" s="33">
        <f>(IF(CD426=TRUE,CI426+(CI426*'2. AC Monitors'!$D$15),'1. Version 7 Dataset'!CI426))*0.85</f>
        <v>46.599550000000001</v>
      </c>
      <c r="CS426" s="35">
        <f t="shared" si="49"/>
        <v>0</v>
      </c>
      <c r="CT426" s="35">
        <f>($AZ426*$R426*'3. Signage Displays'!$A$7)+'3. Signage Displays'!$B$7*TANH('3. Signage Displays'!$C$7*('1. Version 7 Dataset'!$R426+'3. Signage Displays'!$D$7)+'3. Signage Displays'!$E$7)+'3. Signage Displays'!$F$7</f>
        <v>37.106523626443199</v>
      </c>
      <c r="CU426" s="36">
        <f>($AZ426*$R426*'3. Signage Displays'!$A$7)</f>
        <v>3.2782260000000005</v>
      </c>
      <c r="CV426" s="37">
        <f>BE426-(AZ426*R426*'3. Signage Displays'!$A$7)</f>
        <v>15.661774000000001</v>
      </c>
      <c r="CW426" s="37">
        <f>IF(CC426=TRUE,CV426-(CT426*'3. Signage Displays'!$A$12),CV426)</f>
        <v>15.661774000000001</v>
      </c>
      <c r="CX426" s="38">
        <f>'3. Signage Displays'!$B$7*TANH('3. Signage Displays'!$C$7*('1. Version 7 Dataset'!R426+'3. Signage Displays'!$D$7)+'3. Signage Displays'!$E$7)+'3. Signage Displays'!$F$7</f>
        <v>33.828297626443195</v>
      </c>
      <c r="CY426" s="28">
        <f t="shared" si="50"/>
        <v>1</v>
      </c>
    </row>
    <row r="427" spans="1:103" s="17" customFormat="1" ht="19.5" customHeight="1">
      <c r="A427" s="28">
        <v>564</v>
      </c>
      <c r="B427" s="29" t="s">
        <v>808</v>
      </c>
      <c r="C427" s="29" t="s">
        <v>933</v>
      </c>
      <c r="D427" s="29" t="s">
        <v>934</v>
      </c>
      <c r="E427" s="29" t="s">
        <v>814</v>
      </c>
      <c r="F427" s="29" t="s">
        <v>933</v>
      </c>
      <c r="G427" s="29" t="s">
        <v>934</v>
      </c>
      <c r="H427" s="29" t="s">
        <v>935</v>
      </c>
      <c r="I427" s="29" t="s">
        <v>78</v>
      </c>
      <c r="J427" s="29" t="s">
        <v>100</v>
      </c>
      <c r="K427" s="29" t="s">
        <v>105</v>
      </c>
      <c r="L427" s="29" t="s">
        <v>80</v>
      </c>
      <c r="M427" s="29" t="s">
        <v>105</v>
      </c>
      <c r="N427" s="30">
        <v>1000</v>
      </c>
      <c r="O427" s="30">
        <v>11.7</v>
      </c>
      <c r="P427" s="30">
        <v>20.7</v>
      </c>
      <c r="Q427" s="31">
        <v>23.8</v>
      </c>
      <c r="R427" s="30">
        <v>242.19</v>
      </c>
      <c r="S427" s="30">
        <v>1.78</v>
      </c>
      <c r="T427" s="30">
        <v>1080</v>
      </c>
      <c r="U427" s="30">
        <v>1920</v>
      </c>
      <c r="V427" s="32">
        <v>2.1</v>
      </c>
      <c r="W427" s="30">
        <v>8562</v>
      </c>
      <c r="X427" s="30">
        <v>60</v>
      </c>
      <c r="Y427" s="30">
        <v>32.4</v>
      </c>
      <c r="Z427" s="29" t="s">
        <v>86</v>
      </c>
      <c r="AA427" s="29" t="s">
        <v>86</v>
      </c>
      <c r="AB427" s="29"/>
      <c r="AC427" s="29"/>
      <c r="AD427" s="29" t="s">
        <v>84</v>
      </c>
      <c r="AE427" s="29" t="s">
        <v>83</v>
      </c>
      <c r="AF427" s="29" t="s">
        <v>914</v>
      </c>
      <c r="AG427" s="29" t="s">
        <v>105</v>
      </c>
      <c r="AH427" s="29" t="s">
        <v>120</v>
      </c>
      <c r="AI427" s="29" t="s">
        <v>105</v>
      </c>
      <c r="AJ427" s="29" t="s">
        <v>120</v>
      </c>
      <c r="AK427" s="29" t="s">
        <v>86</v>
      </c>
      <c r="AL427" s="29" t="s">
        <v>87</v>
      </c>
      <c r="AM427" s="29" t="s">
        <v>105</v>
      </c>
      <c r="AN427" s="29" t="s">
        <v>86</v>
      </c>
      <c r="AO427" s="29" t="s">
        <v>86</v>
      </c>
      <c r="AP427" s="29" t="s">
        <v>86</v>
      </c>
      <c r="AQ427" s="29" t="s">
        <v>96</v>
      </c>
      <c r="AR427" s="29" t="s">
        <v>105</v>
      </c>
      <c r="AS427" s="29" t="s">
        <v>84</v>
      </c>
      <c r="AT427" s="29" t="s">
        <v>89</v>
      </c>
      <c r="AU427" s="29" t="s">
        <v>105</v>
      </c>
      <c r="AV427" s="30">
        <v>4</v>
      </c>
      <c r="AW427" s="29" t="s">
        <v>84</v>
      </c>
      <c r="AX427" s="29" t="s">
        <v>83</v>
      </c>
      <c r="AY427" s="30">
        <v>250</v>
      </c>
      <c r="AZ427" s="30">
        <v>266.39999999999998</v>
      </c>
      <c r="BA427" s="30">
        <v>223.9</v>
      </c>
      <c r="BB427" s="30">
        <v>200</v>
      </c>
      <c r="BC427" s="29"/>
      <c r="BD427" s="29"/>
      <c r="BE427" s="30">
        <v>16.690000000000001</v>
      </c>
      <c r="BF427" s="29"/>
      <c r="BG427" s="30">
        <v>0.18</v>
      </c>
      <c r="BH427" s="30">
        <v>0.18</v>
      </c>
      <c r="BI427" s="29"/>
      <c r="BJ427" s="30">
        <v>0.17</v>
      </c>
      <c r="BK427" s="30">
        <v>52.2</v>
      </c>
      <c r="BL427" s="30">
        <v>52.2</v>
      </c>
      <c r="BM427" s="30">
        <v>54.1</v>
      </c>
      <c r="BN427" s="29"/>
      <c r="BO427" s="29"/>
      <c r="BP427" s="30">
        <v>0.26</v>
      </c>
      <c r="BQ427" s="30">
        <v>0.27</v>
      </c>
      <c r="BR427" s="30">
        <v>0.27</v>
      </c>
      <c r="BS427" s="30">
        <v>17.13</v>
      </c>
      <c r="BT427" s="30">
        <v>54.06</v>
      </c>
      <c r="BU427" s="29"/>
      <c r="BV427" s="30">
        <v>0</v>
      </c>
      <c r="BW427" s="28">
        <v>564</v>
      </c>
      <c r="BX427" s="33">
        <f t="shared" si="45"/>
        <v>52.196459999999995</v>
      </c>
      <c r="BY427" s="34">
        <f>IF(COUNTIF($G$2:G427,G427)=1,1,0)</f>
        <v>1</v>
      </c>
      <c r="BZ427" s="34">
        <f t="shared" si="46"/>
        <v>1</v>
      </c>
      <c r="CA427" s="28" t="s">
        <v>3405</v>
      </c>
      <c r="CB427" s="34" t="b">
        <f t="shared" si="51"/>
        <v>0</v>
      </c>
      <c r="CC427" s="34" t="b">
        <f t="shared" si="47"/>
        <v>0</v>
      </c>
      <c r="CD427" s="34" t="b">
        <f t="array" ref="CD427">ISNUMBER(SEARCH("Touch Screen",$AJ427))</f>
        <v>0</v>
      </c>
      <c r="CE427" s="34"/>
      <c r="CF427" s="34"/>
      <c r="CG427" s="32">
        <v>32.4</v>
      </c>
      <c r="CH427" s="28">
        <v>0</v>
      </c>
      <c r="CI427" s="33">
        <f>('2. AC Monitors'!$A$8*'1. Version 7 Dataset'!$R427)+('1. Version 7 Dataset'!$V427*'2. AC Monitors'!$B$8)+'2. AC Monitors'!$C$8</f>
        <v>46.367179999999998</v>
      </c>
      <c r="CJ427" s="35">
        <f>BX427-('2. AC Monitors'!$B$8*V427)</f>
        <v>43.376459999999994</v>
      </c>
      <c r="CK427" s="33">
        <f>IF($CH427=0,CJ427,CJ427-('2. AC Monitors'!$A$15*'1. Version 7 Dataset'!$CG427))</f>
        <v>43.376459999999994</v>
      </c>
      <c r="CL427" s="33">
        <f>IF($CC427=TRUE,'1. Version 7 Dataset'!CK427-($CI427*'2. AC Monitors'!$B$15),'1. Version 7 Dataset'!CK427)</f>
        <v>43.376459999999994</v>
      </c>
      <c r="CM427" s="33">
        <f>IF($CD427=TRUE,CL427-($CI427*'2. AC Monitors'!$D$15),CL427)</f>
        <v>43.376459999999994</v>
      </c>
      <c r="CN427" s="33">
        <f>IF($CB427=TRUE,CM427-($CI427*'2. AC Monitors'!$E$15),CM427)</f>
        <v>43.376459999999994</v>
      </c>
      <c r="CO427" s="33">
        <f>IF($CA427="DC",CN427+(CI427*(1-'2. AC Monitors'!$D$21)),CN427)</f>
        <v>43.376459999999994</v>
      </c>
      <c r="CP427" s="35">
        <f>('2. AC Monitors'!$A$8*'1. Version 7 Dataset'!$R427)+'2. AC Monitors'!$C$8</f>
        <v>37.547179999999997</v>
      </c>
      <c r="CQ427" s="35">
        <f t="shared" si="48"/>
        <v>0</v>
      </c>
      <c r="CR427" s="33">
        <f>(IF(CD427=TRUE,CI427+(CI427*'2. AC Monitors'!$D$15),'1. Version 7 Dataset'!CI427))*0.85</f>
        <v>39.412102999999995</v>
      </c>
      <c r="CS427" s="35">
        <f t="shared" si="49"/>
        <v>0</v>
      </c>
      <c r="CT427" s="35">
        <f>($AZ427*$R427*'3. Signage Displays'!$A$7)+'3. Signage Displays'!$B$7*TANH('3. Signage Displays'!$C$7*('1. Version 7 Dataset'!$R427+'3. Signage Displays'!$D$7)+'3. Signage Displays'!$E$7)+'3. Signage Displays'!$F$7</f>
        <v>32.290900084338432</v>
      </c>
      <c r="CU427" s="36">
        <f>($AZ427*$R427*'3. Signage Displays'!$A$7)</f>
        <v>2.5807766400000003</v>
      </c>
      <c r="CV427" s="37">
        <f>BE427-(AZ427*R427*'3. Signage Displays'!$A$7)</f>
        <v>14.109223360000001</v>
      </c>
      <c r="CW427" s="37">
        <f>IF(CC427=TRUE,CV427-(CT427*'3. Signage Displays'!$A$12),CV427)</f>
        <v>14.109223360000001</v>
      </c>
      <c r="CX427" s="38">
        <f>'3. Signage Displays'!$B$7*TANH('3. Signage Displays'!$C$7*('1. Version 7 Dataset'!R427+'3. Signage Displays'!$D$7)+'3. Signage Displays'!$E$7)+'3. Signage Displays'!$F$7</f>
        <v>29.710123444338436</v>
      </c>
      <c r="CY427" s="28">
        <f t="shared" si="50"/>
        <v>1</v>
      </c>
    </row>
    <row r="428" spans="1:103" s="17" customFormat="1" ht="19.5" customHeight="1">
      <c r="A428" s="28">
        <v>565</v>
      </c>
      <c r="B428" s="29" t="s">
        <v>2231</v>
      </c>
      <c r="C428" s="29" t="s">
        <v>2382</v>
      </c>
      <c r="D428" s="29" t="s">
        <v>2380</v>
      </c>
      <c r="E428" s="29" t="s">
        <v>2234</v>
      </c>
      <c r="F428" s="29" t="s">
        <v>2382</v>
      </c>
      <c r="G428" s="29" t="s">
        <v>2380</v>
      </c>
      <c r="H428" s="29" t="s">
        <v>2383</v>
      </c>
      <c r="I428" s="29" t="s">
        <v>78</v>
      </c>
      <c r="J428" s="29" t="s">
        <v>100</v>
      </c>
      <c r="K428" s="29"/>
      <c r="L428" s="29" t="s">
        <v>80</v>
      </c>
      <c r="M428" s="29"/>
      <c r="N428" s="30">
        <v>1000</v>
      </c>
      <c r="O428" s="30">
        <v>11.5</v>
      </c>
      <c r="P428" s="30">
        <v>20.5</v>
      </c>
      <c r="Q428" s="31">
        <v>23.5</v>
      </c>
      <c r="R428" s="30">
        <v>235.98</v>
      </c>
      <c r="S428" s="30">
        <v>1.78</v>
      </c>
      <c r="T428" s="30">
        <v>1080</v>
      </c>
      <c r="U428" s="30">
        <v>1920</v>
      </c>
      <c r="V428" s="32">
        <v>2.1</v>
      </c>
      <c r="W428" s="30">
        <v>8787</v>
      </c>
      <c r="X428" s="30">
        <v>60</v>
      </c>
      <c r="Y428" s="30">
        <v>0.3</v>
      </c>
      <c r="Z428" s="29" t="s">
        <v>86</v>
      </c>
      <c r="AA428" s="29" t="s">
        <v>86</v>
      </c>
      <c r="AB428" s="29"/>
      <c r="AC428" s="29"/>
      <c r="AD428" s="29" t="s">
        <v>84</v>
      </c>
      <c r="AE428" s="29" t="s">
        <v>83</v>
      </c>
      <c r="AF428" s="29" t="s">
        <v>139</v>
      </c>
      <c r="AG428" s="29"/>
      <c r="AH428" s="29" t="s">
        <v>120</v>
      </c>
      <c r="AI428" s="29"/>
      <c r="AJ428" s="29" t="s">
        <v>120</v>
      </c>
      <c r="AK428" s="29" t="s">
        <v>86</v>
      </c>
      <c r="AL428" s="29" t="s">
        <v>102</v>
      </c>
      <c r="AM428" s="29"/>
      <c r="AN428" s="29" t="s">
        <v>86</v>
      </c>
      <c r="AO428" s="29" t="s">
        <v>86</v>
      </c>
      <c r="AP428" s="29" t="s">
        <v>86</v>
      </c>
      <c r="AQ428" s="29" t="s">
        <v>96</v>
      </c>
      <c r="AR428" s="29"/>
      <c r="AS428" s="29" t="s">
        <v>84</v>
      </c>
      <c r="AT428" s="29" t="s">
        <v>89</v>
      </c>
      <c r="AU428" s="29"/>
      <c r="AV428" s="30">
        <v>1</v>
      </c>
      <c r="AW428" s="29" t="s">
        <v>84</v>
      </c>
      <c r="AX428" s="29" t="s">
        <v>84</v>
      </c>
      <c r="AY428" s="30">
        <v>300</v>
      </c>
      <c r="AZ428" s="30">
        <v>270</v>
      </c>
      <c r="BA428" s="30">
        <v>255</v>
      </c>
      <c r="BB428" s="30">
        <v>200.2</v>
      </c>
      <c r="BC428" s="29"/>
      <c r="BD428" s="29"/>
      <c r="BE428" s="30">
        <v>16.46</v>
      </c>
      <c r="BF428" s="29"/>
      <c r="BG428" s="30">
        <v>0.15</v>
      </c>
      <c r="BH428" s="29"/>
      <c r="BI428" s="29"/>
      <c r="BJ428" s="30">
        <v>0.1</v>
      </c>
      <c r="BK428" s="30">
        <v>51.32</v>
      </c>
      <c r="BL428" s="30">
        <v>51.32</v>
      </c>
      <c r="BM428" s="30">
        <v>52.9</v>
      </c>
      <c r="BN428" s="29"/>
      <c r="BO428" s="29"/>
      <c r="BP428" s="30">
        <v>0.14000000000000001</v>
      </c>
      <c r="BQ428" s="30">
        <v>0.19</v>
      </c>
      <c r="BR428" s="29"/>
      <c r="BS428" s="30">
        <v>16.53</v>
      </c>
      <c r="BT428" s="30">
        <v>51.76</v>
      </c>
      <c r="BU428" s="29"/>
      <c r="BV428" s="30">
        <v>0</v>
      </c>
      <c r="BW428" s="28">
        <v>565</v>
      </c>
      <c r="BX428" s="33">
        <f t="shared" si="45"/>
        <v>51.320460000000004</v>
      </c>
      <c r="BY428" s="34">
        <f>IF(COUNTIF($G$2:G428,G428)=1,1,0)</f>
        <v>0</v>
      </c>
      <c r="BZ428" s="34">
        <f t="shared" si="46"/>
        <v>1</v>
      </c>
      <c r="CA428" s="28" t="s">
        <v>3405</v>
      </c>
      <c r="CB428" s="34" t="b">
        <f t="shared" si="51"/>
        <v>0</v>
      </c>
      <c r="CC428" s="34" t="b">
        <f t="shared" si="47"/>
        <v>0</v>
      </c>
      <c r="CD428" s="34" t="b">
        <f t="array" ref="CD428">ISNUMBER(SEARCH("Touch Screen",$AJ428))</f>
        <v>0</v>
      </c>
      <c r="CE428" s="34"/>
      <c r="CF428" s="34"/>
      <c r="CG428" s="32">
        <v>0.3</v>
      </c>
      <c r="CH428" s="28">
        <v>0</v>
      </c>
      <c r="CI428" s="33">
        <f>('2. AC Monitors'!$A$8*'1. Version 7 Dataset'!$R428)+('1. Version 7 Dataset'!$V428*'2. AC Monitors'!$B$8)+'2. AC Monitors'!$C$8</f>
        <v>45.609560000000002</v>
      </c>
      <c r="CJ428" s="35">
        <f>BX428-('2. AC Monitors'!$B$8*V428)</f>
        <v>42.500460000000004</v>
      </c>
      <c r="CK428" s="33">
        <f>IF($CH428=0,CJ428,CJ428-('2. AC Monitors'!$A$15*'1. Version 7 Dataset'!$CG428))</f>
        <v>42.500460000000004</v>
      </c>
      <c r="CL428" s="33">
        <f>IF($CC428=TRUE,'1. Version 7 Dataset'!CK428-($CI428*'2. AC Monitors'!$B$15),'1. Version 7 Dataset'!CK428)</f>
        <v>42.500460000000004</v>
      </c>
      <c r="CM428" s="33">
        <f>IF($CD428=TRUE,CL428-($CI428*'2. AC Monitors'!$D$15),CL428)</f>
        <v>42.500460000000004</v>
      </c>
      <c r="CN428" s="33">
        <f>IF($CB428=TRUE,CM428-($CI428*'2. AC Monitors'!$E$15),CM428)</f>
        <v>42.500460000000004</v>
      </c>
      <c r="CO428" s="33">
        <f>IF($CA428="DC",CN428+(CI428*(1-'2. AC Monitors'!$D$21)),CN428)</f>
        <v>42.500460000000004</v>
      </c>
      <c r="CP428" s="35">
        <f>('2. AC Monitors'!$A$8*'1. Version 7 Dataset'!$R428)+'2. AC Monitors'!$C$8</f>
        <v>36.789559999999994</v>
      </c>
      <c r="CQ428" s="35">
        <f t="shared" si="48"/>
        <v>0</v>
      </c>
      <c r="CR428" s="33">
        <f>(IF(CD428=TRUE,CI428+(CI428*'2. AC Monitors'!$D$15),'1. Version 7 Dataset'!CI428))*0.85</f>
        <v>38.768126000000002</v>
      </c>
      <c r="CS428" s="35">
        <f t="shared" si="49"/>
        <v>0</v>
      </c>
      <c r="CT428" s="35">
        <f>($AZ428*$R428*'3. Signage Displays'!$A$7)+'3. Signage Displays'!$B$7*TANH('3. Signage Displays'!$C$7*('1. Version 7 Dataset'!$R428+'3. Signage Displays'!$D$7)+'3. Signage Displays'!$E$7)+'3. Signage Displays'!$F$7</f>
        <v>31.888455271673006</v>
      </c>
      <c r="CU428" s="36">
        <f>($AZ428*$R428*'3. Signage Displays'!$A$7)</f>
        <v>2.548584</v>
      </c>
      <c r="CV428" s="37">
        <f>BE428-(AZ428*R428*'3. Signage Displays'!$A$7)</f>
        <v>13.911416000000001</v>
      </c>
      <c r="CW428" s="37">
        <f>IF(CC428=TRUE,CV428-(CT428*'3. Signage Displays'!$A$12),CV428)</f>
        <v>13.911416000000001</v>
      </c>
      <c r="CX428" s="38">
        <f>'3. Signage Displays'!$B$7*TANH('3. Signage Displays'!$C$7*('1. Version 7 Dataset'!R428+'3. Signage Displays'!$D$7)+'3. Signage Displays'!$E$7)+'3. Signage Displays'!$F$7</f>
        <v>29.339871271673005</v>
      </c>
      <c r="CY428" s="28">
        <f t="shared" si="50"/>
        <v>1</v>
      </c>
    </row>
    <row r="429" spans="1:103" s="17" customFormat="1" ht="19.5" customHeight="1">
      <c r="A429" s="28">
        <v>566</v>
      </c>
      <c r="B429" s="29" t="s">
        <v>72</v>
      </c>
      <c r="C429" s="29" t="s">
        <v>149</v>
      </c>
      <c r="D429" s="29" t="s">
        <v>147</v>
      </c>
      <c r="E429" s="29" t="s">
        <v>75</v>
      </c>
      <c r="F429" s="29" t="s">
        <v>149</v>
      </c>
      <c r="G429" s="29" t="s">
        <v>147</v>
      </c>
      <c r="H429" s="29"/>
      <c r="I429" s="29" t="s">
        <v>78</v>
      </c>
      <c r="J429" s="29" t="s">
        <v>79</v>
      </c>
      <c r="K429" s="29"/>
      <c r="L429" s="29" t="s">
        <v>80</v>
      </c>
      <c r="M429" s="29"/>
      <c r="N429" s="30">
        <v>1000</v>
      </c>
      <c r="O429" s="30">
        <v>11.7</v>
      </c>
      <c r="P429" s="30">
        <v>20.8</v>
      </c>
      <c r="Q429" s="31">
        <v>23.8</v>
      </c>
      <c r="R429" s="30">
        <v>242.18</v>
      </c>
      <c r="S429" s="30">
        <v>1.78</v>
      </c>
      <c r="T429" s="30">
        <v>1080</v>
      </c>
      <c r="U429" s="30">
        <v>1920</v>
      </c>
      <c r="V429" s="32">
        <v>2.1</v>
      </c>
      <c r="W429" s="30">
        <v>8562</v>
      </c>
      <c r="X429" s="30">
        <v>60</v>
      </c>
      <c r="Y429" s="30">
        <v>32.700000000000003</v>
      </c>
      <c r="Z429" s="29" t="s">
        <v>150</v>
      </c>
      <c r="AA429" s="29" t="s">
        <v>86</v>
      </c>
      <c r="AB429" s="29"/>
      <c r="AC429" s="29"/>
      <c r="AD429" s="29" t="s">
        <v>84</v>
      </c>
      <c r="AE429" s="29" t="s">
        <v>84</v>
      </c>
      <c r="AF429" s="29" t="s">
        <v>151</v>
      </c>
      <c r="AG429" s="29" t="s">
        <v>118</v>
      </c>
      <c r="AH429" s="29" t="s">
        <v>119</v>
      </c>
      <c r="AI429" s="29"/>
      <c r="AJ429" s="29" t="s">
        <v>120</v>
      </c>
      <c r="AK429" s="29" t="s">
        <v>86</v>
      </c>
      <c r="AL429" s="29" t="s">
        <v>87</v>
      </c>
      <c r="AM429" s="29" t="s">
        <v>118</v>
      </c>
      <c r="AN429" s="29" t="s">
        <v>86</v>
      </c>
      <c r="AO429" s="29" t="s">
        <v>86</v>
      </c>
      <c r="AP429" s="29" t="s">
        <v>86</v>
      </c>
      <c r="AQ429" s="29" t="s">
        <v>96</v>
      </c>
      <c r="AR429" s="29"/>
      <c r="AS429" s="29" t="s">
        <v>84</v>
      </c>
      <c r="AT429" s="29" t="s">
        <v>121</v>
      </c>
      <c r="AU429" s="29"/>
      <c r="AV429" s="30">
        <v>1</v>
      </c>
      <c r="AW429" s="29" t="s">
        <v>84</v>
      </c>
      <c r="AX429" s="29" t="s">
        <v>84</v>
      </c>
      <c r="AY429" s="30">
        <v>250</v>
      </c>
      <c r="AZ429" s="30">
        <v>301.89999999999998</v>
      </c>
      <c r="BA429" s="30">
        <v>299</v>
      </c>
      <c r="BB429" s="30">
        <v>200.2</v>
      </c>
      <c r="BC429" s="29"/>
      <c r="BD429" s="29"/>
      <c r="BE429" s="30">
        <v>12.5</v>
      </c>
      <c r="BF429" s="29"/>
      <c r="BG429" s="30">
        <v>0.16</v>
      </c>
      <c r="BH429" s="29"/>
      <c r="BI429" s="29"/>
      <c r="BJ429" s="30">
        <v>0.08</v>
      </c>
      <c r="BK429" s="30">
        <v>39.229999999999997</v>
      </c>
      <c r="BL429" s="30">
        <v>39.229999999999997</v>
      </c>
      <c r="BM429" s="30">
        <v>54.15</v>
      </c>
      <c r="BN429" s="29"/>
      <c r="BO429" s="29"/>
      <c r="BP429" s="30">
        <v>0.12</v>
      </c>
      <c r="BQ429" s="30">
        <v>0.19</v>
      </c>
      <c r="BR429" s="29"/>
      <c r="BS429" s="30">
        <v>12.62</v>
      </c>
      <c r="BT429" s="30">
        <v>39.799999999999997</v>
      </c>
      <c r="BU429" s="29"/>
      <c r="BV429" s="30">
        <v>0</v>
      </c>
      <c r="BW429" s="28">
        <v>566</v>
      </c>
      <c r="BX429" s="33">
        <f t="shared" si="45"/>
        <v>39.236040000000003</v>
      </c>
      <c r="BY429" s="34">
        <f>IF(COUNTIF($G$2:G429,G429)=1,1,0)</f>
        <v>0</v>
      </c>
      <c r="BZ429" s="34">
        <f t="shared" si="46"/>
        <v>1</v>
      </c>
      <c r="CA429" s="28" t="s">
        <v>3405</v>
      </c>
      <c r="CB429" s="34" t="b">
        <f t="shared" si="51"/>
        <v>0</v>
      </c>
      <c r="CC429" s="34" t="b">
        <f t="shared" si="47"/>
        <v>0</v>
      </c>
      <c r="CD429" s="34" t="b">
        <f t="array" ref="CD429">ISNUMBER(SEARCH("Touch Screen",$AJ429))</f>
        <v>0</v>
      </c>
      <c r="CE429" s="34"/>
      <c r="CF429" s="34"/>
      <c r="CG429" s="32">
        <v>32.700000000000003</v>
      </c>
      <c r="CH429" s="28">
        <v>0</v>
      </c>
      <c r="CI429" s="33">
        <f>('2. AC Monitors'!$A$8*'1. Version 7 Dataset'!$R429)+('1. Version 7 Dataset'!$V429*'2. AC Monitors'!$B$8)+'2. AC Monitors'!$C$8</f>
        <v>46.365960000000001</v>
      </c>
      <c r="CJ429" s="35">
        <f>BX429-('2. AC Monitors'!$B$8*V429)</f>
        <v>30.416040000000002</v>
      </c>
      <c r="CK429" s="33">
        <f>IF($CH429=0,CJ429,CJ429-('2. AC Monitors'!$A$15*'1. Version 7 Dataset'!$CG429))</f>
        <v>30.416040000000002</v>
      </c>
      <c r="CL429" s="33">
        <f>IF($CC429=TRUE,'1. Version 7 Dataset'!CK429-($CI429*'2. AC Monitors'!$B$15),'1. Version 7 Dataset'!CK429)</f>
        <v>30.416040000000002</v>
      </c>
      <c r="CM429" s="33">
        <f>IF($CD429=TRUE,CL429-($CI429*'2. AC Monitors'!$D$15),CL429)</f>
        <v>30.416040000000002</v>
      </c>
      <c r="CN429" s="33">
        <f>IF($CB429=TRUE,CM429-($CI429*'2. AC Monitors'!$E$15),CM429)</f>
        <v>30.416040000000002</v>
      </c>
      <c r="CO429" s="33">
        <f>IF($CA429="DC",CN429+(CI429*(1-'2. AC Monitors'!$D$21)),CN429)</f>
        <v>30.416040000000002</v>
      </c>
      <c r="CP429" s="35">
        <f>('2. AC Monitors'!$A$8*'1. Version 7 Dataset'!$R429)+'2. AC Monitors'!$C$8</f>
        <v>37.545960000000001</v>
      </c>
      <c r="CQ429" s="35">
        <f t="shared" si="48"/>
        <v>1</v>
      </c>
      <c r="CR429" s="33">
        <f>(IF(CD429=TRUE,CI429+(CI429*'2. AC Monitors'!$D$15),'1. Version 7 Dataset'!CI429))*0.85</f>
        <v>39.411065999999998</v>
      </c>
      <c r="CS429" s="35">
        <f t="shared" si="49"/>
        <v>1</v>
      </c>
      <c r="CT429" s="35">
        <f>($AZ429*$R429*'3. Signage Displays'!$A$7)+'3. Signage Displays'!$B$7*TANH('3. Signage Displays'!$C$7*('1. Version 7 Dataset'!$R429+'3. Signage Displays'!$D$7)+'3. Signage Displays'!$E$7)+'3. Signage Displays'!$F$7</f>
        <v>32.634093052701331</v>
      </c>
      <c r="CU429" s="36">
        <f>($AZ429*$R429*'3. Signage Displays'!$A$7)</f>
        <v>2.9245656799999997</v>
      </c>
      <c r="CV429" s="37">
        <f>BE429-(AZ429*R429*'3. Signage Displays'!$A$7)</f>
        <v>9.5754343199999994</v>
      </c>
      <c r="CW429" s="37">
        <f>IF(CC429=TRUE,CV429-(CT429*'3. Signage Displays'!$A$12),CV429)</f>
        <v>9.5754343199999994</v>
      </c>
      <c r="CX429" s="38">
        <f>'3. Signage Displays'!$B$7*TANH('3. Signage Displays'!$C$7*('1. Version 7 Dataset'!R429+'3. Signage Displays'!$D$7)+'3. Signage Displays'!$E$7)+'3. Signage Displays'!$F$7</f>
        <v>29.709527372701334</v>
      </c>
      <c r="CY429" s="28">
        <f t="shared" si="50"/>
        <v>1</v>
      </c>
    </row>
    <row r="430" spans="1:103" s="17" customFormat="1" ht="19.5" customHeight="1">
      <c r="A430" s="28">
        <v>567</v>
      </c>
      <c r="B430" s="29" t="s">
        <v>2857</v>
      </c>
      <c r="C430" s="29" t="s">
        <v>2928</v>
      </c>
      <c r="D430" s="29" t="s">
        <v>2925</v>
      </c>
      <c r="E430" s="29" t="s">
        <v>2860</v>
      </c>
      <c r="F430" s="29" t="s">
        <v>2928</v>
      </c>
      <c r="G430" s="29" t="s">
        <v>2925</v>
      </c>
      <c r="H430" s="29" t="s">
        <v>2929</v>
      </c>
      <c r="I430" s="29" t="s">
        <v>78</v>
      </c>
      <c r="J430" s="29" t="s">
        <v>100</v>
      </c>
      <c r="K430" s="29"/>
      <c r="L430" s="29" t="s">
        <v>80</v>
      </c>
      <c r="M430" s="29"/>
      <c r="N430" s="30">
        <v>700</v>
      </c>
      <c r="O430" s="30">
        <v>10.6</v>
      </c>
      <c r="P430" s="30">
        <v>18.8</v>
      </c>
      <c r="Q430" s="31">
        <v>21.5</v>
      </c>
      <c r="R430" s="30">
        <v>197.52</v>
      </c>
      <c r="S430" s="30">
        <v>1.78</v>
      </c>
      <c r="T430" s="30">
        <v>1080</v>
      </c>
      <c r="U430" s="30">
        <v>1920</v>
      </c>
      <c r="V430" s="32">
        <v>2.1</v>
      </c>
      <c r="W430" s="30">
        <v>10498</v>
      </c>
      <c r="X430" s="30">
        <v>60</v>
      </c>
      <c r="Y430" s="30">
        <v>0.3</v>
      </c>
      <c r="Z430" s="29" t="s">
        <v>86</v>
      </c>
      <c r="AA430" s="29" t="s">
        <v>86</v>
      </c>
      <c r="AB430" s="29"/>
      <c r="AC430" s="29"/>
      <c r="AD430" s="29" t="s">
        <v>84</v>
      </c>
      <c r="AE430" s="29" t="s">
        <v>83</v>
      </c>
      <c r="AF430" s="29" t="s">
        <v>270</v>
      </c>
      <c r="AG430" s="29"/>
      <c r="AH430" s="29" t="s">
        <v>86</v>
      </c>
      <c r="AI430" s="29"/>
      <c r="AJ430" s="29" t="s">
        <v>86</v>
      </c>
      <c r="AK430" s="29" t="s">
        <v>86</v>
      </c>
      <c r="AL430" s="29" t="s">
        <v>102</v>
      </c>
      <c r="AM430" s="29"/>
      <c r="AN430" s="29" t="s">
        <v>86</v>
      </c>
      <c r="AO430" s="29" t="s">
        <v>86</v>
      </c>
      <c r="AP430" s="29" t="s">
        <v>86</v>
      </c>
      <c r="AQ430" s="29" t="s">
        <v>96</v>
      </c>
      <c r="AR430" s="29"/>
      <c r="AS430" s="29" t="s">
        <v>84</v>
      </c>
      <c r="AT430" s="29" t="s">
        <v>89</v>
      </c>
      <c r="AU430" s="29"/>
      <c r="AV430" s="30">
        <v>5</v>
      </c>
      <c r="AW430" s="29" t="s">
        <v>84</v>
      </c>
      <c r="AX430" s="29" t="s">
        <v>84</v>
      </c>
      <c r="AY430" s="30">
        <v>225</v>
      </c>
      <c r="AZ430" s="30">
        <v>225</v>
      </c>
      <c r="BA430" s="30">
        <v>184</v>
      </c>
      <c r="BB430" s="30">
        <v>200</v>
      </c>
      <c r="BC430" s="29"/>
      <c r="BD430" s="29"/>
      <c r="BE430" s="30">
        <v>14.33</v>
      </c>
      <c r="BF430" s="29"/>
      <c r="BG430" s="30">
        <v>0.3</v>
      </c>
      <c r="BH430" s="29"/>
      <c r="BI430" s="29"/>
      <c r="BJ430" s="30">
        <v>0.22</v>
      </c>
      <c r="BK430" s="30">
        <v>45.64</v>
      </c>
      <c r="BL430" s="30">
        <v>45.64</v>
      </c>
      <c r="BM430" s="30">
        <v>50.6</v>
      </c>
      <c r="BN430" s="29"/>
      <c r="BO430" s="29"/>
      <c r="BP430" s="30">
        <v>0.25</v>
      </c>
      <c r="BQ430" s="30">
        <v>0.33</v>
      </c>
      <c r="BR430" s="29"/>
      <c r="BS430" s="30">
        <v>14.53</v>
      </c>
      <c r="BT430" s="30">
        <v>46.43</v>
      </c>
      <c r="BU430" s="29"/>
      <c r="BV430" s="30">
        <v>0</v>
      </c>
      <c r="BW430" s="28">
        <v>567</v>
      </c>
      <c r="BX430" s="33">
        <f t="shared" si="45"/>
        <v>45.643979999999999</v>
      </c>
      <c r="BY430" s="34">
        <f>IF(COUNTIF($G$2:G430,G430)=1,1,0)</f>
        <v>0</v>
      </c>
      <c r="BZ430" s="34">
        <f t="shared" si="46"/>
        <v>1</v>
      </c>
      <c r="CA430" s="28" t="s">
        <v>3405</v>
      </c>
      <c r="CB430" s="34" t="b">
        <f t="shared" si="51"/>
        <v>0</v>
      </c>
      <c r="CC430" s="34" t="b">
        <f t="shared" si="47"/>
        <v>0</v>
      </c>
      <c r="CD430" s="34" t="b">
        <f t="array" ref="CD430">ISNUMBER(SEARCH("Touch Screen",$AJ430))</f>
        <v>0</v>
      </c>
      <c r="CE430" s="34"/>
      <c r="CF430" s="34"/>
      <c r="CG430" s="32">
        <v>0.3</v>
      </c>
      <c r="CH430" s="28">
        <v>0</v>
      </c>
      <c r="CI430" s="33">
        <f>('2. AC Monitors'!$A$8*'1. Version 7 Dataset'!$R430)+('1. Version 7 Dataset'!$V430*'2. AC Monitors'!$B$8)+'2. AC Monitors'!$C$8</f>
        <v>40.917439999999999</v>
      </c>
      <c r="CJ430" s="35">
        <f>BX430-('2. AC Monitors'!$B$8*V430)</f>
        <v>36.823979999999999</v>
      </c>
      <c r="CK430" s="33">
        <f>IF($CH430=0,CJ430,CJ430-('2. AC Monitors'!$A$15*'1. Version 7 Dataset'!$CG430))</f>
        <v>36.823979999999999</v>
      </c>
      <c r="CL430" s="33">
        <f>IF($CC430=TRUE,'1. Version 7 Dataset'!CK430-($CI430*'2. AC Monitors'!$B$15),'1. Version 7 Dataset'!CK430)</f>
        <v>36.823979999999999</v>
      </c>
      <c r="CM430" s="33">
        <f>IF($CD430=TRUE,CL430-($CI430*'2. AC Monitors'!$D$15),CL430)</f>
        <v>36.823979999999999</v>
      </c>
      <c r="CN430" s="33">
        <f>IF($CB430=TRUE,CM430-($CI430*'2. AC Monitors'!$E$15),CM430)</f>
        <v>36.823979999999999</v>
      </c>
      <c r="CO430" s="33">
        <f>IF($CA430="DC",CN430+(CI430*(1-'2. AC Monitors'!$D$21)),CN430)</f>
        <v>36.823979999999999</v>
      </c>
      <c r="CP430" s="35">
        <f>('2. AC Monitors'!$A$8*'1. Version 7 Dataset'!$R430)+'2. AC Monitors'!$C$8</f>
        <v>32.097440000000006</v>
      </c>
      <c r="CQ430" s="35">
        <f t="shared" si="48"/>
        <v>0</v>
      </c>
      <c r="CR430" s="33">
        <f>(IF(CD430=TRUE,CI430+(CI430*'2. AC Monitors'!$D$15),'1. Version 7 Dataset'!CI430))*0.85</f>
        <v>34.779823999999998</v>
      </c>
      <c r="CS430" s="35">
        <f t="shared" si="49"/>
        <v>0</v>
      </c>
      <c r="CT430" s="35">
        <f>($AZ430*$R430*'3. Signage Displays'!$A$7)+'3. Signage Displays'!$B$7*TANH('3. Signage Displays'!$C$7*('1. Version 7 Dataset'!$R430+'3. Signage Displays'!$D$7)+'3. Signage Displays'!$E$7)+'3. Signage Displays'!$F$7</f>
        <v>28.820775877923769</v>
      </c>
      <c r="CU430" s="36">
        <f>($AZ430*$R430*'3. Signage Displays'!$A$7)</f>
        <v>1.7776800000000001</v>
      </c>
      <c r="CV430" s="37">
        <f>BE430-(AZ430*R430*'3. Signage Displays'!$A$7)</f>
        <v>12.55232</v>
      </c>
      <c r="CW430" s="37">
        <f>IF(CC430=TRUE,CV430-(CT430*'3. Signage Displays'!$A$12),CV430)</f>
        <v>12.55232</v>
      </c>
      <c r="CX430" s="38">
        <f>'3. Signage Displays'!$B$7*TANH('3. Signage Displays'!$C$7*('1. Version 7 Dataset'!R430+'3. Signage Displays'!$D$7)+'3. Signage Displays'!$E$7)+'3. Signage Displays'!$F$7</f>
        <v>27.043095877923768</v>
      </c>
      <c r="CY430" s="28">
        <f t="shared" si="50"/>
        <v>1</v>
      </c>
    </row>
    <row r="431" spans="1:103" s="17" customFormat="1" ht="19.5" customHeight="1">
      <c r="A431" s="28">
        <v>568</v>
      </c>
      <c r="B431" s="29" t="s">
        <v>2545</v>
      </c>
      <c r="C431" s="29" t="s">
        <v>2627</v>
      </c>
      <c r="D431" s="29" t="s">
        <v>2628</v>
      </c>
      <c r="E431" s="29" t="s">
        <v>2547</v>
      </c>
      <c r="F431" s="29" t="s">
        <v>2627</v>
      </c>
      <c r="G431" s="29" t="s">
        <v>2628</v>
      </c>
      <c r="H431" s="29" t="s">
        <v>2629</v>
      </c>
      <c r="I431" s="29" t="s">
        <v>78</v>
      </c>
      <c r="J431" s="29" t="s">
        <v>79</v>
      </c>
      <c r="K431" s="29" t="s">
        <v>105</v>
      </c>
      <c r="L431" s="29" t="s">
        <v>80</v>
      </c>
      <c r="M431" s="29" t="s">
        <v>105</v>
      </c>
      <c r="N431" s="30">
        <v>1000</v>
      </c>
      <c r="O431" s="30">
        <v>11.7</v>
      </c>
      <c r="P431" s="30">
        <v>20.7</v>
      </c>
      <c r="Q431" s="31">
        <v>23.8</v>
      </c>
      <c r="R431" s="30">
        <v>242.18</v>
      </c>
      <c r="S431" s="30">
        <v>1.78</v>
      </c>
      <c r="T431" s="30">
        <v>1080</v>
      </c>
      <c r="U431" s="30">
        <v>1920</v>
      </c>
      <c r="V431" s="32">
        <v>2.1</v>
      </c>
      <c r="W431" s="30">
        <v>8562</v>
      </c>
      <c r="X431" s="30">
        <v>60</v>
      </c>
      <c r="Y431" s="30">
        <v>32.1</v>
      </c>
      <c r="Z431" s="29" t="s">
        <v>81</v>
      </c>
      <c r="AA431" s="29" t="s">
        <v>86</v>
      </c>
      <c r="AB431" s="29"/>
      <c r="AC431" s="29"/>
      <c r="AD431" s="29" t="s">
        <v>84</v>
      </c>
      <c r="AE431" s="29" t="s">
        <v>83</v>
      </c>
      <c r="AF431" s="29" t="s">
        <v>1248</v>
      </c>
      <c r="AG431" s="29" t="s">
        <v>2574</v>
      </c>
      <c r="AH431" s="29" t="s">
        <v>120</v>
      </c>
      <c r="AI431" s="29" t="s">
        <v>105</v>
      </c>
      <c r="AJ431" s="29" t="s">
        <v>120</v>
      </c>
      <c r="AK431" s="29" t="s">
        <v>86</v>
      </c>
      <c r="AL431" s="29" t="s">
        <v>88</v>
      </c>
      <c r="AM431" s="29" t="s">
        <v>2574</v>
      </c>
      <c r="AN431" s="29" t="s">
        <v>86</v>
      </c>
      <c r="AO431" s="29" t="s">
        <v>86</v>
      </c>
      <c r="AP431" s="29" t="s">
        <v>86</v>
      </c>
      <c r="AQ431" s="29" t="s">
        <v>96</v>
      </c>
      <c r="AR431" s="29" t="s">
        <v>105</v>
      </c>
      <c r="AS431" s="29" t="s">
        <v>84</v>
      </c>
      <c r="AT431" s="29" t="s">
        <v>89</v>
      </c>
      <c r="AU431" s="29" t="s">
        <v>105</v>
      </c>
      <c r="AV431" s="30">
        <v>1</v>
      </c>
      <c r="AW431" s="29" t="s">
        <v>84</v>
      </c>
      <c r="AX431" s="29" t="s">
        <v>84</v>
      </c>
      <c r="AY431" s="30">
        <v>250</v>
      </c>
      <c r="AZ431" s="30">
        <v>261.89999999999998</v>
      </c>
      <c r="BA431" s="30">
        <v>216.6</v>
      </c>
      <c r="BB431" s="30">
        <v>200</v>
      </c>
      <c r="BC431" s="29"/>
      <c r="BD431" s="29"/>
      <c r="BE431" s="30">
        <v>15.19</v>
      </c>
      <c r="BF431" s="29"/>
      <c r="BG431" s="30">
        <v>0.21</v>
      </c>
      <c r="BH431" s="29"/>
      <c r="BI431" s="29"/>
      <c r="BJ431" s="30">
        <v>0.19</v>
      </c>
      <c r="BK431" s="30">
        <v>47.76</v>
      </c>
      <c r="BL431" s="30">
        <v>47.76</v>
      </c>
      <c r="BM431" s="30">
        <v>54.1</v>
      </c>
      <c r="BN431" s="29"/>
      <c r="BO431" s="29"/>
      <c r="BP431" s="30">
        <v>0.21</v>
      </c>
      <c r="BQ431" s="30">
        <v>0.23</v>
      </c>
      <c r="BR431" s="29"/>
      <c r="BS431" s="30">
        <v>15.32</v>
      </c>
      <c r="BT431" s="30">
        <v>48.29</v>
      </c>
      <c r="BU431" s="29"/>
      <c r="BV431" s="30">
        <v>0</v>
      </c>
      <c r="BW431" s="28">
        <v>568</v>
      </c>
      <c r="BX431" s="33">
        <f t="shared" si="45"/>
        <v>47.76827999999999</v>
      </c>
      <c r="BY431" s="34">
        <f>IF(COUNTIF($G$2:G431,G431)=1,1,0)</f>
        <v>1</v>
      </c>
      <c r="BZ431" s="34">
        <f t="shared" si="46"/>
        <v>1</v>
      </c>
      <c r="CA431" s="28" t="s">
        <v>3405</v>
      </c>
      <c r="CB431" s="34" t="b">
        <f t="shared" si="51"/>
        <v>0</v>
      </c>
      <c r="CC431" s="34" t="b">
        <f t="shared" si="47"/>
        <v>0</v>
      </c>
      <c r="CD431" s="34" t="b">
        <f t="array" ref="CD431">ISNUMBER(SEARCH("Touch Screen",$AJ431))</f>
        <v>0</v>
      </c>
      <c r="CE431" s="34"/>
      <c r="CF431" s="34"/>
      <c r="CG431" s="32">
        <v>32.1</v>
      </c>
      <c r="CH431" s="28">
        <v>0</v>
      </c>
      <c r="CI431" s="33">
        <f>('2. AC Monitors'!$A$8*'1. Version 7 Dataset'!$R431)+('1. Version 7 Dataset'!$V431*'2. AC Monitors'!$B$8)+'2. AC Monitors'!$C$8</f>
        <v>46.365960000000001</v>
      </c>
      <c r="CJ431" s="35">
        <f>BX431-('2. AC Monitors'!$B$8*V431)</f>
        <v>38.94827999999999</v>
      </c>
      <c r="CK431" s="33">
        <f>IF($CH431=0,CJ431,CJ431-('2. AC Monitors'!$A$15*'1. Version 7 Dataset'!$CG431))</f>
        <v>38.94827999999999</v>
      </c>
      <c r="CL431" s="33">
        <f>IF($CC431=TRUE,'1. Version 7 Dataset'!CK431-($CI431*'2. AC Monitors'!$B$15),'1. Version 7 Dataset'!CK431)</f>
        <v>38.94827999999999</v>
      </c>
      <c r="CM431" s="33">
        <f>IF($CD431=TRUE,CL431-($CI431*'2. AC Monitors'!$D$15),CL431)</f>
        <v>38.94827999999999</v>
      </c>
      <c r="CN431" s="33">
        <f>IF($CB431=TRUE,CM431-($CI431*'2. AC Monitors'!$E$15),CM431)</f>
        <v>38.94827999999999</v>
      </c>
      <c r="CO431" s="33">
        <f>IF($CA431="DC",CN431+(CI431*(1-'2. AC Monitors'!$D$21)),CN431)</f>
        <v>38.94827999999999</v>
      </c>
      <c r="CP431" s="35">
        <f>('2. AC Monitors'!$A$8*'1. Version 7 Dataset'!$R431)+'2. AC Monitors'!$C$8</f>
        <v>37.545960000000001</v>
      </c>
      <c r="CQ431" s="35">
        <f t="shared" si="48"/>
        <v>0</v>
      </c>
      <c r="CR431" s="33">
        <f>(IF(CD431=TRUE,CI431+(CI431*'2. AC Monitors'!$D$15),'1. Version 7 Dataset'!CI431))*0.85</f>
        <v>39.411065999999998</v>
      </c>
      <c r="CS431" s="35">
        <f t="shared" si="49"/>
        <v>0</v>
      </c>
      <c r="CT431" s="35">
        <f>($AZ431*$R431*'3. Signage Displays'!$A$7)+'3. Signage Displays'!$B$7*TANH('3. Signage Displays'!$C$7*('1. Version 7 Dataset'!$R431+'3. Signage Displays'!$D$7)+'3. Signage Displays'!$E$7)+'3. Signage Displays'!$F$7</f>
        <v>32.246605052701334</v>
      </c>
      <c r="CU431" s="36">
        <f>($AZ431*$R431*'3. Signage Displays'!$A$7)</f>
        <v>2.5370776799999999</v>
      </c>
      <c r="CV431" s="37">
        <f>BE431-(AZ431*R431*'3. Signage Displays'!$A$7)</f>
        <v>12.65292232</v>
      </c>
      <c r="CW431" s="37">
        <f>IF(CC431=TRUE,CV431-(CT431*'3. Signage Displays'!$A$12),CV431)</f>
        <v>12.65292232</v>
      </c>
      <c r="CX431" s="38">
        <f>'3. Signage Displays'!$B$7*TANH('3. Signage Displays'!$C$7*('1. Version 7 Dataset'!R431+'3. Signage Displays'!$D$7)+'3. Signage Displays'!$E$7)+'3. Signage Displays'!$F$7</f>
        <v>29.709527372701334</v>
      </c>
      <c r="CY431" s="28">
        <f t="shared" si="50"/>
        <v>1</v>
      </c>
    </row>
    <row r="432" spans="1:103" s="17" customFormat="1" ht="19.5" customHeight="1">
      <c r="A432" s="28">
        <v>569</v>
      </c>
      <c r="B432" s="29" t="s">
        <v>2231</v>
      </c>
      <c r="C432" s="29" t="s">
        <v>2241</v>
      </c>
      <c r="D432" s="29" t="s">
        <v>2242</v>
      </c>
      <c r="E432" s="29" t="s">
        <v>2234</v>
      </c>
      <c r="F432" s="29" t="s">
        <v>2241</v>
      </c>
      <c r="G432" s="29" t="s">
        <v>2242</v>
      </c>
      <c r="H432" s="29"/>
      <c r="I432" s="29" t="s">
        <v>78</v>
      </c>
      <c r="J432" s="29" t="s">
        <v>100</v>
      </c>
      <c r="K432" s="29"/>
      <c r="L432" s="29" t="s">
        <v>80</v>
      </c>
      <c r="M432" s="29"/>
      <c r="N432" s="30">
        <v>1000</v>
      </c>
      <c r="O432" s="30">
        <v>13.2</v>
      </c>
      <c r="P432" s="30">
        <v>23.5</v>
      </c>
      <c r="Q432" s="31">
        <v>27</v>
      </c>
      <c r="R432" s="30">
        <v>311.5</v>
      </c>
      <c r="S432" s="30">
        <v>1.78</v>
      </c>
      <c r="T432" s="30">
        <v>1080</v>
      </c>
      <c r="U432" s="30">
        <v>1920</v>
      </c>
      <c r="V432" s="32">
        <v>2.1</v>
      </c>
      <c r="W432" s="30">
        <v>6657</v>
      </c>
      <c r="X432" s="30">
        <v>60</v>
      </c>
      <c r="Y432" s="30">
        <v>0.3</v>
      </c>
      <c r="Z432" s="29" t="s">
        <v>86</v>
      </c>
      <c r="AA432" s="29" t="s">
        <v>86</v>
      </c>
      <c r="AB432" s="29"/>
      <c r="AC432" s="29"/>
      <c r="AD432" s="29" t="s">
        <v>84</v>
      </c>
      <c r="AE432" s="29" t="s">
        <v>84</v>
      </c>
      <c r="AF432" s="29" t="s">
        <v>452</v>
      </c>
      <c r="AG432" s="29" t="s">
        <v>86</v>
      </c>
      <c r="AH432" s="29" t="s">
        <v>86</v>
      </c>
      <c r="AI432" s="29"/>
      <c r="AJ432" s="29" t="s">
        <v>86</v>
      </c>
      <c r="AK432" s="29" t="s">
        <v>86</v>
      </c>
      <c r="AL432" s="29" t="s">
        <v>87</v>
      </c>
      <c r="AM432" s="29" t="s">
        <v>86</v>
      </c>
      <c r="AN432" s="29" t="s">
        <v>86</v>
      </c>
      <c r="AO432" s="29" t="s">
        <v>86</v>
      </c>
      <c r="AP432" s="29" t="s">
        <v>86</v>
      </c>
      <c r="AQ432" s="29" t="s">
        <v>96</v>
      </c>
      <c r="AR432" s="29"/>
      <c r="AS432" s="29" t="s">
        <v>84</v>
      </c>
      <c r="AT432" s="29" t="s">
        <v>89</v>
      </c>
      <c r="AU432" s="29"/>
      <c r="AV432" s="30">
        <v>5</v>
      </c>
      <c r="AW432" s="29" t="s">
        <v>84</v>
      </c>
      <c r="AX432" s="29" t="s">
        <v>84</v>
      </c>
      <c r="AY432" s="30">
        <v>250</v>
      </c>
      <c r="AZ432" s="30">
        <v>275.8</v>
      </c>
      <c r="BA432" s="30">
        <v>262.60000000000002</v>
      </c>
      <c r="BB432" s="30">
        <v>200</v>
      </c>
      <c r="BC432" s="29"/>
      <c r="BD432" s="29"/>
      <c r="BE432" s="30">
        <v>15.4</v>
      </c>
      <c r="BF432" s="29"/>
      <c r="BG432" s="30">
        <v>0.16</v>
      </c>
      <c r="BH432" s="30">
        <v>0</v>
      </c>
      <c r="BI432" s="29"/>
      <c r="BJ432" s="30">
        <v>0.13</v>
      </c>
      <c r="BK432" s="30">
        <v>48.13</v>
      </c>
      <c r="BL432" s="30">
        <v>48.13</v>
      </c>
      <c r="BM432" s="30">
        <v>64</v>
      </c>
      <c r="BN432" s="29"/>
      <c r="BO432" s="29"/>
      <c r="BP432" s="30">
        <v>0.15</v>
      </c>
      <c r="BQ432" s="30">
        <v>0.17</v>
      </c>
      <c r="BR432" s="30">
        <v>0</v>
      </c>
      <c r="BS432" s="30">
        <v>15.07</v>
      </c>
      <c r="BT432" s="30">
        <v>47.17</v>
      </c>
      <c r="BU432" s="29"/>
      <c r="BV432" s="30">
        <v>0</v>
      </c>
      <c r="BW432" s="28">
        <v>569</v>
      </c>
      <c r="BX432" s="33">
        <f t="shared" si="45"/>
        <v>48.12744</v>
      </c>
      <c r="BY432" s="34">
        <f>IF(COUNTIF($G$2:G432,G432)=1,1,0)</f>
        <v>1</v>
      </c>
      <c r="BZ432" s="34">
        <f t="shared" si="46"/>
        <v>1</v>
      </c>
      <c r="CA432" s="28" t="s">
        <v>3405</v>
      </c>
      <c r="CB432" s="34" t="b">
        <f t="shared" si="51"/>
        <v>0</v>
      </c>
      <c r="CC432" s="34" t="b">
        <f t="shared" si="47"/>
        <v>0</v>
      </c>
      <c r="CD432" s="34" t="b">
        <f t="array" ref="CD432">ISNUMBER(SEARCH("Touch Screen",$AJ432))</f>
        <v>0</v>
      </c>
      <c r="CE432" s="34"/>
      <c r="CF432" s="34"/>
      <c r="CG432" s="32">
        <v>0.3</v>
      </c>
      <c r="CH432" s="28">
        <v>0</v>
      </c>
      <c r="CI432" s="33">
        <f>('2. AC Monitors'!$A$8*'1. Version 7 Dataset'!$R432)+('1. Version 7 Dataset'!$V432*'2. AC Monitors'!$B$8)+'2. AC Monitors'!$C$8</f>
        <v>54.823</v>
      </c>
      <c r="CJ432" s="35">
        <f>BX432-('2. AC Monitors'!$B$8*V432)</f>
        <v>39.30744</v>
      </c>
      <c r="CK432" s="33">
        <f>IF($CH432=0,CJ432,CJ432-('2. AC Monitors'!$A$15*'1. Version 7 Dataset'!$CG432))</f>
        <v>39.30744</v>
      </c>
      <c r="CL432" s="33">
        <f>IF($CC432=TRUE,'1. Version 7 Dataset'!CK432-($CI432*'2. AC Monitors'!$B$15),'1. Version 7 Dataset'!CK432)</f>
        <v>39.30744</v>
      </c>
      <c r="CM432" s="33">
        <f>IF($CD432=TRUE,CL432-($CI432*'2. AC Monitors'!$D$15),CL432)</f>
        <v>39.30744</v>
      </c>
      <c r="CN432" s="33">
        <f>IF($CB432=TRUE,CM432-($CI432*'2. AC Monitors'!$E$15),CM432)</f>
        <v>39.30744</v>
      </c>
      <c r="CO432" s="33">
        <f>IF($CA432="DC",CN432+(CI432*(1-'2. AC Monitors'!$D$21)),CN432)</f>
        <v>39.30744</v>
      </c>
      <c r="CP432" s="35">
        <f>('2. AC Monitors'!$A$8*'1. Version 7 Dataset'!$R432)+'2. AC Monitors'!$C$8</f>
        <v>46.003</v>
      </c>
      <c r="CQ432" s="35">
        <f t="shared" si="48"/>
        <v>1</v>
      </c>
      <c r="CR432" s="33">
        <f>(IF(CD432=TRUE,CI432+(CI432*'2. AC Monitors'!$D$15),'1. Version 7 Dataset'!CI432))*0.85</f>
        <v>46.599550000000001</v>
      </c>
      <c r="CS432" s="35">
        <f t="shared" si="49"/>
        <v>0</v>
      </c>
      <c r="CT432" s="35">
        <f>($AZ432*$R432*'3. Signage Displays'!$A$7)+'3. Signage Displays'!$B$7*TANH('3. Signage Displays'!$C$7*('1. Version 7 Dataset'!$R432+'3. Signage Displays'!$D$7)+'3. Signage Displays'!$E$7)+'3. Signage Displays'!$F$7</f>
        <v>37.264765626443193</v>
      </c>
      <c r="CU432" s="36">
        <f>($AZ432*$R432*'3. Signage Displays'!$A$7)</f>
        <v>3.4364680000000001</v>
      </c>
      <c r="CV432" s="37">
        <f>BE432-(AZ432*R432*'3. Signage Displays'!$A$7)</f>
        <v>11.963532000000001</v>
      </c>
      <c r="CW432" s="37">
        <f>IF(CC432=TRUE,CV432-(CT432*'3. Signage Displays'!$A$12),CV432)</f>
        <v>11.963532000000001</v>
      </c>
      <c r="CX432" s="38">
        <f>'3. Signage Displays'!$B$7*TANH('3. Signage Displays'!$C$7*('1. Version 7 Dataset'!R432+'3. Signage Displays'!$D$7)+'3. Signage Displays'!$E$7)+'3. Signage Displays'!$F$7</f>
        <v>33.828297626443195</v>
      </c>
      <c r="CY432" s="28">
        <f t="shared" si="50"/>
        <v>1</v>
      </c>
    </row>
    <row r="433" spans="1:103" s="17" customFormat="1" ht="19.5" customHeight="1">
      <c r="A433" s="28">
        <v>574</v>
      </c>
      <c r="B433" s="29" t="s">
        <v>3083</v>
      </c>
      <c r="C433" s="29" t="s">
        <v>3188</v>
      </c>
      <c r="D433" s="29" t="s">
        <v>3189</v>
      </c>
      <c r="E433" s="29" t="s">
        <v>3086</v>
      </c>
      <c r="F433" s="29" t="s">
        <v>3188</v>
      </c>
      <c r="G433" s="29" t="s">
        <v>3189</v>
      </c>
      <c r="H433" s="29" t="s">
        <v>3190</v>
      </c>
      <c r="I433" s="29" t="s">
        <v>78</v>
      </c>
      <c r="J433" s="29" t="s">
        <v>88</v>
      </c>
      <c r="K433" s="29" t="s">
        <v>158</v>
      </c>
      <c r="L433" s="29" t="s">
        <v>80</v>
      </c>
      <c r="M433" s="29" t="s">
        <v>105</v>
      </c>
      <c r="N433" s="30">
        <v>4000</v>
      </c>
      <c r="O433" s="30">
        <v>9.4</v>
      </c>
      <c r="P433" s="30">
        <v>17.100000000000001</v>
      </c>
      <c r="Q433" s="31">
        <v>19.5</v>
      </c>
      <c r="R433" s="30">
        <v>160.88999999999999</v>
      </c>
      <c r="S433" s="30">
        <v>1.78</v>
      </c>
      <c r="T433" s="30">
        <v>1080</v>
      </c>
      <c r="U433" s="30">
        <v>1920</v>
      </c>
      <c r="V433" s="32">
        <v>2.1</v>
      </c>
      <c r="W433" s="30">
        <v>12889</v>
      </c>
      <c r="X433" s="30">
        <v>60</v>
      </c>
      <c r="Y433" s="30">
        <v>31.3</v>
      </c>
      <c r="Z433" s="29" t="s">
        <v>86</v>
      </c>
      <c r="AA433" s="29" t="s">
        <v>86</v>
      </c>
      <c r="AB433" s="29"/>
      <c r="AC433" s="29"/>
      <c r="AD433" s="29" t="s">
        <v>84</v>
      </c>
      <c r="AE433" s="29" t="s">
        <v>83</v>
      </c>
      <c r="AF433" s="29" t="s">
        <v>106</v>
      </c>
      <c r="AG433" s="29" t="s">
        <v>105</v>
      </c>
      <c r="AH433" s="29" t="s">
        <v>120</v>
      </c>
      <c r="AI433" s="29" t="s">
        <v>105</v>
      </c>
      <c r="AJ433" s="29" t="s">
        <v>120</v>
      </c>
      <c r="AK433" s="29" t="s">
        <v>86</v>
      </c>
      <c r="AL433" s="29" t="s">
        <v>107</v>
      </c>
      <c r="AM433" s="29" t="s">
        <v>105</v>
      </c>
      <c r="AN433" s="29" t="s">
        <v>86</v>
      </c>
      <c r="AO433" s="29" t="s">
        <v>86</v>
      </c>
      <c r="AP433" s="29" t="s">
        <v>86</v>
      </c>
      <c r="AQ433" s="29" t="s">
        <v>96</v>
      </c>
      <c r="AR433" s="29" t="s">
        <v>105</v>
      </c>
      <c r="AS433" s="29" t="s">
        <v>84</v>
      </c>
      <c r="AT433" s="29" t="s">
        <v>89</v>
      </c>
      <c r="AU433" s="29" t="s">
        <v>105</v>
      </c>
      <c r="AV433" s="30">
        <v>0</v>
      </c>
      <c r="AW433" s="29" t="s">
        <v>84</v>
      </c>
      <c r="AX433" s="29" t="s">
        <v>83</v>
      </c>
      <c r="AY433" s="30">
        <v>250</v>
      </c>
      <c r="AZ433" s="30">
        <v>271.2</v>
      </c>
      <c r="BA433" s="30">
        <v>271.10000000000002</v>
      </c>
      <c r="BB433" s="30">
        <v>200</v>
      </c>
      <c r="BC433" s="29"/>
      <c r="BD433" s="29"/>
      <c r="BE433" s="30">
        <v>13.75</v>
      </c>
      <c r="BF433" s="29"/>
      <c r="BG433" s="30">
        <v>0.38</v>
      </c>
      <c r="BH433" s="29"/>
      <c r="BI433" s="29"/>
      <c r="BJ433" s="30">
        <v>0.19</v>
      </c>
      <c r="BK433" s="30">
        <v>44.32</v>
      </c>
      <c r="BL433" s="30">
        <v>44.32</v>
      </c>
      <c r="BM433" s="30">
        <v>46</v>
      </c>
      <c r="BN433" s="29"/>
      <c r="BO433" s="29"/>
      <c r="BP433" s="30">
        <v>0.22</v>
      </c>
      <c r="BQ433" s="30">
        <v>0.44</v>
      </c>
      <c r="BR433" s="29"/>
      <c r="BS433" s="30">
        <v>14.15</v>
      </c>
      <c r="BT433" s="30">
        <v>45.89</v>
      </c>
      <c r="BU433" s="29"/>
      <c r="BV433" s="30">
        <v>0</v>
      </c>
      <c r="BW433" s="28">
        <v>574</v>
      </c>
      <c r="BX433" s="33">
        <f t="shared" si="45"/>
        <v>44.321219999999997</v>
      </c>
      <c r="BY433" s="34">
        <f>IF(COUNTIF($G$2:G433,G433)=1,1,0)</f>
        <v>1</v>
      </c>
      <c r="BZ433" s="34">
        <f t="shared" si="46"/>
        <v>1</v>
      </c>
      <c r="CA433" s="28" t="s">
        <v>3405</v>
      </c>
      <c r="CB433" s="34" t="b">
        <f t="shared" si="51"/>
        <v>0</v>
      </c>
      <c r="CC433" s="34" t="b">
        <f t="shared" si="47"/>
        <v>0</v>
      </c>
      <c r="CD433" s="34" t="b">
        <f t="array" ref="CD433">ISNUMBER(SEARCH("Touch Screen",$AJ433))</f>
        <v>0</v>
      </c>
      <c r="CE433" s="34"/>
      <c r="CF433" s="34"/>
      <c r="CG433" s="32">
        <v>31.3</v>
      </c>
      <c r="CH433" s="28">
        <v>0</v>
      </c>
      <c r="CI433" s="33">
        <f>('2. AC Monitors'!$A$8*'1. Version 7 Dataset'!$R433)+('1. Version 7 Dataset'!$V433*'2. AC Monitors'!$B$8)+'2. AC Monitors'!$C$8</f>
        <v>36.44858</v>
      </c>
      <c r="CJ433" s="35">
        <f>BX433-('2. AC Monitors'!$B$8*V433)</f>
        <v>35.501219999999996</v>
      </c>
      <c r="CK433" s="33">
        <f>IF($CH433=0,CJ433,CJ433-('2. AC Monitors'!$A$15*'1. Version 7 Dataset'!$CG433))</f>
        <v>35.501219999999996</v>
      </c>
      <c r="CL433" s="33">
        <f>IF($CC433=TRUE,'1. Version 7 Dataset'!CK433-($CI433*'2. AC Monitors'!$B$15),'1. Version 7 Dataset'!CK433)</f>
        <v>35.501219999999996</v>
      </c>
      <c r="CM433" s="33">
        <f>IF($CD433=TRUE,CL433-($CI433*'2. AC Monitors'!$D$15),CL433)</f>
        <v>35.501219999999996</v>
      </c>
      <c r="CN433" s="33">
        <f>IF($CB433=TRUE,CM433-($CI433*'2. AC Monitors'!$E$15),CM433)</f>
        <v>35.501219999999996</v>
      </c>
      <c r="CO433" s="33">
        <f>IF($CA433="DC",CN433+(CI433*(1-'2. AC Monitors'!$D$21)),CN433)</f>
        <v>35.501219999999996</v>
      </c>
      <c r="CP433" s="35">
        <f>('2. AC Monitors'!$A$8*'1. Version 7 Dataset'!$R433)+'2. AC Monitors'!$C$8</f>
        <v>27.628579999999999</v>
      </c>
      <c r="CQ433" s="35">
        <f t="shared" si="48"/>
        <v>0</v>
      </c>
      <c r="CR433" s="33">
        <f>(IF(CD433=TRUE,CI433+(CI433*'2. AC Monitors'!$D$15),'1. Version 7 Dataset'!CI433))*0.85</f>
        <v>30.981292999999997</v>
      </c>
      <c r="CS433" s="35">
        <f t="shared" si="49"/>
        <v>0</v>
      </c>
      <c r="CT433" s="35">
        <f>($AZ433*$R433*'3. Signage Displays'!$A$7)+'3. Signage Displays'!$B$7*TANH('3. Signage Displays'!$C$7*('1. Version 7 Dataset'!$R433+'3. Signage Displays'!$D$7)+'3. Signage Displays'!$E$7)+'3. Signage Displays'!$F$7</f>
        <v>26.596090056395877</v>
      </c>
      <c r="CU433" s="36">
        <f>($AZ433*$R433*'3. Signage Displays'!$A$7)</f>
        <v>1.74533472</v>
      </c>
      <c r="CV433" s="37">
        <f>BE433-(AZ433*R433*'3. Signage Displays'!$A$7)</f>
        <v>12.004665279999999</v>
      </c>
      <c r="CW433" s="37">
        <f>IF(CC433=TRUE,CV433-(CT433*'3. Signage Displays'!$A$12),CV433)</f>
        <v>12.004665279999999</v>
      </c>
      <c r="CX433" s="38">
        <f>'3. Signage Displays'!$B$7*TANH('3. Signage Displays'!$C$7*('1. Version 7 Dataset'!R433+'3. Signage Displays'!$D$7)+'3. Signage Displays'!$E$7)+'3. Signage Displays'!$F$7</f>
        <v>24.850755336395878</v>
      </c>
      <c r="CY433" s="28">
        <f t="shared" si="50"/>
        <v>1</v>
      </c>
    </row>
    <row r="434" spans="1:103" s="17" customFormat="1" ht="19.5" customHeight="1">
      <c r="A434" s="28">
        <v>576</v>
      </c>
      <c r="B434" s="29" t="s">
        <v>3083</v>
      </c>
      <c r="C434" s="29" t="s">
        <v>3095</v>
      </c>
      <c r="D434" s="29" t="s">
        <v>3096</v>
      </c>
      <c r="E434" s="29" t="s">
        <v>3086</v>
      </c>
      <c r="F434" s="29" t="s">
        <v>3095</v>
      </c>
      <c r="G434" s="29" t="s">
        <v>3096</v>
      </c>
      <c r="H434" s="29"/>
      <c r="I434" s="29" t="s">
        <v>78</v>
      </c>
      <c r="J434" s="29" t="s">
        <v>88</v>
      </c>
      <c r="K434" s="29" t="s">
        <v>158</v>
      </c>
      <c r="L434" s="29" t="s">
        <v>80</v>
      </c>
      <c r="M434" s="29" t="s">
        <v>105</v>
      </c>
      <c r="N434" s="30">
        <v>1000</v>
      </c>
      <c r="O434" s="30">
        <v>10.6</v>
      </c>
      <c r="P434" s="30">
        <v>18.8</v>
      </c>
      <c r="Q434" s="31">
        <v>21.5</v>
      </c>
      <c r="R434" s="30">
        <v>198.08</v>
      </c>
      <c r="S434" s="30">
        <v>1.78</v>
      </c>
      <c r="T434" s="30">
        <v>1080</v>
      </c>
      <c r="U434" s="30">
        <v>1920</v>
      </c>
      <c r="V434" s="32">
        <v>2.1</v>
      </c>
      <c r="W434" s="30">
        <v>10469</v>
      </c>
      <c r="X434" s="30">
        <v>60</v>
      </c>
      <c r="Y434" s="30">
        <v>32.299999999999997</v>
      </c>
      <c r="Z434" s="29" t="s">
        <v>86</v>
      </c>
      <c r="AA434" s="29" t="s">
        <v>86</v>
      </c>
      <c r="AB434" s="29"/>
      <c r="AC434" s="29"/>
      <c r="AD434" s="29" t="s">
        <v>84</v>
      </c>
      <c r="AE434" s="29" t="s">
        <v>83</v>
      </c>
      <c r="AF434" s="29" t="s">
        <v>106</v>
      </c>
      <c r="AG434" s="29" t="s">
        <v>105</v>
      </c>
      <c r="AH434" s="29" t="s">
        <v>120</v>
      </c>
      <c r="AI434" s="29" t="s">
        <v>105</v>
      </c>
      <c r="AJ434" s="29" t="s">
        <v>120</v>
      </c>
      <c r="AK434" s="29" t="s">
        <v>86</v>
      </c>
      <c r="AL434" s="29" t="s">
        <v>107</v>
      </c>
      <c r="AM434" s="29" t="s">
        <v>105</v>
      </c>
      <c r="AN434" s="29" t="s">
        <v>86</v>
      </c>
      <c r="AO434" s="29" t="s">
        <v>86</v>
      </c>
      <c r="AP434" s="29" t="s">
        <v>86</v>
      </c>
      <c r="AQ434" s="29" t="s">
        <v>96</v>
      </c>
      <c r="AR434" s="29" t="s">
        <v>105</v>
      </c>
      <c r="AS434" s="29" t="s">
        <v>84</v>
      </c>
      <c r="AT434" s="29" t="s">
        <v>89</v>
      </c>
      <c r="AU434" s="29" t="s">
        <v>105</v>
      </c>
      <c r="AV434" s="30">
        <v>0</v>
      </c>
      <c r="AW434" s="29" t="s">
        <v>84</v>
      </c>
      <c r="AX434" s="29" t="s">
        <v>83</v>
      </c>
      <c r="AY434" s="30">
        <v>250</v>
      </c>
      <c r="AZ434" s="30">
        <v>261.10000000000002</v>
      </c>
      <c r="BA434" s="30">
        <v>234.2</v>
      </c>
      <c r="BB434" s="30">
        <v>200</v>
      </c>
      <c r="BC434" s="29"/>
      <c r="BD434" s="29"/>
      <c r="BE434" s="30">
        <v>14.86</v>
      </c>
      <c r="BF434" s="29"/>
      <c r="BG434" s="30">
        <v>0.28000000000000003</v>
      </c>
      <c r="BH434" s="29"/>
      <c r="BI434" s="29"/>
      <c r="BJ434" s="30">
        <v>0.24</v>
      </c>
      <c r="BK434" s="30">
        <v>47.16</v>
      </c>
      <c r="BL434" s="30">
        <v>47.16</v>
      </c>
      <c r="BM434" s="30">
        <v>50.6</v>
      </c>
      <c r="BN434" s="29"/>
      <c r="BO434" s="29"/>
      <c r="BP434" s="30">
        <v>0.31</v>
      </c>
      <c r="BQ434" s="30">
        <v>0.35</v>
      </c>
      <c r="BR434" s="29"/>
      <c r="BS434" s="30">
        <v>15.33</v>
      </c>
      <c r="BT434" s="30">
        <v>49</v>
      </c>
      <c r="BU434" s="29"/>
      <c r="BV434" s="30">
        <v>0</v>
      </c>
      <c r="BW434" s="28">
        <v>576</v>
      </c>
      <c r="BX434" s="33">
        <f t="shared" si="45"/>
        <v>47.155079999999998</v>
      </c>
      <c r="BY434" s="34">
        <f>IF(COUNTIF($G$2:G434,G434)=1,1,0)</f>
        <v>1</v>
      </c>
      <c r="BZ434" s="34">
        <f t="shared" si="46"/>
        <v>1</v>
      </c>
      <c r="CA434" s="28" t="s">
        <v>3405</v>
      </c>
      <c r="CB434" s="34" t="b">
        <f t="shared" si="51"/>
        <v>0</v>
      </c>
      <c r="CC434" s="34" t="b">
        <f t="shared" si="47"/>
        <v>0</v>
      </c>
      <c r="CD434" s="34" t="b">
        <f t="array" ref="CD434">ISNUMBER(SEARCH("Touch Screen",$AJ434))</f>
        <v>0</v>
      </c>
      <c r="CE434" s="34"/>
      <c r="CF434" s="34"/>
      <c r="CG434" s="32">
        <v>32.299999999999997</v>
      </c>
      <c r="CH434" s="28">
        <v>0</v>
      </c>
      <c r="CI434" s="33">
        <f>('2. AC Monitors'!$A$8*'1. Version 7 Dataset'!$R434)+('1. Version 7 Dataset'!$V434*'2. AC Monitors'!$B$8)+'2. AC Monitors'!$C$8</f>
        <v>40.985759999999999</v>
      </c>
      <c r="CJ434" s="35">
        <f>BX434-('2. AC Monitors'!$B$8*V434)</f>
        <v>38.335079999999998</v>
      </c>
      <c r="CK434" s="33">
        <f>IF($CH434=0,CJ434,CJ434-('2. AC Monitors'!$A$15*'1. Version 7 Dataset'!$CG434))</f>
        <v>38.335079999999998</v>
      </c>
      <c r="CL434" s="33">
        <f>IF($CC434=TRUE,'1. Version 7 Dataset'!CK434-($CI434*'2. AC Monitors'!$B$15),'1. Version 7 Dataset'!CK434)</f>
        <v>38.335079999999998</v>
      </c>
      <c r="CM434" s="33">
        <f>IF($CD434=TRUE,CL434-($CI434*'2. AC Monitors'!$D$15),CL434)</f>
        <v>38.335079999999998</v>
      </c>
      <c r="CN434" s="33">
        <f>IF($CB434=TRUE,CM434-($CI434*'2. AC Monitors'!$E$15),CM434)</f>
        <v>38.335079999999998</v>
      </c>
      <c r="CO434" s="33">
        <f>IF($CA434="DC",CN434+(CI434*(1-'2. AC Monitors'!$D$21)),CN434)</f>
        <v>38.335079999999998</v>
      </c>
      <c r="CP434" s="35">
        <f>('2. AC Monitors'!$A$8*'1. Version 7 Dataset'!$R434)+'2. AC Monitors'!$C$8</f>
        <v>32.165760000000006</v>
      </c>
      <c r="CQ434" s="35">
        <f t="shared" si="48"/>
        <v>0</v>
      </c>
      <c r="CR434" s="33">
        <f>(IF(CD434=TRUE,CI434+(CI434*'2. AC Monitors'!$D$15),'1. Version 7 Dataset'!CI434))*0.85</f>
        <v>34.837896000000001</v>
      </c>
      <c r="CS434" s="35">
        <f t="shared" si="49"/>
        <v>0</v>
      </c>
      <c r="CT434" s="35">
        <f>($AZ434*$R434*'3. Signage Displays'!$A$7)+'3. Signage Displays'!$B$7*TANH('3. Signage Displays'!$C$7*('1. Version 7 Dataset'!$R434+'3. Signage Displays'!$D$7)+'3. Signage Displays'!$E$7)+'3. Signage Displays'!$F$7</f>
        <v>29.145327101315608</v>
      </c>
      <c r="CU434" s="36">
        <f>($AZ434*$R434*'3. Signage Displays'!$A$7)</f>
        <v>2.0687475200000005</v>
      </c>
      <c r="CV434" s="37">
        <f>BE434-(AZ434*R434*'3. Signage Displays'!$A$7)</f>
        <v>12.791252479999999</v>
      </c>
      <c r="CW434" s="37">
        <f>IF(CC434=TRUE,CV434-(CT434*'3. Signage Displays'!$A$12),CV434)</f>
        <v>12.791252479999999</v>
      </c>
      <c r="CX434" s="38">
        <f>'3. Signage Displays'!$B$7*TANH('3. Signage Displays'!$C$7*('1. Version 7 Dataset'!R434+'3. Signage Displays'!$D$7)+'3. Signage Displays'!$E$7)+'3. Signage Displays'!$F$7</f>
        <v>27.07657958131561</v>
      </c>
      <c r="CY434" s="28">
        <f t="shared" si="50"/>
        <v>1</v>
      </c>
    </row>
    <row r="435" spans="1:103" s="17" customFormat="1" ht="19.5" customHeight="1">
      <c r="A435" s="28">
        <v>577</v>
      </c>
      <c r="B435" s="29" t="s">
        <v>3083</v>
      </c>
      <c r="C435" s="29" t="s">
        <v>3131</v>
      </c>
      <c r="D435" s="29" t="s">
        <v>3132</v>
      </c>
      <c r="E435" s="29" t="s">
        <v>3086</v>
      </c>
      <c r="F435" s="29" t="s">
        <v>3133</v>
      </c>
      <c r="G435" s="29" t="s">
        <v>3132</v>
      </c>
      <c r="H435" s="29" t="s">
        <v>3134</v>
      </c>
      <c r="I435" s="29" t="s">
        <v>78</v>
      </c>
      <c r="J435" s="29" t="s">
        <v>88</v>
      </c>
      <c r="K435" s="29" t="s">
        <v>158</v>
      </c>
      <c r="L435" s="29" t="s">
        <v>80</v>
      </c>
      <c r="M435" s="29" t="s">
        <v>105</v>
      </c>
      <c r="N435" s="30">
        <v>1000</v>
      </c>
      <c r="O435" s="30">
        <v>10.6</v>
      </c>
      <c r="P435" s="30">
        <v>18.8</v>
      </c>
      <c r="Q435" s="31">
        <v>21.5</v>
      </c>
      <c r="R435" s="30">
        <v>198.08</v>
      </c>
      <c r="S435" s="30">
        <v>1.78</v>
      </c>
      <c r="T435" s="30">
        <v>1080</v>
      </c>
      <c r="U435" s="30">
        <v>1920</v>
      </c>
      <c r="V435" s="32">
        <v>2.1</v>
      </c>
      <c r="W435" s="30">
        <v>10469</v>
      </c>
      <c r="X435" s="30">
        <v>60</v>
      </c>
      <c r="Y435" s="30">
        <v>32.299999999999997</v>
      </c>
      <c r="Z435" s="29" t="s">
        <v>86</v>
      </c>
      <c r="AA435" s="29" t="s">
        <v>86</v>
      </c>
      <c r="AB435" s="29"/>
      <c r="AC435" s="29"/>
      <c r="AD435" s="29" t="s">
        <v>84</v>
      </c>
      <c r="AE435" s="29" t="s">
        <v>83</v>
      </c>
      <c r="AF435" s="29" t="s">
        <v>106</v>
      </c>
      <c r="AG435" s="29" t="s">
        <v>105</v>
      </c>
      <c r="AH435" s="29" t="s">
        <v>120</v>
      </c>
      <c r="AI435" s="29" t="s">
        <v>105</v>
      </c>
      <c r="AJ435" s="29" t="s">
        <v>120</v>
      </c>
      <c r="AK435" s="29" t="s">
        <v>86</v>
      </c>
      <c r="AL435" s="29" t="s">
        <v>107</v>
      </c>
      <c r="AM435" s="29" t="s">
        <v>105</v>
      </c>
      <c r="AN435" s="29" t="s">
        <v>86</v>
      </c>
      <c r="AO435" s="29" t="s">
        <v>86</v>
      </c>
      <c r="AP435" s="29" t="s">
        <v>86</v>
      </c>
      <c r="AQ435" s="29" t="s">
        <v>96</v>
      </c>
      <c r="AR435" s="29" t="s">
        <v>105</v>
      </c>
      <c r="AS435" s="29" t="s">
        <v>84</v>
      </c>
      <c r="AT435" s="29" t="s">
        <v>89</v>
      </c>
      <c r="AU435" s="29" t="s">
        <v>105</v>
      </c>
      <c r="AV435" s="30">
        <v>0</v>
      </c>
      <c r="AW435" s="29" t="s">
        <v>84</v>
      </c>
      <c r="AX435" s="29" t="s">
        <v>83</v>
      </c>
      <c r="AY435" s="30">
        <v>250</v>
      </c>
      <c r="AZ435" s="30">
        <v>269.10000000000002</v>
      </c>
      <c r="BA435" s="30">
        <v>249.2</v>
      </c>
      <c r="BB435" s="30">
        <v>200</v>
      </c>
      <c r="BC435" s="29"/>
      <c r="BD435" s="29"/>
      <c r="BE435" s="30">
        <v>13.64</v>
      </c>
      <c r="BF435" s="29"/>
      <c r="BG435" s="30">
        <v>0.23</v>
      </c>
      <c r="BH435" s="29"/>
      <c r="BI435" s="29"/>
      <c r="BJ435" s="30">
        <v>0.15</v>
      </c>
      <c r="BK435" s="30">
        <v>43.14</v>
      </c>
      <c r="BL435" s="30">
        <v>43.14</v>
      </c>
      <c r="BM435" s="30">
        <v>50.6</v>
      </c>
      <c r="BN435" s="29"/>
      <c r="BO435" s="29"/>
      <c r="BP435" s="30">
        <v>0.2</v>
      </c>
      <c r="BQ435" s="30">
        <v>0.28000000000000003</v>
      </c>
      <c r="BR435" s="29"/>
      <c r="BS435" s="30">
        <v>13.6</v>
      </c>
      <c r="BT435" s="30">
        <v>43.29</v>
      </c>
      <c r="BU435" s="29"/>
      <c r="BV435" s="30">
        <v>0</v>
      </c>
      <c r="BW435" s="28">
        <v>577</v>
      </c>
      <c r="BX435" s="33">
        <f t="shared" si="45"/>
        <v>43.129859999999994</v>
      </c>
      <c r="BY435" s="34">
        <f>IF(COUNTIF($G$2:G435,G435)=1,1,0)</f>
        <v>1</v>
      </c>
      <c r="BZ435" s="34">
        <f t="shared" si="46"/>
        <v>1</v>
      </c>
      <c r="CA435" s="28" t="s">
        <v>3405</v>
      </c>
      <c r="CB435" s="34" t="b">
        <f t="shared" si="51"/>
        <v>0</v>
      </c>
      <c r="CC435" s="34" t="b">
        <f t="shared" si="47"/>
        <v>0</v>
      </c>
      <c r="CD435" s="34" t="b">
        <f t="array" ref="CD435">ISNUMBER(SEARCH("Touch Screen",$AJ435))</f>
        <v>0</v>
      </c>
      <c r="CE435" s="34"/>
      <c r="CF435" s="34"/>
      <c r="CG435" s="32">
        <v>32.299999999999997</v>
      </c>
      <c r="CH435" s="28">
        <v>0</v>
      </c>
      <c r="CI435" s="33">
        <f>('2. AC Monitors'!$A$8*'1. Version 7 Dataset'!$R435)+('1. Version 7 Dataset'!$V435*'2. AC Monitors'!$B$8)+'2. AC Monitors'!$C$8</f>
        <v>40.985759999999999</v>
      </c>
      <c r="CJ435" s="35">
        <f>BX435-('2. AC Monitors'!$B$8*V435)</f>
        <v>34.309859999999993</v>
      </c>
      <c r="CK435" s="33">
        <f>IF($CH435=0,CJ435,CJ435-('2. AC Monitors'!$A$15*'1. Version 7 Dataset'!$CG435))</f>
        <v>34.309859999999993</v>
      </c>
      <c r="CL435" s="33">
        <f>IF($CC435=TRUE,'1. Version 7 Dataset'!CK435-($CI435*'2. AC Monitors'!$B$15),'1. Version 7 Dataset'!CK435)</f>
        <v>34.309859999999993</v>
      </c>
      <c r="CM435" s="33">
        <f>IF($CD435=TRUE,CL435-($CI435*'2. AC Monitors'!$D$15),CL435)</f>
        <v>34.309859999999993</v>
      </c>
      <c r="CN435" s="33">
        <f>IF($CB435=TRUE,CM435-($CI435*'2. AC Monitors'!$E$15),CM435)</f>
        <v>34.309859999999993</v>
      </c>
      <c r="CO435" s="33">
        <f>IF($CA435="DC",CN435+(CI435*(1-'2. AC Monitors'!$D$21)),CN435)</f>
        <v>34.309859999999993</v>
      </c>
      <c r="CP435" s="35">
        <f>('2. AC Monitors'!$A$8*'1. Version 7 Dataset'!$R435)+'2. AC Monitors'!$C$8</f>
        <v>32.165760000000006</v>
      </c>
      <c r="CQ435" s="35">
        <f t="shared" si="48"/>
        <v>0</v>
      </c>
      <c r="CR435" s="33">
        <f>(IF(CD435=TRUE,CI435+(CI435*'2. AC Monitors'!$D$15),'1. Version 7 Dataset'!CI435))*0.85</f>
        <v>34.837896000000001</v>
      </c>
      <c r="CS435" s="35">
        <f t="shared" si="49"/>
        <v>0</v>
      </c>
      <c r="CT435" s="35">
        <f>($AZ435*$R435*'3. Signage Displays'!$A$7)+'3. Signage Displays'!$B$7*TANH('3. Signage Displays'!$C$7*('1. Version 7 Dataset'!$R435+'3. Signage Displays'!$D$7)+'3. Signage Displays'!$E$7)+'3. Signage Displays'!$F$7</f>
        <v>29.208712701315612</v>
      </c>
      <c r="CU435" s="36">
        <f>($AZ435*$R435*'3. Signage Displays'!$A$7)</f>
        <v>2.1321331200000007</v>
      </c>
      <c r="CV435" s="37">
        <f>BE435-(AZ435*R435*'3. Signage Displays'!$A$7)</f>
        <v>11.50786688</v>
      </c>
      <c r="CW435" s="37">
        <f>IF(CC435=TRUE,CV435-(CT435*'3. Signage Displays'!$A$12),CV435)</f>
        <v>11.50786688</v>
      </c>
      <c r="CX435" s="38">
        <f>'3. Signage Displays'!$B$7*TANH('3. Signage Displays'!$C$7*('1. Version 7 Dataset'!R435+'3. Signage Displays'!$D$7)+'3. Signage Displays'!$E$7)+'3. Signage Displays'!$F$7</f>
        <v>27.07657958131561</v>
      </c>
      <c r="CY435" s="28">
        <f t="shared" si="50"/>
        <v>1</v>
      </c>
    </row>
    <row r="436" spans="1:103" s="17" customFormat="1" ht="19.5" customHeight="1">
      <c r="A436" s="28">
        <v>578</v>
      </c>
      <c r="B436" s="29" t="s">
        <v>3083</v>
      </c>
      <c r="C436" s="29" t="s">
        <v>3135</v>
      </c>
      <c r="D436" s="29" t="s">
        <v>3136</v>
      </c>
      <c r="E436" s="29" t="s">
        <v>3086</v>
      </c>
      <c r="F436" s="29" t="s">
        <v>3137</v>
      </c>
      <c r="G436" s="29" t="s">
        <v>3136</v>
      </c>
      <c r="H436" s="29" t="s">
        <v>3138</v>
      </c>
      <c r="I436" s="29" t="s">
        <v>78</v>
      </c>
      <c r="J436" s="29" t="s">
        <v>88</v>
      </c>
      <c r="K436" s="29" t="s">
        <v>158</v>
      </c>
      <c r="L436" s="29" t="s">
        <v>80</v>
      </c>
      <c r="M436" s="29" t="s">
        <v>105</v>
      </c>
      <c r="N436" s="30">
        <v>1000</v>
      </c>
      <c r="O436" s="30">
        <v>11.5</v>
      </c>
      <c r="P436" s="30">
        <v>20.5</v>
      </c>
      <c r="Q436" s="31">
        <v>23.6</v>
      </c>
      <c r="R436" s="30">
        <v>236.92</v>
      </c>
      <c r="S436" s="30">
        <v>1.78</v>
      </c>
      <c r="T436" s="30">
        <v>1080</v>
      </c>
      <c r="U436" s="30">
        <v>1920</v>
      </c>
      <c r="V436" s="32">
        <v>2.1</v>
      </c>
      <c r="W436" s="30">
        <v>8752</v>
      </c>
      <c r="X436" s="30">
        <v>60</v>
      </c>
      <c r="Y436" s="30">
        <v>32.9</v>
      </c>
      <c r="Z436" s="29" t="s">
        <v>86</v>
      </c>
      <c r="AA436" s="29" t="s">
        <v>86</v>
      </c>
      <c r="AB436" s="29"/>
      <c r="AC436" s="29"/>
      <c r="AD436" s="29" t="s">
        <v>84</v>
      </c>
      <c r="AE436" s="29" t="s">
        <v>83</v>
      </c>
      <c r="AF436" s="29" t="s">
        <v>106</v>
      </c>
      <c r="AG436" s="29" t="s">
        <v>105</v>
      </c>
      <c r="AH436" s="29" t="s">
        <v>120</v>
      </c>
      <c r="AI436" s="29" t="s">
        <v>105</v>
      </c>
      <c r="AJ436" s="29" t="s">
        <v>120</v>
      </c>
      <c r="AK436" s="29" t="s">
        <v>86</v>
      </c>
      <c r="AL436" s="29" t="s">
        <v>107</v>
      </c>
      <c r="AM436" s="29" t="s">
        <v>105</v>
      </c>
      <c r="AN436" s="29" t="s">
        <v>86</v>
      </c>
      <c r="AO436" s="29" t="s">
        <v>86</v>
      </c>
      <c r="AP436" s="29" t="s">
        <v>86</v>
      </c>
      <c r="AQ436" s="29" t="s">
        <v>96</v>
      </c>
      <c r="AR436" s="29" t="s">
        <v>105</v>
      </c>
      <c r="AS436" s="29" t="s">
        <v>84</v>
      </c>
      <c r="AT436" s="29" t="s">
        <v>89</v>
      </c>
      <c r="AU436" s="29" t="s">
        <v>105</v>
      </c>
      <c r="AV436" s="30">
        <v>0</v>
      </c>
      <c r="AW436" s="29" t="s">
        <v>84</v>
      </c>
      <c r="AX436" s="29" t="s">
        <v>83</v>
      </c>
      <c r="AY436" s="30">
        <v>300</v>
      </c>
      <c r="AZ436" s="30">
        <v>285.60000000000002</v>
      </c>
      <c r="BA436" s="30">
        <v>253</v>
      </c>
      <c r="BB436" s="30">
        <v>200</v>
      </c>
      <c r="BC436" s="29"/>
      <c r="BD436" s="29"/>
      <c r="BE436" s="30">
        <v>14.67</v>
      </c>
      <c r="BF436" s="29"/>
      <c r="BG436" s="30">
        <v>0.23</v>
      </c>
      <c r="BH436" s="29"/>
      <c r="BI436" s="29"/>
      <c r="BJ436" s="30">
        <v>0.15</v>
      </c>
      <c r="BK436" s="30">
        <v>46.29</v>
      </c>
      <c r="BL436" s="30">
        <v>46.29</v>
      </c>
      <c r="BM436" s="30">
        <v>53.1</v>
      </c>
      <c r="BN436" s="29"/>
      <c r="BO436" s="29"/>
      <c r="BP436" s="30">
        <v>0.2</v>
      </c>
      <c r="BQ436" s="30">
        <v>0.28000000000000003</v>
      </c>
      <c r="BR436" s="29"/>
      <c r="BS436" s="30">
        <v>14.41</v>
      </c>
      <c r="BT436" s="30">
        <v>45.78</v>
      </c>
      <c r="BU436" s="29"/>
      <c r="BV436" s="30">
        <v>0</v>
      </c>
      <c r="BW436" s="28">
        <v>578</v>
      </c>
      <c r="BX436" s="33">
        <f t="shared" si="45"/>
        <v>46.287839999999996</v>
      </c>
      <c r="BY436" s="34">
        <f>IF(COUNTIF($G$2:G436,G436)=1,1,0)</f>
        <v>1</v>
      </c>
      <c r="BZ436" s="34">
        <f t="shared" si="46"/>
        <v>1</v>
      </c>
      <c r="CA436" s="28" t="s">
        <v>3405</v>
      </c>
      <c r="CB436" s="34" t="b">
        <f t="shared" si="51"/>
        <v>0</v>
      </c>
      <c r="CC436" s="34" t="b">
        <f t="shared" si="47"/>
        <v>0</v>
      </c>
      <c r="CD436" s="34" t="b">
        <f t="array" ref="CD436">ISNUMBER(SEARCH("Touch Screen",$AJ436))</f>
        <v>0</v>
      </c>
      <c r="CE436" s="34"/>
      <c r="CF436" s="34"/>
      <c r="CG436" s="32">
        <v>32.9</v>
      </c>
      <c r="CH436" s="28">
        <v>0</v>
      </c>
      <c r="CI436" s="33">
        <f>('2. AC Monitors'!$A$8*'1. Version 7 Dataset'!$R436)+('1. Version 7 Dataset'!$V436*'2. AC Monitors'!$B$8)+'2. AC Monitors'!$C$8</f>
        <v>45.724239999999995</v>
      </c>
      <c r="CJ436" s="35">
        <f>BX436-('2. AC Monitors'!$B$8*V436)</f>
        <v>37.467839999999995</v>
      </c>
      <c r="CK436" s="33">
        <f>IF($CH436=0,CJ436,CJ436-('2. AC Monitors'!$A$15*'1. Version 7 Dataset'!$CG436))</f>
        <v>37.467839999999995</v>
      </c>
      <c r="CL436" s="33">
        <f>IF($CC436=TRUE,'1. Version 7 Dataset'!CK436-($CI436*'2. AC Monitors'!$B$15),'1. Version 7 Dataset'!CK436)</f>
        <v>37.467839999999995</v>
      </c>
      <c r="CM436" s="33">
        <f>IF($CD436=TRUE,CL436-($CI436*'2. AC Monitors'!$D$15),CL436)</f>
        <v>37.467839999999995</v>
      </c>
      <c r="CN436" s="33">
        <f>IF($CB436=TRUE,CM436-($CI436*'2. AC Monitors'!$E$15),CM436)</f>
        <v>37.467839999999995</v>
      </c>
      <c r="CO436" s="33">
        <f>IF($CA436="DC",CN436+(CI436*(1-'2. AC Monitors'!$D$21)),CN436)</f>
        <v>37.467839999999995</v>
      </c>
      <c r="CP436" s="35">
        <f>('2. AC Monitors'!$A$8*'1. Version 7 Dataset'!$R436)+'2. AC Monitors'!$C$8</f>
        <v>36.904240000000001</v>
      </c>
      <c r="CQ436" s="35">
        <f t="shared" si="48"/>
        <v>0</v>
      </c>
      <c r="CR436" s="33">
        <f>(IF(CD436=TRUE,CI436+(CI436*'2. AC Monitors'!$D$15),'1. Version 7 Dataset'!CI436))*0.85</f>
        <v>38.865603999999998</v>
      </c>
      <c r="CS436" s="35">
        <f t="shared" si="49"/>
        <v>0</v>
      </c>
      <c r="CT436" s="35">
        <f>($AZ436*$R436*'3. Signage Displays'!$A$7)+'3. Signage Displays'!$B$7*TANH('3. Signage Displays'!$C$7*('1. Version 7 Dataset'!$R436+'3. Signage Displays'!$D$7)+'3. Signage Displays'!$E$7)+'3. Signage Displays'!$F$7</f>
        <v>32.102501633592901</v>
      </c>
      <c r="CU436" s="36">
        <f>($AZ436*$R436*'3. Signage Displays'!$A$7)</f>
        <v>2.7065740800000002</v>
      </c>
      <c r="CV436" s="37">
        <f>BE436-(AZ436*R436*'3. Signage Displays'!$A$7)</f>
        <v>11.963425919999999</v>
      </c>
      <c r="CW436" s="37">
        <f>IF(CC436=TRUE,CV436-(CT436*'3. Signage Displays'!$A$12),CV436)</f>
        <v>11.963425919999999</v>
      </c>
      <c r="CX436" s="38">
        <f>'3. Signage Displays'!$B$7*TANH('3. Signage Displays'!$C$7*('1. Version 7 Dataset'!R436+'3. Signage Displays'!$D$7)+'3. Signage Displays'!$E$7)+'3. Signage Displays'!$F$7</f>
        <v>29.395927553592902</v>
      </c>
      <c r="CY436" s="28">
        <f t="shared" si="50"/>
        <v>1</v>
      </c>
    </row>
    <row r="437" spans="1:103" s="17" customFormat="1" ht="19.5" customHeight="1">
      <c r="A437" s="28">
        <v>579</v>
      </c>
      <c r="B437" s="29" t="s">
        <v>3083</v>
      </c>
      <c r="C437" s="29" t="s">
        <v>3142</v>
      </c>
      <c r="D437" s="29" t="s">
        <v>3143</v>
      </c>
      <c r="E437" s="29" t="s">
        <v>3086</v>
      </c>
      <c r="F437" s="29" t="s">
        <v>3142</v>
      </c>
      <c r="G437" s="29" t="s">
        <v>3143</v>
      </c>
      <c r="H437" s="29"/>
      <c r="I437" s="29" t="s">
        <v>78</v>
      </c>
      <c r="J437" s="29" t="s">
        <v>88</v>
      </c>
      <c r="K437" s="29" t="s">
        <v>158</v>
      </c>
      <c r="L437" s="29" t="s">
        <v>80</v>
      </c>
      <c r="M437" s="29" t="s">
        <v>105</v>
      </c>
      <c r="N437" s="30">
        <v>1000</v>
      </c>
      <c r="O437" s="30">
        <v>11.3</v>
      </c>
      <c r="P437" s="30">
        <v>20</v>
      </c>
      <c r="Q437" s="31">
        <v>23</v>
      </c>
      <c r="R437" s="30">
        <v>226.05</v>
      </c>
      <c r="S437" s="30">
        <v>1.78</v>
      </c>
      <c r="T437" s="30">
        <v>1080</v>
      </c>
      <c r="U437" s="30">
        <v>1920</v>
      </c>
      <c r="V437" s="32">
        <v>2.1</v>
      </c>
      <c r="W437" s="30">
        <v>9173</v>
      </c>
      <c r="X437" s="30">
        <v>60</v>
      </c>
      <c r="Y437" s="30">
        <v>33.200000000000003</v>
      </c>
      <c r="Z437" s="29" t="s">
        <v>86</v>
      </c>
      <c r="AA437" s="29" t="s">
        <v>86</v>
      </c>
      <c r="AB437" s="29"/>
      <c r="AC437" s="29"/>
      <c r="AD437" s="29" t="s">
        <v>84</v>
      </c>
      <c r="AE437" s="29" t="s">
        <v>83</v>
      </c>
      <c r="AF437" s="29" t="s">
        <v>106</v>
      </c>
      <c r="AG437" s="29" t="s">
        <v>105</v>
      </c>
      <c r="AH437" s="29" t="s">
        <v>86</v>
      </c>
      <c r="AI437" s="29" t="s">
        <v>105</v>
      </c>
      <c r="AJ437" s="29" t="s">
        <v>86</v>
      </c>
      <c r="AK437" s="29" t="s">
        <v>86</v>
      </c>
      <c r="AL437" s="29" t="s">
        <v>107</v>
      </c>
      <c r="AM437" s="29" t="s">
        <v>105</v>
      </c>
      <c r="AN437" s="29" t="s">
        <v>86</v>
      </c>
      <c r="AO437" s="29" t="s">
        <v>86</v>
      </c>
      <c r="AP437" s="29" t="s">
        <v>86</v>
      </c>
      <c r="AQ437" s="29" t="s">
        <v>96</v>
      </c>
      <c r="AR437" s="29" t="s">
        <v>105</v>
      </c>
      <c r="AS437" s="29" t="s">
        <v>84</v>
      </c>
      <c r="AT437" s="29" t="s">
        <v>89</v>
      </c>
      <c r="AU437" s="29" t="s">
        <v>105</v>
      </c>
      <c r="AV437" s="30">
        <v>0</v>
      </c>
      <c r="AW437" s="29" t="s">
        <v>84</v>
      </c>
      <c r="AX437" s="29" t="s">
        <v>83</v>
      </c>
      <c r="AY437" s="30">
        <v>250</v>
      </c>
      <c r="AZ437" s="30">
        <v>238.5</v>
      </c>
      <c r="BA437" s="30">
        <v>222.7</v>
      </c>
      <c r="BB437" s="30">
        <v>200</v>
      </c>
      <c r="BC437" s="29"/>
      <c r="BD437" s="29"/>
      <c r="BE437" s="30">
        <v>15.71</v>
      </c>
      <c r="BF437" s="29"/>
      <c r="BG437" s="30">
        <v>0.22</v>
      </c>
      <c r="BH437" s="29"/>
      <c r="BI437" s="29"/>
      <c r="BJ437" s="30">
        <v>0.13</v>
      </c>
      <c r="BK437" s="30">
        <v>49.41</v>
      </c>
      <c r="BL437" s="30">
        <v>49.41</v>
      </c>
      <c r="BM437" s="30">
        <v>50.8</v>
      </c>
      <c r="BN437" s="29"/>
      <c r="BO437" s="29"/>
      <c r="BP437" s="30">
        <v>0.19</v>
      </c>
      <c r="BQ437" s="30">
        <v>0.27</v>
      </c>
      <c r="BR437" s="29"/>
      <c r="BS437" s="30">
        <v>15.79</v>
      </c>
      <c r="BT437" s="30">
        <v>49.96</v>
      </c>
      <c r="BU437" s="29"/>
      <c r="BV437" s="30">
        <v>0</v>
      </c>
      <c r="BW437" s="28">
        <v>579</v>
      </c>
      <c r="BX437" s="33">
        <f t="shared" si="45"/>
        <v>49.419539999999998</v>
      </c>
      <c r="BY437" s="34">
        <f>IF(COUNTIF($G$2:G437,G437)=1,1,0)</f>
        <v>1</v>
      </c>
      <c r="BZ437" s="34">
        <f t="shared" si="46"/>
        <v>1</v>
      </c>
      <c r="CA437" s="28" t="s">
        <v>3405</v>
      </c>
      <c r="CB437" s="34" t="b">
        <f t="shared" si="51"/>
        <v>0</v>
      </c>
      <c r="CC437" s="34" t="b">
        <f t="shared" si="47"/>
        <v>0</v>
      </c>
      <c r="CD437" s="34" t="b">
        <f t="array" ref="CD437">ISNUMBER(SEARCH("Touch Screen",$AJ437))</f>
        <v>0</v>
      </c>
      <c r="CE437" s="34"/>
      <c r="CF437" s="34"/>
      <c r="CG437" s="32">
        <v>33.200000000000003</v>
      </c>
      <c r="CH437" s="28">
        <v>0</v>
      </c>
      <c r="CI437" s="33">
        <f>('2. AC Monitors'!$A$8*'1. Version 7 Dataset'!$R437)+('1. Version 7 Dataset'!$V437*'2. AC Monitors'!$B$8)+'2. AC Monitors'!$C$8</f>
        <v>44.398099999999999</v>
      </c>
      <c r="CJ437" s="35">
        <f>BX437-('2. AC Monitors'!$B$8*V437)</f>
        <v>40.599539999999998</v>
      </c>
      <c r="CK437" s="33">
        <f>IF($CH437=0,CJ437,CJ437-('2. AC Monitors'!$A$15*'1. Version 7 Dataset'!$CG437))</f>
        <v>40.599539999999998</v>
      </c>
      <c r="CL437" s="33">
        <f>IF($CC437=TRUE,'1. Version 7 Dataset'!CK437-($CI437*'2. AC Monitors'!$B$15),'1. Version 7 Dataset'!CK437)</f>
        <v>40.599539999999998</v>
      </c>
      <c r="CM437" s="33">
        <f>IF($CD437=TRUE,CL437-($CI437*'2. AC Monitors'!$D$15),CL437)</f>
        <v>40.599539999999998</v>
      </c>
      <c r="CN437" s="33">
        <f>IF($CB437=TRUE,CM437-($CI437*'2. AC Monitors'!$E$15),CM437)</f>
        <v>40.599539999999998</v>
      </c>
      <c r="CO437" s="33">
        <f>IF($CA437="DC",CN437+(CI437*(1-'2. AC Monitors'!$D$21)),CN437)</f>
        <v>40.599539999999998</v>
      </c>
      <c r="CP437" s="35">
        <f>('2. AC Monitors'!$A$8*'1. Version 7 Dataset'!$R437)+'2. AC Monitors'!$C$8</f>
        <v>35.578099999999999</v>
      </c>
      <c r="CQ437" s="35">
        <f t="shared" si="48"/>
        <v>0</v>
      </c>
      <c r="CR437" s="33">
        <f>(IF(CD437=TRUE,CI437+(CI437*'2. AC Monitors'!$D$15),'1. Version 7 Dataset'!CI437))*0.85</f>
        <v>37.738385000000001</v>
      </c>
      <c r="CS437" s="35">
        <f t="shared" si="49"/>
        <v>0</v>
      </c>
      <c r="CT437" s="35">
        <f>($AZ437*$R437*'3. Signage Displays'!$A$7)+'3. Signage Displays'!$B$7*TANH('3. Signage Displays'!$C$7*('1. Version 7 Dataset'!$R437+'3. Signage Displays'!$D$7)+'3. Signage Displays'!$E$7)+'3. Signage Displays'!$F$7</f>
        <v>30.903973481943154</v>
      </c>
      <c r="CU437" s="36">
        <f>($AZ437*$R437*'3. Signage Displays'!$A$7)</f>
        <v>2.1565170000000005</v>
      </c>
      <c r="CV437" s="37">
        <f>BE437-(AZ437*R437*'3. Signage Displays'!$A$7)</f>
        <v>13.553483</v>
      </c>
      <c r="CW437" s="37">
        <f>IF(CC437=TRUE,CV437-(CT437*'3. Signage Displays'!$A$12),CV437)</f>
        <v>13.553483</v>
      </c>
      <c r="CX437" s="38">
        <f>'3. Signage Displays'!$B$7*TANH('3. Signage Displays'!$C$7*('1. Version 7 Dataset'!R437+'3. Signage Displays'!$D$7)+'3. Signage Displays'!$E$7)+'3. Signage Displays'!$F$7</f>
        <v>28.747456481943154</v>
      </c>
      <c r="CY437" s="28">
        <f t="shared" si="50"/>
        <v>1</v>
      </c>
    </row>
    <row r="438" spans="1:103" s="17" customFormat="1" ht="19.5" customHeight="1">
      <c r="A438" s="28">
        <v>583</v>
      </c>
      <c r="B438" s="29" t="s">
        <v>3083</v>
      </c>
      <c r="C438" s="29" t="s">
        <v>3202</v>
      </c>
      <c r="D438" s="29" t="s">
        <v>3203</v>
      </c>
      <c r="E438" s="29" t="s">
        <v>3086</v>
      </c>
      <c r="F438" s="29" t="s">
        <v>3204</v>
      </c>
      <c r="G438" s="29" t="s">
        <v>3205</v>
      </c>
      <c r="H438" s="29" t="s">
        <v>3206</v>
      </c>
      <c r="I438" s="29" t="s">
        <v>78</v>
      </c>
      <c r="J438" s="29" t="s">
        <v>100</v>
      </c>
      <c r="K438" s="29"/>
      <c r="L438" s="29" t="s">
        <v>80</v>
      </c>
      <c r="M438" s="29"/>
      <c r="N438" s="30">
        <v>1</v>
      </c>
      <c r="O438" s="30">
        <v>10.5</v>
      </c>
      <c r="P438" s="30">
        <v>18.7</v>
      </c>
      <c r="Q438" s="31">
        <v>21.5</v>
      </c>
      <c r="R438" s="30">
        <v>197.52</v>
      </c>
      <c r="S438" s="30">
        <v>1.78</v>
      </c>
      <c r="T438" s="30">
        <v>1920</v>
      </c>
      <c r="U438" s="30">
        <v>1080</v>
      </c>
      <c r="V438" s="32">
        <v>2.1</v>
      </c>
      <c r="W438" s="30">
        <v>10631</v>
      </c>
      <c r="X438" s="30">
        <v>60</v>
      </c>
      <c r="Y438" s="30">
        <v>35.700000000000003</v>
      </c>
      <c r="Z438" s="29" t="s">
        <v>81</v>
      </c>
      <c r="AA438" s="29" t="s">
        <v>86</v>
      </c>
      <c r="AB438" s="29"/>
      <c r="AC438" s="29"/>
      <c r="AD438" s="29" t="s">
        <v>84</v>
      </c>
      <c r="AE438" s="29" t="s">
        <v>84</v>
      </c>
      <c r="AF438" s="29" t="s">
        <v>469</v>
      </c>
      <c r="AG438" s="29"/>
      <c r="AH438" s="29" t="s">
        <v>86</v>
      </c>
      <c r="AI438" s="29"/>
      <c r="AJ438" s="29" t="s">
        <v>86</v>
      </c>
      <c r="AK438" s="29" t="s">
        <v>86</v>
      </c>
      <c r="AL438" s="29" t="s">
        <v>87</v>
      </c>
      <c r="AM438" s="29"/>
      <c r="AN438" s="29" t="s">
        <v>86</v>
      </c>
      <c r="AO438" s="29" t="s">
        <v>86</v>
      </c>
      <c r="AP438" s="29" t="s">
        <v>86</v>
      </c>
      <c r="AQ438" s="29" t="s">
        <v>96</v>
      </c>
      <c r="AR438" s="29"/>
      <c r="AS438" s="29" t="s">
        <v>84</v>
      </c>
      <c r="AT438" s="29" t="s">
        <v>89</v>
      </c>
      <c r="AU438" s="29"/>
      <c r="AV438" s="30">
        <v>5</v>
      </c>
      <c r="AW438" s="29" t="s">
        <v>84</v>
      </c>
      <c r="AX438" s="29" t="s">
        <v>83</v>
      </c>
      <c r="AY438" s="30">
        <v>250</v>
      </c>
      <c r="AZ438" s="30">
        <v>259</v>
      </c>
      <c r="BA438" s="30">
        <v>213</v>
      </c>
      <c r="BB438" s="30">
        <v>200</v>
      </c>
      <c r="BC438" s="29"/>
      <c r="BD438" s="29"/>
      <c r="BE438" s="30">
        <v>14.3</v>
      </c>
      <c r="BF438" s="29"/>
      <c r="BG438" s="30">
        <v>0.2</v>
      </c>
      <c r="BH438" s="29"/>
      <c r="BI438" s="29"/>
      <c r="BJ438" s="30">
        <v>0.2</v>
      </c>
      <c r="BK438" s="30">
        <v>45.1</v>
      </c>
      <c r="BL438" s="30">
        <v>45.1</v>
      </c>
      <c r="BM438" s="30">
        <v>50.6</v>
      </c>
      <c r="BN438" s="29"/>
      <c r="BO438" s="29"/>
      <c r="BP438" s="30">
        <v>0.3</v>
      </c>
      <c r="BQ438" s="30">
        <v>0.3</v>
      </c>
      <c r="BR438" s="29"/>
      <c r="BS438" s="30">
        <v>14.3</v>
      </c>
      <c r="BT438" s="30">
        <v>45.4</v>
      </c>
      <c r="BU438" s="29"/>
      <c r="BV438" s="30">
        <v>0</v>
      </c>
      <c r="BW438" s="28">
        <v>583</v>
      </c>
      <c r="BX438" s="33">
        <f t="shared" si="45"/>
        <v>44.982599999999998</v>
      </c>
      <c r="BY438" s="34">
        <f>IF(COUNTIF($G$2:G438,G438)=1,1,0)</f>
        <v>1</v>
      </c>
      <c r="BZ438" s="34">
        <f t="shared" si="46"/>
        <v>1</v>
      </c>
      <c r="CA438" s="28" t="s">
        <v>3405</v>
      </c>
      <c r="CB438" s="34" t="b">
        <f t="shared" si="51"/>
        <v>0</v>
      </c>
      <c r="CC438" s="34" t="b">
        <f t="shared" si="47"/>
        <v>0</v>
      </c>
      <c r="CD438" s="34" t="b">
        <f t="array" ref="CD438">ISNUMBER(SEARCH("Touch Screen",$AJ438))</f>
        <v>0</v>
      </c>
      <c r="CE438" s="34"/>
      <c r="CF438" s="34"/>
      <c r="CG438" s="32">
        <v>35.700000000000003</v>
      </c>
      <c r="CH438" s="28">
        <v>0</v>
      </c>
      <c r="CI438" s="33">
        <f>('2. AC Monitors'!$A$8*'1. Version 7 Dataset'!$R438)+('1. Version 7 Dataset'!$V438*'2. AC Monitors'!$B$8)+'2. AC Monitors'!$C$8</f>
        <v>40.917439999999999</v>
      </c>
      <c r="CJ438" s="35">
        <f>BX438-('2. AC Monitors'!$B$8*V438)</f>
        <v>36.162599999999998</v>
      </c>
      <c r="CK438" s="33">
        <f>IF($CH438=0,CJ438,CJ438-('2. AC Monitors'!$A$15*'1. Version 7 Dataset'!$CG438))</f>
        <v>36.162599999999998</v>
      </c>
      <c r="CL438" s="33">
        <f>IF($CC438=TRUE,'1. Version 7 Dataset'!CK438-($CI438*'2. AC Monitors'!$B$15),'1. Version 7 Dataset'!CK438)</f>
        <v>36.162599999999998</v>
      </c>
      <c r="CM438" s="33">
        <f>IF($CD438=TRUE,CL438-($CI438*'2. AC Monitors'!$D$15),CL438)</f>
        <v>36.162599999999998</v>
      </c>
      <c r="CN438" s="33">
        <f>IF($CB438=TRUE,CM438-($CI438*'2. AC Monitors'!$E$15),CM438)</f>
        <v>36.162599999999998</v>
      </c>
      <c r="CO438" s="33">
        <f>IF($CA438="DC",CN438+(CI438*(1-'2. AC Monitors'!$D$21)),CN438)</f>
        <v>36.162599999999998</v>
      </c>
      <c r="CP438" s="35">
        <f>('2. AC Monitors'!$A$8*'1. Version 7 Dataset'!$R438)+'2. AC Monitors'!$C$8</f>
        <v>32.097440000000006</v>
      </c>
      <c r="CQ438" s="35">
        <f t="shared" si="48"/>
        <v>0</v>
      </c>
      <c r="CR438" s="33">
        <f>(IF(CD438=TRUE,CI438+(CI438*'2. AC Monitors'!$D$15),'1. Version 7 Dataset'!CI438))*0.85</f>
        <v>34.779823999999998</v>
      </c>
      <c r="CS438" s="35">
        <f t="shared" si="49"/>
        <v>0</v>
      </c>
      <c r="CT438" s="35">
        <f>($AZ438*$R438*'3. Signage Displays'!$A$7)+'3. Signage Displays'!$B$7*TANH('3. Signage Displays'!$C$7*('1. Version 7 Dataset'!$R438+'3. Signage Displays'!$D$7)+'3. Signage Displays'!$E$7)+'3. Signage Displays'!$F$7</f>
        <v>29.08940307792377</v>
      </c>
      <c r="CU438" s="36">
        <f>($AZ438*$R438*'3. Signage Displays'!$A$7)</f>
        <v>2.0463072000000002</v>
      </c>
      <c r="CV438" s="37">
        <f>BE438-(AZ438*R438*'3. Signage Displays'!$A$7)</f>
        <v>12.2536928</v>
      </c>
      <c r="CW438" s="37">
        <f>IF(CC438=TRUE,CV438-(CT438*'3. Signage Displays'!$A$12),CV438)</f>
        <v>12.2536928</v>
      </c>
      <c r="CX438" s="38">
        <f>'3. Signage Displays'!$B$7*TANH('3. Signage Displays'!$C$7*('1. Version 7 Dataset'!R438+'3. Signage Displays'!$D$7)+'3. Signage Displays'!$E$7)+'3. Signage Displays'!$F$7</f>
        <v>27.043095877923768</v>
      </c>
      <c r="CY438" s="28">
        <f t="shared" si="50"/>
        <v>1</v>
      </c>
    </row>
    <row r="439" spans="1:103" s="17" customFormat="1" ht="19.5" customHeight="1">
      <c r="A439" s="28">
        <v>584</v>
      </c>
      <c r="B439" s="29" t="s">
        <v>3083</v>
      </c>
      <c r="C439" s="29" t="s">
        <v>3207</v>
      </c>
      <c r="D439" s="29" t="s">
        <v>3208</v>
      </c>
      <c r="E439" s="29" t="s">
        <v>3086</v>
      </c>
      <c r="F439" s="29" t="s">
        <v>3209</v>
      </c>
      <c r="G439" s="29" t="s">
        <v>3210</v>
      </c>
      <c r="H439" s="29" t="s">
        <v>3211</v>
      </c>
      <c r="I439" s="29" t="s">
        <v>78</v>
      </c>
      <c r="J439" s="29" t="s">
        <v>100</v>
      </c>
      <c r="K439" s="29"/>
      <c r="L439" s="29" t="s">
        <v>80</v>
      </c>
      <c r="M439" s="29"/>
      <c r="N439" s="30">
        <v>1</v>
      </c>
      <c r="O439" s="30">
        <v>11.5</v>
      </c>
      <c r="P439" s="30">
        <v>20.5</v>
      </c>
      <c r="Q439" s="31">
        <v>23.6</v>
      </c>
      <c r="R439" s="30">
        <v>236.9</v>
      </c>
      <c r="S439" s="30">
        <v>1.78</v>
      </c>
      <c r="T439" s="30">
        <v>1920</v>
      </c>
      <c r="U439" s="30">
        <v>1080</v>
      </c>
      <c r="V439" s="32">
        <v>2.1</v>
      </c>
      <c r="W439" s="30">
        <v>8864</v>
      </c>
      <c r="X439" s="30">
        <v>60</v>
      </c>
      <c r="Y439" s="30">
        <v>32</v>
      </c>
      <c r="Z439" s="29" t="s">
        <v>81</v>
      </c>
      <c r="AA439" s="29" t="s">
        <v>86</v>
      </c>
      <c r="AB439" s="29"/>
      <c r="AC439" s="29"/>
      <c r="AD439" s="29" t="s">
        <v>84</v>
      </c>
      <c r="AE439" s="29" t="s">
        <v>84</v>
      </c>
      <c r="AF439" s="29" t="s">
        <v>469</v>
      </c>
      <c r="AG439" s="29"/>
      <c r="AH439" s="29" t="s">
        <v>86</v>
      </c>
      <c r="AI439" s="29"/>
      <c r="AJ439" s="29" t="s">
        <v>86</v>
      </c>
      <c r="AK439" s="29" t="s">
        <v>86</v>
      </c>
      <c r="AL439" s="29" t="s">
        <v>87</v>
      </c>
      <c r="AM439" s="29"/>
      <c r="AN439" s="29" t="s">
        <v>86</v>
      </c>
      <c r="AO439" s="29" t="s">
        <v>86</v>
      </c>
      <c r="AP439" s="29" t="s">
        <v>86</v>
      </c>
      <c r="AQ439" s="29" t="s">
        <v>96</v>
      </c>
      <c r="AR439" s="29"/>
      <c r="AS439" s="29" t="s">
        <v>84</v>
      </c>
      <c r="AT439" s="29" t="s">
        <v>89</v>
      </c>
      <c r="AU439" s="29"/>
      <c r="AV439" s="30">
        <v>5</v>
      </c>
      <c r="AW439" s="29" t="s">
        <v>84</v>
      </c>
      <c r="AX439" s="29" t="s">
        <v>83</v>
      </c>
      <c r="AY439" s="30">
        <v>250</v>
      </c>
      <c r="AZ439" s="30">
        <v>271</v>
      </c>
      <c r="BA439" s="30">
        <v>238</v>
      </c>
      <c r="BB439" s="30">
        <v>200</v>
      </c>
      <c r="BC439" s="29"/>
      <c r="BD439" s="29"/>
      <c r="BE439" s="30">
        <v>15.7</v>
      </c>
      <c r="BF439" s="29"/>
      <c r="BG439" s="30">
        <v>0.2</v>
      </c>
      <c r="BH439" s="29"/>
      <c r="BI439" s="29"/>
      <c r="BJ439" s="30">
        <v>0.2</v>
      </c>
      <c r="BK439" s="30">
        <v>49.4</v>
      </c>
      <c r="BL439" s="30">
        <v>49.4</v>
      </c>
      <c r="BM439" s="30">
        <v>53.1</v>
      </c>
      <c r="BN439" s="29"/>
      <c r="BO439" s="29"/>
      <c r="BP439" s="30">
        <v>0.2</v>
      </c>
      <c r="BQ439" s="30">
        <v>0.3</v>
      </c>
      <c r="BR439" s="29"/>
      <c r="BS439" s="30">
        <v>15.7</v>
      </c>
      <c r="BT439" s="30">
        <v>49.7</v>
      </c>
      <c r="BU439" s="29"/>
      <c r="BV439" s="30">
        <v>0</v>
      </c>
      <c r="BW439" s="28">
        <v>584</v>
      </c>
      <c r="BX439" s="33">
        <f t="shared" si="45"/>
        <v>49.274999999999991</v>
      </c>
      <c r="BY439" s="34">
        <f>IF(COUNTIF($G$2:G439,G439)=1,1,0)</f>
        <v>1</v>
      </c>
      <c r="BZ439" s="34">
        <f t="shared" si="46"/>
        <v>1</v>
      </c>
      <c r="CA439" s="28" t="s">
        <v>3405</v>
      </c>
      <c r="CB439" s="34" t="b">
        <f t="shared" si="51"/>
        <v>0</v>
      </c>
      <c r="CC439" s="34" t="b">
        <f t="shared" si="47"/>
        <v>0</v>
      </c>
      <c r="CD439" s="34" t="b">
        <f t="array" ref="CD439">ISNUMBER(SEARCH("Touch Screen",$AJ439))</f>
        <v>0</v>
      </c>
      <c r="CE439" s="34"/>
      <c r="CF439" s="34"/>
      <c r="CG439" s="32">
        <v>32</v>
      </c>
      <c r="CH439" s="28">
        <v>0</v>
      </c>
      <c r="CI439" s="33">
        <f>('2. AC Monitors'!$A$8*'1. Version 7 Dataset'!$R439)+('1. Version 7 Dataset'!$V439*'2. AC Monitors'!$B$8)+'2. AC Monitors'!$C$8</f>
        <v>45.721800000000002</v>
      </c>
      <c r="CJ439" s="35">
        <f>BX439-('2. AC Monitors'!$B$8*V439)</f>
        <v>40.454999999999991</v>
      </c>
      <c r="CK439" s="33">
        <f>IF($CH439=0,CJ439,CJ439-('2. AC Monitors'!$A$15*'1. Version 7 Dataset'!$CG439))</f>
        <v>40.454999999999991</v>
      </c>
      <c r="CL439" s="33">
        <f>IF($CC439=TRUE,'1. Version 7 Dataset'!CK439-($CI439*'2. AC Monitors'!$B$15),'1. Version 7 Dataset'!CK439)</f>
        <v>40.454999999999991</v>
      </c>
      <c r="CM439" s="33">
        <f>IF($CD439=TRUE,CL439-($CI439*'2. AC Monitors'!$D$15),CL439)</f>
        <v>40.454999999999991</v>
      </c>
      <c r="CN439" s="33">
        <f>IF($CB439=TRUE,CM439-($CI439*'2. AC Monitors'!$E$15),CM439)</f>
        <v>40.454999999999991</v>
      </c>
      <c r="CO439" s="33">
        <f>IF($CA439="DC",CN439+(CI439*(1-'2. AC Monitors'!$D$21)),CN439)</f>
        <v>40.454999999999991</v>
      </c>
      <c r="CP439" s="35">
        <f>('2. AC Monitors'!$A$8*'1. Version 7 Dataset'!$R439)+'2. AC Monitors'!$C$8</f>
        <v>36.901800000000001</v>
      </c>
      <c r="CQ439" s="35">
        <f t="shared" si="48"/>
        <v>0</v>
      </c>
      <c r="CR439" s="33">
        <f>(IF(CD439=TRUE,CI439+(CI439*'2. AC Monitors'!$D$15),'1. Version 7 Dataset'!CI439))*0.85</f>
        <v>38.863529999999997</v>
      </c>
      <c r="CS439" s="35">
        <f t="shared" si="49"/>
        <v>0</v>
      </c>
      <c r="CT439" s="35">
        <f>($AZ439*$R439*'3. Signage Displays'!$A$7)+'3. Signage Displays'!$B$7*TANH('3. Signage Displays'!$C$7*('1. Version 7 Dataset'!$R439+'3. Signage Displays'!$D$7)+'3. Signage Displays'!$E$7)+'3. Signage Displays'!$F$7</f>
        <v>31.962730909613654</v>
      </c>
      <c r="CU439" s="36">
        <f>($AZ439*$R439*'3. Signage Displays'!$A$7)</f>
        <v>2.5679960000000004</v>
      </c>
      <c r="CV439" s="37">
        <f>BE439-(AZ439*R439*'3. Signage Displays'!$A$7)</f>
        <v>13.132003999999998</v>
      </c>
      <c r="CW439" s="37">
        <f>IF(CC439=TRUE,CV439-(CT439*'3. Signage Displays'!$A$12),CV439)</f>
        <v>13.132003999999998</v>
      </c>
      <c r="CX439" s="38">
        <f>'3. Signage Displays'!$B$7*TANH('3. Signage Displays'!$C$7*('1. Version 7 Dataset'!R439+'3. Signage Displays'!$D$7)+'3. Signage Displays'!$E$7)+'3. Signage Displays'!$F$7</f>
        <v>29.394734909613653</v>
      </c>
      <c r="CY439" s="28">
        <f t="shared" si="50"/>
        <v>1</v>
      </c>
    </row>
    <row r="440" spans="1:103" s="17" customFormat="1" ht="19.5" customHeight="1">
      <c r="A440" s="28">
        <v>585</v>
      </c>
      <c r="B440" s="29" t="s">
        <v>2231</v>
      </c>
      <c r="C440" s="29" t="s">
        <v>2239</v>
      </c>
      <c r="D440" s="29" t="s">
        <v>2240</v>
      </c>
      <c r="E440" s="29" t="s">
        <v>2234</v>
      </c>
      <c r="F440" s="29" t="s">
        <v>2239</v>
      </c>
      <c r="G440" s="29" t="s">
        <v>2240</v>
      </c>
      <c r="H440" s="29"/>
      <c r="I440" s="29" t="s">
        <v>78</v>
      </c>
      <c r="J440" s="29" t="s">
        <v>100</v>
      </c>
      <c r="K440" s="29"/>
      <c r="L440" s="29" t="s">
        <v>80</v>
      </c>
      <c r="M440" s="29"/>
      <c r="N440" s="30">
        <v>1000</v>
      </c>
      <c r="O440" s="30">
        <v>11.8</v>
      </c>
      <c r="P440" s="30">
        <v>20.9</v>
      </c>
      <c r="Q440" s="31">
        <v>24</v>
      </c>
      <c r="R440" s="30">
        <v>246.12</v>
      </c>
      <c r="S440" s="30">
        <v>1.78</v>
      </c>
      <c r="T440" s="30">
        <v>1080</v>
      </c>
      <c r="U440" s="30">
        <v>1920</v>
      </c>
      <c r="V440" s="32">
        <v>2.1</v>
      </c>
      <c r="W440" s="30">
        <v>8425</v>
      </c>
      <c r="X440" s="30">
        <v>60</v>
      </c>
      <c r="Y440" s="30">
        <v>0.3</v>
      </c>
      <c r="Z440" s="29" t="s">
        <v>86</v>
      </c>
      <c r="AA440" s="29" t="s">
        <v>86</v>
      </c>
      <c r="AB440" s="29"/>
      <c r="AC440" s="29"/>
      <c r="AD440" s="29" t="s">
        <v>84</v>
      </c>
      <c r="AE440" s="29" t="s">
        <v>84</v>
      </c>
      <c r="AF440" s="29" t="s">
        <v>127</v>
      </c>
      <c r="AG440" s="29"/>
      <c r="AH440" s="29" t="s">
        <v>86</v>
      </c>
      <c r="AI440" s="29"/>
      <c r="AJ440" s="29" t="s">
        <v>86</v>
      </c>
      <c r="AK440" s="29" t="s">
        <v>86</v>
      </c>
      <c r="AL440" s="29" t="s">
        <v>102</v>
      </c>
      <c r="AM440" s="29"/>
      <c r="AN440" s="29" t="s">
        <v>86</v>
      </c>
      <c r="AO440" s="29" t="s">
        <v>86</v>
      </c>
      <c r="AP440" s="29" t="s">
        <v>86</v>
      </c>
      <c r="AQ440" s="29" t="s">
        <v>96</v>
      </c>
      <c r="AR440" s="29"/>
      <c r="AS440" s="29" t="s">
        <v>84</v>
      </c>
      <c r="AT440" s="29" t="s">
        <v>89</v>
      </c>
      <c r="AU440" s="29"/>
      <c r="AV440" s="30">
        <v>5</v>
      </c>
      <c r="AW440" s="29" t="s">
        <v>84</v>
      </c>
      <c r="AX440" s="29" t="s">
        <v>84</v>
      </c>
      <c r="AY440" s="30">
        <v>250</v>
      </c>
      <c r="AZ440" s="30">
        <v>254.3</v>
      </c>
      <c r="BA440" s="30">
        <v>232.8</v>
      </c>
      <c r="BB440" s="30">
        <v>200</v>
      </c>
      <c r="BC440" s="29"/>
      <c r="BD440" s="29"/>
      <c r="BE440" s="30">
        <v>15.77</v>
      </c>
      <c r="BF440" s="29"/>
      <c r="BG440" s="30">
        <v>0.22</v>
      </c>
      <c r="BH440" s="30">
        <v>0</v>
      </c>
      <c r="BI440" s="29"/>
      <c r="BJ440" s="30">
        <v>0.16</v>
      </c>
      <c r="BK440" s="30">
        <v>49.6</v>
      </c>
      <c r="BL440" s="30">
        <v>49.6</v>
      </c>
      <c r="BM440" s="30">
        <v>54.9</v>
      </c>
      <c r="BN440" s="29"/>
      <c r="BO440" s="29"/>
      <c r="BP440" s="30">
        <v>0.2</v>
      </c>
      <c r="BQ440" s="30">
        <v>0.28000000000000003</v>
      </c>
      <c r="BR440" s="30">
        <v>0</v>
      </c>
      <c r="BS440" s="30">
        <v>15.07</v>
      </c>
      <c r="BT440" s="30">
        <v>47.8</v>
      </c>
      <c r="BU440" s="29"/>
      <c r="BV440" s="30">
        <v>0</v>
      </c>
      <c r="BW440" s="28">
        <v>585</v>
      </c>
      <c r="BX440" s="33">
        <f t="shared" si="45"/>
        <v>49.603499999999997</v>
      </c>
      <c r="BY440" s="34">
        <f>IF(COUNTIF($G$2:G440,G440)=1,1,0)</f>
        <v>1</v>
      </c>
      <c r="BZ440" s="34">
        <f t="shared" si="46"/>
        <v>1</v>
      </c>
      <c r="CA440" s="28" t="s">
        <v>3405</v>
      </c>
      <c r="CB440" s="34" t="b">
        <f t="shared" si="51"/>
        <v>0</v>
      </c>
      <c r="CC440" s="34" t="b">
        <f t="shared" si="47"/>
        <v>0</v>
      </c>
      <c r="CD440" s="34" t="b">
        <f t="array" ref="CD440">ISNUMBER(SEARCH("Touch Screen",$AJ440))</f>
        <v>0</v>
      </c>
      <c r="CE440" s="34"/>
      <c r="CF440" s="34"/>
      <c r="CG440" s="32">
        <v>0.3</v>
      </c>
      <c r="CH440" s="28">
        <v>0</v>
      </c>
      <c r="CI440" s="33">
        <f>('2. AC Monitors'!$A$8*'1. Version 7 Dataset'!$R440)+('1. Version 7 Dataset'!$V440*'2. AC Monitors'!$B$8)+'2. AC Monitors'!$C$8</f>
        <v>46.846640000000001</v>
      </c>
      <c r="CJ440" s="35">
        <f>BX440-('2. AC Monitors'!$B$8*V440)</f>
        <v>40.783499999999997</v>
      </c>
      <c r="CK440" s="33">
        <f>IF($CH440=0,CJ440,CJ440-('2. AC Monitors'!$A$15*'1. Version 7 Dataset'!$CG440))</f>
        <v>40.783499999999997</v>
      </c>
      <c r="CL440" s="33">
        <f>IF($CC440=TRUE,'1. Version 7 Dataset'!CK440-($CI440*'2. AC Monitors'!$B$15),'1. Version 7 Dataset'!CK440)</f>
        <v>40.783499999999997</v>
      </c>
      <c r="CM440" s="33">
        <f>IF($CD440=TRUE,CL440-($CI440*'2. AC Monitors'!$D$15),CL440)</f>
        <v>40.783499999999997</v>
      </c>
      <c r="CN440" s="33">
        <f>IF($CB440=TRUE,CM440-($CI440*'2. AC Monitors'!$E$15),CM440)</f>
        <v>40.783499999999997</v>
      </c>
      <c r="CO440" s="33">
        <f>IF($CA440="DC",CN440+(CI440*(1-'2. AC Monitors'!$D$21)),CN440)</f>
        <v>40.783499999999997</v>
      </c>
      <c r="CP440" s="35">
        <f>('2. AC Monitors'!$A$8*'1. Version 7 Dataset'!$R440)+'2. AC Monitors'!$C$8</f>
        <v>38.02664</v>
      </c>
      <c r="CQ440" s="35">
        <f t="shared" si="48"/>
        <v>0</v>
      </c>
      <c r="CR440" s="33">
        <f>(IF(CD440=TRUE,CI440+(CI440*'2. AC Monitors'!$D$15),'1. Version 7 Dataset'!CI440))*0.85</f>
        <v>39.819643999999997</v>
      </c>
      <c r="CS440" s="35">
        <f t="shared" si="49"/>
        <v>0</v>
      </c>
      <c r="CT440" s="35">
        <f>($AZ440*$R440*'3. Signage Displays'!$A$7)+'3. Signage Displays'!$B$7*TANH('3. Signage Displays'!$C$7*('1. Version 7 Dataset'!$R440+'3. Signage Displays'!$D$7)+'3. Signage Displays'!$E$7)+'3. Signage Displays'!$F$7</f>
        <v>32.447874599978149</v>
      </c>
      <c r="CU440" s="36">
        <f>($AZ440*$R440*'3. Signage Displays'!$A$7)</f>
        <v>2.5035326400000004</v>
      </c>
      <c r="CV440" s="37">
        <f>BE440-(AZ440*R440*'3. Signage Displays'!$A$7)</f>
        <v>13.26646736</v>
      </c>
      <c r="CW440" s="37">
        <f>IF(CC440=TRUE,CV440-(CT440*'3. Signage Displays'!$A$12),CV440)</f>
        <v>13.26646736</v>
      </c>
      <c r="CX440" s="38">
        <f>'3. Signage Displays'!$B$7*TANH('3. Signage Displays'!$C$7*('1. Version 7 Dataset'!R440+'3. Signage Displays'!$D$7)+'3. Signage Displays'!$E$7)+'3. Signage Displays'!$F$7</f>
        <v>29.94434195997815</v>
      </c>
      <c r="CY440" s="28">
        <f t="shared" si="50"/>
        <v>1</v>
      </c>
    </row>
    <row r="441" spans="1:103" s="17" customFormat="1" ht="19.5" customHeight="1">
      <c r="A441" s="28">
        <v>589</v>
      </c>
      <c r="B441" s="29" t="s">
        <v>3083</v>
      </c>
      <c r="C441" s="29" t="s">
        <v>3178</v>
      </c>
      <c r="D441" s="29" t="s">
        <v>3179</v>
      </c>
      <c r="E441" s="29" t="s">
        <v>3086</v>
      </c>
      <c r="F441" s="29" t="s">
        <v>3180</v>
      </c>
      <c r="G441" s="29" t="s">
        <v>3181</v>
      </c>
      <c r="H441" s="29" t="s">
        <v>3182</v>
      </c>
      <c r="I441" s="29" t="s">
        <v>78</v>
      </c>
      <c r="J441" s="29" t="s">
        <v>100</v>
      </c>
      <c r="K441" s="29"/>
      <c r="L441" s="29" t="s">
        <v>80</v>
      </c>
      <c r="M441" s="29"/>
      <c r="N441" s="30">
        <v>1</v>
      </c>
      <c r="O441" s="30">
        <v>10.5</v>
      </c>
      <c r="P441" s="30">
        <v>18.7</v>
      </c>
      <c r="Q441" s="31">
        <v>21.5</v>
      </c>
      <c r="R441" s="30">
        <v>197.52</v>
      </c>
      <c r="S441" s="30">
        <v>1.78</v>
      </c>
      <c r="T441" s="30">
        <v>1920</v>
      </c>
      <c r="U441" s="30">
        <v>1080</v>
      </c>
      <c r="V441" s="32">
        <v>2.1</v>
      </c>
      <c r="W441" s="30">
        <v>10631</v>
      </c>
      <c r="X441" s="30">
        <v>60</v>
      </c>
      <c r="Y441" s="30">
        <v>33.700000000000003</v>
      </c>
      <c r="Z441" s="29" t="s">
        <v>81</v>
      </c>
      <c r="AA441" s="29" t="s">
        <v>86</v>
      </c>
      <c r="AB441" s="29"/>
      <c r="AC441" s="29"/>
      <c r="AD441" s="29" t="s">
        <v>84</v>
      </c>
      <c r="AE441" s="29" t="s">
        <v>84</v>
      </c>
      <c r="AF441" s="29" t="s">
        <v>101</v>
      </c>
      <c r="AG441" s="29"/>
      <c r="AH441" s="29" t="s">
        <v>86</v>
      </c>
      <c r="AI441" s="29"/>
      <c r="AJ441" s="29" t="s">
        <v>86</v>
      </c>
      <c r="AK441" s="29" t="s">
        <v>86</v>
      </c>
      <c r="AL441" s="29" t="s">
        <v>102</v>
      </c>
      <c r="AM441" s="29"/>
      <c r="AN441" s="29" t="s">
        <v>86</v>
      </c>
      <c r="AO441" s="29" t="s">
        <v>86</v>
      </c>
      <c r="AP441" s="29" t="s">
        <v>86</v>
      </c>
      <c r="AQ441" s="29" t="s">
        <v>96</v>
      </c>
      <c r="AR441" s="29"/>
      <c r="AS441" s="29" t="s">
        <v>84</v>
      </c>
      <c r="AT441" s="29" t="s">
        <v>89</v>
      </c>
      <c r="AU441" s="29"/>
      <c r="AV441" s="30">
        <v>5</v>
      </c>
      <c r="AW441" s="29" t="s">
        <v>84</v>
      </c>
      <c r="AX441" s="29" t="s">
        <v>83</v>
      </c>
      <c r="AY441" s="30">
        <v>250</v>
      </c>
      <c r="AZ441" s="30">
        <v>297</v>
      </c>
      <c r="BA441" s="30">
        <v>296</v>
      </c>
      <c r="BB441" s="30">
        <v>200</v>
      </c>
      <c r="BC441" s="29"/>
      <c r="BD441" s="29"/>
      <c r="BE441" s="30">
        <v>13.6</v>
      </c>
      <c r="BF441" s="29"/>
      <c r="BG441" s="30">
        <v>0.3</v>
      </c>
      <c r="BH441" s="29"/>
      <c r="BI441" s="29"/>
      <c r="BJ441" s="30">
        <v>0.3</v>
      </c>
      <c r="BK441" s="30">
        <v>43.3</v>
      </c>
      <c r="BL441" s="29"/>
      <c r="BM441" s="30">
        <v>50.6</v>
      </c>
      <c r="BN441" s="29"/>
      <c r="BO441" s="29"/>
      <c r="BP441" s="30">
        <v>0.3</v>
      </c>
      <c r="BQ441" s="30">
        <v>0.3</v>
      </c>
      <c r="BR441" s="29"/>
      <c r="BS441" s="30">
        <v>13.7</v>
      </c>
      <c r="BT441" s="30">
        <v>43.5</v>
      </c>
      <c r="BU441" s="29"/>
      <c r="BV441" s="30">
        <v>0</v>
      </c>
      <c r="BW441" s="28">
        <v>589</v>
      </c>
      <c r="BX441" s="33">
        <f t="shared" si="45"/>
        <v>43.405799999999999</v>
      </c>
      <c r="BY441" s="34">
        <f>IF(COUNTIF($G$2:G441,G441)=1,1,0)</f>
        <v>1</v>
      </c>
      <c r="BZ441" s="34">
        <f t="shared" si="46"/>
        <v>1</v>
      </c>
      <c r="CA441" s="28" t="s">
        <v>3405</v>
      </c>
      <c r="CB441" s="34" t="b">
        <f t="shared" si="51"/>
        <v>0</v>
      </c>
      <c r="CC441" s="34" t="b">
        <f t="shared" si="47"/>
        <v>0</v>
      </c>
      <c r="CD441" s="34" t="b">
        <f t="array" ref="CD441">ISNUMBER(SEARCH("Touch Screen",$AJ441))</f>
        <v>0</v>
      </c>
      <c r="CE441" s="34"/>
      <c r="CF441" s="34"/>
      <c r="CG441" s="32">
        <v>33.700000000000003</v>
      </c>
      <c r="CH441" s="28">
        <v>0</v>
      </c>
      <c r="CI441" s="33">
        <f>('2. AC Monitors'!$A$8*'1. Version 7 Dataset'!$R441)+('1. Version 7 Dataset'!$V441*'2. AC Monitors'!$B$8)+'2. AC Monitors'!$C$8</f>
        <v>40.917439999999999</v>
      </c>
      <c r="CJ441" s="35">
        <f>BX441-('2. AC Monitors'!$B$8*V441)</f>
        <v>34.585799999999999</v>
      </c>
      <c r="CK441" s="33">
        <f>IF($CH441=0,CJ441,CJ441-('2. AC Monitors'!$A$15*'1. Version 7 Dataset'!$CG441))</f>
        <v>34.585799999999999</v>
      </c>
      <c r="CL441" s="33">
        <f>IF($CC441=TRUE,'1. Version 7 Dataset'!CK441-($CI441*'2. AC Monitors'!$B$15),'1. Version 7 Dataset'!CK441)</f>
        <v>34.585799999999999</v>
      </c>
      <c r="CM441" s="33">
        <f>IF($CD441=TRUE,CL441-($CI441*'2. AC Monitors'!$D$15),CL441)</f>
        <v>34.585799999999999</v>
      </c>
      <c r="CN441" s="33">
        <f>IF($CB441=TRUE,CM441-($CI441*'2. AC Monitors'!$E$15),CM441)</f>
        <v>34.585799999999999</v>
      </c>
      <c r="CO441" s="33">
        <f>IF($CA441="DC",CN441+(CI441*(1-'2. AC Monitors'!$D$21)),CN441)</f>
        <v>34.585799999999999</v>
      </c>
      <c r="CP441" s="35">
        <f>('2. AC Monitors'!$A$8*'1. Version 7 Dataset'!$R441)+'2. AC Monitors'!$C$8</f>
        <v>32.097440000000006</v>
      </c>
      <c r="CQ441" s="35">
        <f t="shared" si="48"/>
        <v>0</v>
      </c>
      <c r="CR441" s="33">
        <f>(IF(CD441=TRUE,CI441+(CI441*'2. AC Monitors'!$D$15),'1. Version 7 Dataset'!CI441))*0.85</f>
        <v>34.779823999999998</v>
      </c>
      <c r="CS441" s="35">
        <f t="shared" si="49"/>
        <v>0</v>
      </c>
      <c r="CT441" s="35">
        <f>($AZ441*$R441*'3. Signage Displays'!$A$7)+'3. Signage Displays'!$B$7*TANH('3. Signage Displays'!$C$7*('1. Version 7 Dataset'!$R441+'3. Signage Displays'!$D$7)+'3. Signage Displays'!$E$7)+'3. Signage Displays'!$F$7</f>
        <v>29.38963347792377</v>
      </c>
      <c r="CU441" s="36">
        <f>($AZ441*$R441*'3. Signage Displays'!$A$7)</f>
        <v>2.3465376000000004</v>
      </c>
      <c r="CV441" s="37">
        <f>BE441-(AZ441*R441*'3. Signage Displays'!$A$7)</f>
        <v>11.2534624</v>
      </c>
      <c r="CW441" s="37">
        <f>IF(CC441=TRUE,CV441-(CT441*'3. Signage Displays'!$A$12),CV441)</f>
        <v>11.2534624</v>
      </c>
      <c r="CX441" s="38">
        <f>'3. Signage Displays'!$B$7*TANH('3. Signage Displays'!$C$7*('1. Version 7 Dataset'!R441+'3. Signage Displays'!$D$7)+'3. Signage Displays'!$E$7)+'3. Signage Displays'!$F$7</f>
        <v>27.043095877923768</v>
      </c>
      <c r="CY441" s="28">
        <f t="shared" si="50"/>
        <v>1</v>
      </c>
    </row>
    <row r="442" spans="1:103" s="17" customFormat="1" ht="19.5" customHeight="1">
      <c r="A442" s="28">
        <v>590</v>
      </c>
      <c r="B442" s="29" t="s">
        <v>3083</v>
      </c>
      <c r="C442" s="29" t="s">
        <v>3183</v>
      </c>
      <c r="D442" s="29" t="s">
        <v>3184</v>
      </c>
      <c r="E442" s="29" t="s">
        <v>3086</v>
      </c>
      <c r="F442" s="29" t="s">
        <v>3185</v>
      </c>
      <c r="G442" s="29" t="s">
        <v>3186</v>
      </c>
      <c r="H442" s="29" t="s">
        <v>3187</v>
      </c>
      <c r="I442" s="29" t="s">
        <v>78</v>
      </c>
      <c r="J442" s="29" t="s">
        <v>100</v>
      </c>
      <c r="K442" s="29"/>
      <c r="L442" s="29" t="s">
        <v>80</v>
      </c>
      <c r="M442" s="29"/>
      <c r="N442" s="30">
        <v>1</v>
      </c>
      <c r="O442" s="30">
        <v>11.5</v>
      </c>
      <c r="P442" s="30">
        <v>20.5</v>
      </c>
      <c r="Q442" s="31">
        <v>23.6</v>
      </c>
      <c r="R442" s="30">
        <v>236.9</v>
      </c>
      <c r="S442" s="30">
        <v>1.78</v>
      </c>
      <c r="T442" s="30">
        <v>1920</v>
      </c>
      <c r="U442" s="30">
        <v>1080</v>
      </c>
      <c r="V442" s="32">
        <v>2.1</v>
      </c>
      <c r="W442" s="30">
        <v>8864</v>
      </c>
      <c r="X442" s="30">
        <v>60</v>
      </c>
      <c r="Y442" s="30">
        <v>32</v>
      </c>
      <c r="Z442" s="29" t="s">
        <v>81</v>
      </c>
      <c r="AA442" s="29" t="s">
        <v>86</v>
      </c>
      <c r="AB442" s="29"/>
      <c r="AC442" s="29"/>
      <c r="AD442" s="29" t="s">
        <v>84</v>
      </c>
      <c r="AE442" s="29" t="s">
        <v>84</v>
      </c>
      <c r="AF442" s="29" t="s">
        <v>101</v>
      </c>
      <c r="AG442" s="29"/>
      <c r="AH442" s="29" t="s">
        <v>86</v>
      </c>
      <c r="AI442" s="29"/>
      <c r="AJ442" s="29" t="s">
        <v>86</v>
      </c>
      <c r="AK442" s="29" t="s">
        <v>86</v>
      </c>
      <c r="AL442" s="29" t="s">
        <v>102</v>
      </c>
      <c r="AM442" s="29"/>
      <c r="AN442" s="29" t="s">
        <v>86</v>
      </c>
      <c r="AO442" s="29" t="s">
        <v>86</v>
      </c>
      <c r="AP442" s="29" t="s">
        <v>86</v>
      </c>
      <c r="AQ442" s="29" t="s">
        <v>96</v>
      </c>
      <c r="AR442" s="29"/>
      <c r="AS442" s="29" t="s">
        <v>84</v>
      </c>
      <c r="AT442" s="29" t="s">
        <v>89</v>
      </c>
      <c r="AU442" s="29"/>
      <c r="AV442" s="30">
        <v>5</v>
      </c>
      <c r="AW442" s="29" t="s">
        <v>84</v>
      </c>
      <c r="AX442" s="29" t="s">
        <v>83</v>
      </c>
      <c r="AY442" s="30">
        <v>250</v>
      </c>
      <c r="AZ442" s="30">
        <v>265</v>
      </c>
      <c r="BA442" s="30">
        <v>262</v>
      </c>
      <c r="BB442" s="30">
        <v>200</v>
      </c>
      <c r="BC442" s="29"/>
      <c r="BD442" s="29"/>
      <c r="BE442" s="30">
        <v>15.5</v>
      </c>
      <c r="BF442" s="29"/>
      <c r="BG442" s="30">
        <v>0.2</v>
      </c>
      <c r="BH442" s="29"/>
      <c r="BI442" s="29"/>
      <c r="BJ442" s="30">
        <v>0.2</v>
      </c>
      <c r="BK442" s="30">
        <v>48.7</v>
      </c>
      <c r="BL442" s="29"/>
      <c r="BM442" s="30">
        <v>53.1</v>
      </c>
      <c r="BN442" s="29"/>
      <c r="BO442" s="29"/>
      <c r="BP442" s="30">
        <v>0.3</v>
      </c>
      <c r="BQ442" s="30">
        <v>0.3</v>
      </c>
      <c r="BR442" s="29"/>
      <c r="BS442" s="30">
        <v>15.4</v>
      </c>
      <c r="BT442" s="30">
        <v>48.9</v>
      </c>
      <c r="BU442" s="29"/>
      <c r="BV442" s="30">
        <v>0</v>
      </c>
      <c r="BW442" s="28">
        <v>590</v>
      </c>
      <c r="BX442" s="33">
        <f t="shared" si="45"/>
        <v>48.661799999999999</v>
      </c>
      <c r="BY442" s="34">
        <f>IF(COUNTIF($G$2:G442,G442)=1,1,0)</f>
        <v>1</v>
      </c>
      <c r="BZ442" s="34">
        <f t="shared" si="46"/>
        <v>1</v>
      </c>
      <c r="CA442" s="28" t="s">
        <v>3405</v>
      </c>
      <c r="CB442" s="34" t="b">
        <f t="shared" si="51"/>
        <v>0</v>
      </c>
      <c r="CC442" s="34" t="b">
        <f t="shared" si="47"/>
        <v>0</v>
      </c>
      <c r="CD442" s="34" t="b">
        <f t="array" ref="CD442">ISNUMBER(SEARCH("Touch Screen",$AJ442))</f>
        <v>0</v>
      </c>
      <c r="CE442" s="34"/>
      <c r="CF442" s="34"/>
      <c r="CG442" s="32">
        <v>32</v>
      </c>
      <c r="CH442" s="28">
        <v>0</v>
      </c>
      <c r="CI442" s="33">
        <f>('2. AC Monitors'!$A$8*'1. Version 7 Dataset'!$R442)+('1. Version 7 Dataset'!$V442*'2. AC Monitors'!$B$8)+'2. AC Monitors'!$C$8</f>
        <v>45.721800000000002</v>
      </c>
      <c r="CJ442" s="35">
        <f>BX442-('2. AC Monitors'!$B$8*V442)</f>
        <v>39.841799999999999</v>
      </c>
      <c r="CK442" s="33">
        <f>IF($CH442=0,CJ442,CJ442-('2. AC Monitors'!$A$15*'1. Version 7 Dataset'!$CG442))</f>
        <v>39.841799999999999</v>
      </c>
      <c r="CL442" s="33">
        <f>IF($CC442=TRUE,'1. Version 7 Dataset'!CK442-($CI442*'2. AC Monitors'!$B$15),'1. Version 7 Dataset'!CK442)</f>
        <v>39.841799999999999</v>
      </c>
      <c r="CM442" s="33">
        <f>IF($CD442=TRUE,CL442-($CI442*'2. AC Monitors'!$D$15),CL442)</f>
        <v>39.841799999999999</v>
      </c>
      <c r="CN442" s="33">
        <f>IF($CB442=TRUE,CM442-($CI442*'2. AC Monitors'!$E$15),CM442)</f>
        <v>39.841799999999999</v>
      </c>
      <c r="CO442" s="33">
        <f>IF($CA442="DC",CN442+(CI442*(1-'2. AC Monitors'!$D$21)),CN442)</f>
        <v>39.841799999999999</v>
      </c>
      <c r="CP442" s="35">
        <f>('2. AC Monitors'!$A$8*'1. Version 7 Dataset'!$R442)+'2. AC Monitors'!$C$8</f>
        <v>36.901800000000001</v>
      </c>
      <c r="CQ442" s="35">
        <f t="shared" si="48"/>
        <v>0</v>
      </c>
      <c r="CR442" s="33">
        <f>(IF(CD442=TRUE,CI442+(CI442*'2. AC Monitors'!$D$15),'1. Version 7 Dataset'!CI442))*0.85</f>
        <v>38.863529999999997</v>
      </c>
      <c r="CS442" s="35">
        <f t="shared" si="49"/>
        <v>0</v>
      </c>
      <c r="CT442" s="35">
        <f>($AZ442*$R442*'3. Signage Displays'!$A$7)+'3. Signage Displays'!$B$7*TANH('3. Signage Displays'!$C$7*('1. Version 7 Dataset'!$R442+'3. Signage Displays'!$D$7)+'3. Signage Displays'!$E$7)+'3. Signage Displays'!$F$7</f>
        <v>31.905874909613654</v>
      </c>
      <c r="CU442" s="36">
        <f>($AZ442*$R442*'3. Signage Displays'!$A$7)</f>
        <v>2.5111400000000001</v>
      </c>
      <c r="CV442" s="37">
        <f>BE442-(AZ442*R442*'3. Signage Displays'!$A$7)</f>
        <v>12.988859999999999</v>
      </c>
      <c r="CW442" s="37">
        <f>IF(CC442=TRUE,CV442-(CT442*'3. Signage Displays'!$A$12),CV442)</f>
        <v>12.988859999999999</v>
      </c>
      <c r="CX442" s="38">
        <f>'3. Signage Displays'!$B$7*TANH('3. Signage Displays'!$C$7*('1. Version 7 Dataset'!R442+'3. Signage Displays'!$D$7)+'3. Signage Displays'!$E$7)+'3. Signage Displays'!$F$7</f>
        <v>29.394734909613653</v>
      </c>
      <c r="CY442" s="28">
        <f t="shared" si="50"/>
        <v>1</v>
      </c>
    </row>
    <row r="443" spans="1:103" s="17" customFormat="1" ht="19.5" customHeight="1">
      <c r="A443" s="28">
        <v>593</v>
      </c>
      <c r="B443" s="29" t="s">
        <v>446</v>
      </c>
      <c r="C443" s="29" t="s">
        <v>644</v>
      </c>
      <c r="D443" s="29" t="s">
        <v>645</v>
      </c>
      <c r="E443" s="29" t="s">
        <v>449</v>
      </c>
      <c r="F443" s="29" t="s">
        <v>646</v>
      </c>
      <c r="G443" s="29" t="s">
        <v>645</v>
      </c>
      <c r="H443" s="29" t="s">
        <v>647</v>
      </c>
      <c r="I443" s="29" t="s">
        <v>78</v>
      </c>
      <c r="J443" s="29" t="s">
        <v>88</v>
      </c>
      <c r="K443" s="29" t="s">
        <v>158</v>
      </c>
      <c r="L443" s="29" t="s">
        <v>80</v>
      </c>
      <c r="M443" s="29" t="s">
        <v>105</v>
      </c>
      <c r="N443" s="30">
        <v>1000</v>
      </c>
      <c r="O443" s="30">
        <v>11.5</v>
      </c>
      <c r="P443" s="30">
        <v>20.5</v>
      </c>
      <c r="Q443" s="31">
        <v>23.6</v>
      </c>
      <c r="R443" s="30">
        <v>236.92</v>
      </c>
      <c r="S443" s="30">
        <v>1.78</v>
      </c>
      <c r="T443" s="30">
        <v>1080</v>
      </c>
      <c r="U443" s="30">
        <v>1920</v>
      </c>
      <c r="V443" s="32">
        <v>2.1</v>
      </c>
      <c r="W443" s="30">
        <v>8752</v>
      </c>
      <c r="X443" s="30">
        <v>60</v>
      </c>
      <c r="Y443" s="30">
        <v>32.700000000000003</v>
      </c>
      <c r="Z443" s="29" t="s">
        <v>150</v>
      </c>
      <c r="AA443" s="29" t="s">
        <v>86</v>
      </c>
      <c r="AB443" s="29"/>
      <c r="AC443" s="29"/>
      <c r="AD443" s="29" t="s">
        <v>84</v>
      </c>
      <c r="AE443" s="29" t="s">
        <v>83</v>
      </c>
      <c r="AF443" s="29" t="s">
        <v>139</v>
      </c>
      <c r="AG443" s="29" t="s">
        <v>105</v>
      </c>
      <c r="AH443" s="29" t="s">
        <v>86</v>
      </c>
      <c r="AI443" s="29" t="s">
        <v>105</v>
      </c>
      <c r="AJ443" s="29" t="s">
        <v>86</v>
      </c>
      <c r="AK443" s="29" t="s">
        <v>86</v>
      </c>
      <c r="AL443" s="29" t="s">
        <v>102</v>
      </c>
      <c r="AM443" s="29" t="s">
        <v>105</v>
      </c>
      <c r="AN443" s="29" t="s">
        <v>86</v>
      </c>
      <c r="AO443" s="29" t="s">
        <v>86</v>
      </c>
      <c r="AP443" s="29" t="s">
        <v>86</v>
      </c>
      <c r="AQ443" s="29" t="s">
        <v>96</v>
      </c>
      <c r="AR443" s="29" t="s">
        <v>105</v>
      </c>
      <c r="AS443" s="29" t="s">
        <v>84</v>
      </c>
      <c r="AT443" s="29" t="s">
        <v>89</v>
      </c>
      <c r="AU443" s="29" t="s">
        <v>105</v>
      </c>
      <c r="AV443" s="30">
        <v>0</v>
      </c>
      <c r="AW443" s="29" t="s">
        <v>84</v>
      </c>
      <c r="AX443" s="29" t="s">
        <v>83</v>
      </c>
      <c r="AY443" s="30">
        <v>300</v>
      </c>
      <c r="AZ443" s="30">
        <v>299.60000000000002</v>
      </c>
      <c r="BA443" s="30">
        <v>275.7</v>
      </c>
      <c r="BB443" s="30">
        <v>200</v>
      </c>
      <c r="BC443" s="29"/>
      <c r="BD443" s="29"/>
      <c r="BE443" s="30">
        <v>15.63</v>
      </c>
      <c r="BF443" s="29"/>
      <c r="BG443" s="30">
        <v>0.3</v>
      </c>
      <c r="BH443" s="29"/>
      <c r="BI443" s="29"/>
      <c r="BJ443" s="30">
        <v>0.2</v>
      </c>
      <c r="BK443" s="30">
        <v>46.56</v>
      </c>
      <c r="BL443" s="30">
        <v>46.56</v>
      </c>
      <c r="BM443" s="30">
        <v>53.1</v>
      </c>
      <c r="BN443" s="29"/>
      <c r="BO443" s="29"/>
      <c r="BP443" s="30">
        <v>0.23</v>
      </c>
      <c r="BQ443" s="30">
        <v>0.32</v>
      </c>
      <c r="BR443" s="29"/>
      <c r="BS443" s="30">
        <v>15.4</v>
      </c>
      <c r="BT443" s="30">
        <v>49.04</v>
      </c>
      <c r="BU443" s="29"/>
      <c r="BV443" s="30">
        <v>0</v>
      </c>
      <c r="BW443" s="28">
        <v>593</v>
      </c>
      <c r="BX443" s="33">
        <f t="shared" si="45"/>
        <v>49.629780000000004</v>
      </c>
      <c r="BY443" s="34">
        <f>IF(COUNTIF($G$2:G443,G443)=1,1,0)</f>
        <v>1</v>
      </c>
      <c r="BZ443" s="34">
        <f t="shared" si="46"/>
        <v>1</v>
      </c>
      <c r="CA443" s="28" t="s">
        <v>3405</v>
      </c>
      <c r="CB443" s="34" t="b">
        <f t="shared" si="51"/>
        <v>0</v>
      </c>
      <c r="CC443" s="34" t="b">
        <f t="shared" si="47"/>
        <v>0</v>
      </c>
      <c r="CD443" s="34" t="b">
        <f t="array" ref="CD443">ISNUMBER(SEARCH("Touch Screen",$AJ443))</f>
        <v>0</v>
      </c>
      <c r="CE443" s="34"/>
      <c r="CF443" s="34"/>
      <c r="CG443" s="32">
        <v>32.700000000000003</v>
      </c>
      <c r="CH443" s="28">
        <v>0</v>
      </c>
      <c r="CI443" s="33">
        <f>('2. AC Monitors'!$A$8*'1. Version 7 Dataset'!$R443)+('1. Version 7 Dataset'!$V443*'2. AC Monitors'!$B$8)+'2. AC Monitors'!$C$8</f>
        <v>45.724239999999995</v>
      </c>
      <c r="CJ443" s="35">
        <f>BX443-('2. AC Monitors'!$B$8*V443)</f>
        <v>40.809780000000003</v>
      </c>
      <c r="CK443" s="33">
        <f>IF($CH443=0,CJ443,CJ443-('2. AC Monitors'!$A$15*'1. Version 7 Dataset'!$CG443))</f>
        <v>40.809780000000003</v>
      </c>
      <c r="CL443" s="33">
        <f>IF($CC443=TRUE,'1. Version 7 Dataset'!CK443-($CI443*'2. AC Monitors'!$B$15),'1. Version 7 Dataset'!CK443)</f>
        <v>40.809780000000003</v>
      </c>
      <c r="CM443" s="33">
        <f>IF($CD443=TRUE,CL443-($CI443*'2. AC Monitors'!$D$15),CL443)</f>
        <v>40.809780000000003</v>
      </c>
      <c r="CN443" s="33">
        <f>IF($CB443=TRUE,CM443-($CI443*'2. AC Monitors'!$E$15),CM443)</f>
        <v>40.809780000000003</v>
      </c>
      <c r="CO443" s="33">
        <f>IF($CA443="DC",CN443+(CI443*(1-'2. AC Monitors'!$D$21)),CN443)</f>
        <v>40.809780000000003</v>
      </c>
      <c r="CP443" s="35">
        <f>('2. AC Monitors'!$A$8*'1. Version 7 Dataset'!$R443)+'2. AC Monitors'!$C$8</f>
        <v>36.904240000000001</v>
      </c>
      <c r="CQ443" s="35">
        <f t="shared" si="48"/>
        <v>0</v>
      </c>
      <c r="CR443" s="33">
        <f>(IF(CD443=TRUE,CI443+(CI443*'2. AC Monitors'!$D$15),'1. Version 7 Dataset'!CI443))*0.85</f>
        <v>38.865603999999998</v>
      </c>
      <c r="CS443" s="35">
        <f t="shared" si="49"/>
        <v>0</v>
      </c>
      <c r="CT443" s="35">
        <f>($AZ443*$R443*'3. Signage Displays'!$A$7)+'3. Signage Displays'!$B$7*TANH('3. Signage Displays'!$C$7*('1. Version 7 Dataset'!$R443+'3. Signage Displays'!$D$7)+'3. Signage Displays'!$E$7)+'3. Signage Displays'!$F$7</f>
        <v>32.235176833592902</v>
      </c>
      <c r="CU443" s="36">
        <f>($AZ443*$R443*'3. Signage Displays'!$A$7)</f>
        <v>2.8392492800000002</v>
      </c>
      <c r="CV443" s="37">
        <f>BE443-(AZ443*R443*'3. Signage Displays'!$A$7)</f>
        <v>12.79075072</v>
      </c>
      <c r="CW443" s="37">
        <f>IF(CC443=TRUE,CV443-(CT443*'3. Signage Displays'!$A$12),CV443)</f>
        <v>12.79075072</v>
      </c>
      <c r="CX443" s="38">
        <f>'3. Signage Displays'!$B$7*TANH('3. Signage Displays'!$C$7*('1. Version 7 Dataset'!R443+'3. Signage Displays'!$D$7)+'3. Signage Displays'!$E$7)+'3. Signage Displays'!$F$7</f>
        <v>29.395927553592902</v>
      </c>
      <c r="CY443" s="28">
        <f t="shared" si="50"/>
        <v>1</v>
      </c>
    </row>
    <row r="444" spans="1:103" s="17" customFormat="1" ht="19.5" customHeight="1">
      <c r="A444" s="28">
        <v>594</v>
      </c>
      <c r="B444" s="29" t="s">
        <v>446</v>
      </c>
      <c r="C444" s="29" t="s">
        <v>676</v>
      </c>
      <c r="D444" s="29" t="s">
        <v>677</v>
      </c>
      <c r="E444" s="29" t="s">
        <v>449</v>
      </c>
      <c r="F444" s="29" t="s">
        <v>676</v>
      </c>
      <c r="G444" s="29" t="s">
        <v>677</v>
      </c>
      <c r="H444" s="29" t="s">
        <v>678</v>
      </c>
      <c r="I444" s="29" t="s">
        <v>78</v>
      </c>
      <c r="J444" s="29" t="s">
        <v>100</v>
      </c>
      <c r="K444" s="29" t="s">
        <v>105</v>
      </c>
      <c r="L444" s="29" t="s">
        <v>80</v>
      </c>
      <c r="M444" s="29" t="s">
        <v>105</v>
      </c>
      <c r="N444" s="30">
        <v>1000</v>
      </c>
      <c r="O444" s="30">
        <v>13.2</v>
      </c>
      <c r="P444" s="30">
        <v>23.5</v>
      </c>
      <c r="Q444" s="31">
        <v>27</v>
      </c>
      <c r="R444" s="30">
        <v>311.67</v>
      </c>
      <c r="S444" s="30">
        <v>1.78</v>
      </c>
      <c r="T444" s="30">
        <v>1080</v>
      </c>
      <c r="U444" s="30">
        <v>1920</v>
      </c>
      <c r="V444" s="32">
        <v>2.1</v>
      </c>
      <c r="W444" s="30">
        <v>6653</v>
      </c>
      <c r="X444" s="30">
        <v>60</v>
      </c>
      <c r="Y444" s="30">
        <v>32.200000000000003</v>
      </c>
      <c r="Z444" s="29" t="s">
        <v>81</v>
      </c>
      <c r="AA444" s="29" t="s">
        <v>86</v>
      </c>
      <c r="AB444" s="29"/>
      <c r="AC444" s="29"/>
      <c r="AD444" s="29" t="s">
        <v>83</v>
      </c>
      <c r="AE444" s="29" t="s">
        <v>83</v>
      </c>
      <c r="AF444" s="29" t="s">
        <v>270</v>
      </c>
      <c r="AG444" s="29" t="s">
        <v>105</v>
      </c>
      <c r="AH444" s="29" t="s">
        <v>120</v>
      </c>
      <c r="AI444" s="29" t="s">
        <v>105</v>
      </c>
      <c r="AJ444" s="29" t="s">
        <v>120</v>
      </c>
      <c r="AK444" s="29" t="s">
        <v>86</v>
      </c>
      <c r="AL444" s="29" t="s">
        <v>102</v>
      </c>
      <c r="AM444" s="29" t="s">
        <v>105</v>
      </c>
      <c r="AN444" s="29" t="s">
        <v>86</v>
      </c>
      <c r="AO444" s="29" t="s">
        <v>86</v>
      </c>
      <c r="AP444" s="29" t="s">
        <v>86</v>
      </c>
      <c r="AQ444" s="29" t="s">
        <v>96</v>
      </c>
      <c r="AR444" s="29" t="s">
        <v>105</v>
      </c>
      <c r="AS444" s="29" t="s">
        <v>84</v>
      </c>
      <c r="AT444" s="29" t="s">
        <v>89</v>
      </c>
      <c r="AU444" s="29" t="s">
        <v>105</v>
      </c>
      <c r="AV444" s="30">
        <v>5</v>
      </c>
      <c r="AW444" s="29" t="s">
        <v>84</v>
      </c>
      <c r="AX444" s="29" t="s">
        <v>83</v>
      </c>
      <c r="AY444" s="30">
        <v>250</v>
      </c>
      <c r="AZ444" s="30">
        <v>262.10000000000002</v>
      </c>
      <c r="BA444" s="30">
        <v>262.10000000000002</v>
      </c>
      <c r="BB444" s="30">
        <v>200</v>
      </c>
      <c r="BC444" s="29"/>
      <c r="BD444" s="29"/>
      <c r="BE444" s="30">
        <v>18.38</v>
      </c>
      <c r="BF444" s="29"/>
      <c r="BG444" s="30">
        <v>0.16</v>
      </c>
      <c r="BH444" s="29"/>
      <c r="BI444" s="29"/>
      <c r="BJ444" s="30">
        <v>0.1</v>
      </c>
      <c r="BK444" s="30">
        <v>57.26</v>
      </c>
      <c r="BL444" s="30">
        <v>57.26</v>
      </c>
      <c r="BM444" s="30">
        <v>64</v>
      </c>
      <c r="BN444" s="29"/>
      <c r="BO444" s="29"/>
      <c r="BP444" s="30">
        <v>0.15</v>
      </c>
      <c r="BQ444" s="30">
        <v>0.2</v>
      </c>
      <c r="BR444" s="29"/>
      <c r="BS444" s="30">
        <v>18.600000000000001</v>
      </c>
      <c r="BT444" s="30">
        <v>58.17</v>
      </c>
      <c r="BU444" s="29"/>
      <c r="BV444" s="30">
        <v>0</v>
      </c>
      <c r="BW444" s="28">
        <v>594</v>
      </c>
      <c r="BX444" s="33">
        <f t="shared" si="45"/>
        <v>57.264119999999991</v>
      </c>
      <c r="BY444" s="34">
        <f>IF(COUNTIF($G$2:G444,G444)=1,1,0)</f>
        <v>1</v>
      </c>
      <c r="BZ444" s="34">
        <f t="shared" si="46"/>
        <v>1</v>
      </c>
      <c r="CA444" s="28" t="s">
        <v>3405</v>
      </c>
      <c r="CB444" s="34" t="b">
        <f t="shared" si="51"/>
        <v>0</v>
      </c>
      <c r="CC444" s="34" t="b">
        <f t="shared" si="47"/>
        <v>0</v>
      </c>
      <c r="CD444" s="34" t="b">
        <f t="array" ref="CD444">ISNUMBER(SEARCH("Touch Screen",$AJ444))</f>
        <v>0</v>
      </c>
      <c r="CE444" s="34"/>
      <c r="CF444" s="34"/>
      <c r="CG444" s="32">
        <v>32.200000000000003</v>
      </c>
      <c r="CH444" s="28">
        <v>0</v>
      </c>
      <c r="CI444" s="33">
        <f>('2. AC Monitors'!$A$8*'1. Version 7 Dataset'!$R444)+('1. Version 7 Dataset'!$V444*'2. AC Monitors'!$B$8)+'2. AC Monitors'!$C$8</f>
        <v>54.843740000000004</v>
      </c>
      <c r="CJ444" s="35">
        <f>BX444-('2. AC Monitors'!$B$8*V444)</f>
        <v>48.444119999999991</v>
      </c>
      <c r="CK444" s="33">
        <f>IF($CH444=0,CJ444,CJ444-('2. AC Monitors'!$A$15*'1. Version 7 Dataset'!$CG444))</f>
        <v>48.444119999999991</v>
      </c>
      <c r="CL444" s="33">
        <f>IF($CC444=TRUE,'1. Version 7 Dataset'!CK444-($CI444*'2. AC Monitors'!$B$15),'1. Version 7 Dataset'!CK444)</f>
        <v>48.444119999999991</v>
      </c>
      <c r="CM444" s="33">
        <f>IF($CD444=TRUE,CL444-($CI444*'2. AC Monitors'!$D$15),CL444)</f>
        <v>48.444119999999991</v>
      </c>
      <c r="CN444" s="33">
        <f>IF($CB444=TRUE,CM444-($CI444*'2. AC Monitors'!$E$15),CM444)</f>
        <v>48.444119999999991</v>
      </c>
      <c r="CO444" s="33">
        <f>IF($CA444="DC",CN444+(CI444*(1-'2. AC Monitors'!$D$21)),CN444)</f>
        <v>48.444119999999991</v>
      </c>
      <c r="CP444" s="35">
        <f>('2. AC Monitors'!$A$8*'1. Version 7 Dataset'!$R444)+'2. AC Monitors'!$C$8</f>
        <v>46.023740000000004</v>
      </c>
      <c r="CQ444" s="35">
        <f t="shared" si="48"/>
        <v>0</v>
      </c>
      <c r="CR444" s="33">
        <f>(IF(CD444=TRUE,CI444+(CI444*'2. AC Monitors'!$D$15),'1. Version 7 Dataset'!CI444))*0.85</f>
        <v>46.617179</v>
      </c>
      <c r="CS444" s="35">
        <f t="shared" si="49"/>
        <v>0</v>
      </c>
      <c r="CT444" s="35">
        <f>($AZ444*$R444*'3. Signage Displays'!$A$7)+'3. Signage Displays'!$B$7*TANH('3. Signage Displays'!$C$7*('1. Version 7 Dataset'!$R444+'3. Signage Displays'!$D$7)+'3. Signage Displays'!$E$7)+'3. Signage Displays'!$F$7</f>
        <v>37.1059103590514</v>
      </c>
      <c r="CU444" s="36">
        <f>($AZ444*$R444*'3. Signage Displays'!$A$7)</f>
        <v>3.2675482800000006</v>
      </c>
      <c r="CV444" s="37">
        <f>BE444-(AZ444*R444*'3. Signage Displays'!$A$7)</f>
        <v>15.112451719999999</v>
      </c>
      <c r="CW444" s="37">
        <f>IF(CC444=TRUE,CV444-(CT444*'3. Signage Displays'!$A$12),CV444)</f>
        <v>15.112451719999999</v>
      </c>
      <c r="CX444" s="38">
        <f>'3. Signage Displays'!$B$7*TANH('3. Signage Displays'!$C$7*('1. Version 7 Dataset'!R444+'3. Signage Displays'!$D$7)+'3. Signage Displays'!$E$7)+'3. Signage Displays'!$F$7</f>
        <v>33.8383620790514</v>
      </c>
      <c r="CY444" s="28">
        <f t="shared" si="50"/>
        <v>1</v>
      </c>
    </row>
    <row r="445" spans="1:103" s="17" customFormat="1" ht="19.5" customHeight="1">
      <c r="A445" s="28">
        <v>595</v>
      </c>
      <c r="B445" s="29" t="s">
        <v>2857</v>
      </c>
      <c r="C445" s="29" t="s">
        <v>2930</v>
      </c>
      <c r="D445" s="29" t="s">
        <v>2931</v>
      </c>
      <c r="E445" s="29" t="s">
        <v>2860</v>
      </c>
      <c r="F445" s="29" t="s">
        <v>2932</v>
      </c>
      <c r="G445" s="29" t="s">
        <v>2933</v>
      </c>
      <c r="H445" s="29"/>
      <c r="I445" s="29" t="s">
        <v>78</v>
      </c>
      <c r="J445" s="29" t="s">
        <v>100</v>
      </c>
      <c r="K445" s="29"/>
      <c r="L445" s="29" t="s">
        <v>80</v>
      </c>
      <c r="M445" s="29"/>
      <c r="N445" s="30">
        <v>600</v>
      </c>
      <c r="O445" s="30">
        <v>10.6</v>
      </c>
      <c r="P445" s="30">
        <v>18.8</v>
      </c>
      <c r="Q445" s="31">
        <v>21.5</v>
      </c>
      <c r="R445" s="30">
        <v>198.08</v>
      </c>
      <c r="S445" s="30">
        <v>1.78</v>
      </c>
      <c r="T445" s="30">
        <v>1080</v>
      </c>
      <c r="U445" s="30">
        <v>1920</v>
      </c>
      <c r="V445" s="32">
        <v>2.1</v>
      </c>
      <c r="W445" s="30">
        <v>10469</v>
      </c>
      <c r="X445" s="30">
        <v>60</v>
      </c>
      <c r="Y445" s="30">
        <v>34</v>
      </c>
      <c r="Z445" s="29" t="s">
        <v>81</v>
      </c>
      <c r="AA445" s="29" t="s">
        <v>86</v>
      </c>
      <c r="AB445" s="29"/>
      <c r="AC445" s="29"/>
      <c r="AD445" s="29" t="s">
        <v>84</v>
      </c>
      <c r="AE445" s="29" t="s">
        <v>84</v>
      </c>
      <c r="AF445" s="29" t="s">
        <v>285</v>
      </c>
      <c r="AG445" s="29"/>
      <c r="AH445" s="29" t="s">
        <v>86</v>
      </c>
      <c r="AI445" s="29"/>
      <c r="AJ445" s="29" t="s">
        <v>86</v>
      </c>
      <c r="AK445" s="29" t="s">
        <v>86</v>
      </c>
      <c r="AL445" s="29" t="s">
        <v>107</v>
      </c>
      <c r="AM445" s="29"/>
      <c r="AN445" s="29" t="s">
        <v>86</v>
      </c>
      <c r="AO445" s="29" t="s">
        <v>86</v>
      </c>
      <c r="AP445" s="29" t="s">
        <v>86</v>
      </c>
      <c r="AQ445" s="29" t="s">
        <v>96</v>
      </c>
      <c r="AR445" s="29"/>
      <c r="AS445" s="29" t="s">
        <v>84</v>
      </c>
      <c r="AT445" s="29" t="s">
        <v>89</v>
      </c>
      <c r="AU445" s="29"/>
      <c r="AV445" s="29"/>
      <c r="AW445" s="29" t="s">
        <v>84</v>
      </c>
      <c r="AX445" s="29" t="s">
        <v>84</v>
      </c>
      <c r="AY445" s="30">
        <v>200</v>
      </c>
      <c r="AZ445" s="30">
        <v>214.5</v>
      </c>
      <c r="BA445" s="30">
        <v>172.1</v>
      </c>
      <c r="BB445" s="30">
        <v>200.6</v>
      </c>
      <c r="BC445" s="29"/>
      <c r="BD445" s="29"/>
      <c r="BE445" s="30">
        <v>12.37</v>
      </c>
      <c r="BF445" s="29"/>
      <c r="BG445" s="30">
        <v>0.28999999999999998</v>
      </c>
      <c r="BH445" s="29"/>
      <c r="BI445" s="29"/>
      <c r="BJ445" s="30">
        <v>0.15</v>
      </c>
      <c r="BK445" s="30">
        <v>39.57</v>
      </c>
      <c r="BL445" s="30">
        <v>39.57</v>
      </c>
      <c r="BM445" s="30">
        <v>50.62</v>
      </c>
      <c r="BN445" s="29"/>
      <c r="BO445" s="29"/>
      <c r="BP445" s="30">
        <v>0.19</v>
      </c>
      <c r="BQ445" s="30">
        <v>0.32</v>
      </c>
      <c r="BR445" s="29"/>
      <c r="BS445" s="30">
        <v>12.47</v>
      </c>
      <c r="BT445" s="30">
        <v>40.07</v>
      </c>
      <c r="BU445" s="29"/>
      <c r="BV445" s="30">
        <v>0</v>
      </c>
      <c r="BW445" s="28">
        <v>595</v>
      </c>
      <c r="BX445" s="33">
        <f t="shared" si="45"/>
        <v>39.577679999999994</v>
      </c>
      <c r="BY445" s="34">
        <f>IF(COUNTIF($G$2:G445,G445)=1,1,0)</f>
        <v>1</v>
      </c>
      <c r="BZ445" s="34">
        <f t="shared" si="46"/>
        <v>1</v>
      </c>
      <c r="CA445" s="28" t="s">
        <v>3405</v>
      </c>
      <c r="CB445" s="34" t="b">
        <f t="shared" si="51"/>
        <v>0</v>
      </c>
      <c r="CC445" s="34" t="b">
        <f t="shared" si="47"/>
        <v>0</v>
      </c>
      <c r="CD445" s="34" t="b">
        <f t="array" ref="CD445">ISNUMBER(SEARCH("Touch Screen",$AJ445))</f>
        <v>0</v>
      </c>
      <c r="CE445" s="34"/>
      <c r="CF445" s="34"/>
      <c r="CG445" s="32">
        <v>34</v>
      </c>
      <c r="CH445" s="28">
        <v>0</v>
      </c>
      <c r="CI445" s="33">
        <f>('2. AC Monitors'!$A$8*'1. Version 7 Dataset'!$R445)+('1. Version 7 Dataset'!$V445*'2. AC Monitors'!$B$8)+'2. AC Monitors'!$C$8</f>
        <v>40.985759999999999</v>
      </c>
      <c r="CJ445" s="35">
        <f>BX445-('2. AC Monitors'!$B$8*V445)</f>
        <v>30.757679999999993</v>
      </c>
      <c r="CK445" s="33">
        <f>IF($CH445=0,CJ445,CJ445-('2. AC Monitors'!$A$15*'1. Version 7 Dataset'!$CG445))</f>
        <v>30.757679999999993</v>
      </c>
      <c r="CL445" s="33">
        <f>IF($CC445=TRUE,'1. Version 7 Dataset'!CK445-($CI445*'2. AC Monitors'!$B$15),'1. Version 7 Dataset'!CK445)</f>
        <v>30.757679999999993</v>
      </c>
      <c r="CM445" s="33">
        <f>IF($CD445=TRUE,CL445-($CI445*'2. AC Monitors'!$D$15),CL445)</f>
        <v>30.757679999999993</v>
      </c>
      <c r="CN445" s="33">
        <f>IF($CB445=TRUE,CM445-($CI445*'2. AC Monitors'!$E$15),CM445)</f>
        <v>30.757679999999993</v>
      </c>
      <c r="CO445" s="33">
        <f>IF($CA445="DC",CN445+(CI445*(1-'2. AC Monitors'!$D$21)),CN445)</f>
        <v>30.757679999999993</v>
      </c>
      <c r="CP445" s="35">
        <f>('2. AC Monitors'!$A$8*'1. Version 7 Dataset'!$R445)+'2. AC Monitors'!$C$8</f>
        <v>32.165760000000006</v>
      </c>
      <c r="CQ445" s="35">
        <f t="shared" si="48"/>
        <v>1</v>
      </c>
      <c r="CR445" s="33">
        <f>(IF(CD445=TRUE,CI445+(CI445*'2. AC Monitors'!$D$15),'1. Version 7 Dataset'!CI445))*0.85</f>
        <v>34.837896000000001</v>
      </c>
      <c r="CS445" s="35">
        <f t="shared" si="49"/>
        <v>0</v>
      </c>
      <c r="CT445" s="35">
        <f>($AZ445*$R445*'3. Signage Displays'!$A$7)+'3. Signage Displays'!$B$7*TANH('3. Signage Displays'!$C$7*('1. Version 7 Dataset'!$R445+'3. Signage Displays'!$D$7)+'3. Signage Displays'!$E$7)+'3. Signage Displays'!$F$7</f>
        <v>28.776105981315609</v>
      </c>
      <c r="CU445" s="36">
        <f>($AZ445*$R445*'3. Signage Displays'!$A$7)</f>
        <v>1.6995264000000003</v>
      </c>
      <c r="CV445" s="37">
        <f>BE445-(AZ445*R445*'3. Signage Displays'!$A$7)</f>
        <v>10.670473599999999</v>
      </c>
      <c r="CW445" s="37">
        <f>IF(CC445=TRUE,CV445-(CT445*'3. Signage Displays'!$A$12),CV445)</f>
        <v>10.670473599999999</v>
      </c>
      <c r="CX445" s="38">
        <f>'3. Signage Displays'!$B$7*TANH('3. Signage Displays'!$C$7*('1. Version 7 Dataset'!R445+'3. Signage Displays'!$D$7)+'3. Signage Displays'!$E$7)+'3. Signage Displays'!$F$7</f>
        <v>27.07657958131561</v>
      </c>
      <c r="CY445" s="28">
        <f t="shared" si="50"/>
        <v>1</v>
      </c>
    </row>
    <row r="446" spans="1:103" s="17" customFormat="1" ht="19.5" customHeight="1">
      <c r="A446" s="28">
        <v>596</v>
      </c>
      <c r="B446" s="29" t="s">
        <v>2857</v>
      </c>
      <c r="C446" s="29" t="s">
        <v>2921</v>
      </c>
      <c r="D446" s="29" t="s">
        <v>2922</v>
      </c>
      <c r="E446" s="29" t="s">
        <v>2860</v>
      </c>
      <c r="F446" s="29" t="s">
        <v>2921</v>
      </c>
      <c r="G446" s="29" t="s">
        <v>2922</v>
      </c>
      <c r="H446" s="29" t="s">
        <v>2923</v>
      </c>
      <c r="I446" s="29" t="s">
        <v>78</v>
      </c>
      <c r="J446" s="29" t="s">
        <v>88</v>
      </c>
      <c r="K446" s="29" t="s">
        <v>158</v>
      </c>
      <c r="L446" s="29" t="s">
        <v>80</v>
      </c>
      <c r="M446" s="29" t="s">
        <v>105</v>
      </c>
      <c r="N446" s="30">
        <v>1000</v>
      </c>
      <c r="O446" s="30">
        <v>10.6</v>
      </c>
      <c r="P446" s="30">
        <v>18.8</v>
      </c>
      <c r="Q446" s="31">
        <v>21.5</v>
      </c>
      <c r="R446" s="30">
        <v>196.6</v>
      </c>
      <c r="S446" s="30">
        <v>1.78</v>
      </c>
      <c r="T446" s="30">
        <v>1080</v>
      </c>
      <c r="U446" s="30">
        <v>1920</v>
      </c>
      <c r="V446" s="32">
        <v>2.1</v>
      </c>
      <c r="W446" s="30">
        <v>10499</v>
      </c>
      <c r="X446" s="30">
        <v>60</v>
      </c>
      <c r="Y446" s="30">
        <v>33.4</v>
      </c>
      <c r="Z446" s="29" t="s">
        <v>150</v>
      </c>
      <c r="AA446" s="29" t="s">
        <v>86</v>
      </c>
      <c r="AB446" s="29"/>
      <c r="AC446" s="29"/>
      <c r="AD446" s="29" t="s">
        <v>84</v>
      </c>
      <c r="AE446" s="29" t="s">
        <v>83</v>
      </c>
      <c r="AF446" s="29" t="s">
        <v>452</v>
      </c>
      <c r="AG446" s="29" t="s">
        <v>105</v>
      </c>
      <c r="AH446" s="29" t="s">
        <v>86</v>
      </c>
      <c r="AI446" s="29" t="s">
        <v>105</v>
      </c>
      <c r="AJ446" s="29" t="s">
        <v>86</v>
      </c>
      <c r="AK446" s="29" t="s">
        <v>86</v>
      </c>
      <c r="AL446" s="29" t="s">
        <v>87</v>
      </c>
      <c r="AM446" s="29" t="s">
        <v>105</v>
      </c>
      <c r="AN446" s="29" t="s">
        <v>86</v>
      </c>
      <c r="AO446" s="29" t="s">
        <v>86</v>
      </c>
      <c r="AP446" s="29" t="s">
        <v>86</v>
      </c>
      <c r="AQ446" s="29" t="s">
        <v>96</v>
      </c>
      <c r="AR446" s="29" t="s">
        <v>105</v>
      </c>
      <c r="AS446" s="29" t="s">
        <v>84</v>
      </c>
      <c r="AT446" s="29" t="s">
        <v>89</v>
      </c>
      <c r="AU446" s="29" t="s">
        <v>105</v>
      </c>
      <c r="AV446" s="30">
        <v>4</v>
      </c>
      <c r="AW446" s="29" t="s">
        <v>84</v>
      </c>
      <c r="AX446" s="29" t="s">
        <v>83</v>
      </c>
      <c r="AY446" s="30">
        <v>250</v>
      </c>
      <c r="AZ446" s="30">
        <v>278</v>
      </c>
      <c r="BA446" s="30">
        <v>250</v>
      </c>
      <c r="BB446" s="30">
        <v>200</v>
      </c>
      <c r="BC446" s="29"/>
      <c r="BD446" s="29"/>
      <c r="BE446" s="30">
        <v>15.32</v>
      </c>
      <c r="BF446" s="29"/>
      <c r="BG446" s="30">
        <v>0.23</v>
      </c>
      <c r="BH446" s="30">
        <v>0.23</v>
      </c>
      <c r="BI446" s="29"/>
      <c r="BJ446" s="30">
        <v>0.16</v>
      </c>
      <c r="BK446" s="30">
        <v>48.27</v>
      </c>
      <c r="BL446" s="30">
        <v>48.27</v>
      </c>
      <c r="BM446" s="30">
        <v>50.6</v>
      </c>
      <c r="BN446" s="29"/>
      <c r="BO446" s="29"/>
      <c r="BP446" s="30">
        <v>0.17</v>
      </c>
      <c r="BQ446" s="30">
        <v>0.24</v>
      </c>
      <c r="BR446" s="30">
        <v>0.24</v>
      </c>
      <c r="BS446" s="30">
        <v>15.48</v>
      </c>
      <c r="BT446" s="30">
        <v>48.84</v>
      </c>
      <c r="BU446" s="29"/>
      <c r="BV446" s="30">
        <v>0</v>
      </c>
      <c r="BW446" s="28">
        <v>596</v>
      </c>
      <c r="BX446" s="33">
        <f t="shared" si="45"/>
        <v>48.280739999999994</v>
      </c>
      <c r="BY446" s="34">
        <f>IF(COUNTIF($G$2:G446,G446)=1,1,0)</f>
        <v>1</v>
      </c>
      <c r="BZ446" s="34">
        <f t="shared" si="46"/>
        <v>1</v>
      </c>
      <c r="CA446" s="28" t="s">
        <v>3405</v>
      </c>
      <c r="CB446" s="34" t="b">
        <f t="shared" si="51"/>
        <v>0</v>
      </c>
      <c r="CC446" s="34" t="b">
        <f t="shared" si="47"/>
        <v>0</v>
      </c>
      <c r="CD446" s="34" t="b">
        <f t="array" ref="CD446">ISNUMBER(SEARCH("Touch Screen",$AJ446))</f>
        <v>0</v>
      </c>
      <c r="CE446" s="34"/>
      <c r="CF446" s="34"/>
      <c r="CG446" s="32">
        <v>33.4</v>
      </c>
      <c r="CH446" s="28">
        <v>0</v>
      </c>
      <c r="CI446" s="33">
        <f>('2. AC Monitors'!$A$8*'1. Version 7 Dataset'!$R446)+('1. Version 7 Dataset'!$V446*'2. AC Monitors'!$B$8)+'2. AC Monitors'!$C$8</f>
        <v>40.805199999999999</v>
      </c>
      <c r="CJ446" s="35">
        <f>BX446-('2. AC Monitors'!$B$8*V446)</f>
        <v>39.460739999999994</v>
      </c>
      <c r="CK446" s="33">
        <f>IF($CH446=0,CJ446,CJ446-('2. AC Monitors'!$A$15*'1. Version 7 Dataset'!$CG446))</f>
        <v>39.460739999999994</v>
      </c>
      <c r="CL446" s="33">
        <f>IF($CC446=TRUE,'1. Version 7 Dataset'!CK446-($CI446*'2. AC Monitors'!$B$15),'1. Version 7 Dataset'!CK446)</f>
        <v>39.460739999999994</v>
      </c>
      <c r="CM446" s="33">
        <f>IF($CD446=TRUE,CL446-($CI446*'2. AC Monitors'!$D$15),CL446)</f>
        <v>39.460739999999994</v>
      </c>
      <c r="CN446" s="33">
        <f>IF($CB446=TRUE,CM446-($CI446*'2. AC Monitors'!$E$15),CM446)</f>
        <v>39.460739999999994</v>
      </c>
      <c r="CO446" s="33">
        <f>IF($CA446="DC",CN446+(CI446*(1-'2. AC Monitors'!$D$21)),CN446)</f>
        <v>39.460739999999994</v>
      </c>
      <c r="CP446" s="35">
        <f>('2. AC Monitors'!$A$8*'1. Version 7 Dataset'!$R446)+'2. AC Monitors'!$C$8</f>
        <v>31.985199999999999</v>
      </c>
      <c r="CQ446" s="35">
        <f t="shared" si="48"/>
        <v>0</v>
      </c>
      <c r="CR446" s="33">
        <f>(IF(CD446=TRUE,CI446+(CI446*'2. AC Monitors'!$D$15),'1. Version 7 Dataset'!CI446))*0.85</f>
        <v>34.684419999999996</v>
      </c>
      <c r="CS446" s="35">
        <f t="shared" si="49"/>
        <v>0</v>
      </c>
      <c r="CT446" s="35">
        <f>($AZ446*$R446*'3. Signage Displays'!$A$7)+'3. Signage Displays'!$B$7*TANH('3. Signage Displays'!$C$7*('1. Version 7 Dataset'!$R446+'3. Signage Displays'!$D$7)+'3. Signage Displays'!$E$7)+'3. Signage Displays'!$F$7</f>
        <v>29.174276549843604</v>
      </c>
      <c r="CU446" s="36">
        <f>($AZ446*$R446*'3. Signage Displays'!$A$7)</f>
        <v>2.1861920000000001</v>
      </c>
      <c r="CV446" s="37">
        <f>BE446-(AZ446*R446*'3. Signage Displays'!$A$7)</f>
        <v>13.133808</v>
      </c>
      <c r="CW446" s="37">
        <f>IF(CC446=TRUE,CV446-(CT446*'3. Signage Displays'!$A$12),CV446)</f>
        <v>13.133808</v>
      </c>
      <c r="CX446" s="38">
        <f>'3. Signage Displays'!$B$7*TANH('3. Signage Displays'!$C$7*('1. Version 7 Dataset'!R446+'3. Signage Displays'!$D$7)+'3. Signage Displays'!$E$7)+'3. Signage Displays'!$F$7</f>
        <v>26.988084549843602</v>
      </c>
      <c r="CY446" s="28">
        <f t="shared" si="50"/>
        <v>1</v>
      </c>
    </row>
    <row r="447" spans="1:103" s="17" customFormat="1" ht="19.5" customHeight="1">
      <c r="A447" s="28">
        <v>597</v>
      </c>
      <c r="B447" s="29" t="s">
        <v>446</v>
      </c>
      <c r="C447" s="29" t="s">
        <v>670</v>
      </c>
      <c r="D447" s="29" t="s">
        <v>671</v>
      </c>
      <c r="E447" s="29" t="s">
        <v>449</v>
      </c>
      <c r="F447" s="29" t="s">
        <v>670</v>
      </c>
      <c r="G447" s="29" t="s">
        <v>671</v>
      </c>
      <c r="H447" s="39" t="s">
        <v>672</v>
      </c>
      <c r="I447" s="29" t="s">
        <v>78</v>
      </c>
      <c r="J447" s="29" t="s">
        <v>79</v>
      </c>
      <c r="K447" s="29"/>
      <c r="L447" s="29" t="s">
        <v>80</v>
      </c>
      <c r="M447" s="29"/>
      <c r="N447" s="30">
        <v>1000</v>
      </c>
      <c r="O447" s="30">
        <v>11.3</v>
      </c>
      <c r="P447" s="30">
        <v>20</v>
      </c>
      <c r="Q447" s="31">
        <v>23</v>
      </c>
      <c r="R447" s="30">
        <v>226.05</v>
      </c>
      <c r="S447" s="30">
        <v>1.78</v>
      </c>
      <c r="T447" s="30">
        <v>1080</v>
      </c>
      <c r="U447" s="30">
        <v>1920</v>
      </c>
      <c r="V447" s="32">
        <v>2.1</v>
      </c>
      <c r="W447" s="30">
        <v>9173</v>
      </c>
      <c r="X447" s="30">
        <v>60</v>
      </c>
      <c r="Y447" s="30">
        <v>32.6</v>
      </c>
      <c r="Z447" s="29" t="s">
        <v>150</v>
      </c>
      <c r="AA447" s="29" t="s">
        <v>86</v>
      </c>
      <c r="AB447" s="29"/>
      <c r="AC447" s="29"/>
      <c r="AD447" s="29" t="s">
        <v>83</v>
      </c>
      <c r="AE447" s="29" t="s">
        <v>84</v>
      </c>
      <c r="AF447" s="29" t="s">
        <v>251</v>
      </c>
      <c r="AG447" s="29" t="s">
        <v>118</v>
      </c>
      <c r="AH447" s="29" t="s">
        <v>119</v>
      </c>
      <c r="AI447" s="29"/>
      <c r="AJ447" s="29" t="s">
        <v>120</v>
      </c>
      <c r="AK447" s="29" t="s">
        <v>86</v>
      </c>
      <c r="AL447" s="29" t="s">
        <v>102</v>
      </c>
      <c r="AM447" s="29" t="s">
        <v>118</v>
      </c>
      <c r="AN447" s="29" t="s">
        <v>86</v>
      </c>
      <c r="AO447" s="29" t="s">
        <v>86</v>
      </c>
      <c r="AP447" s="29" t="s">
        <v>86</v>
      </c>
      <c r="AQ447" s="29" t="s">
        <v>96</v>
      </c>
      <c r="AR447" s="29"/>
      <c r="AS447" s="29" t="s">
        <v>84</v>
      </c>
      <c r="AT447" s="29" t="s">
        <v>121</v>
      </c>
      <c r="AU447" s="29"/>
      <c r="AV447" s="30">
        <v>1</v>
      </c>
      <c r="AW447" s="29" t="s">
        <v>84</v>
      </c>
      <c r="AX447" s="29" t="s">
        <v>84</v>
      </c>
      <c r="AY447" s="30">
        <v>250</v>
      </c>
      <c r="AZ447" s="30">
        <v>277.2</v>
      </c>
      <c r="BA447" s="30">
        <v>262.60000000000002</v>
      </c>
      <c r="BB447" s="30">
        <v>200.3</v>
      </c>
      <c r="BC447" s="29"/>
      <c r="BD447" s="29"/>
      <c r="BE447" s="30">
        <v>12.67</v>
      </c>
      <c r="BF447" s="29"/>
      <c r="BG447" s="30">
        <v>0.11</v>
      </c>
      <c r="BH447" s="29"/>
      <c r="BI447" s="29"/>
      <c r="BJ447" s="30">
        <v>0.09</v>
      </c>
      <c r="BK447" s="30">
        <v>39.479999999999997</v>
      </c>
      <c r="BL447" s="30">
        <v>39.479999999999997</v>
      </c>
      <c r="BM447" s="30">
        <v>50.82</v>
      </c>
      <c r="BN447" s="29"/>
      <c r="BO447" s="29"/>
      <c r="BP447" s="30">
        <v>0.13</v>
      </c>
      <c r="BQ447" s="30">
        <v>0.15</v>
      </c>
      <c r="BR447" s="29"/>
      <c r="BS447" s="30">
        <v>12.82</v>
      </c>
      <c r="BT447" s="30">
        <v>40.15</v>
      </c>
      <c r="BU447" s="29"/>
      <c r="BV447" s="30">
        <v>0</v>
      </c>
      <c r="BW447" s="28">
        <v>597</v>
      </c>
      <c r="BX447" s="33">
        <f t="shared" si="45"/>
        <v>39.472560000000001</v>
      </c>
      <c r="BY447" s="34">
        <f>IF(COUNTIF($G$2:G447,G447)=1,1,0)</f>
        <v>1</v>
      </c>
      <c r="BZ447" s="34">
        <f t="shared" si="46"/>
        <v>1</v>
      </c>
      <c r="CA447" s="28" t="s">
        <v>3405</v>
      </c>
      <c r="CB447" s="34" t="b">
        <f t="shared" si="51"/>
        <v>0</v>
      </c>
      <c r="CC447" s="34" t="b">
        <f t="shared" si="47"/>
        <v>0</v>
      </c>
      <c r="CD447" s="34" t="b">
        <f t="array" ref="CD447">ISNUMBER(SEARCH("Touch Screen",$AJ447))</f>
        <v>0</v>
      </c>
      <c r="CE447" s="34"/>
      <c r="CF447" s="34"/>
      <c r="CG447" s="32">
        <v>32.6</v>
      </c>
      <c r="CH447" s="28">
        <v>0</v>
      </c>
      <c r="CI447" s="33">
        <f>('2. AC Monitors'!$A$8*'1. Version 7 Dataset'!$R447)+('1. Version 7 Dataset'!$V447*'2. AC Monitors'!$B$8)+'2. AC Monitors'!$C$8</f>
        <v>44.398099999999999</v>
      </c>
      <c r="CJ447" s="35">
        <f>BX447-('2. AC Monitors'!$B$8*V447)</f>
        <v>30.652560000000001</v>
      </c>
      <c r="CK447" s="33">
        <f>IF($CH447=0,CJ447,CJ447-('2. AC Monitors'!$A$15*'1. Version 7 Dataset'!$CG447))</f>
        <v>30.652560000000001</v>
      </c>
      <c r="CL447" s="33">
        <f>IF($CC447=TRUE,'1. Version 7 Dataset'!CK447-($CI447*'2. AC Monitors'!$B$15),'1. Version 7 Dataset'!CK447)</f>
        <v>30.652560000000001</v>
      </c>
      <c r="CM447" s="33">
        <f>IF($CD447=TRUE,CL447-($CI447*'2. AC Monitors'!$D$15),CL447)</f>
        <v>30.652560000000001</v>
      </c>
      <c r="CN447" s="33">
        <f>IF($CB447=TRUE,CM447-($CI447*'2. AC Monitors'!$E$15),CM447)</f>
        <v>30.652560000000001</v>
      </c>
      <c r="CO447" s="33">
        <f>IF($CA447="DC",CN447+(CI447*(1-'2. AC Monitors'!$D$21)),CN447)</f>
        <v>30.652560000000001</v>
      </c>
      <c r="CP447" s="35">
        <f>('2. AC Monitors'!$A$8*'1. Version 7 Dataset'!$R447)+'2. AC Monitors'!$C$8</f>
        <v>35.578099999999999</v>
      </c>
      <c r="CQ447" s="35">
        <f t="shared" si="48"/>
        <v>1</v>
      </c>
      <c r="CR447" s="33">
        <f>(IF(CD447=TRUE,CI447+(CI447*'2. AC Monitors'!$D$15),'1. Version 7 Dataset'!CI447))*0.85</f>
        <v>37.738385000000001</v>
      </c>
      <c r="CS447" s="35">
        <f t="shared" si="49"/>
        <v>0</v>
      </c>
      <c r="CT447" s="35">
        <f>($AZ447*$R447*'3. Signage Displays'!$A$7)+'3. Signage Displays'!$B$7*TANH('3. Signage Displays'!$C$7*('1. Version 7 Dataset'!$R447+'3. Signage Displays'!$D$7)+'3. Signage Displays'!$E$7)+'3. Signage Displays'!$F$7</f>
        <v>31.253898881943154</v>
      </c>
      <c r="CU447" s="36">
        <f>($AZ447*$R447*'3. Signage Displays'!$A$7)</f>
        <v>2.5064424000000001</v>
      </c>
      <c r="CV447" s="37">
        <f>BE447-(AZ447*R447*'3. Signage Displays'!$A$7)</f>
        <v>10.163557600000001</v>
      </c>
      <c r="CW447" s="37">
        <f>IF(CC447=TRUE,CV447-(CT447*'3. Signage Displays'!$A$12),CV447)</f>
        <v>10.163557600000001</v>
      </c>
      <c r="CX447" s="38">
        <f>'3. Signage Displays'!$B$7*TANH('3. Signage Displays'!$C$7*('1. Version 7 Dataset'!R447+'3. Signage Displays'!$D$7)+'3. Signage Displays'!$E$7)+'3. Signage Displays'!$F$7</f>
        <v>28.747456481943154</v>
      </c>
      <c r="CY447" s="28">
        <f t="shared" si="50"/>
        <v>1</v>
      </c>
    </row>
    <row r="448" spans="1:103" s="17" customFormat="1" ht="19.5" customHeight="1">
      <c r="A448" s="28">
        <v>598</v>
      </c>
      <c r="B448" s="29" t="s">
        <v>679</v>
      </c>
      <c r="C448" s="29" t="s">
        <v>680</v>
      </c>
      <c r="D448" s="29" t="s">
        <v>681</v>
      </c>
      <c r="E448" s="29" t="s">
        <v>682</v>
      </c>
      <c r="F448" s="29" t="s">
        <v>683</v>
      </c>
      <c r="G448" s="29" t="s">
        <v>681</v>
      </c>
      <c r="H448" s="29" t="s">
        <v>684</v>
      </c>
      <c r="I448" s="29" t="s">
        <v>78</v>
      </c>
      <c r="J448" s="29" t="s">
        <v>100</v>
      </c>
      <c r="K448" s="29" t="s">
        <v>105</v>
      </c>
      <c r="L448" s="29" t="s">
        <v>80</v>
      </c>
      <c r="M448" s="29" t="s">
        <v>105</v>
      </c>
      <c r="N448" s="30">
        <v>1000</v>
      </c>
      <c r="O448" s="30">
        <v>11.7</v>
      </c>
      <c r="P448" s="30">
        <v>20.8</v>
      </c>
      <c r="Q448" s="31">
        <v>23.8</v>
      </c>
      <c r="R448" s="30">
        <v>242.18</v>
      </c>
      <c r="S448" s="30">
        <v>1.78</v>
      </c>
      <c r="T448" s="30">
        <v>1080</v>
      </c>
      <c r="U448" s="30">
        <v>1920</v>
      </c>
      <c r="V448" s="32">
        <v>2.1</v>
      </c>
      <c r="W448" s="30">
        <v>8562</v>
      </c>
      <c r="X448" s="30">
        <v>60</v>
      </c>
      <c r="Y448" s="30">
        <v>33.200000000000003</v>
      </c>
      <c r="Z448" s="29" t="s">
        <v>86</v>
      </c>
      <c r="AA448" s="29" t="s">
        <v>86</v>
      </c>
      <c r="AB448" s="29"/>
      <c r="AC448" s="29"/>
      <c r="AD448" s="29" t="s">
        <v>84</v>
      </c>
      <c r="AE448" s="29" t="s">
        <v>83</v>
      </c>
      <c r="AF448" s="29" t="s">
        <v>685</v>
      </c>
      <c r="AG448" s="29" t="s">
        <v>105</v>
      </c>
      <c r="AH448" s="29" t="s">
        <v>686</v>
      </c>
      <c r="AI448" s="29" t="s">
        <v>105</v>
      </c>
      <c r="AJ448" s="29" t="s">
        <v>120</v>
      </c>
      <c r="AK448" s="29" t="s">
        <v>86</v>
      </c>
      <c r="AL448" s="29" t="s">
        <v>87</v>
      </c>
      <c r="AM448" s="29" t="s">
        <v>105</v>
      </c>
      <c r="AN448" s="29" t="s">
        <v>86</v>
      </c>
      <c r="AO448" s="29" t="s">
        <v>86</v>
      </c>
      <c r="AP448" s="29" t="s">
        <v>86</v>
      </c>
      <c r="AQ448" s="29" t="s">
        <v>96</v>
      </c>
      <c r="AR448" s="29" t="s">
        <v>105</v>
      </c>
      <c r="AS448" s="29" t="s">
        <v>84</v>
      </c>
      <c r="AT448" s="29" t="s">
        <v>89</v>
      </c>
      <c r="AU448" s="29" t="s">
        <v>105</v>
      </c>
      <c r="AV448" s="30">
        <v>1</v>
      </c>
      <c r="AW448" s="29" t="s">
        <v>84</v>
      </c>
      <c r="AX448" s="29" t="s">
        <v>84</v>
      </c>
      <c r="AY448" s="30">
        <v>250</v>
      </c>
      <c r="AZ448" s="30">
        <v>265.3</v>
      </c>
      <c r="BA448" s="30">
        <v>195.6</v>
      </c>
      <c r="BB448" s="30">
        <v>200</v>
      </c>
      <c r="BC448" s="29"/>
      <c r="BD448" s="29"/>
      <c r="BE448" s="30">
        <v>13.15</v>
      </c>
      <c r="BF448" s="29"/>
      <c r="BG448" s="30">
        <v>0.27</v>
      </c>
      <c r="BH448" s="30">
        <v>0.27</v>
      </c>
      <c r="BI448" s="29"/>
      <c r="BJ448" s="30">
        <v>0.25</v>
      </c>
      <c r="BK448" s="30">
        <v>41.86</v>
      </c>
      <c r="BL448" s="30">
        <v>41.86</v>
      </c>
      <c r="BM448" s="30">
        <v>54.1</v>
      </c>
      <c r="BN448" s="29"/>
      <c r="BO448" s="29"/>
      <c r="BP448" s="30">
        <v>0.28999999999999998</v>
      </c>
      <c r="BQ448" s="30">
        <v>0.32</v>
      </c>
      <c r="BR448" s="30">
        <v>0.32</v>
      </c>
      <c r="BS448" s="30">
        <v>13.36</v>
      </c>
      <c r="BT448" s="30">
        <v>42.78</v>
      </c>
      <c r="BU448" s="29"/>
      <c r="BV448" s="30">
        <v>0</v>
      </c>
      <c r="BW448" s="28">
        <v>598</v>
      </c>
      <c r="BX448" s="33">
        <f t="shared" si="45"/>
        <v>41.85528</v>
      </c>
      <c r="BY448" s="34">
        <f>IF(COUNTIF($G$2:G448,G448)=1,1,0)</f>
        <v>1</v>
      </c>
      <c r="BZ448" s="34">
        <f t="shared" si="46"/>
        <v>1</v>
      </c>
      <c r="CA448" s="28" t="s">
        <v>3405</v>
      </c>
      <c r="CB448" s="34" t="b">
        <f t="shared" si="51"/>
        <v>0</v>
      </c>
      <c r="CC448" s="34" t="b">
        <f t="shared" si="47"/>
        <v>0</v>
      </c>
      <c r="CD448" s="34" t="b">
        <f t="array" ref="CD448">ISNUMBER(SEARCH("Touch Screen",$AJ448))</f>
        <v>0</v>
      </c>
      <c r="CE448" s="34"/>
      <c r="CF448" s="34"/>
      <c r="CG448" s="32">
        <v>33.200000000000003</v>
      </c>
      <c r="CH448" s="28">
        <v>0</v>
      </c>
      <c r="CI448" s="33">
        <f>('2. AC Monitors'!$A$8*'1. Version 7 Dataset'!$R448)+('1. Version 7 Dataset'!$V448*'2. AC Monitors'!$B$8)+'2. AC Monitors'!$C$8</f>
        <v>46.365960000000001</v>
      </c>
      <c r="CJ448" s="35">
        <f>BX448-('2. AC Monitors'!$B$8*V448)</f>
        <v>33.03528</v>
      </c>
      <c r="CK448" s="33">
        <f>IF($CH448=0,CJ448,CJ448-('2. AC Monitors'!$A$15*'1. Version 7 Dataset'!$CG448))</f>
        <v>33.03528</v>
      </c>
      <c r="CL448" s="33">
        <f>IF($CC448=TRUE,'1. Version 7 Dataset'!CK448-($CI448*'2. AC Monitors'!$B$15),'1. Version 7 Dataset'!CK448)</f>
        <v>33.03528</v>
      </c>
      <c r="CM448" s="33">
        <f>IF($CD448=TRUE,CL448-($CI448*'2. AC Monitors'!$D$15),CL448)</f>
        <v>33.03528</v>
      </c>
      <c r="CN448" s="33">
        <f>IF($CB448=TRUE,CM448-($CI448*'2. AC Monitors'!$E$15),CM448)</f>
        <v>33.03528</v>
      </c>
      <c r="CO448" s="33">
        <f>IF($CA448="DC",CN448+(CI448*(1-'2. AC Monitors'!$D$21)),CN448)</f>
        <v>33.03528</v>
      </c>
      <c r="CP448" s="35">
        <f>('2. AC Monitors'!$A$8*'1. Version 7 Dataset'!$R448)+'2. AC Monitors'!$C$8</f>
        <v>37.545960000000001</v>
      </c>
      <c r="CQ448" s="35">
        <f t="shared" si="48"/>
        <v>1</v>
      </c>
      <c r="CR448" s="33">
        <f>(IF(CD448=TRUE,CI448+(CI448*'2. AC Monitors'!$D$15),'1. Version 7 Dataset'!CI448))*0.85</f>
        <v>39.411065999999998</v>
      </c>
      <c r="CS448" s="35">
        <f t="shared" si="49"/>
        <v>0</v>
      </c>
      <c r="CT448" s="35">
        <f>($AZ448*$R448*'3. Signage Displays'!$A$7)+'3. Signage Displays'!$B$7*TANH('3. Signage Displays'!$C$7*('1. Version 7 Dataset'!$R448+'3. Signage Displays'!$D$7)+'3. Signage Displays'!$E$7)+'3. Signage Displays'!$F$7</f>
        <v>32.27954153270133</v>
      </c>
      <c r="CU448" s="36">
        <f>($AZ448*$R448*'3. Signage Displays'!$A$7)</f>
        <v>2.5700141600000004</v>
      </c>
      <c r="CV448" s="37">
        <f>BE448-(AZ448*R448*'3. Signage Displays'!$A$7)</f>
        <v>10.579985839999999</v>
      </c>
      <c r="CW448" s="37">
        <f>IF(CC448=TRUE,CV448-(CT448*'3. Signage Displays'!$A$12),CV448)</f>
        <v>10.579985839999999</v>
      </c>
      <c r="CX448" s="38">
        <f>'3. Signage Displays'!$B$7*TANH('3. Signage Displays'!$C$7*('1. Version 7 Dataset'!R448+'3. Signage Displays'!$D$7)+'3. Signage Displays'!$E$7)+'3. Signage Displays'!$F$7</f>
        <v>29.709527372701334</v>
      </c>
      <c r="CY448" s="28">
        <f t="shared" si="50"/>
        <v>1</v>
      </c>
    </row>
    <row r="449" spans="1:103" s="17" customFormat="1" ht="19.5" customHeight="1">
      <c r="A449" s="28">
        <v>600</v>
      </c>
      <c r="B449" s="29" t="s">
        <v>2857</v>
      </c>
      <c r="C449" s="29" t="s">
        <v>2968</v>
      </c>
      <c r="D449" s="29" t="s">
        <v>2969</v>
      </c>
      <c r="E449" s="29" t="s">
        <v>2860</v>
      </c>
      <c r="F449" s="29" t="s">
        <v>2968</v>
      </c>
      <c r="G449" s="29" t="s">
        <v>2969</v>
      </c>
      <c r="H449" s="29" t="s">
        <v>2970</v>
      </c>
      <c r="I449" s="29" t="s">
        <v>78</v>
      </c>
      <c r="J449" s="29" t="s">
        <v>88</v>
      </c>
      <c r="K449" s="29" t="s">
        <v>158</v>
      </c>
      <c r="L449" s="29" t="s">
        <v>80</v>
      </c>
      <c r="M449" s="29" t="s">
        <v>105</v>
      </c>
      <c r="N449" s="30">
        <v>1000</v>
      </c>
      <c r="O449" s="30">
        <v>11.3</v>
      </c>
      <c r="P449" s="30">
        <v>20</v>
      </c>
      <c r="Q449" s="31">
        <v>23</v>
      </c>
      <c r="R449" s="30">
        <v>226.05</v>
      </c>
      <c r="S449" s="30">
        <v>1.78</v>
      </c>
      <c r="T449" s="30">
        <v>1080</v>
      </c>
      <c r="U449" s="30">
        <v>1920</v>
      </c>
      <c r="V449" s="32">
        <v>2.1</v>
      </c>
      <c r="W449" s="30">
        <v>9173</v>
      </c>
      <c r="X449" s="30">
        <v>60</v>
      </c>
      <c r="Y449" s="30">
        <v>32.299999999999997</v>
      </c>
      <c r="Z449" s="29" t="s">
        <v>150</v>
      </c>
      <c r="AA449" s="29" t="s">
        <v>86</v>
      </c>
      <c r="AB449" s="29"/>
      <c r="AC449" s="29"/>
      <c r="AD449" s="29" t="s">
        <v>83</v>
      </c>
      <c r="AE449" s="29" t="s">
        <v>83</v>
      </c>
      <c r="AF449" s="29" t="s">
        <v>270</v>
      </c>
      <c r="AG449" s="29" t="s">
        <v>105</v>
      </c>
      <c r="AH449" s="29" t="s">
        <v>86</v>
      </c>
      <c r="AI449" s="29" t="s">
        <v>105</v>
      </c>
      <c r="AJ449" s="29" t="s">
        <v>86</v>
      </c>
      <c r="AK449" s="29" t="s">
        <v>86</v>
      </c>
      <c r="AL449" s="29" t="s">
        <v>102</v>
      </c>
      <c r="AM449" s="29" t="s">
        <v>105</v>
      </c>
      <c r="AN449" s="29" t="s">
        <v>86</v>
      </c>
      <c r="AO449" s="29" t="s">
        <v>86</v>
      </c>
      <c r="AP449" s="29" t="s">
        <v>86</v>
      </c>
      <c r="AQ449" s="29" t="s">
        <v>96</v>
      </c>
      <c r="AR449" s="29" t="s">
        <v>105</v>
      </c>
      <c r="AS449" s="29" t="s">
        <v>84</v>
      </c>
      <c r="AT449" s="29" t="s">
        <v>89</v>
      </c>
      <c r="AU449" s="29" t="s">
        <v>105</v>
      </c>
      <c r="AV449" s="30">
        <v>4</v>
      </c>
      <c r="AW449" s="29" t="s">
        <v>84</v>
      </c>
      <c r="AX449" s="29" t="s">
        <v>83</v>
      </c>
      <c r="AY449" s="30">
        <v>250</v>
      </c>
      <c r="AZ449" s="30">
        <v>245</v>
      </c>
      <c r="BA449" s="30">
        <v>230</v>
      </c>
      <c r="BB449" s="30">
        <v>200</v>
      </c>
      <c r="BC449" s="29"/>
      <c r="BD449" s="29"/>
      <c r="BE449" s="30">
        <v>15.82</v>
      </c>
      <c r="BF449" s="29"/>
      <c r="BG449" s="30">
        <v>0.2</v>
      </c>
      <c r="BH449" s="30">
        <v>0.2</v>
      </c>
      <c r="BI449" s="29"/>
      <c r="BJ449" s="30">
        <v>0.13</v>
      </c>
      <c r="BK449" s="30">
        <v>49.64</v>
      </c>
      <c r="BL449" s="30">
        <v>49.64</v>
      </c>
      <c r="BM449" s="30">
        <v>50.8</v>
      </c>
      <c r="BN449" s="29"/>
      <c r="BO449" s="29"/>
      <c r="BP449" s="30">
        <v>0.16</v>
      </c>
      <c r="BQ449" s="30">
        <v>0.22</v>
      </c>
      <c r="BR449" s="30">
        <v>0.22</v>
      </c>
      <c r="BS449" s="30">
        <v>15.67</v>
      </c>
      <c r="BT449" s="30">
        <v>49.31</v>
      </c>
      <c r="BU449" s="29"/>
      <c r="BV449" s="30">
        <v>0</v>
      </c>
      <c r="BW449" s="28">
        <v>600</v>
      </c>
      <c r="BX449" s="33">
        <f t="shared" si="45"/>
        <v>49.642919999999997</v>
      </c>
      <c r="BY449" s="34">
        <f>IF(COUNTIF($G$2:G449,G449)=1,1,0)</f>
        <v>1</v>
      </c>
      <c r="BZ449" s="34">
        <f t="shared" si="46"/>
        <v>1</v>
      </c>
      <c r="CA449" s="28" t="s">
        <v>3405</v>
      </c>
      <c r="CB449" s="34" t="b">
        <f t="shared" si="51"/>
        <v>0</v>
      </c>
      <c r="CC449" s="34" t="b">
        <f t="shared" si="47"/>
        <v>0</v>
      </c>
      <c r="CD449" s="34" t="b">
        <f t="array" ref="CD449">ISNUMBER(SEARCH("Touch Screen",$AJ449))</f>
        <v>0</v>
      </c>
      <c r="CE449" s="34"/>
      <c r="CF449" s="34"/>
      <c r="CG449" s="32">
        <v>32.299999999999997</v>
      </c>
      <c r="CH449" s="28">
        <v>0</v>
      </c>
      <c r="CI449" s="33">
        <f>('2. AC Monitors'!$A$8*'1. Version 7 Dataset'!$R449)+('1. Version 7 Dataset'!$V449*'2. AC Monitors'!$B$8)+'2. AC Monitors'!$C$8</f>
        <v>44.398099999999999</v>
      </c>
      <c r="CJ449" s="35">
        <f>BX449-('2. AC Monitors'!$B$8*V449)</f>
        <v>40.822919999999996</v>
      </c>
      <c r="CK449" s="33">
        <f>IF($CH449=0,CJ449,CJ449-('2. AC Monitors'!$A$15*'1. Version 7 Dataset'!$CG449))</f>
        <v>40.822919999999996</v>
      </c>
      <c r="CL449" s="33">
        <f>IF($CC449=TRUE,'1. Version 7 Dataset'!CK449-($CI449*'2. AC Monitors'!$B$15),'1. Version 7 Dataset'!CK449)</f>
        <v>40.822919999999996</v>
      </c>
      <c r="CM449" s="33">
        <f>IF($CD449=TRUE,CL449-($CI449*'2. AC Monitors'!$D$15),CL449)</f>
        <v>40.822919999999996</v>
      </c>
      <c r="CN449" s="33">
        <f>IF($CB449=TRUE,CM449-($CI449*'2. AC Monitors'!$E$15),CM449)</f>
        <v>40.822919999999996</v>
      </c>
      <c r="CO449" s="33">
        <f>IF($CA449="DC",CN449+(CI449*(1-'2. AC Monitors'!$D$21)),CN449)</f>
        <v>40.822919999999996</v>
      </c>
      <c r="CP449" s="35">
        <f>('2. AC Monitors'!$A$8*'1. Version 7 Dataset'!$R449)+'2. AC Monitors'!$C$8</f>
        <v>35.578099999999999</v>
      </c>
      <c r="CQ449" s="35">
        <f t="shared" si="48"/>
        <v>0</v>
      </c>
      <c r="CR449" s="33">
        <f>(IF(CD449=TRUE,CI449+(CI449*'2. AC Monitors'!$D$15),'1. Version 7 Dataset'!CI449))*0.85</f>
        <v>37.738385000000001</v>
      </c>
      <c r="CS449" s="35">
        <f t="shared" si="49"/>
        <v>0</v>
      </c>
      <c r="CT449" s="35">
        <f>($AZ449*$R449*'3. Signage Displays'!$A$7)+'3. Signage Displays'!$B$7*TANH('3. Signage Displays'!$C$7*('1. Version 7 Dataset'!$R449+'3. Signage Displays'!$D$7)+'3. Signage Displays'!$E$7)+'3. Signage Displays'!$F$7</f>
        <v>30.962746481943157</v>
      </c>
      <c r="CU449" s="36">
        <f>($AZ449*$R449*'3. Signage Displays'!$A$7)</f>
        <v>2.21529</v>
      </c>
      <c r="CV449" s="37">
        <f>BE449-(AZ449*R449*'3. Signage Displays'!$A$7)</f>
        <v>13.604710000000001</v>
      </c>
      <c r="CW449" s="37">
        <f>IF(CC449=TRUE,CV449-(CT449*'3. Signage Displays'!$A$12),CV449)</f>
        <v>13.604710000000001</v>
      </c>
      <c r="CX449" s="38">
        <f>'3. Signage Displays'!$B$7*TANH('3. Signage Displays'!$C$7*('1. Version 7 Dataset'!R449+'3. Signage Displays'!$D$7)+'3. Signage Displays'!$E$7)+'3. Signage Displays'!$F$7</f>
        <v>28.747456481943154</v>
      </c>
      <c r="CY449" s="28">
        <f t="shared" si="50"/>
        <v>1</v>
      </c>
    </row>
    <row r="450" spans="1:103" s="17" customFormat="1" ht="19.5" customHeight="1">
      <c r="A450" s="28">
        <v>601</v>
      </c>
      <c r="B450" s="29" t="s">
        <v>2857</v>
      </c>
      <c r="C450" s="29" t="s">
        <v>3025</v>
      </c>
      <c r="D450" s="29" t="s">
        <v>3026</v>
      </c>
      <c r="E450" s="29" t="s">
        <v>2860</v>
      </c>
      <c r="F450" s="29" t="s">
        <v>3025</v>
      </c>
      <c r="G450" s="29" t="s">
        <v>3026</v>
      </c>
      <c r="H450" s="29"/>
      <c r="I450" s="29" t="s">
        <v>78</v>
      </c>
      <c r="J450" s="29" t="s">
        <v>88</v>
      </c>
      <c r="K450" s="29" t="s">
        <v>158</v>
      </c>
      <c r="L450" s="29" t="s">
        <v>80</v>
      </c>
      <c r="M450" s="29" t="s">
        <v>105</v>
      </c>
      <c r="N450" s="30">
        <v>3000</v>
      </c>
      <c r="O450" s="30">
        <v>13.2</v>
      </c>
      <c r="P450" s="30">
        <v>23.6</v>
      </c>
      <c r="Q450" s="31">
        <v>27</v>
      </c>
      <c r="R450" s="30">
        <v>311.7</v>
      </c>
      <c r="S450" s="30">
        <v>1.78</v>
      </c>
      <c r="T450" s="30">
        <v>1080</v>
      </c>
      <c r="U450" s="30">
        <v>1920</v>
      </c>
      <c r="V450" s="32">
        <v>2.1</v>
      </c>
      <c r="W450" s="30">
        <v>6654</v>
      </c>
      <c r="X450" s="30">
        <v>60</v>
      </c>
      <c r="Y450" s="30">
        <v>31.8</v>
      </c>
      <c r="Z450" s="29" t="s">
        <v>150</v>
      </c>
      <c r="AA450" s="29" t="s">
        <v>86</v>
      </c>
      <c r="AB450" s="29"/>
      <c r="AC450" s="29"/>
      <c r="AD450" s="29" t="s">
        <v>83</v>
      </c>
      <c r="AE450" s="29" t="s">
        <v>83</v>
      </c>
      <c r="AF450" s="29" t="s">
        <v>452</v>
      </c>
      <c r="AG450" s="29" t="s">
        <v>105</v>
      </c>
      <c r="AH450" s="29" t="s">
        <v>86</v>
      </c>
      <c r="AI450" s="29" t="s">
        <v>105</v>
      </c>
      <c r="AJ450" s="29" t="s">
        <v>86</v>
      </c>
      <c r="AK450" s="29" t="s">
        <v>86</v>
      </c>
      <c r="AL450" s="29" t="s">
        <v>87</v>
      </c>
      <c r="AM450" s="29" t="s">
        <v>105</v>
      </c>
      <c r="AN450" s="29" t="s">
        <v>86</v>
      </c>
      <c r="AO450" s="29" t="s">
        <v>86</v>
      </c>
      <c r="AP450" s="29" t="s">
        <v>86</v>
      </c>
      <c r="AQ450" s="29" t="s">
        <v>96</v>
      </c>
      <c r="AR450" s="29" t="s">
        <v>105</v>
      </c>
      <c r="AS450" s="29" t="s">
        <v>84</v>
      </c>
      <c r="AT450" s="29" t="s">
        <v>89</v>
      </c>
      <c r="AU450" s="29" t="s">
        <v>105</v>
      </c>
      <c r="AV450" s="30">
        <v>4</v>
      </c>
      <c r="AW450" s="29" t="s">
        <v>84</v>
      </c>
      <c r="AX450" s="29" t="s">
        <v>83</v>
      </c>
      <c r="AY450" s="30">
        <v>250</v>
      </c>
      <c r="AZ450" s="30">
        <v>271</v>
      </c>
      <c r="BA450" s="30">
        <v>209</v>
      </c>
      <c r="BB450" s="30">
        <v>200</v>
      </c>
      <c r="BC450" s="29"/>
      <c r="BD450" s="29"/>
      <c r="BE450" s="30">
        <v>16.38</v>
      </c>
      <c r="BF450" s="29"/>
      <c r="BG450" s="30">
        <v>0.26</v>
      </c>
      <c r="BH450" s="30">
        <v>0.26</v>
      </c>
      <c r="BI450" s="29"/>
      <c r="BJ450" s="30">
        <v>0.21</v>
      </c>
      <c r="BK450" s="30">
        <v>51.73</v>
      </c>
      <c r="BL450" s="30">
        <v>51.73</v>
      </c>
      <c r="BM450" s="30">
        <v>64</v>
      </c>
      <c r="BN450" s="29"/>
      <c r="BO450" s="29"/>
      <c r="BP450" s="30">
        <v>0.23</v>
      </c>
      <c r="BQ450" s="30">
        <v>0.3</v>
      </c>
      <c r="BR450" s="30">
        <v>0.3</v>
      </c>
      <c r="BS450" s="30">
        <v>16.43</v>
      </c>
      <c r="BT450" s="30">
        <v>52.07</v>
      </c>
      <c r="BU450" s="29"/>
      <c r="BV450" s="30">
        <v>0</v>
      </c>
      <c r="BW450" s="28">
        <v>601</v>
      </c>
      <c r="BX450" s="33">
        <f t="shared" ref="BX450:BX513" si="52">8.76*((0.65*BG450)+(0.35*BE450))</f>
        <v>51.701519999999995</v>
      </c>
      <c r="BY450" s="34">
        <f>IF(COUNTIF($G$2:G450,G450)=1,1,0)</f>
        <v>1</v>
      </c>
      <c r="BZ450" s="34">
        <f t="shared" ref="BZ450:BZ513" si="53">IF(V450&lt;3.6,1,2)</f>
        <v>1</v>
      </c>
      <c r="CA450" s="28" t="s">
        <v>3405</v>
      </c>
      <c r="CB450" s="34" t="b">
        <f t="shared" si="51"/>
        <v>0</v>
      </c>
      <c r="CC450" s="34" t="b">
        <f t="shared" ref="CC450:CC513" si="54">ISNUMBER(SEARCH("Automatic Brightness Control",AJ450))</f>
        <v>0</v>
      </c>
      <c r="CD450" s="34" t="b">
        <f t="array" ref="CD450">ISNUMBER(SEARCH("Touch Screen",$AJ450))</f>
        <v>0</v>
      </c>
      <c r="CE450" s="34"/>
      <c r="CF450" s="34"/>
      <c r="CG450" s="32">
        <v>31.8</v>
      </c>
      <c r="CH450" s="28">
        <v>0</v>
      </c>
      <c r="CI450" s="33">
        <f>('2. AC Monitors'!$A$8*'1. Version 7 Dataset'!$R450)+('1. Version 7 Dataset'!$V450*'2. AC Monitors'!$B$8)+'2. AC Monitors'!$C$8</f>
        <v>54.8474</v>
      </c>
      <c r="CJ450" s="35">
        <f>BX450-('2. AC Monitors'!$B$8*V450)</f>
        <v>42.881519999999995</v>
      </c>
      <c r="CK450" s="33">
        <f>IF($CH450=0,CJ450,CJ450-('2. AC Monitors'!$A$15*'1. Version 7 Dataset'!$CG450))</f>
        <v>42.881519999999995</v>
      </c>
      <c r="CL450" s="33">
        <f>IF($CC450=TRUE,'1. Version 7 Dataset'!CK450-($CI450*'2. AC Monitors'!$B$15),'1. Version 7 Dataset'!CK450)</f>
        <v>42.881519999999995</v>
      </c>
      <c r="CM450" s="33">
        <f>IF($CD450=TRUE,CL450-($CI450*'2. AC Monitors'!$D$15),CL450)</f>
        <v>42.881519999999995</v>
      </c>
      <c r="CN450" s="33">
        <f>IF($CB450=TRUE,CM450-($CI450*'2. AC Monitors'!$E$15),CM450)</f>
        <v>42.881519999999995</v>
      </c>
      <c r="CO450" s="33">
        <f>IF($CA450="DC",CN450+(CI450*(1-'2. AC Monitors'!$D$21)),CN450)</f>
        <v>42.881519999999995</v>
      </c>
      <c r="CP450" s="35">
        <f>('2. AC Monitors'!$A$8*'1. Version 7 Dataset'!$R450)+'2. AC Monitors'!$C$8</f>
        <v>46.0274</v>
      </c>
      <c r="CQ450" s="35">
        <f t="shared" ref="CQ450:CQ513" si="55">IF(CN450&lt;=CP450,1,0)</f>
        <v>1</v>
      </c>
      <c r="CR450" s="33">
        <f>(IF(CD450=TRUE,CI450+(CI450*'2. AC Monitors'!$D$15),'1. Version 7 Dataset'!CI450))*0.85</f>
        <v>46.620289999999997</v>
      </c>
      <c r="CS450" s="35">
        <f t="shared" si="49"/>
        <v>0</v>
      </c>
      <c r="CT450" s="35">
        <f>($AZ450*$R450*'3. Signage Displays'!$A$7)+'3. Signage Displays'!$B$7*TANH('3. Signage Displays'!$C$7*('1. Version 7 Dataset'!$R450+'3. Signage Displays'!$D$7)+'3. Signage Displays'!$E$7)+'3. Signage Displays'!$F$7</f>
        <v>37.218966138445921</v>
      </c>
      <c r="CU450" s="36">
        <f>($AZ450*$R450*'3. Signage Displays'!$A$7)</f>
        <v>3.3788279999999999</v>
      </c>
      <c r="CV450" s="37">
        <f>BE450-(AZ450*R450*'3. Signage Displays'!$A$7)</f>
        <v>13.001171999999999</v>
      </c>
      <c r="CW450" s="37">
        <f>IF(CC450=TRUE,CV450-(CT450*'3. Signage Displays'!$A$12),CV450)</f>
        <v>13.001171999999999</v>
      </c>
      <c r="CX450" s="38">
        <f>'3. Signage Displays'!$B$7*TANH('3. Signage Displays'!$C$7*('1. Version 7 Dataset'!R450+'3. Signage Displays'!$D$7)+'3. Signage Displays'!$E$7)+'3. Signage Displays'!$F$7</f>
        <v>33.840138138445923</v>
      </c>
      <c r="CY450" s="28">
        <f t="shared" si="50"/>
        <v>1</v>
      </c>
    </row>
    <row r="451" spans="1:103" s="17" customFormat="1" ht="19.5" customHeight="1">
      <c r="A451" s="28">
        <v>602</v>
      </c>
      <c r="B451" s="29" t="s">
        <v>446</v>
      </c>
      <c r="C451" s="29" t="s">
        <v>576</v>
      </c>
      <c r="D451" s="29" t="s">
        <v>577</v>
      </c>
      <c r="E451" s="29" t="s">
        <v>449</v>
      </c>
      <c r="F451" s="29" t="s">
        <v>578</v>
      </c>
      <c r="G451" s="29" t="s">
        <v>579</v>
      </c>
      <c r="H451" s="29"/>
      <c r="I451" s="29" t="s">
        <v>78</v>
      </c>
      <c r="J451" s="29" t="s">
        <v>100</v>
      </c>
      <c r="K451" s="29"/>
      <c r="L451" s="29" t="s">
        <v>80</v>
      </c>
      <c r="M451" s="29"/>
      <c r="N451" s="30">
        <v>1</v>
      </c>
      <c r="O451" s="30">
        <v>11.8</v>
      </c>
      <c r="P451" s="30">
        <v>20.9</v>
      </c>
      <c r="Q451" s="31">
        <v>24</v>
      </c>
      <c r="R451" s="30">
        <v>246.17</v>
      </c>
      <c r="S451" s="30">
        <v>1.78</v>
      </c>
      <c r="T451" s="30">
        <v>1080</v>
      </c>
      <c r="U451" s="30">
        <v>1920</v>
      </c>
      <c r="V451" s="32">
        <v>2.1</v>
      </c>
      <c r="W451" s="30">
        <v>8423</v>
      </c>
      <c r="X451" s="30">
        <v>60</v>
      </c>
      <c r="Y451" s="30">
        <v>32.799999999999997</v>
      </c>
      <c r="Z451" s="29" t="s">
        <v>81</v>
      </c>
      <c r="AA451" s="29" t="s">
        <v>86</v>
      </c>
      <c r="AB451" s="29"/>
      <c r="AC451" s="29"/>
      <c r="AD451" s="29" t="s">
        <v>84</v>
      </c>
      <c r="AE451" s="29" t="s">
        <v>84</v>
      </c>
      <c r="AF451" s="29" t="s">
        <v>580</v>
      </c>
      <c r="AG451" s="29"/>
      <c r="AH451" s="29" t="s">
        <v>120</v>
      </c>
      <c r="AI451" s="29"/>
      <c r="AJ451" s="29" t="s">
        <v>120</v>
      </c>
      <c r="AK451" s="29" t="s">
        <v>86</v>
      </c>
      <c r="AL451" s="29" t="s">
        <v>102</v>
      </c>
      <c r="AM451" s="29"/>
      <c r="AN451" s="29" t="s">
        <v>86</v>
      </c>
      <c r="AO451" s="29" t="s">
        <v>86</v>
      </c>
      <c r="AP451" s="29" t="s">
        <v>86</v>
      </c>
      <c r="AQ451" s="29" t="s">
        <v>96</v>
      </c>
      <c r="AR451" s="29"/>
      <c r="AS451" s="29" t="s">
        <v>84</v>
      </c>
      <c r="AT451" s="29" t="s">
        <v>89</v>
      </c>
      <c r="AU451" s="29"/>
      <c r="AV451" s="29"/>
      <c r="AW451" s="29" t="s">
        <v>84</v>
      </c>
      <c r="AX451" s="29" t="s">
        <v>83</v>
      </c>
      <c r="AY451" s="30">
        <v>250</v>
      </c>
      <c r="AZ451" s="30">
        <v>279.5</v>
      </c>
      <c r="BA451" s="30">
        <v>274.2</v>
      </c>
      <c r="BB451" s="30">
        <v>202.2</v>
      </c>
      <c r="BC451" s="29"/>
      <c r="BD451" s="29"/>
      <c r="BE451" s="30">
        <v>16.18</v>
      </c>
      <c r="BF451" s="29"/>
      <c r="BG451" s="30">
        <v>0.15</v>
      </c>
      <c r="BH451" s="29"/>
      <c r="BI451" s="29"/>
      <c r="BJ451" s="30">
        <v>0.1</v>
      </c>
      <c r="BK451" s="30">
        <v>50.47</v>
      </c>
      <c r="BL451" s="30">
        <v>50.47</v>
      </c>
      <c r="BM451" s="30">
        <v>54.94</v>
      </c>
      <c r="BN451" s="29"/>
      <c r="BO451" s="29"/>
      <c r="BP451" s="30">
        <v>0.16</v>
      </c>
      <c r="BQ451" s="30">
        <v>0.21</v>
      </c>
      <c r="BR451" s="29"/>
      <c r="BS451" s="30">
        <v>16.36</v>
      </c>
      <c r="BT451" s="30">
        <v>51.35</v>
      </c>
      <c r="BU451" s="29"/>
      <c r="BV451" s="30">
        <v>0</v>
      </c>
      <c r="BW451" s="28">
        <v>602</v>
      </c>
      <c r="BX451" s="33">
        <f t="shared" si="52"/>
        <v>50.461979999999997</v>
      </c>
      <c r="BY451" s="34">
        <f>IF(COUNTIF($G$2:G451,G451)=1,1,0)</f>
        <v>1</v>
      </c>
      <c r="BZ451" s="34">
        <f t="shared" si="53"/>
        <v>1</v>
      </c>
      <c r="CA451" s="28" t="s">
        <v>3405</v>
      </c>
      <c r="CB451" s="34" t="b">
        <f t="shared" si="51"/>
        <v>0</v>
      </c>
      <c r="CC451" s="34" t="b">
        <f t="shared" si="54"/>
        <v>0</v>
      </c>
      <c r="CD451" s="34" t="b">
        <f t="array" ref="CD451">ISNUMBER(SEARCH("Touch Screen",$AJ451))</f>
        <v>0</v>
      </c>
      <c r="CE451" s="34"/>
      <c r="CF451" s="34"/>
      <c r="CG451" s="32">
        <v>32.799999999999997</v>
      </c>
      <c r="CH451" s="28">
        <v>0</v>
      </c>
      <c r="CI451" s="33">
        <f>('2. AC Monitors'!$A$8*'1. Version 7 Dataset'!$R451)+('1. Version 7 Dataset'!$V451*'2. AC Monitors'!$B$8)+'2. AC Monitors'!$C$8</f>
        <v>46.852739999999997</v>
      </c>
      <c r="CJ451" s="35">
        <f>BX451-('2. AC Monitors'!$B$8*V451)</f>
        <v>41.641979999999997</v>
      </c>
      <c r="CK451" s="33">
        <f>IF($CH451=0,CJ451,CJ451-('2. AC Monitors'!$A$15*'1. Version 7 Dataset'!$CG451))</f>
        <v>41.641979999999997</v>
      </c>
      <c r="CL451" s="33">
        <f>IF($CC451=TRUE,'1. Version 7 Dataset'!CK451-($CI451*'2. AC Monitors'!$B$15),'1. Version 7 Dataset'!CK451)</f>
        <v>41.641979999999997</v>
      </c>
      <c r="CM451" s="33">
        <f>IF($CD451=TRUE,CL451-($CI451*'2. AC Monitors'!$D$15),CL451)</f>
        <v>41.641979999999997</v>
      </c>
      <c r="CN451" s="33">
        <f>IF($CB451=TRUE,CM451-($CI451*'2. AC Monitors'!$E$15),CM451)</f>
        <v>41.641979999999997</v>
      </c>
      <c r="CO451" s="33">
        <f>IF($CA451="DC",CN451+(CI451*(1-'2. AC Monitors'!$D$21)),CN451)</f>
        <v>41.641979999999997</v>
      </c>
      <c r="CP451" s="35">
        <f>('2. AC Monitors'!$A$8*'1. Version 7 Dataset'!$R451)+'2. AC Monitors'!$C$8</f>
        <v>38.032739999999997</v>
      </c>
      <c r="CQ451" s="35">
        <f t="shared" si="55"/>
        <v>0</v>
      </c>
      <c r="CR451" s="33">
        <f>(IF(CD451=TRUE,CI451+(CI451*'2. AC Monitors'!$D$15),'1. Version 7 Dataset'!CI451))*0.85</f>
        <v>39.824828999999994</v>
      </c>
      <c r="CS451" s="35">
        <f t="shared" ref="CS451:CS514" si="56">IF(BX451&lt;=CR451,1,0)</f>
        <v>0</v>
      </c>
      <c r="CT451" s="35">
        <f>($AZ451*$R451*'3. Signage Displays'!$A$7)+'3. Signage Displays'!$B$7*TANH('3. Signage Displays'!$C$7*('1. Version 7 Dataset'!$R451+'3. Signage Displays'!$D$7)+'3. Signage Displays'!$E$7)+'3. Signage Displays'!$F$7</f>
        <v>32.699501951734803</v>
      </c>
      <c r="CU451" s="36">
        <f>($AZ451*$R451*'3. Signage Displays'!$A$7)</f>
        <v>2.7521806000000004</v>
      </c>
      <c r="CV451" s="37">
        <f>BE451-(AZ451*R451*'3. Signage Displays'!$A$7)</f>
        <v>13.427819399999999</v>
      </c>
      <c r="CW451" s="37">
        <f>IF(CC451=TRUE,CV451-(CT451*'3. Signage Displays'!$A$12),CV451)</f>
        <v>13.427819399999999</v>
      </c>
      <c r="CX451" s="38">
        <f>'3. Signage Displays'!$B$7*TANH('3. Signage Displays'!$C$7*('1. Version 7 Dataset'!R451+'3. Signage Displays'!$D$7)+'3. Signage Displays'!$E$7)+'3. Signage Displays'!$F$7</f>
        <v>29.9473213517348</v>
      </c>
      <c r="CY451" s="28">
        <f t="shared" ref="CY451:CY514" si="57">IF(CW451&lt;=CX451,1,0)</f>
        <v>1</v>
      </c>
    </row>
    <row r="452" spans="1:103" s="17" customFormat="1" ht="19.5" customHeight="1">
      <c r="A452" s="28">
        <v>606</v>
      </c>
      <c r="B452" s="29" t="s">
        <v>3083</v>
      </c>
      <c r="C452" s="29" t="s">
        <v>3110</v>
      </c>
      <c r="D452" s="29" t="s">
        <v>3111</v>
      </c>
      <c r="E452" s="29" t="s">
        <v>3086</v>
      </c>
      <c r="F452" s="29" t="s">
        <v>3110</v>
      </c>
      <c r="G452" s="29" t="s">
        <v>3111</v>
      </c>
      <c r="H452" s="29"/>
      <c r="I452" s="29" t="s">
        <v>78</v>
      </c>
      <c r="J452" s="29" t="s">
        <v>79</v>
      </c>
      <c r="K452" s="29"/>
      <c r="L452" s="29" t="s">
        <v>80</v>
      </c>
      <c r="M452" s="29"/>
      <c r="N452" s="30">
        <v>1000</v>
      </c>
      <c r="O452" s="30">
        <v>11.3</v>
      </c>
      <c r="P452" s="30">
        <v>20.3</v>
      </c>
      <c r="Q452" s="31">
        <v>23</v>
      </c>
      <c r="R452" s="30">
        <v>226.05</v>
      </c>
      <c r="S452" s="30">
        <v>1.78</v>
      </c>
      <c r="T452" s="30">
        <v>1080</v>
      </c>
      <c r="U452" s="30">
        <v>1920</v>
      </c>
      <c r="V452" s="32">
        <v>2.1</v>
      </c>
      <c r="W452" s="30">
        <v>9173</v>
      </c>
      <c r="X452" s="30">
        <v>60</v>
      </c>
      <c r="Y452" s="30">
        <v>32.9</v>
      </c>
      <c r="Z452" s="29" t="s">
        <v>86</v>
      </c>
      <c r="AA452" s="29" t="s">
        <v>86</v>
      </c>
      <c r="AB452" s="29"/>
      <c r="AC452" s="29"/>
      <c r="AD452" s="29" t="s">
        <v>83</v>
      </c>
      <c r="AE452" s="29" t="s">
        <v>84</v>
      </c>
      <c r="AF452" s="29" t="s">
        <v>106</v>
      </c>
      <c r="AG452" s="29"/>
      <c r="AH452" s="29" t="s">
        <v>86</v>
      </c>
      <c r="AI452" s="29"/>
      <c r="AJ452" s="29" t="s">
        <v>86</v>
      </c>
      <c r="AK452" s="29" t="s">
        <v>86</v>
      </c>
      <c r="AL452" s="29" t="s">
        <v>107</v>
      </c>
      <c r="AM452" s="29"/>
      <c r="AN452" s="29" t="s">
        <v>86</v>
      </c>
      <c r="AO452" s="29" t="s">
        <v>86</v>
      </c>
      <c r="AP452" s="29" t="s">
        <v>86</v>
      </c>
      <c r="AQ452" s="29" t="s">
        <v>96</v>
      </c>
      <c r="AR452" s="29"/>
      <c r="AS452" s="29" t="s">
        <v>84</v>
      </c>
      <c r="AT452" s="29" t="s">
        <v>89</v>
      </c>
      <c r="AU452" s="29"/>
      <c r="AV452" s="29"/>
      <c r="AW452" s="29" t="s">
        <v>84</v>
      </c>
      <c r="AX452" s="29" t="s">
        <v>84</v>
      </c>
      <c r="AY452" s="30">
        <v>250</v>
      </c>
      <c r="AZ452" s="30">
        <v>206.8</v>
      </c>
      <c r="BA452" s="30">
        <v>202.5</v>
      </c>
      <c r="BB452" s="30">
        <v>201.7</v>
      </c>
      <c r="BC452" s="29"/>
      <c r="BD452" s="29"/>
      <c r="BE452" s="30">
        <v>14.53</v>
      </c>
      <c r="BF452" s="29"/>
      <c r="BG452" s="30">
        <v>0.11</v>
      </c>
      <c r="BH452" s="29"/>
      <c r="BI452" s="29"/>
      <c r="BJ452" s="30">
        <v>7.0000000000000007E-2</v>
      </c>
      <c r="BK452" s="30">
        <v>45.18</v>
      </c>
      <c r="BL452" s="30">
        <v>45.18</v>
      </c>
      <c r="BM452" s="30">
        <v>50.8</v>
      </c>
      <c r="BN452" s="29"/>
      <c r="BO452" s="29"/>
      <c r="BP452" s="30">
        <v>0.09</v>
      </c>
      <c r="BQ452" s="30">
        <v>0.14000000000000001</v>
      </c>
      <c r="BR452" s="29"/>
      <c r="BS452" s="30">
        <v>14.55</v>
      </c>
      <c r="BT452" s="30">
        <v>45.41</v>
      </c>
      <c r="BU452" s="29"/>
      <c r="BV452" s="30">
        <v>0</v>
      </c>
      <c r="BW452" s="28">
        <v>606</v>
      </c>
      <c r="BX452" s="33">
        <f t="shared" si="52"/>
        <v>45.175319999999999</v>
      </c>
      <c r="BY452" s="34">
        <f>IF(COUNTIF($G$2:G452,G452)=1,1,0)</f>
        <v>1</v>
      </c>
      <c r="BZ452" s="34">
        <f t="shared" si="53"/>
        <v>1</v>
      </c>
      <c r="CA452" s="28" t="s">
        <v>3405</v>
      </c>
      <c r="CB452" s="34" t="b">
        <f t="shared" si="51"/>
        <v>0</v>
      </c>
      <c r="CC452" s="34" t="b">
        <f t="shared" si="54"/>
        <v>0</v>
      </c>
      <c r="CD452" s="34" t="b">
        <f t="array" ref="CD452">ISNUMBER(SEARCH("Touch Screen",$AJ452))</f>
        <v>0</v>
      </c>
      <c r="CE452" s="34"/>
      <c r="CF452" s="34"/>
      <c r="CG452" s="32">
        <v>32.9</v>
      </c>
      <c r="CH452" s="28">
        <v>0</v>
      </c>
      <c r="CI452" s="33">
        <f>('2. AC Monitors'!$A$8*'1. Version 7 Dataset'!$R452)+('1. Version 7 Dataset'!$V452*'2. AC Monitors'!$B$8)+'2. AC Monitors'!$C$8</f>
        <v>44.398099999999999</v>
      </c>
      <c r="CJ452" s="35">
        <f>BX452-('2. AC Monitors'!$B$8*V452)</f>
        <v>36.355319999999999</v>
      </c>
      <c r="CK452" s="33">
        <f>IF($CH452=0,CJ452,CJ452-('2. AC Monitors'!$A$15*'1. Version 7 Dataset'!$CG452))</f>
        <v>36.355319999999999</v>
      </c>
      <c r="CL452" s="33">
        <f>IF($CC452=TRUE,'1. Version 7 Dataset'!CK452-($CI452*'2. AC Monitors'!$B$15),'1. Version 7 Dataset'!CK452)</f>
        <v>36.355319999999999</v>
      </c>
      <c r="CM452" s="33">
        <f>IF($CD452=TRUE,CL452-($CI452*'2. AC Monitors'!$D$15),CL452)</f>
        <v>36.355319999999999</v>
      </c>
      <c r="CN452" s="33">
        <f>IF($CB452=TRUE,CM452-($CI452*'2. AC Monitors'!$E$15),CM452)</f>
        <v>36.355319999999999</v>
      </c>
      <c r="CO452" s="33">
        <f>IF($CA452="DC",CN452+(CI452*(1-'2. AC Monitors'!$D$21)),CN452)</f>
        <v>36.355319999999999</v>
      </c>
      <c r="CP452" s="35">
        <f>('2. AC Monitors'!$A$8*'1. Version 7 Dataset'!$R452)+'2. AC Monitors'!$C$8</f>
        <v>35.578099999999999</v>
      </c>
      <c r="CQ452" s="35">
        <f t="shared" si="55"/>
        <v>0</v>
      </c>
      <c r="CR452" s="33">
        <f>(IF(CD452=TRUE,CI452+(CI452*'2. AC Monitors'!$D$15),'1. Version 7 Dataset'!CI452))*0.85</f>
        <v>37.738385000000001</v>
      </c>
      <c r="CS452" s="35">
        <f t="shared" si="56"/>
        <v>0</v>
      </c>
      <c r="CT452" s="35">
        <f>($AZ452*$R452*'3. Signage Displays'!$A$7)+'3. Signage Displays'!$B$7*TANH('3. Signage Displays'!$C$7*('1. Version 7 Dataset'!$R452+'3. Signage Displays'!$D$7)+'3. Signage Displays'!$E$7)+'3. Signage Displays'!$F$7</f>
        <v>30.617342081943157</v>
      </c>
      <c r="CU452" s="36">
        <f>($AZ452*$R452*'3. Signage Displays'!$A$7)</f>
        <v>1.8698856000000004</v>
      </c>
      <c r="CV452" s="37">
        <f>BE452-(AZ452*R452*'3. Signage Displays'!$A$7)</f>
        <v>12.660114399999999</v>
      </c>
      <c r="CW452" s="37">
        <f>IF(CC452=TRUE,CV452-(CT452*'3. Signage Displays'!$A$12),CV452)</f>
        <v>12.660114399999999</v>
      </c>
      <c r="CX452" s="38">
        <f>'3. Signage Displays'!$B$7*TANH('3. Signage Displays'!$C$7*('1. Version 7 Dataset'!R452+'3. Signage Displays'!$D$7)+'3. Signage Displays'!$E$7)+'3. Signage Displays'!$F$7</f>
        <v>28.747456481943154</v>
      </c>
      <c r="CY452" s="28">
        <f t="shared" si="57"/>
        <v>1</v>
      </c>
    </row>
    <row r="453" spans="1:103" s="17" customFormat="1" ht="19.5" customHeight="1">
      <c r="A453" s="28">
        <v>607</v>
      </c>
      <c r="B453" s="29" t="s">
        <v>3083</v>
      </c>
      <c r="C453" s="29" t="s">
        <v>3112</v>
      </c>
      <c r="D453" s="29" t="s">
        <v>3111</v>
      </c>
      <c r="E453" s="29" t="s">
        <v>3086</v>
      </c>
      <c r="F453" s="29" t="s">
        <v>3112</v>
      </c>
      <c r="G453" s="29" t="s">
        <v>3111</v>
      </c>
      <c r="H453" s="29"/>
      <c r="I453" s="29" t="s">
        <v>78</v>
      </c>
      <c r="J453" s="29" t="s">
        <v>79</v>
      </c>
      <c r="K453" s="29"/>
      <c r="L453" s="29" t="s">
        <v>80</v>
      </c>
      <c r="M453" s="29"/>
      <c r="N453" s="30">
        <v>1000</v>
      </c>
      <c r="O453" s="30">
        <v>11.3</v>
      </c>
      <c r="P453" s="30">
        <v>20.3</v>
      </c>
      <c r="Q453" s="31">
        <v>23</v>
      </c>
      <c r="R453" s="30">
        <v>226.05</v>
      </c>
      <c r="S453" s="30">
        <v>1.78</v>
      </c>
      <c r="T453" s="30">
        <v>1080</v>
      </c>
      <c r="U453" s="30">
        <v>1920</v>
      </c>
      <c r="V453" s="32">
        <v>2.1</v>
      </c>
      <c r="W453" s="30">
        <v>9173</v>
      </c>
      <c r="X453" s="30">
        <v>60</v>
      </c>
      <c r="Y453" s="30">
        <v>32.9</v>
      </c>
      <c r="Z453" s="29" t="s">
        <v>86</v>
      </c>
      <c r="AA453" s="29" t="s">
        <v>86</v>
      </c>
      <c r="AB453" s="29"/>
      <c r="AC453" s="29"/>
      <c r="AD453" s="29" t="s">
        <v>83</v>
      </c>
      <c r="AE453" s="29" t="s">
        <v>84</v>
      </c>
      <c r="AF453" s="29" t="s">
        <v>274</v>
      </c>
      <c r="AG453" s="29" t="s">
        <v>254</v>
      </c>
      <c r="AH453" s="29" t="s">
        <v>86</v>
      </c>
      <c r="AI453" s="29"/>
      <c r="AJ453" s="29" t="s">
        <v>86</v>
      </c>
      <c r="AK453" s="29" t="s">
        <v>86</v>
      </c>
      <c r="AL453" s="29" t="s">
        <v>102</v>
      </c>
      <c r="AM453" s="29" t="s">
        <v>254</v>
      </c>
      <c r="AN453" s="29" t="s">
        <v>86</v>
      </c>
      <c r="AO453" s="29" t="s">
        <v>86</v>
      </c>
      <c r="AP453" s="29" t="s">
        <v>86</v>
      </c>
      <c r="AQ453" s="29" t="s">
        <v>96</v>
      </c>
      <c r="AR453" s="29"/>
      <c r="AS453" s="29" t="s">
        <v>84</v>
      </c>
      <c r="AT453" s="29" t="s">
        <v>89</v>
      </c>
      <c r="AU453" s="29"/>
      <c r="AV453" s="29"/>
      <c r="AW453" s="29" t="s">
        <v>84</v>
      </c>
      <c r="AX453" s="29" t="s">
        <v>84</v>
      </c>
      <c r="AY453" s="30">
        <v>250</v>
      </c>
      <c r="AZ453" s="30">
        <v>222.4</v>
      </c>
      <c r="BA453" s="30">
        <v>188.2</v>
      </c>
      <c r="BB453" s="30">
        <v>201.5</v>
      </c>
      <c r="BC453" s="29"/>
      <c r="BD453" s="29"/>
      <c r="BE453" s="30">
        <v>13.82</v>
      </c>
      <c r="BF453" s="29"/>
      <c r="BG453" s="30">
        <v>0.15</v>
      </c>
      <c r="BH453" s="29"/>
      <c r="BI453" s="29"/>
      <c r="BJ453" s="30">
        <v>0.14000000000000001</v>
      </c>
      <c r="BK453" s="30">
        <v>43.23</v>
      </c>
      <c r="BL453" s="30">
        <v>43.23</v>
      </c>
      <c r="BM453" s="30">
        <v>50.8</v>
      </c>
      <c r="BN453" s="29"/>
      <c r="BO453" s="29"/>
      <c r="BP453" s="30">
        <v>0.15</v>
      </c>
      <c r="BQ453" s="30">
        <v>0.18</v>
      </c>
      <c r="BR453" s="29"/>
      <c r="BS453" s="30">
        <v>13.83</v>
      </c>
      <c r="BT453" s="30">
        <v>43.43</v>
      </c>
      <c r="BU453" s="29"/>
      <c r="BV453" s="30">
        <v>0</v>
      </c>
      <c r="BW453" s="28">
        <v>607</v>
      </c>
      <c r="BX453" s="33">
        <f t="shared" si="52"/>
        <v>43.226219999999998</v>
      </c>
      <c r="BY453" s="34">
        <f>IF(COUNTIF($G$2:G453,G453)=1,1,0)</f>
        <v>0</v>
      </c>
      <c r="BZ453" s="34">
        <f t="shared" si="53"/>
        <v>1</v>
      </c>
      <c r="CA453" s="28" t="s">
        <v>3405</v>
      </c>
      <c r="CB453" s="34" t="b">
        <f t="shared" si="51"/>
        <v>0</v>
      </c>
      <c r="CC453" s="34" t="b">
        <f t="shared" si="54"/>
        <v>0</v>
      </c>
      <c r="CD453" s="34" t="b">
        <f t="array" ref="CD453">ISNUMBER(SEARCH("Touch Screen",$AJ453))</f>
        <v>0</v>
      </c>
      <c r="CE453" s="34"/>
      <c r="CF453" s="34"/>
      <c r="CG453" s="32">
        <v>32.9</v>
      </c>
      <c r="CH453" s="28">
        <v>0</v>
      </c>
      <c r="CI453" s="33">
        <f>('2. AC Monitors'!$A$8*'1. Version 7 Dataset'!$R453)+('1. Version 7 Dataset'!$V453*'2. AC Monitors'!$B$8)+'2. AC Monitors'!$C$8</f>
        <v>44.398099999999999</v>
      </c>
      <c r="CJ453" s="35">
        <f>BX453-('2. AC Monitors'!$B$8*V453)</f>
        <v>34.406219999999998</v>
      </c>
      <c r="CK453" s="33">
        <f>IF($CH453=0,CJ453,CJ453-('2. AC Monitors'!$A$15*'1. Version 7 Dataset'!$CG453))</f>
        <v>34.406219999999998</v>
      </c>
      <c r="CL453" s="33">
        <f>IF($CC453=TRUE,'1. Version 7 Dataset'!CK453-($CI453*'2. AC Monitors'!$B$15),'1. Version 7 Dataset'!CK453)</f>
        <v>34.406219999999998</v>
      </c>
      <c r="CM453" s="33">
        <f>IF($CD453=TRUE,CL453-($CI453*'2. AC Monitors'!$D$15),CL453)</f>
        <v>34.406219999999998</v>
      </c>
      <c r="CN453" s="33">
        <f>IF($CB453=TRUE,CM453-($CI453*'2. AC Monitors'!$E$15),CM453)</f>
        <v>34.406219999999998</v>
      </c>
      <c r="CO453" s="33">
        <f>IF($CA453="DC",CN453+(CI453*(1-'2. AC Monitors'!$D$21)),CN453)</f>
        <v>34.406219999999998</v>
      </c>
      <c r="CP453" s="35">
        <f>('2. AC Monitors'!$A$8*'1. Version 7 Dataset'!$R453)+'2. AC Monitors'!$C$8</f>
        <v>35.578099999999999</v>
      </c>
      <c r="CQ453" s="35">
        <f t="shared" si="55"/>
        <v>1</v>
      </c>
      <c r="CR453" s="33">
        <f>(IF(CD453=TRUE,CI453+(CI453*'2. AC Monitors'!$D$15),'1. Version 7 Dataset'!CI453))*0.85</f>
        <v>37.738385000000001</v>
      </c>
      <c r="CS453" s="35">
        <f t="shared" si="56"/>
        <v>0</v>
      </c>
      <c r="CT453" s="35">
        <f>($AZ453*$R453*'3. Signage Displays'!$A$7)+'3. Signage Displays'!$B$7*TANH('3. Signage Displays'!$C$7*('1. Version 7 Dataset'!$R453+'3. Signage Displays'!$D$7)+'3. Signage Displays'!$E$7)+'3. Signage Displays'!$F$7</f>
        <v>30.758397281943154</v>
      </c>
      <c r="CU453" s="36">
        <f>($AZ453*$R453*'3. Signage Displays'!$A$7)</f>
        <v>2.0109408000000002</v>
      </c>
      <c r="CV453" s="37">
        <f>BE453-(AZ453*R453*'3. Signage Displays'!$A$7)</f>
        <v>11.8090592</v>
      </c>
      <c r="CW453" s="37">
        <f>IF(CC453=TRUE,CV453-(CT453*'3. Signage Displays'!$A$12),CV453)</f>
        <v>11.8090592</v>
      </c>
      <c r="CX453" s="38">
        <f>'3. Signage Displays'!$B$7*TANH('3. Signage Displays'!$C$7*('1. Version 7 Dataset'!R453+'3. Signage Displays'!$D$7)+'3. Signage Displays'!$E$7)+'3. Signage Displays'!$F$7</f>
        <v>28.747456481943154</v>
      </c>
      <c r="CY453" s="28">
        <f t="shared" si="57"/>
        <v>1</v>
      </c>
    </row>
    <row r="454" spans="1:103" s="17" customFormat="1" ht="19.5" customHeight="1">
      <c r="A454" s="28">
        <v>608</v>
      </c>
      <c r="B454" s="29" t="s">
        <v>3083</v>
      </c>
      <c r="C454" s="29" t="s">
        <v>3119</v>
      </c>
      <c r="D454" s="29" t="s">
        <v>3120</v>
      </c>
      <c r="E454" s="29" t="s">
        <v>3086</v>
      </c>
      <c r="F454" s="29" t="s">
        <v>3119</v>
      </c>
      <c r="G454" s="29" t="s">
        <v>3120</v>
      </c>
      <c r="H454" s="29"/>
      <c r="I454" s="29" t="s">
        <v>78</v>
      </c>
      <c r="J454" s="29" t="s">
        <v>79</v>
      </c>
      <c r="K454" s="29"/>
      <c r="L454" s="29" t="s">
        <v>80</v>
      </c>
      <c r="M454" s="29"/>
      <c r="N454" s="30">
        <v>1000</v>
      </c>
      <c r="O454" s="30">
        <v>10.5</v>
      </c>
      <c r="P454" s="30">
        <v>18.7</v>
      </c>
      <c r="Q454" s="31">
        <v>21.5</v>
      </c>
      <c r="R454" s="30">
        <v>197.6</v>
      </c>
      <c r="S454" s="30">
        <v>1.78</v>
      </c>
      <c r="T454" s="30">
        <v>1080</v>
      </c>
      <c r="U454" s="30">
        <v>1920</v>
      </c>
      <c r="V454" s="32">
        <v>2.1</v>
      </c>
      <c r="W454" s="30">
        <v>10494</v>
      </c>
      <c r="X454" s="30">
        <v>60</v>
      </c>
      <c r="Y454" s="30">
        <v>32.6</v>
      </c>
      <c r="Z454" s="29" t="s">
        <v>86</v>
      </c>
      <c r="AA454" s="29" t="s">
        <v>86</v>
      </c>
      <c r="AB454" s="29"/>
      <c r="AC454" s="29"/>
      <c r="AD454" s="29" t="s">
        <v>83</v>
      </c>
      <c r="AE454" s="29" t="s">
        <v>84</v>
      </c>
      <c r="AF454" s="29" t="s">
        <v>106</v>
      </c>
      <c r="AG454" s="29"/>
      <c r="AH454" s="29" t="s">
        <v>86</v>
      </c>
      <c r="AI454" s="29"/>
      <c r="AJ454" s="29" t="s">
        <v>86</v>
      </c>
      <c r="AK454" s="29" t="s">
        <v>86</v>
      </c>
      <c r="AL454" s="29" t="s">
        <v>107</v>
      </c>
      <c r="AM454" s="29"/>
      <c r="AN454" s="29" t="s">
        <v>86</v>
      </c>
      <c r="AO454" s="29" t="s">
        <v>86</v>
      </c>
      <c r="AP454" s="29" t="s">
        <v>86</v>
      </c>
      <c r="AQ454" s="29" t="s">
        <v>96</v>
      </c>
      <c r="AR454" s="29"/>
      <c r="AS454" s="29" t="s">
        <v>84</v>
      </c>
      <c r="AT454" s="29" t="s">
        <v>89</v>
      </c>
      <c r="AU454" s="29"/>
      <c r="AV454" s="29"/>
      <c r="AW454" s="29" t="s">
        <v>84</v>
      </c>
      <c r="AX454" s="29" t="s">
        <v>84</v>
      </c>
      <c r="AY454" s="30">
        <v>250</v>
      </c>
      <c r="AZ454" s="30">
        <v>206.7</v>
      </c>
      <c r="BA454" s="30">
        <v>193.6</v>
      </c>
      <c r="BB454" s="30">
        <v>201.2</v>
      </c>
      <c r="BC454" s="29"/>
      <c r="BD454" s="29"/>
      <c r="BE454" s="30">
        <v>14.76</v>
      </c>
      <c r="BF454" s="29"/>
      <c r="BG454" s="30">
        <v>0.11</v>
      </c>
      <c r="BH454" s="29"/>
      <c r="BI454" s="29"/>
      <c r="BJ454" s="30">
        <v>0.08</v>
      </c>
      <c r="BK454" s="30">
        <v>45.88</v>
      </c>
      <c r="BL454" s="30">
        <v>45.88</v>
      </c>
      <c r="BM454" s="30">
        <v>50.6</v>
      </c>
      <c r="BN454" s="29"/>
      <c r="BO454" s="29"/>
      <c r="BP454" s="30">
        <v>0.1</v>
      </c>
      <c r="BQ454" s="30">
        <v>0.14000000000000001</v>
      </c>
      <c r="BR454" s="29"/>
      <c r="BS454" s="30">
        <v>14.76</v>
      </c>
      <c r="BT454" s="30">
        <v>46.05</v>
      </c>
      <c r="BU454" s="29"/>
      <c r="BV454" s="30">
        <v>0</v>
      </c>
      <c r="BW454" s="28">
        <v>608</v>
      </c>
      <c r="BX454" s="33">
        <f t="shared" si="52"/>
        <v>45.880499999999998</v>
      </c>
      <c r="BY454" s="34">
        <f>IF(COUNTIF($G$2:G454,G454)=1,1,0)</f>
        <v>1</v>
      </c>
      <c r="BZ454" s="34">
        <f t="shared" si="53"/>
        <v>1</v>
      </c>
      <c r="CA454" s="28" t="s">
        <v>3405</v>
      </c>
      <c r="CB454" s="34" t="b">
        <f t="shared" ref="CB454:CB517" si="58">ISNUMBER(SEARCH("curved screen",AH454))</f>
        <v>0</v>
      </c>
      <c r="CC454" s="34" t="b">
        <f t="shared" si="54"/>
        <v>0</v>
      </c>
      <c r="CD454" s="34" t="b">
        <f t="array" ref="CD454">ISNUMBER(SEARCH("Touch Screen",$AJ454))</f>
        <v>0</v>
      </c>
      <c r="CE454" s="34"/>
      <c r="CF454" s="34"/>
      <c r="CG454" s="32">
        <v>32.6</v>
      </c>
      <c r="CH454" s="28">
        <v>0</v>
      </c>
      <c r="CI454" s="33">
        <f>('2. AC Monitors'!$A$8*'1. Version 7 Dataset'!$R454)+('1. Version 7 Dataset'!$V454*'2. AC Monitors'!$B$8)+'2. AC Monitors'!$C$8</f>
        <v>40.927199999999999</v>
      </c>
      <c r="CJ454" s="35">
        <f>BX454-('2. AC Monitors'!$B$8*V454)</f>
        <v>37.060499999999998</v>
      </c>
      <c r="CK454" s="33">
        <f>IF($CH454=0,CJ454,CJ454-('2. AC Monitors'!$A$15*'1. Version 7 Dataset'!$CG454))</f>
        <v>37.060499999999998</v>
      </c>
      <c r="CL454" s="33">
        <f>IF($CC454=TRUE,'1. Version 7 Dataset'!CK454-($CI454*'2. AC Monitors'!$B$15),'1. Version 7 Dataset'!CK454)</f>
        <v>37.060499999999998</v>
      </c>
      <c r="CM454" s="33">
        <f>IF($CD454=TRUE,CL454-($CI454*'2. AC Monitors'!$D$15),CL454)</f>
        <v>37.060499999999998</v>
      </c>
      <c r="CN454" s="33">
        <f>IF($CB454=TRUE,CM454-($CI454*'2. AC Monitors'!$E$15),CM454)</f>
        <v>37.060499999999998</v>
      </c>
      <c r="CO454" s="33">
        <f>IF($CA454="DC",CN454+(CI454*(1-'2. AC Monitors'!$D$21)),CN454)</f>
        <v>37.060499999999998</v>
      </c>
      <c r="CP454" s="35">
        <f>('2. AC Monitors'!$A$8*'1. Version 7 Dataset'!$R454)+'2. AC Monitors'!$C$8</f>
        <v>32.107199999999999</v>
      </c>
      <c r="CQ454" s="35">
        <f t="shared" si="55"/>
        <v>0</v>
      </c>
      <c r="CR454" s="33">
        <f>(IF(CD454=TRUE,CI454+(CI454*'2. AC Monitors'!$D$15),'1. Version 7 Dataset'!CI454))*0.85</f>
        <v>34.788119999999999</v>
      </c>
      <c r="CS454" s="35">
        <f t="shared" si="56"/>
        <v>0</v>
      </c>
      <c r="CT454" s="35">
        <f>($AZ454*$R454*'3. Signage Displays'!$A$7)+'3. Signage Displays'!$B$7*TANH('3. Signage Displays'!$C$7*('1. Version 7 Dataset'!$R454+'3. Signage Displays'!$D$7)+'3. Signage Displays'!$E$7)+'3. Signage Displays'!$F$7</f>
        <v>28.681636131624593</v>
      </c>
      <c r="CU454" s="36">
        <f>($AZ454*$R454*'3. Signage Displays'!$A$7)</f>
        <v>1.6337568</v>
      </c>
      <c r="CV454" s="37">
        <f>BE454-(AZ454*R454*'3. Signage Displays'!$A$7)</f>
        <v>13.126243199999999</v>
      </c>
      <c r="CW454" s="37">
        <f>IF(CC454=TRUE,CV454-(CT454*'3. Signage Displays'!$A$12),CV454)</f>
        <v>13.126243199999999</v>
      </c>
      <c r="CX454" s="38">
        <f>'3. Signage Displays'!$B$7*TANH('3. Signage Displays'!$C$7*('1. Version 7 Dataset'!R454+'3. Signage Displays'!$D$7)+'3. Signage Displays'!$E$7)+'3. Signage Displays'!$F$7</f>
        <v>27.047879331624593</v>
      </c>
      <c r="CY454" s="28">
        <f t="shared" si="57"/>
        <v>1</v>
      </c>
    </row>
    <row r="455" spans="1:103" s="17" customFormat="1" ht="19.5" customHeight="1">
      <c r="A455" s="28">
        <v>609</v>
      </c>
      <c r="B455" s="29" t="s">
        <v>3083</v>
      </c>
      <c r="C455" s="29" t="s">
        <v>3121</v>
      </c>
      <c r="D455" s="29" t="s">
        <v>3120</v>
      </c>
      <c r="E455" s="29" t="s">
        <v>3086</v>
      </c>
      <c r="F455" s="29" t="s">
        <v>3121</v>
      </c>
      <c r="G455" s="29" t="s">
        <v>3120</v>
      </c>
      <c r="H455" s="29"/>
      <c r="I455" s="29" t="s">
        <v>78</v>
      </c>
      <c r="J455" s="29" t="s">
        <v>79</v>
      </c>
      <c r="K455" s="29"/>
      <c r="L455" s="29" t="s">
        <v>80</v>
      </c>
      <c r="M455" s="29"/>
      <c r="N455" s="30">
        <v>1000</v>
      </c>
      <c r="O455" s="30">
        <v>10.5</v>
      </c>
      <c r="P455" s="30">
        <v>18.7</v>
      </c>
      <c r="Q455" s="31">
        <v>21.5</v>
      </c>
      <c r="R455" s="30">
        <v>197.6</v>
      </c>
      <c r="S455" s="30">
        <v>1.78</v>
      </c>
      <c r="T455" s="30">
        <v>1080</v>
      </c>
      <c r="U455" s="30">
        <v>1920</v>
      </c>
      <c r="V455" s="32">
        <v>2.1</v>
      </c>
      <c r="W455" s="30">
        <v>10494</v>
      </c>
      <c r="X455" s="30">
        <v>60</v>
      </c>
      <c r="Y455" s="30">
        <v>32.6</v>
      </c>
      <c r="Z455" s="29" t="s">
        <v>86</v>
      </c>
      <c r="AA455" s="29" t="s">
        <v>86</v>
      </c>
      <c r="AB455" s="29"/>
      <c r="AC455" s="29"/>
      <c r="AD455" s="29" t="s">
        <v>83</v>
      </c>
      <c r="AE455" s="29" t="s">
        <v>84</v>
      </c>
      <c r="AF455" s="29" t="s">
        <v>274</v>
      </c>
      <c r="AG455" s="29" t="s">
        <v>254</v>
      </c>
      <c r="AH455" s="29" t="s">
        <v>86</v>
      </c>
      <c r="AI455" s="29"/>
      <c r="AJ455" s="29" t="s">
        <v>86</v>
      </c>
      <c r="AK455" s="29" t="s">
        <v>86</v>
      </c>
      <c r="AL455" s="29" t="s">
        <v>102</v>
      </c>
      <c r="AM455" s="29" t="s">
        <v>254</v>
      </c>
      <c r="AN455" s="29" t="s">
        <v>86</v>
      </c>
      <c r="AO455" s="29" t="s">
        <v>86</v>
      </c>
      <c r="AP455" s="29" t="s">
        <v>86</v>
      </c>
      <c r="AQ455" s="29" t="s">
        <v>96</v>
      </c>
      <c r="AR455" s="29"/>
      <c r="AS455" s="29" t="s">
        <v>84</v>
      </c>
      <c r="AT455" s="29" t="s">
        <v>89</v>
      </c>
      <c r="AU455" s="29"/>
      <c r="AV455" s="29"/>
      <c r="AW455" s="29" t="s">
        <v>84</v>
      </c>
      <c r="AX455" s="29" t="s">
        <v>84</v>
      </c>
      <c r="AY455" s="30">
        <v>250</v>
      </c>
      <c r="AZ455" s="30">
        <v>205.6</v>
      </c>
      <c r="BA455" s="30">
        <v>167.7</v>
      </c>
      <c r="BB455" s="30">
        <v>200.6</v>
      </c>
      <c r="BC455" s="29"/>
      <c r="BD455" s="29"/>
      <c r="BE455" s="30">
        <v>14.87</v>
      </c>
      <c r="BF455" s="29"/>
      <c r="BG455" s="30">
        <v>0.15</v>
      </c>
      <c r="BH455" s="29"/>
      <c r="BI455" s="29"/>
      <c r="BJ455" s="30">
        <v>0.13</v>
      </c>
      <c r="BK455" s="30">
        <v>46.45</v>
      </c>
      <c r="BL455" s="30">
        <v>46.45</v>
      </c>
      <c r="BM455" s="30">
        <v>50.6</v>
      </c>
      <c r="BN455" s="29"/>
      <c r="BO455" s="29"/>
      <c r="BP455" s="30">
        <v>0.16</v>
      </c>
      <c r="BQ455" s="30">
        <v>0.19</v>
      </c>
      <c r="BR455" s="29"/>
      <c r="BS455" s="30">
        <v>14.89</v>
      </c>
      <c r="BT455" s="30">
        <v>46.73</v>
      </c>
      <c r="BU455" s="29"/>
      <c r="BV455" s="30">
        <v>0</v>
      </c>
      <c r="BW455" s="28">
        <v>609</v>
      </c>
      <c r="BX455" s="33">
        <f t="shared" si="52"/>
        <v>46.445519999999995</v>
      </c>
      <c r="BY455" s="34">
        <f>IF(COUNTIF($G$2:G455,G455)=1,1,0)</f>
        <v>0</v>
      </c>
      <c r="BZ455" s="34">
        <f t="shared" si="53"/>
        <v>1</v>
      </c>
      <c r="CA455" s="28" t="s">
        <v>3405</v>
      </c>
      <c r="CB455" s="34" t="b">
        <f t="shared" si="58"/>
        <v>0</v>
      </c>
      <c r="CC455" s="34" t="b">
        <f t="shared" si="54"/>
        <v>0</v>
      </c>
      <c r="CD455" s="34" t="b">
        <f t="array" ref="CD455">ISNUMBER(SEARCH("Touch Screen",$AJ455))</f>
        <v>0</v>
      </c>
      <c r="CE455" s="34"/>
      <c r="CF455" s="34"/>
      <c r="CG455" s="32">
        <v>32.6</v>
      </c>
      <c r="CH455" s="28">
        <v>0</v>
      </c>
      <c r="CI455" s="33">
        <f>('2. AC Monitors'!$A$8*'1. Version 7 Dataset'!$R455)+('1. Version 7 Dataset'!$V455*'2. AC Monitors'!$B$8)+'2. AC Monitors'!$C$8</f>
        <v>40.927199999999999</v>
      </c>
      <c r="CJ455" s="35">
        <f>BX455-('2. AC Monitors'!$B$8*V455)</f>
        <v>37.625519999999995</v>
      </c>
      <c r="CK455" s="33">
        <f>IF($CH455=0,CJ455,CJ455-('2. AC Monitors'!$A$15*'1. Version 7 Dataset'!$CG455))</f>
        <v>37.625519999999995</v>
      </c>
      <c r="CL455" s="33">
        <f>IF($CC455=TRUE,'1. Version 7 Dataset'!CK455-($CI455*'2. AC Monitors'!$B$15),'1. Version 7 Dataset'!CK455)</f>
        <v>37.625519999999995</v>
      </c>
      <c r="CM455" s="33">
        <f>IF($CD455=TRUE,CL455-($CI455*'2. AC Monitors'!$D$15),CL455)</f>
        <v>37.625519999999995</v>
      </c>
      <c r="CN455" s="33">
        <f>IF($CB455=TRUE,CM455-($CI455*'2. AC Monitors'!$E$15),CM455)</f>
        <v>37.625519999999995</v>
      </c>
      <c r="CO455" s="33">
        <f>IF($CA455="DC",CN455+(CI455*(1-'2. AC Monitors'!$D$21)),CN455)</f>
        <v>37.625519999999995</v>
      </c>
      <c r="CP455" s="35">
        <f>('2. AC Monitors'!$A$8*'1. Version 7 Dataset'!$R455)+'2. AC Monitors'!$C$8</f>
        <v>32.107199999999999</v>
      </c>
      <c r="CQ455" s="35">
        <f t="shared" si="55"/>
        <v>0</v>
      </c>
      <c r="CR455" s="33">
        <f>(IF(CD455=TRUE,CI455+(CI455*'2. AC Monitors'!$D$15),'1. Version 7 Dataset'!CI455))*0.85</f>
        <v>34.788119999999999</v>
      </c>
      <c r="CS455" s="35">
        <f t="shared" si="56"/>
        <v>0</v>
      </c>
      <c r="CT455" s="35">
        <f>($AZ455*$R455*'3. Signage Displays'!$A$7)+'3. Signage Displays'!$B$7*TANH('3. Signage Displays'!$C$7*('1. Version 7 Dataset'!$R455+'3. Signage Displays'!$D$7)+'3. Signage Displays'!$E$7)+'3. Signage Displays'!$F$7</f>
        <v>28.67294173162459</v>
      </c>
      <c r="CU455" s="36">
        <f>($AZ455*$R455*'3. Signage Displays'!$A$7)</f>
        <v>1.6250624</v>
      </c>
      <c r="CV455" s="37">
        <f>BE455-(AZ455*R455*'3. Signage Displays'!$A$7)</f>
        <v>13.2449376</v>
      </c>
      <c r="CW455" s="37">
        <f>IF(CC455=TRUE,CV455-(CT455*'3. Signage Displays'!$A$12),CV455)</f>
        <v>13.2449376</v>
      </c>
      <c r="CX455" s="38">
        <f>'3. Signage Displays'!$B$7*TANH('3. Signage Displays'!$C$7*('1. Version 7 Dataset'!R455+'3. Signage Displays'!$D$7)+'3. Signage Displays'!$E$7)+'3. Signage Displays'!$F$7</f>
        <v>27.047879331624593</v>
      </c>
      <c r="CY455" s="28">
        <f t="shared" si="57"/>
        <v>1</v>
      </c>
    </row>
    <row r="456" spans="1:103" s="17" customFormat="1" ht="19.5" customHeight="1">
      <c r="A456" s="28">
        <v>611</v>
      </c>
      <c r="B456" s="29" t="s">
        <v>2857</v>
      </c>
      <c r="C456" s="29" t="s">
        <v>3013</v>
      </c>
      <c r="D456" s="29" t="s">
        <v>3014</v>
      </c>
      <c r="E456" s="29" t="s">
        <v>2860</v>
      </c>
      <c r="F456" s="29" t="s">
        <v>3013</v>
      </c>
      <c r="G456" s="29" t="s">
        <v>3014</v>
      </c>
      <c r="H456" s="29" t="s">
        <v>3015</v>
      </c>
      <c r="I456" s="29" t="s">
        <v>78</v>
      </c>
      <c r="J456" s="29" t="s">
        <v>88</v>
      </c>
      <c r="K456" s="29" t="s">
        <v>158</v>
      </c>
      <c r="L456" s="29" t="s">
        <v>80</v>
      </c>
      <c r="M456" s="29" t="s">
        <v>105</v>
      </c>
      <c r="N456" s="30">
        <v>1000</v>
      </c>
      <c r="O456" s="30">
        <v>13.2</v>
      </c>
      <c r="P456" s="30">
        <v>23.6</v>
      </c>
      <c r="Q456" s="31">
        <v>27</v>
      </c>
      <c r="R456" s="30">
        <v>311.7</v>
      </c>
      <c r="S456" s="30">
        <v>1.78</v>
      </c>
      <c r="T456" s="30">
        <v>1080</v>
      </c>
      <c r="U456" s="30">
        <v>1920</v>
      </c>
      <c r="V456" s="32">
        <v>2.1</v>
      </c>
      <c r="W456" s="30">
        <v>6654</v>
      </c>
      <c r="X456" s="30">
        <v>60</v>
      </c>
      <c r="Y456" s="30">
        <v>31.4</v>
      </c>
      <c r="Z456" s="29" t="s">
        <v>150</v>
      </c>
      <c r="AA456" s="29" t="s">
        <v>86</v>
      </c>
      <c r="AB456" s="29"/>
      <c r="AC456" s="29"/>
      <c r="AD456" s="29" t="s">
        <v>84</v>
      </c>
      <c r="AE456" s="29" t="s">
        <v>83</v>
      </c>
      <c r="AF456" s="29" t="s">
        <v>127</v>
      </c>
      <c r="AG456" s="29" t="s">
        <v>105</v>
      </c>
      <c r="AH456" s="29" t="s">
        <v>86</v>
      </c>
      <c r="AI456" s="29" t="s">
        <v>105</v>
      </c>
      <c r="AJ456" s="29" t="s">
        <v>86</v>
      </c>
      <c r="AK456" s="29" t="s">
        <v>86</v>
      </c>
      <c r="AL456" s="29" t="s">
        <v>102</v>
      </c>
      <c r="AM456" s="29" t="s">
        <v>105</v>
      </c>
      <c r="AN456" s="29" t="s">
        <v>86</v>
      </c>
      <c r="AO456" s="29" t="s">
        <v>86</v>
      </c>
      <c r="AP456" s="29" t="s">
        <v>86</v>
      </c>
      <c r="AQ456" s="29" t="s">
        <v>96</v>
      </c>
      <c r="AR456" s="29" t="s">
        <v>105</v>
      </c>
      <c r="AS456" s="29" t="s">
        <v>84</v>
      </c>
      <c r="AT456" s="29" t="s">
        <v>89</v>
      </c>
      <c r="AU456" s="29" t="s">
        <v>105</v>
      </c>
      <c r="AV456" s="30">
        <v>4</v>
      </c>
      <c r="AW456" s="29" t="s">
        <v>84</v>
      </c>
      <c r="AX456" s="29" t="s">
        <v>83</v>
      </c>
      <c r="AY456" s="30">
        <v>250</v>
      </c>
      <c r="AZ456" s="30">
        <v>298</v>
      </c>
      <c r="BA456" s="30">
        <v>250</v>
      </c>
      <c r="BB456" s="30">
        <v>200</v>
      </c>
      <c r="BC456" s="29"/>
      <c r="BD456" s="29"/>
      <c r="BE456" s="30">
        <v>19.100000000000001</v>
      </c>
      <c r="BF456" s="29"/>
      <c r="BG456" s="30">
        <v>0.21</v>
      </c>
      <c r="BH456" s="30">
        <v>0.21</v>
      </c>
      <c r="BI456" s="29"/>
      <c r="BJ456" s="30">
        <v>0.12</v>
      </c>
      <c r="BK456" s="30">
        <v>59.74</v>
      </c>
      <c r="BL456" s="30">
        <v>59.74</v>
      </c>
      <c r="BM456" s="30">
        <v>64</v>
      </c>
      <c r="BN456" s="29"/>
      <c r="BO456" s="29"/>
      <c r="BP456" s="30">
        <v>0.14000000000000001</v>
      </c>
      <c r="BQ456" s="30">
        <v>0.23</v>
      </c>
      <c r="BR456" s="30">
        <v>0.23</v>
      </c>
      <c r="BS456" s="30">
        <v>19.07</v>
      </c>
      <c r="BT456" s="30">
        <v>59.79</v>
      </c>
      <c r="BU456" s="29"/>
      <c r="BV456" s="30">
        <v>0</v>
      </c>
      <c r="BW456" s="28">
        <v>611</v>
      </c>
      <c r="BX456" s="33">
        <f t="shared" si="52"/>
        <v>59.756340000000002</v>
      </c>
      <c r="BY456" s="34">
        <f>IF(COUNTIF($G$2:G456,G456)=1,1,0)</f>
        <v>1</v>
      </c>
      <c r="BZ456" s="34">
        <f t="shared" si="53"/>
        <v>1</v>
      </c>
      <c r="CA456" s="28" t="s">
        <v>3405</v>
      </c>
      <c r="CB456" s="34" t="b">
        <f t="shared" si="58"/>
        <v>0</v>
      </c>
      <c r="CC456" s="34" t="b">
        <f t="shared" si="54"/>
        <v>0</v>
      </c>
      <c r="CD456" s="34" t="b">
        <f t="array" ref="CD456">ISNUMBER(SEARCH("Touch Screen",$AJ456))</f>
        <v>0</v>
      </c>
      <c r="CE456" s="34"/>
      <c r="CF456" s="34"/>
      <c r="CG456" s="32">
        <v>31.4</v>
      </c>
      <c r="CH456" s="28">
        <v>0</v>
      </c>
      <c r="CI456" s="33">
        <f>('2. AC Monitors'!$A$8*'1. Version 7 Dataset'!$R456)+('1. Version 7 Dataset'!$V456*'2. AC Monitors'!$B$8)+'2. AC Monitors'!$C$8</f>
        <v>54.8474</v>
      </c>
      <c r="CJ456" s="35">
        <f>BX456-('2. AC Monitors'!$B$8*V456)</f>
        <v>50.936340000000001</v>
      </c>
      <c r="CK456" s="33">
        <f>IF($CH456=0,CJ456,CJ456-('2. AC Monitors'!$A$15*'1. Version 7 Dataset'!$CG456))</f>
        <v>50.936340000000001</v>
      </c>
      <c r="CL456" s="33">
        <f>IF($CC456=TRUE,'1. Version 7 Dataset'!CK456-($CI456*'2. AC Monitors'!$B$15),'1. Version 7 Dataset'!CK456)</f>
        <v>50.936340000000001</v>
      </c>
      <c r="CM456" s="33">
        <f>IF($CD456=TRUE,CL456-($CI456*'2. AC Monitors'!$D$15),CL456)</f>
        <v>50.936340000000001</v>
      </c>
      <c r="CN456" s="33">
        <f>IF($CB456=TRUE,CM456-($CI456*'2. AC Monitors'!$E$15),CM456)</f>
        <v>50.936340000000001</v>
      </c>
      <c r="CO456" s="33">
        <f>IF($CA456="DC",CN456+(CI456*(1-'2. AC Monitors'!$D$21)),CN456)</f>
        <v>50.936340000000001</v>
      </c>
      <c r="CP456" s="35">
        <f>('2. AC Monitors'!$A$8*'1. Version 7 Dataset'!$R456)+'2. AC Monitors'!$C$8</f>
        <v>46.0274</v>
      </c>
      <c r="CQ456" s="35">
        <f t="shared" si="55"/>
        <v>0</v>
      </c>
      <c r="CR456" s="33">
        <f>(IF(CD456=TRUE,CI456+(CI456*'2. AC Monitors'!$D$15),'1. Version 7 Dataset'!CI456))*0.85</f>
        <v>46.620289999999997</v>
      </c>
      <c r="CS456" s="35">
        <f t="shared" si="56"/>
        <v>0</v>
      </c>
      <c r="CT456" s="35">
        <f>($AZ456*$R456*'3. Signage Displays'!$A$7)+'3. Signage Displays'!$B$7*TANH('3. Signage Displays'!$C$7*('1. Version 7 Dataset'!$R456+'3. Signage Displays'!$D$7)+'3. Signage Displays'!$E$7)+'3. Signage Displays'!$F$7</f>
        <v>37.55560213844592</v>
      </c>
      <c r="CU456" s="36">
        <f>($AZ456*$R456*'3. Signage Displays'!$A$7)</f>
        <v>3.7154639999999999</v>
      </c>
      <c r="CV456" s="37">
        <f>BE456-(AZ456*R456*'3. Signage Displays'!$A$7)</f>
        <v>15.384536000000001</v>
      </c>
      <c r="CW456" s="37">
        <f>IF(CC456=TRUE,CV456-(CT456*'3. Signage Displays'!$A$12),CV456)</f>
        <v>15.384536000000001</v>
      </c>
      <c r="CX456" s="38">
        <f>'3. Signage Displays'!$B$7*TANH('3. Signage Displays'!$C$7*('1. Version 7 Dataset'!R456+'3. Signage Displays'!$D$7)+'3. Signage Displays'!$E$7)+'3. Signage Displays'!$F$7</f>
        <v>33.840138138445923</v>
      </c>
      <c r="CY456" s="28">
        <f t="shared" si="57"/>
        <v>1</v>
      </c>
    </row>
    <row r="457" spans="1:103" s="17" customFormat="1" ht="19.5" customHeight="1">
      <c r="A457" s="28">
        <v>612</v>
      </c>
      <c r="B457" s="29" t="s">
        <v>72</v>
      </c>
      <c r="C457" s="29" t="s">
        <v>322</v>
      </c>
      <c r="D457" s="29" t="s">
        <v>323</v>
      </c>
      <c r="E457" s="29" t="s">
        <v>75</v>
      </c>
      <c r="F457" s="29" t="s">
        <v>322</v>
      </c>
      <c r="G457" s="29" t="s">
        <v>323</v>
      </c>
      <c r="H457" s="29" t="s">
        <v>324</v>
      </c>
      <c r="I457" s="29" t="s">
        <v>78</v>
      </c>
      <c r="J457" s="29" t="s">
        <v>79</v>
      </c>
      <c r="K457" s="29"/>
      <c r="L457" s="29" t="s">
        <v>80</v>
      </c>
      <c r="M457" s="29"/>
      <c r="N457" s="30">
        <v>1000</v>
      </c>
      <c r="O457" s="30">
        <v>10.5</v>
      </c>
      <c r="P457" s="30">
        <v>18.7</v>
      </c>
      <c r="Q457" s="31">
        <v>21.5</v>
      </c>
      <c r="R457" s="30">
        <v>197.6</v>
      </c>
      <c r="S457" s="30">
        <v>1.78</v>
      </c>
      <c r="T457" s="30">
        <v>1080</v>
      </c>
      <c r="U457" s="30">
        <v>1920</v>
      </c>
      <c r="V457" s="32">
        <v>2.1</v>
      </c>
      <c r="W457" s="30">
        <v>10494</v>
      </c>
      <c r="X457" s="30">
        <v>60</v>
      </c>
      <c r="Y457" s="30">
        <v>85</v>
      </c>
      <c r="Z457" s="29" t="s">
        <v>81</v>
      </c>
      <c r="AA457" s="29" t="s">
        <v>86</v>
      </c>
      <c r="AB457" s="29"/>
      <c r="AC457" s="29"/>
      <c r="AD457" s="29" t="s">
        <v>83</v>
      </c>
      <c r="AE457" s="29" t="s">
        <v>84</v>
      </c>
      <c r="AF457" s="29" t="s">
        <v>248</v>
      </c>
      <c r="AG457" s="29" t="s">
        <v>118</v>
      </c>
      <c r="AH457" s="29" t="s">
        <v>119</v>
      </c>
      <c r="AI457" s="29"/>
      <c r="AJ457" s="29" t="s">
        <v>120</v>
      </c>
      <c r="AK457" s="29" t="s">
        <v>86</v>
      </c>
      <c r="AL457" s="29" t="s">
        <v>102</v>
      </c>
      <c r="AM457" s="29" t="s">
        <v>118</v>
      </c>
      <c r="AN457" s="29" t="s">
        <v>86</v>
      </c>
      <c r="AO457" s="29" t="s">
        <v>86</v>
      </c>
      <c r="AP457" s="29" t="s">
        <v>86</v>
      </c>
      <c r="AQ457" s="29" t="s">
        <v>96</v>
      </c>
      <c r="AR457" s="29"/>
      <c r="AS457" s="29" t="s">
        <v>84</v>
      </c>
      <c r="AT457" s="29" t="s">
        <v>121</v>
      </c>
      <c r="AU457" s="29"/>
      <c r="AV457" s="30">
        <v>1</v>
      </c>
      <c r="AW457" s="29" t="s">
        <v>84</v>
      </c>
      <c r="AX457" s="29" t="s">
        <v>84</v>
      </c>
      <c r="AY457" s="30">
        <v>250</v>
      </c>
      <c r="AZ457" s="30">
        <v>249.5</v>
      </c>
      <c r="BA457" s="30">
        <v>201.7</v>
      </c>
      <c r="BB457" s="30">
        <v>202.3</v>
      </c>
      <c r="BC457" s="29"/>
      <c r="BD457" s="29"/>
      <c r="BE457" s="30">
        <v>14.01</v>
      </c>
      <c r="BF457" s="29"/>
      <c r="BG457" s="30">
        <v>0.18</v>
      </c>
      <c r="BH457" s="29"/>
      <c r="BI457" s="29"/>
      <c r="BJ457" s="30">
        <v>0.16</v>
      </c>
      <c r="BK457" s="30">
        <v>43.95</v>
      </c>
      <c r="BL457" s="30">
        <v>43.95</v>
      </c>
      <c r="BM457" s="30">
        <v>50.6</v>
      </c>
      <c r="BN457" s="29"/>
      <c r="BO457" s="29"/>
      <c r="BP457" s="30">
        <v>0.19</v>
      </c>
      <c r="BQ457" s="30">
        <v>0.21</v>
      </c>
      <c r="BR457" s="29"/>
      <c r="BS457" s="30">
        <v>13.99</v>
      </c>
      <c r="BT457" s="30">
        <v>44.06</v>
      </c>
      <c r="BU457" s="29"/>
      <c r="BV457" s="30">
        <v>0</v>
      </c>
      <c r="BW457" s="28">
        <v>612</v>
      </c>
      <c r="BX457" s="33">
        <f t="shared" si="52"/>
        <v>43.979579999999991</v>
      </c>
      <c r="BY457" s="34">
        <f>IF(COUNTIF($G$2:G457,G457)=1,1,0)</f>
        <v>1</v>
      </c>
      <c r="BZ457" s="34">
        <f t="shared" si="53"/>
        <v>1</v>
      </c>
      <c r="CA457" s="28" t="s">
        <v>3405</v>
      </c>
      <c r="CB457" s="34" t="b">
        <f t="shared" si="58"/>
        <v>0</v>
      </c>
      <c r="CC457" s="34" t="b">
        <f t="shared" si="54"/>
        <v>0</v>
      </c>
      <c r="CD457" s="34" t="b">
        <f t="array" ref="CD457">ISNUMBER(SEARCH("Touch Screen",$AJ457))</f>
        <v>0</v>
      </c>
      <c r="CE457" s="34"/>
      <c r="CF457" s="34"/>
      <c r="CG457" s="32">
        <v>85</v>
      </c>
      <c r="CH457" s="28">
        <v>0</v>
      </c>
      <c r="CI457" s="33">
        <f>('2. AC Monitors'!$A$8*'1. Version 7 Dataset'!$R457)+('1. Version 7 Dataset'!$V457*'2. AC Monitors'!$B$8)+'2. AC Monitors'!$C$8</f>
        <v>40.927199999999999</v>
      </c>
      <c r="CJ457" s="35">
        <f>BX457-('2. AC Monitors'!$B$8*V457)</f>
        <v>35.159579999999991</v>
      </c>
      <c r="CK457" s="33">
        <f>IF($CH457=0,CJ457,CJ457-('2. AC Monitors'!$A$15*'1. Version 7 Dataset'!$CG457))</f>
        <v>35.159579999999991</v>
      </c>
      <c r="CL457" s="33">
        <f>IF($CC457=TRUE,'1. Version 7 Dataset'!CK457-($CI457*'2. AC Monitors'!$B$15),'1. Version 7 Dataset'!CK457)</f>
        <v>35.159579999999991</v>
      </c>
      <c r="CM457" s="33">
        <f>IF($CD457=TRUE,CL457-($CI457*'2. AC Monitors'!$D$15),CL457)</f>
        <v>35.159579999999991</v>
      </c>
      <c r="CN457" s="33">
        <f>IF($CB457=TRUE,CM457-($CI457*'2. AC Monitors'!$E$15),CM457)</f>
        <v>35.159579999999991</v>
      </c>
      <c r="CO457" s="33">
        <f>IF($CA457="DC",CN457+(CI457*(1-'2. AC Monitors'!$D$21)),CN457)</f>
        <v>35.159579999999991</v>
      </c>
      <c r="CP457" s="35">
        <f>('2. AC Monitors'!$A$8*'1. Version 7 Dataset'!$R457)+'2. AC Monitors'!$C$8</f>
        <v>32.107199999999999</v>
      </c>
      <c r="CQ457" s="35">
        <f t="shared" si="55"/>
        <v>0</v>
      </c>
      <c r="CR457" s="33">
        <f>(IF(CD457=TRUE,CI457+(CI457*'2. AC Monitors'!$D$15),'1. Version 7 Dataset'!CI457))*0.85</f>
        <v>34.788119999999999</v>
      </c>
      <c r="CS457" s="35">
        <f t="shared" si="56"/>
        <v>0</v>
      </c>
      <c r="CT457" s="35">
        <f>($AZ457*$R457*'3. Signage Displays'!$A$7)+'3. Signage Displays'!$B$7*TANH('3. Signage Displays'!$C$7*('1. Version 7 Dataset'!$R457+'3. Signage Displays'!$D$7)+'3. Signage Displays'!$E$7)+'3. Signage Displays'!$F$7</f>
        <v>29.019927331624594</v>
      </c>
      <c r="CU457" s="36">
        <f>($AZ457*$R457*'3. Signage Displays'!$A$7)</f>
        <v>1.972048</v>
      </c>
      <c r="CV457" s="37">
        <f>BE457-(AZ457*R457*'3. Signage Displays'!$A$7)</f>
        <v>12.037952000000001</v>
      </c>
      <c r="CW457" s="37">
        <f>IF(CC457=TRUE,CV457-(CT457*'3. Signage Displays'!$A$12),CV457)</f>
        <v>12.037952000000001</v>
      </c>
      <c r="CX457" s="38">
        <f>'3. Signage Displays'!$B$7*TANH('3. Signage Displays'!$C$7*('1. Version 7 Dataset'!R457+'3. Signage Displays'!$D$7)+'3. Signage Displays'!$E$7)+'3. Signage Displays'!$F$7</f>
        <v>27.047879331624593</v>
      </c>
      <c r="CY457" s="28">
        <f t="shared" si="57"/>
        <v>1</v>
      </c>
    </row>
    <row r="458" spans="1:103" s="17" customFormat="1" ht="19.5" customHeight="1">
      <c r="A458" s="28">
        <v>613</v>
      </c>
      <c r="B458" s="29" t="s">
        <v>3083</v>
      </c>
      <c r="C458" s="29" t="s">
        <v>3113</v>
      </c>
      <c r="D458" s="29" t="s">
        <v>3114</v>
      </c>
      <c r="E458" s="29" t="s">
        <v>3086</v>
      </c>
      <c r="F458" s="29" t="s">
        <v>3113</v>
      </c>
      <c r="G458" s="29" t="s">
        <v>3114</v>
      </c>
      <c r="H458" s="29"/>
      <c r="I458" s="29" t="s">
        <v>78</v>
      </c>
      <c r="J458" s="29" t="s">
        <v>79</v>
      </c>
      <c r="K458" s="29"/>
      <c r="L458" s="29" t="s">
        <v>80</v>
      </c>
      <c r="M458" s="29"/>
      <c r="N458" s="30">
        <v>1000</v>
      </c>
      <c r="O458" s="30">
        <v>13.2</v>
      </c>
      <c r="P458" s="30">
        <v>23.5</v>
      </c>
      <c r="Q458" s="31">
        <v>27</v>
      </c>
      <c r="R458" s="30">
        <v>311.67</v>
      </c>
      <c r="S458" s="30">
        <v>1.78</v>
      </c>
      <c r="T458" s="30">
        <v>1080</v>
      </c>
      <c r="U458" s="30">
        <v>1920</v>
      </c>
      <c r="V458" s="32">
        <v>2.1</v>
      </c>
      <c r="W458" s="30">
        <v>6653</v>
      </c>
      <c r="X458" s="30">
        <v>60</v>
      </c>
      <c r="Y458" s="30">
        <v>32.200000000000003</v>
      </c>
      <c r="Z458" s="29" t="s">
        <v>86</v>
      </c>
      <c r="AA458" s="29" t="s">
        <v>86</v>
      </c>
      <c r="AB458" s="29"/>
      <c r="AC458" s="29"/>
      <c r="AD458" s="29" t="s">
        <v>83</v>
      </c>
      <c r="AE458" s="29" t="s">
        <v>84</v>
      </c>
      <c r="AF458" s="29" t="s">
        <v>106</v>
      </c>
      <c r="AG458" s="29"/>
      <c r="AH458" s="29" t="s">
        <v>86</v>
      </c>
      <c r="AI458" s="29"/>
      <c r="AJ458" s="29" t="s">
        <v>86</v>
      </c>
      <c r="AK458" s="29" t="s">
        <v>86</v>
      </c>
      <c r="AL458" s="29" t="s">
        <v>107</v>
      </c>
      <c r="AM458" s="29"/>
      <c r="AN458" s="29" t="s">
        <v>86</v>
      </c>
      <c r="AO458" s="29" t="s">
        <v>86</v>
      </c>
      <c r="AP458" s="29" t="s">
        <v>86</v>
      </c>
      <c r="AQ458" s="29" t="s">
        <v>96</v>
      </c>
      <c r="AR458" s="29"/>
      <c r="AS458" s="29" t="s">
        <v>84</v>
      </c>
      <c r="AT458" s="29" t="s">
        <v>89</v>
      </c>
      <c r="AU458" s="29"/>
      <c r="AV458" s="29"/>
      <c r="AW458" s="29" t="s">
        <v>84</v>
      </c>
      <c r="AX458" s="29" t="s">
        <v>84</v>
      </c>
      <c r="AY458" s="30">
        <v>250</v>
      </c>
      <c r="AZ458" s="30">
        <v>216.1</v>
      </c>
      <c r="BA458" s="30">
        <v>212.5</v>
      </c>
      <c r="BB458" s="30">
        <v>201.5</v>
      </c>
      <c r="BC458" s="29"/>
      <c r="BD458" s="29"/>
      <c r="BE458" s="30">
        <v>19.88</v>
      </c>
      <c r="BF458" s="29"/>
      <c r="BG458" s="30">
        <v>0.11</v>
      </c>
      <c r="BH458" s="29"/>
      <c r="BI458" s="29"/>
      <c r="BJ458" s="30">
        <v>0.08</v>
      </c>
      <c r="BK458" s="30">
        <v>61.58</v>
      </c>
      <c r="BL458" s="30">
        <v>61.58</v>
      </c>
      <c r="BM458" s="30">
        <v>64.099999999999994</v>
      </c>
      <c r="BN458" s="29"/>
      <c r="BO458" s="29"/>
      <c r="BP458" s="30">
        <v>0.11</v>
      </c>
      <c r="BQ458" s="30">
        <v>0.14000000000000001</v>
      </c>
      <c r="BR458" s="29"/>
      <c r="BS458" s="30">
        <v>19.850000000000001</v>
      </c>
      <c r="BT458" s="30">
        <v>61.66</v>
      </c>
      <c r="BU458" s="29"/>
      <c r="BV458" s="30">
        <v>0</v>
      </c>
      <c r="BW458" s="28">
        <v>613</v>
      </c>
      <c r="BX458" s="33">
        <f t="shared" si="52"/>
        <v>61.578419999999994</v>
      </c>
      <c r="BY458" s="34">
        <f>IF(COUNTIF($G$2:G458,G458)=1,1,0)</f>
        <v>1</v>
      </c>
      <c r="BZ458" s="34">
        <f t="shared" si="53"/>
        <v>1</v>
      </c>
      <c r="CA458" s="28" t="s">
        <v>3405</v>
      </c>
      <c r="CB458" s="34" t="b">
        <f t="shared" si="58"/>
        <v>0</v>
      </c>
      <c r="CC458" s="34" t="b">
        <f t="shared" si="54"/>
        <v>0</v>
      </c>
      <c r="CD458" s="34" t="b">
        <f t="array" ref="CD458">ISNUMBER(SEARCH("Touch Screen",$AJ458))</f>
        <v>0</v>
      </c>
      <c r="CE458" s="34"/>
      <c r="CF458" s="34"/>
      <c r="CG458" s="32">
        <v>32.200000000000003</v>
      </c>
      <c r="CH458" s="28">
        <v>0</v>
      </c>
      <c r="CI458" s="33">
        <f>('2. AC Monitors'!$A$8*'1. Version 7 Dataset'!$R458)+('1. Version 7 Dataset'!$V458*'2. AC Monitors'!$B$8)+'2. AC Monitors'!$C$8</f>
        <v>54.843740000000004</v>
      </c>
      <c r="CJ458" s="35">
        <f>BX458-('2. AC Monitors'!$B$8*V458)</f>
        <v>52.758419999999994</v>
      </c>
      <c r="CK458" s="33">
        <f>IF($CH458=0,CJ458,CJ458-('2. AC Monitors'!$A$15*'1. Version 7 Dataset'!$CG458))</f>
        <v>52.758419999999994</v>
      </c>
      <c r="CL458" s="33">
        <f>IF($CC458=TRUE,'1. Version 7 Dataset'!CK458-($CI458*'2. AC Monitors'!$B$15),'1. Version 7 Dataset'!CK458)</f>
        <v>52.758419999999994</v>
      </c>
      <c r="CM458" s="33">
        <f>IF($CD458=TRUE,CL458-($CI458*'2. AC Monitors'!$D$15),CL458)</f>
        <v>52.758419999999994</v>
      </c>
      <c r="CN458" s="33">
        <f>IF($CB458=TRUE,CM458-($CI458*'2. AC Monitors'!$E$15),CM458)</f>
        <v>52.758419999999994</v>
      </c>
      <c r="CO458" s="33">
        <f>IF($CA458="DC",CN458+(CI458*(1-'2. AC Monitors'!$D$21)),CN458)</f>
        <v>52.758419999999994</v>
      </c>
      <c r="CP458" s="35">
        <f>('2. AC Monitors'!$A$8*'1. Version 7 Dataset'!$R458)+'2. AC Monitors'!$C$8</f>
        <v>46.023740000000004</v>
      </c>
      <c r="CQ458" s="35">
        <f t="shared" si="55"/>
        <v>0</v>
      </c>
      <c r="CR458" s="33">
        <f>(IF(CD458=TRUE,CI458+(CI458*'2. AC Monitors'!$D$15),'1. Version 7 Dataset'!CI458))*0.85</f>
        <v>46.617179</v>
      </c>
      <c r="CS458" s="35">
        <f t="shared" si="56"/>
        <v>0</v>
      </c>
      <c r="CT458" s="35">
        <f>($AZ458*$R458*'3. Signage Displays'!$A$7)+'3. Signage Displays'!$B$7*TANH('3. Signage Displays'!$C$7*('1. Version 7 Dataset'!$R458+'3. Signage Displays'!$D$7)+'3. Signage Displays'!$E$7)+'3. Signage Displays'!$F$7</f>
        <v>36.532437559051402</v>
      </c>
      <c r="CU458" s="36">
        <f>($AZ458*$R458*'3. Signage Displays'!$A$7)</f>
        <v>2.6940754800000004</v>
      </c>
      <c r="CV458" s="37">
        <f>BE458-(AZ458*R458*'3. Signage Displays'!$A$7)</f>
        <v>17.18592452</v>
      </c>
      <c r="CW458" s="37">
        <f>IF(CC458=TRUE,CV458-(CT458*'3. Signage Displays'!$A$12),CV458)</f>
        <v>17.18592452</v>
      </c>
      <c r="CX458" s="38">
        <f>'3. Signage Displays'!$B$7*TANH('3. Signage Displays'!$C$7*('1. Version 7 Dataset'!R458+'3. Signage Displays'!$D$7)+'3. Signage Displays'!$E$7)+'3. Signage Displays'!$F$7</f>
        <v>33.8383620790514</v>
      </c>
      <c r="CY458" s="28">
        <f t="shared" si="57"/>
        <v>1</v>
      </c>
    </row>
    <row r="459" spans="1:103" s="17" customFormat="1" ht="19.5" customHeight="1">
      <c r="A459" s="28">
        <v>614</v>
      </c>
      <c r="B459" s="29" t="s">
        <v>3083</v>
      </c>
      <c r="C459" s="29" t="s">
        <v>3115</v>
      </c>
      <c r="D459" s="29" t="s">
        <v>3114</v>
      </c>
      <c r="E459" s="29" t="s">
        <v>3086</v>
      </c>
      <c r="F459" s="29" t="s">
        <v>3115</v>
      </c>
      <c r="G459" s="29" t="s">
        <v>3114</v>
      </c>
      <c r="H459" s="29"/>
      <c r="I459" s="29" t="s">
        <v>78</v>
      </c>
      <c r="J459" s="29" t="s">
        <v>79</v>
      </c>
      <c r="K459" s="29"/>
      <c r="L459" s="29" t="s">
        <v>80</v>
      </c>
      <c r="M459" s="29"/>
      <c r="N459" s="30">
        <v>1000</v>
      </c>
      <c r="O459" s="30">
        <v>13.2</v>
      </c>
      <c r="P459" s="30">
        <v>23.5</v>
      </c>
      <c r="Q459" s="31">
        <v>27</v>
      </c>
      <c r="R459" s="30">
        <v>311.67</v>
      </c>
      <c r="S459" s="30">
        <v>1.78</v>
      </c>
      <c r="T459" s="30">
        <v>1080</v>
      </c>
      <c r="U459" s="30">
        <v>1920</v>
      </c>
      <c r="V459" s="32">
        <v>2.1</v>
      </c>
      <c r="W459" s="30">
        <v>6653</v>
      </c>
      <c r="X459" s="30">
        <v>60</v>
      </c>
      <c r="Y459" s="30">
        <v>32.200000000000003</v>
      </c>
      <c r="Z459" s="29" t="s">
        <v>86</v>
      </c>
      <c r="AA459" s="29" t="s">
        <v>86</v>
      </c>
      <c r="AB459" s="29"/>
      <c r="AC459" s="29"/>
      <c r="AD459" s="29" t="s">
        <v>83</v>
      </c>
      <c r="AE459" s="29" t="s">
        <v>84</v>
      </c>
      <c r="AF459" s="29" t="s">
        <v>274</v>
      </c>
      <c r="AG459" s="29" t="s">
        <v>254</v>
      </c>
      <c r="AH459" s="29" t="s">
        <v>86</v>
      </c>
      <c r="AI459" s="29"/>
      <c r="AJ459" s="29" t="s">
        <v>86</v>
      </c>
      <c r="AK459" s="29" t="s">
        <v>86</v>
      </c>
      <c r="AL459" s="29" t="s">
        <v>102</v>
      </c>
      <c r="AM459" s="29" t="s">
        <v>254</v>
      </c>
      <c r="AN459" s="29" t="s">
        <v>86</v>
      </c>
      <c r="AO459" s="29" t="s">
        <v>86</v>
      </c>
      <c r="AP459" s="29" t="s">
        <v>86</v>
      </c>
      <c r="AQ459" s="29" t="s">
        <v>96</v>
      </c>
      <c r="AR459" s="29"/>
      <c r="AS459" s="29" t="s">
        <v>84</v>
      </c>
      <c r="AT459" s="29" t="s">
        <v>89</v>
      </c>
      <c r="AU459" s="29"/>
      <c r="AV459" s="29"/>
      <c r="AW459" s="29" t="s">
        <v>84</v>
      </c>
      <c r="AX459" s="29" t="s">
        <v>84</v>
      </c>
      <c r="AY459" s="30">
        <v>250</v>
      </c>
      <c r="AZ459" s="30">
        <v>215.3</v>
      </c>
      <c r="BA459" s="30">
        <v>187.4</v>
      </c>
      <c r="BB459" s="30">
        <v>202.5</v>
      </c>
      <c r="BC459" s="29"/>
      <c r="BD459" s="29"/>
      <c r="BE459" s="30">
        <v>19.850000000000001</v>
      </c>
      <c r="BF459" s="29"/>
      <c r="BG459" s="30">
        <v>0.21</v>
      </c>
      <c r="BH459" s="29"/>
      <c r="BI459" s="29"/>
      <c r="BJ459" s="30">
        <v>0.14000000000000001</v>
      </c>
      <c r="BK459" s="30">
        <v>62.06</v>
      </c>
      <c r="BL459" s="30">
        <v>62.06</v>
      </c>
      <c r="BM459" s="30">
        <v>64.099999999999994</v>
      </c>
      <c r="BN459" s="29"/>
      <c r="BO459" s="29"/>
      <c r="BP459" s="30">
        <v>0.2</v>
      </c>
      <c r="BQ459" s="30">
        <v>0.27</v>
      </c>
      <c r="BR459" s="29"/>
      <c r="BS459" s="30">
        <v>20.010000000000002</v>
      </c>
      <c r="BT459" s="30">
        <v>62.89</v>
      </c>
      <c r="BU459" s="29"/>
      <c r="BV459" s="30">
        <v>0</v>
      </c>
      <c r="BW459" s="28">
        <v>614</v>
      </c>
      <c r="BX459" s="33">
        <f t="shared" si="52"/>
        <v>62.055839999999996</v>
      </c>
      <c r="BY459" s="34">
        <f>IF(COUNTIF($G$2:G459,G459)=1,1,0)</f>
        <v>0</v>
      </c>
      <c r="BZ459" s="34">
        <f t="shared" si="53"/>
        <v>1</v>
      </c>
      <c r="CA459" s="28" t="s">
        <v>3405</v>
      </c>
      <c r="CB459" s="34" t="b">
        <f t="shared" si="58"/>
        <v>0</v>
      </c>
      <c r="CC459" s="34" t="b">
        <f t="shared" si="54"/>
        <v>0</v>
      </c>
      <c r="CD459" s="34" t="b">
        <f t="array" ref="CD459">ISNUMBER(SEARCH("Touch Screen",$AJ459))</f>
        <v>0</v>
      </c>
      <c r="CE459" s="34"/>
      <c r="CF459" s="34"/>
      <c r="CG459" s="32">
        <v>32.200000000000003</v>
      </c>
      <c r="CH459" s="28">
        <v>0</v>
      </c>
      <c r="CI459" s="33">
        <f>('2. AC Monitors'!$A$8*'1. Version 7 Dataset'!$R459)+('1. Version 7 Dataset'!$V459*'2. AC Monitors'!$B$8)+'2. AC Monitors'!$C$8</f>
        <v>54.843740000000004</v>
      </c>
      <c r="CJ459" s="35">
        <f>BX459-('2. AC Monitors'!$B$8*V459)</f>
        <v>53.235839999999996</v>
      </c>
      <c r="CK459" s="33">
        <f>IF($CH459=0,CJ459,CJ459-('2. AC Monitors'!$A$15*'1. Version 7 Dataset'!$CG459))</f>
        <v>53.235839999999996</v>
      </c>
      <c r="CL459" s="33">
        <f>IF($CC459=TRUE,'1. Version 7 Dataset'!CK459-($CI459*'2. AC Monitors'!$B$15),'1. Version 7 Dataset'!CK459)</f>
        <v>53.235839999999996</v>
      </c>
      <c r="CM459" s="33">
        <f>IF($CD459=TRUE,CL459-($CI459*'2. AC Monitors'!$D$15),CL459)</f>
        <v>53.235839999999996</v>
      </c>
      <c r="CN459" s="33">
        <f>IF($CB459=TRUE,CM459-($CI459*'2. AC Monitors'!$E$15),CM459)</f>
        <v>53.235839999999996</v>
      </c>
      <c r="CO459" s="33">
        <f>IF($CA459="DC",CN459+(CI459*(1-'2. AC Monitors'!$D$21)),CN459)</f>
        <v>53.235839999999996</v>
      </c>
      <c r="CP459" s="35">
        <f>('2. AC Monitors'!$A$8*'1. Version 7 Dataset'!$R459)+'2. AC Monitors'!$C$8</f>
        <v>46.023740000000004</v>
      </c>
      <c r="CQ459" s="35">
        <f t="shared" si="55"/>
        <v>0</v>
      </c>
      <c r="CR459" s="33">
        <f>(IF(CD459=TRUE,CI459+(CI459*'2. AC Monitors'!$D$15),'1. Version 7 Dataset'!CI459))*0.85</f>
        <v>46.617179</v>
      </c>
      <c r="CS459" s="35">
        <f t="shared" si="56"/>
        <v>0</v>
      </c>
      <c r="CT459" s="35">
        <f>($AZ459*$R459*'3. Signage Displays'!$A$7)+'3. Signage Displays'!$B$7*TANH('3. Signage Displays'!$C$7*('1. Version 7 Dataset'!$R459+'3. Signage Displays'!$D$7)+'3. Signage Displays'!$E$7)+'3. Signage Displays'!$F$7</f>
        <v>36.522464119051399</v>
      </c>
      <c r="CU459" s="36">
        <f>($AZ459*$R459*'3. Signage Displays'!$A$7)</f>
        <v>2.6841020400000004</v>
      </c>
      <c r="CV459" s="37">
        <f>BE459-(AZ459*R459*'3. Signage Displays'!$A$7)</f>
        <v>17.165897960000002</v>
      </c>
      <c r="CW459" s="37">
        <f>IF(CC459=TRUE,CV459-(CT459*'3. Signage Displays'!$A$12),CV459)</f>
        <v>17.165897960000002</v>
      </c>
      <c r="CX459" s="38">
        <f>'3. Signage Displays'!$B$7*TANH('3. Signage Displays'!$C$7*('1. Version 7 Dataset'!R459+'3. Signage Displays'!$D$7)+'3. Signage Displays'!$E$7)+'3. Signage Displays'!$F$7</f>
        <v>33.8383620790514</v>
      </c>
      <c r="CY459" s="28">
        <f t="shared" si="57"/>
        <v>1</v>
      </c>
    </row>
    <row r="460" spans="1:103" s="17" customFormat="1" ht="19.5" customHeight="1">
      <c r="A460" s="28">
        <v>615</v>
      </c>
      <c r="B460" s="29" t="s">
        <v>446</v>
      </c>
      <c r="C460" s="29" t="s">
        <v>474</v>
      </c>
      <c r="D460" s="29" t="s">
        <v>475</v>
      </c>
      <c r="E460" s="29" t="s">
        <v>449</v>
      </c>
      <c r="F460" s="29" t="s">
        <v>476</v>
      </c>
      <c r="G460" s="29" t="s">
        <v>477</v>
      </c>
      <c r="H460" s="29" t="s">
        <v>478</v>
      </c>
      <c r="I460" s="29" t="s">
        <v>78</v>
      </c>
      <c r="J460" s="29" t="s">
        <v>79</v>
      </c>
      <c r="K460" s="29"/>
      <c r="L460" s="29" t="s">
        <v>80</v>
      </c>
      <c r="M460" s="29"/>
      <c r="N460" s="30">
        <v>600</v>
      </c>
      <c r="O460" s="30">
        <v>11.7</v>
      </c>
      <c r="P460" s="30">
        <v>20.7</v>
      </c>
      <c r="Q460" s="31">
        <v>23.8</v>
      </c>
      <c r="R460" s="30">
        <v>242.18</v>
      </c>
      <c r="S460" s="30">
        <v>1.78</v>
      </c>
      <c r="T460" s="30">
        <v>1080</v>
      </c>
      <c r="U460" s="30">
        <v>1920</v>
      </c>
      <c r="V460" s="32">
        <v>2.1</v>
      </c>
      <c r="W460" s="30">
        <v>8562</v>
      </c>
      <c r="X460" s="30">
        <v>60</v>
      </c>
      <c r="Y460" s="30">
        <v>0</v>
      </c>
      <c r="Z460" s="29" t="s">
        <v>81</v>
      </c>
      <c r="AA460" s="29" t="s">
        <v>86</v>
      </c>
      <c r="AB460" s="29"/>
      <c r="AC460" s="29"/>
      <c r="AD460" s="29" t="s">
        <v>84</v>
      </c>
      <c r="AE460" s="29" t="s">
        <v>84</v>
      </c>
      <c r="AF460" s="29" t="s">
        <v>469</v>
      </c>
      <c r="AG460" s="29"/>
      <c r="AH460" s="29" t="s">
        <v>86</v>
      </c>
      <c r="AI460" s="29"/>
      <c r="AJ460" s="29" t="s">
        <v>86</v>
      </c>
      <c r="AK460" s="29" t="s">
        <v>86</v>
      </c>
      <c r="AL460" s="29" t="s">
        <v>87</v>
      </c>
      <c r="AM460" s="29"/>
      <c r="AN460" s="29" t="s">
        <v>86</v>
      </c>
      <c r="AO460" s="29" t="s">
        <v>86</v>
      </c>
      <c r="AP460" s="29" t="s">
        <v>86</v>
      </c>
      <c r="AQ460" s="29" t="s">
        <v>96</v>
      </c>
      <c r="AR460" s="29"/>
      <c r="AS460" s="29" t="s">
        <v>84</v>
      </c>
      <c r="AT460" s="29" t="s">
        <v>89</v>
      </c>
      <c r="AU460" s="29"/>
      <c r="AV460" s="30">
        <v>10</v>
      </c>
      <c r="AW460" s="29" t="s">
        <v>84</v>
      </c>
      <c r="AX460" s="29" t="s">
        <v>83</v>
      </c>
      <c r="AY460" s="30">
        <v>250</v>
      </c>
      <c r="AZ460" s="30">
        <v>256.8</v>
      </c>
      <c r="BA460" s="30">
        <v>236.3</v>
      </c>
      <c r="BB460" s="30">
        <v>200</v>
      </c>
      <c r="BC460" s="29"/>
      <c r="BD460" s="29"/>
      <c r="BE460" s="30">
        <v>14.4</v>
      </c>
      <c r="BF460" s="29"/>
      <c r="BG460" s="30">
        <v>0.16</v>
      </c>
      <c r="BH460" s="30">
        <v>0.2</v>
      </c>
      <c r="BI460" s="29"/>
      <c r="BJ460" s="30">
        <v>0.12</v>
      </c>
      <c r="BK460" s="30">
        <v>45.18</v>
      </c>
      <c r="BL460" s="30">
        <v>45.18</v>
      </c>
      <c r="BM460" s="30">
        <v>54.15</v>
      </c>
      <c r="BN460" s="29"/>
      <c r="BO460" s="29"/>
      <c r="BP460" s="30">
        <v>0.18</v>
      </c>
      <c r="BQ460" s="30">
        <v>0.22</v>
      </c>
      <c r="BR460" s="30">
        <v>0.3</v>
      </c>
      <c r="BS460" s="30">
        <v>14.65</v>
      </c>
      <c r="BT460" s="30">
        <v>46.17</v>
      </c>
      <c r="BU460" s="29"/>
      <c r="BV460" s="30">
        <v>0</v>
      </c>
      <c r="BW460" s="28">
        <v>615</v>
      </c>
      <c r="BX460" s="33">
        <f t="shared" si="52"/>
        <v>45.061439999999997</v>
      </c>
      <c r="BY460" s="34">
        <f>IF(COUNTIF($G$2:G460,G460)=1,1,0)</f>
        <v>1</v>
      </c>
      <c r="BZ460" s="34">
        <f t="shared" si="53"/>
        <v>1</v>
      </c>
      <c r="CA460" s="28" t="s">
        <v>3405</v>
      </c>
      <c r="CB460" s="34" t="b">
        <f t="shared" si="58"/>
        <v>0</v>
      </c>
      <c r="CC460" s="34" t="b">
        <f t="shared" si="54"/>
        <v>0</v>
      </c>
      <c r="CD460" s="34" t="b">
        <f t="array" ref="CD460">ISNUMBER(SEARCH("Touch Screen",$AJ460))</f>
        <v>0</v>
      </c>
      <c r="CE460" s="34"/>
      <c r="CF460" s="34"/>
      <c r="CG460" s="32">
        <v>0</v>
      </c>
      <c r="CH460" s="28">
        <v>0</v>
      </c>
      <c r="CI460" s="33">
        <f>('2. AC Monitors'!$A$8*'1. Version 7 Dataset'!$R460)+('1. Version 7 Dataset'!$V460*'2. AC Monitors'!$B$8)+'2. AC Monitors'!$C$8</f>
        <v>46.365960000000001</v>
      </c>
      <c r="CJ460" s="35">
        <f>BX460-('2. AC Monitors'!$B$8*V460)</f>
        <v>36.241439999999997</v>
      </c>
      <c r="CK460" s="33">
        <f>IF($CH460=0,CJ460,CJ460-('2. AC Monitors'!$A$15*'1. Version 7 Dataset'!$CG460))</f>
        <v>36.241439999999997</v>
      </c>
      <c r="CL460" s="33">
        <f>IF($CC460=TRUE,'1. Version 7 Dataset'!CK460-($CI460*'2. AC Monitors'!$B$15),'1. Version 7 Dataset'!CK460)</f>
        <v>36.241439999999997</v>
      </c>
      <c r="CM460" s="33">
        <f>IF($CD460=TRUE,CL460-($CI460*'2. AC Monitors'!$D$15),CL460)</f>
        <v>36.241439999999997</v>
      </c>
      <c r="CN460" s="33">
        <f>IF($CB460=TRUE,CM460-($CI460*'2. AC Monitors'!$E$15),CM460)</f>
        <v>36.241439999999997</v>
      </c>
      <c r="CO460" s="33">
        <f>IF($CA460="DC",CN460+(CI460*(1-'2. AC Monitors'!$D$21)),CN460)</f>
        <v>36.241439999999997</v>
      </c>
      <c r="CP460" s="35">
        <f>('2. AC Monitors'!$A$8*'1. Version 7 Dataset'!$R460)+'2. AC Monitors'!$C$8</f>
        <v>37.545960000000001</v>
      </c>
      <c r="CQ460" s="35">
        <f t="shared" si="55"/>
        <v>1</v>
      </c>
      <c r="CR460" s="33">
        <f>(IF(CD460=TRUE,CI460+(CI460*'2. AC Monitors'!$D$15),'1. Version 7 Dataset'!CI460))*0.85</f>
        <v>39.411065999999998</v>
      </c>
      <c r="CS460" s="35">
        <f t="shared" si="56"/>
        <v>0</v>
      </c>
      <c r="CT460" s="35">
        <f>($AZ460*$R460*'3. Signage Displays'!$A$7)+'3. Signage Displays'!$B$7*TANH('3. Signage Displays'!$C$7*('1. Version 7 Dataset'!$R460+'3. Signage Displays'!$D$7)+'3. Signage Displays'!$E$7)+'3. Signage Displays'!$F$7</f>
        <v>32.197200332701335</v>
      </c>
      <c r="CU460" s="36">
        <f>($AZ460*$R460*'3. Signage Displays'!$A$7)</f>
        <v>2.4876729600000007</v>
      </c>
      <c r="CV460" s="37">
        <f>BE460-(AZ460*R460*'3. Signage Displays'!$A$7)</f>
        <v>11.912327039999999</v>
      </c>
      <c r="CW460" s="37">
        <f>IF(CC460=TRUE,CV460-(CT460*'3. Signage Displays'!$A$12),CV460)</f>
        <v>11.912327039999999</v>
      </c>
      <c r="CX460" s="38">
        <f>'3. Signage Displays'!$B$7*TANH('3. Signage Displays'!$C$7*('1. Version 7 Dataset'!R460+'3. Signage Displays'!$D$7)+'3. Signage Displays'!$E$7)+'3. Signage Displays'!$F$7</f>
        <v>29.709527372701334</v>
      </c>
      <c r="CY460" s="28">
        <f t="shared" si="57"/>
        <v>1</v>
      </c>
    </row>
    <row r="461" spans="1:103" s="17" customFormat="1" ht="19.5" customHeight="1">
      <c r="A461" s="28">
        <v>618</v>
      </c>
      <c r="B461" s="29" t="s">
        <v>72</v>
      </c>
      <c r="C461" s="29" t="s">
        <v>336</v>
      </c>
      <c r="D461" s="29" t="s">
        <v>337</v>
      </c>
      <c r="E461" s="29" t="s">
        <v>75</v>
      </c>
      <c r="F461" s="29" t="s">
        <v>336</v>
      </c>
      <c r="G461" s="29" t="s">
        <v>337</v>
      </c>
      <c r="H461" s="29" t="s">
        <v>338</v>
      </c>
      <c r="I461" s="29" t="s">
        <v>78</v>
      </c>
      <c r="J461" s="29" t="s">
        <v>79</v>
      </c>
      <c r="K461" s="29"/>
      <c r="L461" s="29" t="s">
        <v>80</v>
      </c>
      <c r="M461" s="29"/>
      <c r="N461" s="30">
        <v>1000</v>
      </c>
      <c r="O461" s="30">
        <v>11.7</v>
      </c>
      <c r="P461" s="30">
        <v>20.8</v>
      </c>
      <c r="Q461" s="31">
        <v>23.8</v>
      </c>
      <c r="R461" s="30">
        <v>242.18</v>
      </c>
      <c r="S461" s="30">
        <v>1.78</v>
      </c>
      <c r="T461" s="30">
        <v>1080</v>
      </c>
      <c r="U461" s="30">
        <v>1920</v>
      </c>
      <c r="V461" s="32">
        <v>2.1</v>
      </c>
      <c r="W461" s="30">
        <v>8562</v>
      </c>
      <c r="X461" s="30">
        <v>60</v>
      </c>
      <c r="Y461" s="30">
        <v>87</v>
      </c>
      <c r="Z461" s="29" t="s">
        <v>81</v>
      </c>
      <c r="AA461" s="29" t="s">
        <v>86</v>
      </c>
      <c r="AB461" s="29"/>
      <c r="AC461" s="29"/>
      <c r="AD461" s="29" t="s">
        <v>83</v>
      </c>
      <c r="AE461" s="29" t="s">
        <v>84</v>
      </c>
      <c r="AF461" s="29" t="s">
        <v>248</v>
      </c>
      <c r="AG461" s="29" t="s">
        <v>118</v>
      </c>
      <c r="AH461" s="29" t="s">
        <v>119</v>
      </c>
      <c r="AI461" s="29"/>
      <c r="AJ461" s="29" t="s">
        <v>120</v>
      </c>
      <c r="AK461" s="29" t="s">
        <v>86</v>
      </c>
      <c r="AL461" s="29" t="s">
        <v>102</v>
      </c>
      <c r="AM461" s="29" t="s">
        <v>118</v>
      </c>
      <c r="AN461" s="29" t="s">
        <v>86</v>
      </c>
      <c r="AO461" s="29" t="s">
        <v>86</v>
      </c>
      <c r="AP461" s="29" t="s">
        <v>86</v>
      </c>
      <c r="AQ461" s="29" t="s">
        <v>96</v>
      </c>
      <c r="AR461" s="29"/>
      <c r="AS461" s="29" t="s">
        <v>84</v>
      </c>
      <c r="AT461" s="29" t="s">
        <v>121</v>
      </c>
      <c r="AU461" s="29"/>
      <c r="AV461" s="30">
        <v>1</v>
      </c>
      <c r="AW461" s="29" t="s">
        <v>84</v>
      </c>
      <c r="AX461" s="29" t="s">
        <v>84</v>
      </c>
      <c r="AY461" s="30">
        <v>250</v>
      </c>
      <c r="AZ461" s="30">
        <v>232.2</v>
      </c>
      <c r="BA461" s="30">
        <v>193.2</v>
      </c>
      <c r="BB461" s="30">
        <v>203.5</v>
      </c>
      <c r="BC461" s="29"/>
      <c r="BD461" s="29"/>
      <c r="BE461" s="30">
        <v>15.14</v>
      </c>
      <c r="BF461" s="29"/>
      <c r="BG461" s="30">
        <v>0.19</v>
      </c>
      <c r="BH461" s="29"/>
      <c r="BI461" s="29"/>
      <c r="BJ461" s="30">
        <v>0.17</v>
      </c>
      <c r="BK461" s="30">
        <v>47.51</v>
      </c>
      <c r="BL461" s="30">
        <v>47.51</v>
      </c>
      <c r="BM461" s="30">
        <v>54.1</v>
      </c>
      <c r="BN461" s="29"/>
      <c r="BO461" s="29"/>
      <c r="BP461" s="30">
        <v>0.2</v>
      </c>
      <c r="BQ461" s="30">
        <v>0.22</v>
      </c>
      <c r="BR461" s="29"/>
      <c r="BS461" s="30">
        <v>15.14</v>
      </c>
      <c r="BT461" s="30">
        <v>47.67</v>
      </c>
      <c r="BU461" s="29"/>
      <c r="BV461" s="30">
        <v>0</v>
      </c>
      <c r="BW461" s="28">
        <v>618</v>
      </c>
      <c r="BX461" s="33">
        <f t="shared" si="52"/>
        <v>47.501099999999994</v>
      </c>
      <c r="BY461" s="34">
        <f>IF(COUNTIF($G$2:G461,G461)=1,1,0)</f>
        <v>1</v>
      </c>
      <c r="BZ461" s="34">
        <f t="shared" si="53"/>
        <v>1</v>
      </c>
      <c r="CA461" s="28" t="s">
        <v>3405</v>
      </c>
      <c r="CB461" s="34" t="b">
        <f t="shared" si="58"/>
        <v>0</v>
      </c>
      <c r="CC461" s="34" t="b">
        <f t="shared" si="54"/>
        <v>0</v>
      </c>
      <c r="CD461" s="34" t="b">
        <f t="array" ref="CD461">ISNUMBER(SEARCH("Touch Screen",$AJ461))</f>
        <v>0</v>
      </c>
      <c r="CE461" s="34"/>
      <c r="CF461" s="34"/>
      <c r="CG461" s="32">
        <v>87</v>
      </c>
      <c r="CH461" s="28">
        <v>0</v>
      </c>
      <c r="CI461" s="33">
        <f>('2. AC Monitors'!$A$8*'1. Version 7 Dataset'!$R461)+('1. Version 7 Dataset'!$V461*'2. AC Monitors'!$B$8)+'2. AC Monitors'!$C$8</f>
        <v>46.365960000000001</v>
      </c>
      <c r="CJ461" s="35">
        <f>BX461-('2. AC Monitors'!$B$8*V461)</f>
        <v>38.681099999999994</v>
      </c>
      <c r="CK461" s="33">
        <f>IF($CH461=0,CJ461,CJ461-('2. AC Monitors'!$A$15*'1. Version 7 Dataset'!$CG461))</f>
        <v>38.681099999999994</v>
      </c>
      <c r="CL461" s="33">
        <f>IF($CC461=TRUE,'1. Version 7 Dataset'!CK461-($CI461*'2. AC Monitors'!$B$15),'1. Version 7 Dataset'!CK461)</f>
        <v>38.681099999999994</v>
      </c>
      <c r="CM461" s="33">
        <f>IF($CD461=TRUE,CL461-($CI461*'2. AC Monitors'!$D$15),CL461)</f>
        <v>38.681099999999994</v>
      </c>
      <c r="CN461" s="33">
        <f>IF($CB461=TRUE,CM461-($CI461*'2. AC Monitors'!$E$15),CM461)</f>
        <v>38.681099999999994</v>
      </c>
      <c r="CO461" s="33">
        <f>IF($CA461="DC",CN461+(CI461*(1-'2. AC Monitors'!$D$21)),CN461)</f>
        <v>38.681099999999994</v>
      </c>
      <c r="CP461" s="35">
        <f>('2. AC Monitors'!$A$8*'1. Version 7 Dataset'!$R461)+'2. AC Monitors'!$C$8</f>
        <v>37.545960000000001</v>
      </c>
      <c r="CQ461" s="35">
        <f t="shared" si="55"/>
        <v>0</v>
      </c>
      <c r="CR461" s="33">
        <f>(IF(CD461=TRUE,CI461+(CI461*'2. AC Monitors'!$D$15),'1. Version 7 Dataset'!CI461))*0.85</f>
        <v>39.411065999999998</v>
      </c>
      <c r="CS461" s="35">
        <f t="shared" si="56"/>
        <v>0</v>
      </c>
      <c r="CT461" s="35">
        <f>($AZ461*$R461*'3. Signage Displays'!$A$7)+'3. Signage Displays'!$B$7*TANH('3. Signage Displays'!$C$7*('1. Version 7 Dataset'!$R461+'3. Signage Displays'!$D$7)+'3. Signage Displays'!$E$7)+'3. Signage Displays'!$F$7</f>
        <v>31.958895212701336</v>
      </c>
      <c r="CU461" s="36">
        <f>($AZ461*$R461*'3. Signage Displays'!$A$7)</f>
        <v>2.2493678400000001</v>
      </c>
      <c r="CV461" s="37">
        <f>BE461-(AZ461*R461*'3. Signage Displays'!$A$7)</f>
        <v>12.890632160000001</v>
      </c>
      <c r="CW461" s="37">
        <f>IF(CC461=TRUE,CV461-(CT461*'3. Signage Displays'!$A$12),CV461)</f>
        <v>12.890632160000001</v>
      </c>
      <c r="CX461" s="38">
        <f>'3. Signage Displays'!$B$7*TANH('3. Signage Displays'!$C$7*('1. Version 7 Dataset'!R461+'3. Signage Displays'!$D$7)+'3. Signage Displays'!$E$7)+'3. Signage Displays'!$F$7</f>
        <v>29.709527372701334</v>
      </c>
      <c r="CY461" s="28">
        <f t="shared" si="57"/>
        <v>1</v>
      </c>
    </row>
    <row r="462" spans="1:103" s="17" customFormat="1" ht="19.5" customHeight="1">
      <c r="A462" s="28">
        <v>619</v>
      </c>
      <c r="B462" s="29" t="s">
        <v>72</v>
      </c>
      <c r="C462" s="29" t="s">
        <v>342</v>
      </c>
      <c r="D462" s="29" t="s">
        <v>343</v>
      </c>
      <c r="E462" s="29" t="s">
        <v>75</v>
      </c>
      <c r="F462" s="29" t="s">
        <v>342</v>
      </c>
      <c r="G462" s="29" t="s">
        <v>343</v>
      </c>
      <c r="H462" s="29" t="s">
        <v>344</v>
      </c>
      <c r="I462" s="29" t="s">
        <v>78</v>
      </c>
      <c r="J462" s="29" t="s">
        <v>79</v>
      </c>
      <c r="K462" s="29"/>
      <c r="L462" s="29" t="s">
        <v>80</v>
      </c>
      <c r="M462" s="29"/>
      <c r="N462" s="30">
        <v>1000</v>
      </c>
      <c r="O462" s="30">
        <v>12.2</v>
      </c>
      <c r="P462" s="30">
        <v>21.8</v>
      </c>
      <c r="Q462" s="31">
        <v>24.9</v>
      </c>
      <c r="R462" s="30">
        <v>264.52999999999997</v>
      </c>
      <c r="S462" s="30">
        <v>1.79</v>
      </c>
      <c r="T462" s="30">
        <v>1080</v>
      </c>
      <c r="U462" s="30">
        <v>1920</v>
      </c>
      <c r="V462" s="32">
        <v>2.1</v>
      </c>
      <c r="W462" s="30">
        <v>7839</v>
      </c>
      <c r="X462" s="30">
        <v>60</v>
      </c>
      <c r="Y462" s="30">
        <v>85</v>
      </c>
      <c r="Z462" s="29" t="s">
        <v>81</v>
      </c>
      <c r="AA462" s="29" t="s">
        <v>86</v>
      </c>
      <c r="AB462" s="29"/>
      <c r="AC462" s="29"/>
      <c r="AD462" s="29" t="s">
        <v>83</v>
      </c>
      <c r="AE462" s="29" t="s">
        <v>84</v>
      </c>
      <c r="AF462" s="29" t="s">
        <v>248</v>
      </c>
      <c r="AG462" s="29" t="s">
        <v>118</v>
      </c>
      <c r="AH462" s="29" t="s">
        <v>119</v>
      </c>
      <c r="AI462" s="29"/>
      <c r="AJ462" s="29" t="s">
        <v>120</v>
      </c>
      <c r="AK462" s="29" t="s">
        <v>86</v>
      </c>
      <c r="AL462" s="29" t="s">
        <v>102</v>
      </c>
      <c r="AM462" s="29" t="s">
        <v>118</v>
      </c>
      <c r="AN462" s="29" t="s">
        <v>86</v>
      </c>
      <c r="AO462" s="29" t="s">
        <v>86</v>
      </c>
      <c r="AP462" s="29" t="s">
        <v>86</v>
      </c>
      <c r="AQ462" s="29" t="s">
        <v>96</v>
      </c>
      <c r="AR462" s="29"/>
      <c r="AS462" s="29" t="s">
        <v>84</v>
      </c>
      <c r="AT462" s="29" t="s">
        <v>121</v>
      </c>
      <c r="AU462" s="29"/>
      <c r="AV462" s="30">
        <v>1</v>
      </c>
      <c r="AW462" s="29" t="s">
        <v>84</v>
      </c>
      <c r="AX462" s="29" t="s">
        <v>84</v>
      </c>
      <c r="AY462" s="30">
        <v>250</v>
      </c>
      <c r="AZ462" s="30">
        <v>195.2</v>
      </c>
      <c r="BA462" s="30">
        <v>157.1</v>
      </c>
      <c r="BB462" s="30">
        <v>195.2</v>
      </c>
      <c r="BC462" s="29"/>
      <c r="BD462" s="29"/>
      <c r="BE462" s="30">
        <v>17.989999999999998</v>
      </c>
      <c r="BF462" s="29"/>
      <c r="BG462" s="30">
        <v>0.19</v>
      </c>
      <c r="BH462" s="29"/>
      <c r="BI462" s="29"/>
      <c r="BJ462" s="30">
        <v>0.17</v>
      </c>
      <c r="BK462" s="30">
        <v>56.23</v>
      </c>
      <c r="BL462" s="30">
        <v>56.23</v>
      </c>
      <c r="BM462" s="30">
        <v>58.6</v>
      </c>
      <c r="BN462" s="29"/>
      <c r="BO462" s="29"/>
      <c r="BP462" s="30">
        <v>0.19</v>
      </c>
      <c r="BQ462" s="30">
        <v>0.22</v>
      </c>
      <c r="BR462" s="29"/>
      <c r="BS462" s="30">
        <v>17.88</v>
      </c>
      <c r="BT462" s="30">
        <v>56.07</v>
      </c>
      <c r="BU462" s="29"/>
      <c r="BV462" s="30">
        <v>0</v>
      </c>
      <c r="BW462" s="28">
        <v>619</v>
      </c>
      <c r="BX462" s="33">
        <f t="shared" si="52"/>
        <v>56.23919999999999</v>
      </c>
      <c r="BY462" s="34">
        <f>IF(COUNTIF($G$2:G462,G462)=1,1,0)</f>
        <v>1</v>
      </c>
      <c r="BZ462" s="34">
        <f t="shared" si="53"/>
        <v>1</v>
      </c>
      <c r="CA462" s="28" t="s">
        <v>3405</v>
      </c>
      <c r="CB462" s="34" t="b">
        <f t="shared" si="58"/>
        <v>0</v>
      </c>
      <c r="CC462" s="34" t="b">
        <f t="shared" si="54"/>
        <v>0</v>
      </c>
      <c r="CD462" s="34" t="b">
        <f t="array" ref="CD462">ISNUMBER(SEARCH("Touch Screen",$AJ462))</f>
        <v>0</v>
      </c>
      <c r="CE462" s="34"/>
      <c r="CF462" s="34"/>
      <c r="CG462" s="32">
        <v>85</v>
      </c>
      <c r="CH462" s="28">
        <v>0</v>
      </c>
      <c r="CI462" s="33">
        <f>('2. AC Monitors'!$A$8*'1. Version 7 Dataset'!$R462)+('1. Version 7 Dataset'!$V462*'2. AC Monitors'!$B$8)+'2. AC Monitors'!$C$8</f>
        <v>49.092659999999995</v>
      </c>
      <c r="CJ462" s="35">
        <f>BX462-('2. AC Monitors'!$B$8*V462)</f>
        <v>47.419199999999989</v>
      </c>
      <c r="CK462" s="33">
        <f>IF($CH462=0,CJ462,CJ462-('2. AC Monitors'!$A$15*'1. Version 7 Dataset'!$CG462))</f>
        <v>47.419199999999989</v>
      </c>
      <c r="CL462" s="33">
        <f>IF($CC462=TRUE,'1. Version 7 Dataset'!CK462-($CI462*'2. AC Monitors'!$B$15),'1. Version 7 Dataset'!CK462)</f>
        <v>47.419199999999989</v>
      </c>
      <c r="CM462" s="33">
        <f>IF($CD462=TRUE,CL462-($CI462*'2. AC Monitors'!$D$15),CL462)</f>
        <v>47.419199999999989</v>
      </c>
      <c r="CN462" s="33">
        <f>IF($CB462=TRUE,CM462-($CI462*'2. AC Monitors'!$E$15),CM462)</f>
        <v>47.419199999999989</v>
      </c>
      <c r="CO462" s="33">
        <f>IF($CA462="DC",CN462+(CI462*(1-'2. AC Monitors'!$D$21)),CN462)</f>
        <v>47.419199999999989</v>
      </c>
      <c r="CP462" s="35">
        <f>('2. AC Monitors'!$A$8*'1. Version 7 Dataset'!$R462)+'2. AC Monitors'!$C$8</f>
        <v>40.272659999999995</v>
      </c>
      <c r="CQ462" s="35">
        <f t="shared" si="55"/>
        <v>0</v>
      </c>
      <c r="CR462" s="33">
        <f>(IF(CD462=TRUE,CI462+(CI462*'2. AC Monitors'!$D$15),'1. Version 7 Dataset'!CI462))*0.85</f>
        <v>41.728760999999992</v>
      </c>
      <c r="CS462" s="35">
        <f t="shared" si="56"/>
        <v>0</v>
      </c>
      <c r="CT462" s="35">
        <f>($AZ462*$R462*'3. Signage Displays'!$A$7)+'3. Signage Displays'!$B$7*TANH('3. Signage Displays'!$C$7*('1. Version 7 Dataset'!$R462+'3. Signage Displays'!$D$7)+'3. Signage Displays'!$E$7)+'3. Signage Displays'!$F$7</f>
        <v>33.105939401990533</v>
      </c>
      <c r="CU462" s="36">
        <f>($AZ462*$R462*'3. Signage Displays'!$A$7)</f>
        <v>2.0654502400000001</v>
      </c>
      <c r="CV462" s="37">
        <f>BE462-(AZ462*R462*'3. Signage Displays'!$A$7)</f>
        <v>15.924549759999998</v>
      </c>
      <c r="CW462" s="37">
        <f>IF(CC462=TRUE,CV462-(CT462*'3. Signage Displays'!$A$12),CV462)</f>
        <v>15.924549759999998</v>
      </c>
      <c r="CX462" s="38">
        <f>'3. Signage Displays'!$B$7*TANH('3. Signage Displays'!$C$7*('1. Version 7 Dataset'!R462+'3. Signage Displays'!$D$7)+'3. Signage Displays'!$E$7)+'3. Signage Displays'!$F$7</f>
        <v>31.040489161990532</v>
      </c>
      <c r="CY462" s="28">
        <f t="shared" si="57"/>
        <v>1</v>
      </c>
    </row>
    <row r="463" spans="1:103" s="17" customFormat="1" ht="19.5" customHeight="1">
      <c r="A463" s="28">
        <v>620</v>
      </c>
      <c r="B463" s="29" t="s">
        <v>72</v>
      </c>
      <c r="C463" s="29" t="s">
        <v>353</v>
      </c>
      <c r="D463" s="29" t="s">
        <v>354</v>
      </c>
      <c r="E463" s="29" t="s">
        <v>75</v>
      </c>
      <c r="F463" s="29" t="s">
        <v>353</v>
      </c>
      <c r="G463" s="29" t="s">
        <v>354</v>
      </c>
      <c r="H463" s="29" t="s">
        <v>355</v>
      </c>
      <c r="I463" s="29" t="s">
        <v>78</v>
      </c>
      <c r="J463" s="29" t="s">
        <v>79</v>
      </c>
      <c r="K463" s="29"/>
      <c r="L463" s="29" t="s">
        <v>80</v>
      </c>
      <c r="M463" s="29"/>
      <c r="N463" s="30">
        <v>1000</v>
      </c>
      <c r="O463" s="30">
        <v>13.2</v>
      </c>
      <c r="P463" s="30">
        <v>23.5</v>
      </c>
      <c r="Q463" s="31">
        <v>27</v>
      </c>
      <c r="R463" s="30">
        <v>311.67</v>
      </c>
      <c r="S463" s="30">
        <v>1.78</v>
      </c>
      <c r="T463" s="30">
        <v>1080</v>
      </c>
      <c r="U463" s="30">
        <v>1920</v>
      </c>
      <c r="V463" s="32">
        <v>2.1</v>
      </c>
      <c r="W463" s="30">
        <v>6653</v>
      </c>
      <c r="X463" s="30">
        <v>60</v>
      </c>
      <c r="Y463" s="30">
        <v>84</v>
      </c>
      <c r="Z463" s="29" t="s">
        <v>81</v>
      </c>
      <c r="AA463" s="29" t="s">
        <v>86</v>
      </c>
      <c r="AB463" s="29"/>
      <c r="AC463" s="29"/>
      <c r="AD463" s="29" t="s">
        <v>84</v>
      </c>
      <c r="AE463" s="29" t="s">
        <v>84</v>
      </c>
      <c r="AF463" s="29" t="s">
        <v>248</v>
      </c>
      <c r="AG463" s="29" t="s">
        <v>118</v>
      </c>
      <c r="AH463" s="29" t="s">
        <v>119</v>
      </c>
      <c r="AI463" s="29"/>
      <c r="AJ463" s="29" t="s">
        <v>120</v>
      </c>
      <c r="AK463" s="29" t="s">
        <v>86</v>
      </c>
      <c r="AL463" s="29" t="s">
        <v>102</v>
      </c>
      <c r="AM463" s="29" t="s">
        <v>118</v>
      </c>
      <c r="AN463" s="29" t="s">
        <v>86</v>
      </c>
      <c r="AO463" s="29" t="s">
        <v>86</v>
      </c>
      <c r="AP463" s="29" t="s">
        <v>86</v>
      </c>
      <c r="AQ463" s="29" t="s">
        <v>96</v>
      </c>
      <c r="AR463" s="29"/>
      <c r="AS463" s="29" t="s">
        <v>84</v>
      </c>
      <c r="AT463" s="29" t="s">
        <v>121</v>
      </c>
      <c r="AU463" s="29"/>
      <c r="AV463" s="30">
        <v>1</v>
      </c>
      <c r="AW463" s="29" t="s">
        <v>84</v>
      </c>
      <c r="AX463" s="29" t="s">
        <v>84</v>
      </c>
      <c r="AY463" s="30">
        <v>230</v>
      </c>
      <c r="AZ463" s="30">
        <v>237.8</v>
      </c>
      <c r="BA463" s="30">
        <v>183</v>
      </c>
      <c r="BB463" s="30">
        <v>205.3</v>
      </c>
      <c r="BC463" s="29"/>
      <c r="BD463" s="29"/>
      <c r="BE463" s="30">
        <v>18.71</v>
      </c>
      <c r="BF463" s="29"/>
      <c r="BG463" s="30">
        <v>0.28999999999999998</v>
      </c>
      <c r="BH463" s="29"/>
      <c r="BI463" s="29"/>
      <c r="BJ463" s="30">
        <v>0.27</v>
      </c>
      <c r="BK463" s="30">
        <v>59.03</v>
      </c>
      <c r="BL463" s="30">
        <v>59.03</v>
      </c>
      <c r="BM463" s="30">
        <v>64</v>
      </c>
      <c r="BN463" s="29"/>
      <c r="BO463" s="29"/>
      <c r="BP463" s="30">
        <v>0.3</v>
      </c>
      <c r="BQ463" s="30">
        <v>0.33</v>
      </c>
      <c r="BR463" s="29"/>
      <c r="BS463" s="30">
        <v>19.07</v>
      </c>
      <c r="BT463" s="30">
        <v>60.34</v>
      </c>
      <c r="BU463" s="29"/>
      <c r="BV463" s="30">
        <v>0</v>
      </c>
      <c r="BW463" s="28">
        <v>620</v>
      </c>
      <c r="BX463" s="33">
        <f t="shared" si="52"/>
        <v>59.016120000000001</v>
      </c>
      <c r="BY463" s="34">
        <f>IF(COUNTIF($G$2:G463,G463)=1,1,0)</f>
        <v>1</v>
      </c>
      <c r="BZ463" s="34">
        <f t="shared" si="53"/>
        <v>1</v>
      </c>
      <c r="CA463" s="28" t="s">
        <v>3405</v>
      </c>
      <c r="CB463" s="34" t="b">
        <f t="shared" si="58"/>
        <v>0</v>
      </c>
      <c r="CC463" s="34" t="b">
        <f t="shared" si="54"/>
        <v>0</v>
      </c>
      <c r="CD463" s="34" t="b">
        <f t="array" ref="CD463">ISNUMBER(SEARCH("Touch Screen",$AJ463))</f>
        <v>0</v>
      </c>
      <c r="CE463" s="34"/>
      <c r="CF463" s="34"/>
      <c r="CG463" s="32">
        <v>84</v>
      </c>
      <c r="CH463" s="28">
        <v>0</v>
      </c>
      <c r="CI463" s="33">
        <f>('2. AC Monitors'!$A$8*'1. Version 7 Dataset'!$R463)+('1. Version 7 Dataset'!$V463*'2. AC Monitors'!$B$8)+'2. AC Monitors'!$C$8</f>
        <v>54.843740000000004</v>
      </c>
      <c r="CJ463" s="35">
        <f>BX463-('2. AC Monitors'!$B$8*V463)</f>
        <v>50.196120000000001</v>
      </c>
      <c r="CK463" s="33">
        <f>IF($CH463=0,CJ463,CJ463-('2. AC Monitors'!$A$15*'1. Version 7 Dataset'!$CG463))</f>
        <v>50.196120000000001</v>
      </c>
      <c r="CL463" s="33">
        <f>IF($CC463=TRUE,'1. Version 7 Dataset'!CK463-($CI463*'2. AC Monitors'!$B$15),'1. Version 7 Dataset'!CK463)</f>
        <v>50.196120000000001</v>
      </c>
      <c r="CM463" s="33">
        <f>IF($CD463=TRUE,CL463-($CI463*'2. AC Monitors'!$D$15),CL463)</f>
        <v>50.196120000000001</v>
      </c>
      <c r="CN463" s="33">
        <f>IF($CB463=TRUE,CM463-($CI463*'2. AC Monitors'!$E$15),CM463)</f>
        <v>50.196120000000001</v>
      </c>
      <c r="CO463" s="33">
        <f>IF($CA463="DC",CN463+(CI463*(1-'2. AC Monitors'!$D$21)),CN463)</f>
        <v>50.196120000000001</v>
      </c>
      <c r="CP463" s="35">
        <f>('2. AC Monitors'!$A$8*'1. Version 7 Dataset'!$R463)+'2. AC Monitors'!$C$8</f>
        <v>46.023740000000004</v>
      </c>
      <c r="CQ463" s="35">
        <f t="shared" si="55"/>
        <v>0</v>
      </c>
      <c r="CR463" s="33">
        <f>(IF(CD463=TRUE,CI463+(CI463*'2. AC Monitors'!$D$15),'1. Version 7 Dataset'!CI463))*0.85</f>
        <v>46.617179</v>
      </c>
      <c r="CS463" s="35">
        <f t="shared" si="56"/>
        <v>0</v>
      </c>
      <c r="CT463" s="35">
        <f>($AZ463*$R463*'3. Signage Displays'!$A$7)+'3. Signage Displays'!$B$7*TANH('3. Signage Displays'!$C$7*('1. Version 7 Dataset'!$R463+'3. Signage Displays'!$D$7)+'3. Signage Displays'!$E$7)+'3. Signage Displays'!$F$7</f>
        <v>36.802967119051402</v>
      </c>
      <c r="CU463" s="36">
        <f>($AZ463*$R463*'3. Signage Displays'!$A$7)</f>
        <v>2.9646050400000004</v>
      </c>
      <c r="CV463" s="37">
        <f>BE463-(AZ463*R463*'3. Signage Displays'!$A$7)</f>
        <v>15.74539496</v>
      </c>
      <c r="CW463" s="37">
        <f>IF(CC463=TRUE,CV463-(CT463*'3. Signage Displays'!$A$12),CV463)</f>
        <v>15.74539496</v>
      </c>
      <c r="CX463" s="38">
        <f>'3. Signage Displays'!$B$7*TANH('3. Signage Displays'!$C$7*('1. Version 7 Dataset'!R463+'3. Signage Displays'!$D$7)+'3. Signage Displays'!$E$7)+'3. Signage Displays'!$F$7</f>
        <v>33.8383620790514</v>
      </c>
      <c r="CY463" s="28">
        <f t="shared" si="57"/>
        <v>1</v>
      </c>
    </row>
    <row r="464" spans="1:103" s="17" customFormat="1" ht="19.5" customHeight="1">
      <c r="A464" s="28">
        <v>622</v>
      </c>
      <c r="B464" s="29" t="s">
        <v>72</v>
      </c>
      <c r="C464" s="29" t="s">
        <v>328</v>
      </c>
      <c r="D464" s="29" t="s">
        <v>329</v>
      </c>
      <c r="E464" s="29" t="s">
        <v>75</v>
      </c>
      <c r="F464" s="29" t="s">
        <v>328</v>
      </c>
      <c r="G464" s="29" t="s">
        <v>329</v>
      </c>
      <c r="H464" s="29" t="s">
        <v>330</v>
      </c>
      <c r="I464" s="29" t="s">
        <v>78</v>
      </c>
      <c r="J464" s="29" t="s">
        <v>79</v>
      </c>
      <c r="K464" s="29"/>
      <c r="L464" s="29" t="s">
        <v>80</v>
      </c>
      <c r="M464" s="29"/>
      <c r="N464" s="30">
        <v>1000</v>
      </c>
      <c r="O464" s="30">
        <v>11.3</v>
      </c>
      <c r="P464" s="30">
        <v>20</v>
      </c>
      <c r="Q464" s="31">
        <v>23</v>
      </c>
      <c r="R464" s="30">
        <v>226.05</v>
      </c>
      <c r="S464" s="30">
        <v>1.78</v>
      </c>
      <c r="T464" s="30">
        <v>1080</v>
      </c>
      <c r="U464" s="30">
        <v>1920</v>
      </c>
      <c r="V464" s="32">
        <v>2.1</v>
      </c>
      <c r="W464" s="30">
        <v>9173</v>
      </c>
      <c r="X464" s="30">
        <v>60</v>
      </c>
      <c r="Y464" s="30">
        <v>78</v>
      </c>
      <c r="Z464" s="29" t="s">
        <v>81</v>
      </c>
      <c r="AA464" s="29" t="s">
        <v>86</v>
      </c>
      <c r="AB464" s="29"/>
      <c r="AC464" s="29"/>
      <c r="AD464" s="29" t="s">
        <v>83</v>
      </c>
      <c r="AE464" s="29" t="s">
        <v>84</v>
      </c>
      <c r="AF464" s="29" t="s">
        <v>248</v>
      </c>
      <c r="AG464" s="29" t="s">
        <v>118</v>
      </c>
      <c r="AH464" s="29" t="s">
        <v>119</v>
      </c>
      <c r="AI464" s="29"/>
      <c r="AJ464" s="29" t="s">
        <v>120</v>
      </c>
      <c r="AK464" s="29" t="s">
        <v>86</v>
      </c>
      <c r="AL464" s="29" t="s">
        <v>102</v>
      </c>
      <c r="AM464" s="29" t="s">
        <v>118</v>
      </c>
      <c r="AN464" s="29" t="s">
        <v>86</v>
      </c>
      <c r="AO464" s="29" t="s">
        <v>86</v>
      </c>
      <c r="AP464" s="29" t="s">
        <v>86</v>
      </c>
      <c r="AQ464" s="29" t="s">
        <v>96</v>
      </c>
      <c r="AR464" s="29"/>
      <c r="AS464" s="29" t="s">
        <v>84</v>
      </c>
      <c r="AT464" s="29" t="s">
        <v>121</v>
      </c>
      <c r="AU464" s="29"/>
      <c r="AV464" s="30">
        <v>1</v>
      </c>
      <c r="AW464" s="29" t="s">
        <v>84</v>
      </c>
      <c r="AX464" s="29" t="s">
        <v>84</v>
      </c>
      <c r="AY464" s="30">
        <v>250</v>
      </c>
      <c r="AZ464" s="30">
        <v>246.5</v>
      </c>
      <c r="BA464" s="30">
        <v>202.5</v>
      </c>
      <c r="BB464" s="30">
        <v>201.3</v>
      </c>
      <c r="BC464" s="29"/>
      <c r="BD464" s="29"/>
      <c r="BE464" s="30">
        <v>13.31</v>
      </c>
      <c r="BF464" s="29"/>
      <c r="BG464" s="30">
        <v>0.18</v>
      </c>
      <c r="BH464" s="29"/>
      <c r="BI464" s="29"/>
      <c r="BJ464" s="30">
        <v>0.17</v>
      </c>
      <c r="BK464" s="30">
        <v>41.84</v>
      </c>
      <c r="BL464" s="30">
        <v>41.84</v>
      </c>
      <c r="BM464" s="30">
        <v>50.8</v>
      </c>
      <c r="BN464" s="29"/>
      <c r="BO464" s="29"/>
      <c r="BP464" s="30">
        <v>0.18</v>
      </c>
      <c r="BQ464" s="30">
        <v>0.21</v>
      </c>
      <c r="BR464" s="29"/>
      <c r="BS464" s="30">
        <v>13.29</v>
      </c>
      <c r="BT464" s="30">
        <v>41.93</v>
      </c>
      <c r="BU464" s="29"/>
      <c r="BV464" s="30">
        <v>0</v>
      </c>
      <c r="BW464" s="28">
        <v>622</v>
      </c>
      <c r="BX464" s="33">
        <f t="shared" si="52"/>
        <v>41.833379999999998</v>
      </c>
      <c r="BY464" s="34">
        <f>IF(COUNTIF($G$2:G464,G464)=1,1,0)</f>
        <v>1</v>
      </c>
      <c r="BZ464" s="34">
        <f t="shared" si="53"/>
        <v>1</v>
      </c>
      <c r="CA464" s="28" t="s">
        <v>3405</v>
      </c>
      <c r="CB464" s="34" t="b">
        <f t="shared" si="58"/>
        <v>0</v>
      </c>
      <c r="CC464" s="34" t="b">
        <f t="shared" si="54"/>
        <v>0</v>
      </c>
      <c r="CD464" s="34" t="b">
        <f t="array" ref="CD464">ISNUMBER(SEARCH("Touch Screen",$AJ464))</f>
        <v>0</v>
      </c>
      <c r="CE464" s="34"/>
      <c r="CF464" s="34"/>
      <c r="CG464" s="32">
        <v>78</v>
      </c>
      <c r="CH464" s="28">
        <v>0</v>
      </c>
      <c r="CI464" s="33">
        <f>('2. AC Monitors'!$A$8*'1. Version 7 Dataset'!$R464)+('1. Version 7 Dataset'!$V464*'2. AC Monitors'!$B$8)+'2. AC Monitors'!$C$8</f>
        <v>44.398099999999999</v>
      </c>
      <c r="CJ464" s="35">
        <f>BX464-('2. AC Monitors'!$B$8*V464)</f>
        <v>33.013379999999998</v>
      </c>
      <c r="CK464" s="33">
        <f>IF($CH464=0,CJ464,CJ464-('2. AC Monitors'!$A$15*'1. Version 7 Dataset'!$CG464))</f>
        <v>33.013379999999998</v>
      </c>
      <c r="CL464" s="33">
        <f>IF($CC464=TRUE,'1. Version 7 Dataset'!CK464-($CI464*'2. AC Monitors'!$B$15),'1. Version 7 Dataset'!CK464)</f>
        <v>33.013379999999998</v>
      </c>
      <c r="CM464" s="33">
        <f>IF($CD464=TRUE,CL464-($CI464*'2. AC Monitors'!$D$15),CL464)</f>
        <v>33.013379999999998</v>
      </c>
      <c r="CN464" s="33">
        <f>IF($CB464=TRUE,CM464-($CI464*'2. AC Monitors'!$E$15),CM464)</f>
        <v>33.013379999999998</v>
      </c>
      <c r="CO464" s="33">
        <f>IF($CA464="DC",CN464+(CI464*(1-'2. AC Monitors'!$D$21)),CN464)</f>
        <v>33.013379999999998</v>
      </c>
      <c r="CP464" s="35">
        <f>('2. AC Monitors'!$A$8*'1. Version 7 Dataset'!$R464)+'2. AC Monitors'!$C$8</f>
        <v>35.578099999999999</v>
      </c>
      <c r="CQ464" s="35">
        <f t="shared" si="55"/>
        <v>1</v>
      </c>
      <c r="CR464" s="33">
        <f>(IF(CD464=TRUE,CI464+(CI464*'2. AC Monitors'!$D$15),'1. Version 7 Dataset'!CI464))*0.85</f>
        <v>37.738385000000001</v>
      </c>
      <c r="CS464" s="35">
        <f t="shared" si="56"/>
        <v>0</v>
      </c>
      <c r="CT464" s="35">
        <f>($AZ464*$R464*'3. Signage Displays'!$A$7)+'3. Signage Displays'!$B$7*TANH('3. Signage Displays'!$C$7*('1. Version 7 Dataset'!$R464+'3. Signage Displays'!$D$7)+'3. Signage Displays'!$E$7)+'3. Signage Displays'!$F$7</f>
        <v>30.976309481943154</v>
      </c>
      <c r="CU464" s="36">
        <f>($AZ464*$R464*'3. Signage Displays'!$A$7)</f>
        <v>2.2288530000000004</v>
      </c>
      <c r="CV464" s="37">
        <f>BE464-(AZ464*R464*'3. Signage Displays'!$A$7)</f>
        <v>11.081147</v>
      </c>
      <c r="CW464" s="37">
        <f>IF(CC464=TRUE,CV464-(CT464*'3. Signage Displays'!$A$12),CV464)</f>
        <v>11.081147</v>
      </c>
      <c r="CX464" s="38">
        <f>'3. Signage Displays'!$B$7*TANH('3. Signage Displays'!$C$7*('1. Version 7 Dataset'!R464+'3. Signage Displays'!$D$7)+'3. Signage Displays'!$E$7)+'3. Signage Displays'!$F$7</f>
        <v>28.747456481943154</v>
      </c>
      <c r="CY464" s="28">
        <f t="shared" si="57"/>
        <v>1</v>
      </c>
    </row>
    <row r="465" spans="1:103" s="17" customFormat="1" ht="19.5" customHeight="1">
      <c r="A465" s="28">
        <v>625</v>
      </c>
      <c r="B465" s="29" t="s">
        <v>1604</v>
      </c>
      <c r="C465" s="29" t="s">
        <v>1622</v>
      </c>
      <c r="D465" s="29" t="s">
        <v>1622</v>
      </c>
      <c r="E465" s="29" t="s">
        <v>1606</v>
      </c>
      <c r="F465" s="29" t="s">
        <v>1622</v>
      </c>
      <c r="G465" s="29" t="s">
        <v>1622</v>
      </c>
      <c r="H465" s="29" t="s">
        <v>1623</v>
      </c>
      <c r="I465" s="29" t="s">
        <v>78</v>
      </c>
      <c r="J465" s="29" t="s">
        <v>100</v>
      </c>
      <c r="K465" s="29"/>
      <c r="L465" s="29" t="s">
        <v>80</v>
      </c>
      <c r="M465" s="29"/>
      <c r="N465" s="30">
        <v>1000</v>
      </c>
      <c r="O465" s="30">
        <v>11.8</v>
      </c>
      <c r="P465" s="30">
        <v>20.9</v>
      </c>
      <c r="Q465" s="31">
        <v>24</v>
      </c>
      <c r="R465" s="30">
        <v>244.84</v>
      </c>
      <c r="S465" s="30">
        <v>1.78</v>
      </c>
      <c r="T465" s="30">
        <v>1080</v>
      </c>
      <c r="U465" s="30">
        <v>1920</v>
      </c>
      <c r="V465" s="32">
        <v>2.1</v>
      </c>
      <c r="W465" s="30">
        <v>8469</v>
      </c>
      <c r="X465" s="30">
        <v>60</v>
      </c>
      <c r="Y465" s="30">
        <v>0.3</v>
      </c>
      <c r="Z465" s="29" t="s">
        <v>86</v>
      </c>
      <c r="AA465" s="29" t="s">
        <v>86</v>
      </c>
      <c r="AB465" s="29"/>
      <c r="AC465" s="29"/>
      <c r="AD465" s="29" t="s">
        <v>84</v>
      </c>
      <c r="AE465" s="29" t="s">
        <v>83</v>
      </c>
      <c r="AF465" s="29" t="s">
        <v>1206</v>
      </c>
      <c r="AG465" s="29" t="s">
        <v>1624</v>
      </c>
      <c r="AH465" s="29" t="s">
        <v>86</v>
      </c>
      <c r="AI465" s="29"/>
      <c r="AJ465" s="29" t="s">
        <v>86</v>
      </c>
      <c r="AK465" s="29" t="s">
        <v>86</v>
      </c>
      <c r="AL465" s="29" t="s">
        <v>107</v>
      </c>
      <c r="AM465" s="29" t="s">
        <v>1624</v>
      </c>
      <c r="AN465" s="29" t="s">
        <v>86</v>
      </c>
      <c r="AO465" s="29" t="s">
        <v>86</v>
      </c>
      <c r="AP465" s="29" t="s">
        <v>86</v>
      </c>
      <c r="AQ465" s="29" t="s">
        <v>96</v>
      </c>
      <c r="AR465" s="29"/>
      <c r="AS465" s="29" t="s">
        <v>84</v>
      </c>
      <c r="AT465" s="29" t="s">
        <v>89</v>
      </c>
      <c r="AU465" s="29"/>
      <c r="AV465" s="30">
        <v>1</v>
      </c>
      <c r="AW465" s="29" t="s">
        <v>84</v>
      </c>
      <c r="AX465" s="29" t="s">
        <v>84</v>
      </c>
      <c r="AY465" s="30">
        <v>250</v>
      </c>
      <c r="AZ465" s="30">
        <v>302.60000000000002</v>
      </c>
      <c r="BA465" s="30">
        <v>183.5</v>
      </c>
      <c r="BB465" s="30">
        <v>202.2</v>
      </c>
      <c r="BC465" s="29"/>
      <c r="BD465" s="29"/>
      <c r="BE465" s="30">
        <v>14.32</v>
      </c>
      <c r="BF465" s="29"/>
      <c r="BG465" s="30">
        <v>0.25</v>
      </c>
      <c r="BH465" s="29"/>
      <c r="BI465" s="29"/>
      <c r="BJ465" s="30">
        <v>0.22</v>
      </c>
      <c r="BK465" s="30">
        <v>45.32</v>
      </c>
      <c r="BL465" s="30">
        <v>48.26</v>
      </c>
      <c r="BM465" s="30">
        <v>54.68</v>
      </c>
      <c r="BN465" s="29"/>
      <c r="BO465" s="29"/>
      <c r="BP465" s="30">
        <v>0.34</v>
      </c>
      <c r="BQ465" s="30">
        <v>0.34</v>
      </c>
      <c r="BR465" s="29"/>
      <c r="BS465" s="30">
        <v>14.32</v>
      </c>
      <c r="BT465" s="30">
        <v>45.82</v>
      </c>
      <c r="BU465" s="29"/>
      <c r="BV465" s="30">
        <v>0</v>
      </c>
      <c r="BW465" s="28">
        <v>625</v>
      </c>
      <c r="BX465" s="33">
        <f t="shared" si="52"/>
        <v>45.328619999999994</v>
      </c>
      <c r="BY465" s="34">
        <f>IF(COUNTIF($G$2:G465,G465)=1,1,0)</f>
        <v>1</v>
      </c>
      <c r="BZ465" s="34">
        <f t="shared" si="53"/>
        <v>1</v>
      </c>
      <c r="CA465" s="28" t="s">
        <v>3405</v>
      </c>
      <c r="CB465" s="34" t="b">
        <f t="shared" si="58"/>
        <v>0</v>
      </c>
      <c r="CC465" s="34" t="b">
        <f t="shared" si="54"/>
        <v>0</v>
      </c>
      <c r="CD465" s="34" t="b">
        <f t="array" ref="CD465">ISNUMBER(SEARCH("Touch Screen",$AJ465))</f>
        <v>0</v>
      </c>
      <c r="CE465" s="34"/>
      <c r="CF465" s="34"/>
      <c r="CG465" s="32">
        <v>0.3</v>
      </c>
      <c r="CH465" s="28">
        <v>0</v>
      </c>
      <c r="CI465" s="33">
        <f>('2. AC Monitors'!$A$8*'1. Version 7 Dataset'!$R465)+('1. Version 7 Dataset'!$V465*'2. AC Monitors'!$B$8)+'2. AC Monitors'!$C$8</f>
        <v>46.690480000000001</v>
      </c>
      <c r="CJ465" s="35">
        <f>BX465-('2. AC Monitors'!$B$8*V465)</f>
        <v>36.508619999999993</v>
      </c>
      <c r="CK465" s="33">
        <f>IF($CH465=0,CJ465,CJ465-('2. AC Monitors'!$A$15*'1. Version 7 Dataset'!$CG465))</f>
        <v>36.508619999999993</v>
      </c>
      <c r="CL465" s="33">
        <f>IF($CC465=TRUE,'1. Version 7 Dataset'!CK465-($CI465*'2. AC Monitors'!$B$15),'1. Version 7 Dataset'!CK465)</f>
        <v>36.508619999999993</v>
      </c>
      <c r="CM465" s="33">
        <f>IF($CD465=TRUE,CL465-($CI465*'2. AC Monitors'!$D$15),CL465)</f>
        <v>36.508619999999993</v>
      </c>
      <c r="CN465" s="33">
        <f>IF($CB465=TRUE,CM465-($CI465*'2. AC Monitors'!$E$15),CM465)</f>
        <v>36.508619999999993</v>
      </c>
      <c r="CO465" s="33">
        <f>IF($CA465="DC",CN465+(CI465*(1-'2. AC Monitors'!$D$21)),CN465)</f>
        <v>36.508619999999993</v>
      </c>
      <c r="CP465" s="35">
        <f>('2. AC Monitors'!$A$8*'1. Version 7 Dataset'!$R465)+'2. AC Monitors'!$C$8</f>
        <v>37.870480000000001</v>
      </c>
      <c r="CQ465" s="35">
        <f t="shared" si="55"/>
        <v>1</v>
      </c>
      <c r="CR465" s="33">
        <f>(IF(CD465=TRUE,CI465+(CI465*'2. AC Monitors'!$D$15),'1. Version 7 Dataset'!CI465))*0.85</f>
        <v>39.686908000000003</v>
      </c>
      <c r="CS465" s="35">
        <f t="shared" si="56"/>
        <v>0</v>
      </c>
      <c r="CT465" s="35">
        <f>($AZ465*$R465*'3. Signage Displays'!$A$7)+'3. Signage Displays'!$B$7*TANH('3. Signage Displays'!$C$7*('1. Version 7 Dataset'!$R465+'3. Signage Displays'!$D$7)+'3. Signage Displays'!$E$7)+'3. Signage Displays'!$F$7</f>
        <v>32.831608697945541</v>
      </c>
      <c r="CU465" s="36">
        <f>($AZ465*$R465*'3. Signage Displays'!$A$7)</f>
        <v>2.9635433600000005</v>
      </c>
      <c r="CV465" s="37">
        <f>BE465-(AZ465*R465*'3. Signage Displays'!$A$7)</f>
        <v>11.356456639999999</v>
      </c>
      <c r="CW465" s="37">
        <f>IF(CC465=TRUE,CV465-(CT465*'3. Signage Displays'!$A$12),CV465)</f>
        <v>11.356456639999999</v>
      </c>
      <c r="CX465" s="38">
        <f>'3. Signage Displays'!$B$7*TANH('3. Signage Displays'!$C$7*('1. Version 7 Dataset'!R465+'3. Signage Displays'!$D$7)+'3. Signage Displays'!$E$7)+'3. Signage Displays'!$F$7</f>
        <v>29.868065337945538</v>
      </c>
      <c r="CY465" s="28">
        <f t="shared" si="57"/>
        <v>1</v>
      </c>
    </row>
    <row r="466" spans="1:103" s="17" customFormat="1" ht="19.5" customHeight="1">
      <c r="A466" s="28">
        <v>626</v>
      </c>
      <c r="B466" s="29" t="s">
        <v>1604</v>
      </c>
      <c r="C466" s="29" t="s">
        <v>1625</v>
      </c>
      <c r="D466" s="29" t="s">
        <v>1626</v>
      </c>
      <c r="E466" s="29" t="s">
        <v>1606</v>
      </c>
      <c r="F466" s="29" t="s">
        <v>1625</v>
      </c>
      <c r="G466" s="29" t="s">
        <v>1626</v>
      </c>
      <c r="H466" s="29" t="s">
        <v>1627</v>
      </c>
      <c r="I466" s="29" t="s">
        <v>78</v>
      </c>
      <c r="J466" s="29" t="s">
        <v>100</v>
      </c>
      <c r="K466" s="29"/>
      <c r="L466" s="29" t="s">
        <v>80</v>
      </c>
      <c r="M466" s="29"/>
      <c r="N466" s="30">
        <v>1000</v>
      </c>
      <c r="O466" s="30">
        <v>13.2</v>
      </c>
      <c r="P466" s="30">
        <v>23.5</v>
      </c>
      <c r="Q466" s="31">
        <v>27</v>
      </c>
      <c r="R466" s="30">
        <v>311.37</v>
      </c>
      <c r="S466" s="30">
        <v>1.78</v>
      </c>
      <c r="T466" s="30">
        <v>1080</v>
      </c>
      <c r="U466" s="30">
        <v>1920</v>
      </c>
      <c r="V466" s="32">
        <v>2.1</v>
      </c>
      <c r="W466" s="30">
        <v>6660</v>
      </c>
      <c r="X466" s="30">
        <v>60</v>
      </c>
      <c r="Y466" s="30">
        <v>0.3</v>
      </c>
      <c r="Z466" s="29" t="s">
        <v>86</v>
      </c>
      <c r="AA466" s="29" t="s">
        <v>86</v>
      </c>
      <c r="AB466" s="29"/>
      <c r="AC466" s="29"/>
      <c r="AD466" s="29" t="s">
        <v>84</v>
      </c>
      <c r="AE466" s="29" t="s">
        <v>83</v>
      </c>
      <c r="AF466" s="29" t="s">
        <v>1206</v>
      </c>
      <c r="AG466" s="29" t="s">
        <v>1624</v>
      </c>
      <c r="AH466" s="29" t="s">
        <v>86</v>
      </c>
      <c r="AI466" s="29"/>
      <c r="AJ466" s="29" t="s">
        <v>86</v>
      </c>
      <c r="AK466" s="29" t="s">
        <v>86</v>
      </c>
      <c r="AL466" s="29" t="s">
        <v>107</v>
      </c>
      <c r="AM466" s="29" t="s">
        <v>1624</v>
      </c>
      <c r="AN466" s="29" t="s">
        <v>86</v>
      </c>
      <c r="AO466" s="29" t="s">
        <v>86</v>
      </c>
      <c r="AP466" s="29" t="s">
        <v>86</v>
      </c>
      <c r="AQ466" s="29" t="s">
        <v>96</v>
      </c>
      <c r="AR466" s="29"/>
      <c r="AS466" s="29" t="s">
        <v>84</v>
      </c>
      <c r="AT466" s="29" t="s">
        <v>89</v>
      </c>
      <c r="AU466" s="29"/>
      <c r="AV466" s="30">
        <v>1</v>
      </c>
      <c r="AW466" s="29" t="s">
        <v>84</v>
      </c>
      <c r="AX466" s="29" t="s">
        <v>84</v>
      </c>
      <c r="AY466" s="30">
        <v>250</v>
      </c>
      <c r="AZ466" s="30">
        <v>284.3</v>
      </c>
      <c r="BA466" s="30">
        <v>199.8</v>
      </c>
      <c r="BB466" s="30">
        <v>203.1</v>
      </c>
      <c r="BC466" s="29"/>
      <c r="BD466" s="29"/>
      <c r="BE466" s="30">
        <v>15.12</v>
      </c>
      <c r="BF466" s="29"/>
      <c r="BG466" s="30">
        <v>0.24</v>
      </c>
      <c r="BH466" s="29"/>
      <c r="BI466" s="29"/>
      <c r="BJ466" s="30">
        <v>0.21</v>
      </c>
      <c r="BK466" s="30">
        <v>47.72</v>
      </c>
      <c r="BL466" s="30">
        <v>48.26</v>
      </c>
      <c r="BM466" s="30">
        <v>63.99</v>
      </c>
      <c r="BN466" s="29"/>
      <c r="BO466" s="29"/>
      <c r="BP466" s="30">
        <v>0.33</v>
      </c>
      <c r="BQ466" s="30">
        <v>0.33</v>
      </c>
      <c r="BR466" s="29"/>
      <c r="BS466" s="30">
        <v>15.07</v>
      </c>
      <c r="BT466" s="30">
        <v>48.08</v>
      </c>
      <c r="BU466" s="29"/>
      <c r="BV466" s="30">
        <v>0</v>
      </c>
      <c r="BW466" s="28">
        <v>626</v>
      </c>
      <c r="BX466" s="33">
        <f t="shared" si="52"/>
        <v>47.724479999999993</v>
      </c>
      <c r="BY466" s="34">
        <f>IF(COUNTIF($G$2:G466,G466)=1,1,0)</f>
        <v>1</v>
      </c>
      <c r="BZ466" s="34">
        <f t="shared" si="53"/>
        <v>1</v>
      </c>
      <c r="CA466" s="28" t="s">
        <v>3405</v>
      </c>
      <c r="CB466" s="34" t="b">
        <f t="shared" si="58"/>
        <v>0</v>
      </c>
      <c r="CC466" s="34" t="b">
        <f t="shared" si="54"/>
        <v>0</v>
      </c>
      <c r="CD466" s="34" t="b">
        <f t="array" ref="CD466">ISNUMBER(SEARCH("Touch Screen",$AJ466))</f>
        <v>0</v>
      </c>
      <c r="CE466" s="34"/>
      <c r="CF466" s="34"/>
      <c r="CG466" s="32">
        <v>0.3</v>
      </c>
      <c r="CH466" s="28">
        <v>0</v>
      </c>
      <c r="CI466" s="33">
        <f>('2. AC Monitors'!$A$8*'1. Version 7 Dataset'!$R466)+('1. Version 7 Dataset'!$V466*'2. AC Monitors'!$B$8)+'2. AC Monitors'!$C$8</f>
        <v>54.807139999999997</v>
      </c>
      <c r="CJ466" s="35">
        <f>BX466-('2. AC Monitors'!$B$8*V466)</f>
        <v>38.904479999999992</v>
      </c>
      <c r="CK466" s="33">
        <f>IF($CH466=0,CJ466,CJ466-('2. AC Monitors'!$A$15*'1. Version 7 Dataset'!$CG466))</f>
        <v>38.904479999999992</v>
      </c>
      <c r="CL466" s="33">
        <f>IF($CC466=TRUE,'1. Version 7 Dataset'!CK466-($CI466*'2. AC Monitors'!$B$15),'1. Version 7 Dataset'!CK466)</f>
        <v>38.904479999999992</v>
      </c>
      <c r="CM466" s="33">
        <f>IF($CD466=TRUE,CL466-($CI466*'2. AC Monitors'!$D$15),CL466)</f>
        <v>38.904479999999992</v>
      </c>
      <c r="CN466" s="33">
        <f>IF($CB466=TRUE,CM466-($CI466*'2. AC Monitors'!$E$15),CM466)</f>
        <v>38.904479999999992</v>
      </c>
      <c r="CO466" s="33">
        <f>IF($CA466="DC",CN466+(CI466*(1-'2. AC Monitors'!$D$21)),CN466)</f>
        <v>38.904479999999992</v>
      </c>
      <c r="CP466" s="35">
        <f>('2. AC Monitors'!$A$8*'1. Version 7 Dataset'!$R466)+'2. AC Monitors'!$C$8</f>
        <v>45.987139999999997</v>
      </c>
      <c r="CQ466" s="35">
        <f t="shared" si="55"/>
        <v>1</v>
      </c>
      <c r="CR466" s="33">
        <f>(IF(CD466=TRUE,CI466+(CI466*'2. AC Monitors'!$D$15),'1. Version 7 Dataset'!CI466))*0.85</f>
        <v>46.586068999999995</v>
      </c>
      <c r="CS466" s="35">
        <f t="shared" si="56"/>
        <v>0</v>
      </c>
      <c r="CT466" s="35">
        <f>($AZ466*$R466*'3. Signage Displays'!$A$7)+'3. Signage Displays'!$B$7*TANH('3. Signage Displays'!$C$7*('1. Version 7 Dataset'!$R466+'3. Signage Displays'!$D$7)+'3. Signage Displays'!$E$7)+'3. Signage Displays'!$F$7</f>
        <v>37.361500787288136</v>
      </c>
      <c r="CU466" s="36">
        <f>($AZ466*$R466*'3. Signage Displays'!$A$7)</f>
        <v>3.5408996400000006</v>
      </c>
      <c r="CV466" s="37">
        <f>BE466-(AZ466*R466*'3. Signage Displays'!$A$7)</f>
        <v>11.579100359999998</v>
      </c>
      <c r="CW466" s="37">
        <f>IF(CC466=TRUE,CV466-(CT466*'3. Signage Displays'!$A$12),CV466)</f>
        <v>11.579100359999998</v>
      </c>
      <c r="CX466" s="38">
        <f>'3. Signage Displays'!$B$7*TANH('3. Signage Displays'!$C$7*('1. Version 7 Dataset'!R466+'3. Signage Displays'!$D$7)+'3. Signage Displays'!$E$7)+'3. Signage Displays'!$F$7</f>
        <v>33.820601147288144</v>
      </c>
      <c r="CY466" s="28">
        <f t="shared" si="57"/>
        <v>1</v>
      </c>
    </row>
    <row r="467" spans="1:103" s="17" customFormat="1" ht="19.5" customHeight="1">
      <c r="A467" s="28">
        <v>628</v>
      </c>
      <c r="B467" s="29" t="s">
        <v>1639</v>
      </c>
      <c r="C467" s="29" t="s">
        <v>1643</v>
      </c>
      <c r="D467" s="29" t="s">
        <v>1644</v>
      </c>
      <c r="E467" s="29" t="s">
        <v>1642</v>
      </c>
      <c r="F467" s="29" t="s">
        <v>1643</v>
      </c>
      <c r="G467" s="29" t="s">
        <v>1644</v>
      </c>
      <c r="H467" s="29"/>
      <c r="I467" s="29" t="s">
        <v>78</v>
      </c>
      <c r="J467" s="29" t="s">
        <v>100</v>
      </c>
      <c r="K467" s="29"/>
      <c r="L467" s="29" t="s">
        <v>80</v>
      </c>
      <c r="M467" s="29"/>
      <c r="N467" s="30">
        <v>1000</v>
      </c>
      <c r="O467" s="30">
        <v>10.6</v>
      </c>
      <c r="P467" s="30">
        <v>18.8</v>
      </c>
      <c r="Q467" s="31">
        <v>21.5</v>
      </c>
      <c r="R467" s="30">
        <v>197.52</v>
      </c>
      <c r="S467" s="30">
        <v>1.78</v>
      </c>
      <c r="T467" s="30">
        <v>1080</v>
      </c>
      <c r="U467" s="30">
        <v>1920</v>
      </c>
      <c r="V467" s="32">
        <v>2.1</v>
      </c>
      <c r="W467" s="30">
        <v>205</v>
      </c>
      <c r="X467" s="30">
        <v>60</v>
      </c>
      <c r="Y467" s="30">
        <v>0.7</v>
      </c>
      <c r="Z467" s="29" t="s">
        <v>150</v>
      </c>
      <c r="AA467" s="29" t="s">
        <v>86</v>
      </c>
      <c r="AB467" s="29"/>
      <c r="AC467" s="29"/>
      <c r="AD467" s="29" t="s">
        <v>84</v>
      </c>
      <c r="AE467" s="29" t="s">
        <v>84</v>
      </c>
      <c r="AF467" s="29" t="s">
        <v>106</v>
      </c>
      <c r="AG467" s="29"/>
      <c r="AH467" s="29" t="s">
        <v>86</v>
      </c>
      <c r="AI467" s="29"/>
      <c r="AJ467" s="29" t="s">
        <v>86</v>
      </c>
      <c r="AK467" s="29" t="s">
        <v>86</v>
      </c>
      <c r="AL467" s="29" t="s">
        <v>107</v>
      </c>
      <c r="AM467" s="29"/>
      <c r="AN467" s="29" t="s">
        <v>86</v>
      </c>
      <c r="AO467" s="29" t="s">
        <v>86</v>
      </c>
      <c r="AP467" s="29" t="s">
        <v>86</v>
      </c>
      <c r="AQ467" s="29" t="s">
        <v>96</v>
      </c>
      <c r="AR467" s="29"/>
      <c r="AS467" s="29" t="s">
        <v>84</v>
      </c>
      <c r="AT467" s="29" t="s">
        <v>89</v>
      </c>
      <c r="AU467" s="29"/>
      <c r="AV467" s="30">
        <v>0</v>
      </c>
      <c r="AW467" s="29" t="s">
        <v>84</v>
      </c>
      <c r="AX467" s="29" t="s">
        <v>84</v>
      </c>
      <c r="AY467" s="30">
        <v>201.8</v>
      </c>
      <c r="AZ467" s="30">
        <v>354</v>
      </c>
      <c r="BA467" s="30">
        <v>201.8</v>
      </c>
      <c r="BB467" s="30">
        <v>204</v>
      </c>
      <c r="BC467" s="29"/>
      <c r="BD467" s="29"/>
      <c r="BE467" s="30">
        <v>10.81</v>
      </c>
      <c r="BF467" s="29"/>
      <c r="BG467" s="30">
        <v>0.22</v>
      </c>
      <c r="BH467" s="30">
        <v>0.16</v>
      </c>
      <c r="BI467" s="30">
        <v>0.5</v>
      </c>
      <c r="BJ467" s="30">
        <v>0.18</v>
      </c>
      <c r="BK467" s="30">
        <v>34.380000000000003</v>
      </c>
      <c r="BL467" s="30">
        <v>34.380000000000003</v>
      </c>
      <c r="BM467" s="30">
        <v>50.6</v>
      </c>
      <c r="BN467" s="29"/>
      <c r="BO467" s="29"/>
      <c r="BP467" s="30">
        <v>0.28999999999999998</v>
      </c>
      <c r="BQ467" s="30">
        <v>0.33</v>
      </c>
      <c r="BR467" s="30">
        <v>0.25</v>
      </c>
      <c r="BS467" s="30">
        <v>10.81</v>
      </c>
      <c r="BT467" s="30">
        <v>34.99</v>
      </c>
      <c r="BU467" s="29"/>
      <c r="BV467" s="30">
        <v>1</v>
      </c>
      <c r="BW467" s="28">
        <v>628</v>
      </c>
      <c r="BX467" s="33">
        <f t="shared" si="52"/>
        <v>34.396139999999995</v>
      </c>
      <c r="BY467" s="34">
        <f>IF(COUNTIF($G$2:G467,G467)=1,1,0)</f>
        <v>1</v>
      </c>
      <c r="BZ467" s="34">
        <f t="shared" si="53"/>
        <v>1</v>
      </c>
      <c r="CA467" s="28" t="s">
        <v>3405</v>
      </c>
      <c r="CB467" s="34" t="b">
        <f t="shared" si="58"/>
        <v>0</v>
      </c>
      <c r="CC467" s="34" t="b">
        <f t="shared" si="54"/>
        <v>0</v>
      </c>
      <c r="CD467" s="34" t="b">
        <f t="array" ref="CD467">ISNUMBER(SEARCH("Touch Screen",$AJ467))</f>
        <v>0</v>
      </c>
      <c r="CE467" s="34"/>
      <c r="CF467" s="34"/>
      <c r="CG467" s="32">
        <v>0.7</v>
      </c>
      <c r="CH467" s="28">
        <v>0</v>
      </c>
      <c r="CI467" s="33">
        <f>('2. AC Monitors'!$A$8*'1. Version 7 Dataset'!$R467)+('1. Version 7 Dataset'!$V467*'2. AC Monitors'!$B$8)+'2. AC Monitors'!$C$8</f>
        <v>40.917439999999999</v>
      </c>
      <c r="CJ467" s="35">
        <f>BX467-('2. AC Monitors'!$B$8*V467)</f>
        <v>25.576139999999995</v>
      </c>
      <c r="CK467" s="33">
        <f>IF($CH467=0,CJ467,CJ467-('2. AC Monitors'!$A$15*'1. Version 7 Dataset'!$CG467))</f>
        <v>25.576139999999995</v>
      </c>
      <c r="CL467" s="33">
        <f>IF($CC467=TRUE,'1. Version 7 Dataset'!CK467-($CI467*'2. AC Monitors'!$B$15),'1. Version 7 Dataset'!CK467)</f>
        <v>25.576139999999995</v>
      </c>
      <c r="CM467" s="33">
        <f>IF($CD467=TRUE,CL467-($CI467*'2. AC Monitors'!$D$15),CL467)</f>
        <v>25.576139999999995</v>
      </c>
      <c r="CN467" s="33">
        <f>IF($CB467=TRUE,CM467-($CI467*'2. AC Monitors'!$E$15),CM467)</f>
        <v>25.576139999999995</v>
      </c>
      <c r="CO467" s="33">
        <f>IF($CA467="DC",CN467+(CI467*(1-'2. AC Monitors'!$D$21)),CN467)</f>
        <v>25.576139999999995</v>
      </c>
      <c r="CP467" s="35">
        <f>('2. AC Monitors'!$A$8*'1. Version 7 Dataset'!$R467)+'2. AC Monitors'!$C$8</f>
        <v>32.097440000000006</v>
      </c>
      <c r="CQ467" s="35">
        <f t="shared" si="55"/>
        <v>1</v>
      </c>
      <c r="CR467" s="33">
        <f>(IF(CD467=TRUE,CI467+(CI467*'2. AC Monitors'!$D$15),'1. Version 7 Dataset'!CI467))*0.85</f>
        <v>34.779823999999998</v>
      </c>
      <c r="CS467" s="35">
        <f t="shared" si="56"/>
        <v>1</v>
      </c>
      <c r="CT467" s="35">
        <f>($AZ467*$R467*'3. Signage Displays'!$A$7)+'3. Signage Displays'!$B$7*TANH('3. Signage Displays'!$C$7*('1. Version 7 Dataset'!$R467+'3. Signage Displays'!$D$7)+'3. Signage Displays'!$E$7)+'3. Signage Displays'!$F$7</f>
        <v>29.839979077923772</v>
      </c>
      <c r="CU467" s="36">
        <f>($AZ467*$R467*'3. Signage Displays'!$A$7)</f>
        <v>2.7968832000000003</v>
      </c>
      <c r="CV467" s="37">
        <f>BE467-(AZ467*R467*'3. Signage Displays'!$A$7)</f>
        <v>8.0131168000000006</v>
      </c>
      <c r="CW467" s="37">
        <f>IF(CC467=TRUE,CV467-(CT467*'3. Signage Displays'!$A$12),CV467)</f>
        <v>8.0131168000000006</v>
      </c>
      <c r="CX467" s="38">
        <f>'3. Signage Displays'!$B$7*TANH('3. Signage Displays'!$C$7*('1. Version 7 Dataset'!R467+'3. Signage Displays'!$D$7)+'3. Signage Displays'!$E$7)+'3. Signage Displays'!$F$7</f>
        <v>27.043095877923768</v>
      </c>
      <c r="CY467" s="28">
        <f t="shared" si="57"/>
        <v>1</v>
      </c>
    </row>
    <row r="468" spans="1:103" s="17" customFormat="1" ht="19.5" customHeight="1">
      <c r="A468" s="28">
        <v>629</v>
      </c>
      <c r="B468" s="29" t="s">
        <v>1639</v>
      </c>
      <c r="C468" s="29" t="s">
        <v>1651</v>
      </c>
      <c r="D468" s="29" t="s">
        <v>1652</v>
      </c>
      <c r="E468" s="29" t="s">
        <v>1642</v>
      </c>
      <c r="F468" s="29" t="s">
        <v>1651</v>
      </c>
      <c r="G468" s="29" t="s">
        <v>1652</v>
      </c>
      <c r="H468" s="29"/>
      <c r="I468" s="29" t="s">
        <v>78</v>
      </c>
      <c r="J468" s="29" t="s">
        <v>100</v>
      </c>
      <c r="K468" s="29"/>
      <c r="L468" s="29" t="s">
        <v>80</v>
      </c>
      <c r="M468" s="29"/>
      <c r="N468" s="30">
        <v>1000</v>
      </c>
      <c r="O468" s="30">
        <v>11.7</v>
      </c>
      <c r="P468" s="30">
        <v>20.7</v>
      </c>
      <c r="Q468" s="31">
        <v>23.8</v>
      </c>
      <c r="R468" s="30">
        <v>242.04</v>
      </c>
      <c r="S468" s="30">
        <v>1.78</v>
      </c>
      <c r="T468" s="30">
        <v>1080</v>
      </c>
      <c r="U468" s="30">
        <v>1920</v>
      </c>
      <c r="V468" s="32">
        <v>2.1</v>
      </c>
      <c r="W468" s="30">
        <v>185</v>
      </c>
      <c r="X468" s="30">
        <v>60</v>
      </c>
      <c r="Y468" s="30">
        <v>0.7</v>
      </c>
      <c r="Z468" s="29" t="s">
        <v>150</v>
      </c>
      <c r="AA468" s="29" t="s">
        <v>86</v>
      </c>
      <c r="AB468" s="29"/>
      <c r="AC468" s="29"/>
      <c r="AD468" s="29" t="s">
        <v>84</v>
      </c>
      <c r="AE468" s="29" t="s">
        <v>84</v>
      </c>
      <c r="AF468" s="29" t="s">
        <v>542</v>
      </c>
      <c r="AG468" s="29"/>
      <c r="AH468" s="29" t="s">
        <v>86</v>
      </c>
      <c r="AI468" s="29"/>
      <c r="AJ468" s="29" t="s">
        <v>86</v>
      </c>
      <c r="AK468" s="29" t="s">
        <v>86</v>
      </c>
      <c r="AL468" s="29" t="s">
        <v>87</v>
      </c>
      <c r="AM468" s="29"/>
      <c r="AN468" s="29" t="s">
        <v>86</v>
      </c>
      <c r="AO468" s="29" t="s">
        <v>86</v>
      </c>
      <c r="AP468" s="29" t="s">
        <v>86</v>
      </c>
      <c r="AQ468" s="29" t="s">
        <v>96</v>
      </c>
      <c r="AR468" s="29"/>
      <c r="AS468" s="29" t="s">
        <v>84</v>
      </c>
      <c r="AT468" s="29" t="s">
        <v>89</v>
      </c>
      <c r="AU468" s="29"/>
      <c r="AV468" s="30">
        <v>0</v>
      </c>
      <c r="AW468" s="29" t="s">
        <v>84</v>
      </c>
      <c r="AX468" s="29" t="s">
        <v>84</v>
      </c>
      <c r="AY468" s="30">
        <v>203</v>
      </c>
      <c r="AZ468" s="30">
        <v>262.8</v>
      </c>
      <c r="BA468" s="30">
        <v>172.4</v>
      </c>
      <c r="BB468" s="30">
        <v>200.8</v>
      </c>
      <c r="BC468" s="29"/>
      <c r="BD468" s="29"/>
      <c r="BE468" s="30">
        <v>16.88</v>
      </c>
      <c r="BF468" s="29"/>
      <c r="BG468" s="30">
        <v>0.2</v>
      </c>
      <c r="BH468" s="30">
        <v>0.16</v>
      </c>
      <c r="BI468" s="30">
        <v>0.5</v>
      </c>
      <c r="BJ468" s="30">
        <v>0.18</v>
      </c>
      <c r="BK468" s="30">
        <v>52.92</v>
      </c>
      <c r="BL468" s="30">
        <v>52.92</v>
      </c>
      <c r="BM468" s="30">
        <v>54.1</v>
      </c>
      <c r="BN468" s="29"/>
      <c r="BO468" s="29"/>
      <c r="BP468" s="30">
        <v>0.28000000000000003</v>
      </c>
      <c r="BQ468" s="30">
        <v>0.3</v>
      </c>
      <c r="BR468" s="30">
        <v>0.25</v>
      </c>
      <c r="BS468" s="30">
        <v>16.78</v>
      </c>
      <c r="BT468" s="30">
        <v>53.16</v>
      </c>
      <c r="BU468" s="29"/>
      <c r="BV468" s="30">
        <v>1</v>
      </c>
      <c r="BW468" s="28">
        <v>629</v>
      </c>
      <c r="BX468" s="33">
        <f t="shared" si="52"/>
        <v>52.892879999999991</v>
      </c>
      <c r="BY468" s="34">
        <f>IF(COUNTIF($G$2:G468,G468)=1,1,0)</f>
        <v>1</v>
      </c>
      <c r="BZ468" s="34">
        <f t="shared" si="53"/>
        <v>1</v>
      </c>
      <c r="CA468" s="28" t="s">
        <v>3405</v>
      </c>
      <c r="CB468" s="34" t="b">
        <f t="shared" si="58"/>
        <v>0</v>
      </c>
      <c r="CC468" s="34" t="b">
        <f t="shared" si="54"/>
        <v>0</v>
      </c>
      <c r="CD468" s="34" t="b">
        <f t="array" ref="CD468">ISNUMBER(SEARCH("Touch Screen",$AJ468))</f>
        <v>0</v>
      </c>
      <c r="CE468" s="34"/>
      <c r="CF468" s="34"/>
      <c r="CG468" s="32">
        <v>0.7</v>
      </c>
      <c r="CH468" s="28">
        <v>0</v>
      </c>
      <c r="CI468" s="33">
        <f>('2. AC Monitors'!$A$8*'1. Version 7 Dataset'!$R468)+('1. Version 7 Dataset'!$V468*'2. AC Monitors'!$B$8)+'2. AC Monitors'!$C$8</f>
        <v>46.348879999999994</v>
      </c>
      <c r="CJ468" s="35">
        <f>BX468-('2. AC Monitors'!$B$8*V468)</f>
        <v>44.072879999999991</v>
      </c>
      <c r="CK468" s="33">
        <f>IF($CH468=0,CJ468,CJ468-('2. AC Monitors'!$A$15*'1. Version 7 Dataset'!$CG468))</f>
        <v>44.072879999999991</v>
      </c>
      <c r="CL468" s="33">
        <f>IF($CC468=TRUE,'1. Version 7 Dataset'!CK468-($CI468*'2. AC Monitors'!$B$15),'1. Version 7 Dataset'!CK468)</f>
        <v>44.072879999999991</v>
      </c>
      <c r="CM468" s="33">
        <f>IF($CD468=TRUE,CL468-($CI468*'2. AC Monitors'!$D$15),CL468)</f>
        <v>44.072879999999991</v>
      </c>
      <c r="CN468" s="33">
        <f>IF($CB468=TRUE,CM468-($CI468*'2. AC Monitors'!$E$15),CM468)</f>
        <v>44.072879999999991</v>
      </c>
      <c r="CO468" s="33">
        <f>IF($CA468="DC",CN468+(CI468*(1-'2. AC Monitors'!$D$21)),CN468)</f>
        <v>44.072879999999991</v>
      </c>
      <c r="CP468" s="35">
        <f>('2. AC Monitors'!$A$8*'1. Version 7 Dataset'!$R468)+'2. AC Monitors'!$C$8</f>
        <v>37.528880000000001</v>
      </c>
      <c r="CQ468" s="35">
        <f t="shared" si="55"/>
        <v>0</v>
      </c>
      <c r="CR468" s="33">
        <f>(IF(CD468=TRUE,CI468+(CI468*'2. AC Monitors'!$D$15),'1. Version 7 Dataset'!CI468))*0.85</f>
        <v>39.396547999999996</v>
      </c>
      <c r="CS468" s="35">
        <f t="shared" si="56"/>
        <v>0</v>
      </c>
      <c r="CT468" s="35">
        <f>($AZ468*$R468*'3. Signage Displays'!$A$7)+'3. Signage Displays'!$B$7*TANH('3. Signage Displays'!$C$7*('1. Version 7 Dataset'!$R468+'3. Signage Displays'!$D$7)+'3. Signage Displays'!$E$7)+'3. Signage Displays'!$F$7</f>
        <v>32.245506799153873</v>
      </c>
      <c r="CU468" s="36">
        <f>($AZ468*$R468*'3. Signage Displays'!$A$7)</f>
        <v>2.5443244800000002</v>
      </c>
      <c r="CV468" s="37">
        <f>BE468-(AZ468*R468*'3. Signage Displays'!$A$7)</f>
        <v>14.335675519999999</v>
      </c>
      <c r="CW468" s="37">
        <f>IF(CC468=TRUE,CV468-(CT468*'3. Signage Displays'!$A$12),CV468)</f>
        <v>14.335675519999999</v>
      </c>
      <c r="CX468" s="38">
        <f>'3. Signage Displays'!$B$7*TANH('3. Signage Displays'!$C$7*('1. Version 7 Dataset'!R468+'3. Signage Displays'!$D$7)+'3. Signage Displays'!$E$7)+'3. Signage Displays'!$F$7</f>
        <v>29.701182319153872</v>
      </c>
      <c r="CY468" s="28">
        <f t="shared" si="57"/>
        <v>1</v>
      </c>
    </row>
    <row r="469" spans="1:103" s="17" customFormat="1" ht="19.5" customHeight="1">
      <c r="A469" s="28">
        <v>632</v>
      </c>
      <c r="B469" s="29" t="s">
        <v>2231</v>
      </c>
      <c r="C469" s="29" t="s">
        <v>2236</v>
      </c>
      <c r="D469" s="29" t="s">
        <v>2237</v>
      </c>
      <c r="E469" s="29" t="s">
        <v>2234</v>
      </c>
      <c r="F469" s="29" t="s">
        <v>2236</v>
      </c>
      <c r="G469" s="29" t="s">
        <v>2237</v>
      </c>
      <c r="H469" s="29" t="s">
        <v>2238</v>
      </c>
      <c r="I469" s="29" t="s">
        <v>78</v>
      </c>
      <c r="J469" s="29" t="s">
        <v>100</v>
      </c>
      <c r="K469" s="29"/>
      <c r="L469" s="29" t="s">
        <v>80</v>
      </c>
      <c r="M469" s="29"/>
      <c r="N469" s="30">
        <v>1000</v>
      </c>
      <c r="O469" s="30">
        <v>11.7</v>
      </c>
      <c r="P469" s="30">
        <v>20.7</v>
      </c>
      <c r="Q469" s="31">
        <v>23.8</v>
      </c>
      <c r="R469" s="30">
        <v>242.04</v>
      </c>
      <c r="S469" s="30">
        <v>1.78</v>
      </c>
      <c r="T469" s="30">
        <v>1080</v>
      </c>
      <c r="U469" s="30">
        <v>1920</v>
      </c>
      <c r="V469" s="32">
        <v>2.1</v>
      </c>
      <c r="W469" s="30">
        <v>8567</v>
      </c>
      <c r="X469" s="30">
        <v>60</v>
      </c>
      <c r="Y469" s="30">
        <v>0.3</v>
      </c>
      <c r="Z469" s="29" t="s">
        <v>86</v>
      </c>
      <c r="AA469" s="29" t="s">
        <v>86</v>
      </c>
      <c r="AB469" s="29"/>
      <c r="AC469" s="29"/>
      <c r="AD469" s="29" t="s">
        <v>84</v>
      </c>
      <c r="AE469" s="29" t="s">
        <v>84</v>
      </c>
      <c r="AF469" s="29" t="s">
        <v>133</v>
      </c>
      <c r="AG469" s="29"/>
      <c r="AH469" s="29" t="s">
        <v>120</v>
      </c>
      <c r="AI469" s="29"/>
      <c r="AJ469" s="29" t="s">
        <v>86</v>
      </c>
      <c r="AK469" s="29" t="s">
        <v>86</v>
      </c>
      <c r="AL469" s="29" t="s">
        <v>87</v>
      </c>
      <c r="AM469" s="29"/>
      <c r="AN469" s="29" t="s">
        <v>86</v>
      </c>
      <c r="AO469" s="29" t="s">
        <v>86</v>
      </c>
      <c r="AP469" s="29" t="s">
        <v>86</v>
      </c>
      <c r="AQ469" s="29" t="s">
        <v>96</v>
      </c>
      <c r="AR469" s="29"/>
      <c r="AS469" s="29" t="s">
        <v>84</v>
      </c>
      <c r="AT469" s="29" t="s">
        <v>89</v>
      </c>
      <c r="AU469" s="29"/>
      <c r="AV469" s="30">
        <v>5</v>
      </c>
      <c r="AW469" s="29" t="s">
        <v>84</v>
      </c>
      <c r="AX469" s="29" t="s">
        <v>84</v>
      </c>
      <c r="AY469" s="30">
        <v>250</v>
      </c>
      <c r="AZ469" s="30">
        <v>313.3</v>
      </c>
      <c r="BA469" s="30">
        <v>289.2</v>
      </c>
      <c r="BB469" s="30">
        <v>200</v>
      </c>
      <c r="BC469" s="29"/>
      <c r="BD469" s="29"/>
      <c r="BE469" s="30">
        <v>14.95</v>
      </c>
      <c r="BF469" s="29"/>
      <c r="BG469" s="30">
        <v>0.18</v>
      </c>
      <c r="BH469" s="29"/>
      <c r="BI469" s="29"/>
      <c r="BJ469" s="30">
        <v>0.15</v>
      </c>
      <c r="BK469" s="30">
        <v>46.86</v>
      </c>
      <c r="BL469" s="30">
        <v>46.86</v>
      </c>
      <c r="BM469" s="30">
        <v>54.1</v>
      </c>
      <c r="BN469" s="29"/>
      <c r="BO469" s="29"/>
      <c r="BP469" s="30">
        <v>0.21</v>
      </c>
      <c r="BQ469" s="30">
        <v>0.23</v>
      </c>
      <c r="BR469" s="29"/>
      <c r="BS469" s="30">
        <v>15.35</v>
      </c>
      <c r="BT469" s="30">
        <v>48.39</v>
      </c>
      <c r="BU469" s="29"/>
      <c r="BV469" s="30">
        <v>0</v>
      </c>
      <c r="BW469" s="28">
        <v>632</v>
      </c>
      <c r="BX469" s="33">
        <f t="shared" si="52"/>
        <v>46.861619999999988</v>
      </c>
      <c r="BY469" s="34">
        <f>IF(COUNTIF($G$2:G469,G469)=1,1,0)</f>
        <v>0</v>
      </c>
      <c r="BZ469" s="34">
        <f t="shared" si="53"/>
        <v>1</v>
      </c>
      <c r="CA469" s="28" t="s">
        <v>3405</v>
      </c>
      <c r="CB469" s="34" t="b">
        <f t="shared" si="58"/>
        <v>0</v>
      </c>
      <c r="CC469" s="34" t="b">
        <f t="shared" si="54"/>
        <v>0</v>
      </c>
      <c r="CD469" s="34" t="b">
        <f t="array" ref="CD469">ISNUMBER(SEARCH("Touch Screen",$AJ469))</f>
        <v>0</v>
      </c>
      <c r="CE469" s="34"/>
      <c r="CF469" s="34"/>
      <c r="CG469" s="32">
        <v>0.3</v>
      </c>
      <c r="CH469" s="28">
        <v>0</v>
      </c>
      <c r="CI469" s="33">
        <f>('2. AC Monitors'!$A$8*'1. Version 7 Dataset'!$R469)+('1. Version 7 Dataset'!$V469*'2. AC Monitors'!$B$8)+'2. AC Monitors'!$C$8</f>
        <v>46.348879999999994</v>
      </c>
      <c r="CJ469" s="35">
        <f>BX469-('2. AC Monitors'!$B$8*V469)</f>
        <v>38.041619999999988</v>
      </c>
      <c r="CK469" s="33">
        <f>IF($CH469=0,CJ469,CJ469-('2. AC Monitors'!$A$15*'1. Version 7 Dataset'!$CG469))</f>
        <v>38.041619999999988</v>
      </c>
      <c r="CL469" s="33">
        <f>IF($CC469=TRUE,'1. Version 7 Dataset'!CK469-($CI469*'2. AC Monitors'!$B$15),'1. Version 7 Dataset'!CK469)</f>
        <v>38.041619999999988</v>
      </c>
      <c r="CM469" s="33">
        <f>IF($CD469=TRUE,CL469-($CI469*'2. AC Monitors'!$D$15),CL469)</f>
        <v>38.041619999999988</v>
      </c>
      <c r="CN469" s="33">
        <f>IF($CB469=TRUE,CM469-($CI469*'2. AC Monitors'!$E$15),CM469)</f>
        <v>38.041619999999988</v>
      </c>
      <c r="CO469" s="33">
        <f>IF($CA469="DC",CN469+(CI469*(1-'2. AC Monitors'!$D$21)),CN469)</f>
        <v>38.041619999999988</v>
      </c>
      <c r="CP469" s="35">
        <f>('2. AC Monitors'!$A$8*'1. Version 7 Dataset'!$R469)+'2. AC Monitors'!$C$8</f>
        <v>37.528880000000001</v>
      </c>
      <c r="CQ469" s="35">
        <f t="shared" si="55"/>
        <v>0</v>
      </c>
      <c r="CR469" s="33">
        <f>(IF(CD469=TRUE,CI469+(CI469*'2. AC Monitors'!$D$15),'1. Version 7 Dataset'!CI469))*0.85</f>
        <v>39.396547999999996</v>
      </c>
      <c r="CS469" s="35">
        <f t="shared" si="56"/>
        <v>0</v>
      </c>
      <c r="CT469" s="35">
        <f>($AZ469*$R469*'3. Signage Displays'!$A$7)+'3. Signage Displays'!$B$7*TANH('3. Signage Displays'!$C$7*('1. Version 7 Dataset'!$R469+'3. Signage Displays'!$D$7)+'3. Signage Displays'!$E$7)+'3. Signage Displays'!$F$7</f>
        <v>32.734427599153875</v>
      </c>
      <c r="CU469" s="36">
        <f>($AZ469*$R469*'3. Signage Displays'!$A$7)</f>
        <v>3.03324528</v>
      </c>
      <c r="CV469" s="37">
        <f>BE469-(AZ469*R469*'3. Signage Displays'!$A$7)</f>
        <v>11.91675472</v>
      </c>
      <c r="CW469" s="37">
        <f>IF(CC469=TRUE,CV469-(CT469*'3. Signage Displays'!$A$12),CV469)</f>
        <v>11.91675472</v>
      </c>
      <c r="CX469" s="38">
        <f>'3. Signage Displays'!$B$7*TANH('3. Signage Displays'!$C$7*('1. Version 7 Dataset'!R469+'3. Signage Displays'!$D$7)+'3. Signage Displays'!$E$7)+'3. Signage Displays'!$F$7</f>
        <v>29.701182319153872</v>
      </c>
      <c r="CY469" s="28">
        <f t="shared" si="57"/>
        <v>1</v>
      </c>
    </row>
    <row r="470" spans="1:103" s="17" customFormat="1" ht="19.5" customHeight="1">
      <c r="A470" s="28">
        <v>633</v>
      </c>
      <c r="B470" s="29" t="s">
        <v>1871</v>
      </c>
      <c r="C470" s="29" t="s">
        <v>1968</v>
      </c>
      <c r="D470" s="29" t="s">
        <v>1969</v>
      </c>
      <c r="E470" s="29" t="s">
        <v>1873</v>
      </c>
      <c r="F470" s="29" t="s">
        <v>1968</v>
      </c>
      <c r="G470" s="29" t="s">
        <v>1969</v>
      </c>
      <c r="H470" s="29" t="s">
        <v>1970</v>
      </c>
      <c r="I470" s="29" t="s">
        <v>78</v>
      </c>
      <c r="J470" s="29" t="s">
        <v>79</v>
      </c>
      <c r="K470" s="29" t="s">
        <v>105</v>
      </c>
      <c r="L470" s="29" t="s">
        <v>80</v>
      </c>
      <c r="M470" s="29" t="s">
        <v>105</v>
      </c>
      <c r="N470" s="30">
        <v>700</v>
      </c>
      <c r="O470" s="30">
        <v>13.2</v>
      </c>
      <c r="P470" s="30">
        <v>23.6</v>
      </c>
      <c r="Q470" s="31">
        <v>27</v>
      </c>
      <c r="R470" s="30">
        <v>311.67</v>
      </c>
      <c r="S470" s="30">
        <v>1.78</v>
      </c>
      <c r="T470" s="30">
        <v>1080</v>
      </c>
      <c r="U470" s="30">
        <v>1920</v>
      </c>
      <c r="V470" s="32">
        <v>2.1</v>
      </c>
      <c r="W470" s="30">
        <v>6654</v>
      </c>
      <c r="X470" s="30">
        <v>60</v>
      </c>
      <c r="Y470" s="30">
        <v>30</v>
      </c>
      <c r="Z470" s="29" t="s">
        <v>150</v>
      </c>
      <c r="AA470" s="29" t="s">
        <v>86</v>
      </c>
      <c r="AB470" s="29"/>
      <c r="AC470" s="29"/>
      <c r="AD470" s="29" t="s">
        <v>83</v>
      </c>
      <c r="AE470" s="29" t="s">
        <v>83</v>
      </c>
      <c r="AF470" s="29" t="s">
        <v>127</v>
      </c>
      <c r="AG470" s="29" t="s">
        <v>105</v>
      </c>
      <c r="AH470" s="29" t="s">
        <v>86</v>
      </c>
      <c r="AI470" s="29" t="s">
        <v>105</v>
      </c>
      <c r="AJ470" s="29" t="s">
        <v>86</v>
      </c>
      <c r="AK470" s="29" t="s">
        <v>86</v>
      </c>
      <c r="AL470" s="29" t="s">
        <v>102</v>
      </c>
      <c r="AM470" s="29" t="s">
        <v>105</v>
      </c>
      <c r="AN470" s="29" t="s">
        <v>86</v>
      </c>
      <c r="AO470" s="29" t="s">
        <v>86</v>
      </c>
      <c r="AP470" s="29" t="s">
        <v>86</v>
      </c>
      <c r="AQ470" s="29" t="s">
        <v>96</v>
      </c>
      <c r="AR470" s="29" t="s">
        <v>105</v>
      </c>
      <c r="AS470" s="29" t="s">
        <v>84</v>
      </c>
      <c r="AT470" s="29" t="s">
        <v>89</v>
      </c>
      <c r="AU470" s="29" t="s">
        <v>105</v>
      </c>
      <c r="AV470" s="30">
        <v>4</v>
      </c>
      <c r="AW470" s="29" t="s">
        <v>84</v>
      </c>
      <c r="AX470" s="29" t="s">
        <v>83</v>
      </c>
      <c r="AY470" s="30">
        <v>250</v>
      </c>
      <c r="AZ470" s="30">
        <v>274</v>
      </c>
      <c r="BA470" s="30">
        <v>267</v>
      </c>
      <c r="BB470" s="30">
        <v>200</v>
      </c>
      <c r="BC470" s="29"/>
      <c r="BD470" s="29"/>
      <c r="BE470" s="30">
        <v>18.07</v>
      </c>
      <c r="BF470" s="29"/>
      <c r="BG470" s="30">
        <v>0.23</v>
      </c>
      <c r="BH470" s="30">
        <v>0.3</v>
      </c>
      <c r="BI470" s="29"/>
      <c r="BJ470" s="30">
        <v>0.2</v>
      </c>
      <c r="BK470" s="30">
        <v>56.71</v>
      </c>
      <c r="BL470" s="30">
        <v>60.91</v>
      </c>
      <c r="BM470" s="30">
        <v>64.099999999999994</v>
      </c>
      <c r="BN470" s="29"/>
      <c r="BO470" s="29"/>
      <c r="BP470" s="30">
        <v>0.2</v>
      </c>
      <c r="BQ470" s="30">
        <v>0.23</v>
      </c>
      <c r="BR470" s="30">
        <v>0.3</v>
      </c>
      <c r="BS470" s="30">
        <v>18.149999999999999</v>
      </c>
      <c r="BT470" s="30">
        <v>56.95</v>
      </c>
      <c r="BU470" s="29"/>
      <c r="BV470" s="30">
        <v>0</v>
      </c>
      <c r="BW470" s="28">
        <v>633</v>
      </c>
      <c r="BX470" s="33">
        <f t="shared" si="52"/>
        <v>56.712239999999994</v>
      </c>
      <c r="BY470" s="34">
        <f>IF(COUNTIF($G$2:G470,G470)=1,1,0)</f>
        <v>1</v>
      </c>
      <c r="BZ470" s="34">
        <f t="shared" si="53"/>
        <v>1</v>
      </c>
      <c r="CA470" s="28" t="s">
        <v>3405</v>
      </c>
      <c r="CB470" s="34" t="b">
        <f t="shared" si="58"/>
        <v>0</v>
      </c>
      <c r="CC470" s="34" t="b">
        <f t="shared" si="54"/>
        <v>0</v>
      </c>
      <c r="CD470" s="34" t="b">
        <f t="array" ref="CD470">ISNUMBER(SEARCH("Touch Screen",$AJ470))</f>
        <v>0</v>
      </c>
      <c r="CE470" s="34"/>
      <c r="CF470" s="34"/>
      <c r="CG470" s="32">
        <v>30</v>
      </c>
      <c r="CH470" s="28">
        <v>0</v>
      </c>
      <c r="CI470" s="33">
        <f>('2. AC Monitors'!$A$8*'1. Version 7 Dataset'!$R470)+('1. Version 7 Dataset'!$V470*'2. AC Monitors'!$B$8)+'2. AC Monitors'!$C$8</f>
        <v>54.843740000000004</v>
      </c>
      <c r="CJ470" s="35">
        <f>BX470-('2. AC Monitors'!$B$8*V470)</f>
        <v>47.892239999999994</v>
      </c>
      <c r="CK470" s="33">
        <f>IF($CH470=0,CJ470,CJ470-('2. AC Monitors'!$A$15*'1. Version 7 Dataset'!$CG470))</f>
        <v>47.892239999999994</v>
      </c>
      <c r="CL470" s="33">
        <f>IF($CC470=TRUE,'1. Version 7 Dataset'!CK470-($CI470*'2. AC Monitors'!$B$15),'1. Version 7 Dataset'!CK470)</f>
        <v>47.892239999999994</v>
      </c>
      <c r="CM470" s="33">
        <f>IF($CD470=TRUE,CL470-($CI470*'2. AC Monitors'!$D$15),CL470)</f>
        <v>47.892239999999994</v>
      </c>
      <c r="CN470" s="33">
        <f>IF($CB470=TRUE,CM470-($CI470*'2. AC Monitors'!$E$15),CM470)</f>
        <v>47.892239999999994</v>
      </c>
      <c r="CO470" s="33">
        <f>IF($CA470="DC",CN470+(CI470*(1-'2. AC Monitors'!$D$21)),CN470)</f>
        <v>47.892239999999994</v>
      </c>
      <c r="CP470" s="35">
        <f>('2. AC Monitors'!$A$8*'1. Version 7 Dataset'!$R470)+'2. AC Monitors'!$C$8</f>
        <v>46.023740000000004</v>
      </c>
      <c r="CQ470" s="35">
        <f t="shared" si="55"/>
        <v>0</v>
      </c>
      <c r="CR470" s="33">
        <f>(IF(CD470=TRUE,CI470+(CI470*'2. AC Monitors'!$D$15),'1. Version 7 Dataset'!CI470))*0.85</f>
        <v>46.617179</v>
      </c>
      <c r="CS470" s="35">
        <f t="shared" si="56"/>
        <v>0</v>
      </c>
      <c r="CT470" s="35">
        <f>($AZ470*$R470*'3. Signage Displays'!$A$7)+'3. Signage Displays'!$B$7*TANH('3. Signage Displays'!$C$7*('1. Version 7 Dataset'!$R470+'3. Signage Displays'!$D$7)+'3. Signage Displays'!$E$7)+'3. Signage Displays'!$F$7</f>
        <v>37.254265279051396</v>
      </c>
      <c r="CU470" s="36">
        <f>($AZ470*$R470*'3. Signage Displays'!$A$7)</f>
        <v>3.4159032000000003</v>
      </c>
      <c r="CV470" s="37">
        <f>BE470-(AZ470*R470*'3. Signage Displays'!$A$7)</f>
        <v>14.6540968</v>
      </c>
      <c r="CW470" s="37">
        <f>IF(CC470=TRUE,CV470-(CT470*'3. Signage Displays'!$A$12),CV470)</f>
        <v>14.6540968</v>
      </c>
      <c r="CX470" s="38">
        <f>'3. Signage Displays'!$B$7*TANH('3. Signage Displays'!$C$7*('1. Version 7 Dataset'!R470+'3. Signage Displays'!$D$7)+'3. Signage Displays'!$E$7)+'3. Signage Displays'!$F$7</f>
        <v>33.8383620790514</v>
      </c>
      <c r="CY470" s="28">
        <f t="shared" si="57"/>
        <v>1</v>
      </c>
    </row>
    <row r="471" spans="1:103" s="17" customFormat="1" ht="19.5" customHeight="1">
      <c r="A471" s="28">
        <v>635</v>
      </c>
      <c r="B471" s="29" t="s">
        <v>446</v>
      </c>
      <c r="C471" s="29" t="s">
        <v>633</v>
      </c>
      <c r="D471" s="29" t="s">
        <v>634</v>
      </c>
      <c r="E471" s="29" t="s">
        <v>449</v>
      </c>
      <c r="F471" s="29" t="s">
        <v>636</v>
      </c>
      <c r="G471" s="29" t="s">
        <v>637</v>
      </c>
      <c r="H471" s="29"/>
      <c r="I471" s="29" t="s">
        <v>78</v>
      </c>
      <c r="J471" s="29" t="s">
        <v>100</v>
      </c>
      <c r="K471" s="29"/>
      <c r="L471" s="29" t="s">
        <v>80</v>
      </c>
      <c r="M471" s="29"/>
      <c r="N471" s="30">
        <v>500</v>
      </c>
      <c r="O471" s="30">
        <v>10.6</v>
      </c>
      <c r="P471" s="30">
        <v>18.8</v>
      </c>
      <c r="Q471" s="31">
        <v>21.5</v>
      </c>
      <c r="R471" s="30">
        <v>198.08</v>
      </c>
      <c r="S471" s="30">
        <v>1.78</v>
      </c>
      <c r="T471" s="30">
        <v>1080</v>
      </c>
      <c r="U471" s="30">
        <v>1920</v>
      </c>
      <c r="V471" s="32">
        <v>2.1</v>
      </c>
      <c r="W471" s="30">
        <v>10469</v>
      </c>
      <c r="X471" s="30">
        <v>60</v>
      </c>
      <c r="Y471" s="30">
        <v>31.5</v>
      </c>
      <c r="Z471" s="29" t="s">
        <v>81</v>
      </c>
      <c r="AA471" s="29" t="s">
        <v>86</v>
      </c>
      <c r="AB471" s="29"/>
      <c r="AC471" s="29"/>
      <c r="AD471" s="29" t="s">
        <v>84</v>
      </c>
      <c r="AE471" s="29" t="s">
        <v>84</v>
      </c>
      <c r="AF471" s="29" t="s">
        <v>101</v>
      </c>
      <c r="AG471" s="29"/>
      <c r="AH471" s="29" t="s">
        <v>86</v>
      </c>
      <c r="AI471" s="29"/>
      <c r="AJ471" s="29" t="s">
        <v>86</v>
      </c>
      <c r="AK471" s="29" t="s">
        <v>86</v>
      </c>
      <c r="AL471" s="29" t="s">
        <v>107</v>
      </c>
      <c r="AM471" s="29"/>
      <c r="AN471" s="29" t="s">
        <v>86</v>
      </c>
      <c r="AO471" s="29" t="s">
        <v>86</v>
      </c>
      <c r="AP471" s="29" t="s">
        <v>86</v>
      </c>
      <c r="AQ471" s="29" t="s">
        <v>96</v>
      </c>
      <c r="AR471" s="29"/>
      <c r="AS471" s="29" t="s">
        <v>84</v>
      </c>
      <c r="AT471" s="29" t="s">
        <v>89</v>
      </c>
      <c r="AU471" s="29"/>
      <c r="AV471" s="30">
        <v>1</v>
      </c>
      <c r="AW471" s="29" t="s">
        <v>84</v>
      </c>
      <c r="AX471" s="29" t="s">
        <v>83</v>
      </c>
      <c r="AY471" s="30">
        <v>250</v>
      </c>
      <c r="AZ471" s="30">
        <v>276.39999999999998</v>
      </c>
      <c r="BA471" s="30">
        <v>271.89999999999998</v>
      </c>
      <c r="BB471" s="30">
        <v>202.7</v>
      </c>
      <c r="BC471" s="29"/>
      <c r="BD471" s="29"/>
      <c r="BE471" s="30">
        <v>14.23</v>
      </c>
      <c r="BF471" s="29"/>
      <c r="BG471" s="30">
        <v>0.14000000000000001</v>
      </c>
      <c r="BH471" s="29"/>
      <c r="BI471" s="29"/>
      <c r="BJ471" s="30">
        <v>0.1</v>
      </c>
      <c r="BK471" s="30">
        <v>44.43</v>
      </c>
      <c r="BL471" s="30">
        <v>44.43</v>
      </c>
      <c r="BM471" s="30">
        <v>50.62</v>
      </c>
      <c r="BN471" s="29"/>
      <c r="BO471" s="29"/>
      <c r="BP471" s="30">
        <v>0.13</v>
      </c>
      <c r="BQ471" s="30">
        <v>0.17</v>
      </c>
      <c r="BR471" s="29"/>
      <c r="BS471" s="30">
        <v>14.1</v>
      </c>
      <c r="BT471" s="30">
        <v>44.19</v>
      </c>
      <c r="BU471" s="29"/>
      <c r="BV471" s="30">
        <v>0</v>
      </c>
      <c r="BW471" s="28">
        <v>635</v>
      </c>
      <c r="BX471" s="33">
        <f t="shared" si="52"/>
        <v>44.426340000000003</v>
      </c>
      <c r="BY471" s="34">
        <f>IF(COUNTIF($G$2:G471,G471)=1,1,0)</f>
        <v>1</v>
      </c>
      <c r="BZ471" s="34">
        <f t="shared" si="53"/>
        <v>1</v>
      </c>
      <c r="CA471" s="28" t="s">
        <v>3405</v>
      </c>
      <c r="CB471" s="34" t="b">
        <f t="shared" si="58"/>
        <v>0</v>
      </c>
      <c r="CC471" s="34" t="b">
        <f t="shared" si="54"/>
        <v>0</v>
      </c>
      <c r="CD471" s="34" t="b">
        <f t="array" ref="CD471">ISNUMBER(SEARCH("Touch Screen",$AJ471))</f>
        <v>0</v>
      </c>
      <c r="CE471" s="34"/>
      <c r="CF471" s="34"/>
      <c r="CG471" s="32">
        <v>31.5</v>
      </c>
      <c r="CH471" s="28">
        <v>0</v>
      </c>
      <c r="CI471" s="33">
        <f>('2. AC Monitors'!$A$8*'1. Version 7 Dataset'!$R471)+('1. Version 7 Dataset'!$V471*'2. AC Monitors'!$B$8)+'2. AC Monitors'!$C$8</f>
        <v>40.985759999999999</v>
      </c>
      <c r="CJ471" s="35">
        <f>BX471-('2. AC Monitors'!$B$8*V471)</f>
        <v>35.606340000000003</v>
      </c>
      <c r="CK471" s="33">
        <f>IF($CH471=0,CJ471,CJ471-('2. AC Monitors'!$A$15*'1. Version 7 Dataset'!$CG471))</f>
        <v>35.606340000000003</v>
      </c>
      <c r="CL471" s="33">
        <f>IF($CC471=TRUE,'1. Version 7 Dataset'!CK471-($CI471*'2. AC Monitors'!$B$15),'1. Version 7 Dataset'!CK471)</f>
        <v>35.606340000000003</v>
      </c>
      <c r="CM471" s="33">
        <f>IF($CD471=TRUE,CL471-($CI471*'2. AC Monitors'!$D$15),CL471)</f>
        <v>35.606340000000003</v>
      </c>
      <c r="CN471" s="33">
        <f>IF($CB471=TRUE,CM471-($CI471*'2. AC Monitors'!$E$15),CM471)</f>
        <v>35.606340000000003</v>
      </c>
      <c r="CO471" s="33">
        <f>IF($CA471="DC",CN471+(CI471*(1-'2. AC Monitors'!$D$21)),CN471)</f>
        <v>35.606340000000003</v>
      </c>
      <c r="CP471" s="35">
        <f>('2. AC Monitors'!$A$8*'1. Version 7 Dataset'!$R471)+'2. AC Monitors'!$C$8</f>
        <v>32.165760000000006</v>
      </c>
      <c r="CQ471" s="35">
        <f t="shared" si="55"/>
        <v>0</v>
      </c>
      <c r="CR471" s="33">
        <f>(IF(CD471=TRUE,CI471+(CI471*'2. AC Monitors'!$D$15),'1. Version 7 Dataset'!CI471))*0.85</f>
        <v>34.837896000000001</v>
      </c>
      <c r="CS471" s="35">
        <f t="shared" si="56"/>
        <v>0</v>
      </c>
      <c r="CT471" s="35">
        <f>($AZ471*$R471*'3. Signage Displays'!$A$7)+'3. Signage Displays'!$B$7*TANH('3. Signage Displays'!$C$7*('1. Version 7 Dataset'!$R471+'3. Signage Displays'!$D$7)+'3. Signage Displays'!$E$7)+'3. Signage Displays'!$F$7</f>
        <v>29.266552061315608</v>
      </c>
      <c r="CU471" s="36">
        <f>($AZ471*$R471*'3. Signage Displays'!$A$7)</f>
        <v>2.1899724800000002</v>
      </c>
      <c r="CV471" s="37">
        <f>BE471-(AZ471*R471*'3. Signage Displays'!$A$7)</f>
        <v>12.040027520000001</v>
      </c>
      <c r="CW471" s="37">
        <f>IF(CC471=TRUE,CV471-(CT471*'3. Signage Displays'!$A$12),CV471)</f>
        <v>12.040027520000001</v>
      </c>
      <c r="CX471" s="38">
        <f>'3. Signage Displays'!$B$7*TANH('3. Signage Displays'!$C$7*('1. Version 7 Dataset'!R471+'3. Signage Displays'!$D$7)+'3. Signage Displays'!$E$7)+'3. Signage Displays'!$F$7</f>
        <v>27.07657958131561</v>
      </c>
      <c r="CY471" s="28">
        <f t="shared" si="57"/>
        <v>1</v>
      </c>
    </row>
    <row r="472" spans="1:103" s="17" customFormat="1" ht="19.5" customHeight="1">
      <c r="A472" s="28">
        <v>639</v>
      </c>
      <c r="B472" s="29" t="s">
        <v>2857</v>
      </c>
      <c r="C472" s="29" t="s">
        <v>2909</v>
      </c>
      <c r="D472" s="29" t="s">
        <v>2910</v>
      </c>
      <c r="E472" s="29" t="s">
        <v>2860</v>
      </c>
      <c r="F472" s="29" t="s">
        <v>2909</v>
      </c>
      <c r="G472" s="29" t="s">
        <v>2910</v>
      </c>
      <c r="H472" s="29"/>
      <c r="I472" s="29" t="s">
        <v>78</v>
      </c>
      <c r="J472" s="29" t="s">
        <v>100</v>
      </c>
      <c r="K472" s="29"/>
      <c r="L472" s="29" t="s">
        <v>80</v>
      </c>
      <c r="M472" s="29"/>
      <c r="N472" s="30">
        <v>600</v>
      </c>
      <c r="O472" s="30">
        <v>10.1</v>
      </c>
      <c r="P472" s="30">
        <v>18</v>
      </c>
      <c r="Q472" s="31">
        <v>20.7</v>
      </c>
      <c r="R472" s="30">
        <v>183.6</v>
      </c>
      <c r="S472" s="30">
        <v>1.78</v>
      </c>
      <c r="T472" s="30">
        <v>1080</v>
      </c>
      <c r="U472" s="30">
        <v>1920</v>
      </c>
      <c r="V472" s="32">
        <v>2.1</v>
      </c>
      <c r="W472" s="30">
        <v>11296</v>
      </c>
      <c r="X472" s="30">
        <v>60</v>
      </c>
      <c r="Y472" s="30">
        <v>0.7</v>
      </c>
      <c r="Z472" s="29" t="s">
        <v>81</v>
      </c>
      <c r="AA472" s="29" t="s">
        <v>86</v>
      </c>
      <c r="AB472" s="29"/>
      <c r="AC472" s="29"/>
      <c r="AD472" s="29" t="s">
        <v>83</v>
      </c>
      <c r="AE472" s="29" t="s">
        <v>84</v>
      </c>
      <c r="AF472" s="29" t="s">
        <v>306</v>
      </c>
      <c r="AG472" s="29"/>
      <c r="AH472" s="29" t="s">
        <v>86</v>
      </c>
      <c r="AI472" s="29"/>
      <c r="AJ472" s="29" t="s">
        <v>86</v>
      </c>
      <c r="AK472" s="29" t="s">
        <v>86</v>
      </c>
      <c r="AL472" s="29" t="s">
        <v>306</v>
      </c>
      <c r="AM472" s="29"/>
      <c r="AN472" s="29" t="s">
        <v>86</v>
      </c>
      <c r="AO472" s="29" t="s">
        <v>86</v>
      </c>
      <c r="AP472" s="29" t="s">
        <v>86</v>
      </c>
      <c r="AQ472" s="29" t="s">
        <v>96</v>
      </c>
      <c r="AR472" s="29"/>
      <c r="AS472" s="29" t="s">
        <v>84</v>
      </c>
      <c r="AT472" s="29" t="s">
        <v>515</v>
      </c>
      <c r="AU472" s="29"/>
      <c r="AV472" s="29"/>
      <c r="AW472" s="29" t="s">
        <v>84</v>
      </c>
      <c r="AX472" s="29" t="s">
        <v>83</v>
      </c>
      <c r="AY472" s="30">
        <v>200</v>
      </c>
      <c r="AZ472" s="30">
        <v>262.39999999999998</v>
      </c>
      <c r="BA472" s="30">
        <v>234.1</v>
      </c>
      <c r="BB472" s="30">
        <v>234.1</v>
      </c>
      <c r="BC472" s="29"/>
      <c r="BD472" s="29"/>
      <c r="BE472" s="30">
        <v>14.92</v>
      </c>
      <c r="BF472" s="29"/>
      <c r="BG472" s="30">
        <v>0.35</v>
      </c>
      <c r="BH472" s="29"/>
      <c r="BI472" s="29"/>
      <c r="BJ472" s="30">
        <v>0.18</v>
      </c>
      <c r="BK472" s="30">
        <v>47.75</v>
      </c>
      <c r="BL472" s="30">
        <v>47.75</v>
      </c>
      <c r="BM472" s="30">
        <v>49.89</v>
      </c>
      <c r="BN472" s="29"/>
      <c r="BO472" s="29"/>
      <c r="BP472" s="30">
        <v>0.33</v>
      </c>
      <c r="BQ472" s="30">
        <v>0.41</v>
      </c>
      <c r="BR472" s="29"/>
      <c r="BS472" s="30">
        <v>15.01</v>
      </c>
      <c r="BT472" s="30">
        <v>48.34</v>
      </c>
      <c r="BU472" s="29"/>
      <c r="BV472" s="30">
        <v>0</v>
      </c>
      <c r="BW472" s="28">
        <v>639</v>
      </c>
      <c r="BX472" s="33">
        <f t="shared" si="52"/>
        <v>47.737619999999993</v>
      </c>
      <c r="BY472" s="34">
        <f>IF(COUNTIF($G$2:G472,G472)=1,1,0)</f>
        <v>0</v>
      </c>
      <c r="BZ472" s="34">
        <f t="shared" si="53"/>
        <v>1</v>
      </c>
      <c r="CA472" s="28" t="s">
        <v>3405</v>
      </c>
      <c r="CB472" s="34" t="b">
        <f t="shared" si="58"/>
        <v>0</v>
      </c>
      <c r="CC472" s="34" t="b">
        <f t="shared" si="54"/>
        <v>0</v>
      </c>
      <c r="CD472" s="34" t="b">
        <f t="array" ref="CD472">ISNUMBER(SEARCH("Touch Screen",$AJ472))</f>
        <v>0</v>
      </c>
      <c r="CE472" s="34"/>
      <c r="CF472" s="34"/>
      <c r="CG472" s="32">
        <v>0.7</v>
      </c>
      <c r="CH472" s="28">
        <v>0</v>
      </c>
      <c r="CI472" s="33">
        <f>('2. AC Monitors'!$A$8*'1. Version 7 Dataset'!$R472)+('1. Version 7 Dataset'!$V472*'2. AC Monitors'!$B$8)+'2. AC Monitors'!$C$8</f>
        <v>39.219200000000001</v>
      </c>
      <c r="CJ472" s="35">
        <f>BX472-('2. AC Monitors'!$B$8*V472)</f>
        <v>38.917619999999992</v>
      </c>
      <c r="CK472" s="33">
        <f>IF($CH472=0,CJ472,CJ472-('2. AC Monitors'!$A$15*'1. Version 7 Dataset'!$CG472))</f>
        <v>38.917619999999992</v>
      </c>
      <c r="CL472" s="33">
        <f>IF($CC472=TRUE,'1. Version 7 Dataset'!CK472-($CI472*'2. AC Monitors'!$B$15),'1. Version 7 Dataset'!CK472)</f>
        <v>38.917619999999992</v>
      </c>
      <c r="CM472" s="33">
        <f>IF($CD472=TRUE,CL472-($CI472*'2. AC Monitors'!$D$15),CL472)</f>
        <v>38.917619999999992</v>
      </c>
      <c r="CN472" s="33">
        <f>IF($CB472=TRUE,CM472-($CI472*'2. AC Monitors'!$E$15),CM472)</f>
        <v>38.917619999999992</v>
      </c>
      <c r="CO472" s="33">
        <f>IF($CA472="DC",CN472+(CI472*(1-'2. AC Monitors'!$D$21)),CN472)</f>
        <v>38.917619999999992</v>
      </c>
      <c r="CP472" s="35">
        <f>('2. AC Monitors'!$A$8*'1. Version 7 Dataset'!$R472)+'2. AC Monitors'!$C$8</f>
        <v>30.3992</v>
      </c>
      <c r="CQ472" s="35">
        <f t="shared" si="55"/>
        <v>0</v>
      </c>
      <c r="CR472" s="33">
        <f>(IF(CD472=TRUE,CI472+(CI472*'2. AC Monitors'!$D$15),'1. Version 7 Dataset'!CI472))*0.85</f>
        <v>33.336320000000001</v>
      </c>
      <c r="CS472" s="35">
        <f t="shared" si="56"/>
        <v>0</v>
      </c>
      <c r="CT472" s="35">
        <f>($AZ472*$R472*'3. Signage Displays'!$A$7)+'3. Signage Displays'!$B$7*TANH('3. Signage Displays'!$C$7*('1. Version 7 Dataset'!$R472+'3. Signage Displays'!$D$7)+'3. Signage Displays'!$E$7)+'3. Signage Displays'!$F$7</f>
        <v>28.13751188742134</v>
      </c>
      <c r="CU472" s="36">
        <f>($AZ472*$R472*'3. Signage Displays'!$A$7)</f>
        <v>1.9270655999999999</v>
      </c>
      <c r="CV472" s="37">
        <f>BE472-(AZ472*R472*'3. Signage Displays'!$A$7)</f>
        <v>12.992934399999999</v>
      </c>
      <c r="CW472" s="37">
        <f>IF(CC472=TRUE,CV472-(CT472*'3. Signage Displays'!$A$12),CV472)</f>
        <v>12.992934399999999</v>
      </c>
      <c r="CX472" s="38">
        <f>'3. Signage Displays'!$B$7*TANH('3. Signage Displays'!$C$7*('1. Version 7 Dataset'!R472+'3. Signage Displays'!$D$7)+'3. Signage Displays'!$E$7)+'3. Signage Displays'!$F$7</f>
        <v>26.210446287421341</v>
      </c>
      <c r="CY472" s="28">
        <f t="shared" si="57"/>
        <v>1</v>
      </c>
    </row>
    <row r="473" spans="1:103" s="17" customFormat="1" ht="19.5" customHeight="1">
      <c r="A473" s="28">
        <v>640</v>
      </c>
      <c r="B473" s="29" t="s">
        <v>2857</v>
      </c>
      <c r="C473" s="29" t="s">
        <v>3082</v>
      </c>
      <c r="D473" s="29" t="s">
        <v>2910</v>
      </c>
      <c r="E473" s="29" t="s">
        <v>2860</v>
      </c>
      <c r="F473" s="29" t="s">
        <v>3082</v>
      </c>
      <c r="G473" s="29" t="s">
        <v>2910</v>
      </c>
      <c r="H473" s="29"/>
      <c r="I473" s="29" t="s">
        <v>78</v>
      </c>
      <c r="J473" s="29" t="s">
        <v>100</v>
      </c>
      <c r="K473" s="29"/>
      <c r="L473" s="29" t="s">
        <v>80</v>
      </c>
      <c r="M473" s="29"/>
      <c r="N473" s="30">
        <v>600</v>
      </c>
      <c r="O473" s="30">
        <v>10.1</v>
      </c>
      <c r="P473" s="30">
        <v>18</v>
      </c>
      <c r="Q473" s="31">
        <v>20.7</v>
      </c>
      <c r="R473" s="30">
        <v>183.6</v>
      </c>
      <c r="S473" s="30">
        <v>1.78</v>
      </c>
      <c r="T473" s="30">
        <v>1080</v>
      </c>
      <c r="U473" s="30">
        <v>1920</v>
      </c>
      <c r="V473" s="32">
        <v>2.1</v>
      </c>
      <c r="W473" s="30">
        <v>11296</v>
      </c>
      <c r="X473" s="30">
        <v>60</v>
      </c>
      <c r="Y473" s="30">
        <v>0.7</v>
      </c>
      <c r="Z473" s="29" t="s">
        <v>81</v>
      </c>
      <c r="AA473" s="29" t="s">
        <v>86</v>
      </c>
      <c r="AB473" s="29"/>
      <c r="AC473" s="29"/>
      <c r="AD473" s="29" t="s">
        <v>83</v>
      </c>
      <c r="AE473" s="29" t="s">
        <v>84</v>
      </c>
      <c r="AF473" s="29" t="s">
        <v>405</v>
      </c>
      <c r="AG473" s="29"/>
      <c r="AH473" s="29" t="s">
        <v>86</v>
      </c>
      <c r="AI473" s="29"/>
      <c r="AJ473" s="29" t="s">
        <v>86</v>
      </c>
      <c r="AK473" s="29" t="s">
        <v>86</v>
      </c>
      <c r="AL473" s="29" t="s">
        <v>306</v>
      </c>
      <c r="AM473" s="29"/>
      <c r="AN473" s="29" t="s">
        <v>86</v>
      </c>
      <c r="AO473" s="29" t="s">
        <v>86</v>
      </c>
      <c r="AP473" s="29" t="s">
        <v>86</v>
      </c>
      <c r="AQ473" s="29" t="s">
        <v>96</v>
      </c>
      <c r="AR473" s="29"/>
      <c r="AS473" s="29" t="s">
        <v>84</v>
      </c>
      <c r="AT473" s="29" t="s">
        <v>515</v>
      </c>
      <c r="AU473" s="29"/>
      <c r="AV473" s="29"/>
      <c r="AW473" s="29" t="s">
        <v>84</v>
      </c>
      <c r="AX473" s="29" t="s">
        <v>83</v>
      </c>
      <c r="AY473" s="30">
        <v>200</v>
      </c>
      <c r="AZ473" s="30">
        <v>262.7</v>
      </c>
      <c r="BA473" s="30">
        <v>182.4</v>
      </c>
      <c r="BB473" s="30">
        <v>182.4</v>
      </c>
      <c r="BC473" s="29"/>
      <c r="BD473" s="29"/>
      <c r="BE473" s="30">
        <v>15.23</v>
      </c>
      <c r="BF473" s="29"/>
      <c r="BG473" s="30">
        <v>0.34</v>
      </c>
      <c r="BH473" s="29"/>
      <c r="BI473" s="29"/>
      <c r="BJ473" s="30">
        <v>0.31</v>
      </c>
      <c r="BK473" s="30">
        <v>48.65</v>
      </c>
      <c r="BL473" s="30">
        <v>48.65</v>
      </c>
      <c r="BM473" s="30">
        <v>49.89</v>
      </c>
      <c r="BN473" s="29"/>
      <c r="BO473" s="29"/>
      <c r="BP473" s="30">
        <v>0.36</v>
      </c>
      <c r="BQ473" s="30">
        <v>0.4</v>
      </c>
      <c r="BR473" s="29"/>
      <c r="BS473" s="30">
        <v>15.18</v>
      </c>
      <c r="BT473" s="30">
        <v>48.81</v>
      </c>
      <c r="BU473" s="29"/>
      <c r="BV473" s="30">
        <v>0</v>
      </c>
      <c r="BW473" s="28">
        <v>640</v>
      </c>
      <c r="BX473" s="33">
        <f t="shared" si="52"/>
        <v>48.631139999999995</v>
      </c>
      <c r="BY473" s="34">
        <f>IF(COUNTIF($G$2:G473,G473)=1,1,0)</f>
        <v>0</v>
      </c>
      <c r="BZ473" s="34">
        <f t="shared" si="53"/>
        <v>1</v>
      </c>
      <c r="CA473" s="28" t="s">
        <v>3405</v>
      </c>
      <c r="CB473" s="34" t="b">
        <f t="shared" si="58"/>
        <v>0</v>
      </c>
      <c r="CC473" s="34" t="b">
        <f t="shared" si="54"/>
        <v>0</v>
      </c>
      <c r="CD473" s="34" t="b">
        <f t="array" ref="CD473">ISNUMBER(SEARCH("Touch Screen",$AJ473))</f>
        <v>0</v>
      </c>
      <c r="CE473" s="34"/>
      <c r="CF473" s="34"/>
      <c r="CG473" s="32">
        <v>0.7</v>
      </c>
      <c r="CH473" s="28">
        <v>0</v>
      </c>
      <c r="CI473" s="33">
        <f>('2. AC Monitors'!$A$8*'1. Version 7 Dataset'!$R473)+('1. Version 7 Dataset'!$V473*'2. AC Monitors'!$B$8)+'2. AC Monitors'!$C$8</f>
        <v>39.219200000000001</v>
      </c>
      <c r="CJ473" s="35">
        <f>BX473-('2. AC Monitors'!$B$8*V473)</f>
        <v>39.811139999999995</v>
      </c>
      <c r="CK473" s="33">
        <f>IF($CH473=0,CJ473,CJ473-('2. AC Monitors'!$A$15*'1. Version 7 Dataset'!$CG473))</f>
        <v>39.811139999999995</v>
      </c>
      <c r="CL473" s="33">
        <f>IF($CC473=TRUE,'1. Version 7 Dataset'!CK473-($CI473*'2. AC Monitors'!$B$15),'1. Version 7 Dataset'!CK473)</f>
        <v>39.811139999999995</v>
      </c>
      <c r="CM473" s="33">
        <f>IF($CD473=TRUE,CL473-($CI473*'2. AC Monitors'!$D$15),CL473)</f>
        <v>39.811139999999995</v>
      </c>
      <c r="CN473" s="33">
        <f>IF($CB473=TRUE,CM473-($CI473*'2. AC Monitors'!$E$15),CM473)</f>
        <v>39.811139999999995</v>
      </c>
      <c r="CO473" s="33">
        <f>IF($CA473="DC",CN473+(CI473*(1-'2. AC Monitors'!$D$21)),CN473)</f>
        <v>39.811139999999995</v>
      </c>
      <c r="CP473" s="35">
        <f>('2. AC Monitors'!$A$8*'1. Version 7 Dataset'!$R473)+'2. AC Monitors'!$C$8</f>
        <v>30.3992</v>
      </c>
      <c r="CQ473" s="35">
        <f t="shared" si="55"/>
        <v>0</v>
      </c>
      <c r="CR473" s="33">
        <f>(IF(CD473=TRUE,CI473+(CI473*'2. AC Monitors'!$D$15),'1. Version 7 Dataset'!CI473))*0.85</f>
        <v>33.336320000000001</v>
      </c>
      <c r="CS473" s="35">
        <f t="shared" si="56"/>
        <v>0</v>
      </c>
      <c r="CT473" s="35">
        <f>($AZ473*$R473*'3. Signage Displays'!$A$7)+'3. Signage Displays'!$B$7*TANH('3. Signage Displays'!$C$7*('1. Version 7 Dataset'!$R473+'3. Signage Displays'!$D$7)+'3. Signage Displays'!$E$7)+'3. Signage Displays'!$F$7</f>
        <v>28.13971508742134</v>
      </c>
      <c r="CU473" s="36">
        <f>($AZ473*$R473*'3. Signage Displays'!$A$7)</f>
        <v>1.9292688</v>
      </c>
      <c r="CV473" s="37">
        <f>BE473-(AZ473*R473*'3. Signage Displays'!$A$7)</f>
        <v>13.300731200000001</v>
      </c>
      <c r="CW473" s="37">
        <f>IF(CC473=TRUE,CV473-(CT473*'3. Signage Displays'!$A$12),CV473)</f>
        <v>13.300731200000001</v>
      </c>
      <c r="CX473" s="38">
        <f>'3. Signage Displays'!$B$7*TANH('3. Signage Displays'!$C$7*('1. Version 7 Dataset'!R473+'3. Signage Displays'!$D$7)+'3. Signage Displays'!$E$7)+'3. Signage Displays'!$F$7</f>
        <v>26.210446287421341</v>
      </c>
      <c r="CY473" s="28">
        <f t="shared" si="57"/>
        <v>1</v>
      </c>
    </row>
    <row r="474" spans="1:103" s="17" customFormat="1" ht="19.5" customHeight="1">
      <c r="A474" s="28">
        <v>641</v>
      </c>
      <c r="B474" s="29" t="s">
        <v>1871</v>
      </c>
      <c r="C474" s="29" t="s">
        <v>1897</v>
      </c>
      <c r="D474" s="29" t="s">
        <v>1897</v>
      </c>
      <c r="E474" s="29" t="s">
        <v>1873</v>
      </c>
      <c r="F474" s="29" t="s">
        <v>1897</v>
      </c>
      <c r="G474" s="29" t="s">
        <v>1897</v>
      </c>
      <c r="H474" s="29" t="s">
        <v>1898</v>
      </c>
      <c r="I474" s="29" t="s">
        <v>78</v>
      </c>
      <c r="J474" s="29" t="s">
        <v>79</v>
      </c>
      <c r="K474" s="29" t="s">
        <v>105</v>
      </c>
      <c r="L474" s="29" t="s">
        <v>80</v>
      </c>
      <c r="M474" s="29" t="s">
        <v>105</v>
      </c>
      <c r="N474" s="30">
        <v>700</v>
      </c>
      <c r="O474" s="30">
        <v>10.5</v>
      </c>
      <c r="P474" s="30">
        <v>18.7</v>
      </c>
      <c r="Q474" s="31">
        <v>21.5</v>
      </c>
      <c r="R474" s="30">
        <v>196.35</v>
      </c>
      <c r="S474" s="30">
        <v>1.78</v>
      </c>
      <c r="T474" s="30">
        <v>1080</v>
      </c>
      <c r="U474" s="30">
        <v>1920</v>
      </c>
      <c r="V474" s="32">
        <v>2.1</v>
      </c>
      <c r="W474" s="30">
        <v>10560</v>
      </c>
      <c r="X474" s="30">
        <v>60</v>
      </c>
      <c r="Y474" s="30">
        <v>33.1</v>
      </c>
      <c r="Z474" s="29" t="s">
        <v>150</v>
      </c>
      <c r="AA474" s="29" t="s">
        <v>86</v>
      </c>
      <c r="AB474" s="29"/>
      <c r="AC474" s="29"/>
      <c r="AD474" s="29" t="s">
        <v>84</v>
      </c>
      <c r="AE474" s="29" t="s">
        <v>83</v>
      </c>
      <c r="AF474" s="29" t="s">
        <v>127</v>
      </c>
      <c r="AG474" s="29" t="s">
        <v>105</v>
      </c>
      <c r="AH474" s="29" t="s">
        <v>86</v>
      </c>
      <c r="AI474" s="29" t="s">
        <v>105</v>
      </c>
      <c r="AJ474" s="29" t="s">
        <v>86</v>
      </c>
      <c r="AK474" s="29" t="s">
        <v>86</v>
      </c>
      <c r="AL474" s="29" t="s">
        <v>102</v>
      </c>
      <c r="AM474" s="29" t="s">
        <v>105</v>
      </c>
      <c r="AN474" s="29" t="s">
        <v>86</v>
      </c>
      <c r="AO474" s="29" t="s">
        <v>86</v>
      </c>
      <c r="AP474" s="29" t="s">
        <v>86</v>
      </c>
      <c r="AQ474" s="29" t="s">
        <v>96</v>
      </c>
      <c r="AR474" s="29" t="s">
        <v>105</v>
      </c>
      <c r="AS474" s="29" t="s">
        <v>84</v>
      </c>
      <c r="AT474" s="29" t="s">
        <v>89</v>
      </c>
      <c r="AU474" s="29" t="s">
        <v>105</v>
      </c>
      <c r="AV474" s="30">
        <v>4</v>
      </c>
      <c r="AW474" s="29" t="s">
        <v>84</v>
      </c>
      <c r="AX474" s="29" t="s">
        <v>83</v>
      </c>
      <c r="AY474" s="30">
        <v>270</v>
      </c>
      <c r="AZ474" s="30">
        <v>282</v>
      </c>
      <c r="BA474" s="30">
        <v>279</v>
      </c>
      <c r="BB474" s="30">
        <v>200</v>
      </c>
      <c r="BC474" s="29"/>
      <c r="BD474" s="29"/>
      <c r="BE474" s="30">
        <v>13.22</v>
      </c>
      <c r="BF474" s="29"/>
      <c r="BG474" s="30">
        <v>0.25</v>
      </c>
      <c r="BH474" s="30">
        <v>0.3</v>
      </c>
      <c r="BI474" s="29"/>
      <c r="BJ474" s="30">
        <v>0.23</v>
      </c>
      <c r="BK474" s="30">
        <v>41.95</v>
      </c>
      <c r="BL474" s="30">
        <v>48.13</v>
      </c>
      <c r="BM474" s="30">
        <v>50.5</v>
      </c>
      <c r="BN474" s="29"/>
      <c r="BO474" s="29"/>
      <c r="BP474" s="30">
        <v>0.23</v>
      </c>
      <c r="BQ474" s="30">
        <v>0.25</v>
      </c>
      <c r="BR474" s="30">
        <v>0.3</v>
      </c>
      <c r="BS474" s="30">
        <v>13.95</v>
      </c>
      <c r="BT474" s="30">
        <v>44.19</v>
      </c>
      <c r="BU474" s="29"/>
      <c r="BV474" s="30">
        <v>0</v>
      </c>
      <c r="BW474" s="28">
        <v>641</v>
      </c>
      <c r="BX474" s="33">
        <f t="shared" si="52"/>
        <v>41.956019999999995</v>
      </c>
      <c r="BY474" s="34">
        <f>IF(COUNTIF($G$2:G474,G474)=1,1,0)</f>
        <v>1</v>
      </c>
      <c r="BZ474" s="34">
        <f t="shared" si="53"/>
        <v>1</v>
      </c>
      <c r="CA474" s="28" t="s">
        <v>3405</v>
      </c>
      <c r="CB474" s="34" t="b">
        <f t="shared" si="58"/>
        <v>0</v>
      </c>
      <c r="CC474" s="34" t="b">
        <f t="shared" si="54"/>
        <v>0</v>
      </c>
      <c r="CD474" s="34" t="b">
        <f t="array" ref="CD474">ISNUMBER(SEARCH("Touch Screen",$AJ474))</f>
        <v>0</v>
      </c>
      <c r="CE474" s="34"/>
      <c r="CF474" s="34"/>
      <c r="CG474" s="32">
        <v>33.1</v>
      </c>
      <c r="CH474" s="28">
        <v>0</v>
      </c>
      <c r="CI474" s="33">
        <f>('2. AC Monitors'!$A$8*'1. Version 7 Dataset'!$R474)+('1. Version 7 Dataset'!$V474*'2. AC Monitors'!$B$8)+'2. AC Monitors'!$C$8</f>
        <v>40.774699999999996</v>
      </c>
      <c r="CJ474" s="35">
        <f>BX474-('2. AC Monitors'!$B$8*V474)</f>
        <v>33.136019999999995</v>
      </c>
      <c r="CK474" s="33">
        <f>IF($CH474=0,CJ474,CJ474-('2. AC Monitors'!$A$15*'1. Version 7 Dataset'!$CG474))</f>
        <v>33.136019999999995</v>
      </c>
      <c r="CL474" s="33">
        <f>IF($CC474=TRUE,'1. Version 7 Dataset'!CK474-($CI474*'2. AC Monitors'!$B$15),'1. Version 7 Dataset'!CK474)</f>
        <v>33.136019999999995</v>
      </c>
      <c r="CM474" s="33">
        <f>IF($CD474=TRUE,CL474-($CI474*'2. AC Monitors'!$D$15),CL474)</f>
        <v>33.136019999999995</v>
      </c>
      <c r="CN474" s="33">
        <f>IF($CB474=TRUE,CM474-($CI474*'2. AC Monitors'!$E$15),CM474)</f>
        <v>33.136019999999995</v>
      </c>
      <c r="CO474" s="33">
        <f>IF($CA474="DC",CN474+(CI474*(1-'2. AC Monitors'!$D$21)),CN474)</f>
        <v>33.136019999999995</v>
      </c>
      <c r="CP474" s="35">
        <f>('2. AC Monitors'!$A$8*'1. Version 7 Dataset'!$R474)+'2. AC Monitors'!$C$8</f>
        <v>31.954699999999999</v>
      </c>
      <c r="CQ474" s="35">
        <f t="shared" si="55"/>
        <v>0</v>
      </c>
      <c r="CR474" s="33">
        <f>(IF(CD474=TRUE,CI474+(CI474*'2. AC Monitors'!$D$15),'1. Version 7 Dataset'!CI474))*0.85</f>
        <v>34.658494999999995</v>
      </c>
      <c r="CS474" s="35">
        <f t="shared" si="56"/>
        <v>0</v>
      </c>
      <c r="CT474" s="35">
        <f>($AZ474*$R474*'3. Signage Displays'!$A$7)+'3. Signage Displays'!$B$7*TANH('3. Signage Displays'!$C$7*('1. Version 7 Dataset'!$R474+'3. Signage Displays'!$D$7)+'3. Signage Displays'!$E$7)+'3. Signage Displays'!$F$7</f>
        <v>29.187963309149708</v>
      </c>
      <c r="CU474" s="36">
        <f>($AZ474*$R474*'3. Signage Displays'!$A$7)</f>
        <v>2.2148280000000002</v>
      </c>
      <c r="CV474" s="37">
        <f>BE474-(AZ474*R474*'3. Signage Displays'!$A$7)</f>
        <v>11.005172</v>
      </c>
      <c r="CW474" s="37">
        <f>IF(CC474=TRUE,CV474-(CT474*'3. Signage Displays'!$A$12),CV474)</f>
        <v>11.005172</v>
      </c>
      <c r="CX474" s="38">
        <f>'3. Signage Displays'!$B$7*TANH('3. Signage Displays'!$C$7*('1. Version 7 Dataset'!R474+'3. Signage Displays'!$D$7)+'3. Signage Displays'!$E$7)+'3. Signage Displays'!$F$7</f>
        <v>26.973135309149711</v>
      </c>
      <c r="CY474" s="28">
        <f t="shared" si="57"/>
        <v>1</v>
      </c>
    </row>
    <row r="475" spans="1:103" s="17" customFormat="1" ht="19.5" customHeight="1">
      <c r="A475" s="28">
        <v>642</v>
      </c>
      <c r="B475" s="29" t="s">
        <v>1871</v>
      </c>
      <c r="C475" s="29" t="s">
        <v>1905</v>
      </c>
      <c r="D475" s="29" t="s">
        <v>1906</v>
      </c>
      <c r="E475" s="29" t="s">
        <v>1873</v>
      </c>
      <c r="F475" s="29" t="s">
        <v>1905</v>
      </c>
      <c r="G475" s="29" t="s">
        <v>1906</v>
      </c>
      <c r="H475" s="29"/>
      <c r="I475" s="29" t="s">
        <v>78</v>
      </c>
      <c r="J475" s="29" t="s">
        <v>79</v>
      </c>
      <c r="K475" s="29" t="s">
        <v>105</v>
      </c>
      <c r="L475" s="29" t="s">
        <v>80</v>
      </c>
      <c r="M475" s="29" t="s">
        <v>105</v>
      </c>
      <c r="N475" s="30">
        <v>700</v>
      </c>
      <c r="O475" s="30">
        <v>11.3</v>
      </c>
      <c r="P475" s="30">
        <v>20</v>
      </c>
      <c r="Q475" s="31">
        <v>23</v>
      </c>
      <c r="R475" s="30">
        <v>226</v>
      </c>
      <c r="S475" s="30">
        <v>1.78</v>
      </c>
      <c r="T475" s="30">
        <v>1080</v>
      </c>
      <c r="U475" s="30">
        <v>1920</v>
      </c>
      <c r="V475" s="32">
        <v>2.1</v>
      </c>
      <c r="W475" s="30">
        <v>9177</v>
      </c>
      <c r="X475" s="30">
        <v>60</v>
      </c>
      <c r="Y475" s="30">
        <v>32</v>
      </c>
      <c r="Z475" s="29" t="s">
        <v>150</v>
      </c>
      <c r="AA475" s="29" t="s">
        <v>86</v>
      </c>
      <c r="AB475" s="29"/>
      <c r="AC475" s="29"/>
      <c r="AD475" s="29" t="s">
        <v>83</v>
      </c>
      <c r="AE475" s="29" t="s">
        <v>83</v>
      </c>
      <c r="AF475" s="29" t="s">
        <v>270</v>
      </c>
      <c r="AG475" s="29" t="s">
        <v>105</v>
      </c>
      <c r="AH475" s="29" t="s">
        <v>86</v>
      </c>
      <c r="AI475" s="29" t="s">
        <v>105</v>
      </c>
      <c r="AJ475" s="29" t="s">
        <v>86</v>
      </c>
      <c r="AK475" s="29" t="s">
        <v>86</v>
      </c>
      <c r="AL475" s="29" t="s">
        <v>102</v>
      </c>
      <c r="AM475" s="29" t="s">
        <v>105</v>
      </c>
      <c r="AN475" s="29" t="s">
        <v>86</v>
      </c>
      <c r="AO475" s="29" t="s">
        <v>86</v>
      </c>
      <c r="AP475" s="29" t="s">
        <v>86</v>
      </c>
      <c r="AQ475" s="29" t="s">
        <v>96</v>
      </c>
      <c r="AR475" s="29" t="s">
        <v>105</v>
      </c>
      <c r="AS475" s="29" t="s">
        <v>84</v>
      </c>
      <c r="AT475" s="29" t="s">
        <v>89</v>
      </c>
      <c r="AU475" s="29" t="s">
        <v>105</v>
      </c>
      <c r="AV475" s="30">
        <v>4</v>
      </c>
      <c r="AW475" s="29" t="s">
        <v>84</v>
      </c>
      <c r="AX475" s="29" t="s">
        <v>83</v>
      </c>
      <c r="AY475" s="30">
        <v>250</v>
      </c>
      <c r="AZ475" s="30">
        <v>295</v>
      </c>
      <c r="BA475" s="30">
        <v>259</v>
      </c>
      <c r="BB475" s="30">
        <v>200</v>
      </c>
      <c r="BC475" s="29"/>
      <c r="BD475" s="29"/>
      <c r="BE475" s="30">
        <v>13.03</v>
      </c>
      <c r="BF475" s="29"/>
      <c r="BG475" s="30">
        <v>0.27</v>
      </c>
      <c r="BH475" s="30">
        <v>0.3</v>
      </c>
      <c r="BI475" s="29"/>
      <c r="BJ475" s="30">
        <v>0.25</v>
      </c>
      <c r="BK475" s="30">
        <v>41.49</v>
      </c>
      <c r="BL475" s="30">
        <v>48.34</v>
      </c>
      <c r="BM475" s="30">
        <v>50.8</v>
      </c>
      <c r="BN475" s="29"/>
      <c r="BO475" s="29"/>
      <c r="BP475" s="30">
        <v>0.25</v>
      </c>
      <c r="BQ475" s="30">
        <v>0.27</v>
      </c>
      <c r="BR475" s="30">
        <v>0.3</v>
      </c>
      <c r="BS475" s="30">
        <v>13.03</v>
      </c>
      <c r="BT475" s="30">
        <v>41.49</v>
      </c>
      <c r="BU475" s="29"/>
      <c r="BV475" s="30">
        <v>0</v>
      </c>
      <c r="BW475" s="28">
        <v>642</v>
      </c>
      <c r="BX475" s="33">
        <f t="shared" si="52"/>
        <v>41.487359999999995</v>
      </c>
      <c r="BY475" s="34">
        <f>IF(COUNTIF($G$2:G475,G475)=1,1,0)</f>
        <v>1</v>
      </c>
      <c r="BZ475" s="34">
        <f t="shared" si="53"/>
        <v>1</v>
      </c>
      <c r="CA475" s="28" t="s">
        <v>3405</v>
      </c>
      <c r="CB475" s="34" t="b">
        <f t="shared" si="58"/>
        <v>0</v>
      </c>
      <c r="CC475" s="34" t="b">
        <f t="shared" si="54"/>
        <v>0</v>
      </c>
      <c r="CD475" s="34" t="b">
        <f t="array" ref="CD475">ISNUMBER(SEARCH("Touch Screen",$AJ475))</f>
        <v>0</v>
      </c>
      <c r="CE475" s="34"/>
      <c r="CF475" s="34"/>
      <c r="CG475" s="32">
        <v>32</v>
      </c>
      <c r="CH475" s="28">
        <v>0</v>
      </c>
      <c r="CI475" s="33">
        <f>('2. AC Monitors'!$A$8*'1. Version 7 Dataset'!$R475)+('1. Version 7 Dataset'!$V475*'2. AC Monitors'!$B$8)+'2. AC Monitors'!$C$8</f>
        <v>44.391999999999996</v>
      </c>
      <c r="CJ475" s="35">
        <f>BX475-('2. AC Monitors'!$B$8*V475)</f>
        <v>32.667359999999995</v>
      </c>
      <c r="CK475" s="33">
        <f>IF($CH475=0,CJ475,CJ475-('2. AC Monitors'!$A$15*'1. Version 7 Dataset'!$CG475))</f>
        <v>32.667359999999995</v>
      </c>
      <c r="CL475" s="33">
        <f>IF($CC475=TRUE,'1. Version 7 Dataset'!CK475-($CI475*'2. AC Monitors'!$B$15),'1. Version 7 Dataset'!CK475)</f>
        <v>32.667359999999995</v>
      </c>
      <c r="CM475" s="33">
        <f>IF($CD475=TRUE,CL475-($CI475*'2. AC Monitors'!$D$15),CL475)</f>
        <v>32.667359999999995</v>
      </c>
      <c r="CN475" s="33">
        <f>IF($CB475=TRUE,CM475-($CI475*'2. AC Monitors'!$E$15),CM475)</f>
        <v>32.667359999999995</v>
      </c>
      <c r="CO475" s="33">
        <f>IF($CA475="DC",CN475+(CI475*(1-'2. AC Monitors'!$D$21)),CN475)</f>
        <v>32.667359999999995</v>
      </c>
      <c r="CP475" s="35">
        <f>('2. AC Monitors'!$A$8*'1. Version 7 Dataset'!$R475)+'2. AC Monitors'!$C$8</f>
        <v>35.572000000000003</v>
      </c>
      <c r="CQ475" s="35">
        <f t="shared" si="55"/>
        <v>1</v>
      </c>
      <c r="CR475" s="33">
        <f>(IF(CD475=TRUE,CI475+(CI475*'2. AC Monitors'!$D$15),'1. Version 7 Dataset'!CI475))*0.85</f>
        <v>37.733199999999997</v>
      </c>
      <c r="CS475" s="35">
        <f t="shared" si="56"/>
        <v>0</v>
      </c>
      <c r="CT475" s="35">
        <f>($AZ475*$R475*'3. Signage Displays'!$A$7)+'3. Signage Displays'!$B$7*TANH('3. Signage Displays'!$C$7*('1. Version 7 Dataset'!$R475+'3. Signage Displays'!$D$7)+'3. Signage Displays'!$E$7)+'3. Signage Displays'!$F$7</f>
        <v>31.411272417754603</v>
      </c>
      <c r="CU475" s="36">
        <f>($AZ475*$R475*'3. Signage Displays'!$A$7)</f>
        <v>2.6668000000000003</v>
      </c>
      <c r="CV475" s="37">
        <f>BE475-(AZ475*R475*'3. Signage Displays'!$A$7)</f>
        <v>10.363199999999999</v>
      </c>
      <c r="CW475" s="37">
        <f>IF(CC475=TRUE,CV475-(CT475*'3. Signage Displays'!$A$12),CV475)</f>
        <v>10.363199999999999</v>
      </c>
      <c r="CX475" s="38">
        <f>'3. Signage Displays'!$B$7*TANH('3. Signage Displays'!$C$7*('1. Version 7 Dataset'!R475+'3. Signage Displays'!$D$7)+'3. Signage Displays'!$E$7)+'3. Signage Displays'!$F$7</f>
        <v>28.744472417754601</v>
      </c>
      <c r="CY475" s="28">
        <f t="shared" si="57"/>
        <v>1</v>
      </c>
    </row>
    <row r="476" spans="1:103" s="17" customFormat="1" ht="19.5" customHeight="1">
      <c r="A476" s="28">
        <v>643</v>
      </c>
      <c r="B476" s="29" t="s">
        <v>1132</v>
      </c>
      <c r="C476" s="29" t="s">
        <v>1174</v>
      </c>
      <c r="D476" s="29" t="s">
        <v>1175</v>
      </c>
      <c r="E476" s="29" t="s">
        <v>1135</v>
      </c>
      <c r="F476" s="29" t="s">
        <v>1174</v>
      </c>
      <c r="G476" s="29" t="s">
        <v>1175</v>
      </c>
      <c r="H476" s="29"/>
      <c r="I476" s="29" t="s">
        <v>78</v>
      </c>
      <c r="J476" s="29" t="s">
        <v>88</v>
      </c>
      <c r="K476" s="29" t="s">
        <v>79</v>
      </c>
      <c r="L476" s="29" t="s">
        <v>80</v>
      </c>
      <c r="M476" s="29" t="s">
        <v>105</v>
      </c>
      <c r="N476" s="30">
        <v>1000</v>
      </c>
      <c r="O476" s="30">
        <v>11.6</v>
      </c>
      <c r="P476" s="30">
        <v>20.7</v>
      </c>
      <c r="Q476" s="31">
        <v>23.8</v>
      </c>
      <c r="R476" s="30">
        <v>242.2</v>
      </c>
      <c r="S476" s="30">
        <v>1.78</v>
      </c>
      <c r="T476" s="30">
        <v>1080</v>
      </c>
      <c r="U476" s="30">
        <v>1920</v>
      </c>
      <c r="V476" s="32">
        <v>2.1</v>
      </c>
      <c r="W476" s="30">
        <v>8561</v>
      </c>
      <c r="X476" s="30">
        <v>60</v>
      </c>
      <c r="Y476" s="30">
        <v>33.4</v>
      </c>
      <c r="Z476" s="29" t="s">
        <v>81</v>
      </c>
      <c r="AA476" s="29" t="s">
        <v>86</v>
      </c>
      <c r="AB476" s="29"/>
      <c r="AC476" s="29"/>
      <c r="AD476" s="29" t="s">
        <v>84</v>
      </c>
      <c r="AE476" s="29" t="s">
        <v>83</v>
      </c>
      <c r="AF476" s="29" t="s">
        <v>685</v>
      </c>
      <c r="AG476" s="29" t="s">
        <v>105</v>
      </c>
      <c r="AH476" s="29" t="s">
        <v>120</v>
      </c>
      <c r="AI476" s="29" t="s">
        <v>105</v>
      </c>
      <c r="AJ476" s="29" t="s">
        <v>120</v>
      </c>
      <c r="AK476" s="29" t="s">
        <v>86</v>
      </c>
      <c r="AL476" s="29" t="s">
        <v>87</v>
      </c>
      <c r="AM476" s="29" t="s">
        <v>105</v>
      </c>
      <c r="AN476" s="29" t="s">
        <v>86</v>
      </c>
      <c r="AO476" s="29" t="s">
        <v>86</v>
      </c>
      <c r="AP476" s="29" t="s">
        <v>86</v>
      </c>
      <c r="AQ476" s="29" t="s">
        <v>96</v>
      </c>
      <c r="AR476" s="29" t="s">
        <v>105</v>
      </c>
      <c r="AS476" s="29" t="s">
        <v>84</v>
      </c>
      <c r="AT476" s="29" t="s">
        <v>89</v>
      </c>
      <c r="AU476" s="29" t="s">
        <v>105</v>
      </c>
      <c r="AV476" s="30">
        <v>0</v>
      </c>
      <c r="AW476" s="29" t="s">
        <v>84</v>
      </c>
      <c r="AX476" s="29" t="s">
        <v>83</v>
      </c>
      <c r="AY476" s="30">
        <v>300</v>
      </c>
      <c r="AZ476" s="30">
        <v>271.60000000000002</v>
      </c>
      <c r="BA476" s="30">
        <v>250.6</v>
      </c>
      <c r="BB476" s="30">
        <v>200</v>
      </c>
      <c r="BC476" s="29"/>
      <c r="BD476" s="29"/>
      <c r="BE476" s="30">
        <v>16.04</v>
      </c>
      <c r="BF476" s="29"/>
      <c r="BG476" s="30">
        <v>0.26</v>
      </c>
      <c r="BH476" s="29"/>
      <c r="BI476" s="29"/>
      <c r="BJ476" s="30">
        <v>0.1</v>
      </c>
      <c r="BK476" s="30">
        <v>50.66</v>
      </c>
      <c r="BL476" s="30">
        <v>50.66</v>
      </c>
      <c r="BM476" s="30">
        <v>54.1</v>
      </c>
      <c r="BN476" s="29"/>
      <c r="BO476" s="29"/>
      <c r="BP476" s="30">
        <v>0.15</v>
      </c>
      <c r="BQ476" s="30">
        <v>0.27</v>
      </c>
      <c r="BR476" s="29"/>
      <c r="BS476" s="30">
        <v>16.05</v>
      </c>
      <c r="BT476" s="30">
        <v>50.75</v>
      </c>
      <c r="BU476" s="29"/>
      <c r="BV476" s="30">
        <v>0</v>
      </c>
      <c r="BW476" s="28">
        <v>643</v>
      </c>
      <c r="BX476" s="33">
        <f t="shared" si="52"/>
        <v>50.659079999999989</v>
      </c>
      <c r="BY476" s="34">
        <f>IF(COUNTIF($G$2:G476,G476)=1,1,0)</f>
        <v>1</v>
      </c>
      <c r="BZ476" s="34">
        <f t="shared" si="53"/>
        <v>1</v>
      </c>
      <c r="CA476" s="28" t="s">
        <v>3405</v>
      </c>
      <c r="CB476" s="34" t="b">
        <f t="shared" si="58"/>
        <v>0</v>
      </c>
      <c r="CC476" s="34" t="b">
        <f t="shared" si="54"/>
        <v>0</v>
      </c>
      <c r="CD476" s="34" t="b">
        <f t="array" ref="CD476">ISNUMBER(SEARCH("Touch Screen",$AJ476))</f>
        <v>0</v>
      </c>
      <c r="CE476" s="34"/>
      <c r="CF476" s="34"/>
      <c r="CG476" s="32">
        <v>33.4</v>
      </c>
      <c r="CH476" s="28">
        <v>0</v>
      </c>
      <c r="CI476" s="33">
        <f>('2. AC Monitors'!$A$8*'1. Version 7 Dataset'!$R476)+('1. Version 7 Dataset'!$V476*'2. AC Monitors'!$B$8)+'2. AC Monitors'!$C$8</f>
        <v>46.368399999999994</v>
      </c>
      <c r="CJ476" s="35">
        <f>BX476-('2. AC Monitors'!$B$8*V476)</f>
        <v>41.839079999999989</v>
      </c>
      <c r="CK476" s="33">
        <f>IF($CH476=0,CJ476,CJ476-('2. AC Monitors'!$A$15*'1. Version 7 Dataset'!$CG476))</f>
        <v>41.839079999999989</v>
      </c>
      <c r="CL476" s="33">
        <f>IF($CC476=TRUE,'1. Version 7 Dataset'!CK476-($CI476*'2. AC Monitors'!$B$15),'1. Version 7 Dataset'!CK476)</f>
        <v>41.839079999999989</v>
      </c>
      <c r="CM476" s="33">
        <f>IF($CD476=TRUE,CL476-($CI476*'2. AC Monitors'!$D$15),CL476)</f>
        <v>41.839079999999989</v>
      </c>
      <c r="CN476" s="33">
        <f>IF($CB476=TRUE,CM476-($CI476*'2. AC Monitors'!$E$15),CM476)</f>
        <v>41.839079999999989</v>
      </c>
      <c r="CO476" s="33">
        <f>IF($CA476="DC",CN476+(CI476*(1-'2. AC Monitors'!$D$21)),CN476)</f>
        <v>41.839079999999989</v>
      </c>
      <c r="CP476" s="35">
        <f>('2. AC Monitors'!$A$8*'1. Version 7 Dataset'!$R476)+'2. AC Monitors'!$C$8</f>
        <v>37.548400000000001</v>
      </c>
      <c r="CQ476" s="35">
        <f t="shared" si="55"/>
        <v>0</v>
      </c>
      <c r="CR476" s="33">
        <f>(IF(CD476=TRUE,CI476+(CI476*'2. AC Monitors'!$D$15),'1. Version 7 Dataset'!CI476))*0.85</f>
        <v>39.413139999999991</v>
      </c>
      <c r="CS476" s="35">
        <f t="shared" si="56"/>
        <v>0</v>
      </c>
      <c r="CT476" s="35">
        <f>($AZ476*$R476*'3. Signage Displays'!$A$7)+'3. Signage Displays'!$B$7*TANH('3. Signage Displays'!$C$7*('1. Version 7 Dataset'!$R476+'3. Signage Displays'!$D$7)+'3. Signage Displays'!$E$7)+'3. Signage Displays'!$F$7</f>
        <v>32.34198031549321</v>
      </c>
      <c r="CU476" s="36">
        <f>($AZ476*$R476*'3. Signage Displays'!$A$7)</f>
        <v>2.6312608000000002</v>
      </c>
      <c r="CV476" s="37">
        <f>BE476-(AZ476*R476*'3. Signage Displays'!$A$7)</f>
        <v>13.408739199999999</v>
      </c>
      <c r="CW476" s="37">
        <f>IF(CC476=TRUE,CV476-(CT476*'3. Signage Displays'!$A$12),CV476)</f>
        <v>13.408739199999999</v>
      </c>
      <c r="CX476" s="38">
        <f>'3. Signage Displays'!$B$7*TANH('3. Signage Displays'!$C$7*('1. Version 7 Dataset'!R476+'3. Signage Displays'!$D$7)+'3. Signage Displays'!$E$7)+'3. Signage Displays'!$F$7</f>
        <v>29.71071951549321</v>
      </c>
      <c r="CY476" s="28">
        <f t="shared" si="57"/>
        <v>1</v>
      </c>
    </row>
    <row r="477" spans="1:103" s="17" customFormat="1" ht="19.5" customHeight="1">
      <c r="A477" s="28">
        <v>644</v>
      </c>
      <c r="B477" s="29" t="s">
        <v>72</v>
      </c>
      <c r="C477" s="29" t="s">
        <v>223</v>
      </c>
      <c r="D477" s="29" t="s">
        <v>224</v>
      </c>
      <c r="E477" s="29" t="s">
        <v>75</v>
      </c>
      <c r="F477" s="29" t="s">
        <v>225</v>
      </c>
      <c r="G477" s="29" t="s">
        <v>226</v>
      </c>
      <c r="H477" s="29" t="s">
        <v>227</v>
      </c>
      <c r="I477" s="29" t="s">
        <v>78</v>
      </c>
      <c r="J477" s="29" t="s">
        <v>100</v>
      </c>
      <c r="K477" s="29"/>
      <c r="L477" s="29" t="s">
        <v>80</v>
      </c>
      <c r="M477" s="29"/>
      <c r="N477" s="30">
        <v>1000</v>
      </c>
      <c r="O477" s="30">
        <v>11.7</v>
      </c>
      <c r="P477" s="30">
        <v>20.7</v>
      </c>
      <c r="Q477" s="31">
        <v>23.8</v>
      </c>
      <c r="R477" s="30">
        <v>242.04</v>
      </c>
      <c r="S477" s="30">
        <v>1.78</v>
      </c>
      <c r="T477" s="30">
        <v>1080</v>
      </c>
      <c r="U477" s="30">
        <v>1920</v>
      </c>
      <c r="V477" s="32">
        <v>2.1</v>
      </c>
      <c r="W477" s="30">
        <v>8567</v>
      </c>
      <c r="X477" s="30">
        <v>60</v>
      </c>
      <c r="Y477" s="30">
        <v>0.3</v>
      </c>
      <c r="Z477" s="29" t="s">
        <v>86</v>
      </c>
      <c r="AA477" s="29" t="s">
        <v>86</v>
      </c>
      <c r="AB477" s="29"/>
      <c r="AC477" s="29"/>
      <c r="AD477" s="29" t="s">
        <v>83</v>
      </c>
      <c r="AE477" s="29" t="s">
        <v>84</v>
      </c>
      <c r="AF477" s="29" t="s">
        <v>145</v>
      </c>
      <c r="AG477" s="29"/>
      <c r="AH477" s="29" t="s">
        <v>120</v>
      </c>
      <c r="AI477" s="29"/>
      <c r="AJ477" s="29" t="s">
        <v>86</v>
      </c>
      <c r="AK477" s="29" t="s">
        <v>86</v>
      </c>
      <c r="AL477" s="29" t="s">
        <v>87</v>
      </c>
      <c r="AM477" s="29"/>
      <c r="AN477" s="29" t="s">
        <v>86</v>
      </c>
      <c r="AO477" s="29" t="s">
        <v>86</v>
      </c>
      <c r="AP477" s="29" t="s">
        <v>86</v>
      </c>
      <c r="AQ477" s="29" t="s">
        <v>96</v>
      </c>
      <c r="AR477" s="29"/>
      <c r="AS477" s="29" t="s">
        <v>84</v>
      </c>
      <c r="AT477" s="29" t="s">
        <v>89</v>
      </c>
      <c r="AU477" s="29"/>
      <c r="AV477" s="30">
        <v>2</v>
      </c>
      <c r="AW477" s="29" t="s">
        <v>84</v>
      </c>
      <c r="AX477" s="29" t="s">
        <v>84</v>
      </c>
      <c r="AY477" s="30">
        <v>278</v>
      </c>
      <c r="AZ477" s="30">
        <v>278</v>
      </c>
      <c r="BA477" s="30">
        <v>250</v>
      </c>
      <c r="BB477" s="30">
        <v>200</v>
      </c>
      <c r="BC477" s="29"/>
      <c r="BD477" s="29"/>
      <c r="BE477" s="30">
        <v>16.649999999999999</v>
      </c>
      <c r="BF477" s="29"/>
      <c r="BG477" s="30">
        <v>0.27</v>
      </c>
      <c r="BH477" s="29"/>
      <c r="BI477" s="29"/>
      <c r="BJ477" s="30">
        <v>0.18</v>
      </c>
      <c r="BK477" s="30">
        <v>52.6</v>
      </c>
      <c r="BL477" s="30">
        <v>52.6</v>
      </c>
      <c r="BM477" s="30">
        <v>54.1</v>
      </c>
      <c r="BN477" s="29"/>
      <c r="BO477" s="29"/>
      <c r="BP477" s="30">
        <v>0.24</v>
      </c>
      <c r="BQ477" s="30">
        <v>0.33</v>
      </c>
      <c r="BR477" s="29"/>
      <c r="BS477" s="30">
        <v>16.68</v>
      </c>
      <c r="BT477" s="30">
        <v>53.01</v>
      </c>
      <c r="BU477" s="29"/>
      <c r="BV477" s="30">
        <v>0</v>
      </c>
      <c r="BW477" s="28">
        <v>644</v>
      </c>
      <c r="BX477" s="33">
        <f t="shared" si="52"/>
        <v>52.586279999999995</v>
      </c>
      <c r="BY477" s="34">
        <f>IF(COUNTIF($G$2:G477,G477)=1,1,0)</f>
        <v>1</v>
      </c>
      <c r="BZ477" s="34">
        <f t="shared" si="53"/>
        <v>1</v>
      </c>
      <c r="CA477" s="28" t="s">
        <v>3405</v>
      </c>
      <c r="CB477" s="34" t="b">
        <f t="shared" si="58"/>
        <v>0</v>
      </c>
      <c r="CC477" s="34" t="b">
        <f t="shared" si="54"/>
        <v>0</v>
      </c>
      <c r="CD477" s="34" t="b">
        <f t="array" ref="CD477">ISNUMBER(SEARCH("Touch Screen",$AJ477))</f>
        <v>0</v>
      </c>
      <c r="CE477" s="34"/>
      <c r="CF477" s="34"/>
      <c r="CG477" s="32">
        <v>0.3</v>
      </c>
      <c r="CH477" s="28">
        <v>0</v>
      </c>
      <c r="CI477" s="33">
        <f>('2. AC Monitors'!$A$8*'1. Version 7 Dataset'!$R477)+('1. Version 7 Dataset'!$V477*'2. AC Monitors'!$B$8)+'2. AC Monitors'!$C$8</f>
        <v>46.348879999999994</v>
      </c>
      <c r="CJ477" s="35">
        <f>BX477-('2. AC Monitors'!$B$8*V477)</f>
        <v>43.766279999999995</v>
      </c>
      <c r="CK477" s="33">
        <f>IF($CH477=0,CJ477,CJ477-('2. AC Monitors'!$A$15*'1. Version 7 Dataset'!$CG477))</f>
        <v>43.766279999999995</v>
      </c>
      <c r="CL477" s="33">
        <f>IF($CC477=TRUE,'1. Version 7 Dataset'!CK477-($CI477*'2. AC Monitors'!$B$15),'1. Version 7 Dataset'!CK477)</f>
        <v>43.766279999999995</v>
      </c>
      <c r="CM477" s="33">
        <f>IF($CD477=TRUE,CL477-($CI477*'2. AC Monitors'!$D$15),CL477)</f>
        <v>43.766279999999995</v>
      </c>
      <c r="CN477" s="33">
        <f>IF($CB477=TRUE,CM477-($CI477*'2. AC Monitors'!$E$15),CM477)</f>
        <v>43.766279999999995</v>
      </c>
      <c r="CO477" s="33">
        <f>IF($CA477="DC",CN477+(CI477*(1-'2. AC Monitors'!$D$21)),CN477)</f>
        <v>43.766279999999995</v>
      </c>
      <c r="CP477" s="35">
        <f>('2. AC Monitors'!$A$8*'1. Version 7 Dataset'!$R477)+'2. AC Monitors'!$C$8</f>
        <v>37.528880000000001</v>
      </c>
      <c r="CQ477" s="35">
        <f t="shared" si="55"/>
        <v>0</v>
      </c>
      <c r="CR477" s="33">
        <f>(IF(CD477=TRUE,CI477+(CI477*'2. AC Monitors'!$D$15),'1. Version 7 Dataset'!CI477))*0.85</f>
        <v>39.396547999999996</v>
      </c>
      <c r="CS477" s="35">
        <f t="shared" si="56"/>
        <v>0</v>
      </c>
      <c r="CT477" s="35">
        <f>($AZ477*$R477*'3. Signage Displays'!$A$7)+'3. Signage Displays'!$B$7*TANH('3. Signage Displays'!$C$7*('1. Version 7 Dataset'!$R477+'3. Signage Displays'!$D$7)+'3. Signage Displays'!$E$7)+'3. Signage Displays'!$F$7</f>
        <v>32.39266711915387</v>
      </c>
      <c r="CU477" s="36">
        <f>($AZ477*$R477*'3. Signage Displays'!$A$7)</f>
        <v>2.6914848</v>
      </c>
      <c r="CV477" s="37">
        <f>BE477-(AZ477*R477*'3. Signage Displays'!$A$7)</f>
        <v>13.958515199999999</v>
      </c>
      <c r="CW477" s="37">
        <f>IF(CC477=TRUE,CV477-(CT477*'3. Signage Displays'!$A$12),CV477)</f>
        <v>13.958515199999999</v>
      </c>
      <c r="CX477" s="38">
        <f>'3. Signage Displays'!$B$7*TANH('3. Signage Displays'!$C$7*('1. Version 7 Dataset'!R477+'3. Signage Displays'!$D$7)+'3. Signage Displays'!$E$7)+'3. Signage Displays'!$F$7</f>
        <v>29.701182319153872</v>
      </c>
      <c r="CY477" s="28">
        <f t="shared" si="57"/>
        <v>1</v>
      </c>
    </row>
    <row r="478" spans="1:103" s="17" customFormat="1" ht="19.5" customHeight="1">
      <c r="A478" s="28">
        <v>646</v>
      </c>
      <c r="B478" s="29" t="s">
        <v>3083</v>
      </c>
      <c r="C478" s="29" t="s">
        <v>3214</v>
      </c>
      <c r="D478" s="29" t="s">
        <v>3215</v>
      </c>
      <c r="E478" s="29" t="s">
        <v>3086</v>
      </c>
      <c r="F478" s="29" t="s">
        <v>3214</v>
      </c>
      <c r="G478" s="29" t="s">
        <v>3215</v>
      </c>
      <c r="H478" s="29"/>
      <c r="I478" s="29" t="s">
        <v>78</v>
      </c>
      <c r="J478" s="29" t="s">
        <v>88</v>
      </c>
      <c r="K478" s="29" t="s">
        <v>158</v>
      </c>
      <c r="L478" s="29" t="s">
        <v>80</v>
      </c>
      <c r="M478" s="29" t="s">
        <v>105</v>
      </c>
      <c r="N478" s="30">
        <v>1000</v>
      </c>
      <c r="O478" s="30">
        <v>10.6</v>
      </c>
      <c r="P478" s="30">
        <v>18.8</v>
      </c>
      <c r="Q478" s="31">
        <v>21.5</v>
      </c>
      <c r="R478" s="30">
        <v>198.1</v>
      </c>
      <c r="S478" s="30">
        <v>1.78</v>
      </c>
      <c r="T478" s="30">
        <v>1080</v>
      </c>
      <c r="U478" s="30">
        <v>1920</v>
      </c>
      <c r="V478" s="32">
        <v>2.1</v>
      </c>
      <c r="W478" s="30">
        <v>10468</v>
      </c>
      <c r="X478" s="30">
        <v>60</v>
      </c>
      <c r="Y478" s="30">
        <v>32.299999999999997</v>
      </c>
      <c r="Z478" s="29" t="s">
        <v>150</v>
      </c>
      <c r="AA478" s="29" t="s">
        <v>86</v>
      </c>
      <c r="AB478" s="29"/>
      <c r="AC478" s="29"/>
      <c r="AD478" s="29" t="s">
        <v>84</v>
      </c>
      <c r="AE478" s="29" t="s">
        <v>83</v>
      </c>
      <c r="AF478" s="29" t="s">
        <v>452</v>
      </c>
      <c r="AG478" s="29" t="s">
        <v>105</v>
      </c>
      <c r="AH478" s="29" t="s">
        <v>120</v>
      </c>
      <c r="AI478" s="29" t="s">
        <v>105</v>
      </c>
      <c r="AJ478" s="29" t="s">
        <v>120</v>
      </c>
      <c r="AK478" s="29" t="s">
        <v>86</v>
      </c>
      <c r="AL478" s="29" t="s">
        <v>87</v>
      </c>
      <c r="AM478" s="29" t="s">
        <v>105</v>
      </c>
      <c r="AN478" s="29" t="s">
        <v>86</v>
      </c>
      <c r="AO478" s="29" t="s">
        <v>86</v>
      </c>
      <c r="AP478" s="29" t="s">
        <v>86</v>
      </c>
      <c r="AQ478" s="29" t="s">
        <v>96</v>
      </c>
      <c r="AR478" s="29" t="s">
        <v>105</v>
      </c>
      <c r="AS478" s="29" t="s">
        <v>84</v>
      </c>
      <c r="AT478" s="29" t="s">
        <v>89</v>
      </c>
      <c r="AU478" s="29" t="s">
        <v>105</v>
      </c>
      <c r="AV478" s="30">
        <v>0</v>
      </c>
      <c r="AW478" s="29" t="s">
        <v>84</v>
      </c>
      <c r="AX478" s="29" t="s">
        <v>83</v>
      </c>
      <c r="AY478" s="30">
        <v>250</v>
      </c>
      <c r="AZ478" s="30">
        <v>235.1</v>
      </c>
      <c r="BA478" s="30">
        <v>235</v>
      </c>
      <c r="BB478" s="30">
        <v>200</v>
      </c>
      <c r="BC478" s="29"/>
      <c r="BD478" s="29"/>
      <c r="BE478" s="30">
        <v>13.62</v>
      </c>
      <c r="BF478" s="29"/>
      <c r="BG478" s="30">
        <v>0.28999999999999998</v>
      </c>
      <c r="BH478" s="29"/>
      <c r="BI478" s="29"/>
      <c r="BJ478" s="30">
        <v>0.28000000000000003</v>
      </c>
      <c r="BK478" s="30">
        <v>43.41</v>
      </c>
      <c r="BL478" s="30">
        <v>43.41</v>
      </c>
      <c r="BM478" s="30">
        <v>50.6</v>
      </c>
      <c r="BN478" s="29"/>
      <c r="BO478" s="29"/>
      <c r="BP478" s="30">
        <v>0.34</v>
      </c>
      <c r="BQ478" s="30">
        <v>0.36</v>
      </c>
      <c r="BR478" s="29"/>
      <c r="BS478" s="30">
        <v>13.66</v>
      </c>
      <c r="BT478" s="30">
        <v>43.94</v>
      </c>
      <c r="BU478" s="29"/>
      <c r="BV478" s="30">
        <v>0</v>
      </c>
      <c r="BW478" s="28">
        <v>646</v>
      </c>
      <c r="BX478" s="33">
        <f t="shared" si="52"/>
        <v>43.410179999999997</v>
      </c>
      <c r="BY478" s="34">
        <f>IF(COUNTIF($G$2:G478,G478)=1,1,0)</f>
        <v>1</v>
      </c>
      <c r="BZ478" s="34">
        <f t="shared" si="53"/>
        <v>1</v>
      </c>
      <c r="CA478" s="28" t="s">
        <v>3405</v>
      </c>
      <c r="CB478" s="34" t="b">
        <f t="shared" si="58"/>
        <v>0</v>
      </c>
      <c r="CC478" s="34" t="b">
        <f t="shared" si="54"/>
        <v>0</v>
      </c>
      <c r="CD478" s="34" t="b">
        <f t="array" ref="CD478">ISNUMBER(SEARCH("Touch Screen",$AJ478))</f>
        <v>0</v>
      </c>
      <c r="CE478" s="34"/>
      <c r="CF478" s="34"/>
      <c r="CG478" s="32">
        <v>32.299999999999997</v>
      </c>
      <c r="CH478" s="28">
        <v>0</v>
      </c>
      <c r="CI478" s="33">
        <f>('2. AC Monitors'!$A$8*'1. Version 7 Dataset'!$R478)+('1. Version 7 Dataset'!$V478*'2. AC Monitors'!$B$8)+'2. AC Monitors'!$C$8</f>
        <v>40.988199999999999</v>
      </c>
      <c r="CJ478" s="35">
        <f>BX478-('2. AC Monitors'!$B$8*V478)</f>
        <v>34.590179999999997</v>
      </c>
      <c r="CK478" s="33">
        <f>IF($CH478=0,CJ478,CJ478-('2. AC Monitors'!$A$15*'1. Version 7 Dataset'!$CG478))</f>
        <v>34.590179999999997</v>
      </c>
      <c r="CL478" s="33">
        <f>IF($CC478=TRUE,'1. Version 7 Dataset'!CK478-($CI478*'2. AC Monitors'!$B$15),'1. Version 7 Dataset'!CK478)</f>
        <v>34.590179999999997</v>
      </c>
      <c r="CM478" s="33">
        <f>IF($CD478=TRUE,CL478-($CI478*'2. AC Monitors'!$D$15),CL478)</f>
        <v>34.590179999999997</v>
      </c>
      <c r="CN478" s="33">
        <f>IF($CB478=TRUE,CM478-($CI478*'2. AC Monitors'!$E$15),CM478)</f>
        <v>34.590179999999997</v>
      </c>
      <c r="CO478" s="33">
        <f>IF($CA478="DC",CN478+(CI478*(1-'2. AC Monitors'!$D$21)),CN478)</f>
        <v>34.590179999999997</v>
      </c>
      <c r="CP478" s="35">
        <f>('2. AC Monitors'!$A$8*'1. Version 7 Dataset'!$R478)+'2. AC Monitors'!$C$8</f>
        <v>32.168199999999999</v>
      </c>
      <c r="CQ478" s="35">
        <f t="shared" si="55"/>
        <v>0</v>
      </c>
      <c r="CR478" s="33">
        <f>(IF(CD478=TRUE,CI478+(CI478*'2. AC Monitors'!$D$15),'1. Version 7 Dataset'!CI478))*0.85</f>
        <v>34.839970000000001</v>
      </c>
      <c r="CS478" s="35">
        <f t="shared" si="56"/>
        <v>0</v>
      </c>
      <c r="CT478" s="35">
        <f>($AZ478*$R478*'3. Signage Displays'!$A$7)+'3. Signage Displays'!$B$7*TANH('3. Signage Displays'!$C$7*('1. Version 7 Dataset'!$R478+'3. Signage Displays'!$D$7)+'3. Signage Displays'!$E$7)+'3. Signage Displays'!$F$7</f>
        <v>28.940707807445492</v>
      </c>
      <c r="CU478" s="36">
        <f>($AZ478*$R478*'3. Signage Displays'!$A$7)</f>
        <v>1.8629324</v>
      </c>
      <c r="CV478" s="37">
        <f>BE478-(AZ478*R478*'3. Signage Displays'!$A$7)</f>
        <v>11.757067599999999</v>
      </c>
      <c r="CW478" s="37">
        <f>IF(CC478=TRUE,CV478-(CT478*'3. Signage Displays'!$A$12),CV478)</f>
        <v>11.757067599999999</v>
      </c>
      <c r="CX478" s="38">
        <f>'3. Signage Displays'!$B$7*TANH('3. Signage Displays'!$C$7*('1. Version 7 Dataset'!R478+'3. Signage Displays'!$D$7)+'3. Signage Displays'!$E$7)+'3. Signage Displays'!$F$7</f>
        <v>27.077775407445493</v>
      </c>
      <c r="CY478" s="28">
        <f t="shared" si="57"/>
        <v>1</v>
      </c>
    </row>
    <row r="479" spans="1:103" s="17" customFormat="1" ht="19.5" customHeight="1">
      <c r="A479" s="28">
        <v>647</v>
      </c>
      <c r="B479" s="29" t="s">
        <v>3083</v>
      </c>
      <c r="C479" s="29" t="s">
        <v>3152</v>
      </c>
      <c r="D479" s="29" t="s">
        <v>3149</v>
      </c>
      <c r="E479" s="29" t="s">
        <v>3086</v>
      </c>
      <c r="F479" s="29" t="s">
        <v>3152</v>
      </c>
      <c r="G479" s="29" t="s">
        <v>3149</v>
      </c>
      <c r="H479" s="29"/>
      <c r="I479" s="29" t="s">
        <v>78</v>
      </c>
      <c r="J479" s="29" t="s">
        <v>88</v>
      </c>
      <c r="K479" s="29" t="s">
        <v>158</v>
      </c>
      <c r="L479" s="29" t="s">
        <v>80</v>
      </c>
      <c r="M479" s="29" t="s">
        <v>105</v>
      </c>
      <c r="N479" s="30">
        <v>1000</v>
      </c>
      <c r="O479" s="30">
        <v>10.6</v>
      </c>
      <c r="P479" s="30">
        <v>18.8</v>
      </c>
      <c r="Q479" s="31">
        <v>21.5</v>
      </c>
      <c r="R479" s="30">
        <v>198.08</v>
      </c>
      <c r="S479" s="30">
        <v>1.78</v>
      </c>
      <c r="T479" s="30">
        <v>1080</v>
      </c>
      <c r="U479" s="30">
        <v>1920</v>
      </c>
      <c r="V479" s="32">
        <v>2.1</v>
      </c>
      <c r="W479" s="30">
        <v>10468</v>
      </c>
      <c r="X479" s="30">
        <v>60</v>
      </c>
      <c r="Y479" s="30">
        <v>33.200000000000003</v>
      </c>
      <c r="Z479" s="29" t="s">
        <v>150</v>
      </c>
      <c r="AA479" s="29" t="s">
        <v>86</v>
      </c>
      <c r="AB479" s="29"/>
      <c r="AC479" s="29"/>
      <c r="AD479" s="29" t="s">
        <v>84</v>
      </c>
      <c r="AE479" s="29" t="s">
        <v>83</v>
      </c>
      <c r="AF479" s="29" t="s">
        <v>127</v>
      </c>
      <c r="AG479" s="29" t="s">
        <v>105</v>
      </c>
      <c r="AH479" s="29" t="s">
        <v>120</v>
      </c>
      <c r="AI479" s="29" t="s">
        <v>105</v>
      </c>
      <c r="AJ479" s="29" t="s">
        <v>120</v>
      </c>
      <c r="AK479" s="29" t="s">
        <v>86</v>
      </c>
      <c r="AL479" s="29" t="s">
        <v>102</v>
      </c>
      <c r="AM479" s="29" t="s">
        <v>105</v>
      </c>
      <c r="AN479" s="29" t="s">
        <v>86</v>
      </c>
      <c r="AO479" s="29" t="s">
        <v>86</v>
      </c>
      <c r="AP479" s="29" t="s">
        <v>86</v>
      </c>
      <c r="AQ479" s="29" t="s">
        <v>96</v>
      </c>
      <c r="AR479" s="29" t="s">
        <v>105</v>
      </c>
      <c r="AS479" s="29" t="s">
        <v>84</v>
      </c>
      <c r="AT479" s="29" t="s">
        <v>89</v>
      </c>
      <c r="AU479" s="29" t="s">
        <v>105</v>
      </c>
      <c r="AV479" s="30">
        <v>0</v>
      </c>
      <c r="AW479" s="29" t="s">
        <v>84</v>
      </c>
      <c r="AX479" s="29" t="s">
        <v>83</v>
      </c>
      <c r="AY479" s="30">
        <v>250</v>
      </c>
      <c r="AZ479" s="30">
        <v>260</v>
      </c>
      <c r="BA479" s="30">
        <v>238</v>
      </c>
      <c r="BB479" s="30">
        <v>200</v>
      </c>
      <c r="BC479" s="29"/>
      <c r="BD479" s="29"/>
      <c r="BE479" s="30">
        <v>14.54</v>
      </c>
      <c r="BF479" s="29"/>
      <c r="BG479" s="30">
        <v>0.27</v>
      </c>
      <c r="BH479" s="29"/>
      <c r="BI479" s="29"/>
      <c r="BJ479" s="30">
        <v>0.21</v>
      </c>
      <c r="BK479" s="30">
        <v>46.12</v>
      </c>
      <c r="BL479" s="30">
        <v>46.12</v>
      </c>
      <c r="BM479" s="30">
        <v>50.6</v>
      </c>
      <c r="BN479" s="29"/>
      <c r="BO479" s="29"/>
      <c r="BP479" s="30">
        <v>0.26</v>
      </c>
      <c r="BQ479" s="30">
        <v>0.32</v>
      </c>
      <c r="BR479" s="29"/>
      <c r="BS479" s="30">
        <v>14.8</v>
      </c>
      <c r="BT479" s="30">
        <v>47.19</v>
      </c>
      <c r="BU479" s="29"/>
      <c r="BV479" s="30">
        <v>0</v>
      </c>
      <c r="BW479" s="28">
        <v>647</v>
      </c>
      <c r="BX479" s="33">
        <f t="shared" si="52"/>
        <v>46.117019999999997</v>
      </c>
      <c r="BY479" s="34">
        <f>IF(COUNTIF($G$2:G479,G479)=1,1,0)</f>
        <v>0</v>
      </c>
      <c r="BZ479" s="34">
        <f t="shared" si="53"/>
        <v>1</v>
      </c>
      <c r="CA479" s="28" t="s">
        <v>3405</v>
      </c>
      <c r="CB479" s="34" t="b">
        <f t="shared" si="58"/>
        <v>0</v>
      </c>
      <c r="CC479" s="34" t="b">
        <f t="shared" si="54"/>
        <v>0</v>
      </c>
      <c r="CD479" s="34" t="b">
        <f t="array" ref="CD479">ISNUMBER(SEARCH("Touch Screen",$AJ479))</f>
        <v>0</v>
      </c>
      <c r="CE479" s="34"/>
      <c r="CF479" s="34"/>
      <c r="CG479" s="32">
        <v>33.200000000000003</v>
      </c>
      <c r="CH479" s="28">
        <v>0</v>
      </c>
      <c r="CI479" s="33">
        <f>('2. AC Monitors'!$A$8*'1. Version 7 Dataset'!$R479)+('1. Version 7 Dataset'!$V479*'2. AC Monitors'!$B$8)+'2. AC Monitors'!$C$8</f>
        <v>40.985759999999999</v>
      </c>
      <c r="CJ479" s="35">
        <f>BX479-('2. AC Monitors'!$B$8*V479)</f>
        <v>37.297019999999996</v>
      </c>
      <c r="CK479" s="33">
        <f>IF($CH479=0,CJ479,CJ479-('2. AC Monitors'!$A$15*'1. Version 7 Dataset'!$CG479))</f>
        <v>37.297019999999996</v>
      </c>
      <c r="CL479" s="33">
        <f>IF($CC479=TRUE,'1. Version 7 Dataset'!CK479-($CI479*'2. AC Monitors'!$B$15),'1. Version 7 Dataset'!CK479)</f>
        <v>37.297019999999996</v>
      </c>
      <c r="CM479" s="33">
        <f>IF($CD479=TRUE,CL479-($CI479*'2. AC Monitors'!$D$15),CL479)</f>
        <v>37.297019999999996</v>
      </c>
      <c r="CN479" s="33">
        <f>IF($CB479=TRUE,CM479-($CI479*'2. AC Monitors'!$E$15),CM479)</f>
        <v>37.297019999999996</v>
      </c>
      <c r="CO479" s="33">
        <f>IF($CA479="DC",CN479+(CI479*(1-'2. AC Monitors'!$D$21)),CN479)</f>
        <v>37.297019999999996</v>
      </c>
      <c r="CP479" s="35">
        <f>('2. AC Monitors'!$A$8*'1. Version 7 Dataset'!$R479)+'2. AC Monitors'!$C$8</f>
        <v>32.165760000000006</v>
      </c>
      <c r="CQ479" s="35">
        <f t="shared" si="55"/>
        <v>0</v>
      </c>
      <c r="CR479" s="33">
        <f>(IF(CD479=TRUE,CI479+(CI479*'2. AC Monitors'!$D$15),'1. Version 7 Dataset'!CI479))*0.85</f>
        <v>34.837896000000001</v>
      </c>
      <c r="CS479" s="35">
        <f t="shared" si="56"/>
        <v>0</v>
      </c>
      <c r="CT479" s="35">
        <f>($AZ479*$R479*'3. Signage Displays'!$A$7)+'3. Signage Displays'!$B$7*TANH('3. Signage Displays'!$C$7*('1. Version 7 Dataset'!$R479+'3. Signage Displays'!$D$7)+'3. Signage Displays'!$E$7)+'3. Signage Displays'!$F$7</f>
        <v>29.136611581315609</v>
      </c>
      <c r="CU479" s="36">
        <f>($AZ479*$R479*'3. Signage Displays'!$A$7)</f>
        <v>2.0600320000000001</v>
      </c>
      <c r="CV479" s="37">
        <f>BE479-(AZ479*R479*'3. Signage Displays'!$A$7)</f>
        <v>12.479968</v>
      </c>
      <c r="CW479" s="37">
        <f>IF(CC479=TRUE,CV479-(CT479*'3. Signage Displays'!$A$12),CV479)</f>
        <v>12.479968</v>
      </c>
      <c r="CX479" s="38">
        <f>'3. Signage Displays'!$B$7*TANH('3. Signage Displays'!$C$7*('1. Version 7 Dataset'!R479+'3. Signage Displays'!$D$7)+'3. Signage Displays'!$E$7)+'3. Signage Displays'!$F$7</f>
        <v>27.07657958131561</v>
      </c>
      <c r="CY479" s="28">
        <f t="shared" si="57"/>
        <v>1</v>
      </c>
    </row>
    <row r="480" spans="1:103" s="17" customFormat="1" ht="19.5" customHeight="1">
      <c r="A480" s="28">
        <v>649</v>
      </c>
      <c r="B480" s="29" t="s">
        <v>72</v>
      </c>
      <c r="C480" s="29" t="s">
        <v>380</v>
      </c>
      <c r="D480" s="29" t="s">
        <v>381</v>
      </c>
      <c r="E480" s="29" t="s">
        <v>75</v>
      </c>
      <c r="F480" s="29" t="s">
        <v>380</v>
      </c>
      <c r="G480" s="29" t="s">
        <v>381</v>
      </c>
      <c r="H480" s="29"/>
      <c r="I480" s="29" t="s">
        <v>78</v>
      </c>
      <c r="J480" s="29" t="s">
        <v>132</v>
      </c>
      <c r="K480" s="29" t="s">
        <v>105</v>
      </c>
      <c r="L480" s="29" t="s">
        <v>80</v>
      </c>
      <c r="M480" s="29" t="s">
        <v>105</v>
      </c>
      <c r="N480" s="30">
        <v>3000</v>
      </c>
      <c r="O480" s="30">
        <v>10.6</v>
      </c>
      <c r="P480" s="30">
        <v>18.8</v>
      </c>
      <c r="Q480" s="31">
        <v>21.5</v>
      </c>
      <c r="R480" s="30">
        <v>198.08</v>
      </c>
      <c r="S480" s="30">
        <v>1.78</v>
      </c>
      <c r="T480" s="30">
        <v>1080</v>
      </c>
      <c r="U480" s="30">
        <v>1920</v>
      </c>
      <c r="V480" s="32">
        <v>2.1</v>
      </c>
      <c r="W480" s="30">
        <v>10469</v>
      </c>
      <c r="X480" s="30">
        <v>60</v>
      </c>
      <c r="Y480" s="30">
        <v>36.700000000000003</v>
      </c>
      <c r="Z480" s="29" t="s">
        <v>81</v>
      </c>
      <c r="AA480" s="29" t="s">
        <v>86</v>
      </c>
      <c r="AB480" s="29"/>
      <c r="AC480" s="29"/>
      <c r="AD480" s="29" t="s">
        <v>83</v>
      </c>
      <c r="AE480" s="29" t="s">
        <v>83</v>
      </c>
      <c r="AF480" s="29" t="s">
        <v>382</v>
      </c>
      <c r="AG480" s="29" t="s">
        <v>105</v>
      </c>
      <c r="AH480" s="29" t="s">
        <v>383</v>
      </c>
      <c r="AI480" s="29" t="s">
        <v>105</v>
      </c>
      <c r="AJ480" s="29" t="s">
        <v>383</v>
      </c>
      <c r="AK480" s="29" t="s">
        <v>86</v>
      </c>
      <c r="AL480" s="29" t="s">
        <v>102</v>
      </c>
      <c r="AM480" s="29" t="s">
        <v>105</v>
      </c>
      <c r="AN480" s="29" t="s">
        <v>86</v>
      </c>
      <c r="AO480" s="29" t="s">
        <v>86</v>
      </c>
      <c r="AP480" s="29" t="s">
        <v>86</v>
      </c>
      <c r="AQ480" s="29" t="s">
        <v>96</v>
      </c>
      <c r="AR480" s="29" t="s">
        <v>105</v>
      </c>
      <c r="AS480" s="29" t="s">
        <v>84</v>
      </c>
      <c r="AT480" s="29" t="s">
        <v>89</v>
      </c>
      <c r="AU480" s="29" t="s">
        <v>105</v>
      </c>
      <c r="AV480" s="30">
        <v>5</v>
      </c>
      <c r="AW480" s="29" t="s">
        <v>84</v>
      </c>
      <c r="AX480" s="29" t="s">
        <v>84</v>
      </c>
      <c r="AY480" s="30">
        <v>250</v>
      </c>
      <c r="AZ480" s="30">
        <v>263.60000000000002</v>
      </c>
      <c r="BA480" s="30">
        <v>224.1</v>
      </c>
      <c r="BB480" s="30">
        <v>200</v>
      </c>
      <c r="BC480" s="29"/>
      <c r="BD480" s="29"/>
      <c r="BE480" s="30">
        <v>17.29</v>
      </c>
      <c r="BF480" s="29"/>
      <c r="BG480" s="30">
        <v>0.32</v>
      </c>
      <c r="BH480" s="30">
        <v>0.32</v>
      </c>
      <c r="BI480" s="29"/>
      <c r="BJ480" s="30">
        <v>0.26</v>
      </c>
      <c r="BK480" s="30">
        <v>54.84</v>
      </c>
      <c r="BL480" s="30">
        <v>54.84</v>
      </c>
      <c r="BM480" s="30">
        <v>58.2</v>
      </c>
      <c r="BN480" s="29"/>
      <c r="BO480" s="29"/>
      <c r="BP480" s="30">
        <v>0.34</v>
      </c>
      <c r="BQ480" s="30">
        <v>0.4</v>
      </c>
      <c r="BR480" s="30">
        <v>0.4</v>
      </c>
      <c r="BS480" s="30">
        <v>17.559999999999999</v>
      </c>
      <c r="BT480" s="30">
        <v>56.11</v>
      </c>
      <c r="BU480" s="29"/>
      <c r="BV480" s="30">
        <v>0</v>
      </c>
      <c r="BW480" s="28">
        <v>649</v>
      </c>
      <c r="BX480" s="33">
        <f t="shared" si="52"/>
        <v>54.83321999999999</v>
      </c>
      <c r="BY480" s="34">
        <f>IF(COUNTIF($G$2:G480,G480)=1,1,0)</f>
        <v>1</v>
      </c>
      <c r="BZ480" s="34">
        <f t="shared" si="53"/>
        <v>1</v>
      </c>
      <c r="CA480" s="28" t="s">
        <v>3405</v>
      </c>
      <c r="CB480" s="34" t="b">
        <f t="shared" si="58"/>
        <v>0</v>
      </c>
      <c r="CC480" s="34" t="b">
        <f t="shared" si="54"/>
        <v>0</v>
      </c>
      <c r="CD480" s="34" t="b">
        <f t="array" ref="CD480">ISNUMBER(SEARCH("Touch Screen",$AJ480))</f>
        <v>1</v>
      </c>
      <c r="CE480" s="34"/>
      <c r="CF480" s="34"/>
      <c r="CG480" s="32">
        <v>36.700000000000003</v>
      </c>
      <c r="CH480" s="28">
        <v>0</v>
      </c>
      <c r="CI480" s="33">
        <f>('2. AC Monitors'!$A$8*'1. Version 7 Dataset'!$R480)+('1. Version 7 Dataset'!$V480*'2. AC Monitors'!$B$8)+'2. AC Monitors'!$C$8</f>
        <v>40.985759999999999</v>
      </c>
      <c r="CJ480" s="35">
        <f>BX480-('2. AC Monitors'!$B$8*V480)</f>
        <v>46.01321999999999</v>
      </c>
      <c r="CK480" s="33">
        <f>IF($CH480=0,CJ480,CJ480-('2. AC Monitors'!$A$15*'1. Version 7 Dataset'!$CG480))</f>
        <v>46.01321999999999</v>
      </c>
      <c r="CL480" s="33">
        <f>IF($CC480=TRUE,'1. Version 7 Dataset'!CK480-($CI480*'2. AC Monitors'!$B$15),'1. Version 7 Dataset'!CK480)</f>
        <v>46.01321999999999</v>
      </c>
      <c r="CM480" s="33">
        <f>IF($CD480=TRUE,CL480-($CI480*'2. AC Monitors'!$D$15),CL480)</f>
        <v>39.865355999999991</v>
      </c>
      <c r="CN480" s="33">
        <f>IF($CB480=TRUE,CM480-($CI480*'2. AC Monitors'!$E$15),CM480)</f>
        <v>39.865355999999991</v>
      </c>
      <c r="CO480" s="33">
        <f>IF($CA480="DC",CN480+(CI480*(1-'2. AC Monitors'!$D$21)),CN480)</f>
        <v>39.865355999999991</v>
      </c>
      <c r="CP480" s="35">
        <f>('2. AC Monitors'!$A$8*'1. Version 7 Dataset'!$R480)+'2. AC Monitors'!$C$8</f>
        <v>32.165760000000006</v>
      </c>
      <c r="CQ480" s="35">
        <f t="shared" si="55"/>
        <v>0</v>
      </c>
      <c r="CR480" s="33">
        <f>(IF(CD480=TRUE,CI480+(CI480*'2. AC Monitors'!$D$15),'1. Version 7 Dataset'!CI480))*0.85</f>
        <v>40.063580399999999</v>
      </c>
      <c r="CS480" s="35">
        <f t="shared" si="56"/>
        <v>0</v>
      </c>
      <c r="CT480" s="35">
        <f>($AZ480*$R480*'3. Signage Displays'!$A$7)+'3. Signage Displays'!$B$7*TANH('3. Signage Displays'!$C$7*('1. Version 7 Dataset'!$R480+'3. Signage Displays'!$D$7)+'3. Signage Displays'!$E$7)+'3. Signage Displays'!$F$7</f>
        <v>29.165135101315609</v>
      </c>
      <c r="CU480" s="36">
        <f>($AZ480*$R480*'3. Signage Displays'!$A$7)</f>
        <v>2.0885555200000003</v>
      </c>
      <c r="CV480" s="37">
        <f>BE480-(AZ480*R480*'3. Signage Displays'!$A$7)</f>
        <v>15.201444479999999</v>
      </c>
      <c r="CW480" s="37">
        <f>IF(CC480=TRUE,CV480-(CT480*'3. Signage Displays'!$A$12),CV480)</f>
        <v>15.201444479999999</v>
      </c>
      <c r="CX480" s="38">
        <f>'3. Signage Displays'!$B$7*TANH('3. Signage Displays'!$C$7*('1. Version 7 Dataset'!R480+'3. Signage Displays'!$D$7)+'3. Signage Displays'!$E$7)+'3. Signage Displays'!$F$7</f>
        <v>27.07657958131561</v>
      </c>
      <c r="CY480" s="28">
        <f t="shared" si="57"/>
        <v>1</v>
      </c>
    </row>
    <row r="481" spans="1:103" s="17" customFormat="1" ht="19.5" customHeight="1">
      <c r="A481" s="28">
        <v>650</v>
      </c>
      <c r="B481" s="29" t="s">
        <v>446</v>
      </c>
      <c r="C481" s="29" t="s">
        <v>568</v>
      </c>
      <c r="D481" s="29" t="s">
        <v>569</v>
      </c>
      <c r="E481" s="29" t="s">
        <v>449</v>
      </c>
      <c r="F481" s="29" t="s">
        <v>568</v>
      </c>
      <c r="G481" s="29" t="s">
        <v>569</v>
      </c>
      <c r="H481" s="29" t="s">
        <v>570</v>
      </c>
      <c r="I481" s="29" t="s">
        <v>78</v>
      </c>
      <c r="J481" s="29" t="s">
        <v>88</v>
      </c>
      <c r="K481" s="29" t="s">
        <v>158</v>
      </c>
      <c r="L481" s="29" t="s">
        <v>80</v>
      </c>
      <c r="M481" s="29" t="s">
        <v>105</v>
      </c>
      <c r="N481" s="30">
        <v>1000</v>
      </c>
      <c r="O481" s="30">
        <v>11.3</v>
      </c>
      <c r="P481" s="30">
        <v>20</v>
      </c>
      <c r="Q481" s="31">
        <v>23</v>
      </c>
      <c r="R481" s="30">
        <v>226.05</v>
      </c>
      <c r="S481" s="30">
        <v>1.78</v>
      </c>
      <c r="T481" s="30">
        <v>1080</v>
      </c>
      <c r="U481" s="30">
        <v>1920</v>
      </c>
      <c r="V481" s="32">
        <v>2.1</v>
      </c>
      <c r="W481" s="30">
        <v>9173</v>
      </c>
      <c r="X481" s="30">
        <v>60</v>
      </c>
      <c r="Y481" s="30">
        <v>32.9</v>
      </c>
      <c r="Z481" s="29" t="s">
        <v>81</v>
      </c>
      <c r="AA481" s="29" t="s">
        <v>86</v>
      </c>
      <c r="AB481" s="29"/>
      <c r="AC481" s="29"/>
      <c r="AD481" s="29" t="s">
        <v>83</v>
      </c>
      <c r="AE481" s="29" t="s">
        <v>83</v>
      </c>
      <c r="AF481" s="29" t="s">
        <v>405</v>
      </c>
      <c r="AG481" s="29" t="s">
        <v>105</v>
      </c>
      <c r="AH481" s="29" t="s">
        <v>86</v>
      </c>
      <c r="AI481" s="29" t="s">
        <v>105</v>
      </c>
      <c r="AJ481" s="29" t="s">
        <v>86</v>
      </c>
      <c r="AK481" s="29" t="s">
        <v>86</v>
      </c>
      <c r="AL481" s="29" t="s">
        <v>107</v>
      </c>
      <c r="AM481" s="29" t="s">
        <v>105</v>
      </c>
      <c r="AN481" s="29" t="s">
        <v>86</v>
      </c>
      <c r="AO481" s="29" t="s">
        <v>86</v>
      </c>
      <c r="AP481" s="29" t="s">
        <v>86</v>
      </c>
      <c r="AQ481" s="29" t="s">
        <v>96</v>
      </c>
      <c r="AR481" s="29" t="s">
        <v>105</v>
      </c>
      <c r="AS481" s="29" t="s">
        <v>84</v>
      </c>
      <c r="AT481" s="29" t="s">
        <v>89</v>
      </c>
      <c r="AU481" s="29" t="s">
        <v>105</v>
      </c>
      <c r="AV481" s="30">
        <v>5</v>
      </c>
      <c r="AW481" s="29" t="s">
        <v>84</v>
      </c>
      <c r="AX481" s="29" t="s">
        <v>83</v>
      </c>
      <c r="AY481" s="30">
        <v>250</v>
      </c>
      <c r="AZ481" s="30">
        <v>245.1</v>
      </c>
      <c r="BA481" s="30">
        <v>209.4</v>
      </c>
      <c r="BB481" s="30">
        <v>200</v>
      </c>
      <c r="BC481" s="29"/>
      <c r="BD481" s="29"/>
      <c r="BE481" s="30">
        <v>14.97</v>
      </c>
      <c r="BF481" s="29"/>
      <c r="BG481" s="30">
        <v>0.18</v>
      </c>
      <c r="BH481" s="29"/>
      <c r="BI481" s="29"/>
      <c r="BJ481" s="30">
        <v>0.1</v>
      </c>
      <c r="BK481" s="30">
        <v>46.88</v>
      </c>
      <c r="BL481" s="30">
        <v>46.88</v>
      </c>
      <c r="BM481" s="30">
        <v>50.8</v>
      </c>
      <c r="BN481" s="29"/>
      <c r="BO481" s="29"/>
      <c r="BP481" s="30">
        <v>0.14000000000000001</v>
      </c>
      <c r="BQ481" s="30">
        <v>0.21</v>
      </c>
      <c r="BR481" s="29"/>
      <c r="BS481" s="30">
        <v>15.13</v>
      </c>
      <c r="BT481" s="30">
        <v>47.59</v>
      </c>
      <c r="BU481" s="29"/>
      <c r="BV481" s="30">
        <v>0</v>
      </c>
      <c r="BW481" s="28">
        <v>650</v>
      </c>
      <c r="BX481" s="33">
        <f t="shared" si="52"/>
        <v>46.922939999999997</v>
      </c>
      <c r="BY481" s="34">
        <f>IF(COUNTIF($G$2:G481,G481)=1,1,0)</f>
        <v>1</v>
      </c>
      <c r="BZ481" s="34">
        <f t="shared" si="53"/>
        <v>1</v>
      </c>
      <c r="CA481" s="28" t="s">
        <v>3405</v>
      </c>
      <c r="CB481" s="34" t="b">
        <f t="shared" si="58"/>
        <v>0</v>
      </c>
      <c r="CC481" s="34" t="b">
        <f t="shared" si="54"/>
        <v>0</v>
      </c>
      <c r="CD481" s="34" t="b">
        <f t="array" ref="CD481">ISNUMBER(SEARCH("Touch Screen",$AJ481))</f>
        <v>0</v>
      </c>
      <c r="CE481" s="34"/>
      <c r="CF481" s="34"/>
      <c r="CG481" s="32">
        <v>32.9</v>
      </c>
      <c r="CH481" s="28">
        <v>0</v>
      </c>
      <c r="CI481" s="33">
        <f>('2. AC Monitors'!$A$8*'1. Version 7 Dataset'!$R481)+('1. Version 7 Dataset'!$V481*'2. AC Monitors'!$B$8)+'2. AC Monitors'!$C$8</f>
        <v>44.398099999999999</v>
      </c>
      <c r="CJ481" s="35">
        <f>BX481-('2. AC Monitors'!$B$8*V481)</f>
        <v>38.102939999999997</v>
      </c>
      <c r="CK481" s="33">
        <f>IF($CH481=0,CJ481,CJ481-('2. AC Monitors'!$A$15*'1. Version 7 Dataset'!$CG481))</f>
        <v>38.102939999999997</v>
      </c>
      <c r="CL481" s="33">
        <f>IF($CC481=TRUE,'1. Version 7 Dataset'!CK481-($CI481*'2. AC Monitors'!$B$15),'1. Version 7 Dataset'!CK481)</f>
        <v>38.102939999999997</v>
      </c>
      <c r="CM481" s="33">
        <f>IF($CD481=TRUE,CL481-($CI481*'2. AC Monitors'!$D$15),CL481)</f>
        <v>38.102939999999997</v>
      </c>
      <c r="CN481" s="33">
        <f>IF($CB481=TRUE,CM481-($CI481*'2. AC Monitors'!$E$15),CM481)</f>
        <v>38.102939999999997</v>
      </c>
      <c r="CO481" s="33">
        <f>IF($CA481="DC",CN481+(CI481*(1-'2. AC Monitors'!$D$21)),CN481)</f>
        <v>38.102939999999997</v>
      </c>
      <c r="CP481" s="35">
        <f>('2. AC Monitors'!$A$8*'1. Version 7 Dataset'!$R481)+'2. AC Monitors'!$C$8</f>
        <v>35.578099999999999</v>
      </c>
      <c r="CQ481" s="35">
        <f t="shared" si="55"/>
        <v>0</v>
      </c>
      <c r="CR481" s="33">
        <f>(IF(CD481=TRUE,CI481+(CI481*'2. AC Monitors'!$D$15),'1. Version 7 Dataset'!CI481))*0.85</f>
        <v>37.738385000000001</v>
      </c>
      <c r="CS481" s="35">
        <f t="shared" si="56"/>
        <v>0</v>
      </c>
      <c r="CT481" s="35">
        <f>($AZ481*$R481*'3. Signage Displays'!$A$7)+'3. Signage Displays'!$B$7*TANH('3. Signage Displays'!$C$7*('1. Version 7 Dataset'!$R481+'3. Signage Displays'!$D$7)+'3. Signage Displays'!$E$7)+'3. Signage Displays'!$F$7</f>
        <v>30.963650681943157</v>
      </c>
      <c r="CU481" s="36">
        <f>($AZ481*$R481*'3. Signage Displays'!$A$7)</f>
        <v>2.2161942000000003</v>
      </c>
      <c r="CV481" s="37">
        <f>BE481-(AZ481*R481*'3. Signage Displays'!$A$7)</f>
        <v>12.7538058</v>
      </c>
      <c r="CW481" s="37">
        <f>IF(CC481=TRUE,CV481-(CT481*'3. Signage Displays'!$A$12),CV481)</f>
        <v>12.7538058</v>
      </c>
      <c r="CX481" s="38">
        <f>'3. Signage Displays'!$B$7*TANH('3. Signage Displays'!$C$7*('1. Version 7 Dataset'!R481+'3. Signage Displays'!$D$7)+'3. Signage Displays'!$E$7)+'3. Signage Displays'!$F$7</f>
        <v>28.747456481943154</v>
      </c>
      <c r="CY481" s="28">
        <f t="shared" si="57"/>
        <v>1</v>
      </c>
    </row>
    <row r="482" spans="1:103" s="17" customFormat="1" ht="19.5" customHeight="1">
      <c r="A482" s="28">
        <v>651</v>
      </c>
      <c r="B482" s="29" t="s">
        <v>3083</v>
      </c>
      <c r="C482" s="29" t="s">
        <v>3093</v>
      </c>
      <c r="D482" s="29" t="s">
        <v>3094</v>
      </c>
      <c r="E482" s="29" t="s">
        <v>3086</v>
      </c>
      <c r="F482" s="29" t="s">
        <v>3093</v>
      </c>
      <c r="G482" s="29" t="s">
        <v>3094</v>
      </c>
      <c r="H482" s="29"/>
      <c r="I482" s="29" t="s">
        <v>78</v>
      </c>
      <c r="J482" s="29" t="s">
        <v>88</v>
      </c>
      <c r="K482" s="29" t="s">
        <v>158</v>
      </c>
      <c r="L482" s="29" t="s">
        <v>80</v>
      </c>
      <c r="M482" s="29" t="s">
        <v>105</v>
      </c>
      <c r="N482" s="30">
        <v>1000</v>
      </c>
      <c r="O482" s="30">
        <v>11.3</v>
      </c>
      <c r="P482" s="30">
        <v>20.100000000000001</v>
      </c>
      <c r="Q482" s="31">
        <v>23</v>
      </c>
      <c r="R482" s="30">
        <v>226.05</v>
      </c>
      <c r="S482" s="30">
        <v>1.78</v>
      </c>
      <c r="T482" s="30">
        <v>1080</v>
      </c>
      <c r="U482" s="30">
        <v>1920</v>
      </c>
      <c r="V482" s="32">
        <v>2.1</v>
      </c>
      <c r="W482" s="30">
        <v>9173</v>
      </c>
      <c r="X482" s="30">
        <v>60</v>
      </c>
      <c r="Y482" s="30">
        <v>32.299999999999997</v>
      </c>
      <c r="Z482" s="29" t="s">
        <v>150</v>
      </c>
      <c r="AA482" s="29" t="s">
        <v>86</v>
      </c>
      <c r="AB482" s="29"/>
      <c r="AC482" s="29"/>
      <c r="AD482" s="29" t="s">
        <v>84</v>
      </c>
      <c r="AE482" s="29" t="s">
        <v>83</v>
      </c>
      <c r="AF482" s="29" t="s">
        <v>106</v>
      </c>
      <c r="AG482" s="29" t="s">
        <v>105</v>
      </c>
      <c r="AH482" s="29" t="s">
        <v>120</v>
      </c>
      <c r="AI482" s="29" t="s">
        <v>105</v>
      </c>
      <c r="AJ482" s="29" t="s">
        <v>120</v>
      </c>
      <c r="AK482" s="29" t="s">
        <v>86</v>
      </c>
      <c r="AL482" s="29" t="s">
        <v>107</v>
      </c>
      <c r="AM482" s="29" t="s">
        <v>105</v>
      </c>
      <c r="AN482" s="29" t="s">
        <v>86</v>
      </c>
      <c r="AO482" s="29" t="s">
        <v>86</v>
      </c>
      <c r="AP482" s="29" t="s">
        <v>86</v>
      </c>
      <c r="AQ482" s="29" t="s">
        <v>96</v>
      </c>
      <c r="AR482" s="29" t="s">
        <v>105</v>
      </c>
      <c r="AS482" s="29" t="s">
        <v>84</v>
      </c>
      <c r="AT482" s="29" t="s">
        <v>89</v>
      </c>
      <c r="AU482" s="29" t="s">
        <v>105</v>
      </c>
      <c r="AV482" s="30">
        <v>0</v>
      </c>
      <c r="AW482" s="29" t="s">
        <v>84</v>
      </c>
      <c r="AX482" s="29" t="s">
        <v>83</v>
      </c>
      <c r="AY482" s="30">
        <v>280</v>
      </c>
      <c r="AZ482" s="30">
        <v>280</v>
      </c>
      <c r="BA482" s="30">
        <v>252</v>
      </c>
      <c r="BB482" s="30">
        <v>200</v>
      </c>
      <c r="BC482" s="29"/>
      <c r="BD482" s="29"/>
      <c r="BE482" s="30">
        <v>14.61</v>
      </c>
      <c r="BF482" s="29"/>
      <c r="BG482" s="30">
        <v>0.48</v>
      </c>
      <c r="BH482" s="29"/>
      <c r="BI482" s="29"/>
      <c r="BJ482" s="30">
        <v>0.4</v>
      </c>
      <c r="BK482" s="30">
        <v>47.53</v>
      </c>
      <c r="BL482" s="30">
        <v>47.53</v>
      </c>
      <c r="BM482" s="30">
        <v>50.8</v>
      </c>
      <c r="BN482" s="29"/>
      <c r="BO482" s="29"/>
      <c r="BP482" s="30">
        <v>0.45</v>
      </c>
      <c r="BQ482" s="30">
        <v>0.53</v>
      </c>
      <c r="BR482" s="29"/>
      <c r="BS482" s="30">
        <v>14.76</v>
      </c>
      <c r="BT482" s="30">
        <v>48.27</v>
      </c>
      <c r="BU482" s="29"/>
      <c r="BV482" s="30">
        <v>0</v>
      </c>
      <c r="BW482" s="28">
        <v>651</v>
      </c>
      <c r="BX482" s="33">
        <f t="shared" si="52"/>
        <v>47.527379999999994</v>
      </c>
      <c r="BY482" s="34">
        <f>IF(COUNTIF($G$2:G482,G482)=1,1,0)</f>
        <v>1</v>
      </c>
      <c r="BZ482" s="34">
        <f t="shared" si="53"/>
        <v>1</v>
      </c>
      <c r="CA482" s="28" t="s">
        <v>3405</v>
      </c>
      <c r="CB482" s="34" t="b">
        <f t="shared" si="58"/>
        <v>0</v>
      </c>
      <c r="CC482" s="34" t="b">
        <f t="shared" si="54"/>
        <v>0</v>
      </c>
      <c r="CD482" s="34" t="b">
        <f t="array" ref="CD482">ISNUMBER(SEARCH("Touch Screen",$AJ482))</f>
        <v>0</v>
      </c>
      <c r="CE482" s="34"/>
      <c r="CF482" s="34"/>
      <c r="CG482" s="32">
        <v>32.299999999999997</v>
      </c>
      <c r="CH482" s="28">
        <v>0</v>
      </c>
      <c r="CI482" s="33">
        <f>('2. AC Monitors'!$A$8*'1. Version 7 Dataset'!$R482)+('1. Version 7 Dataset'!$V482*'2. AC Monitors'!$B$8)+'2. AC Monitors'!$C$8</f>
        <v>44.398099999999999</v>
      </c>
      <c r="CJ482" s="35">
        <f>BX482-('2. AC Monitors'!$B$8*V482)</f>
        <v>38.707379999999993</v>
      </c>
      <c r="CK482" s="33">
        <f>IF($CH482=0,CJ482,CJ482-('2. AC Monitors'!$A$15*'1. Version 7 Dataset'!$CG482))</f>
        <v>38.707379999999993</v>
      </c>
      <c r="CL482" s="33">
        <f>IF($CC482=TRUE,'1. Version 7 Dataset'!CK482-($CI482*'2. AC Monitors'!$B$15),'1. Version 7 Dataset'!CK482)</f>
        <v>38.707379999999993</v>
      </c>
      <c r="CM482" s="33">
        <f>IF($CD482=TRUE,CL482-($CI482*'2. AC Monitors'!$D$15),CL482)</f>
        <v>38.707379999999993</v>
      </c>
      <c r="CN482" s="33">
        <f>IF($CB482=TRUE,CM482-($CI482*'2. AC Monitors'!$E$15),CM482)</f>
        <v>38.707379999999993</v>
      </c>
      <c r="CO482" s="33">
        <f>IF($CA482="DC",CN482+(CI482*(1-'2. AC Monitors'!$D$21)),CN482)</f>
        <v>38.707379999999993</v>
      </c>
      <c r="CP482" s="35">
        <f>('2. AC Monitors'!$A$8*'1. Version 7 Dataset'!$R482)+'2. AC Monitors'!$C$8</f>
        <v>35.578099999999999</v>
      </c>
      <c r="CQ482" s="35">
        <f t="shared" si="55"/>
        <v>0</v>
      </c>
      <c r="CR482" s="33">
        <f>(IF(CD482=TRUE,CI482+(CI482*'2. AC Monitors'!$D$15),'1. Version 7 Dataset'!CI482))*0.85</f>
        <v>37.738385000000001</v>
      </c>
      <c r="CS482" s="35">
        <f t="shared" si="56"/>
        <v>0</v>
      </c>
      <c r="CT482" s="35">
        <f>($AZ482*$R482*'3. Signage Displays'!$A$7)+'3. Signage Displays'!$B$7*TANH('3. Signage Displays'!$C$7*('1. Version 7 Dataset'!$R482+'3. Signage Displays'!$D$7)+'3. Signage Displays'!$E$7)+'3. Signage Displays'!$F$7</f>
        <v>31.279216481943156</v>
      </c>
      <c r="CU482" s="36">
        <f>($AZ482*$R482*'3. Signage Displays'!$A$7)</f>
        <v>2.5317600000000002</v>
      </c>
      <c r="CV482" s="37">
        <f>BE482-(AZ482*R482*'3. Signage Displays'!$A$7)</f>
        <v>12.078239999999999</v>
      </c>
      <c r="CW482" s="37">
        <f>IF(CC482=TRUE,CV482-(CT482*'3. Signage Displays'!$A$12),CV482)</f>
        <v>12.078239999999999</v>
      </c>
      <c r="CX482" s="38">
        <f>'3. Signage Displays'!$B$7*TANH('3. Signage Displays'!$C$7*('1. Version 7 Dataset'!R482+'3. Signage Displays'!$D$7)+'3. Signage Displays'!$E$7)+'3. Signage Displays'!$F$7</f>
        <v>28.747456481943154</v>
      </c>
      <c r="CY482" s="28">
        <f t="shared" si="57"/>
        <v>1</v>
      </c>
    </row>
    <row r="483" spans="1:103" s="17" customFormat="1" ht="19.5" customHeight="1">
      <c r="A483" s="28">
        <v>653</v>
      </c>
      <c r="B483" s="29" t="s">
        <v>3083</v>
      </c>
      <c r="C483" s="29" t="s">
        <v>3122</v>
      </c>
      <c r="D483" s="29" t="s">
        <v>3123</v>
      </c>
      <c r="E483" s="29" t="s">
        <v>3086</v>
      </c>
      <c r="F483" s="29" t="s">
        <v>3122</v>
      </c>
      <c r="G483" s="29" t="s">
        <v>3123</v>
      </c>
      <c r="H483" s="29"/>
      <c r="I483" s="29" t="s">
        <v>78</v>
      </c>
      <c r="J483" s="29" t="s">
        <v>88</v>
      </c>
      <c r="K483" s="29" t="s">
        <v>158</v>
      </c>
      <c r="L483" s="29" t="s">
        <v>80</v>
      </c>
      <c r="M483" s="29" t="s">
        <v>105</v>
      </c>
      <c r="N483" s="30">
        <v>1000</v>
      </c>
      <c r="O483" s="30">
        <v>11.5</v>
      </c>
      <c r="P483" s="30">
        <v>20.5</v>
      </c>
      <c r="Q483" s="31">
        <v>23.6</v>
      </c>
      <c r="R483" s="30">
        <v>236.92</v>
      </c>
      <c r="S483" s="30">
        <v>1.78</v>
      </c>
      <c r="T483" s="30">
        <v>1080</v>
      </c>
      <c r="U483" s="30">
        <v>1920</v>
      </c>
      <c r="V483" s="32">
        <v>2.1</v>
      </c>
      <c r="W483" s="30">
        <v>8752</v>
      </c>
      <c r="X483" s="30">
        <v>60</v>
      </c>
      <c r="Y483" s="30">
        <v>32.299999999999997</v>
      </c>
      <c r="Z483" s="29" t="s">
        <v>150</v>
      </c>
      <c r="AA483" s="29" t="s">
        <v>86</v>
      </c>
      <c r="AB483" s="29"/>
      <c r="AC483" s="29"/>
      <c r="AD483" s="29" t="s">
        <v>84</v>
      </c>
      <c r="AE483" s="29" t="s">
        <v>83</v>
      </c>
      <c r="AF483" s="29" t="s">
        <v>106</v>
      </c>
      <c r="AG483" s="29" t="s">
        <v>105</v>
      </c>
      <c r="AH483" s="29" t="s">
        <v>120</v>
      </c>
      <c r="AI483" s="29" t="s">
        <v>105</v>
      </c>
      <c r="AJ483" s="29" t="s">
        <v>120</v>
      </c>
      <c r="AK483" s="29" t="s">
        <v>86</v>
      </c>
      <c r="AL483" s="29" t="s">
        <v>107</v>
      </c>
      <c r="AM483" s="29" t="s">
        <v>105</v>
      </c>
      <c r="AN483" s="29" t="s">
        <v>86</v>
      </c>
      <c r="AO483" s="29" t="s">
        <v>86</v>
      </c>
      <c r="AP483" s="29" t="s">
        <v>86</v>
      </c>
      <c r="AQ483" s="29" t="s">
        <v>96</v>
      </c>
      <c r="AR483" s="29" t="s">
        <v>105</v>
      </c>
      <c r="AS483" s="29" t="s">
        <v>84</v>
      </c>
      <c r="AT483" s="29" t="s">
        <v>89</v>
      </c>
      <c r="AU483" s="29" t="s">
        <v>105</v>
      </c>
      <c r="AV483" s="30">
        <v>0</v>
      </c>
      <c r="AW483" s="29" t="s">
        <v>84</v>
      </c>
      <c r="AX483" s="29" t="s">
        <v>83</v>
      </c>
      <c r="AY483" s="30">
        <v>351</v>
      </c>
      <c r="AZ483" s="30">
        <v>351</v>
      </c>
      <c r="BA483" s="30">
        <v>316</v>
      </c>
      <c r="BB483" s="30">
        <v>200</v>
      </c>
      <c r="BC483" s="29"/>
      <c r="BD483" s="29"/>
      <c r="BE483" s="30">
        <v>14.94</v>
      </c>
      <c r="BF483" s="29"/>
      <c r="BG483" s="30">
        <v>0.49</v>
      </c>
      <c r="BH483" s="29"/>
      <c r="BI483" s="29"/>
      <c r="BJ483" s="30">
        <v>0.43</v>
      </c>
      <c r="BK483" s="30">
        <v>48.6</v>
      </c>
      <c r="BL483" s="30">
        <v>48.6</v>
      </c>
      <c r="BM483" s="30">
        <v>53.1</v>
      </c>
      <c r="BN483" s="29"/>
      <c r="BO483" s="29"/>
      <c r="BP483" s="30">
        <v>0.46</v>
      </c>
      <c r="BQ483" s="30">
        <v>0.54</v>
      </c>
      <c r="BR483" s="29"/>
      <c r="BS483" s="30">
        <v>15.16</v>
      </c>
      <c r="BT483" s="30">
        <v>49.56</v>
      </c>
      <c r="BU483" s="29"/>
      <c r="BV483" s="30">
        <v>0</v>
      </c>
      <c r="BW483" s="28">
        <v>653</v>
      </c>
      <c r="BX483" s="33">
        <f t="shared" si="52"/>
        <v>48.596099999999993</v>
      </c>
      <c r="BY483" s="34">
        <f>IF(COUNTIF($G$2:G483,G483)=1,1,0)</f>
        <v>1</v>
      </c>
      <c r="BZ483" s="34">
        <f t="shared" si="53"/>
        <v>1</v>
      </c>
      <c r="CA483" s="28" t="s">
        <v>3405</v>
      </c>
      <c r="CB483" s="34" t="b">
        <f t="shared" si="58"/>
        <v>0</v>
      </c>
      <c r="CC483" s="34" t="b">
        <f t="shared" si="54"/>
        <v>0</v>
      </c>
      <c r="CD483" s="34" t="b">
        <f t="array" ref="CD483">ISNUMBER(SEARCH("Touch Screen",$AJ483))</f>
        <v>0</v>
      </c>
      <c r="CE483" s="34"/>
      <c r="CF483" s="34"/>
      <c r="CG483" s="32">
        <v>32.299999999999997</v>
      </c>
      <c r="CH483" s="28">
        <v>0</v>
      </c>
      <c r="CI483" s="33">
        <f>('2. AC Monitors'!$A$8*'1. Version 7 Dataset'!$R483)+('1. Version 7 Dataset'!$V483*'2. AC Monitors'!$B$8)+'2. AC Monitors'!$C$8</f>
        <v>45.724239999999995</v>
      </c>
      <c r="CJ483" s="35">
        <f>BX483-('2. AC Monitors'!$B$8*V483)</f>
        <v>39.776099999999992</v>
      </c>
      <c r="CK483" s="33">
        <f>IF($CH483=0,CJ483,CJ483-('2. AC Monitors'!$A$15*'1. Version 7 Dataset'!$CG483))</f>
        <v>39.776099999999992</v>
      </c>
      <c r="CL483" s="33">
        <f>IF($CC483=TRUE,'1. Version 7 Dataset'!CK483-($CI483*'2. AC Monitors'!$B$15),'1. Version 7 Dataset'!CK483)</f>
        <v>39.776099999999992</v>
      </c>
      <c r="CM483" s="33">
        <f>IF($CD483=TRUE,CL483-($CI483*'2. AC Monitors'!$D$15),CL483)</f>
        <v>39.776099999999992</v>
      </c>
      <c r="CN483" s="33">
        <f>IF($CB483=TRUE,CM483-($CI483*'2. AC Monitors'!$E$15),CM483)</f>
        <v>39.776099999999992</v>
      </c>
      <c r="CO483" s="33">
        <f>IF($CA483="DC",CN483+(CI483*(1-'2. AC Monitors'!$D$21)),CN483)</f>
        <v>39.776099999999992</v>
      </c>
      <c r="CP483" s="35">
        <f>('2. AC Monitors'!$A$8*'1. Version 7 Dataset'!$R483)+'2. AC Monitors'!$C$8</f>
        <v>36.904240000000001</v>
      </c>
      <c r="CQ483" s="35">
        <f t="shared" si="55"/>
        <v>0</v>
      </c>
      <c r="CR483" s="33">
        <f>(IF(CD483=TRUE,CI483+(CI483*'2. AC Monitors'!$D$15),'1. Version 7 Dataset'!CI483))*0.85</f>
        <v>38.865603999999998</v>
      </c>
      <c r="CS483" s="35">
        <f t="shared" si="56"/>
        <v>0</v>
      </c>
      <c r="CT483" s="35">
        <f>($AZ483*$R483*'3. Signage Displays'!$A$7)+'3. Signage Displays'!$B$7*TANH('3. Signage Displays'!$C$7*('1. Version 7 Dataset'!$R483+'3. Signage Displays'!$D$7)+'3. Signage Displays'!$E$7)+'3. Signage Displays'!$F$7</f>
        <v>32.722284353592897</v>
      </c>
      <c r="CU483" s="36">
        <f>($AZ483*$R483*'3. Signage Displays'!$A$7)</f>
        <v>3.3263568000000001</v>
      </c>
      <c r="CV483" s="37">
        <f>BE483-(AZ483*R483*'3. Signage Displays'!$A$7)</f>
        <v>11.613643199999999</v>
      </c>
      <c r="CW483" s="37">
        <f>IF(CC483=TRUE,CV483-(CT483*'3. Signage Displays'!$A$12),CV483)</f>
        <v>11.613643199999999</v>
      </c>
      <c r="CX483" s="38">
        <f>'3. Signage Displays'!$B$7*TANH('3. Signage Displays'!$C$7*('1. Version 7 Dataset'!R483+'3. Signage Displays'!$D$7)+'3. Signage Displays'!$E$7)+'3. Signage Displays'!$F$7</f>
        <v>29.395927553592902</v>
      </c>
      <c r="CY483" s="28">
        <f t="shared" si="57"/>
        <v>1</v>
      </c>
    </row>
    <row r="484" spans="1:103" s="17" customFormat="1" ht="19.5" customHeight="1">
      <c r="A484" s="28">
        <v>655</v>
      </c>
      <c r="B484" s="29" t="s">
        <v>679</v>
      </c>
      <c r="C484" s="29" t="s">
        <v>703</v>
      </c>
      <c r="D484" s="29" t="s">
        <v>704</v>
      </c>
      <c r="E484" s="29" t="s">
        <v>682</v>
      </c>
      <c r="F484" s="29" t="s">
        <v>705</v>
      </c>
      <c r="G484" s="29" t="s">
        <v>706</v>
      </c>
      <c r="H484" s="29"/>
      <c r="I484" s="29" t="s">
        <v>78</v>
      </c>
      <c r="J484" s="29" t="s">
        <v>100</v>
      </c>
      <c r="K484" s="29"/>
      <c r="L484" s="29" t="s">
        <v>80</v>
      </c>
      <c r="M484" s="29"/>
      <c r="N484" s="30">
        <v>500</v>
      </c>
      <c r="O484" s="30">
        <v>11.8</v>
      </c>
      <c r="P484" s="30">
        <v>20.9</v>
      </c>
      <c r="Q484" s="31">
        <v>24</v>
      </c>
      <c r="R484" s="30">
        <v>246.17</v>
      </c>
      <c r="S484" s="30">
        <v>1.78</v>
      </c>
      <c r="T484" s="30">
        <v>1080</v>
      </c>
      <c r="U484" s="30">
        <v>1920</v>
      </c>
      <c r="V484" s="32">
        <v>2.1</v>
      </c>
      <c r="W484" s="30">
        <v>8423</v>
      </c>
      <c r="X484" s="30">
        <v>60</v>
      </c>
      <c r="Y484" s="30">
        <v>32.799999999999997</v>
      </c>
      <c r="Z484" s="29" t="s">
        <v>81</v>
      </c>
      <c r="AA484" s="29" t="s">
        <v>86</v>
      </c>
      <c r="AB484" s="29"/>
      <c r="AC484" s="29"/>
      <c r="AD484" s="29" t="s">
        <v>84</v>
      </c>
      <c r="AE484" s="29" t="s">
        <v>84</v>
      </c>
      <c r="AF484" s="29" t="s">
        <v>127</v>
      </c>
      <c r="AG484" s="29"/>
      <c r="AH484" s="29" t="s">
        <v>86</v>
      </c>
      <c r="AI484" s="29"/>
      <c r="AJ484" s="29" t="s">
        <v>86</v>
      </c>
      <c r="AK484" s="29" t="s">
        <v>86</v>
      </c>
      <c r="AL484" s="29" t="s">
        <v>102</v>
      </c>
      <c r="AM484" s="29"/>
      <c r="AN484" s="29" t="s">
        <v>86</v>
      </c>
      <c r="AO484" s="29" t="s">
        <v>86</v>
      </c>
      <c r="AP484" s="29" t="s">
        <v>86</v>
      </c>
      <c r="AQ484" s="29" t="s">
        <v>96</v>
      </c>
      <c r="AR484" s="29"/>
      <c r="AS484" s="29" t="s">
        <v>84</v>
      </c>
      <c r="AT484" s="29" t="s">
        <v>89</v>
      </c>
      <c r="AU484" s="29"/>
      <c r="AV484" s="30">
        <v>1</v>
      </c>
      <c r="AW484" s="29" t="s">
        <v>84</v>
      </c>
      <c r="AX484" s="29" t="s">
        <v>83</v>
      </c>
      <c r="AY484" s="30">
        <v>250</v>
      </c>
      <c r="AZ484" s="30">
        <v>294.89999999999998</v>
      </c>
      <c r="BA484" s="30">
        <v>225.2</v>
      </c>
      <c r="BB484" s="30">
        <v>200.3</v>
      </c>
      <c r="BC484" s="29"/>
      <c r="BD484" s="29"/>
      <c r="BE484" s="30">
        <v>14.56</v>
      </c>
      <c r="BF484" s="29"/>
      <c r="BG484" s="30">
        <v>0.2</v>
      </c>
      <c r="BH484" s="29"/>
      <c r="BI484" s="29"/>
      <c r="BJ484" s="30">
        <v>0.1</v>
      </c>
      <c r="BK484" s="30">
        <v>45.8</v>
      </c>
      <c r="BL484" s="30">
        <v>45.8</v>
      </c>
      <c r="BM484" s="30">
        <v>54.94</v>
      </c>
      <c r="BN484" s="29"/>
      <c r="BO484" s="29"/>
      <c r="BP484" s="30">
        <v>0.13</v>
      </c>
      <c r="BQ484" s="30">
        <v>0.23</v>
      </c>
      <c r="BR484" s="29"/>
      <c r="BS484" s="30">
        <v>14.47</v>
      </c>
      <c r="BT484" s="30">
        <v>45.67</v>
      </c>
      <c r="BU484" s="29"/>
      <c r="BV484" s="30">
        <v>0</v>
      </c>
      <c r="BW484" s="28">
        <v>655</v>
      </c>
      <c r="BX484" s="33">
        <f t="shared" si="52"/>
        <v>45.779759999999996</v>
      </c>
      <c r="BY484" s="34">
        <f>IF(COUNTIF($G$2:G484,G484)=1,1,0)</f>
        <v>1</v>
      </c>
      <c r="BZ484" s="34">
        <f t="shared" si="53"/>
        <v>1</v>
      </c>
      <c r="CA484" s="28" t="s">
        <v>3405</v>
      </c>
      <c r="CB484" s="34" t="b">
        <f t="shared" si="58"/>
        <v>0</v>
      </c>
      <c r="CC484" s="34" t="b">
        <f t="shared" si="54"/>
        <v>0</v>
      </c>
      <c r="CD484" s="34" t="b">
        <f t="array" ref="CD484">ISNUMBER(SEARCH("Touch Screen",$AJ484))</f>
        <v>0</v>
      </c>
      <c r="CE484" s="34"/>
      <c r="CF484" s="34"/>
      <c r="CG484" s="32">
        <v>32.799999999999997</v>
      </c>
      <c r="CH484" s="28">
        <v>0</v>
      </c>
      <c r="CI484" s="33">
        <f>('2. AC Monitors'!$A$8*'1. Version 7 Dataset'!$R484)+('1. Version 7 Dataset'!$V484*'2. AC Monitors'!$B$8)+'2. AC Monitors'!$C$8</f>
        <v>46.852739999999997</v>
      </c>
      <c r="CJ484" s="35">
        <f>BX484-('2. AC Monitors'!$B$8*V484)</f>
        <v>36.959759999999996</v>
      </c>
      <c r="CK484" s="33">
        <f>IF($CH484=0,CJ484,CJ484-('2. AC Monitors'!$A$15*'1. Version 7 Dataset'!$CG484))</f>
        <v>36.959759999999996</v>
      </c>
      <c r="CL484" s="33">
        <f>IF($CC484=TRUE,'1. Version 7 Dataset'!CK484-($CI484*'2. AC Monitors'!$B$15),'1. Version 7 Dataset'!CK484)</f>
        <v>36.959759999999996</v>
      </c>
      <c r="CM484" s="33">
        <f>IF($CD484=TRUE,CL484-($CI484*'2. AC Monitors'!$D$15),CL484)</f>
        <v>36.959759999999996</v>
      </c>
      <c r="CN484" s="33">
        <f>IF($CB484=TRUE,CM484-($CI484*'2. AC Monitors'!$E$15),CM484)</f>
        <v>36.959759999999996</v>
      </c>
      <c r="CO484" s="33">
        <f>IF($CA484="DC",CN484+(CI484*(1-'2. AC Monitors'!$D$21)),CN484)</f>
        <v>36.959759999999996</v>
      </c>
      <c r="CP484" s="35">
        <f>('2. AC Monitors'!$A$8*'1. Version 7 Dataset'!$R484)+'2. AC Monitors'!$C$8</f>
        <v>38.032739999999997</v>
      </c>
      <c r="CQ484" s="35">
        <f t="shared" si="55"/>
        <v>1</v>
      </c>
      <c r="CR484" s="33">
        <f>(IF(CD484=TRUE,CI484+(CI484*'2. AC Monitors'!$D$15),'1. Version 7 Dataset'!CI484))*0.85</f>
        <v>39.824828999999994</v>
      </c>
      <c r="CS484" s="35">
        <f t="shared" si="56"/>
        <v>0</v>
      </c>
      <c r="CT484" s="35">
        <f>($AZ484*$R484*'3. Signage Displays'!$A$7)+'3. Signage Displays'!$B$7*TANH('3. Signage Displays'!$C$7*('1. Version 7 Dataset'!$R484+'3. Signage Displays'!$D$7)+'3. Signage Displays'!$E$7)+'3. Signage Displays'!$F$7</f>
        <v>32.851142671734799</v>
      </c>
      <c r="CU484" s="36">
        <f>($AZ484*$R484*'3. Signage Displays'!$A$7)</f>
        <v>2.90382132</v>
      </c>
      <c r="CV484" s="37">
        <f>BE484-(AZ484*R484*'3. Signage Displays'!$A$7)</f>
        <v>11.65617868</v>
      </c>
      <c r="CW484" s="37">
        <f>IF(CC484=TRUE,CV484-(CT484*'3. Signage Displays'!$A$12),CV484)</f>
        <v>11.65617868</v>
      </c>
      <c r="CX484" s="38">
        <f>'3. Signage Displays'!$B$7*TANH('3. Signage Displays'!$C$7*('1. Version 7 Dataset'!R484+'3. Signage Displays'!$D$7)+'3. Signage Displays'!$E$7)+'3. Signage Displays'!$F$7</f>
        <v>29.9473213517348</v>
      </c>
      <c r="CY484" s="28">
        <f t="shared" si="57"/>
        <v>1</v>
      </c>
    </row>
    <row r="485" spans="1:103" s="17" customFormat="1" ht="19.5" customHeight="1">
      <c r="A485" s="28">
        <v>656</v>
      </c>
      <c r="B485" s="29" t="s">
        <v>679</v>
      </c>
      <c r="C485" s="29" t="s">
        <v>710</v>
      </c>
      <c r="D485" s="29" t="s">
        <v>711</v>
      </c>
      <c r="E485" s="29" t="s">
        <v>682</v>
      </c>
      <c r="F485" s="29" t="s">
        <v>712</v>
      </c>
      <c r="G485" s="29" t="s">
        <v>713</v>
      </c>
      <c r="H485" s="29"/>
      <c r="I485" s="29" t="s">
        <v>78</v>
      </c>
      <c r="J485" s="29" t="s">
        <v>100</v>
      </c>
      <c r="K485" s="29"/>
      <c r="L485" s="29" t="s">
        <v>80</v>
      </c>
      <c r="M485" s="29"/>
      <c r="N485" s="30">
        <v>500</v>
      </c>
      <c r="O485" s="30">
        <v>11.8</v>
      </c>
      <c r="P485" s="30">
        <v>20.9</v>
      </c>
      <c r="Q485" s="31">
        <v>24</v>
      </c>
      <c r="R485" s="30">
        <v>246.17</v>
      </c>
      <c r="S485" s="30">
        <v>1.78</v>
      </c>
      <c r="T485" s="30">
        <v>1080</v>
      </c>
      <c r="U485" s="30">
        <v>1920</v>
      </c>
      <c r="V485" s="32">
        <v>2.1</v>
      </c>
      <c r="W485" s="30">
        <v>8423</v>
      </c>
      <c r="X485" s="30">
        <v>60</v>
      </c>
      <c r="Y485" s="30">
        <v>32.799999999999997</v>
      </c>
      <c r="Z485" s="29" t="s">
        <v>81</v>
      </c>
      <c r="AA485" s="29" t="s">
        <v>86</v>
      </c>
      <c r="AB485" s="29"/>
      <c r="AC485" s="29"/>
      <c r="AD485" s="29" t="s">
        <v>84</v>
      </c>
      <c r="AE485" s="29" t="s">
        <v>84</v>
      </c>
      <c r="AF485" s="29" t="s">
        <v>127</v>
      </c>
      <c r="AG485" s="29"/>
      <c r="AH485" s="29" t="s">
        <v>86</v>
      </c>
      <c r="AI485" s="29"/>
      <c r="AJ485" s="29" t="s">
        <v>86</v>
      </c>
      <c r="AK485" s="29" t="s">
        <v>86</v>
      </c>
      <c r="AL485" s="29" t="s">
        <v>102</v>
      </c>
      <c r="AM485" s="29"/>
      <c r="AN485" s="29" t="s">
        <v>86</v>
      </c>
      <c r="AO485" s="29" t="s">
        <v>86</v>
      </c>
      <c r="AP485" s="29" t="s">
        <v>86</v>
      </c>
      <c r="AQ485" s="29" t="s">
        <v>96</v>
      </c>
      <c r="AR485" s="29"/>
      <c r="AS485" s="29" t="s">
        <v>84</v>
      </c>
      <c r="AT485" s="29" t="s">
        <v>89</v>
      </c>
      <c r="AU485" s="29"/>
      <c r="AV485" s="30">
        <v>1</v>
      </c>
      <c r="AW485" s="29" t="s">
        <v>84</v>
      </c>
      <c r="AX485" s="29" t="s">
        <v>83</v>
      </c>
      <c r="AY485" s="30">
        <v>250</v>
      </c>
      <c r="AZ485" s="30">
        <v>303.3</v>
      </c>
      <c r="BA485" s="30">
        <v>240.9</v>
      </c>
      <c r="BB485" s="30">
        <v>200.4</v>
      </c>
      <c r="BC485" s="29"/>
      <c r="BD485" s="29"/>
      <c r="BE485" s="30">
        <v>14.54</v>
      </c>
      <c r="BF485" s="29"/>
      <c r="BG485" s="30">
        <v>0.24</v>
      </c>
      <c r="BH485" s="29"/>
      <c r="BI485" s="29"/>
      <c r="BJ485" s="30">
        <v>0.13</v>
      </c>
      <c r="BK485" s="30">
        <v>45.91</v>
      </c>
      <c r="BL485" s="30">
        <v>45.91</v>
      </c>
      <c r="BM485" s="30">
        <v>54.94</v>
      </c>
      <c r="BN485" s="29"/>
      <c r="BO485" s="29"/>
      <c r="BP485" s="30">
        <v>0.17</v>
      </c>
      <c r="BQ485" s="30">
        <v>0.28000000000000003</v>
      </c>
      <c r="BR485" s="29"/>
      <c r="BS485" s="30">
        <v>14.37</v>
      </c>
      <c r="BT485" s="30">
        <v>45.64</v>
      </c>
      <c r="BU485" s="29"/>
      <c r="BV485" s="30">
        <v>0</v>
      </c>
      <c r="BW485" s="28">
        <v>656</v>
      </c>
      <c r="BX485" s="33">
        <f t="shared" si="52"/>
        <v>45.94619999999999</v>
      </c>
      <c r="BY485" s="34">
        <f>IF(COUNTIF($G$2:G485,G485)=1,1,0)</f>
        <v>1</v>
      </c>
      <c r="BZ485" s="34">
        <f t="shared" si="53"/>
        <v>1</v>
      </c>
      <c r="CA485" s="28" t="s">
        <v>3405</v>
      </c>
      <c r="CB485" s="34" t="b">
        <f t="shared" si="58"/>
        <v>0</v>
      </c>
      <c r="CC485" s="34" t="b">
        <f t="shared" si="54"/>
        <v>0</v>
      </c>
      <c r="CD485" s="34" t="b">
        <f t="array" ref="CD485">ISNUMBER(SEARCH("Touch Screen",$AJ485))</f>
        <v>0</v>
      </c>
      <c r="CE485" s="34"/>
      <c r="CF485" s="34"/>
      <c r="CG485" s="32">
        <v>32.799999999999997</v>
      </c>
      <c r="CH485" s="28">
        <v>0</v>
      </c>
      <c r="CI485" s="33">
        <f>('2. AC Monitors'!$A$8*'1. Version 7 Dataset'!$R485)+('1. Version 7 Dataset'!$V485*'2. AC Monitors'!$B$8)+'2. AC Monitors'!$C$8</f>
        <v>46.852739999999997</v>
      </c>
      <c r="CJ485" s="35">
        <f>BX485-('2. AC Monitors'!$B$8*V485)</f>
        <v>37.12619999999999</v>
      </c>
      <c r="CK485" s="33">
        <f>IF($CH485=0,CJ485,CJ485-('2. AC Monitors'!$A$15*'1. Version 7 Dataset'!$CG485))</f>
        <v>37.12619999999999</v>
      </c>
      <c r="CL485" s="33">
        <f>IF($CC485=TRUE,'1. Version 7 Dataset'!CK485-($CI485*'2. AC Monitors'!$B$15),'1. Version 7 Dataset'!CK485)</f>
        <v>37.12619999999999</v>
      </c>
      <c r="CM485" s="33">
        <f>IF($CD485=TRUE,CL485-($CI485*'2. AC Monitors'!$D$15),CL485)</f>
        <v>37.12619999999999</v>
      </c>
      <c r="CN485" s="33">
        <f>IF($CB485=TRUE,CM485-($CI485*'2. AC Monitors'!$E$15),CM485)</f>
        <v>37.12619999999999</v>
      </c>
      <c r="CO485" s="33">
        <f>IF($CA485="DC",CN485+(CI485*(1-'2. AC Monitors'!$D$21)),CN485)</f>
        <v>37.12619999999999</v>
      </c>
      <c r="CP485" s="35">
        <f>('2. AC Monitors'!$A$8*'1. Version 7 Dataset'!$R485)+'2. AC Monitors'!$C$8</f>
        <v>38.032739999999997</v>
      </c>
      <c r="CQ485" s="35">
        <f t="shared" si="55"/>
        <v>1</v>
      </c>
      <c r="CR485" s="33">
        <f>(IF(CD485=TRUE,CI485+(CI485*'2. AC Monitors'!$D$15),'1. Version 7 Dataset'!CI485))*0.85</f>
        <v>39.824828999999994</v>
      </c>
      <c r="CS485" s="35">
        <f t="shared" si="56"/>
        <v>0</v>
      </c>
      <c r="CT485" s="35">
        <f>($AZ485*$R485*'3. Signage Displays'!$A$7)+'3. Signage Displays'!$B$7*TANH('3. Signage Displays'!$C$7*('1. Version 7 Dataset'!$R485+'3. Signage Displays'!$D$7)+'3. Signage Displays'!$E$7)+'3. Signage Displays'!$F$7</f>
        <v>32.9338557917348</v>
      </c>
      <c r="CU485" s="36">
        <f>($AZ485*$R485*'3. Signage Displays'!$A$7)</f>
        <v>2.9865344400000002</v>
      </c>
      <c r="CV485" s="37">
        <f>BE485-(AZ485*R485*'3. Signage Displays'!$A$7)</f>
        <v>11.553465559999999</v>
      </c>
      <c r="CW485" s="37">
        <f>IF(CC485=TRUE,CV485-(CT485*'3. Signage Displays'!$A$12),CV485)</f>
        <v>11.553465559999999</v>
      </c>
      <c r="CX485" s="38">
        <f>'3. Signage Displays'!$B$7*TANH('3. Signage Displays'!$C$7*('1. Version 7 Dataset'!R485+'3. Signage Displays'!$D$7)+'3. Signage Displays'!$E$7)+'3. Signage Displays'!$F$7</f>
        <v>29.9473213517348</v>
      </c>
      <c r="CY485" s="28">
        <f t="shared" si="57"/>
        <v>1</v>
      </c>
    </row>
    <row r="486" spans="1:103" s="17" customFormat="1" ht="19.5" customHeight="1">
      <c r="A486" s="28">
        <v>663</v>
      </c>
      <c r="B486" s="29" t="s">
        <v>72</v>
      </c>
      <c r="C486" s="29" t="s">
        <v>249</v>
      </c>
      <c r="D486" s="29" t="s">
        <v>250</v>
      </c>
      <c r="E486" s="29" t="s">
        <v>75</v>
      </c>
      <c r="F486" s="29" t="s">
        <v>249</v>
      </c>
      <c r="G486" s="29" t="s">
        <v>250</v>
      </c>
      <c r="H486" s="29"/>
      <c r="I486" s="29" t="s">
        <v>78</v>
      </c>
      <c r="J486" s="29" t="s">
        <v>79</v>
      </c>
      <c r="K486" s="29"/>
      <c r="L486" s="29" t="s">
        <v>80</v>
      </c>
      <c r="M486" s="29"/>
      <c r="N486" s="30">
        <v>1000</v>
      </c>
      <c r="O486" s="30">
        <v>11.7</v>
      </c>
      <c r="P486" s="30">
        <v>20.8</v>
      </c>
      <c r="Q486" s="31">
        <v>23.8</v>
      </c>
      <c r="R486" s="30">
        <v>242.18</v>
      </c>
      <c r="S486" s="30">
        <v>1.78</v>
      </c>
      <c r="T486" s="30">
        <v>1080</v>
      </c>
      <c r="U486" s="30">
        <v>1920</v>
      </c>
      <c r="V486" s="32">
        <v>2.1</v>
      </c>
      <c r="W486" s="30">
        <v>8562</v>
      </c>
      <c r="X486" s="30">
        <v>60</v>
      </c>
      <c r="Y486" s="30">
        <v>72</v>
      </c>
      <c r="Z486" s="29" t="s">
        <v>81</v>
      </c>
      <c r="AA486" s="29" t="s">
        <v>86</v>
      </c>
      <c r="AB486" s="29"/>
      <c r="AC486" s="29"/>
      <c r="AD486" s="29" t="s">
        <v>83</v>
      </c>
      <c r="AE486" s="29" t="s">
        <v>84</v>
      </c>
      <c r="AF486" s="29" t="s">
        <v>251</v>
      </c>
      <c r="AG486" s="29" t="s">
        <v>118</v>
      </c>
      <c r="AH486" s="29" t="s">
        <v>119</v>
      </c>
      <c r="AI486" s="29"/>
      <c r="AJ486" s="29" t="s">
        <v>120</v>
      </c>
      <c r="AK486" s="29" t="s">
        <v>86</v>
      </c>
      <c r="AL486" s="29" t="s">
        <v>102</v>
      </c>
      <c r="AM486" s="29" t="s">
        <v>118</v>
      </c>
      <c r="AN486" s="29" t="s">
        <v>86</v>
      </c>
      <c r="AO486" s="29" t="s">
        <v>86</v>
      </c>
      <c r="AP486" s="29" t="s">
        <v>86</v>
      </c>
      <c r="AQ486" s="29" t="s">
        <v>96</v>
      </c>
      <c r="AR486" s="29"/>
      <c r="AS486" s="29" t="s">
        <v>84</v>
      </c>
      <c r="AT486" s="29" t="s">
        <v>121</v>
      </c>
      <c r="AU486" s="29"/>
      <c r="AV486" s="30">
        <v>1</v>
      </c>
      <c r="AW486" s="29" t="s">
        <v>84</v>
      </c>
      <c r="AX486" s="29" t="s">
        <v>84</v>
      </c>
      <c r="AY486" s="30">
        <v>250</v>
      </c>
      <c r="AZ486" s="30">
        <v>276.3</v>
      </c>
      <c r="BA486" s="30">
        <v>228.1</v>
      </c>
      <c r="BB486" s="30">
        <v>200.7</v>
      </c>
      <c r="BC486" s="29"/>
      <c r="BD486" s="29"/>
      <c r="BE486" s="30">
        <v>13.83</v>
      </c>
      <c r="BF486" s="29"/>
      <c r="BG486" s="30">
        <v>0.16</v>
      </c>
      <c r="BH486" s="29"/>
      <c r="BI486" s="29"/>
      <c r="BJ486" s="30">
        <v>0.16</v>
      </c>
      <c r="BK486" s="30">
        <v>43.35</v>
      </c>
      <c r="BL486" s="30">
        <v>43.35</v>
      </c>
      <c r="BM486" s="30">
        <v>54.1</v>
      </c>
      <c r="BN486" s="29"/>
      <c r="BO486" s="29"/>
      <c r="BP486" s="30">
        <v>0.19</v>
      </c>
      <c r="BQ486" s="30">
        <v>0.2</v>
      </c>
      <c r="BR486" s="29"/>
      <c r="BS486" s="30">
        <v>13.98</v>
      </c>
      <c r="BT486" s="30">
        <v>44</v>
      </c>
      <c r="BU486" s="29"/>
      <c r="BV486" s="30">
        <v>0</v>
      </c>
      <c r="BW486" s="28">
        <v>663</v>
      </c>
      <c r="BX486" s="33">
        <f t="shared" si="52"/>
        <v>43.313819999999993</v>
      </c>
      <c r="BY486" s="34">
        <f>IF(COUNTIF($G$2:G486,G486)=1,1,0)</f>
        <v>1</v>
      </c>
      <c r="BZ486" s="34">
        <f t="shared" si="53"/>
        <v>1</v>
      </c>
      <c r="CA486" s="28" t="s">
        <v>3405</v>
      </c>
      <c r="CB486" s="34" t="b">
        <f t="shared" si="58"/>
        <v>0</v>
      </c>
      <c r="CC486" s="34" t="b">
        <f t="shared" si="54"/>
        <v>0</v>
      </c>
      <c r="CD486" s="34" t="b">
        <f t="array" ref="CD486">ISNUMBER(SEARCH("Touch Screen",$AJ486))</f>
        <v>0</v>
      </c>
      <c r="CE486" s="34"/>
      <c r="CF486" s="34"/>
      <c r="CG486" s="32">
        <v>72</v>
      </c>
      <c r="CH486" s="28">
        <v>0</v>
      </c>
      <c r="CI486" s="33">
        <f>('2. AC Monitors'!$A$8*'1. Version 7 Dataset'!$R486)+('1. Version 7 Dataset'!$V486*'2. AC Monitors'!$B$8)+'2. AC Monitors'!$C$8</f>
        <v>46.365960000000001</v>
      </c>
      <c r="CJ486" s="35">
        <f>BX486-('2. AC Monitors'!$B$8*V486)</f>
        <v>34.493819999999992</v>
      </c>
      <c r="CK486" s="33">
        <f>IF($CH486=0,CJ486,CJ486-('2. AC Monitors'!$A$15*'1. Version 7 Dataset'!$CG486))</f>
        <v>34.493819999999992</v>
      </c>
      <c r="CL486" s="33">
        <f>IF($CC486=TRUE,'1. Version 7 Dataset'!CK486-($CI486*'2. AC Monitors'!$B$15),'1. Version 7 Dataset'!CK486)</f>
        <v>34.493819999999992</v>
      </c>
      <c r="CM486" s="33">
        <f>IF($CD486=TRUE,CL486-($CI486*'2. AC Monitors'!$D$15),CL486)</f>
        <v>34.493819999999992</v>
      </c>
      <c r="CN486" s="33">
        <f>IF($CB486=TRUE,CM486-($CI486*'2. AC Monitors'!$E$15),CM486)</f>
        <v>34.493819999999992</v>
      </c>
      <c r="CO486" s="33">
        <f>IF($CA486="DC",CN486+(CI486*(1-'2. AC Monitors'!$D$21)),CN486)</f>
        <v>34.493819999999992</v>
      </c>
      <c r="CP486" s="35">
        <f>('2. AC Monitors'!$A$8*'1. Version 7 Dataset'!$R486)+'2. AC Monitors'!$C$8</f>
        <v>37.545960000000001</v>
      </c>
      <c r="CQ486" s="35">
        <f t="shared" si="55"/>
        <v>1</v>
      </c>
      <c r="CR486" s="33">
        <f>(IF(CD486=TRUE,CI486+(CI486*'2. AC Monitors'!$D$15),'1. Version 7 Dataset'!CI486))*0.85</f>
        <v>39.411065999999998</v>
      </c>
      <c r="CS486" s="35">
        <f t="shared" si="56"/>
        <v>0</v>
      </c>
      <c r="CT486" s="35">
        <f>($AZ486*$R486*'3. Signage Displays'!$A$7)+'3. Signage Displays'!$B$7*TANH('3. Signage Displays'!$C$7*('1. Version 7 Dataset'!$R486+'3. Signage Displays'!$D$7)+'3. Signage Displays'!$E$7)+'3. Signage Displays'!$F$7</f>
        <v>32.386100732701337</v>
      </c>
      <c r="CU486" s="36">
        <f>($AZ486*$R486*'3. Signage Displays'!$A$7)</f>
        <v>2.6765733600000003</v>
      </c>
      <c r="CV486" s="37">
        <f>BE486-(AZ486*R486*'3. Signage Displays'!$A$7)</f>
        <v>11.153426639999999</v>
      </c>
      <c r="CW486" s="37">
        <f>IF(CC486=TRUE,CV486-(CT486*'3. Signage Displays'!$A$12),CV486)</f>
        <v>11.153426639999999</v>
      </c>
      <c r="CX486" s="38">
        <f>'3. Signage Displays'!$B$7*TANH('3. Signage Displays'!$C$7*('1. Version 7 Dataset'!R486+'3. Signage Displays'!$D$7)+'3. Signage Displays'!$E$7)+'3. Signage Displays'!$F$7</f>
        <v>29.709527372701334</v>
      </c>
      <c r="CY486" s="28">
        <f t="shared" si="57"/>
        <v>1</v>
      </c>
    </row>
    <row r="487" spans="1:103" s="17" customFormat="1" ht="19.5" customHeight="1">
      <c r="A487" s="28">
        <v>667</v>
      </c>
      <c r="B487" s="29" t="s">
        <v>446</v>
      </c>
      <c r="C487" s="29" t="s">
        <v>633</v>
      </c>
      <c r="D487" s="29" t="s">
        <v>634</v>
      </c>
      <c r="E487" s="29" t="s">
        <v>449</v>
      </c>
      <c r="F487" s="29" t="s">
        <v>633</v>
      </c>
      <c r="G487" s="29" t="s">
        <v>634</v>
      </c>
      <c r="H487" s="29" t="s">
        <v>635</v>
      </c>
      <c r="I487" s="29" t="s">
        <v>78</v>
      </c>
      <c r="J487" s="29" t="s">
        <v>88</v>
      </c>
      <c r="K487" s="29" t="s">
        <v>158</v>
      </c>
      <c r="L487" s="29" t="s">
        <v>80</v>
      </c>
      <c r="M487" s="29" t="s">
        <v>105</v>
      </c>
      <c r="N487" s="30">
        <v>1000</v>
      </c>
      <c r="O487" s="30">
        <v>10.6</v>
      </c>
      <c r="P487" s="30">
        <v>18.8</v>
      </c>
      <c r="Q487" s="31">
        <v>21.5</v>
      </c>
      <c r="R487" s="30">
        <v>198.38</v>
      </c>
      <c r="S487" s="30">
        <v>1.78</v>
      </c>
      <c r="T487" s="30">
        <v>1080</v>
      </c>
      <c r="U487" s="30">
        <v>1920</v>
      </c>
      <c r="V487" s="32">
        <v>2.1</v>
      </c>
      <c r="W487" s="30">
        <v>9565</v>
      </c>
      <c r="X487" s="30">
        <v>60</v>
      </c>
      <c r="Y487" s="30">
        <v>32.200000000000003</v>
      </c>
      <c r="Z487" s="29" t="s">
        <v>86</v>
      </c>
      <c r="AA487" s="29" t="s">
        <v>86</v>
      </c>
      <c r="AB487" s="29"/>
      <c r="AC487" s="29"/>
      <c r="AD487" s="29" t="s">
        <v>84</v>
      </c>
      <c r="AE487" s="29" t="s">
        <v>83</v>
      </c>
      <c r="AF487" s="29" t="s">
        <v>127</v>
      </c>
      <c r="AG487" s="29" t="s">
        <v>105</v>
      </c>
      <c r="AH487" s="29" t="s">
        <v>86</v>
      </c>
      <c r="AI487" s="29" t="s">
        <v>105</v>
      </c>
      <c r="AJ487" s="29" t="s">
        <v>86</v>
      </c>
      <c r="AK487" s="29" t="s">
        <v>86</v>
      </c>
      <c r="AL487" s="29" t="s">
        <v>102</v>
      </c>
      <c r="AM487" s="29" t="s">
        <v>105</v>
      </c>
      <c r="AN487" s="29" t="s">
        <v>86</v>
      </c>
      <c r="AO487" s="29" t="s">
        <v>86</v>
      </c>
      <c r="AP487" s="29" t="s">
        <v>86</v>
      </c>
      <c r="AQ487" s="29" t="s">
        <v>96</v>
      </c>
      <c r="AR487" s="29" t="s">
        <v>105</v>
      </c>
      <c r="AS487" s="29" t="s">
        <v>84</v>
      </c>
      <c r="AT487" s="29" t="s">
        <v>89</v>
      </c>
      <c r="AU487" s="29" t="s">
        <v>105</v>
      </c>
      <c r="AV487" s="30">
        <v>4</v>
      </c>
      <c r="AW487" s="29" t="s">
        <v>84</v>
      </c>
      <c r="AX487" s="29" t="s">
        <v>83</v>
      </c>
      <c r="AY487" s="30">
        <v>280</v>
      </c>
      <c r="AZ487" s="30">
        <v>300</v>
      </c>
      <c r="BA487" s="30">
        <v>273</v>
      </c>
      <c r="BB487" s="30">
        <v>200</v>
      </c>
      <c r="BC487" s="29"/>
      <c r="BD487" s="29"/>
      <c r="BE487" s="30">
        <v>14.66</v>
      </c>
      <c r="BF487" s="29"/>
      <c r="BG487" s="30">
        <v>0.24</v>
      </c>
      <c r="BH487" s="30">
        <v>0.24</v>
      </c>
      <c r="BI487" s="29"/>
      <c r="BJ487" s="30">
        <v>0.17</v>
      </c>
      <c r="BK487" s="30">
        <v>46.31</v>
      </c>
      <c r="BL487" s="30">
        <v>46.31</v>
      </c>
      <c r="BM487" s="30">
        <v>50.6</v>
      </c>
      <c r="BN487" s="29"/>
      <c r="BO487" s="29"/>
      <c r="BP487" s="30">
        <v>0.2</v>
      </c>
      <c r="BQ487" s="30">
        <v>0.28000000000000003</v>
      </c>
      <c r="BR487" s="30">
        <v>0.28000000000000003</v>
      </c>
      <c r="BS487" s="30">
        <v>15.17</v>
      </c>
      <c r="BT487" s="30">
        <v>48.11</v>
      </c>
      <c r="BU487" s="29"/>
      <c r="BV487" s="30">
        <v>0</v>
      </c>
      <c r="BW487" s="28">
        <v>667</v>
      </c>
      <c r="BX487" s="33">
        <f t="shared" si="52"/>
        <v>46.314119999999988</v>
      </c>
      <c r="BY487" s="34">
        <f>IF(COUNTIF($G$2:G487,G487)=1,1,0)</f>
        <v>1</v>
      </c>
      <c r="BZ487" s="34">
        <f t="shared" si="53"/>
        <v>1</v>
      </c>
      <c r="CA487" s="28" t="s">
        <v>3405</v>
      </c>
      <c r="CB487" s="34" t="b">
        <f t="shared" si="58"/>
        <v>0</v>
      </c>
      <c r="CC487" s="34" t="b">
        <f t="shared" si="54"/>
        <v>0</v>
      </c>
      <c r="CD487" s="34" t="b">
        <f t="array" ref="CD487">ISNUMBER(SEARCH("Touch Screen",$AJ487))</f>
        <v>0</v>
      </c>
      <c r="CE487" s="34"/>
      <c r="CF487" s="34"/>
      <c r="CG487" s="32">
        <v>32.200000000000003</v>
      </c>
      <c r="CH487" s="28">
        <v>0</v>
      </c>
      <c r="CI487" s="33">
        <f>('2. AC Monitors'!$A$8*'1. Version 7 Dataset'!$R487)+('1. Version 7 Dataset'!$V487*'2. AC Monitors'!$B$8)+'2. AC Monitors'!$C$8</f>
        <v>41.022359999999999</v>
      </c>
      <c r="CJ487" s="35">
        <f>BX487-('2. AC Monitors'!$B$8*V487)</f>
        <v>37.494119999999988</v>
      </c>
      <c r="CK487" s="33">
        <f>IF($CH487=0,CJ487,CJ487-('2. AC Monitors'!$A$15*'1. Version 7 Dataset'!$CG487))</f>
        <v>37.494119999999988</v>
      </c>
      <c r="CL487" s="33">
        <f>IF($CC487=TRUE,'1. Version 7 Dataset'!CK487-($CI487*'2. AC Monitors'!$B$15),'1. Version 7 Dataset'!CK487)</f>
        <v>37.494119999999988</v>
      </c>
      <c r="CM487" s="33">
        <f>IF($CD487=TRUE,CL487-($CI487*'2. AC Monitors'!$D$15),CL487)</f>
        <v>37.494119999999988</v>
      </c>
      <c r="CN487" s="33">
        <f>IF($CB487=TRUE,CM487-($CI487*'2. AC Monitors'!$E$15),CM487)</f>
        <v>37.494119999999988</v>
      </c>
      <c r="CO487" s="33">
        <f>IF($CA487="DC",CN487+(CI487*(1-'2. AC Monitors'!$D$21)),CN487)</f>
        <v>37.494119999999988</v>
      </c>
      <c r="CP487" s="35">
        <f>('2. AC Monitors'!$A$8*'1. Version 7 Dataset'!$R487)+'2. AC Monitors'!$C$8</f>
        <v>32.202359999999999</v>
      </c>
      <c r="CQ487" s="35">
        <f t="shared" si="55"/>
        <v>0</v>
      </c>
      <c r="CR487" s="33">
        <f>(IF(CD487=TRUE,CI487+(CI487*'2. AC Monitors'!$D$15),'1. Version 7 Dataset'!CI487))*0.85</f>
        <v>34.869005999999999</v>
      </c>
      <c r="CS487" s="35">
        <f t="shared" si="56"/>
        <v>0</v>
      </c>
      <c r="CT487" s="35">
        <f>($AZ487*$R487*'3. Signage Displays'!$A$7)+'3. Signage Displays'!$B$7*TANH('3. Signage Displays'!$C$7*('1. Version 7 Dataset'!$R487+'3. Signage Displays'!$D$7)+'3. Signage Displays'!$E$7)+'3. Signage Displays'!$F$7</f>
        <v>29.475076825039949</v>
      </c>
      <c r="CU487" s="36">
        <f>($AZ487*$R487*'3. Signage Displays'!$A$7)</f>
        <v>2.38056</v>
      </c>
      <c r="CV487" s="37">
        <f>BE487-(AZ487*R487*'3. Signage Displays'!$A$7)</f>
        <v>12.279440000000001</v>
      </c>
      <c r="CW487" s="37">
        <f>IF(CC487=TRUE,CV487-(CT487*'3. Signage Displays'!$A$12),CV487)</f>
        <v>12.279440000000001</v>
      </c>
      <c r="CX487" s="38">
        <f>'3. Signage Displays'!$B$7*TANH('3. Signage Displays'!$C$7*('1. Version 7 Dataset'!R487+'3. Signage Displays'!$D$7)+'3. Signage Displays'!$E$7)+'3. Signage Displays'!$F$7</f>
        <v>27.09451682503995</v>
      </c>
      <c r="CY487" s="28">
        <f t="shared" si="57"/>
        <v>1</v>
      </c>
    </row>
    <row r="488" spans="1:103" s="17" customFormat="1" ht="19.5" customHeight="1">
      <c r="A488" s="28">
        <v>668</v>
      </c>
      <c r="B488" s="29" t="s">
        <v>446</v>
      </c>
      <c r="C488" s="29" t="s">
        <v>640</v>
      </c>
      <c r="D488" s="29" t="s">
        <v>641</v>
      </c>
      <c r="E488" s="29" t="s">
        <v>449</v>
      </c>
      <c r="F488" s="29" t="s">
        <v>640</v>
      </c>
      <c r="G488" s="29" t="s">
        <v>641</v>
      </c>
      <c r="H488" s="29"/>
      <c r="I488" s="29" t="s">
        <v>78</v>
      </c>
      <c r="J488" s="29" t="s">
        <v>88</v>
      </c>
      <c r="K488" s="29" t="s">
        <v>158</v>
      </c>
      <c r="L488" s="29" t="s">
        <v>80</v>
      </c>
      <c r="M488" s="29" t="s">
        <v>105</v>
      </c>
      <c r="N488" s="30">
        <v>1000</v>
      </c>
      <c r="O488" s="30">
        <v>11.3</v>
      </c>
      <c r="P488" s="30">
        <v>20</v>
      </c>
      <c r="Q488" s="31">
        <v>23</v>
      </c>
      <c r="R488" s="30">
        <v>226</v>
      </c>
      <c r="S488" s="30">
        <v>1.78</v>
      </c>
      <c r="T488" s="30">
        <v>1080</v>
      </c>
      <c r="U488" s="30">
        <v>1920</v>
      </c>
      <c r="V488" s="32">
        <v>2.1</v>
      </c>
      <c r="W488" s="30">
        <v>9175</v>
      </c>
      <c r="X488" s="30">
        <v>60</v>
      </c>
      <c r="Y488" s="30">
        <v>32.4</v>
      </c>
      <c r="Z488" s="29" t="s">
        <v>86</v>
      </c>
      <c r="AA488" s="29" t="s">
        <v>86</v>
      </c>
      <c r="AB488" s="29"/>
      <c r="AC488" s="29"/>
      <c r="AD488" s="29" t="s">
        <v>84</v>
      </c>
      <c r="AE488" s="29" t="s">
        <v>83</v>
      </c>
      <c r="AF488" s="29" t="s">
        <v>127</v>
      </c>
      <c r="AG488" s="29" t="s">
        <v>105</v>
      </c>
      <c r="AH488" s="29" t="s">
        <v>86</v>
      </c>
      <c r="AI488" s="29" t="s">
        <v>105</v>
      </c>
      <c r="AJ488" s="29" t="s">
        <v>86</v>
      </c>
      <c r="AK488" s="29" t="s">
        <v>86</v>
      </c>
      <c r="AL488" s="29" t="s">
        <v>102</v>
      </c>
      <c r="AM488" s="29" t="s">
        <v>105</v>
      </c>
      <c r="AN488" s="29" t="s">
        <v>86</v>
      </c>
      <c r="AO488" s="29" t="s">
        <v>86</v>
      </c>
      <c r="AP488" s="29" t="s">
        <v>86</v>
      </c>
      <c r="AQ488" s="29" t="s">
        <v>96</v>
      </c>
      <c r="AR488" s="29" t="s">
        <v>105</v>
      </c>
      <c r="AS488" s="29" t="s">
        <v>84</v>
      </c>
      <c r="AT488" s="29" t="s">
        <v>89</v>
      </c>
      <c r="AU488" s="29" t="s">
        <v>105</v>
      </c>
      <c r="AV488" s="30">
        <v>4</v>
      </c>
      <c r="AW488" s="29" t="s">
        <v>84</v>
      </c>
      <c r="AX488" s="29" t="s">
        <v>83</v>
      </c>
      <c r="AY488" s="30">
        <v>300</v>
      </c>
      <c r="AZ488" s="30">
        <v>300</v>
      </c>
      <c r="BA488" s="30">
        <v>255</v>
      </c>
      <c r="BB488" s="30">
        <v>200</v>
      </c>
      <c r="BC488" s="29"/>
      <c r="BD488" s="29"/>
      <c r="BE488" s="30">
        <v>15.44</v>
      </c>
      <c r="BF488" s="29"/>
      <c r="BG488" s="30">
        <v>0.24</v>
      </c>
      <c r="BH488" s="30">
        <v>0.24</v>
      </c>
      <c r="BI488" s="29"/>
      <c r="BJ488" s="30">
        <v>0.18</v>
      </c>
      <c r="BK488" s="30">
        <v>48.71</v>
      </c>
      <c r="BL488" s="30">
        <v>48.71</v>
      </c>
      <c r="BM488" s="30">
        <v>50.8</v>
      </c>
      <c r="BN488" s="29"/>
      <c r="BO488" s="29"/>
      <c r="BP488" s="30">
        <v>0.2</v>
      </c>
      <c r="BQ488" s="30">
        <v>0.28000000000000003</v>
      </c>
      <c r="BR488" s="30">
        <v>0.28000000000000003</v>
      </c>
      <c r="BS488" s="30">
        <v>15.12</v>
      </c>
      <c r="BT488" s="30">
        <v>47.95</v>
      </c>
      <c r="BU488" s="29"/>
      <c r="BV488" s="30">
        <v>0</v>
      </c>
      <c r="BW488" s="28">
        <v>668</v>
      </c>
      <c r="BX488" s="33">
        <f t="shared" si="52"/>
        <v>48.705599999999997</v>
      </c>
      <c r="BY488" s="34">
        <f>IF(COUNTIF($G$2:G488,G488)=1,1,0)</f>
        <v>1</v>
      </c>
      <c r="BZ488" s="34">
        <f t="shared" si="53"/>
        <v>1</v>
      </c>
      <c r="CA488" s="28" t="s">
        <v>3405</v>
      </c>
      <c r="CB488" s="34" t="b">
        <f t="shared" si="58"/>
        <v>0</v>
      </c>
      <c r="CC488" s="34" t="b">
        <f t="shared" si="54"/>
        <v>0</v>
      </c>
      <c r="CD488" s="34" t="b">
        <f t="array" ref="CD488">ISNUMBER(SEARCH("Touch Screen",$AJ488))</f>
        <v>0</v>
      </c>
      <c r="CE488" s="34"/>
      <c r="CF488" s="34"/>
      <c r="CG488" s="32">
        <v>32.4</v>
      </c>
      <c r="CH488" s="28">
        <v>0</v>
      </c>
      <c r="CI488" s="33">
        <f>('2. AC Monitors'!$A$8*'1. Version 7 Dataset'!$R488)+('1. Version 7 Dataset'!$V488*'2. AC Monitors'!$B$8)+'2. AC Monitors'!$C$8</f>
        <v>44.391999999999996</v>
      </c>
      <c r="CJ488" s="35">
        <f>BX488-('2. AC Monitors'!$B$8*V488)</f>
        <v>39.885599999999997</v>
      </c>
      <c r="CK488" s="33">
        <f>IF($CH488=0,CJ488,CJ488-('2. AC Monitors'!$A$15*'1. Version 7 Dataset'!$CG488))</f>
        <v>39.885599999999997</v>
      </c>
      <c r="CL488" s="33">
        <f>IF($CC488=TRUE,'1. Version 7 Dataset'!CK488-($CI488*'2. AC Monitors'!$B$15),'1. Version 7 Dataset'!CK488)</f>
        <v>39.885599999999997</v>
      </c>
      <c r="CM488" s="33">
        <f>IF($CD488=TRUE,CL488-($CI488*'2. AC Monitors'!$D$15),CL488)</f>
        <v>39.885599999999997</v>
      </c>
      <c r="CN488" s="33">
        <f>IF($CB488=TRUE,CM488-($CI488*'2. AC Monitors'!$E$15),CM488)</f>
        <v>39.885599999999997</v>
      </c>
      <c r="CO488" s="33">
        <f>IF($CA488="DC",CN488+(CI488*(1-'2. AC Monitors'!$D$21)),CN488)</f>
        <v>39.885599999999997</v>
      </c>
      <c r="CP488" s="35">
        <f>('2. AC Monitors'!$A$8*'1. Version 7 Dataset'!$R488)+'2. AC Monitors'!$C$8</f>
        <v>35.572000000000003</v>
      </c>
      <c r="CQ488" s="35">
        <f t="shared" si="55"/>
        <v>0</v>
      </c>
      <c r="CR488" s="33">
        <f>(IF(CD488=TRUE,CI488+(CI488*'2. AC Monitors'!$D$15),'1. Version 7 Dataset'!CI488))*0.85</f>
        <v>37.733199999999997</v>
      </c>
      <c r="CS488" s="35">
        <f t="shared" si="56"/>
        <v>0</v>
      </c>
      <c r="CT488" s="35">
        <f>($AZ488*$R488*'3. Signage Displays'!$A$7)+'3. Signage Displays'!$B$7*TANH('3. Signage Displays'!$C$7*('1. Version 7 Dataset'!$R488+'3. Signage Displays'!$D$7)+'3. Signage Displays'!$E$7)+'3. Signage Displays'!$F$7</f>
        <v>31.4564724177546</v>
      </c>
      <c r="CU488" s="36">
        <f>($AZ488*$R488*'3. Signage Displays'!$A$7)</f>
        <v>2.7120000000000002</v>
      </c>
      <c r="CV488" s="37">
        <f>BE488-(AZ488*R488*'3. Signage Displays'!$A$7)</f>
        <v>12.728</v>
      </c>
      <c r="CW488" s="37">
        <f>IF(CC488=TRUE,CV488-(CT488*'3. Signage Displays'!$A$12),CV488)</f>
        <v>12.728</v>
      </c>
      <c r="CX488" s="38">
        <f>'3. Signage Displays'!$B$7*TANH('3. Signage Displays'!$C$7*('1. Version 7 Dataset'!R488+'3. Signage Displays'!$D$7)+'3. Signage Displays'!$E$7)+'3. Signage Displays'!$F$7</f>
        <v>28.744472417754601</v>
      </c>
      <c r="CY488" s="28">
        <f t="shared" si="57"/>
        <v>1</v>
      </c>
    </row>
    <row r="489" spans="1:103" s="17" customFormat="1" ht="19.5" customHeight="1">
      <c r="A489" s="28">
        <v>674</v>
      </c>
      <c r="B489" s="29" t="s">
        <v>2545</v>
      </c>
      <c r="C489" s="29" t="s">
        <v>2604</v>
      </c>
      <c r="D489" s="29" t="s">
        <v>2605</v>
      </c>
      <c r="E489" s="29" t="s">
        <v>2547</v>
      </c>
      <c r="F489" s="29" t="s">
        <v>2604</v>
      </c>
      <c r="G489" s="29" t="s">
        <v>2605</v>
      </c>
      <c r="H489" s="29" t="s">
        <v>2606</v>
      </c>
      <c r="I489" s="29" t="s">
        <v>78</v>
      </c>
      <c r="J489" s="29" t="s">
        <v>100</v>
      </c>
      <c r="K489" s="29" t="s">
        <v>105</v>
      </c>
      <c r="L489" s="29" t="s">
        <v>80</v>
      </c>
      <c r="M489" s="29" t="s">
        <v>105</v>
      </c>
      <c r="N489" s="30">
        <v>1000</v>
      </c>
      <c r="O489" s="30">
        <v>11.3</v>
      </c>
      <c r="P489" s="30">
        <v>20</v>
      </c>
      <c r="Q489" s="31">
        <v>23</v>
      </c>
      <c r="R489" s="30">
        <v>226.05</v>
      </c>
      <c r="S489" s="30">
        <v>1.78</v>
      </c>
      <c r="T489" s="30">
        <v>1080</v>
      </c>
      <c r="U489" s="30">
        <v>1920</v>
      </c>
      <c r="V489" s="32">
        <v>2.1</v>
      </c>
      <c r="W489" s="30">
        <v>9173</v>
      </c>
      <c r="X489" s="30">
        <v>60</v>
      </c>
      <c r="Y489" s="30">
        <v>35.4</v>
      </c>
      <c r="Z489" s="29" t="s">
        <v>81</v>
      </c>
      <c r="AA489" s="29" t="s">
        <v>86</v>
      </c>
      <c r="AB489" s="29"/>
      <c r="AC489" s="29"/>
      <c r="AD489" s="29" t="s">
        <v>84</v>
      </c>
      <c r="AE489" s="29" t="s">
        <v>83</v>
      </c>
      <c r="AF489" s="29" t="s">
        <v>463</v>
      </c>
      <c r="AG489" s="29" t="s">
        <v>105</v>
      </c>
      <c r="AH489" s="29" t="s">
        <v>120</v>
      </c>
      <c r="AI489" s="29" t="s">
        <v>105</v>
      </c>
      <c r="AJ489" s="29" t="s">
        <v>120</v>
      </c>
      <c r="AK489" s="29" t="s">
        <v>86</v>
      </c>
      <c r="AL489" s="29" t="s">
        <v>87</v>
      </c>
      <c r="AM489" s="29" t="s">
        <v>105</v>
      </c>
      <c r="AN489" s="29" t="s">
        <v>86</v>
      </c>
      <c r="AO489" s="29" t="s">
        <v>86</v>
      </c>
      <c r="AP489" s="29" t="s">
        <v>86</v>
      </c>
      <c r="AQ489" s="29" t="s">
        <v>96</v>
      </c>
      <c r="AR489" s="29" t="s">
        <v>105</v>
      </c>
      <c r="AS489" s="29" t="s">
        <v>84</v>
      </c>
      <c r="AT489" s="29" t="s">
        <v>89</v>
      </c>
      <c r="AU489" s="29" t="s">
        <v>105</v>
      </c>
      <c r="AV489" s="30">
        <v>1</v>
      </c>
      <c r="AW489" s="29" t="s">
        <v>84</v>
      </c>
      <c r="AX489" s="29" t="s">
        <v>84</v>
      </c>
      <c r="AY489" s="30">
        <v>250</v>
      </c>
      <c r="AZ489" s="30">
        <v>233.7</v>
      </c>
      <c r="BA489" s="30">
        <v>188.9</v>
      </c>
      <c r="BB489" s="30">
        <v>200</v>
      </c>
      <c r="BC489" s="29"/>
      <c r="BD489" s="29"/>
      <c r="BE489" s="30">
        <v>14.35</v>
      </c>
      <c r="BF489" s="29"/>
      <c r="BG489" s="30">
        <v>0.3</v>
      </c>
      <c r="BH489" s="29"/>
      <c r="BI489" s="29"/>
      <c r="BJ489" s="30">
        <v>0.24</v>
      </c>
      <c r="BK489" s="30">
        <v>45.69</v>
      </c>
      <c r="BL489" s="30">
        <v>45.69</v>
      </c>
      <c r="BM489" s="30">
        <v>50.8</v>
      </c>
      <c r="BN489" s="29"/>
      <c r="BO489" s="29"/>
      <c r="BP489" s="30">
        <v>0.27</v>
      </c>
      <c r="BQ489" s="30">
        <v>0.32</v>
      </c>
      <c r="BR489" s="29"/>
      <c r="BS489" s="30">
        <v>15.47</v>
      </c>
      <c r="BT489" s="30">
        <v>49.27</v>
      </c>
      <c r="BU489" s="29"/>
      <c r="BV489" s="30">
        <v>0</v>
      </c>
      <c r="BW489" s="28">
        <v>674</v>
      </c>
      <c r="BX489" s="33">
        <f t="shared" si="52"/>
        <v>45.705300000000001</v>
      </c>
      <c r="BY489" s="34">
        <f>IF(COUNTIF($G$2:G489,G489)=1,1,0)</f>
        <v>1</v>
      </c>
      <c r="BZ489" s="34">
        <f t="shared" si="53"/>
        <v>1</v>
      </c>
      <c r="CA489" s="28" t="s">
        <v>3405</v>
      </c>
      <c r="CB489" s="34" t="b">
        <f t="shared" si="58"/>
        <v>0</v>
      </c>
      <c r="CC489" s="34" t="b">
        <f t="shared" si="54"/>
        <v>0</v>
      </c>
      <c r="CD489" s="34" t="b">
        <f t="array" ref="CD489">ISNUMBER(SEARCH("Touch Screen",$AJ489))</f>
        <v>0</v>
      </c>
      <c r="CE489" s="34"/>
      <c r="CF489" s="34"/>
      <c r="CG489" s="32">
        <v>35.4</v>
      </c>
      <c r="CH489" s="28">
        <v>0</v>
      </c>
      <c r="CI489" s="33">
        <f>('2. AC Monitors'!$A$8*'1. Version 7 Dataset'!$R489)+('1. Version 7 Dataset'!$V489*'2. AC Monitors'!$B$8)+'2. AC Monitors'!$C$8</f>
        <v>44.398099999999999</v>
      </c>
      <c r="CJ489" s="35">
        <f>BX489-('2. AC Monitors'!$B$8*V489)</f>
        <v>36.885300000000001</v>
      </c>
      <c r="CK489" s="33">
        <f>IF($CH489=0,CJ489,CJ489-('2. AC Monitors'!$A$15*'1. Version 7 Dataset'!$CG489))</f>
        <v>36.885300000000001</v>
      </c>
      <c r="CL489" s="33">
        <f>IF($CC489=TRUE,'1. Version 7 Dataset'!CK489-($CI489*'2. AC Monitors'!$B$15),'1. Version 7 Dataset'!CK489)</f>
        <v>36.885300000000001</v>
      </c>
      <c r="CM489" s="33">
        <f>IF($CD489=TRUE,CL489-($CI489*'2. AC Monitors'!$D$15),CL489)</f>
        <v>36.885300000000001</v>
      </c>
      <c r="CN489" s="33">
        <f>IF($CB489=TRUE,CM489-($CI489*'2. AC Monitors'!$E$15),CM489)</f>
        <v>36.885300000000001</v>
      </c>
      <c r="CO489" s="33">
        <f>IF($CA489="DC",CN489+(CI489*(1-'2. AC Monitors'!$D$21)),CN489)</f>
        <v>36.885300000000001</v>
      </c>
      <c r="CP489" s="35">
        <f>('2. AC Monitors'!$A$8*'1. Version 7 Dataset'!$R489)+'2. AC Monitors'!$C$8</f>
        <v>35.578099999999999</v>
      </c>
      <c r="CQ489" s="35">
        <f t="shared" si="55"/>
        <v>0</v>
      </c>
      <c r="CR489" s="33">
        <f>(IF(CD489=TRUE,CI489+(CI489*'2. AC Monitors'!$D$15),'1. Version 7 Dataset'!CI489))*0.85</f>
        <v>37.738385000000001</v>
      </c>
      <c r="CS489" s="35">
        <f t="shared" si="56"/>
        <v>0</v>
      </c>
      <c r="CT489" s="35">
        <f>($AZ489*$R489*'3. Signage Displays'!$A$7)+'3. Signage Displays'!$B$7*TANH('3. Signage Displays'!$C$7*('1. Version 7 Dataset'!$R489+'3. Signage Displays'!$D$7)+'3. Signage Displays'!$E$7)+'3. Signage Displays'!$F$7</f>
        <v>30.860571881943155</v>
      </c>
      <c r="CU489" s="36">
        <f>($AZ489*$R489*'3. Signage Displays'!$A$7)</f>
        <v>2.1131154000000003</v>
      </c>
      <c r="CV489" s="37">
        <f>BE489-(AZ489*R489*'3. Signage Displays'!$A$7)</f>
        <v>12.2368846</v>
      </c>
      <c r="CW489" s="37">
        <f>IF(CC489=TRUE,CV489-(CT489*'3. Signage Displays'!$A$12),CV489)</f>
        <v>12.2368846</v>
      </c>
      <c r="CX489" s="38">
        <f>'3. Signage Displays'!$B$7*TANH('3. Signage Displays'!$C$7*('1. Version 7 Dataset'!R489+'3. Signage Displays'!$D$7)+'3. Signage Displays'!$E$7)+'3. Signage Displays'!$F$7</f>
        <v>28.747456481943154</v>
      </c>
      <c r="CY489" s="28">
        <f t="shared" si="57"/>
        <v>1</v>
      </c>
    </row>
    <row r="490" spans="1:103" s="17" customFormat="1" ht="19.5" customHeight="1">
      <c r="A490" s="28">
        <v>676</v>
      </c>
      <c r="B490" s="29" t="s">
        <v>1132</v>
      </c>
      <c r="C490" s="29" t="s">
        <v>1148</v>
      </c>
      <c r="D490" s="29" t="s">
        <v>1149</v>
      </c>
      <c r="E490" s="29" t="s">
        <v>1135</v>
      </c>
      <c r="F490" s="29" t="s">
        <v>1148</v>
      </c>
      <c r="G490" s="29" t="s">
        <v>1149</v>
      </c>
      <c r="H490" s="29" t="s">
        <v>1150</v>
      </c>
      <c r="I490" s="29" t="s">
        <v>78</v>
      </c>
      <c r="J490" s="29" t="s">
        <v>79</v>
      </c>
      <c r="K490" s="29"/>
      <c r="L490" s="29" t="s">
        <v>80</v>
      </c>
      <c r="M490" s="29"/>
      <c r="N490" s="30">
        <v>1000</v>
      </c>
      <c r="O490" s="30">
        <v>13.2</v>
      </c>
      <c r="P490" s="30">
        <v>23.5</v>
      </c>
      <c r="Q490" s="31">
        <v>27</v>
      </c>
      <c r="R490" s="30">
        <v>311.5</v>
      </c>
      <c r="S490" s="30">
        <v>1.78</v>
      </c>
      <c r="T490" s="30">
        <v>1080</v>
      </c>
      <c r="U490" s="30">
        <v>1920</v>
      </c>
      <c r="V490" s="32">
        <v>2.1</v>
      </c>
      <c r="W490" s="30">
        <v>6657</v>
      </c>
      <c r="X490" s="30">
        <v>60</v>
      </c>
      <c r="Y490" s="30">
        <v>0.3</v>
      </c>
      <c r="Z490" s="29" t="s">
        <v>81</v>
      </c>
      <c r="AA490" s="29" t="s">
        <v>86</v>
      </c>
      <c r="AB490" s="29"/>
      <c r="AC490" s="29"/>
      <c r="AD490" s="29" t="s">
        <v>84</v>
      </c>
      <c r="AE490" s="29" t="s">
        <v>83</v>
      </c>
      <c r="AF490" s="29" t="s">
        <v>1139</v>
      </c>
      <c r="AG490" s="29" t="s">
        <v>1151</v>
      </c>
      <c r="AH490" s="29" t="s">
        <v>120</v>
      </c>
      <c r="AI490" s="29"/>
      <c r="AJ490" s="29" t="s">
        <v>120</v>
      </c>
      <c r="AK490" s="29" t="s">
        <v>86</v>
      </c>
      <c r="AL490" s="29" t="s">
        <v>87</v>
      </c>
      <c r="AM490" s="29" t="s">
        <v>1151</v>
      </c>
      <c r="AN490" s="29" t="s">
        <v>86</v>
      </c>
      <c r="AO490" s="29" t="s">
        <v>86</v>
      </c>
      <c r="AP490" s="29" t="s">
        <v>86</v>
      </c>
      <c r="AQ490" s="29" t="s">
        <v>96</v>
      </c>
      <c r="AR490" s="29"/>
      <c r="AS490" s="29" t="s">
        <v>84</v>
      </c>
      <c r="AT490" s="29" t="s">
        <v>89</v>
      </c>
      <c r="AU490" s="29"/>
      <c r="AV490" s="30">
        <v>1</v>
      </c>
      <c r="AW490" s="29" t="s">
        <v>84</v>
      </c>
      <c r="AX490" s="29" t="s">
        <v>84</v>
      </c>
      <c r="AY490" s="30">
        <v>300</v>
      </c>
      <c r="AZ490" s="30">
        <v>314.8</v>
      </c>
      <c r="BA490" s="30">
        <v>260.5</v>
      </c>
      <c r="BB490" s="30">
        <v>200.3</v>
      </c>
      <c r="BC490" s="29"/>
      <c r="BD490" s="29"/>
      <c r="BE490" s="30">
        <v>16.28</v>
      </c>
      <c r="BF490" s="29"/>
      <c r="BG490" s="30">
        <v>0.25</v>
      </c>
      <c r="BH490" s="30">
        <v>0.24</v>
      </c>
      <c r="BI490" s="29"/>
      <c r="BJ490" s="30">
        <v>0.17</v>
      </c>
      <c r="BK490" s="30">
        <v>51.34</v>
      </c>
      <c r="BL490" s="30">
        <v>51.34</v>
      </c>
      <c r="BM490" s="30">
        <v>64.010000000000005</v>
      </c>
      <c r="BN490" s="29"/>
      <c r="BO490" s="29"/>
      <c r="BP490" s="30">
        <v>0.22</v>
      </c>
      <c r="BQ490" s="30">
        <v>0.31</v>
      </c>
      <c r="BR490" s="30">
        <v>0.28999999999999998</v>
      </c>
      <c r="BS490" s="30">
        <v>16.53</v>
      </c>
      <c r="BT490" s="30">
        <v>52.45</v>
      </c>
      <c r="BU490" s="29"/>
      <c r="BV490" s="30">
        <v>0</v>
      </c>
      <c r="BW490" s="28">
        <v>676</v>
      </c>
      <c r="BX490" s="33">
        <f t="shared" si="52"/>
        <v>51.337980000000002</v>
      </c>
      <c r="BY490" s="34">
        <f>IF(COUNTIF($G$2:G490,G490)=1,1,0)</f>
        <v>1</v>
      </c>
      <c r="BZ490" s="34">
        <f t="shared" si="53"/>
        <v>1</v>
      </c>
      <c r="CA490" s="28" t="s">
        <v>3405</v>
      </c>
      <c r="CB490" s="34" t="b">
        <f t="shared" si="58"/>
        <v>0</v>
      </c>
      <c r="CC490" s="34" t="b">
        <f t="shared" si="54"/>
        <v>0</v>
      </c>
      <c r="CD490" s="34" t="b">
        <f t="array" ref="CD490">ISNUMBER(SEARCH("Touch Screen",$AJ490))</f>
        <v>0</v>
      </c>
      <c r="CE490" s="34"/>
      <c r="CF490" s="34"/>
      <c r="CG490" s="32">
        <v>0.3</v>
      </c>
      <c r="CH490" s="28">
        <v>0</v>
      </c>
      <c r="CI490" s="33">
        <f>('2. AC Monitors'!$A$8*'1. Version 7 Dataset'!$R490)+('1. Version 7 Dataset'!$V490*'2. AC Monitors'!$B$8)+'2. AC Monitors'!$C$8</f>
        <v>54.823</v>
      </c>
      <c r="CJ490" s="35">
        <f>BX490-('2. AC Monitors'!$B$8*V490)</f>
        <v>42.517980000000001</v>
      </c>
      <c r="CK490" s="33">
        <f>IF($CH490=0,CJ490,CJ490-('2. AC Monitors'!$A$15*'1. Version 7 Dataset'!$CG490))</f>
        <v>42.517980000000001</v>
      </c>
      <c r="CL490" s="33">
        <f>IF($CC490=TRUE,'1. Version 7 Dataset'!CK490-($CI490*'2. AC Monitors'!$B$15),'1. Version 7 Dataset'!CK490)</f>
        <v>42.517980000000001</v>
      </c>
      <c r="CM490" s="33">
        <f>IF($CD490=TRUE,CL490-($CI490*'2. AC Monitors'!$D$15),CL490)</f>
        <v>42.517980000000001</v>
      </c>
      <c r="CN490" s="33">
        <f>IF($CB490=TRUE,CM490-($CI490*'2. AC Monitors'!$E$15),CM490)</f>
        <v>42.517980000000001</v>
      </c>
      <c r="CO490" s="33">
        <f>IF($CA490="DC",CN490+(CI490*(1-'2. AC Monitors'!$D$21)),CN490)</f>
        <v>42.517980000000001</v>
      </c>
      <c r="CP490" s="35">
        <f>('2. AC Monitors'!$A$8*'1. Version 7 Dataset'!$R490)+'2. AC Monitors'!$C$8</f>
        <v>46.003</v>
      </c>
      <c r="CQ490" s="35">
        <f t="shared" si="55"/>
        <v>1</v>
      </c>
      <c r="CR490" s="33">
        <f>(IF(CD490=TRUE,CI490+(CI490*'2. AC Monitors'!$D$15),'1. Version 7 Dataset'!CI490))*0.85</f>
        <v>46.599550000000001</v>
      </c>
      <c r="CS490" s="35">
        <f t="shared" si="56"/>
        <v>0</v>
      </c>
      <c r="CT490" s="35">
        <f>($AZ490*$R490*'3. Signage Displays'!$A$7)+'3. Signage Displays'!$B$7*TANH('3. Signage Displays'!$C$7*('1. Version 7 Dataset'!$R490+'3. Signage Displays'!$D$7)+'3. Signage Displays'!$E$7)+'3. Signage Displays'!$F$7</f>
        <v>37.750705626443192</v>
      </c>
      <c r="CU490" s="36">
        <f>($AZ490*$R490*'3. Signage Displays'!$A$7)</f>
        <v>3.9224080000000003</v>
      </c>
      <c r="CV490" s="37">
        <f>BE490-(AZ490*R490*'3. Signage Displays'!$A$7)</f>
        <v>12.357592</v>
      </c>
      <c r="CW490" s="37">
        <f>IF(CC490=TRUE,CV490-(CT490*'3. Signage Displays'!$A$12),CV490)</f>
        <v>12.357592</v>
      </c>
      <c r="CX490" s="38">
        <f>'3. Signage Displays'!$B$7*TANH('3. Signage Displays'!$C$7*('1. Version 7 Dataset'!R490+'3. Signage Displays'!$D$7)+'3. Signage Displays'!$E$7)+'3. Signage Displays'!$F$7</f>
        <v>33.828297626443195</v>
      </c>
      <c r="CY490" s="28">
        <f t="shared" si="57"/>
        <v>1</v>
      </c>
    </row>
    <row r="491" spans="1:103" s="17" customFormat="1" ht="19.5" customHeight="1">
      <c r="A491" s="28">
        <v>679</v>
      </c>
      <c r="B491" s="29" t="s">
        <v>1674</v>
      </c>
      <c r="C491" s="29" t="s">
        <v>1825</v>
      </c>
      <c r="D491" s="29" t="s">
        <v>1826</v>
      </c>
      <c r="E491" s="29" t="s">
        <v>1677</v>
      </c>
      <c r="F491" s="29" t="s">
        <v>1825</v>
      </c>
      <c r="G491" s="29" t="s">
        <v>1826</v>
      </c>
      <c r="H491" s="29"/>
      <c r="I491" s="29" t="s">
        <v>78</v>
      </c>
      <c r="J491" s="29" t="s">
        <v>100</v>
      </c>
      <c r="K491" s="29"/>
      <c r="L491" s="29" t="s">
        <v>80</v>
      </c>
      <c r="M491" s="29"/>
      <c r="N491" s="30">
        <v>1000</v>
      </c>
      <c r="O491" s="30">
        <v>10.5</v>
      </c>
      <c r="P491" s="30">
        <v>18.7</v>
      </c>
      <c r="Q491" s="31">
        <v>21.5</v>
      </c>
      <c r="R491" s="30">
        <v>197.6</v>
      </c>
      <c r="S491" s="30">
        <v>1.78</v>
      </c>
      <c r="T491" s="30">
        <v>1080</v>
      </c>
      <c r="U491" s="30">
        <v>1920</v>
      </c>
      <c r="V491" s="32">
        <v>2.1</v>
      </c>
      <c r="W491" s="30">
        <v>10494</v>
      </c>
      <c r="X491" s="30">
        <v>60</v>
      </c>
      <c r="Y491" s="30">
        <v>0.3</v>
      </c>
      <c r="Z491" s="29" t="s">
        <v>86</v>
      </c>
      <c r="AA491" s="29" t="s">
        <v>86</v>
      </c>
      <c r="AB491" s="29"/>
      <c r="AC491" s="29"/>
      <c r="AD491" s="29" t="s">
        <v>84</v>
      </c>
      <c r="AE491" s="29" t="s">
        <v>84</v>
      </c>
      <c r="AF491" s="29" t="s">
        <v>405</v>
      </c>
      <c r="AG491" s="29"/>
      <c r="AH491" s="29" t="s">
        <v>86</v>
      </c>
      <c r="AI491" s="29"/>
      <c r="AJ491" s="29" t="s">
        <v>86</v>
      </c>
      <c r="AK491" s="29" t="s">
        <v>86</v>
      </c>
      <c r="AL491" s="29" t="s">
        <v>107</v>
      </c>
      <c r="AM491" s="29"/>
      <c r="AN491" s="29" t="s">
        <v>86</v>
      </c>
      <c r="AO491" s="29" t="s">
        <v>86</v>
      </c>
      <c r="AP491" s="29" t="s">
        <v>86</v>
      </c>
      <c r="AQ491" s="29" t="s">
        <v>96</v>
      </c>
      <c r="AR491" s="29"/>
      <c r="AS491" s="29" t="s">
        <v>84</v>
      </c>
      <c r="AT491" s="29" t="s">
        <v>89</v>
      </c>
      <c r="AU491" s="29"/>
      <c r="AV491" s="30">
        <v>1</v>
      </c>
      <c r="AW491" s="29" t="s">
        <v>84</v>
      </c>
      <c r="AX491" s="29" t="s">
        <v>84</v>
      </c>
      <c r="AY491" s="30">
        <v>250</v>
      </c>
      <c r="AZ491" s="30">
        <v>282.39999999999998</v>
      </c>
      <c r="BA491" s="30">
        <v>223.3</v>
      </c>
      <c r="BB491" s="30">
        <v>201.2</v>
      </c>
      <c r="BC491" s="29"/>
      <c r="BD491" s="29"/>
      <c r="BE491" s="30">
        <v>13.45</v>
      </c>
      <c r="BF491" s="29"/>
      <c r="BG491" s="30">
        <v>0.15</v>
      </c>
      <c r="BH491" s="30">
        <v>0.15</v>
      </c>
      <c r="BI491" s="29"/>
      <c r="BJ491" s="30">
        <v>0.09</v>
      </c>
      <c r="BK491" s="30">
        <v>42.09</v>
      </c>
      <c r="BL491" s="30">
        <v>42.09</v>
      </c>
      <c r="BM491" s="30">
        <v>50.6</v>
      </c>
      <c r="BN491" s="29"/>
      <c r="BO491" s="29"/>
      <c r="BP491" s="30">
        <v>0.1</v>
      </c>
      <c r="BQ491" s="30">
        <v>0.16</v>
      </c>
      <c r="BR491" s="30">
        <v>0.16</v>
      </c>
      <c r="BS491" s="30">
        <v>13.64</v>
      </c>
      <c r="BT491" s="30">
        <v>42.73</v>
      </c>
      <c r="BU491" s="29"/>
      <c r="BV491" s="30">
        <v>0</v>
      </c>
      <c r="BW491" s="28">
        <v>679</v>
      </c>
      <c r="BX491" s="33">
        <f t="shared" si="52"/>
        <v>42.091799999999999</v>
      </c>
      <c r="BY491" s="34">
        <f>IF(COUNTIF($G$2:G491,G491)=1,1,0)</f>
        <v>1</v>
      </c>
      <c r="BZ491" s="34">
        <f t="shared" si="53"/>
        <v>1</v>
      </c>
      <c r="CA491" s="28" t="s">
        <v>3405</v>
      </c>
      <c r="CB491" s="34" t="b">
        <f t="shared" si="58"/>
        <v>0</v>
      </c>
      <c r="CC491" s="34" t="b">
        <f t="shared" si="54"/>
        <v>0</v>
      </c>
      <c r="CD491" s="34" t="b">
        <f t="array" ref="CD491">ISNUMBER(SEARCH("Touch Screen",$AJ491))</f>
        <v>0</v>
      </c>
      <c r="CE491" s="34"/>
      <c r="CF491" s="34"/>
      <c r="CG491" s="32">
        <v>0.3</v>
      </c>
      <c r="CH491" s="28">
        <v>0</v>
      </c>
      <c r="CI491" s="33">
        <f>('2. AC Monitors'!$A$8*'1. Version 7 Dataset'!$R491)+('1. Version 7 Dataset'!$V491*'2. AC Monitors'!$B$8)+'2. AC Monitors'!$C$8</f>
        <v>40.927199999999999</v>
      </c>
      <c r="CJ491" s="35">
        <f>BX491-('2. AC Monitors'!$B$8*V491)</f>
        <v>33.271799999999999</v>
      </c>
      <c r="CK491" s="33">
        <f>IF($CH491=0,CJ491,CJ491-('2. AC Monitors'!$A$15*'1. Version 7 Dataset'!$CG491))</f>
        <v>33.271799999999999</v>
      </c>
      <c r="CL491" s="33">
        <f>IF($CC491=TRUE,'1. Version 7 Dataset'!CK491-($CI491*'2. AC Monitors'!$B$15),'1. Version 7 Dataset'!CK491)</f>
        <v>33.271799999999999</v>
      </c>
      <c r="CM491" s="33">
        <f>IF($CD491=TRUE,CL491-($CI491*'2. AC Monitors'!$D$15),CL491)</f>
        <v>33.271799999999999</v>
      </c>
      <c r="CN491" s="33">
        <f>IF($CB491=TRUE,CM491-($CI491*'2. AC Monitors'!$E$15),CM491)</f>
        <v>33.271799999999999</v>
      </c>
      <c r="CO491" s="33">
        <f>IF($CA491="DC",CN491+(CI491*(1-'2. AC Monitors'!$D$21)),CN491)</f>
        <v>33.271799999999999</v>
      </c>
      <c r="CP491" s="35">
        <f>('2. AC Monitors'!$A$8*'1. Version 7 Dataset'!$R491)+'2. AC Monitors'!$C$8</f>
        <v>32.107199999999999</v>
      </c>
      <c r="CQ491" s="35">
        <f t="shared" si="55"/>
        <v>0</v>
      </c>
      <c r="CR491" s="33">
        <f>(IF(CD491=TRUE,CI491+(CI491*'2. AC Monitors'!$D$15),'1. Version 7 Dataset'!CI491))*0.85</f>
        <v>34.788119999999999</v>
      </c>
      <c r="CS491" s="35">
        <f t="shared" si="56"/>
        <v>0</v>
      </c>
      <c r="CT491" s="35">
        <f>($AZ491*$R491*'3. Signage Displays'!$A$7)+'3. Signage Displays'!$B$7*TANH('3. Signage Displays'!$C$7*('1. Version 7 Dataset'!$R491+'3. Signage Displays'!$D$7)+'3. Signage Displays'!$E$7)+'3. Signage Displays'!$F$7</f>
        <v>29.279968931624591</v>
      </c>
      <c r="CU491" s="36">
        <f>($AZ491*$R491*'3. Signage Displays'!$A$7)</f>
        <v>2.2320895999999997</v>
      </c>
      <c r="CV491" s="37">
        <f>BE491-(AZ491*R491*'3. Signage Displays'!$A$7)</f>
        <v>11.217910399999999</v>
      </c>
      <c r="CW491" s="37">
        <f>IF(CC491=TRUE,CV491-(CT491*'3. Signage Displays'!$A$12),CV491)</f>
        <v>11.217910399999999</v>
      </c>
      <c r="CX491" s="38">
        <f>'3. Signage Displays'!$B$7*TANH('3. Signage Displays'!$C$7*('1. Version 7 Dataset'!R491+'3. Signage Displays'!$D$7)+'3. Signage Displays'!$E$7)+'3. Signage Displays'!$F$7</f>
        <v>27.047879331624593</v>
      </c>
      <c r="CY491" s="28">
        <f t="shared" si="57"/>
        <v>1</v>
      </c>
    </row>
    <row r="492" spans="1:103" s="17" customFormat="1" ht="19.5" customHeight="1">
      <c r="A492" s="28">
        <v>683</v>
      </c>
      <c r="B492" s="29" t="s">
        <v>679</v>
      </c>
      <c r="C492" s="29" t="s">
        <v>724</v>
      </c>
      <c r="D492" s="29" t="s">
        <v>725</v>
      </c>
      <c r="E492" s="29" t="s">
        <v>682</v>
      </c>
      <c r="F492" s="29" t="s">
        <v>724</v>
      </c>
      <c r="G492" s="29" t="s">
        <v>725</v>
      </c>
      <c r="H492" s="29"/>
      <c r="I492" s="29" t="s">
        <v>78</v>
      </c>
      <c r="J492" s="29" t="s">
        <v>100</v>
      </c>
      <c r="K492" s="29"/>
      <c r="L492" s="29" t="s">
        <v>80</v>
      </c>
      <c r="M492" s="29"/>
      <c r="N492" s="30">
        <v>1000</v>
      </c>
      <c r="O492" s="30">
        <v>11.7</v>
      </c>
      <c r="P492" s="30">
        <v>20.7</v>
      </c>
      <c r="Q492" s="31">
        <v>23.8</v>
      </c>
      <c r="R492" s="30">
        <v>242.04</v>
      </c>
      <c r="S492" s="30">
        <v>1.78</v>
      </c>
      <c r="T492" s="30">
        <v>1080</v>
      </c>
      <c r="U492" s="30">
        <v>1920</v>
      </c>
      <c r="V492" s="32">
        <v>2.1</v>
      </c>
      <c r="W492" s="30">
        <v>8567</v>
      </c>
      <c r="X492" s="30">
        <v>60</v>
      </c>
      <c r="Y492" s="30">
        <v>0.3</v>
      </c>
      <c r="Z492" s="29" t="s">
        <v>86</v>
      </c>
      <c r="AA492" s="29" t="s">
        <v>86</v>
      </c>
      <c r="AB492" s="29"/>
      <c r="AC492" s="29"/>
      <c r="AD492" s="29" t="s">
        <v>84</v>
      </c>
      <c r="AE492" s="29" t="s">
        <v>84</v>
      </c>
      <c r="AF492" s="29" t="s">
        <v>168</v>
      </c>
      <c r="AG492" s="29"/>
      <c r="AH492" s="29" t="s">
        <v>86</v>
      </c>
      <c r="AI492" s="29"/>
      <c r="AJ492" s="29" t="s">
        <v>86</v>
      </c>
      <c r="AK492" s="29" t="s">
        <v>86</v>
      </c>
      <c r="AL492" s="29" t="s">
        <v>87</v>
      </c>
      <c r="AM492" s="29"/>
      <c r="AN492" s="29" t="s">
        <v>86</v>
      </c>
      <c r="AO492" s="29" t="s">
        <v>86</v>
      </c>
      <c r="AP492" s="29" t="s">
        <v>86</v>
      </c>
      <c r="AQ492" s="29" t="s">
        <v>96</v>
      </c>
      <c r="AR492" s="29"/>
      <c r="AS492" s="29" t="s">
        <v>84</v>
      </c>
      <c r="AT492" s="29" t="s">
        <v>89</v>
      </c>
      <c r="AU492" s="29"/>
      <c r="AV492" s="30">
        <v>5</v>
      </c>
      <c r="AW492" s="29" t="s">
        <v>84</v>
      </c>
      <c r="AX492" s="29" t="s">
        <v>84</v>
      </c>
      <c r="AY492" s="30">
        <v>250</v>
      </c>
      <c r="AZ492" s="30">
        <v>244.9</v>
      </c>
      <c r="BA492" s="30">
        <v>237</v>
      </c>
      <c r="BB492" s="30">
        <v>200</v>
      </c>
      <c r="BC492" s="29"/>
      <c r="BD492" s="29"/>
      <c r="BE492" s="30">
        <v>14.99</v>
      </c>
      <c r="BF492" s="29"/>
      <c r="BG492" s="30">
        <v>0.22</v>
      </c>
      <c r="BH492" s="30">
        <v>0</v>
      </c>
      <c r="BI492" s="29"/>
      <c r="BJ492" s="30">
        <v>0.15</v>
      </c>
      <c r="BK492" s="30">
        <v>47.21</v>
      </c>
      <c r="BL492" s="30">
        <v>47.21</v>
      </c>
      <c r="BM492" s="30">
        <v>54.1</v>
      </c>
      <c r="BN492" s="29"/>
      <c r="BO492" s="29"/>
      <c r="BP492" s="30">
        <v>0.18</v>
      </c>
      <c r="BQ492" s="30">
        <v>0.25</v>
      </c>
      <c r="BR492" s="30">
        <v>0</v>
      </c>
      <c r="BS492" s="30">
        <v>15.01</v>
      </c>
      <c r="BT492" s="30">
        <v>47.44</v>
      </c>
      <c r="BU492" s="29"/>
      <c r="BV492" s="30">
        <v>0</v>
      </c>
      <c r="BW492" s="28">
        <v>683</v>
      </c>
      <c r="BX492" s="33">
        <f t="shared" si="52"/>
        <v>47.212019999999995</v>
      </c>
      <c r="BY492" s="34">
        <f>IF(COUNTIF($G$2:G492,G492)=1,1,0)</f>
        <v>1</v>
      </c>
      <c r="BZ492" s="34">
        <f t="shared" si="53"/>
        <v>1</v>
      </c>
      <c r="CA492" s="28" t="s">
        <v>3405</v>
      </c>
      <c r="CB492" s="34" t="b">
        <f t="shared" si="58"/>
        <v>0</v>
      </c>
      <c r="CC492" s="34" t="b">
        <f t="shared" si="54"/>
        <v>0</v>
      </c>
      <c r="CD492" s="34" t="b">
        <f t="array" ref="CD492">ISNUMBER(SEARCH("Touch Screen",$AJ492))</f>
        <v>0</v>
      </c>
      <c r="CE492" s="34"/>
      <c r="CF492" s="34"/>
      <c r="CG492" s="32">
        <v>0.3</v>
      </c>
      <c r="CH492" s="28">
        <v>0</v>
      </c>
      <c r="CI492" s="33">
        <f>('2. AC Monitors'!$A$8*'1. Version 7 Dataset'!$R492)+('1. Version 7 Dataset'!$V492*'2. AC Monitors'!$B$8)+'2. AC Monitors'!$C$8</f>
        <v>46.348879999999994</v>
      </c>
      <c r="CJ492" s="35">
        <f>BX492-('2. AC Monitors'!$B$8*V492)</f>
        <v>38.392019999999995</v>
      </c>
      <c r="CK492" s="33">
        <f>IF($CH492=0,CJ492,CJ492-('2. AC Monitors'!$A$15*'1. Version 7 Dataset'!$CG492))</f>
        <v>38.392019999999995</v>
      </c>
      <c r="CL492" s="33">
        <f>IF($CC492=TRUE,'1. Version 7 Dataset'!CK492-($CI492*'2. AC Monitors'!$B$15),'1. Version 7 Dataset'!CK492)</f>
        <v>38.392019999999995</v>
      </c>
      <c r="CM492" s="33">
        <f>IF($CD492=TRUE,CL492-($CI492*'2. AC Monitors'!$D$15),CL492)</f>
        <v>38.392019999999995</v>
      </c>
      <c r="CN492" s="33">
        <f>IF($CB492=TRUE,CM492-($CI492*'2. AC Monitors'!$E$15),CM492)</f>
        <v>38.392019999999995</v>
      </c>
      <c r="CO492" s="33">
        <f>IF($CA492="DC",CN492+(CI492*(1-'2. AC Monitors'!$D$21)),CN492)</f>
        <v>38.392019999999995</v>
      </c>
      <c r="CP492" s="35">
        <f>('2. AC Monitors'!$A$8*'1. Version 7 Dataset'!$R492)+'2. AC Monitors'!$C$8</f>
        <v>37.528880000000001</v>
      </c>
      <c r="CQ492" s="35">
        <f t="shared" si="55"/>
        <v>0</v>
      </c>
      <c r="CR492" s="33">
        <f>(IF(CD492=TRUE,CI492+(CI492*'2. AC Monitors'!$D$15),'1. Version 7 Dataset'!CI492))*0.85</f>
        <v>39.396547999999996</v>
      </c>
      <c r="CS492" s="35">
        <f t="shared" si="56"/>
        <v>0</v>
      </c>
      <c r="CT492" s="35">
        <f>($AZ492*$R492*'3. Signage Displays'!$A$7)+'3. Signage Displays'!$B$7*TANH('3. Signage Displays'!$C$7*('1. Version 7 Dataset'!$R492+'3. Signage Displays'!$D$7)+'3. Signage Displays'!$E$7)+'3. Signage Displays'!$F$7</f>
        <v>32.072206159153872</v>
      </c>
      <c r="CU492" s="36">
        <f>($AZ492*$R492*'3. Signage Displays'!$A$7)</f>
        <v>2.3710238399999999</v>
      </c>
      <c r="CV492" s="37">
        <f>BE492-(AZ492*R492*'3. Signage Displays'!$A$7)</f>
        <v>12.618976160000001</v>
      </c>
      <c r="CW492" s="37">
        <f>IF(CC492=TRUE,CV492-(CT492*'3. Signage Displays'!$A$12),CV492)</f>
        <v>12.618976160000001</v>
      </c>
      <c r="CX492" s="38">
        <f>'3. Signage Displays'!$B$7*TANH('3. Signage Displays'!$C$7*('1. Version 7 Dataset'!R492+'3. Signage Displays'!$D$7)+'3. Signage Displays'!$E$7)+'3. Signage Displays'!$F$7</f>
        <v>29.701182319153872</v>
      </c>
      <c r="CY492" s="28">
        <f t="shared" si="57"/>
        <v>1</v>
      </c>
    </row>
    <row r="493" spans="1:103" s="17" customFormat="1" ht="19.5" customHeight="1">
      <c r="A493" s="28">
        <v>685</v>
      </c>
      <c r="B493" s="29" t="s">
        <v>2857</v>
      </c>
      <c r="C493" s="29" t="s">
        <v>2948</v>
      </c>
      <c r="D493" s="29" t="s">
        <v>2949</v>
      </c>
      <c r="E493" s="29" t="s">
        <v>2860</v>
      </c>
      <c r="F493" s="29" t="s">
        <v>2948</v>
      </c>
      <c r="G493" s="29" t="s">
        <v>2949</v>
      </c>
      <c r="H493" s="29"/>
      <c r="I493" s="29" t="s">
        <v>78</v>
      </c>
      <c r="J493" s="29" t="s">
        <v>88</v>
      </c>
      <c r="K493" s="29" t="s">
        <v>158</v>
      </c>
      <c r="L493" s="29" t="s">
        <v>80</v>
      </c>
      <c r="M493" s="29" t="s">
        <v>105</v>
      </c>
      <c r="N493" s="30">
        <v>1000</v>
      </c>
      <c r="O493" s="30">
        <v>10.5</v>
      </c>
      <c r="P493" s="30">
        <v>18.7</v>
      </c>
      <c r="Q493" s="31">
        <v>21.5</v>
      </c>
      <c r="R493" s="30">
        <v>197.5</v>
      </c>
      <c r="S493" s="30">
        <v>1.6</v>
      </c>
      <c r="T493" s="30">
        <v>1080</v>
      </c>
      <c r="U493" s="30">
        <v>1920</v>
      </c>
      <c r="V493" s="32">
        <v>2.1</v>
      </c>
      <c r="W493" s="30">
        <v>10499</v>
      </c>
      <c r="X493" s="30">
        <v>60</v>
      </c>
      <c r="Y493" s="30">
        <v>32.700000000000003</v>
      </c>
      <c r="Z493" s="29" t="s">
        <v>150</v>
      </c>
      <c r="AA493" s="29" t="s">
        <v>86</v>
      </c>
      <c r="AB493" s="29"/>
      <c r="AC493" s="29"/>
      <c r="AD493" s="29" t="s">
        <v>84</v>
      </c>
      <c r="AE493" s="29" t="s">
        <v>83</v>
      </c>
      <c r="AF493" s="29" t="s">
        <v>542</v>
      </c>
      <c r="AG493" s="29" t="s">
        <v>105</v>
      </c>
      <c r="AH493" s="29" t="s">
        <v>86</v>
      </c>
      <c r="AI493" s="29" t="s">
        <v>105</v>
      </c>
      <c r="AJ493" s="29" t="s">
        <v>86</v>
      </c>
      <c r="AK493" s="29" t="s">
        <v>86</v>
      </c>
      <c r="AL493" s="29" t="s">
        <v>87</v>
      </c>
      <c r="AM493" s="29" t="s">
        <v>105</v>
      </c>
      <c r="AN493" s="29" t="s">
        <v>86</v>
      </c>
      <c r="AO493" s="29" t="s">
        <v>86</v>
      </c>
      <c r="AP493" s="29" t="s">
        <v>86</v>
      </c>
      <c r="AQ493" s="29" t="s">
        <v>96</v>
      </c>
      <c r="AR493" s="29" t="s">
        <v>105</v>
      </c>
      <c r="AS493" s="29" t="s">
        <v>84</v>
      </c>
      <c r="AT493" s="29" t="s">
        <v>89</v>
      </c>
      <c r="AU493" s="29" t="s">
        <v>105</v>
      </c>
      <c r="AV493" s="30">
        <v>4</v>
      </c>
      <c r="AW493" s="29" t="s">
        <v>84</v>
      </c>
      <c r="AX493" s="29" t="s">
        <v>83</v>
      </c>
      <c r="AY493" s="30">
        <v>250</v>
      </c>
      <c r="AZ493" s="30">
        <v>275</v>
      </c>
      <c r="BA493" s="30">
        <v>222</v>
      </c>
      <c r="BB493" s="30">
        <v>200</v>
      </c>
      <c r="BC493" s="29"/>
      <c r="BD493" s="29"/>
      <c r="BE493" s="30">
        <v>14.63</v>
      </c>
      <c r="BF493" s="29"/>
      <c r="BG493" s="30">
        <v>0.33</v>
      </c>
      <c r="BH493" s="30">
        <v>0.33</v>
      </c>
      <c r="BI493" s="29"/>
      <c r="BJ493" s="30">
        <v>0.12</v>
      </c>
      <c r="BK493" s="30">
        <v>46.73</v>
      </c>
      <c r="BL493" s="30">
        <v>46.73</v>
      </c>
      <c r="BM493" s="30">
        <v>50.6</v>
      </c>
      <c r="BN493" s="29"/>
      <c r="BO493" s="29"/>
      <c r="BP493" s="30">
        <v>0.2</v>
      </c>
      <c r="BQ493" s="30">
        <v>0.38</v>
      </c>
      <c r="BR493" s="30">
        <v>0.38</v>
      </c>
      <c r="BS493" s="30">
        <v>14.48</v>
      </c>
      <c r="BT493" s="30">
        <v>46.55</v>
      </c>
      <c r="BU493" s="29"/>
      <c r="BV493" s="30">
        <v>0</v>
      </c>
      <c r="BW493" s="28">
        <v>685</v>
      </c>
      <c r="BX493" s="33">
        <f t="shared" si="52"/>
        <v>46.7346</v>
      </c>
      <c r="BY493" s="34">
        <f>IF(COUNTIF($G$2:G493,G493)=1,1,0)</f>
        <v>1</v>
      </c>
      <c r="BZ493" s="34">
        <f t="shared" si="53"/>
        <v>1</v>
      </c>
      <c r="CA493" s="28" t="s">
        <v>3405</v>
      </c>
      <c r="CB493" s="34" t="b">
        <f t="shared" si="58"/>
        <v>0</v>
      </c>
      <c r="CC493" s="34" t="b">
        <f t="shared" si="54"/>
        <v>0</v>
      </c>
      <c r="CD493" s="34" t="b">
        <f t="array" ref="CD493">ISNUMBER(SEARCH("Touch Screen",$AJ493))</f>
        <v>0</v>
      </c>
      <c r="CE493" s="34"/>
      <c r="CF493" s="34"/>
      <c r="CG493" s="32">
        <v>32.700000000000003</v>
      </c>
      <c r="CH493" s="28">
        <v>0</v>
      </c>
      <c r="CI493" s="33">
        <f>('2. AC Monitors'!$A$8*'1. Version 7 Dataset'!$R493)+('1. Version 7 Dataset'!$V493*'2. AC Monitors'!$B$8)+'2. AC Monitors'!$C$8</f>
        <v>40.914999999999999</v>
      </c>
      <c r="CJ493" s="35">
        <f>BX493-('2. AC Monitors'!$B$8*V493)</f>
        <v>37.9146</v>
      </c>
      <c r="CK493" s="33">
        <f>IF($CH493=0,CJ493,CJ493-('2. AC Monitors'!$A$15*'1. Version 7 Dataset'!$CG493))</f>
        <v>37.9146</v>
      </c>
      <c r="CL493" s="33">
        <f>IF($CC493=TRUE,'1. Version 7 Dataset'!CK493-($CI493*'2. AC Monitors'!$B$15),'1. Version 7 Dataset'!CK493)</f>
        <v>37.9146</v>
      </c>
      <c r="CM493" s="33">
        <f>IF($CD493=TRUE,CL493-($CI493*'2. AC Monitors'!$D$15),CL493)</f>
        <v>37.9146</v>
      </c>
      <c r="CN493" s="33">
        <f>IF($CB493=TRUE,CM493-($CI493*'2. AC Monitors'!$E$15),CM493)</f>
        <v>37.9146</v>
      </c>
      <c r="CO493" s="33">
        <f>IF($CA493="DC",CN493+(CI493*(1-'2. AC Monitors'!$D$21)),CN493)</f>
        <v>37.9146</v>
      </c>
      <c r="CP493" s="35">
        <f>('2. AC Monitors'!$A$8*'1. Version 7 Dataset'!$R493)+'2. AC Monitors'!$C$8</f>
        <v>32.094999999999999</v>
      </c>
      <c r="CQ493" s="35">
        <f t="shared" si="55"/>
        <v>0</v>
      </c>
      <c r="CR493" s="33">
        <f>(IF(CD493=TRUE,CI493+(CI493*'2. AC Monitors'!$D$15),'1. Version 7 Dataset'!CI493))*0.85</f>
        <v>34.777749999999997</v>
      </c>
      <c r="CS493" s="35">
        <f t="shared" si="56"/>
        <v>0</v>
      </c>
      <c r="CT493" s="35">
        <f>($AZ493*$R493*'3. Signage Displays'!$A$7)+'3. Signage Displays'!$B$7*TANH('3. Signage Displays'!$C$7*('1. Version 7 Dataset'!$R493+'3. Signage Displays'!$D$7)+'3. Signage Displays'!$E$7)+'3. Signage Displays'!$F$7</f>
        <v>29.214400010988552</v>
      </c>
      <c r="CU493" s="36">
        <f>($AZ493*$R493*'3. Signage Displays'!$A$7)</f>
        <v>2.1725000000000003</v>
      </c>
      <c r="CV493" s="37">
        <f>BE493-(AZ493*R493*'3. Signage Displays'!$A$7)</f>
        <v>12.4575</v>
      </c>
      <c r="CW493" s="37">
        <f>IF(CC493=TRUE,CV493-(CT493*'3. Signage Displays'!$A$12),CV493)</f>
        <v>12.4575</v>
      </c>
      <c r="CX493" s="38">
        <f>'3. Signage Displays'!$B$7*TANH('3. Signage Displays'!$C$7*('1. Version 7 Dataset'!R493+'3. Signage Displays'!$D$7)+'3. Signage Displays'!$E$7)+'3. Signage Displays'!$F$7</f>
        <v>27.041900010988552</v>
      </c>
      <c r="CY493" s="28">
        <f t="shared" si="57"/>
        <v>1</v>
      </c>
    </row>
    <row r="494" spans="1:103" s="17" customFormat="1" ht="19.5" customHeight="1">
      <c r="A494" s="28">
        <v>689</v>
      </c>
      <c r="B494" s="29" t="s">
        <v>3083</v>
      </c>
      <c r="C494" s="29" t="s">
        <v>3295</v>
      </c>
      <c r="D494" s="29" t="s">
        <v>3296</v>
      </c>
      <c r="E494" s="29" t="s">
        <v>3086</v>
      </c>
      <c r="F494" s="29" t="s">
        <v>3295</v>
      </c>
      <c r="G494" s="29" t="s">
        <v>3296</v>
      </c>
      <c r="H494" s="29"/>
      <c r="I494" s="29" t="s">
        <v>78</v>
      </c>
      <c r="J494" s="29" t="s">
        <v>88</v>
      </c>
      <c r="K494" s="29" t="s">
        <v>3293</v>
      </c>
      <c r="L494" s="29" t="s">
        <v>80</v>
      </c>
      <c r="M494" s="29"/>
      <c r="N494" s="30">
        <v>3000</v>
      </c>
      <c r="O494" s="30">
        <v>10.5</v>
      </c>
      <c r="P494" s="30">
        <v>18.7</v>
      </c>
      <c r="Q494" s="31">
        <v>21.5</v>
      </c>
      <c r="R494" s="30">
        <v>197.52</v>
      </c>
      <c r="S494" s="30">
        <v>1.78</v>
      </c>
      <c r="T494" s="30">
        <v>1080</v>
      </c>
      <c r="U494" s="30">
        <v>1920</v>
      </c>
      <c r="V494" s="32">
        <v>2.1</v>
      </c>
      <c r="W494" s="30">
        <v>10498</v>
      </c>
      <c r="X494" s="30">
        <v>60</v>
      </c>
      <c r="Y494" s="30">
        <v>0.3</v>
      </c>
      <c r="Z494" s="29" t="s">
        <v>81</v>
      </c>
      <c r="AA494" s="29" t="s">
        <v>86</v>
      </c>
      <c r="AB494" s="29"/>
      <c r="AC494" s="29"/>
      <c r="AD494" s="29" t="s">
        <v>84</v>
      </c>
      <c r="AE494" s="29" t="s">
        <v>83</v>
      </c>
      <c r="AF494" s="29" t="s">
        <v>819</v>
      </c>
      <c r="AG494" s="29" t="s">
        <v>3297</v>
      </c>
      <c r="AH494" s="29" t="s">
        <v>120</v>
      </c>
      <c r="AI494" s="29"/>
      <c r="AJ494" s="29" t="s">
        <v>120</v>
      </c>
      <c r="AK494" s="29" t="s">
        <v>86</v>
      </c>
      <c r="AL494" s="29" t="s">
        <v>87</v>
      </c>
      <c r="AM494" s="29" t="s">
        <v>3297</v>
      </c>
      <c r="AN494" s="29" t="s">
        <v>86</v>
      </c>
      <c r="AO494" s="29" t="s">
        <v>86</v>
      </c>
      <c r="AP494" s="29" t="s">
        <v>86</v>
      </c>
      <c r="AQ494" s="29" t="s">
        <v>96</v>
      </c>
      <c r="AR494" s="29"/>
      <c r="AS494" s="29" t="s">
        <v>84</v>
      </c>
      <c r="AT494" s="29" t="s">
        <v>89</v>
      </c>
      <c r="AU494" s="29"/>
      <c r="AV494" s="30">
        <v>1</v>
      </c>
      <c r="AW494" s="29" t="s">
        <v>84</v>
      </c>
      <c r="AX494" s="29" t="s">
        <v>84</v>
      </c>
      <c r="AY494" s="30">
        <v>250</v>
      </c>
      <c r="AZ494" s="30">
        <v>284.60000000000002</v>
      </c>
      <c r="BA494" s="30">
        <v>278.39999999999998</v>
      </c>
      <c r="BB494" s="30">
        <v>200.1</v>
      </c>
      <c r="BC494" s="29"/>
      <c r="BD494" s="29"/>
      <c r="BE494" s="30">
        <v>13.58</v>
      </c>
      <c r="BF494" s="29"/>
      <c r="BG494" s="30">
        <v>0.27</v>
      </c>
      <c r="BH494" s="30">
        <v>0.27</v>
      </c>
      <c r="BI494" s="29"/>
      <c r="BJ494" s="30">
        <v>0.25</v>
      </c>
      <c r="BK494" s="30">
        <v>43.17</v>
      </c>
      <c r="BL494" s="30">
        <v>43.17</v>
      </c>
      <c r="BM494" s="30">
        <v>50.6</v>
      </c>
      <c r="BN494" s="29"/>
      <c r="BO494" s="29"/>
      <c r="BP494" s="30">
        <v>0.28000000000000003</v>
      </c>
      <c r="BQ494" s="30">
        <v>0.31</v>
      </c>
      <c r="BR494" s="30">
        <v>0.31</v>
      </c>
      <c r="BS494" s="30">
        <v>13.66</v>
      </c>
      <c r="BT494" s="30">
        <v>43.65</v>
      </c>
      <c r="BU494" s="29"/>
      <c r="BV494" s="30">
        <v>0</v>
      </c>
      <c r="BW494" s="28">
        <v>689</v>
      </c>
      <c r="BX494" s="33">
        <f t="shared" si="52"/>
        <v>43.173660000000005</v>
      </c>
      <c r="BY494" s="34">
        <f>IF(COUNTIF($G$2:G494,G494)=1,1,0)</f>
        <v>1</v>
      </c>
      <c r="BZ494" s="34">
        <f t="shared" si="53"/>
        <v>1</v>
      </c>
      <c r="CA494" s="28" t="s">
        <v>3405</v>
      </c>
      <c r="CB494" s="34" t="b">
        <f t="shared" si="58"/>
        <v>0</v>
      </c>
      <c r="CC494" s="34" t="b">
        <f t="shared" si="54"/>
        <v>0</v>
      </c>
      <c r="CD494" s="34" t="b">
        <f t="array" ref="CD494">ISNUMBER(SEARCH("Touch Screen",$AJ494))</f>
        <v>0</v>
      </c>
      <c r="CE494" s="34"/>
      <c r="CF494" s="34"/>
      <c r="CG494" s="32">
        <v>0.3</v>
      </c>
      <c r="CH494" s="28">
        <v>0</v>
      </c>
      <c r="CI494" s="33">
        <f>('2. AC Monitors'!$A$8*'1. Version 7 Dataset'!$R494)+('1. Version 7 Dataset'!$V494*'2. AC Monitors'!$B$8)+'2. AC Monitors'!$C$8</f>
        <v>40.917439999999999</v>
      </c>
      <c r="CJ494" s="35">
        <f>BX494-('2. AC Monitors'!$B$8*V494)</f>
        <v>34.353660000000005</v>
      </c>
      <c r="CK494" s="33">
        <f>IF($CH494=0,CJ494,CJ494-('2. AC Monitors'!$A$15*'1. Version 7 Dataset'!$CG494))</f>
        <v>34.353660000000005</v>
      </c>
      <c r="CL494" s="33">
        <f>IF($CC494=TRUE,'1. Version 7 Dataset'!CK494-($CI494*'2. AC Monitors'!$B$15),'1. Version 7 Dataset'!CK494)</f>
        <v>34.353660000000005</v>
      </c>
      <c r="CM494" s="33">
        <f>IF($CD494=TRUE,CL494-($CI494*'2. AC Monitors'!$D$15),CL494)</f>
        <v>34.353660000000005</v>
      </c>
      <c r="CN494" s="33">
        <f>IF($CB494=TRUE,CM494-($CI494*'2. AC Monitors'!$E$15),CM494)</f>
        <v>34.353660000000005</v>
      </c>
      <c r="CO494" s="33">
        <f>IF($CA494="DC",CN494+(CI494*(1-'2. AC Monitors'!$D$21)),CN494)</f>
        <v>34.353660000000005</v>
      </c>
      <c r="CP494" s="35">
        <f>('2. AC Monitors'!$A$8*'1. Version 7 Dataset'!$R494)+'2. AC Monitors'!$C$8</f>
        <v>32.097440000000006</v>
      </c>
      <c r="CQ494" s="35">
        <f t="shared" si="55"/>
        <v>0</v>
      </c>
      <c r="CR494" s="33">
        <f>(IF(CD494=TRUE,CI494+(CI494*'2. AC Monitors'!$D$15),'1. Version 7 Dataset'!CI494))*0.85</f>
        <v>34.779823999999998</v>
      </c>
      <c r="CS494" s="35">
        <f t="shared" si="56"/>
        <v>0</v>
      </c>
      <c r="CT494" s="35">
        <f>($AZ494*$R494*'3. Signage Displays'!$A$7)+'3. Signage Displays'!$B$7*TANH('3. Signage Displays'!$C$7*('1. Version 7 Dataset'!$R494+'3. Signage Displays'!$D$7)+'3. Signage Displays'!$E$7)+'3. Signage Displays'!$F$7</f>
        <v>29.291663557923769</v>
      </c>
      <c r="CU494" s="36">
        <f>($AZ494*$R494*'3. Signage Displays'!$A$7)</f>
        <v>2.2485676800000007</v>
      </c>
      <c r="CV494" s="37">
        <f>BE494-(AZ494*R494*'3. Signage Displays'!$A$7)</f>
        <v>11.331432319999999</v>
      </c>
      <c r="CW494" s="37">
        <f>IF(CC494=TRUE,CV494-(CT494*'3. Signage Displays'!$A$12),CV494)</f>
        <v>11.331432319999999</v>
      </c>
      <c r="CX494" s="38">
        <f>'3. Signage Displays'!$B$7*TANH('3. Signage Displays'!$C$7*('1. Version 7 Dataset'!R494+'3. Signage Displays'!$D$7)+'3. Signage Displays'!$E$7)+'3. Signage Displays'!$F$7</f>
        <v>27.043095877923768</v>
      </c>
      <c r="CY494" s="28">
        <f t="shared" si="57"/>
        <v>1</v>
      </c>
    </row>
    <row r="495" spans="1:103" s="17" customFormat="1" ht="19.5" customHeight="1">
      <c r="A495" s="28">
        <v>690</v>
      </c>
      <c r="B495" s="29" t="s">
        <v>3083</v>
      </c>
      <c r="C495" s="29" t="s">
        <v>3298</v>
      </c>
      <c r="D495" s="29" t="s">
        <v>3299</v>
      </c>
      <c r="E495" s="29" t="s">
        <v>3086</v>
      </c>
      <c r="F495" s="29" t="s">
        <v>3298</v>
      </c>
      <c r="G495" s="29" t="s">
        <v>3299</v>
      </c>
      <c r="H495" s="29"/>
      <c r="I495" s="29" t="s">
        <v>78</v>
      </c>
      <c r="J495" s="29" t="s">
        <v>88</v>
      </c>
      <c r="K495" s="29" t="s">
        <v>3293</v>
      </c>
      <c r="L495" s="29" t="s">
        <v>80</v>
      </c>
      <c r="M495" s="29"/>
      <c r="N495" s="30">
        <v>3000</v>
      </c>
      <c r="O495" s="30">
        <v>11.5</v>
      </c>
      <c r="P495" s="30">
        <v>20.5</v>
      </c>
      <c r="Q495" s="31">
        <v>23.6</v>
      </c>
      <c r="R495" s="30">
        <v>237.99</v>
      </c>
      <c r="S495" s="30">
        <v>1.78</v>
      </c>
      <c r="T495" s="30">
        <v>1080</v>
      </c>
      <c r="U495" s="30">
        <v>1920</v>
      </c>
      <c r="V495" s="32">
        <v>2.1</v>
      </c>
      <c r="W495" s="30">
        <v>8713</v>
      </c>
      <c r="X495" s="30">
        <v>60</v>
      </c>
      <c r="Y495" s="30">
        <v>0.3</v>
      </c>
      <c r="Z495" s="29" t="s">
        <v>81</v>
      </c>
      <c r="AA495" s="29" t="s">
        <v>86</v>
      </c>
      <c r="AB495" s="29"/>
      <c r="AC495" s="29"/>
      <c r="AD495" s="29" t="s">
        <v>84</v>
      </c>
      <c r="AE495" s="29" t="s">
        <v>83</v>
      </c>
      <c r="AF495" s="29" t="s">
        <v>819</v>
      </c>
      <c r="AG495" s="29" t="s">
        <v>3297</v>
      </c>
      <c r="AH495" s="29" t="s">
        <v>120</v>
      </c>
      <c r="AI495" s="29"/>
      <c r="AJ495" s="29" t="s">
        <v>120</v>
      </c>
      <c r="AK495" s="29" t="s">
        <v>86</v>
      </c>
      <c r="AL495" s="29" t="s">
        <v>87</v>
      </c>
      <c r="AM495" s="29" t="s">
        <v>3297</v>
      </c>
      <c r="AN495" s="29" t="s">
        <v>86</v>
      </c>
      <c r="AO495" s="29" t="s">
        <v>86</v>
      </c>
      <c r="AP495" s="29" t="s">
        <v>86</v>
      </c>
      <c r="AQ495" s="29" t="s">
        <v>96</v>
      </c>
      <c r="AR495" s="29"/>
      <c r="AS495" s="29" t="s">
        <v>84</v>
      </c>
      <c r="AT495" s="29" t="s">
        <v>89</v>
      </c>
      <c r="AU495" s="29"/>
      <c r="AV495" s="30">
        <v>1</v>
      </c>
      <c r="AW495" s="29" t="s">
        <v>84</v>
      </c>
      <c r="AX495" s="29" t="s">
        <v>84</v>
      </c>
      <c r="AY495" s="30">
        <v>250</v>
      </c>
      <c r="AZ495" s="30">
        <v>283.60000000000002</v>
      </c>
      <c r="BA495" s="30">
        <v>276.10000000000002</v>
      </c>
      <c r="BB495" s="30">
        <v>200.1</v>
      </c>
      <c r="BC495" s="29"/>
      <c r="BD495" s="29"/>
      <c r="BE495" s="30">
        <v>14.67</v>
      </c>
      <c r="BF495" s="29"/>
      <c r="BG495" s="30">
        <v>0.27</v>
      </c>
      <c r="BH495" s="30">
        <v>0.27</v>
      </c>
      <c r="BI495" s="29"/>
      <c r="BJ495" s="30">
        <v>0.24</v>
      </c>
      <c r="BK495" s="30">
        <v>46.52</v>
      </c>
      <c r="BL495" s="30">
        <v>46.52</v>
      </c>
      <c r="BM495" s="30">
        <v>53.3</v>
      </c>
      <c r="BN495" s="29"/>
      <c r="BO495" s="29"/>
      <c r="BP495" s="30">
        <v>0.27</v>
      </c>
      <c r="BQ495" s="30">
        <v>0.32</v>
      </c>
      <c r="BR495" s="30">
        <v>0.3</v>
      </c>
      <c r="BS495" s="30">
        <v>14.69</v>
      </c>
      <c r="BT495" s="30">
        <v>46.86</v>
      </c>
      <c r="BU495" s="29"/>
      <c r="BV495" s="30">
        <v>0</v>
      </c>
      <c r="BW495" s="28">
        <v>690</v>
      </c>
      <c r="BX495" s="33">
        <f t="shared" si="52"/>
        <v>46.515600000000006</v>
      </c>
      <c r="BY495" s="34">
        <f>IF(COUNTIF($G$2:G495,G495)=1,1,0)</f>
        <v>1</v>
      </c>
      <c r="BZ495" s="34">
        <f t="shared" si="53"/>
        <v>1</v>
      </c>
      <c r="CA495" s="28" t="s">
        <v>3405</v>
      </c>
      <c r="CB495" s="34" t="b">
        <f t="shared" si="58"/>
        <v>0</v>
      </c>
      <c r="CC495" s="34" t="b">
        <f t="shared" si="54"/>
        <v>0</v>
      </c>
      <c r="CD495" s="34" t="b">
        <f t="array" ref="CD495">ISNUMBER(SEARCH("Touch Screen",$AJ495))</f>
        <v>0</v>
      </c>
      <c r="CE495" s="34"/>
      <c r="CF495" s="34"/>
      <c r="CG495" s="32">
        <v>0.3</v>
      </c>
      <c r="CH495" s="28">
        <v>0</v>
      </c>
      <c r="CI495" s="33">
        <f>('2. AC Monitors'!$A$8*'1. Version 7 Dataset'!$R495)+('1. Version 7 Dataset'!$V495*'2. AC Monitors'!$B$8)+'2. AC Monitors'!$C$8</f>
        <v>45.854780000000005</v>
      </c>
      <c r="CJ495" s="35">
        <f>BX495-('2. AC Monitors'!$B$8*V495)</f>
        <v>37.695600000000006</v>
      </c>
      <c r="CK495" s="33">
        <f>IF($CH495=0,CJ495,CJ495-('2. AC Monitors'!$A$15*'1. Version 7 Dataset'!$CG495))</f>
        <v>37.695600000000006</v>
      </c>
      <c r="CL495" s="33">
        <f>IF($CC495=TRUE,'1. Version 7 Dataset'!CK495-($CI495*'2. AC Monitors'!$B$15),'1. Version 7 Dataset'!CK495)</f>
        <v>37.695600000000006</v>
      </c>
      <c r="CM495" s="33">
        <f>IF($CD495=TRUE,CL495-($CI495*'2. AC Monitors'!$D$15),CL495)</f>
        <v>37.695600000000006</v>
      </c>
      <c r="CN495" s="33">
        <f>IF($CB495=TRUE,CM495-($CI495*'2. AC Monitors'!$E$15),CM495)</f>
        <v>37.695600000000006</v>
      </c>
      <c r="CO495" s="33">
        <f>IF($CA495="DC",CN495+(CI495*(1-'2. AC Monitors'!$D$21)),CN495)</f>
        <v>37.695600000000006</v>
      </c>
      <c r="CP495" s="35">
        <f>('2. AC Monitors'!$A$8*'1. Version 7 Dataset'!$R495)+'2. AC Monitors'!$C$8</f>
        <v>37.034779999999998</v>
      </c>
      <c r="CQ495" s="35">
        <f t="shared" si="55"/>
        <v>0</v>
      </c>
      <c r="CR495" s="33">
        <f>(IF(CD495=TRUE,CI495+(CI495*'2. AC Monitors'!$D$15),'1. Version 7 Dataset'!CI495))*0.85</f>
        <v>38.976563000000006</v>
      </c>
      <c r="CS495" s="35">
        <f t="shared" si="56"/>
        <v>0</v>
      </c>
      <c r="CT495" s="35">
        <f>($AZ495*$R495*'3. Signage Displays'!$A$7)+'3. Signage Displays'!$B$7*TANH('3. Signage Displays'!$C$7*('1. Version 7 Dataset'!$R495+'3. Signage Displays'!$D$7)+'3. Signage Displays'!$E$7)+'3. Signage Displays'!$F$7</f>
        <v>32.159489837687808</v>
      </c>
      <c r="CU495" s="36">
        <f>($AZ495*$R495*'3. Signage Displays'!$A$7)</f>
        <v>2.6997585600000007</v>
      </c>
      <c r="CV495" s="37">
        <f>BE495-(AZ495*R495*'3. Signage Displays'!$A$7)</f>
        <v>11.970241439999999</v>
      </c>
      <c r="CW495" s="37">
        <f>IF(CC495=TRUE,CV495-(CT495*'3. Signage Displays'!$A$12),CV495)</f>
        <v>11.970241439999999</v>
      </c>
      <c r="CX495" s="38">
        <f>'3. Signage Displays'!$B$7*TANH('3. Signage Displays'!$C$7*('1. Version 7 Dataset'!R495+'3. Signage Displays'!$D$7)+'3. Signage Displays'!$E$7)+'3. Signage Displays'!$F$7</f>
        <v>29.459731277687805</v>
      </c>
      <c r="CY495" s="28">
        <f t="shared" si="57"/>
        <v>1</v>
      </c>
    </row>
    <row r="496" spans="1:103" s="17" customFormat="1" ht="19.5" customHeight="1">
      <c r="A496" s="28">
        <v>691</v>
      </c>
      <c r="B496" s="29" t="s">
        <v>3083</v>
      </c>
      <c r="C496" s="29" t="s">
        <v>3285</v>
      </c>
      <c r="D496" s="29" t="s">
        <v>3286</v>
      </c>
      <c r="E496" s="29" t="s">
        <v>3086</v>
      </c>
      <c r="F496" s="29" t="s">
        <v>3285</v>
      </c>
      <c r="G496" s="29" t="s">
        <v>3286</v>
      </c>
      <c r="H496" s="29"/>
      <c r="I496" s="29" t="s">
        <v>78</v>
      </c>
      <c r="J496" s="29" t="s">
        <v>79</v>
      </c>
      <c r="K496" s="29"/>
      <c r="L496" s="29" t="s">
        <v>80</v>
      </c>
      <c r="M496" s="29"/>
      <c r="N496" s="30">
        <v>1000</v>
      </c>
      <c r="O496" s="30">
        <v>11.7</v>
      </c>
      <c r="P496" s="30">
        <v>20.8</v>
      </c>
      <c r="Q496" s="31">
        <v>23.8</v>
      </c>
      <c r="R496" s="30">
        <v>242.15</v>
      </c>
      <c r="S496" s="30">
        <v>1.78</v>
      </c>
      <c r="T496" s="30">
        <v>1080</v>
      </c>
      <c r="U496" s="30">
        <v>1920</v>
      </c>
      <c r="V496" s="32">
        <v>2.1</v>
      </c>
      <c r="W496" s="30">
        <v>8563</v>
      </c>
      <c r="X496" s="30">
        <v>60</v>
      </c>
      <c r="Y496" s="30">
        <v>0.7</v>
      </c>
      <c r="Z496" s="29" t="s">
        <v>3234</v>
      </c>
      <c r="AA496" s="29" t="s">
        <v>86</v>
      </c>
      <c r="AB496" s="29"/>
      <c r="AC496" s="29"/>
      <c r="AD496" s="29" t="s">
        <v>83</v>
      </c>
      <c r="AE496" s="29" t="s">
        <v>84</v>
      </c>
      <c r="AF496" s="29" t="s">
        <v>3218</v>
      </c>
      <c r="AG496" s="29"/>
      <c r="AH496" s="29" t="s">
        <v>86</v>
      </c>
      <c r="AI496" s="29"/>
      <c r="AJ496" s="29" t="s">
        <v>86</v>
      </c>
      <c r="AK496" s="29" t="s">
        <v>86</v>
      </c>
      <c r="AL496" s="29" t="s">
        <v>803</v>
      </c>
      <c r="AM496" s="29"/>
      <c r="AN496" s="29" t="s">
        <v>86</v>
      </c>
      <c r="AO496" s="29" t="s">
        <v>86</v>
      </c>
      <c r="AP496" s="29" t="s">
        <v>86</v>
      </c>
      <c r="AQ496" s="29" t="s">
        <v>96</v>
      </c>
      <c r="AR496" s="29"/>
      <c r="AS496" s="29" t="s">
        <v>84</v>
      </c>
      <c r="AT496" s="29" t="s">
        <v>89</v>
      </c>
      <c r="AU496" s="29"/>
      <c r="AV496" s="29"/>
      <c r="AW496" s="29" t="s">
        <v>83</v>
      </c>
      <c r="AX496" s="29" t="s">
        <v>84</v>
      </c>
      <c r="AY496" s="30">
        <v>250</v>
      </c>
      <c r="AZ496" s="30">
        <v>230.3</v>
      </c>
      <c r="BA496" s="30">
        <v>198.9</v>
      </c>
      <c r="BB496" s="30">
        <v>201.2</v>
      </c>
      <c r="BC496" s="29"/>
      <c r="BD496" s="29"/>
      <c r="BE496" s="30">
        <v>15.82</v>
      </c>
      <c r="BF496" s="29"/>
      <c r="BG496" s="30">
        <v>0.19</v>
      </c>
      <c r="BH496" s="29"/>
      <c r="BI496" s="29"/>
      <c r="BJ496" s="30">
        <v>0.12</v>
      </c>
      <c r="BK496" s="30">
        <v>49.59</v>
      </c>
      <c r="BL496" s="30">
        <v>49.59</v>
      </c>
      <c r="BM496" s="30">
        <v>54.1</v>
      </c>
      <c r="BN496" s="29"/>
      <c r="BO496" s="29"/>
      <c r="BP496" s="30">
        <v>0.12</v>
      </c>
      <c r="BQ496" s="30">
        <v>0.2</v>
      </c>
      <c r="BR496" s="29"/>
      <c r="BS496" s="30">
        <v>15.63</v>
      </c>
      <c r="BT496" s="30">
        <v>49.06</v>
      </c>
      <c r="BU496" s="29"/>
      <c r="BV496" s="30">
        <v>0</v>
      </c>
      <c r="BW496" s="28">
        <v>691</v>
      </c>
      <c r="BX496" s="33">
        <f t="shared" si="52"/>
        <v>49.585979999999999</v>
      </c>
      <c r="BY496" s="34">
        <f>IF(COUNTIF($G$2:G496,G496)=1,1,0)</f>
        <v>1</v>
      </c>
      <c r="BZ496" s="34">
        <f t="shared" si="53"/>
        <v>1</v>
      </c>
      <c r="CA496" s="28" t="s">
        <v>3405</v>
      </c>
      <c r="CB496" s="34" t="b">
        <f t="shared" si="58"/>
        <v>0</v>
      </c>
      <c r="CC496" s="34" t="b">
        <f t="shared" si="54"/>
        <v>0</v>
      </c>
      <c r="CD496" s="34" t="b">
        <f t="array" ref="CD496">ISNUMBER(SEARCH("Touch Screen",$AJ496))</f>
        <v>0</v>
      </c>
      <c r="CE496" s="34"/>
      <c r="CF496" s="34"/>
      <c r="CG496" s="32">
        <v>0.7</v>
      </c>
      <c r="CH496" s="28">
        <v>0</v>
      </c>
      <c r="CI496" s="33">
        <f>('2. AC Monitors'!$A$8*'1. Version 7 Dataset'!$R496)+('1. Version 7 Dataset'!$V496*'2. AC Monitors'!$B$8)+'2. AC Monitors'!$C$8</f>
        <v>46.362300000000005</v>
      </c>
      <c r="CJ496" s="35">
        <f>BX496-('2. AC Monitors'!$B$8*V496)</f>
        <v>40.765979999999999</v>
      </c>
      <c r="CK496" s="33">
        <f>IF($CH496=0,CJ496,CJ496-('2. AC Monitors'!$A$15*'1. Version 7 Dataset'!$CG496))</f>
        <v>40.765979999999999</v>
      </c>
      <c r="CL496" s="33">
        <f>IF($CC496=TRUE,'1. Version 7 Dataset'!CK496-($CI496*'2. AC Monitors'!$B$15),'1. Version 7 Dataset'!CK496)</f>
        <v>40.765979999999999</v>
      </c>
      <c r="CM496" s="33">
        <f>IF($CD496=TRUE,CL496-($CI496*'2. AC Monitors'!$D$15),CL496)</f>
        <v>40.765979999999999</v>
      </c>
      <c r="CN496" s="33">
        <f>IF($CB496=TRUE,CM496-($CI496*'2. AC Monitors'!$E$15),CM496)</f>
        <v>40.765979999999999</v>
      </c>
      <c r="CO496" s="33">
        <f>IF($CA496="DC",CN496+(CI496*(1-'2. AC Monitors'!$D$21)),CN496)</f>
        <v>40.765979999999999</v>
      </c>
      <c r="CP496" s="35">
        <f>('2. AC Monitors'!$A$8*'1. Version 7 Dataset'!$R496)+'2. AC Monitors'!$C$8</f>
        <v>37.542299999999997</v>
      </c>
      <c r="CQ496" s="35">
        <f t="shared" si="55"/>
        <v>0</v>
      </c>
      <c r="CR496" s="33">
        <f>(IF(CD496=TRUE,CI496+(CI496*'2. AC Monitors'!$D$15),'1. Version 7 Dataset'!CI496))*0.85</f>
        <v>39.407955000000001</v>
      </c>
      <c r="CS496" s="35">
        <f t="shared" si="56"/>
        <v>0</v>
      </c>
      <c r="CT496" s="35">
        <f>($AZ496*$R496*'3. Signage Displays'!$A$7)+'3. Signage Displays'!$B$7*TANH('3. Signage Displays'!$C$7*('1. Version 7 Dataset'!$R496+'3. Signage Displays'!$D$7)+'3. Signage Displays'!$E$7)+'3. Signage Displays'!$F$7</f>
        <v>31.938424954896348</v>
      </c>
      <c r="CU496" s="36">
        <f>($AZ496*$R496*'3. Signage Displays'!$A$7)</f>
        <v>2.2306858000000003</v>
      </c>
      <c r="CV496" s="37">
        <f>BE496-(AZ496*R496*'3. Signage Displays'!$A$7)</f>
        <v>13.5893142</v>
      </c>
      <c r="CW496" s="37">
        <f>IF(CC496=TRUE,CV496-(CT496*'3. Signage Displays'!$A$12),CV496)</f>
        <v>13.5893142</v>
      </c>
      <c r="CX496" s="38">
        <f>'3. Signage Displays'!$B$7*TANH('3. Signage Displays'!$C$7*('1. Version 7 Dataset'!R496+'3. Signage Displays'!$D$7)+'3. Signage Displays'!$E$7)+'3. Signage Displays'!$F$7</f>
        <v>29.707739154896348</v>
      </c>
      <c r="CY496" s="28">
        <f t="shared" si="57"/>
        <v>1</v>
      </c>
    </row>
    <row r="497" spans="1:103" s="17" customFormat="1" ht="19.5" customHeight="1">
      <c r="A497" s="28">
        <v>692</v>
      </c>
      <c r="B497" s="29" t="s">
        <v>3083</v>
      </c>
      <c r="C497" s="29" t="s">
        <v>3287</v>
      </c>
      <c r="D497" s="29" t="s">
        <v>3286</v>
      </c>
      <c r="E497" s="29" t="s">
        <v>3086</v>
      </c>
      <c r="F497" s="29" t="s">
        <v>3287</v>
      </c>
      <c r="G497" s="29" t="s">
        <v>3286</v>
      </c>
      <c r="H497" s="29"/>
      <c r="I497" s="29" t="s">
        <v>78</v>
      </c>
      <c r="J497" s="29" t="s">
        <v>79</v>
      </c>
      <c r="K497" s="29"/>
      <c r="L497" s="29" t="s">
        <v>80</v>
      </c>
      <c r="M497" s="29"/>
      <c r="N497" s="30">
        <v>1000</v>
      </c>
      <c r="O497" s="30">
        <v>11.7</v>
      </c>
      <c r="P497" s="30">
        <v>20.8</v>
      </c>
      <c r="Q497" s="31">
        <v>23.8</v>
      </c>
      <c r="R497" s="30">
        <v>242.15</v>
      </c>
      <c r="S497" s="30">
        <v>1.78</v>
      </c>
      <c r="T497" s="30">
        <v>1080</v>
      </c>
      <c r="U497" s="30">
        <v>1920</v>
      </c>
      <c r="V497" s="32">
        <v>2.1</v>
      </c>
      <c r="W497" s="30">
        <v>8563</v>
      </c>
      <c r="X497" s="30">
        <v>60</v>
      </c>
      <c r="Y497" s="30">
        <v>0.7</v>
      </c>
      <c r="Z497" s="29" t="s">
        <v>3234</v>
      </c>
      <c r="AA497" s="29" t="s">
        <v>86</v>
      </c>
      <c r="AB497" s="29"/>
      <c r="AC497" s="29"/>
      <c r="AD497" s="29" t="s">
        <v>83</v>
      </c>
      <c r="AE497" s="29" t="s">
        <v>84</v>
      </c>
      <c r="AF497" s="29" t="s">
        <v>106</v>
      </c>
      <c r="AG497" s="29"/>
      <c r="AH497" s="29" t="s">
        <v>86</v>
      </c>
      <c r="AI497" s="29"/>
      <c r="AJ497" s="29" t="s">
        <v>86</v>
      </c>
      <c r="AK497" s="29" t="s">
        <v>86</v>
      </c>
      <c r="AL497" s="29" t="s">
        <v>107</v>
      </c>
      <c r="AM497" s="29"/>
      <c r="AN497" s="29" t="s">
        <v>86</v>
      </c>
      <c r="AO497" s="29" t="s">
        <v>86</v>
      </c>
      <c r="AP497" s="29" t="s">
        <v>86</v>
      </c>
      <c r="AQ497" s="29" t="s">
        <v>96</v>
      </c>
      <c r="AR497" s="29"/>
      <c r="AS497" s="29" t="s">
        <v>84</v>
      </c>
      <c r="AT497" s="29" t="s">
        <v>89</v>
      </c>
      <c r="AU497" s="29"/>
      <c r="AV497" s="29"/>
      <c r="AW497" s="29" t="s">
        <v>83</v>
      </c>
      <c r="AX497" s="29" t="s">
        <v>84</v>
      </c>
      <c r="AY497" s="30">
        <v>250</v>
      </c>
      <c r="AZ497" s="30">
        <v>222.1</v>
      </c>
      <c r="BA497" s="30">
        <v>195.4</v>
      </c>
      <c r="BB497" s="30">
        <v>200.6</v>
      </c>
      <c r="BC497" s="29"/>
      <c r="BD497" s="29"/>
      <c r="BE497" s="30">
        <v>15.92</v>
      </c>
      <c r="BF497" s="29"/>
      <c r="BG497" s="30">
        <v>0.2</v>
      </c>
      <c r="BH497" s="29"/>
      <c r="BI497" s="29"/>
      <c r="BJ497" s="30">
        <v>0.13</v>
      </c>
      <c r="BK497" s="30">
        <v>49.95</v>
      </c>
      <c r="BL497" s="30">
        <v>49.95</v>
      </c>
      <c r="BM497" s="30">
        <v>54.1</v>
      </c>
      <c r="BN497" s="29"/>
      <c r="BO497" s="29"/>
      <c r="BP497" s="30">
        <v>0.14000000000000001</v>
      </c>
      <c r="BQ497" s="30">
        <v>0.2</v>
      </c>
      <c r="BR497" s="29"/>
      <c r="BS497" s="30">
        <v>15.62</v>
      </c>
      <c r="BT497" s="30">
        <v>49.03</v>
      </c>
      <c r="BU497" s="29"/>
      <c r="BV497" s="30">
        <v>0</v>
      </c>
      <c r="BW497" s="28">
        <v>692</v>
      </c>
      <c r="BX497" s="33">
        <f t="shared" si="52"/>
        <v>49.94952</v>
      </c>
      <c r="BY497" s="34">
        <f>IF(COUNTIF($G$2:G497,G497)=1,1,0)</f>
        <v>0</v>
      </c>
      <c r="BZ497" s="34">
        <f t="shared" si="53"/>
        <v>1</v>
      </c>
      <c r="CA497" s="28" t="s">
        <v>3405</v>
      </c>
      <c r="CB497" s="34" t="b">
        <f t="shared" si="58"/>
        <v>0</v>
      </c>
      <c r="CC497" s="34" t="b">
        <f t="shared" si="54"/>
        <v>0</v>
      </c>
      <c r="CD497" s="34" t="b">
        <f t="array" ref="CD497">ISNUMBER(SEARCH("Touch Screen",$AJ497))</f>
        <v>0</v>
      </c>
      <c r="CE497" s="34"/>
      <c r="CF497" s="34"/>
      <c r="CG497" s="32">
        <v>0.7</v>
      </c>
      <c r="CH497" s="28">
        <v>0</v>
      </c>
      <c r="CI497" s="33">
        <f>('2. AC Monitors'!$A$8*'1. Version 7 Dataset'!$R497)+('1. Version 7 Dataset'!$V497*'2. AC Monitors'!$B$8)+'2. AC Monitors'!$C$8</f>
        <v>46.362300000000005</v>
      </c>
      <c r="CJ497" s="35">
        <f>BX497-('2. AC Monitors'!$B$8*V497)</f>
        <v>41.129519999999999</v>
      </c>
      <c r="CK497" s="33">
        <f>IF($CH497=0,CJ497,CJ497-('2. AC Monitors'!$A$15*'1. Version 7 Dataset'!$CG497))</f>
        <v>41.129519999999999</v>
      </c>
      <c r="CL497" s="33">
        <f>IF($CC497=TRUE,'1. Version 7 Dataset'!CK497-($CI497*'2. AC Monitors'!$B$15),'1. Version 7 Dataset'!CK497)</f>
        <v>41.129519999999999</v>
      </c>
      <c r="CM497" s="33">
        <f>IF($CD497=TRUE,CL497-($CI497*'2. AC Monitors'!$D$15),CL497)</f>
        <v>41.129519999999999</v>
      </c>
      <c r="CN497" s="33">
        <f>IF($CB497=TRUE,CM497-($CI497*'2. AC Monitors'!$E$15),CM497)</f>
        <v>41.129519999999999</v>
      </c>
      <c r="CO497" s="33">
        <f>IF($CA497="DC",CN497+(CI497*(1-'2. AC Monitors'!$D$21)),CN497)</f>
        <v>41.129519999999999</v>
      </c>
      <c r="CP497" s="35">
        <f>('2. AC Monitors'!$A$8*'1. Version 7 Dataset'!$R497)+'2. AC Monitors'!$C$8</f>
        <v>37.542299999999997</v>
      </c>
      <c r="CQ497" s="35">
        <f t="shared" si="55"/>
        <v>0</v>
      </c>
      <c r="CR497" s="33">
        <f>(IF(CD497=TRUE,CI497+(CI497*'2. AC Monitors'!$D$15),'1. Version 7 Dataset'!CI497))*0.85</f>
        <v>39.407955000000001</v>
      </c>
      <c r="CS497" s="35">
        <f t="shared" si="56"/>
        <v>0</v>
      </c>
      <c r="CT497" s="35">
        <f>($AZ497*$R497*'3. Signage Displays'!$A$7)+'3. Signage Displays'!$B$7*TANH('3. Signage Displays'!$C$7*('1. Version 7 Dataset'!$R497+'3. Signage Displays'!$D$7)+'3. Signage Displays'!$E$7)+'3. Signage Displays'!$F$7</f>
        <v>31.858999754896349</v>
      </c>
      <c r="CU497" s="36">
        <f>($AZ497*$R497*'3. Signage Displays'!$A$7)</f>
        <v>2.1512606000000001</v>
      </c>
      <c r="CV497" s="37">
        <f>BE497-(AZ497*R497*'3. Signage Displays'!$A$7)</f>
        <v>13.768739399999999</v>
      </c>
      <c r="CW497" s="37">
        <f>IF(CC497=TRUE,CV497-(CT497*'3. Signage Displays'!$A$12),CV497)</f>
        <v>13.768739399999999</v>
      </c>
      <c r="CX497" s="38">
        <f>'3. Signage Displays'!$B$7*TANH('3. Signage Displays'!$C$7*('1. Version 7 Dataset'!R497+'3. Signage Displays'!$D$7)+'3. Signage Displays'!$E$7)+'3. Signage Displays'!$F$7</f>
        <v>29.707739154896348</v>
      </c>
      <c r="CY497" s="28">
        <f t="shared" si="57"/>
        <v>1</v>
      </c>
    </row>
    <row r="498" spans="1:103" s="17" customFormat="1" ht="19.5" customHeight="1">
      <c r="A498" s="28">
        <v>693</v>
      </c>
      <c r="B498" s="29" t="s">
        <v>446</v>
      </c>
      <c r="C498" s="29" t="s">
        <v>597</v>
      </c>
      <c r="D498" s="29" t="s">
        <v>598</v>
      </c>
      <c r="E498" s="29" t="s">
        <v>449</v>
      </c>
      <c r="F498" s="29" t="s">
        <v>597</v>
      </c>
      <c r="G498" s="29" t="s">
        <v>598</v>
      </c>
      <c r="H498" s="29" t="s">
        <v>599</v>
      </c>
      <c r="I498" s="29" t="s">
        <v>78</v>
      </c>
      <c r="J498" s="29" t="s">
        <v>88</v>
      </c>
      <c r="K498" s="29" t="s">
        <v>158</v>
      </c>
      <c r="L498" s="29" t="s">
        <v>80</v>
      </c>
      <c r="M498" s="29" t="s">
        <v>105</v>
      </c>
      <c r="N498" s="30">
        <v>3000</v>
      </c>
      <c r="O498" s="30">
        <v>10.6</v>
      </c>
      <c r="P498" s="30">
        <v>18.8</v>
      </c>
      <c r="Q498" s="31">
        <v>21.5</v>
      </c>
      <c r="R498" s="30">
        <v>198.08</v>
      </c>
      <c r="S498" s="30">
        <v>1.78</v>
      </c>
      <c r="T498" s="30">
        <v>1080</v>
      </c>
      <c r="U498" s="30">
        <v>1920</v>
      </c>
      <c r="V498" s="32">
        <v>2.1</v>
      </c>
      <c r="W498" s="30">
        <v>10469</v>
      </c>
      <c r="X498" s="30">
        <v>60</v>
      </c>
      <c r="Y498" s="30">
        <v>32.799999999999997</v>
      </c>
      <c r="Z498" s="29" t="s">
        <v>86</v>
      </c>
      <c r="AA498" s="29" t="s">
        <v>86</v>
      </c>
      <c r="AB498" s="29"/>
      <c r="AC498" s="29"/>
      <c r="AD498" s="29" t="s">
        <v>84</v>
      </c>
      <c r="AE498" s="29" t="s">
        <v>83</v>
      </c>
      <c r="AF498" s="29" t="s">
        <v>405</v>
      </c>
      <c r="AG498" s="29" t="s">
        <v>105</v>
      </c>
      <c r="AH498" s="29" t="s">
        <v>86</v>
      </c>
      <c r="AI498" s="29" t="s">
        <v>105</v>
      </c>
      <c r="AJ498" s="29" t="s">
        <v>86</v>
      </c>
      <c r="AK498" s="29" t="s">
        <v>86</v>
      </c>
      <c r="AL498" s="29" t="s">
        <v>107</v>
      </c>
      <c r="AM498" s="29" t="s">
        <v>105</v>
      </c>
      <c r="AN498" s="29" t="s">
        <v>86</v>
      </c>
      <c r="AO498" s="29" t="s">
        <v>86</v>
      </c>
      <c r="AP498" s="29" t="s">
        <v>86</v>
      </c>
      <c r="AQ498" s="29" t="s">
        <v>96</v>
      </c>
      <c r="AR498" s="29" t="s">
        <v>105</v>
      </c>
      <c r="AS498" s="29" t="s">
        <v>84</v>
      </c>
      <c r="AT498" s="29" t="s">
        <v>89</v>
      </c>
      <c r="AU498" s="29" t="s">
        <v>105</v>
      </c>
      <c r="AV498" s="30">
        <v>0</v>
      </c>
      <c r="AW498" s="29" t="s">
        <v>84</v>
      </c>
      <c r="AX498" s="29" t="s">
        <v>84</v>
      </c>
      <c r="AY498" s="30">
        <v>250</v>
      </c>
      <c r="AZ498" s="30">
        <v>204.8</v>
      </c>
      <c r="BA498" s="30">
        <v>204.8</v>
      </c>
      <c r="BB498" s="30">
        <v>200</v>
      </c>
      <c r="BC498" s="29"/>
      <c r="BD498" s="29"/>
      <c r="BE498" s="30">
        <v>14.48</v>
      </c>
      <c r="BF498" s="29"/>
      <c r="BG498" s="30">
        <v>0.22</v>
      </c>
      <c r="BH498" s="29"/>
      <c r="BI498" s="29"/>
      <c r="BJ498" s="30">
        <v>0.19</v>
      </c>
      <c r="BK498" s="30">
        <v>45.64</v>
      </c>
      <c r="BL498" s="30">
        <v>45.64</v>
      </c>
      <c r="BM498" s="30">
        <v>50.6</v>
      </c>
      <c r="BN498" s="29"/>
      <c r="BO498" s="29"/>
      <c r="BP498" s="30">
        <v>0.22</v>
      </c>
      <c r="BQ498" s="30">
        <v>0.25</v>
      </c>
      <c r="BR498" s="29"/>
      <c r="BS498" s="30">
        <v>14.28</v>
      </c>
      <c r="BT498" s="30">
        <v>45.22</v>
      </c>
      <c r="BU498" s="29"/>
      <c r="BV498" s="30">
        <v>0</v>
      </c>
      <c r="BW498" s="28">
        <v>693</v>
      </c>
      <c r="BX498" s="33">
        <f t="shared" si="52"/>
        <v>45.648359999999997</v>
      </c>
      <c r="BY498" s="34">
        <f>IF(COUNTIF($G$2:G498,G498)=1,1,0)</f>
        <v>1</v>
      </c>
      <c r="BZ498" s="34">
        <f t="shared" si="53"/>
        <v>1</v>
      </c>
      <c r="CA498" s="28" t="s">
        <v>3405</v>
      </c>
      <c r="CB498" s="34" t="b">
        <f t="shared" si="58"/>
        <v>0</v>
      </c>
      <c r="CC498" s="34" t="b">
        <f t="shared" si="54"/>
        <v>0</v>
      </c>
      <c r="CD498" s="34" t="b">
        <f t="array" ref="CD498">ISNUMBER(SEARCH("Touch Screen",$AJ498))</f>
        <v>0</v>
      </c>
      <c r="CE498" s="34"/>
      <c r="CF498" s="34"/>
      <c r="CG498" s="32">
        <v>32.799999999999997</v>
      </c>
      <c r="CH498" s="28">
        <v>0</v>
      </c>
      <c r="CI498" s="33">
        <f>('2. AC Monitors'!$A$8*'1. Version 7 Dataset'!$R498)+('1. Version 7 Dataset'!$V498*'2. AC Monitors'!$B$8)+'2. AC Monitors'!$C$8</f>
        <v>40.985759999999999</v>
      </c>
      <c r="CJ498" s="35">
        <f>BX498-('2. AC Monitors'!$B$8*V498)</f>
        <v>36.828359999999996</v>
      </c>
      <c r="CK498" s="33">
        <f>IF($CH498=0,CJ498,CJ498-('2. AC Monitors'!$A$15*'1. Version 7 Dataset'!$CG498))</f>
        <v>36.828359999999996</v>
      </c>
      <c r="CL498" s="33">
        <f>IF($CC498=TRUE,'1. Version 7 Dataset'!CK498-($CI498*'2. AC Monitors'!$B$15),'1. Version 7 Dataset'!CK498)</f>
        <v>36.828359999999996</v>
      </c>
      <c r="CM498" s="33">
        <f>IF($CD498=TRUE,CL498-($CI498*'2. AC Monitors'!$D$15),CL498)</f>
        <v>36.828359999999996</v>
      </c>
      <c r="CN498" s="33">
        <f>IF($CB498=TRUE,CM498-($CI498*'2. AC Monitors'!$E$15),CM498)</f>
        <v>36.828359999999996</v>
      </c>
      <c r="CO498" s="33">
        <f>IF($CA498="DC",CN498+(CI498*(1-'2. AC Monitors'!$D$21)),CN498)</f>
        <v>36.828359999999996</v>
      </c>
      <c r="CP498" s="35">
        <f>('2. AC Monitors'!$A$8*'1. Version 7 Dataset'!$R498)+'2. AC Monitors'!$C$8</f>
        <v>32.165760000000006</v>
      </c>
      <c r="CQ498" s="35">
        <f t="shared" si="55"/>
        <v>0</v>
      </c>
      <c r="CR498" s="33">
        <f>(IF(CD498=TRUE,CI498+(CI498*'2. AC Monitors'!$D$15),'1. Version 7 Dataset'!CI498))*0.85</f>
        <v>34.837896000000001</v>
      </c>
      <c r="CS498" s="35">
        <f t="shared" si="56"/>
        <v>0</v>
      </c>
      <c r="CT498" s="35">
        <f>($AZ498*$R498*'3. Signage Displays'!$A$7)+'3. Signage Displays'!$B$7*TANH('3. Signage Displays'!$C$7*('1. Version 7 Dataset'!$R498+'3. Signage Displays'!$D$7)+'3. Signage Displays'!$E$7)+'3. Signage Displays'!$F$7</f>
        <v>28.699250941315611</v>
      </c>
      <c r="CU498" s="36">
        <f>($AZ498*$R498*'3. Signage Displays'!$A$7)</f>
        <v>1.6226713600000005</v>
      </c>
      <c r="CV498" s="37">
        <f>BE498-(AZ498*R498*'3. Signage Displays'!$A$7)</f>
        <v>12.85732864</v>
      </c>
      <c r="CW498" s="37">
        <f>IF(CC498=TRUE,CV498-(CT498*'3. Signage Displays'!$A$12),CV498)</f>
        <v>12.85732864</v>
      </c>
      <c r="CX498" s="38">
        <f>'3. Signage Displays'!$B$7*TANH('3. Signage Displays'!$C$7*('1. Version 7 Dataset'!R498+'3. Signage Displays'!$D$7)+'3. Signage Displays'!$E$7)+'3. Signage Displays'!$F$7</f>
        <v>27.07657958131561</v>
      </c>
      <c r="CY498" s="28">
        <f t="shared" si="57"/>
        <v>1</v>
      </c>
    </row>
    <row r="499" spans="1:103" s="17" customFormat="1" ht="19.5" customHeight="1">
      <c r="A499" s="28">
        <v>694</v>
      </c>
      <c r="B499" s="29" t="s">
        <v>446</v>
      </c>
      <c r="C499" s="29" t="s">
        <v>607</v>
      </c>
      <c r="D499" s="29" t="s">
        <v>608</v>
      </c>
      <c r="E499" s="29" t="s">
        <v>449</v>
      </c>
      <c r="F499" s="29" t="s">
        <v>607</v>
      </c>
      <c r="G499" s="29" t="s">
        <v>608</v>
      </c>
      <c r="H499" s="29" t="s">
        <v>609</v>
      </c>
      <c r="I499" s="29" t="s">
        <v>78</v>
      </c>
      <c r="J499" s="29" t="s">
        <v>100</v>
      </c>
      <c r="K499" s="29" t="s">
        <v>105</v>
      </c>
      <c r="L499" s="29" t="s">
        <v>80</v>
      </c>
      <c r="M499" s="29" t="s">
        <v>105</v>
      </c>
      <c r="N499" s="30">
        <v>1000</v>
      </c>
      <c r="O499" s="30">
        <v>11.5</v>
      </c>
      <c r="P499" s="30">
        <v>20.5</v>
      </c>
      <c r="Q499" s="31">
        <v>23.6</v>
      </c>
      <c r="R499" s="30">
        <v>236.92</v>
      </c>
      <c r="S499" s="30">
        <v>1.78</v>
      </c>
      <c r="T499" s="30">
        <v>1080</v>
      </c>
      <c r="U499" s="30">
        <v>1920</v>
      </c>
      <c r="V499" s="32">
        <v>2.1</v>
      </c>
      <c r="W499" s="30">
        <v>8752</v>
      </c>
      <c r="X499" s="30">
        <v>60</v>
      </c>
      <c r="Y499" s="30">
        <v>32.9</v>
      </c>
      <c r="Z499" s="29" t="s">
        <v>81</v>
      </c>
      <c r="AA499" s="29" t="s">
        <v>86</v>
      </c>
      <c r="AB499" s="29"/>
      <c r="AC499" s="29"/>
      <c r="AD499" s="29" t="s">
        <v>84</v>
      </c>
      <c r="AE499" s="29" t="s">
        <v>83</v>
      </c>
      <c r="AF499" s="29" t="s">
        <v>405</v>
      </c>
      <c r="AG499" s="29" t="s">
        <v>105</v>
      </c>
      <c r="AH499" s="29" t="s">
        <v>86</v>
      </c>
      <c r="AI499" s="29" t="s">
        <v>105</v>
      </c>
      <c r="AJ499" s="29" t="s">
        <v>86</v>
      </c>
      <c r="AK499" s="29" t="s">
        <v>86</v>
      </c>
      <c r="AL499" s="29" t="s">
        <v>107</v>
      </c>
      <c r="AM499" s="29" t="s">
        <v>105</v>
      </c>
      <c r="AN499" s="29" t="s">
        <v>86</v>
      </c>
      <c r="AO499" s="29" t="s">
        <v>86</v>
      </c>
      <c r="AP499" s="29" t="s">
        <v>86</v>
      </c>
      <c r="AQ499" s="29" t="s">
        <v>96</v>
      </c>
      <c r="AR499" s="29" t="s">
        <v>105</v>
      </c>
      <c r="AS499" s="29" t="s">
        <v>84</v>
      </c>
      <c r="AT499" s="29" t="s">
        <v>89</v>
      </c>
      <c r="AU499" s="29" t="s">
        <v>105</v>
      </c>
      <c r="AV499" s="30">
        <v>0</v>
      </c>
      <c r="AW499" s="29" t="s">
        <v>84</v>
      </c>
      <c r="AX499" s="29" t="s">
        <v>84</v>
      </c>
      <c r="AY499" s="30">
        <v>300</v>
      </c>
      <c r="AZ499" s="30">
        <v>251.6</v>
      </c>
      <c r="BA499" s="30">
        <v>251.6</v>
      </c>
      <c r="BB499" s="30">
        <v>200</v>
      </c>
      <c r="BC499" s="29"/>
      <c r="BD499" s="29"/>
      <c r="BE499" s="30">
        <v>16.88</v>
      </c>
      <c r="BF499" s="29"/>
      <c r="BG499" s="30">
        <v>0.22</v>
      </c>
      <c r="BH499" s="29"/>
      <c r="BI499" s="29"/>
      <c r="BJ499" s="30">
        <v>0.14000000000000001</v>
      </c>
      <c r="BK499" s="30">
        <v>53.02</v>
      </c>
      <c r="BL499" s="30">
        <v>53.02</v>
      </c>
      <c r="BM499" s="30">
        <v>53.1</v>
      </c>
      <c r="BN499" s="29"/>
      <c r="BO499" s="29"/>
      <c r="BP499" s="30">
        <v>0.17</v>
      </c>
      <c r="BQ499" s="30">
        <v>0.25</v>
      </c>
      <c r="BR499" s="29"/>
      <c r="BS499" s="30">
        <v>16.82</v>
      </c>
      <c r="BT499" s="30">
        <v>52.99</v>
      </c>
      <c r="BU499" s="29"/>
      <c r="BV499" s="30">
        <v>0</v>
      </c>
      <c r="BW499" s="28">
        <v>694</v>
      </c>
      <c r="BX499" s="33">
        <f t="shared" si="52"/>
        <v>53.006759999999993</v>
      </c>
      <c r="BY499" s="34">
        <f>IF(COUNTIF($G$2:G499,G499)=1,1,0)</f>
        <v>1</v>
      </c>
      <c r="BZ499" s="34">
        <f t="shared" si="53"/>
        <v>1</v>
      </c>
      <c r="CA499" s="28" t="s">
        <v>3405</v>
      </c>
      <c r="CB499" s="34" t="b">
        <f t="shared" si="58"/>
        <v>0</v>
      </c>
      <c r="CC499" s="34" t="b">
        <f t="shared" si="54"/>
        <v>0</v>
      </c>
      <c r="CD499" s="34" t="b">
        <f t="array" ref="CD499">ISNUMBER(SEARCH("Touch Screen",$AJ499))</f>
        <v>0</v>
      </c>
      <c r="CE499" s="34"/>
      <c r="CF499" s="34"/>
      <c r="CG499" s="32">
        <v>32.9</v>
      </c>
      <c r="CH499" s="28">
        <v>0</v>
      </c>
      <c r="CI499" s="33">
        <f>('2. AC Monitors'!$A$8*'1. Version 7 Dataset'!$R499)+('1. Version 7 Dataset'!$V499*'2. AC Monitors'!$B$8)+'2. AC Monitors'!$C$8</f>
        <v>45.724239999999995</v>
      </c>
      <c r="CJ499" s="35">
        <f>BX499-('2. AC Monitors'!$B$8*V499)</f>
        <v>44.186759999999992</v>
      </c>
      <c r="CK499" s="33">
        <f>IF($CH499=0,CJ499,CJ499-('2. AC Monitors'!$A$15*'1. Version 7 Dataset'!$CG499))</f>
        <v>44.186759999999992</v>
      </c>
      <c r="CL499" s="33">
        <f>IF($CC499=TRUE,'1. Version 7 Dataset'!CK499-($CI499*'2. AC Monitors'!$B$15),'1. Version 7 Dataset'!CK499)</f>
        <v>44.186759999999992</v>
      </c>
      <c r="CM499" s="33">
        <f>IF($CD499=TRUE,CL499-($CI499*'2. AC Monitors'!$D$15),CL499)</f>
        <v>44.186759999999992</v>
      </c>
      <c r="CN499" s="33">
        <f>IF($CB499=TRUE,CM499-($CI499*'2. AC Monitors'!$E$15),CM499)</f>
        <v>44.186759999999992</v>
      </c>
      <c r="CO499" s="33">
        <f>IF($CA499="DC",CN499+(CI499*(1-'2. AC Monitors'!$D$21)),CN499)</f>
        <v>44.186759999999992</v>
      </c>
      <c r="CP499" s="35">
        <f>('2. AC Monitors'!$A$8*'1. Version 7 Dataset'!$R499)+'2. AC Monitors'!$C$8</f>
        <v>36.904240000000001</v>
      </c>
      <c r="CQ499" s="35">
        <f t="shared" si="55"/>
        <v>0</v>
      </c>
      <c r="CR499" s="33">
        <f>(IF(CD499=TRUE,CI499+(CI499*'2. AC Monitors'!$D$15),'1. Version 7 Dataset'!CI499))*0.85</f>
        <v>38.865603999999998</v>
      </c>
      <c r="CS499" s="35">
        <f t="shared" si="56"/>
        <v>0</v>
      </c>
      <c r="CT499" s="35">
        <f>($AZ499*$R499*'3. Signage Displays'!$A$7)+'3. Signage Displays'!$B$7*TANH('3. Signage Displays'!$C$7*('1. Version 7 Dataset'!$R499+'3. Signage Displays'!$D$7)+'3. Signage Displays'!$E$7)+'3. Signage Displays'!$F$7</f>
        <v>31.780290433592903</v>
      </c>
      <c r="CU499" s="36">
        <f>($AZ499*$R499*'3. Signage Displays'!$A$7)</f>
        <v>2.3843628799999999</v>
      </c>
      <c r="CV499" s="37">
        <f>BE499-(AZ499*R499*'3. Signage Displays'!$A$7)</f>
        <v>14.49563712</v>
      </c>
      <c r="CW499" s="37">
        <f>IF(CC499=TRUE,CV499-(CT499*'3. Signage Displays'!$A$12),CV499)</f>
        <v>14.49563712</v>
      </c>
      <c r="CX499" s="38">
        <f>'3. Signage Displays'!$B$7*TANH('3. Signage Displays'!$C$7*('1. Version 7 Dataset'!R499+'3. Signage Displays'!$D$7)+'3. Signage Displays'!$E$7)+'3. Signage Displays'!$F$7</f>
        <v>29.395927553592902</v>
      </c>
      <c r="CY499" s="28">
        <f t="shared" si="57"/>
        <v>1</v>
      </c>
    </row>
    <row r="500" spans="1:103" s="17" customFormat="1" ht="19.5" customHeight="1">
      <c r="A500" s="28">
        <v>695</v>
      </c>
      <c r="B500" s="29" t="s">
        <v>2231</v>
      </c>
      <c r="C500" s="29" t="s">
        <v>2410</v>
      </c>
      <c r="D500" s="29" t="s">
        <v>2411</v>
      </c>
      <c r="E500" s="29" t="s">
        <v>2234</v>
      </c>
      <c r="F500" s="29" t="s">
        <v>2412</v>
      </c>
      <c r="G500" s="29" t="s">
        <v>2411</v>
      </c>
      <c r="H500" s="29" t="s">
        <v>2413</v>
      </c>
      <c r="I500" s="29" t="s">
        <v>78</v>
      </c>
      <c r="J500" s="29" t="s">
        <v>88</v>
      </c>
      <c r="K500" s="29" t="s">
        <v>158</v>
      </c>
      <c r="L500" s="29" t="s">
        <v>80</v>
      </c>
      <c r="M500" s="29" t="s">
        <v>105</v>
      </c>
      <c r="N500" s="30">
        <v>1000</v>
      </c>
      <c r="O500" s="30">
        <v>12.2</v>
      </c>
      <c r="P500" s="30">
        <v>21.8</v>
      </c>
      <c r="Q500" s="31">
        <v>25</v>
      </c>
      <c r="R500" s="30">
        <v>264.52999999999997</v>
      </c>
      <c r="S500" s="30">
        <v>1.78</v>
      </c>
      <c r="T500" s="30">
        <v>1080</v>
      </c>
      <c r="U500" s="30">
        <v>1920</v>
      </c>
      <c r="V500" s="32">
        <v>2.1</v>
      </c>
      <c r="W500" s="30">
        <v>7839</v>
      </c>
      <c r="X500" s="30">
        <v>60</v>
      </c>
      <c r="Y500" s="30">
        <v>32.5</v>
      </c>
      <c r="Z500" s="29" t="s">
        <v>81</v>
      </c>
      <c r="AA500" s="29" t="s">
        <v>86</v>
      </c>
      <c r="AB500" s="29"/>
      <c r="AC500" s="29"/>
      <c r="AD500" s="29" t="s">
        <v>83</v>
      </c>
      <c r="AE500" s="29" t="s">
        <v>83</v>
      </c>
      <c r="AF500" s="29" t="s">
        <v>127</v>
      </c>
      <c r="AG500" s="29" t="s">
        <v>105</v>
      </c>
      <c r="AH500" s="29" t="s">
        <v>86</v>
      </c>
      <c r="AI500" s="29" t="s">
        <v>105</v>
      </c>
      <c r="AJ500" s="29" t="s">
        <v>86</v>
      </c>
      <c r="AK500" s="29" t="s">
        <v>86</v>
      </c>
      <c r="AL500" s="29" t="s">
        <v>102</v>
      </c>
      <c r="AM500" s="29" t="s">
        <v>105</v>
      </c>
      <c r="AN500" s="29" t="s">
        <v>86</v>
      </c>
      <c r="AO500" s="29" t="s">
        <v>86</v>
      </c>
      <c r="AP500" s="29" t="s">
        <v>86</v>
      </c>
      <c r="AQ500" s="29" t="s">
        <v>96</v>
      </c>
      <c r="AR500" s="29" t="s">
        <v>105</v>
      </c>
      <c r="AS500" s="29" t="s">
        <v>84</v>
      </c>
      <c r="AT500" s="29" t="s">
        <v>89</v>
      </c>
      <c r="AU500" s="29" t="s">
        <v>105</v>
      </c>
      <c r="AV500" s="30">
        <v>5</v>
      </c>
      <c r="AW500" s="29" t="s">
        <v>84</v>
      </c>
      <c r="AX500" s="29" t="s">
        <v>83</v>
      </c>
      <c r="AY500" s="30">
        <v>300</v>
      </c>
      <c r="AZ500" s="30">
        <v>273</v>
      </c>
      <c r="BA500" s="30">
        <v>235</v>
      </c>
      <c r="BB500" s="30">
        <v>200</v>
      </c>
      <c r="BC500" s="29"/>
      <c r="BD500" s="29"/>
      <c r="BE500" s="30">
        <v>16.04</v>
      </c>
      <c r="BF500" s="29"/>
      <c r="BG500" s="30">
        <v>0.16</v>
      </c>
      <c r="BH500" s="29"/>
      <c r="BI500" s="29"/>
      <c r="BJ500" s="30">
        <v>0.1</v>
      </c>
      <c r="BK500" s="30">
        <v>50.09</v>
      </c>
      <c r="BL500" s="30">
        <v>50.09</v>
      </c>
      <c r="BM500" s="30">
        <v>58.6</v>
      </c>
      <c r="BN500" s="29"/>
      <c r="BO500" s="29"/>
      <c r="BP500" s="30">
        <v>0.13</v>
      </c>
      <c r="BQ500" s="30">
        <v>0.19</v>
      </c>
      <c r="BR500" s="29"/>
      <c r="BS500" s="30">
        <v>16.02</v>
      </c>
      <c r="BT500" s="30">
        <v>50.19</v>
      </c>
      <c r="BU500" s="29"/>
      <c r="BV500" s="30">
        <v>0</v>
      </c>
      <c r="BW500" s="28">
        <v>695</v>
      </c>
      <c r="BX500" s="33">
        <f t="shared" si="52"/>
        <v>50.089679999999994</v>
      </c>
      <c r="BY500" s="34">
        <f>IF(COUNTIF($G$2:G500,G500)=1,1,0)</f>
        <v>1</v>
      </c>
      <c r="BZ500" s="34">
        <f t="shared" si="53"/>
        <v>1</v>
      </c>
      <c r="CA500" s="28" t="s">
        <v>3405</v>
      </c>
      <c r="CB500" s="34" t="b">
        <f t="shared" si="58"/>
        <v>0</v>
      </c>
      <c r="CC500" s="34" t="b">
        <f t="shared" si="54"/>
        <v>0</v>
      </c>
      <c r="CD500" s="34" t="b">
        <f t="array" ref="CD500">ISNUMBER(SEARCH("Touch Screen",$AJ500))</f>
        <v>0</v>
      </c>
      <c r="CE500" s="34"/>
      <c r="CF500" s="34"/>
      <c r="CG500" s="32">
        <v>32.5</v>
      </c>
      <c r="CH500" s="28">
        <v>0</v>
      </c>
      <c r="CI500" s="33">
        <f>('2. AC Monitors'!$A$8*'1. Version 7 Dataset'!$R500)+('1. Version 7 Dataset'!$V500*'2. AC Monitors'!$B$8)+'2. AC Monitors'!$C$8</f>
        <v>49.092659999999995</v>
      </c>
      <c r="CJ500" s="35">
        <f>BX500-('2. AC Monitors'!$B$8*V500)</f>
        <v>41.269679999999994</v>
      </c>
      <c r="CK500" s="33">
        <f>IF($CH500=0,CJ500,CJ500-('2. AC Monitors'!$A$15*'1. Version 7 Dataset'!$CG500))</f>
        <v>41.269679999999994</v>
      </c>
      <c r="CL500" s="33">
        <f>IF($CC500=TRUE,'1. Version 7 Dataset'!CK500-($CI500*'2. AC Monitors'!$B$15),'1. Version 7 Dataset'!CK500)</f>
        <v>41.269679999999994</v>
      </c>
      <c r="CM500" s="33">
        <f>IF($CD500=TRUE,CL500-($CI500*'2. AC Monitors'!$D$15),CL500)</f>
        <v>41.269679999999994</v>
      </c>
      <c r="CN500" s="33">
        <f>IF($CB500=TRUE,CM500-($CI500*'2. AC Monitors'!$E$15),CM500)</f>
        <v>41.269679999999994</v>
      </c>
      <c r="CO500" s="33">
        <f>IF($CA500="DC",CN500+(CI500*(1-'2. AC Monitors'!$D$21)),CN500)</f>
        <v>41.269679999999994</v>
      </c>
      <c r="CP500" s="35">
        <f>('2. AC Monitors'!$A$8*'1. Version 7 Dataset'!$R500)+'2. AC Monitors'!$C$8</f>
        <v>40.272659999999995</v>
      </c>
      <c r="CQ500" s="35">
        <f t="shared" si="55"/>
        <v>0</v>
      </c>
      <c r="CR500" s="33">
        <f>(IF(CD500=TRUE,CI500+(CI500*'2. AC Monitors'!$D$15),'1. Version 7 Dataset'!CI500))*0.85</f>
        <v>41.728760999999992</v>
      </c>
      <c r="CS500" s="35">
        <f t="shared" si="56"/>
        <v>0</v>
      </c>
      <c r="CT500" s="35">
        <f>($AZ500*$R500*'3. Signage Displays'!$A$7)+'3. Signage Displays'!$B$7*TANH('3. Signage Displays'!$C$7*('1. Version 7 Dataset'!$R500+'3. Signage Displays'!$D$7)+'3. Signage Displays'!$E$7)+'3. Signage Displays'!$F$7</f>
        <v>33.929156761990534</v>
      </c>
      <c r="CU500" s="36">
        <f>($AZ500*$R500*'3. Signage Displays'!$A$7)</f>
        <v>2.8886675999999998</v>
      </c>
      <c r="CV500" s="37">
        <f>BE500-(AZ500*R500*'3. Signage Displays'!$A$7)</f>
        <v>13.151332399999999</v>
      </c>
      <c r="CW500" s="37">
        <f>IF(CC500=TRUE,CV500-(CT500*'3. Signage Displays'!$A$12),CV500)</f>
        <v>13.151332399999999</v>
      </c>
      <c r="CX500" s="38">
        <f>'3. Signage Displays'!$B$7*TANH('3. Signage Displays'!$C$7*('1. Version 7 Dataset'!R500+'3. Signage Displays'!$D$7)+'3. Signage Displays'!$E$7)+'3. Signage Displays'!$F$7</f>
        <v>31.040489161990532</v>
      </c>
      <c r="CY500" s="28">
        <f t="shared" si="57"/>
        <v>1</v>
      </c>
    </row>
    <row r="501" spans="1:103" s="17" customFormat="1" ht="19.5" customHeight="1">
      <c r="A501" s="28">
        <v>696</v>
      </c>
      <c r="B501" s="29" t="s">
        <v>446</v>
      </c>
      <c r="C501" s="29" t="s">
        <v>593</v>
      </c>
      <c r="D501" s="29" t="s">
        <v>594</v>
      </c>
      <c r="E501" s="29" t="s">
        <v>449</v>
      </c>
      <c r="F501" s="29" t="s">
        <v>595</v>
      </c>
      <c r="G501" s="29" t="s">
        <v>594</v>
      </c>
      <c r="H501" s="29" t="s">
        <v>596</v>
      </c>
      <c r="I501" s="29" t="s">
        <v>78</v>
      </c>
      <c r="J501" s="29" t="s">
        <v>79</v>
      </c>
      <c r="K501" s="29" t="s">
        <v>105</v>
      </c>
      <c r="L501" s="29" t="s">
        <v>80</v>
      </c>
      <c r="M501" s="29" t="s">
        <v>105</v>
      </c>
      <c r="N501" s="30">
        <v>1000</v>
      </c>
      <c r="O501" s="30">
        <v>11.7</v>
      </c>
      <c r="P501" s="30">
        <v>20.8</v>
      </c>
      <c r="Q501" s="31">
        <v>23.8</v>
      </c>
      <c r="R501" s="30">
        <v>242.18</v>
      </c>
      <c r="S501" s="30">
        <v>1.78</v>
      </c>
      <c r="T501" s="30">
        <v>1080</v>
      </c>
      <c r="U501" s="30">
        <v>1920</v>
      </c>
      <c r="V501" s="32">
        <v>2.1</v>
      </c>
      <c r="W501" s="30">
        <v>8562</v>
      </c>
      <c r="X501" s="30">
        <v>60</v>
      </c>
      <c r="Y501" s="30">
        <v>32.799999999999997</v>
      </c>
      <c r="Z501" s="29" t="s">
        <v>86</v>
      </c>
      <c r="AA501" s="29" t="s">
        <v>86</v>
      </c>
      <c r="AB501" s="29"/>
      <c r="AC501" s="29"/>
      <c r="AD501" s="29" t="s">
        <v>84</v>
      </c>
      <c r="AE501" s="29" t="s">
        <v>83</v>
      </c>
      <c r="AF501" s="29" t="s">
        <v>145</v>
      </c>
      <c r="AG501" s="29" t="s">
        <v>105</v>
      </c>
      <c r="AH501" s="29" t="s">
        <v>120</v>
      </c>
      <c r="AI501" s="29" t="s">
        <v>105</v>
      </c>
      <c r="AJ501" s="29" t="s">
        <v>120</v>
      </c>
      <c r="AK501" s="29" t="s">
        <v>86</v>
      </c>
      <c r="AL501" s="29" t="s">
        <v>87</v>
      </c>
      <c r="AM501" s="29" t="s">
        <v>105</v>
      </c>
      <c r="AN501" s="29" t="s">
        <v>86</v>
      </c>
      <c r="AO501" s="29" t="s">
        <v>86</v>
      </c>
      <c r="AP501" s="29" t="s">
        <v>86</v>
      </c>
      <c r="AQ501" s="29" t="s">
        <v>96</v>
      </c>
      <c r="AR501" s="29" t="s">
        <v>105</v>
      </c>
      <c r="AS501" s="29" t="s">
        <v>84</v>
      </c>
      <c r="AT501" s="29" t="s">
        <v>89</v>
      </c>
      <c r="AU501" s="29" t="s">
        <v>105</v>
      </c>
      <c r="AV501" s="30">
        <v>0</v>
      </c>
      <c r="AW501" s="29" t="s">
        <v>84</v>
      </c>
      <c r="AX501" s="29" t="s">
        <v>84</v>
      </c>
      <c r="AY501" s="30">
        <v>280</v>
      </c>
      <c r="AZ501" s="30">
        <v>270.60000000000002</v>
      </c>
      <c r="BA501" s="30">
        <v>270.60000000000002</v>
      </c>
      <c r="BB501" s="30">
        <v>200</v>
      </c>
      <c r="BC501" s="29"/>
      <c r="BD501" s="29"/>
      <c r="BE501" s="30">
        <v>14.2</v>
      </c>
      <c r="BF501" s="29"/>
      <c r="BG501" s="30">
        <v>0.27</v>
      </c>
      <c r="BH501" s="29"/>
      <c r="BI501" s="29"/>
      <c r="BJ501" s="30">
        <v>0.15</v>
      </c>
      <c r="BK501" s="30">
        <v>45.07</v>
      </c>
      <c r="BL501" s="30">
        <v>45.07</v>
      </c>
      <c r="BM501" s="30">
        <v>54.1</v>
      </c>
      <c r="BN501" s="29"/>
      <c r="BO501" s="29"/>
      <c r="BP501" s="30">
        <v>0.18</v>
      </c>
      <c r="BQ501" s="30">
        <v>0.3</v>
      </c>
      <c r="BR501" s="29"/>
      <c r="BS501" s="30">
        <v>14.34</v>
      </c>
      <c r="BT501" s="30">
        <v>45.67</v>
      </c>
      <c r="BU501" s="29"/>
      <c r="BV501" s="30">
        <v>0</v>
      </c>
      <c r="BW501" s="28">
        <v>696</v>
      </c>
      <c r="BX501" s="33">
        <f t="shared" si="52"/>
        <v>45.074579999999997</v>
      </c>
      <c r="BY501" s="34">
        <f>IF(COUNTIF($G$2:G501,G501)=1,1,0)</f>
        <v>1</v>
      </c>
      <c r="BZ501" s="34">
        <f t="shared" si="53"/>
        <v>1</v>
      </c>
      <c r="CA501" s="28" t="s">
        <v>3405</v>
      </c>
      <c r="CB501" s="34" t="b">
        <f t="shared" si="58"/>
        <v>0</v>
      </c>
      <c r="CC501" s="34" t="b">
        <f t="shared" si="54"/>
        <v>0</v>
      </c>
      <c r="CD501" s="34" t="b">
        <f t="array" ref="CD501">ISNUMBER(SEARCH("Touch Screen",$AJ501))</f>
        <v>0</v>
      </c>
      <c r="CE501" s="34"/>
      <c r="CF501" s="34"/>
      <c r="CG501" s="32">
        <v>32.799999999999997</v>
      </c>
      <c r="CH501" s="28">
        <v>0</v>
      </c>
      <c r="CI501" s="33">
        <f>('2. AC Monitors'!$A$8*'1. Version 7 Dataset'!$R501)+('1. Version 7 Dataset'!$V501*'2. AC Monitors'!$B$8)+'2. AC Monitors'!$C$8</f>
        <v>46.365960000000001</v>
      </c>
      <c r="CJ501" s="35">
        <f>BX501-('2. AC Monitors'!$B$8*V501)</f>
        <v>36.254579999999997</v>
      </c>
      <c r="CK501" s="33">
        <f>IF($CH501=0,CJ501,CJ501-('2. AC Monitors'!$A$15*'1. Version 7 Dataset'!$CG501))</f>
        <v>36.254579999999997</v>
      </c>
      <c r="CL501" s="33">
        <f>IF($CC501=TRUE,'1. Version 7 Dataset'!CK501-($CI501*'2. AC Monitors'!$B$15),'1. Version 7 Dataset'!CK501)</f>
        <v>36.254579999999997</v>
      </c>
      <c r="CM501" s="33">
        <f>IF($CD501=TRUE,CL501-($CI501*'2. AC Monitors'!$D$15),CL501)</f>
        <v>36.254579999999997</v>
      </c>
      <c r="CN501" s="33">
        <f>IF($CB501=TRUE,CM501-($CI501*'2. AC Monitors'!$E$15),CM501)</f>
        <v>36.254579999999997</v>
      </c>
      <c r="CO501" s="33">
        <f>IF($CA501="DC",CN501+(CI501*(1-'2. AC Monitors'!$D$21)),CN501)</f>
        <v>36.254579999999997</v>
      </c>
      <c r="CP501" s="35">
        <f>('2. AC Monitors'!$A$8*'1. Version 7 Dataset'!$R501)+'2. AC Monitors'!$C$8</f>
        <v>37.545960000000001</v>
      </c>
      <c r="CQ501" s="35">
        <f t="shared" si="55"/>
        <v>1</v>
      </c>
      <c r="CR501" s="33">
        <f>(IF(CD501=TRUE,CI501+(CI501*'2. AC Monitors'!$D$15),'1. Version 7 Dataset'!CI501))*0.85</f>
        <v>39.411065999999998</v>
      </c>
      <c r="CS501" s="35">
        <f t="shared" si="56"/>
        <v>0</v>
      </c>
      <c r="CT501" s="35">
        <f>($AZ501*$R501*'3. Signage Displays'!$A$7)+'3. Signage Displays'!$B$7*TANH('3. Signage Displays'!$C$7*('1. Version 7 Dataset'!$R501+'3. Signage Displays'!$D$7)+'3. Signage Displays'!$E$7)+'3. Signage Displays'!$F$7</f>
        <v>32.330883692701335</v>
      </c>
      <c r="CU501" s="36">
        <f>($AZ501*$R501*'3. Signage Displays'!$A$7)</f>
        <v>2.6213563200000007</v>
      </c>
      <c r="CV501" s="37">
        <f>BE501-(AZ501*R501*'3. Signage Displays'!$A$7)</f>
        <v>11.578643679999999</v>
      </c>
      <c r="CW501" s="37">
        <f>IF(CC501=TRUE,CV501-(CT501*'3. Signage Displays'!$A$12),CV501)</f>
        <v>11.578643679999999</v>
      </c>
      <c r="CX501" s="38">
        <f>'3. Signage Displays'!$B$7*TANH('3. Signage Displays'!$C$7*('1. Version 7 Dataset'!R501+'3. Signage Displays'!$D$7)+'3. Signage Displays'!$E$7)+'3. Signage Displays'!$F$7</f>
        <v>29.709527372701334</v>
      </c>
      <c r="CY501" s="28">
        <f t="shared" si="57"/>
        <v>1</v>
      </c>
    </row>
    <row r="502" spans="1:103" s="17" customFormat="1" ht="19.5" customHeight="1">
      <c r="A502" s="28">
        <v>697</v>
      </c>
      <c r="B502" s="29" t="s">
        <v>446</v>
      </c>
      <c r="C502" s="29" t="s">
        <v>638</v>
      </c>
      <c r="D502" s="29" t="s">
        <v>639</v>
      </c>
      <c r="E502" s="29" t="s">
        <v>449</v>
      </c>
      <c r="F502" s="29" t="s">
        <v>638</v>
      </c>
      <c r="G502" s="29" t="s">
        <v>639</v>
      </c>
      <c r="H502" s="29"/>
      <c r="I502" s="29" t="s">
        <v>78</v>
      </c>
      <c r="J502" s="29" t="s">
        <v>88</v>
      </c>
      <c r="K502" s="29" t="s">
        <v>158</v>
      </c>
      <c r="L502" s="29" t="s">
        <v>80</v>
      </c>
      <c r="M502" s="29" t="s">
        <v>105</v>
      </c>
      <c r="N502" s="30">
        <v>1000</v>
      </c>
      <c r="O502" s="30">
        <v>10.5</v>
      </c>
      <c r="P502" s="30">
        <v>18.7</v>
      </c>
      <c r="Q502" s="31">
        <v>21.5</v>
      </c>
      <c r="R502" s="30">
        <v>197.6</v>
      </c>
      <c r="S502" s="30">
        <v>1.78</v>
      </c>
      <c r="T502" s="30">
        <v>1080</v>
      </c>
      <c r="U502" s="30">
        <v>1920</v>
      </c>
      <c r="V502" s="32">
        <v>2.1</v>
      </c>
      <c r="W502" s="30">
        <v>10494</v>
      </c>
      <c r="X502" s="30">
        <v>60</v>
      </c>
      <c r="Y502" s="30">
        <v>32.799999999999997</v>
      </c>
      <c r="Z502" s="29" t="s">
        <v>86</v>
      </c>
      <c r="AA502" s="29" t="s">
        <v>86</v>
      </c>
      <c r="AB502" s="29"/>
      <c r="AC502" s="29"/>
      <c r="AD502" s="29" t="s">
        <v>84</v>
      </c>
      <c r="AE502" s="29" t="s">
        <v>83</v>
      </c>
      <c r="AF502" s="29" t="s">
        <v>139</v>
      </c>
      <c r="AG502" s="29" t="s">
        <v>105</v>
      </c>
      <c r="AH502" s="29" t="s">
        <v>120</v>
      </c>
      <c r="AI502" s="29" t="s">
        <v>105</v>
      </c>
      <c r="AJ502" s="29" t="s">
        <v>120</v>
      </c>
      <c r="AK502" s="29" t="s">
        <v>86</v>
      </c>
      <c r="AL502" s="29" t="s">
        <v>102</v>
      </c>
      <c r="AM502" s="29" t="s">
        <v>105</v>
      </c>
      <c r="AN502" s="29" t="s">
        <v>86</v>
      </c>
      <c r="AO502" s="29" t="s">
        <v>86</v>
      </c>
      <c r="AP502" s="29" t="s">
        <v>86</v>
      </c>
      <c r="AQ502" s="29" t="s">
        <v>96</v>
      </c>
      <c r="AR502" s="29" t="s">
        <v>105</v>
      </c>
      <c r="AS502" s="29" t="s">
        <v>84</v>
      </c>
      <c r="AT502" s="29" t="s">
        <v>89</v>
      </c>
      <c r="AU502" s="29" t="s">
        <v>105</v>
      </c>
      <c r="AV502" s="30">
        <v>0</v>
      </c>
      <c r="AW502" s="29" t="s">
        <v>84</v>
      </c>
      <c r="AX502" s="29" t="s">
        <v>84</v>
      </c>
      <c r="AY502" s="30">
        <v>250</v>
      </c>
      <c r="AZ502" s="30">
        <v>233.9</v>
      </c>
      <c r="BA502" s="30">
        <v>233.9</v>
      </c>
      <c r="BB502" s="30">
        <v>200</v>
      </c>
      <c r="BC502" s="29"/>
      <c r="BD502" s="29"/>
      <c r="BE502" s="30">
        <v>15.93</v>
      </c>
      <c r="BF502" s="29"/>
      <c r="BG502" s="30">
        <v>0.25</v>
      </c>
      <c r="BH502" s="29"/>
      <c r="BI502" s="29"/>
      <c r="BJ502" s="30">
        <v>0.17</v>
      </c>
      <c r="BK502" s="30">
        <v>50.27</v>
      </c>
      <c r="BL502" s="30">
        <v>50.27</v>
      </c>
      <c r="BM502" s="30">
        <v>50.6</v>
      </c>
      <c r="BN502" s="29"/>
      <c r="BO502" s="29"/>
      <c r="BP502" s="30">
        <v>0.21</v>
      </c>
      <c r="BQ502" s="30">
        <v>0.28000000000000003</v>
      </c>
      <c r="BR502" s="29"/>
      <c r="BS502" s="30">
        <v>15.85</v>
      </c>
      <c r="BT502" s="30">
        <v>50.18</v>
      </c>
      <c r="BU502" s="29"/>
      <c r="BV502" s="30">
        <v>0</v>
      </c>
      <c r="BW502" s="28">
        <v>697</v>
      </c>
      <c r="BX502" s="33">
        <f t="shared" si="52"/>
        <v>50.264879999999998</v>
      </c>
      <c r="BY502" s="34">
        <f>IF(COUNTIF($G$2:G502,G502)=1,1,0)</f>
        <v>1</v>
      </c>
      <c r="BZ502" s="34">
        <f t="shared" si="53"/>
        <v>1</v>
      </c>
      <c r="CA502" s="28" t="s">
        <v>3405</v>
      </c>
      <c r="CB502" s="34" t="b">
        <f t="shared" si="58"/>
        <v>0</v>
      </c>
      <c r="CC502" s="34" t="b">
        <f t="shared" si="54"/>
        <v>0</v>
      </c>
      <c r="CD502" s="34" t="b">
        <f t="array" ref="CD502">ISNUMBER(SEARCH("Touch Screen",$AJ502))</f>
        <v>0</v>
      </c>
      <c r="CE502" s="34"/>
      <c r="CF502" s="34"/>
      <c r="CG502" s="32">
        <v>32.799999999999997</v>
      </c>
      <c r="CH502" s="28">
        <v>0</v>
      </c>
      <c r="CI502" s="33">
        <f>('2. AC Monitors'!$A$8*'1. Version 7 Dataset'!$R502)+('1. Version 7 Dataset'!$V502*'2. AC Monitors'!$B$8)+'2. AC Monitors'!$C$8</f>
        <v>40.927199999999999</v>
      </c>
      <c r="CJ502" s="35">
        <f>BX502-('2. AC Monitors'!$B$8*V502)</f>
        <v>41.444879999999998</v>
      </c>
      <c r="CK502" s="33">
        <f>IF($CH502=0,CJ502,CJ502-('2. AC Monitors'!$A$15*'1. Version 7 Dataset'!$CG502))</f>
        <v>41.444879999999998</v>
      </c>
      <c r="CL502" s="33">
        <f>IF($CC502=TRUE,'1. Version 7 Dataset'!CK502-($CI502*'2. AC Monitors'!$B$15),'1. Version 7 Dataset'!CK502)</f>
        <v>41.444879999999998</v>
      </c>
      <c r="CM502" s="33">
        <f>IF($CD502=TRUE,CL502-($CI502*'2. AC Monitors'!$D$15),CL502)</f>
        <v>41.444879999999998</v>
      </c>
      <c r="CN502" s="33">
        <f>IF($CB502=TRUE,CM502-($CI502*'2. AC Monitors'!$E$15),CM502)</f>
        <v>41.444879999999998</v>
      </c>
      <c r="CO502" s="33">
        <f>IF($CA502="DC",CN502+(CI502*(1-'2. AC Monitors'!$D$21)),CN502)</f>
        <v>41.444879999999998</v>
      </c>
      <c r="CP502" s="35">
        <f>('2. AC Monitors'!$A$8*'1. Version 7 Dataset'!$R502)+'2. AC Monitors'!$C$8</f>
        <v>32.107199999999999</v>
      </c>
      <c r="CQ502" s="35">
        <f t="shared" si="55"/>
        <v>0</v>
      </c>
      <c r="CR502" s="33">
        <f>(IF(CD502=TRUE,CI502+(CI502*'2. AC Monitors'!$D$15),'1. Version 7 Dataset'!CI502))*0.85</f>
        <v>34.788119999999999</v>
      </c>
      <c r="CS502" s="35">
        <f t="shared" si="56"/>
        <v>0</v>
      </c>
      <c r="CT502" s="35">
        <f>($AZ502*$R502*'3. Signage Displays'!$A$7)+'3. Signage Displays'!$B$7*TANH('3. Signage Displays'!$C$7*('1. Version 7 Dataset'!$R502+'3. Signage Displays'!$D$7)+'3. Signage Displays'!$E$7)+'3. Signage Displays'!$F$7</f>
        <v>28.896624931624594</v>
      </c>
      <c r="CU502" s="36">
        <f>($AZ502*$R502*'3. Signage Displays'!$A$7)</f>
        <v>1.8487456000000002</v>
      </c>
      <c r="CV502" s="37">
        <f>BE502-(AZ502*R502*'3. Signage Displays'!$A$7)</f>
        <v>14.081254399999999</v>
      </c>
      <c r="CW502" s="37">
        <f>IF(CC502=TRUE,CV502-(CT502*'3. Signage Displays'!$A$12),CV502)</f>
        <v>14.081254399999999</v>
      </c>
      <c r="CX502" s="38">
        <f>'3. Signage Displays'!$B$7*TANH('3. Signage Displays'!$C$7*('1. Version 7 Dataset'!R502+'3. Signage Displays'!$D$7)+'3. Signage Displays'!$E$7)+'3. Signage Displays'!$F$7</f>
        <v>27.047879331624593</v>
      </c>
      <c r="CY502" s="28">
        <f t="shared" si="57"/>
        <v>1</v>
      </c>
    </row>
    <row r="503" spans="1:103" s="17" customFormat="1" ht="19.5" customHeight="1">
      <c r="A503" s="28">
        <v>698</v>
      </c>
      <c r="B503" s="29" t="s">
        <v>446</v>
      </c>
      <c r="C503" s="29" t="s">
        <v>532</v>
      </c>
      <c r="D503" s="29" t="s">
        <v>533</v>
      </c>
      <c r="E503" s="29" t="s">
        <v>449</v>
      </c>
      <c r="F503" s="29" t="s">
        <v>532</v>
      </c>
      <c r="G503" s="29" t="s">
        <v>533</v>
      </c>
      <c r="H503" s="29"/>
      <c r="I503" s="29" t="s">
        <v>78</v>
      </c>
      <c r="J503" s="29" t="s">
        <v>88</v>
      </c>
      <c r="K503" s="29" t="s">
        <v>158</v>
      </c>
      <c r="L503" s="29" t="s">
        <v>80</v>
      </c>
      <c r="M503" s="29" t="s">
        <v>105</v>
      </c>
      <c r="N503" s="30">
        <v>1000</v>
      </c>
      <c r="O503" s="30">
        <v>11.3</v>
      </c>
      <c r="P503" s="30">
        <v>20</v>
      </c>
      <c r="Q503" s="31">
        <v>23</v>
      </c>
      <c r="R503" s="30">
        <v>226.05</v>
      </c>
      <c r="S503" s="30">
        <v>1.78</v>
      </c>
      <c r="T503" s="30">
        <v>1080</v>
      </c>
      <c r="U503" s="30">
        <v>1920</v>
      </c>
      <c r="V503" s="32">
        <v>2.1</v>
      </c>
      <c r="W503" s="30">
        <v>9173</v>
      </c>
      <c r="X503" s="30">
        <v>60</v>
      </c>
      <c r="Y503" s="30">
        <v>33.200000000000003</v>
      </c>
      <c r="Z503" s="29" t="s">
        <v>81</v>
      </c>
      <c r="AA503" s="29" t="s">
        <v>86</v>
      </c>
      <c r="AB503" s="29"/>
      <c r="AC503" s="29"/>
      <c r="AD503" s="29" t="s">
        <v>84</v>
      </c>
      <c r="AE503" s="29" t="s">
        <v>83</v>
      </c>
      <c r="AF503" s="29" t="s">
        <v>534</v>
      </c>
      <c r="AG503" s="29" t="s">
        <v>105</v>
      </c>
      <c r="AH503" s="29" t="s">
        <v>120</v>
      </c>
      <c r="AI503" s="29" t="s">
        <v>105</v>
      </c>
      <c r="AJ503" s="29" t="s">
        <v>120</v>
      </c>
      <c r="AK503" s="29" t="s">
        <v>86</v>
      </c>
      <c r="AL503" s="29" t="s">
        <v>87</v>
      </c>
      <c r="AM503" s="29" t="s">
        <v>105</v>
      </c>
      <c r="AN503" s="29" t="s">
        <v>86</v>
      </c>
      <c r="AO503" s="29" t="s">
        <v>86</v>
      </c>
      <c r="AP503" s="29" t="s">
        <v>86</v>
      </c>
      <c r="AQ503" s="29" t="s">
        <v>96</v>
      </c>
      <c r="AR503" s="29" t="s">
        <v>105</v>
      </c>
      <c r="AS503" s="29" t="s">
        <v>84</v>
      </c>
      <c r="AT503" s="29" t="s">
        <v>89</v>
      </c>
      <c r="AU503" s="29" t="s">
        <v>105</v>
      </c>
      <c r="AV503" s="30">
        <v>0</v>
      </c>
      <c r="AW503" s="29" t="s">
        <v>84</v>
      </c>
      <c r="AX503" s="29" t="s">
        <v>84</v>
      </c>
      <c r="AY503" s="30">
        <v>250</v>
      </c>
      <c r="AZ503" s="30">
        <v>317.2</v>
      </c>
      <c r="BA503" s="30">
        <v>317.2</v>
      </c>
      <c r="BB503" s="30">
        <v>200</v>
      </c>
      <c r="BC503" s="29"/>
      <c r="BD503" s="29"/>
      <c r="BE503" s="30">
        <v>14.79</v>
      </c>
      <c r="BF503" s="29"/>
      <c r="BG503" s="30">
        <v>0.41</v>
      </c>
      <c r="BH503" s="30">
        <v>0.41</v>
      </c>
      <c r="BI503" s="29"/>
      <c r="BJ503" s="30">
        <v>0.26</v>
      </c>
      <c r="BK503" s="30">
        <v>47.68</v>
      </c>
      <c r="BL503" s="30">
        <v>47.68</v>
      </c>
      <c r="BM503" s="30">
        <v>50.8</v>
      </c>
      <c r="BN503" s="29"/>
      <c r="BO503" s="29"/>
      <c r="BP503" s="30">
        <v>0.32</v>
      </c>
      <c r="BQ503" s="30">
        <v>0.46</v>
      </c>
      <c r="BR503" s="30">
        <v>0.46</v>
      </c>
      <c r="BS503" s="30">
        <v>14.84</v>
      </c>
      <c r="BT503" s="30">
        <v>48.12</v>
      </c>
      <c r="BU503" s="29"/>
      <c r="BV503" s="30">
        <v>0</v>
      </c>
      <c r="BW503" s="28">
        <v>698</v>
      </c>
      <c r="BX503" s="33">
        <f t="shared" si="52"/>
        <v>47.680679999999988</v>
      </c>
      <c r="BY503" s="34">
        <f>IF(COUNTIF($G$2:G503,G503)=1,1,0)</f>
        <v>1</v>
      </c>
      <c r="BZ503" s="34">
        <f t="shared" si="53"/>
        <v>1</v>
      </c>
      <c r="CA503" s="28" t="s">
        <v>3405</v>
      </c>
      <c r="CB503" s="34" t="b">
        <f t="shared" si="58"/>
        <v>0</v>
      </c>
      <c r="CC503" s="34" t="b">
        <f t="shared" si="54"/>
        <v>0</v>
      </c>
      <c r="CD503" s="34" t="b">
        <f t="array" ref="CD503">ISNUMBER(SEARCH("Touch Screen",$AJ503))</f>
        <v>0</v>
      </c>
      <c r="CE503" s="34"/>
      <c r="CF503" s="34"/>
      <c r="CG503" s="32">
        <v>33.200000000000003</v>
      </c>
      <c r="CH503" s="28">
        <v>0</v>
      </c>
      <c r="CI503" s="33">
        <f>('2. AC Monitors'!$A$8*'1. Version 7 Dataset'!$R503)+('1. Version 7 Dataset'!$V503*'2. AC Monitors'!$B$8)+'2. AC Monitors'!$C$8</f>
        <v>44.398099999999999</v>
      </c>
      <c r="CJ503" s="35">
        <f>BX503-('2. AC Monitors'!$B$8*V503)</f>
        <v>38.860679999999988</v>
      </c>
      <c r="CK503" s="33">
        <f>IF($CH503=0,CJ503,CJ503-('2. AC Monitors'!$A$15*'1. Version 7 Dataset'!$CG503))</f>
        <v>38.860679999999988</v>
      </c>
      <c r="CL503" s="33">
        <f>IF($CC503=TRUE,'1. Version 7 Dataset'!CK503-($CI503*'2. AC Monitors'!$B$15),'1. Version 7 Dataset'!CK503)</f>
        <v>38.860679999999988</v>
      </c>
      <c r="CM503" s="33">
        <f>IF($CD503=TRUE,CL503-($CI503*'2. AC Monitors'!$D$15),CL503)</f>
        <v>38.860679999999988</v>
      </c>
      <c r="CN503" s="33">
        <f>IF($CB503=TRUE,CM503-($CI503*'2. AC Monitors'!$E$15),CM503)</f>
        <v>38.860679999999988</v>
      </c>
      <c r="CO503" s="33">
        <f>IF($CA503="DC",CN503+(CI503*(1-'2. AC Monitors'!$D$21)),CN503)</f>
        <v>38.860679999999988</v>
      </c>
      <c r="CP503" s="35">
        <f>('2. AC Monitors'!$A$8*'1. Version 7 Dataset'!$R503)+'2. AC Monitors'!$C$8</f>
        <v>35.578099999999999</v>
      </c>
      <c r="CQ503" s="35">
        <f t="shared" si="55"/>
        <v>0</v>
      </c>
      <c r="CR503" s="33">
        <f>(IF(CD503=TRUE,CI503+(CI503*'2. AC Monitors'!$D$15),'1. Version 7 Dataset'!CI503))*0.85</f>
        <v>37.738385000000001</v>
      </c>
      <c r="CS503" s="35">
        <f t="shared" si="56"/>
        <v>0</v>
      </c>
      <c r="CT503" s="35">
        <f>($AZ503*$R503*'3. Signage Displays'!$A$7)+'3. Signage Displays'!$B$7*TANH('3. Signage Displays'!$C$7*('1. Version 7 Dataset'!$R503+'3. Signage Displays'!$D$7)+'3. Signage Displays'!$E$7)+'3. Signage Displays'!$F$7</f>
        <v>31.615578881943158</v>
      </c>
      <c r="CU503" s="36">
        <f>($AZ503*$R503*'3. Signage Displays'!$A$7)</f>
        <v>2.8681224000000003</v>
      </c>
      <c r="CV503" s="37">
        <f>BE503-(AZ503*R503*'3. Signage Displays'!$A$7)</f>
        <v>11.921877599999998</v>
      </c>
      <c r="CW503" s="37">
        <f>IF(CC503=TRUE,CV503-(CT503*'3. Signage Displays'!$A$12),CV503)</f>
        <v>11.921877599999998</v>
      </c>
      <c r="CX503" s="38">
        <f>'3. Signage Displays'!$B$7*TANH('3. Signage Displays'!$C$7*('1. Version 7 Dataset'!R503+'3. Signage Displays'!$D$7)+'3. Signage Displays'!$E$7)+'3. Signage Displays'!$F$7</f>
        <v>28.747456481943154</v>
      </c>
      <c r="CY503" s="28">
        <f t="shared" si="57"/>
        <v>1</v>
      </c>
    </row>
    <row r="504" spans="1:103" s="17" customFormat="1" ht="19.5" customHeight="1">
      <c r="A504" s="28">
        <v>699</v>
      </c>
      <c r="B504" s="29" t="s">
        <v>446</v>
      </c>
      <c r="C504" s="29" t="s">
        <v>642</v>
      </c>
      <c r="D504" s="29" t="s">
        <v>643</v>
      </c>
      <c r="E504" s="29" t="s">
        <v>449</v>
      </c>
      <c r="F504" s="29" t="s">
        <v>642</v>
      </c>
      <c r="G504" s="29" t="s">
        <v>643</v>
      </c>
      <c r="H504" s="29"/>
      <c r="I504" s="29" t="s">
        <v>78</v>
      </c>
      <c r="J504" s="29" t="s">
        <v>88</v>
      </c>
      <c r="K504" s="29" t="s">
        <v>158</v>
      </c>
      <c r="L504" s="29" t="s">
        <v>80</v>
      </c>
      <c r="M504" s="29" t="s">
        <v>105</v>
      </c>
      <c r="N504" s="30">
        <v>1000</v>
      </c>
      <c r="O504" s="30">
        <v>11.3</v>
      </c>
      <c r="P504" s="30">
        <v>20</v>
      </c>
      <c r="Q504" s="31">
        <v>23</v>
      </c>
      <c r="R504" s="30">
        <v>226.05</v>
      </c>
      <c r="S504" s="30">
        <v>1.78</v>
      </c>
      <c r="T504" s="30">
        <v>1080</v>
      </c>
      <c r="U504" s="30">
        <v>1920</v>
      </c>
      <c r="V504" s="32">
        <v>2.1</v>
      </c>
      <c r="W504" s="30">
        <v>9173</v>
      </c>
      <c r="X504" s="30">
        <v>60</v>
      </c>
      <c r="Y504" s="30">
        <v>33.200000000000003</v>
      </c>
      <c r="Z504" s="29" t="s">
        <v>81</v>
      </c>
      <c r="AA504" s="29" t="s">
        <v>86</v>
      </c>
      <c r="AB504" s="29"/>
      <c r="AC504" s="29"/>
      <c r="AD504" s="29" t="s">
        <v>84</v>
      </c>
      <c r="AE504" s="29" t="s">
        <v>83</v>
      </c>
      <c r="AF504" s="29" t="s">
        <v>139</v>
      </c>
      <c r="AG504" s="29" t="s">
        <v>105</v>
      </c>
      <c r="AH504" s="29" t="s">
        <v>120</v>
      </c>
      <c r="AI504" s="29" t="s">
        <v>105</v>
      </c>
      <c r="AJ504" s="29" t="s">
        <v>120</v>
      </c>
      <c r="AK504" s="29" t="s">
        <v>86</v>
      </c>
      <c r="AL504" s="29" t="s">
        <v>102</v>
      </c>
      <c r="AM504" s="29" t="s">
        <v>105</v>
      </c>
      <c r="AN504" s="29" t="s">
        <v>86</v>
      </c>
      <c r="AO504" s="29" t="s">
        <v>86</v>
      </c>
      <c r="AP504" s="29" t="s">
        <v>86</v>
      </c>
      <c r="AQ504" s="29" t="s">
        <v>96</v>
      </c>
      <c r="AR504" s="29" t="s">
        <v>105</v>
      </c>
      <c r="AS504" s="29" t="s">
        <v>84</v>
      </c>
      <c r="AT504" s="29" t="s">
        <v>89</v>
      </c>
      <c r="AU504" s="29" t="s">
        <v>105</v>
      </c>
      <c r="AV504" s="30">
        <v>0</v>
      </c>
      <c r="AW504" s="29" t="s">
        <v>84</v>
      </c>
      <c r="AX504" s="29" t="s">
        <v>84</v>
      </c>
      <c r="AY504" s="30">
        <v>250</v>
      </c>
      <c r="AZ504" s="30">
        <v>263.5</v>
      </c>
      <c r="BA504" s="30">
        <v>263.2</v>
      </c>
      <c r="BB504" s="30">
        <v>200</v>
      </c>
      <c r="BC504" s="29"/>
      <c r="BD504" s="29"/>
      <c r="BE504" s="30">
        <v>13.77</v>
      </c>
      <c r="BF504" s="29"/>
      <c r="BG504" s="30">
        <v>0.33</v>
      </c>
      <c r="BH504" s="29"/>
      <c r="BI504" s="29"/>
      <c r="BJ504" s="30">
        <v>0.22</v>
      </c>
      <c r="BK504" s="30">
        <v>44.1</v>
      </c>
      <c r="BL504" s="30">
        <v>44.1</v>
      </c>
      <c r="BM504" s="30">
        <v>50.8</v>
      </c>
      <c r="BN504" s="29"/>
      <c r="BO504" s="29"/>
      <c r="BP504" s="30">
        <v>0.25</v>
      </c>
      <c r="BQ504" s="30">
        <v>0.35</v>
      </c>
      <c r="BR504" s="29"/>
      <c r="BS504" s="30">
        <v>13.65</v>
      </c>
      <c r="BT504" s="30">
        <v>43.85</v>
      </c>
      <c r="BU504" s="29"/>
      <c r="BV504" s="30">
        <v>0</v>
      </c>
      <c r="BW504" s="28">
        <v>699</v>
      </c>
      <c r="BX504" s="33">
        <f t="shared" si="52"/>
        <v>44.097839999999998</v>
      </c>
      <c r="BY504" s="34">
        <f>IF(COUNTIF($G$2:G504,G504)=1,1,0)</f>
        <v>1</v>
      </c>
      <c r="BZ504" s="34">
        <f t="shared" si="53"/>
        <v>1</v>
      </c>
      <c r="CA504" s="28" t="s">
        <v>3405</v>
      </c>
      <c r="CB504" s="34" t="b">
        <f t="shared" si="58"/>
        <v>0</v>
      </c>
      <c r="CC504" s="34" t="b">
        <f t="shared" si="54"/>
        <v>0</v>
      </c>
      <c r="CD504" s="34" t="b">
        <f t="array" ref="CD504">ISNUMBER(SEARCH("Touch Screen",$AJ504))</f>
        <v>0</v>
      </c>
      <c r="CE504" s="34"/>
      <c r="CF504" s="34"/>
      <c r="CG504" s="32">
        <v>33.200000000000003</v>
      </c>
      <c r="CH504" s="28">
        <v>0</v>
      </c>
      <c r="CI504" s="33">
        <f>('2. AC Monitors'!$A$8*'1. Version 7 Dataset'!$R504)+('1. Version 7 Dataset'!$V504*'2. AC Monitors'!$B$8)+'2. AC Monitors'!$C$8</f>
        <v>44.398099999999999</v>
      </c>
      <c r="CJ504" s="35">
        <f>BX504-('2. AC Monitors'!$B$8*V504)</f>
        <v>35.277839999999998</v>
      </c>
      <c r="CK504" s="33">
        <f>IF($CH504=0,CJ504,CJ504-('2. AC Monitors'!$A$15*'1. Version 7 Dataset'!$CG504))</f>
        <v>35.277839999999998</v>
      </c>
      <c r="CL504" s="33">
        <f>IF($CC504=TRUE,'1. Version 7 Dataset'!CK504-($CI504*'2. AC Monitors'!$B$15),'1. Version 7 Dataset'!CK504)</f>
        <v>35.277839999999998</v>
      </c>
      <c r="CM504" s="33">
        <f>IF($CD504=TRUE,CL504-($CI504*'2. AC Monitors'!$D$15),CL504)</f>
        <v>35.277839999999998</v>
      </c>
      <c r="CN504" s="33">
        <f>IF($CB504=TRUE,CM504-($CI504*'2. AC Monitors'!$E$15),CM504)</f>
        <v>35.277839999999998</v>
      </c>
      <c r="CO504" s="33">
        <f>IF($CA504="DC",CN504+(CI504*(1-'2. AC Monitors'!$D$21)),CN504)</f>
        <v>35.277839999999998</v>
      </c>
      <c r="CP504" s="35">
        <f>('2. AC Monitors'!$A$8*'1. Version 7 Dataset'!$R504)+'2. AC Monitors'!$C$8</f>
        <v>35.578099999999999</v>
      </c>
      <c r="CQ504" s="35">
        <f t="shared" si="55"/>
        <v>1</v>
      </c>
      <c r="CR504" s="33">
        <f>(IF(CD504=TRUE,CI504+(CI504*'2. AC Monitors'!$D$15),'1. Version 7 Dataset'!CI504))*0.85</f>
        <v>37.738385000000001</v>
      </c>
      <c r="CS504" s="35">
        <f t="shared" si="56"/>
        <v>0</v>
      </c>
      <c r="CT504" s="35">
        <f>($AZ504*$R504*'3. Signage Displays'!$A$7)+'3. Signage Displays'!$B$7*TANH('3. Signage Displays'!$C$7*('1. Version 7 Dataset'!$R504+'3. Signage Displays'!$D$7)+'3. Signage Displays'!$E$7)+'3. Signage Displays'!$F$7</f>
        <v>31.130023481943155</v>
      </c>
      <c r="CU504" s="36">
        <f>($AZ504*$R504*'3. Signage Displays'!$A$7)</f>
        <v>2.3825670000000003</v>
      </c>
      <c r="CV504" s="37">
        <f>BE504-(AZ504*R504*'3. Signage Displays'!$A$7)</f>
        <v>11.387433</v>
      </c>
      <c r="CW504" s="37">
        <f>IF(CC504=TRUE,CV504-(CT504*'3. Signage Displays'!$A$12),CV504)</f>
        <v>11.387433</v>
      </c>
      <c r="CX504" s="38">
        <f>'3. Signage Displays'!$B$7*TANH('3. Signage Displays'!$C$7*('1. Version 7 Dataset'!R504+'3. Signage Displays'!$D$7)+'3. Signage Displays'!$E$7)+'3. Signage Displays'!$F$7</f>
        <v>28.747456481943154</v>
      </c>
      <c r="CY504" s="28">
        <f t="shared" si="57"/>
        <v>1</v>
      </c>
    </row>
    <row r="505" spans="1:103" s="17" customFormat="1" ht="19.5" customHeight="1">
      <c r="A505" s="28">
        <v>704</v>
      </c>
      <c r="B505" s="29" t="s">
        <v>446</v>
      </c>
      <c r="C505" s="29" t="s">
        <v>581</v>
      </c>
      <c r="D505" s="29" t="s">
        <v>582</v>
      </c>
      <c r="E505" s="29" t="s">
        <v>449</v>
      </c>
      <c r="F505" s="29" t="s">
        <v>583</v>
      </c>
      <c r="G505" s="29" t="s">
        <v>584</v>
      </c>
      <c r="H505" s="29"/>
      <c r="I505" s="29" t="s">
        <v>78</v>
      </c>
      <c r="J505" s="29" t="s">
        <v>100</v>
      </c>
      <c r="K505" s="29"/>
      <c r="L505" s="29" t="s">
        <v>80</v>
      </c>
      <c r="M505" s="29"/>
      <c r="N505" s="30">
        <v>500</v>
      </c>
      <c r="O505" s="30">
        <v>10.6</v>
      </c>
      <c r="P505" s="30">
        <v>18.8</v>
      </c>
      <c r="Q505" s="31">
        <v>21.5</v>
      </c>
      <c r="R505" s="30">
        <v>198</v>
      </c>
      <c r="S505" s="30">
        <v>1.78</v>
      </c>
      <c r="T505" s="30">
        <v>1080</v>
      </c>
      <c r="U505" s="30">
        <v>1920</v>
      </c>
      <c r="V505" s="32">
        <v>2.1</v>
      </c>
      <c r="W505" s="30">
        <v>10473</v>
      </c>
      <c r="X505" s="30">
        <v>60</v>
      </c>
      <c r="Y505" s="30">
        <v>32.299999999999997</v>
      </c>
      <c r="Z505" s="29" t="s">
        <v>81</v>
      </c>
      <c r="AA505" s="29" t="s">
        <v>86</v>
      </c>
      <c r="AB505" s="29"/>
      <c r="AC505" s="29"/>
      <c r="AD505" s="29" t="s">
        <v>84</v>
      </c>
      <c r="AE505" s="29" t="s">
        <v>84</v>
      </c>
      <c r="AF505" s="29" t="s">
        <v>127</v>
      </c>
      <c r="AG505" s="29"/>
      <c r="AH505" s="29" t="s">
        <v>86</v>
      </c>
      <c r="AI505" s="29"/>
      <c r="AJ505" s="29" t="s">
        <v>86</v>
      </c>
      <c r="AK505" s="29" t="s">
        <v>86</v>
      </c>
      <c r="AL505" s="29" t="s">
        <v>102</v>
      </c>
      <c r="AM505" s="29"/>
      <c r="AN505" s="29" t="s">
        <v>86</v>
      </c>
      <c r="AO505" s="29" t="s">
        <v>86</v>
      </c>
      <c r="AP505" s="29" t="s">
        <v>86</v>
      </c>
      <c r="AQ505" s="29" t="s">
        <v>96</v>
      </c>
      <c r="AR505" s="29"/>
      <c r="AS505" s="29" t="s">
        <v>84</v>
      </c>
      <c r="AT505" s="29" t="s">
        <v>89</v>
      </c>
      <c r="AU505" s="29"/>
      <c r="AV505" s="30">
        <v>10</v>
      </c>
      <c r="AW505" s="29" t="s">
        <v>84</v>
      </c>
      <c r="AX505" s="29" t="s">
        <v>83</v>
      </c>
      <c r="AY505" s="30">
        <v>250</v>
      </c>
      <c r="AZ505" s="30">
        <v>242.6</v>
      </c>
      <c r="BA505" s="30">
        <v>222.7</v>
      </c>
      <c r="BB505" s="30">
        <v>201.5</v>
      </c>
      <c r="BC505" s="29"/>
      <c r="BD505" s="29"/>
      <c r="BE505" s="30">
        <v>12.68</v>
      </c>
      <c r="BF505" s="29"/>
      <c r="BG505" s="30">
        <v>0.14000000000000001</v>
      </c>
      <c r="BH505" s="29"/>
      <c r="BI505" s="29"/>
      <c r="BJ505" s="30">
        <v>0.1</v>
      </c>
      <c r="BK505" s="30">
        <v>39.68</v>
      </c>
      <c r="BL505" s="30">
        <v>39.68</v>
      </c>
      <c r="BM505" s="30">
        <v>50.6</v>
      </c>
      <c r="BN505" s="29"/>
      <c r="BO505" s="29"/>
      <c r="BP505" s="30">
        <v>0.13</v>
      </c>
      <c r="BQ505" s="30">
        <v>0.17</v>
      </c>
      <c r="BR505" s="29"/>
      <c r="BS505" s="30">
        <v>12.63</v>
      </c>
      <c r="BT505" s="30">
        <v>39.71</v>
      </c>
      <c r="BU505" s="29"/>
      <c r="BV505" s="30">
        <v>0</v>
      </c>
      <c r="BW505" s="28">
        <v>704</v>
      </c>
      <c r="BX505" s="33">
        <f t="shared" si="52"/>
        <v>39.674039999999998</v>
      </c>
      <c r="BY505" s="34">
        <f>IF(COUNTIF($G$2:G505,G505)=1,1,0)</f>
        <v>1</v>
      </c>
      <c r="BZ505" s="34">
        <f t="shared" si="53"/>
        <v>1</v>
      </c>
      <c r="CA505" s="28" t="s">
        <v>3405</v>
      </c>
      <c r="CB505" s="34" t="b">
        <f t="shared" si="58"/>
        <v>0</v>
      </c>
      <c r="CC505" s="34" t="b">
        <f t="shared" si="54"/>
        <v>0</v>
      </c>
      <c r="CD505" s="34" t="b">
        <f t="array" ref="CD505">ISNUMBER(SEARCH("Touch Screen",$AJ505))</f>
        <v>0</v>
      </c>
      <c r="CE505" s="34"/>
      <c r="CF505" s="34"/>
      <c r="CG505" s="32">
        <v>32.299999999999997</v>
      </c>
      <c r="CH505" s="28">
        <v>0</v>
      </c>
      <c r="CI505" s="33">
        <f>('2. AC Monitors'!$A$8*'1. Version 7 Dataset'!$R505)+('1. Version 7 Dataset'!$V505*'2. AC Monitors'!$B$8)+'2. AC Monitors'!$C$8</f>
        <v>40.975999999999999</v>
      </c>
      <c r="CJ505" s="35">
        <f>BX505-('2. AC Monitors'!$B$8*V505)</f>
        <v>30.854039999999998</v>
      </c>
      <c r="CK505" s="33">
        <f>IF($CH505=0,CJ505,CJ505-('2. AC Monitors'!$A$15*'1. Version 7 Dataset'!$CG505))</f>
        <v>30.854039999999998</v>
      </c>
      <c r="CL505" s="33">
        <f>IF($CC505=TRUE,'1. Version 7 Dataset'!CK505-($CI505*'2. AC Monitors'!$B$15),'1. Version 7 Dataset'!CK505)</f>
        <v>30.854039999999998</v>
      </c>
      <c r="CM505" s="33">
        <f>IF($CD505=TRUE,CL505-($CI505*'2. AC Monitors'!$D$15),CL505)</f>
        <v>30.854039999999998</v>
      </c>
      <c r="CN505" s="33">
        <f>IF($CB505=TRUE,CM505-($CI505*'2. AC Monitors'!$E$15),CM505)</f>
        <v>30.854039999999998</v>
      </c>
      <c r="CO505" s="33">
        <f>IF($CA505="DC",CN505+(CI505*(1-'2. AC Monitors'!$D$21)),CN505)</f>
        <v>30.854039999999998</v>
      </c>
      <c r="CP505" s="35">
        <f>('2. AC Monitors'!$A$8*'1. Version 7 Dataset'!$R505)+'2. AC Monitors'!$C$8</f>
        <v>32.155999999999999</v>
      </c>
      <c r="CQ505" s="35">
        <f t="shared" si="55"/>
        <v>1</v>
      </c>
      <c r="CR505" s="33">
        <f>(IF(CD505=TRUE,CI505+(CI505*'2. AC Monitors'!$D$15),'1. Version 7 Dataset'!CI505))*0.85</f>
        <v>34.829599999999999</v>
      </c>
      <c r="CS505" s="35">
        <f t="shared" si="56"/>
        <v>0</v>
      </c>
      <c r="CT505" s="35">
        <f>($AZ505*$R505*'3. Signage Displays'!$A$7)+'3. Signage Displays'!$B$7*TANH('3. Signage Displays'!$C$7*('1. Version 7 Dataset'!$R505+'3. Signage Displays'!$D$7)+'3. Signage Displays'!$E$7)+'3. Signage Displays'!$F$7</f>
        <v>28.993188262694506</v>
      </c>
      <c r="CU505" s="36">
        <f>($AZ505*$R505*'3. Signage Displays'!$A$7)</f>
        <v>1.921392</v>
      </c>
      <c r="CV505" s="37">
        <f>BE505-(AZ505*R505*'3. Signage Displays'!$A$7)</f>
        <v>10.758607999999999</v>
      </c>
      <c r="CW505" s="37">
        <f>IF(CC505=TRUE,CV505-(CT505*'3. Signage Displays'!$A$12),CV505)</f>
        <v>10.758607999999999</v>
      </c>
      <c r="CX505" s="38">
        <f>'3. Signage Displays'!$B$7*TANH('3. Signage Displays'!$C$7*('1. Version 7 Dataset'!R505+'3. Signage Displays'!$D$7)+'3. Signage Displays'!$E$7)+'3. Signage Displays'!$F$7</f>
        <v>27.071796262694505</v>
      </c>
      <c r="CY505" s="28">
        <f t="shared" si="57"/>
        <v>1</v>
      </c>
    </row>
    <row r="506" spans="1:103" s="17" customFormat="1" ht="19.5" customHeight="1">
      <c r="A506" s="28">
        <v>705</v>
      </c>
      <c r="B506" s="29" t="s">
        <v>446</v>
      </c>
      <c r="C506" s="29" t="s">
        <v>648</v>
      </c>
      <c r="D506" s="29" t="s">
        <v>649</v>
      </c>
      <c r="E506" s="29" t="s">
        <v>449</v>
      </c>
      <c r="F506" s="29" t="s">
        <v>650</v>
      </c>
      <c r="G506" s="29" t="s">
        <v>651</v>
      </c>
      <c r="H506" s="29"/>
      <c r="I506" s="29" t="s">
        <v>78</v>
      </c>
      <c r="J506" s="29" t="s">
        <v>100</v>
      </c>
      <c r="K506" s="29"/>
      <c r="L506" s="29" t="s">
        <v>80</v>
      </c>
      <c r="M506" s="29"/>
      <c r="N506" s="30">
        <v>500</v>
      </c>
      <c r="O506" s="30">
        <v>11.8</v>
      </c>
      <c r="P506" s="30">
        <v>20.9</v>
      </c>
      <c r="Q506" s="31">
        <v>24</v>
      </c>
      <c r="R506" s="30">
        <v>246.17</v>
      </c>
      <c r="S506" s="30">
        <v>1.78</v>
      </c>
      <c r="T506" s="30">
        <v>1080</v>
      </c>
      <c r="U506" s="30">
        <v>1920</v>
      </c>
      <c r="V506" s="32">
        <v>2.1</v>
      </c>
      <c r="W506" s="30">
        <v>8423</v>
      </c>
      <c r="X506" s="30">
        <v>60</v>
      </c>
      <c r="Y506" s="30">
        <v>32.799999999999997</v>
      </c>
      <c r="Z506" s="29" t="s">
        <v>81</v>
      </c>
      <c r="AA506" s="29" t="s">
        <v>86</v>
      </c>
      <c r="AB506" s="30">
        <v>60</v>
      </c>
      <c r="AC506" s="30">
        <v>60</v>
      </c>
      <c r="AD506" s="29" t="s">
        <v>84</v>
      </c>
      <c r="AE506" s="29" t="s">
        <v>84</v>
      </c>
      <c r="AF506" s="29" t="s">
        <v>127</v>
      </c>
      <c r="AG506" s="29"/>
      <c r="AH506" s="29" t="s">
        <v>86</v>
      </c>
      <c r="AI506" s="29"/>
      <c r="AJ506" s="29" t="s">
        <v>86</v>
      </c>
      <c r="AK506" s="29" t="s">
        <v>86</v>
      </c>
      <c r="AL506" s="29" t="s">
        <v>102</v>
      </c>
      <c r="AM506" s="29"/>
      <c r="AN506" s="29" t="s">
        <v>86</v>
      </c>
      <c r="AO506" s="29" t="s">
        <v>86</v>
      </c>
      <c r="AP506" s="29" t="s">
        <v>86</v>
      </c>
      <c r="AQ506" s="29" t="s">
        <v>96</v>
      </c>
      <c r="AR506" s="29"/>
      <c r="AS506" s="29" t="s">
        <v>84</v>
      </c>
      <c r="AT506" s="29" t="s">
        <v>89</v>
      </c>
      <c r="AU506" s="29"/>
      <c r="AV506" s="30">
        <v>10</v>
      </c>
      <c r="AW506" s="29" t="s">
        <v>84</v>
      </c>
      <c r="AX506" s="29" t="s">
        <v>83</v>
      </c>
      <c r="AY506" s="30">
        <v>250</v>
      </c>
      <c r="AZ506" s="30">
        <v>284.5</v>
      </c>
      <c r="BA506" s="30">
        <v>277.89999999999998</v>
      </c>
      <c r="BB506" s="30">
        <v>200.4</v>
      </c>
      <c r="BC506" s="29"/>
      <c r="BD506" s="29"/>
      <c r="BE506" s="30">
        <v>15.08</v>
      </c>
      <c r="BF506" s="29"/>
      <c r="BG506" s="30">
        <v>0.17</v>
      </c>
      <c r="BH506" s="29"/>
      <c r="BI506" s="29"/>
      <c r="BJ506" s="30">
        <v>0.14000000000000001</v>
      </c>
      <c r="BK506" s="30">
        <v>47.21</v>
      </c>
      <c r="BL506" s="30">
        <v>47.21</v>
      </c>
      <c r="BM506" s="30">
        <v>54.94</v>
      </c>
      <c r="BN506" s="29"/>
      <c r="BO506" s="29"/>
      <c r="BP506" s="30">
        <v>0.18</v>
      </c>
      <c r="BQ506" s="30">
        <v>0.21</v>
      </c>
      <c r="BR506" s="29"/>
      <c r="BS506" s="30">
        <v>15.17</v>
      </c>
      <c r="BT506" s="30">
        <v>47.69</v>
      </c>
      <c r="BU506" s="29"/>
      <c r="BV506" s="30">
        <v>0</v>
      </c>
      <c r="BW506" s="28">
        <v>705</v>
      </c>
      <c r="BX506" s="33">
        <f t="shared" si="52"/>
        <v>47.203259999999993</v>
      </c>
      <c r="BY506" s="34">
        <f>IF(COUNTIF($G$2:G506,G506)=1,1,0)</f>
        <v>1</v>
      </c>
      <c r="BZ506" s="34">
        <f t="shared" si="53"/>
        <v>1</v>
      </c>
      <c r="CA506" s="28" t="s">
        <v>3405</v>
      </c>
      <c r="CB506" s="34" t="b">
        <f t="shared" si="58"/>
        <v>0</v>
      </c>
      <c r="CC506" s="34" t="b">
        <f t="shared" si="54"/>
        <v>0</v>
      </c>
      <c r="CD506" s="34" t="b">
        <f t="array" ref="CD506">ISNUMBER(SEARCH("Touch Screen",$AJ506))</f>
        <v>0</v>
      </c>
      <c r="CE506" s="34"/>
      <c r="CF506" s="34"/>
      <c r="CG506" s="32">
        <v>32.799999999999997</v>
      </c>
      <c r="CH506" s="28">
        <v>0</v>
      </c>
      <c r="CI506" s="33">
        <f>('2. AC Monitors'!$A$8*'1. Version 7 Dataset'!$R506)+('1. Version 7 Dataset'!$V506*'2. AC Monitors'!$B$8)+'2. AC Monitors'!$C$8</f>
        <v>46.852739999999997</v>
      </c>
      <c r="CJ506" s="35">
        <f>BX506-('2. AC Monitors'!$B$8*V506)</f>
        <v>38.383259999999993</v>
      </c>
      <c r="CK506" s="33">
        <f>IF($CH506=0,CJ506,CJ506-('2. AC Monitors'!$A$15*'1. Version 7 Dataset'!$CG506))</f>
        <v>38.383259999999993</v>
      </c>
      <c r="CL506" s="33">
        <f>IF($CC506=TRUE,'1. Version 7 Dataset'!CK506-($CI506*'2. AC Monitors'!$B$15),'1. Version 7 Dataset'!CK506)</f>
        <v>38.383259999999993</v>
      </c>
      <c r="CM506" s="33">
        <f>IF($CD506=TRUE,CL506-($CI506*'2. AC Monitors'!$D$15),CL506)</f>
        <v>38.383259999999993</v>
      </c>
      <c r="CN506" s="33">
        <f>IF($CB506=TRUE,CM506-($CI506*'2. AC Monitors'!$E$15),CM506)</f>
        <v>38.383259999999993</v>
      </c>
      <c r="CO506" s="33">
        <f>IF($CA506="DC",CN506+(CI506*(1-'2. AC Monitors'!$D$21)),CN506)</f>
        <v>38.383259999999993</v>
      </c>
      <c r="CP506" s="35">
        <f>('2. AC Monitors'!$A$8*'1. Version 7 Dataset'!$R506)+'2. AC Monitors'!$C$8</f>
        <v>38.032739999999997</v>
      </c>
      <c r="CQ506" s="35">
        <f t="shared" si="55"/>
        <v>0</v>
      </c>
      <c r="CR506" s="33">
        <f>(IF(CD506=TRUE,CI506+(CI506*'2. AC Monitors'!$D$15),'1. Version 7 Dataset'!CI506))*0.85</f>
        <v>39.824828999999994</v>
      </c>
      <c r="CS506" s="35">
        <f t="shared" si="56"/>
        <v>0</v>
      </c>
      <c r="CT506" s="35">
        <f>($AZ506*$R506*'3. Signage Displays'!$A$7)+'3. Signage Displays'!$B$7*TANH('3. Signage Displays'!$C$7*('1. Version 7 Dataset'!$R506+'3. Signage Displays'!$D$7)+'3. Signage Displays'!$E$7)+'3. Signage Displays'!$F$7</f>
        <v>32.748735951734801</v>
      </c>
      <c r="CU506" s="36">
        <f>($AZ506*$R506*'3. Signage Displays'!$A$7)</f>
        <v>2.8014145999999998</v>
      </c>
      <c r="CV506" s="37">
        <f>BE506-(AZ506*R506*'3. Signage Displays'!$A$7)</f>
        <v>12.278585400000001</v>
      </c>
      <c r="CW506" s="37">
        <f>IF(CC506=TRUE,CV506-(CT506*'3. Signage Displays'!$A$12),CV506)</f>
        <v>12.278585400000001</v>
      </c>
      <c r="CX506" s="38">
        <f>'3. Signage Displays'!$B$7*TANH('3. Signage Displays'!$C$7*('1. Version 7 Dataset'!R506+'3. Signage Displays'!$D$7)+'3. Signage Displays'!$E$7)+'3. Signage Displays'!$F$7</f>
        <v>29.9473213517348</v>
      </c>
      <c r="CY506" s="28">
        <f t="shared" si="57"/>
        <v>1</v>
      </c>
    </row>
    <row r="507" spans="1:103" s="17" customFormat="1" ht="19.5" customHeight="1">
      <c r="A507" s="28">
        <v>707</v>
      </c>
      <c r="B507" s="29" t="s">
        <v>446</v>
      </c>
      <c r="C507" s="29" t="s">
        <v>464</v>
      </c>
      <c r="D507" s="29" t="s">
        <v>465</v>
      </c>
      <c r="E507" s="29" t="s">
        <v>449</v>
      </c>
      <c r="F507" s="29" t="s">
        <v>466</v>
      </c>
      <c r="G507" s="29" t="s">
        <v>467</v>
      </c>
      <c r="H507" s="29" t="s">
        <v>468</v>
      </c>
      <c r="I507" s="29" t="s">
        <v>78</v>
      </c>
      <c r="J507" s="29" t="s">
        <v>79</v>
      </c>
      <c r="K507" s="29"/>
      <c r="L507" s="29" t="s">
        <v>80</v>
      </c>
      <c r="M507" s="29"/>
      <c r="N507" s="30">
        <v>500</v>
      </c>
      <c r="O507" s="30">
        <v>10.5</v>
      </c>
      <c r="P507" s="30">
        <v>18.7</v>
      </c>
      <c r="Q507" s="31">
        <v>21.5</v>
      </c>
      <c r="R507" s="30">
        <v>197.6</v>
      </c>
      <c r="S507" s="30">
        <v>1.78</v>
      </c>
      <c r="T507" s="30">
        <v>1080</v>
      </c>
      <c r="U507" s="30">
        <v>1920</v>
      </c>
      <c r="V507" s="32">
        <v>2.1</v>
      </c>
      <c r="W507" s="30">
        <v>10494</v>
      </c>
      <c r="X507" s="30">
        <v>60</v>
      </c>
      <c r="Y507" s="30">
        <v>32.700000000000003</v>
      </c>
      <c r="Z507" s="29" t="s">
        <v>81</v>
      </c>
      <c r="AA507" s="29" t="s">
        <v>86</v>
      </c>
      <c r="AB507" s="29"/>
      <c r="AC507" s="29"/>
      <c r="AD507" s="29" t="s">
        <v>84</v>
      </c>
      <c r="AE507" s="29" t="s">
        <v>84</v>
      </c>
      <c r="AF507" s="29" t="s">
        <v>469</v>
      </c>
      <c r="AG507" s="29"/>
      <c r="AH507" s="29" t="s">
        <v>86</v>
      </c>
      <c r="AI507" s="29"/>
      <c r="AJ507" s="29" t="s">
        <v>86</v>
      </c>
      <c r="AK507" s="29" t="s">
        <v>86</v>
      </c>
      <c r="AL507" s="29" t="s">
        <v>87</v>
      </c>
      <c r="AM507" s="29"/>
      <c r="AN507" s="29" t="s">
        <v>86</v>
      </c>
      <c r="AO507" s="29" t="s">
        <v>86</v>
      </c>
      <c r="AP507" s="29" t="s">
        <v>86</v>
      </c>
      <c r="AQ507" s="29" t="s">
        <v>96</v>
      </c>
      <c r="AR507" s="29"/>
      <c r="AS507" s="29" t="s">
        <v>84</v>
      </c>
      <c r="AT507" s="29" t="s">
        <v>89</v>
      </c>
      <c r="AU507" s="29"/>
      <c r="AV507" s="30">
        <v>10</v>
      </c>
      <c r="AW507" s="29" t="s">
        <v>84</v>
      </c>
      <c r="AX507" s="29" t="s">
        <v>83</v>
      </c>
      <c r="AY507" s="30">
        <v>250</v>
      </c>
      <c r="AZ507" s="30">
        <v>266.8</v>
      </c>
      <c r="BA507" s="30">
        <v>253.7</v>
      </c>
      <c r="BB507" s="30">
        <v>200</v>
      </c>
      <c r="BC507" s="29"/>
      <c r="BD507" s="29"/>
      <c r="BE507" s="30">
        <v>13.05</v>
      </c>
      <c r="BF507" s="29"/>
      <c r="BG507" s="30">
        <v>0.13</v>
      </c>
      <c r="BH507" s="29"/>
      <c r="BI507" s="29"/>
      <c r="BJ507" s="30">
        <v>0.16</v>
      </c>
      <c r="BK507" s="30">
        <v>40.74</v>
      </c>
      <c r="BL507" s="30">
        <v>40.74</v>
      </c>
      <c r="BM507" s="30">
        <v>59.2</v>
      </c>
      <c r="BN507" s="29"/>
      <c r="BO507" s="29"/>
      <c r="BP507" s="30">
        <v>0.23</v>
      </c>
      <c r="BQ507" s="30">
        <v>0.2</v>
      </c>
      <c r="BR507" s="29"/>
      <c r="BS507" s="30">
        <v>13.13</v>
      </c>
      <c r="BT507" s="30">
        <v>41.41</v>
      </c>
      <c r="BU507" s="29"/>
      <c r="BV507" s="30">
        <v>0</v>
      </c>
      <c r="BW507" s="28">
        <v>707</v>
      </c>
      <c r="BX507" s="33">
        <f t="shared" si="52"/>
        <v>40.751519999999999</v>
      </c>
      <c r="BY507" s="34">
        <f>IF(COUNTIF($G$2:G507,G507)=1,1,0)</f>
        <v>1</v>
      </c>
      <c r="BZ507" s="34">
        <f t="shared" si="53"/>
        <v>1</v>
      </c>
      <c r="CA507" s="28" t="s">
        <v>3405</v>
      </c>
      <c r="CB507" s="34" t="b">
        <f t="shared" si="58"/>
        <v>0</v>
      </c>
      <c r="CC507" s="34" t="b">
        <f t="shared" si="54"/>
        <v>0</v>
      </c>
      <c r="CD507" s="34" t="b">
        <f t="array" ref="CD507">ISNUMBER(SEARCH("Touch Screen",$AJ507))</f>
        <v>0</v>
      </c>
      <c r="CE507" s="34"/>
      <c r="CF507" s="34"/>
      <c r="CG507" s="32">
        <v>32.700000000000003</v>
      </c>
      <c r="CH507" s="28">
        <v>0</v>
      </c>
      <c r="CI507" s="33">
        <f>('2. AC Monitors'!$A$8*'1. Version 7 Dataset'!$R507)+('1. Version 7 Dataset'!$V507*'2. AC Monitors'!$B$8)+'2. AC Monitors'!$C$8</f>
        <v>40.927199999999999</v>
      </c>
      <c r="CJ507" s="35">
        <f>BX507-('2. AC Monitors'!$B$8*V507)</f>
        <v>31.931519999999999</v>
      </c>
      <c r="CK507" s="33">
        <f>IF($CH507=0,CJ507,CJ507-('2. AC Monitors'!$A$15*'1. Version 7 Dataset'!$CG507))</f>
        <v>31.931519999999999</v>
      </c>
      <c r="CL507" s="33">
        <f>IF($CC507=TRUE,'1. Version 7 Dataset'!CK507-($CI507*'2. AC Monitors'!$B$15),'1. Version 7 Dataset'!CK507)</f>
        <v>31.931519999999999</v>
      </c>
      <c r="CM507" s="33">
        <f>IF($CD507=TRUE,CL507-($CI507*'2. AC Monitors'!$D$15),CL507)</f>
        <v>31.931519999999999</v>
      </c>
      <c r="CN507" s="33">
        <f>IF($CB507=TRUE,CM507-($CI507*'2. AC Monitors'!$E$15),CM507)</f>
        <v>31.931519999999999</v>
      </c>
      <c r="CO507" s="33">
        <f>IF($CA507="DC",CN507+(CI507*(1-'2. AC Monitors'!$D$21)),CN507)</f>
        <v>31.931519999999999</v>
      </c>
      <c r="CP507" s="35">
        <f>('2. AC Monitors'!$A$8*'1. Version 7 Dataset'!$R507)+'2. AC Monitors'!$C$8</f>
        <v>32.107199999999999</v>
      </c>
      <c r="CQ507" s="35">
        <f t="shared" si="55"/>
        <v>1</v>
      </c>
      <c r="CR507" s="33">
        <f>(IF(CD507=TRUE,CI507+(CI507*'2. AC Monitors'!$D$15),'1. Version 7 Dataset'!CI507))*0.85</f>
        <v>34.788119999999999</v>
      </c>
      <c r="CS507" s="35">
        <f t="shared" si="56"/>
        <v>0</v>
      </c>
      <c r="CT507" s="35">
        <f>($AZ507*$R507*'3. Signage Displays'!$A$7)+'3. Signage Displays'!$B$7*TANH('3. Signage Displays'!$C$7*('1. Version 7 Dataset'!$R507+'3. Signage Displays'!$D$7)+'3. Signage Displays'!$E$7)+'3. Signage Displays'!$F$7</f>
        <v>29.156666531624591</v>
      </c>
      <c r="CU507" s="36">
        <f>($AZ507*$R507*'3. Signage Displays'!$A$7)</f>
        <v>2.1087872000000001</v>
      </c>
      <c r="CV507" s="37">
        <f>BE507-(AZ507*R507*'3. Signage Displays'!$A$7)</f>
        <v>10.941212800000001</v>
      </c>
      <c r="CW507" s="37">
        <f>IF(CC507=TRUE,CV507-(CT507*'3. Signage Displays'!$A$12),CV507)</f>
        <v>10.941212800000001</v>
      </c>
      <c r="CX507" s="38">
        <f>'3. Signage Displays'!$B$7*TANH('3. Signage Displays'!$C$7*('1. Version 7 Dataset'!R507+'3. Signage Displays'!$D$7)+'3. Signage Displays'!$E$7)+'3. Signage Displays'!$F$7</f>
        <v>27.047879331624593</v>
      </c>
      <c r="CY507" s="28">
        <f t="shared" si="57"/>
        <v>1</v>
      </c>
    </row>
    <row r="508" spans="1:103" s="17" customFormat="1" ht="19.5" customHeight="1">
      <c r="A508" s="28">
        <v>710</v>
      </c>
      <c r="B508" s="29" t="s">
        <v>3083</v>
      </c>
      <c r="C508" s="29" t="s">
        <v>3290</v>
      </c>
      <c r="D508" s="29" t="s">
        <v>3291</v>
      </c>
      <c r="E508" s="29" t="s">
        <v>3086</v>
      </c>
      <c r="F508" s="29" t="s">
        <v>3290</v>
      </c>
      <c r="G508" s="29" t="s">
        <v>3291</v>
      </c>
      <c r="H508" s="29" t="s">
        <v>3292</v>
      </c>
      <c r="I508" s="29" t="s">
        <v>78</v>
      </c>
      <c r="J508" s="29" t="s">
        <v>88</v>
      </c>
      <c r="K508" s="29" t="s">
        <v>3293</v>
      </c>
      <c r="L508" s="29" t="s">
        <v>80</v>
      </c>
      <c r="M508" s="29"/>
      <c r="N508" s="30">
        <v>3000</v>
      </c>
      <c r="O508" s="30">
        <v>11.5</v>
      </c>
      <c r="P508" s="30">
        <v>20.5</v>
      </c>
      <c r="Q508" s="31">
        <v>23.6</v>
      </c>
      <c r="R508" s="30">
        <v>237.99</v>
      </c>
      <c r="S508" s="30">
        <v>1.78</v>
      </c>
      <c r="T508" s="30">
        <v>1080</v>
      </c>
      <c r="U508" s="30">
        <v>1920</v>
      </c>
      <c r="V508" s="32">
        <v>2.1</v>
      </c>
      <c r="W508" s="30">
        <v>8713</v>
      </c>
      <c r="X508" s="30">
        <v>60</v>
      </c>
      <c r="Y508" s="30">
        <v>0.3</v>
      </c>
      <c r="Z508" s="29" t="s">
        <v>81</v>
      </c>
      <c r="AA508" s="29" t="s">
        <v>86</v>
      </c>
      <c r="AB508" s="29"/>
      <c r="AC508" s="29"/>
      <c r="AD508" s="29" t="s">
        <v>84</v>
      </c>
      <c r="AE508" s="29" t="s">
        <v>83</v>
      </c>
      <c r="AF508" s="29" t="s">
        <v>3294</v>
      </c>
      <c r="AG508" s="29" t="s">
        <v>1140</v>
      </c>
      <c r="AH508" s="29" t="s">
        <v>120</v>
      </c>
      <c r="AI508" s="29"/>
      <c r="AJ508" s="29" t="s">
        <v>120</v>
      </c>
      <c r="AK508" s="29" t="s">
        <v>86</v>
      </c>
      <c r="AL508" s="29" t="s">
        <v>102</v>
      </c>
      <c r="AM508" s="29" t="s">
        <v>1140</v>
      </c>
      <c r="AN508" s="29" t="s">
        <v>86</v>
      </c>
      <c r="AO508" s="29" t="s">
        <v>86</v>
      </c>
      <c r="AP508" s="29" t="s">
        <v>86</v>
      </c>
      <c r="AQ508" s="29" t="s">
        <v>96</v>
      </c>
      <c r="AR508" s="29"/>
      <c r="AS508" s="29" t="s">
        <v>84</v>
      </c>
      <c r="AT508" s="29" t="s">
        <v>89</v>
      </c>
      <c r="AU508" s="29"/>
      <c r="AV508" s="30">
        <v>1</v>
      </c>
      <c r="AW508" s="29" t="s">
        <v>84</v>
      </c>
      <c r="AX508" s="29" t="s">
        <v>84</v>
      </c>
      <c r="AY508" s="30">
        <v>250</v>
      </c>
      <c r="AZ508" s="30">
        <v>232.7</v>
      </c>
      <c r="BA508" s="30">
        <v>194.4</v>
      </c>
      <c r="BB508" s="30">
        <v>200.1</v>
      </c>
      <c r="BC508" s="29"/>
      <c r="BD508" s="29"/>
      <c r="BE508" s="30">
        <v>15.66</v>
      </c>
      <c r="BF508" s="29"/>
      <c r="BG508" s="30">
        <v>0.11</v>
      </c>
      <c r="BH508" s="30">
        <v>0.1</v>
      </c>
      <c r="BI508" s="29"/>
      <c r="BJ508" s="30">
        <v>0.08</v>
      </c>
      <c r="BK508" s="30">
        <v>48.64</v>
      </c>
      <c r="BL508" s="30">
        <v>48.64</v>
      </c>
      <c r="BM508" s="30">
        <v>53.3</v>
      </c>
      <c r="BN508" s="29"/>
      <c r="BO508" s="29"/>
      <c r="BP508" s="30">
        <v>0.14000000000000001</v>
      </c>
      <c r="BQ508" s="30">
        <v>0.16</v>
      </c>
      <c r="BR508" s="30">
        <v>0.15</v>
      </c>
      <c r="BS508" s="30">
        <v>15.69</v>
      </c>
      <c r="BT508" s="30">
        <v>49.02</v>
      </c>
      <c r="BU508" s="29"/>
      <c r="BV508" s="30">
        <v>0</v>
      </c>
      <c r="BW508" s="28">
        <v>710</v>
      </c>
      <c r="BX508" s="33">
        <f t="shared" si="52"/>
        <v>48.639899999999997</v>
      </c>
      <c r="BY508" s="34">
        <f>IF(COUNTIF($G$2:G508,G508)=1,1,0)</f>
        <v>1</v>
      </c>
      <c r="BZ508" s="34">
        <f t="shared" si="53"/>
        <v>1</v>
      </c>
      <c r="CA508" s="28" t="s">
        <v>3405</v>
      </c>
      <c r="CB508" s="34" t="b">
        <f t="shared" si="58"/>
        <v>0</v>
      </c>
      <c r="CC508" s="34" t="b">
        <f t="shared" si="54"/>
        <v>0</v>
      </c>
      <c r="CD508" s="34" t="b">
        <f t="array" ref="CD508">ISNUMBER(SEARCH("Touch Screen",$AJ508))</f>
        <v>0</v>
      </c>
      <c r="CE508" s="34"/>
      <c r="CF508" s="34"/>
      <c r="CG508" s="32">
        <v>0.3</v>
      </c>
      <c r="CH508" s="28">
        <v>0</v>
      </c>
      <c r="CI508" s="33">
        <f>('2. AC Monitors'!$A$8*'1. Version 7 Dataset'!$R508)+('1. Version 7 Dataset'!$V508*'2. AC Monitors'!$B$8)+'2. AC Monitors'!$C$8</f>
        <v>45.854780000000005</v>
      </c>
      <c r="CJ508" s="35">
        <f>BX508-('2. AC Monitors'!$B$8*V508)</f>
        <v>39.819899999999997</v>
      </c>
      <c r="CK508" s="33">
        <f>IF($CH508=0,CJ508,CJ508-('2. AC Monitors'!$A$15*'1. Version 7 Dataset'!$CG508))</f>
        <v>39.819899999999997</v>
      </c>
      <c r="CL508" s="33">
        <f>IF($CC508=TRUE,'1. Version 7 Dataset'!CK508-($CI508*'2. AC Monitors'!$B$15),'1. Version 7 Dataset'!CK508)</f>
        <v>39.819899999999997</v>
      </c>
      <c r="CM508" s="33">
        <f>IF($CD508=TRUE,CL508-($CI508*'2. AC Monitors'!$D$15),CL508)</f>
        <v>39.819899999999997</v>
      </c>
      <c r="CN508" s="33">
        <f>IF($CB508=TRUE,CM508-($CI508*'2. AC Monitors'!$E$15),CM508)</f>
        <v>39.819899999999997</v>
      </c>
      <c r="CO508" s="33">
        <f>IF($CA508="DC",CN508+(CI508*(1-'2. AC Monitors'!$D$21)),CN508)</f>
        <v>39.819899999999997</v>
      </c>
      <c r="CP508" s="35">
        <f>('2. AC Monitors'!$A$8*'1. Version 7 Dataset'!$R508)+'2. AC Monitors'!$C$8</f>
        <v>37.034779999999998</v>
      </c>
      <c r="CQ508" s="35">
        <f t="shared" si="55"/>
        <v>0</v>
      </c>
      <c r="CR508" s="33">
        <f>(IF(CD508=TRUE,CI508+(CI508*'2. AC Monitors'!$D$15),'1. Version 7 Dataset'!CI508))*0.85</f>
        <v>38.976563000000006</v>
      </c>
      <c r="CS508" s="35">
        <f t="shared" si="56"/>
        <v>0</v>
      </c>
      <c r="CT508" s="35">
        <f>($AZ508*$R508*'3. Signage Displays'!$A$7)+'3. Signage Displays'!$B$7*TANH('3. Signage Displays'!$C$7*('1. Version 7 Dataset'!$R508+'3. Signage Displays'!$D$7)+'3. Signage Displays'!$E$7)+'3. Signage Displays'!$F$7</f>
        <v>31.674942197687805</v>
      </c>
      <c r="CU508" s="36">
        <f>($AZ508*$R508*'3. Signage Displays'!$A$7)</f>
        <v>2.2152109200000001</v>
      </c>
      <c r="CV508" s="37">
        <f>BE508-(AZ508*R508*'3. Signage Displays'!$A$7)</f>
        <v>13.44478908</v>
      </c>
      <c r="CW508" s="37">
        <f>IF(CC508=TRUE,CV508-(CT508*'3. Signage Displays'!$A$12),CV508)</f>
        <v>13.44478908</v>
      </c>
      <c r="CX508" s="38">
        <f>'3. Signage Displays'!$B$7*TANH('3. Signage Displays'!$C$7*('1. Version 7 Dataset'!R508+'3. Signage Displays'!$D$7)+'3. Signage Displays'!$E$7)+'3. Signage Displays'!$F$7</f>
        <v>29.459731277687805</v>
      </c>
      <c r="CY508" s="28">
        <f t="shared" si="57"/>
        <v>1</v>
      </c>
    </row>
    <row r="509" spans="1:103" s="17" customFormat="1" ht="19.5" customHeight="1">
      <c r="A509" s="28">
        <v>711</v>
      </c>
      <c r="B509" s="29" t="s">
        <v>72</v>
      </c>
      <c r="C509" s="29" t="s">
        <v>365</v>
      </c>
      <c r="D509" s="29" t="s">
        <v>366</v>
      </c>
      <c r="E509" s="29" t="s">
        <v>75</v>
      </c>
      <c r="F509" s="29" t="s">
        <v>365</v>
      </c>
      <c r="G509" s="29" t="s">
        <v>366</v>
      </c>
      <c r="H509" s="29" t="s">
        <v>367</v>
      </c>
      <c r="I509" s="29" t="s">
        <v>78</v>
      </c>
      <c r="J509" s="29" t="s">
        <v>79</v>
      </c>
      <c r="K509" s="29"/>
      <c r="L509" s="29" t="s">
        <v>80</v>
      </c>
      <c r="M509" s="29"/>
      <c r="N509" s="30">
        <v>1000</v>
      </c>
      <c r="O509" s="30">
        <v>13.2</v>
      </c>
      <c r="P509" s="30">
        <v>23.5</v>
      </c>
      <c r="Q509" s="31">
        <v>27</v>
      </c>
      <c r="R509" s="30">
        <v>311.67</v>
      </c>
      <c r="S509" s="30">
        <v>1.78</v>
      </c>
      <c r="T509" s="30">
        <v>1080</v>
      </c>
      <c r="U509" s="30">
        <v>1920</v>
      </c>
      <c r="V509" s="32">
        <v>2.1</v>
      </c>
      <c r="W509" s="30">
        <v>6653</v>
      </c>
      <c r="X509" s="30">
        <v>60</v>
      </c>
      <c r="Y509" s="30">
        <v>84</v>
      </c>
      <c r="Z509" s="29" t="s">
        <v>81</v>
      </c>
      <c r="AA509" s="29" t="s">
        <v>86</v>
      </c>
      <c r="AB509" s="29"/>
      <c r="AC509" s="29"/>
      <c r="AD509" s="29" t="s">
        <v>83</v>
      </c>
      <c r="AE509" s="29" t="s">
        <v>84</v>
      </c>
      <c r="AF509" s="29" t="s">
        <v>251</v>
      </c>
      <c r="AG509" s="29" t="s">
        <v>118</v>
      </c>
      <c r="AH509" s="29" t="s">
        <v>119</v>
      </c>
      <c r="AI509" s="29"/>
      <c r="AJ509" s="29" t="s">
        <v>120</v>
      </c>
      <c r="AK509" s="29" t="s">
        <v>86</v>
      </c>
      <c r="AL509" s="29" t="s">
        <v>102</v>
      </c>
      <c r="AM509" s="29" t="s">
        <v>118</v>
      </c>
      <c r="AN509" s="29" t="s">
        <v>86</v>
      </c>
      <c r="AO509" s="29" t="s">
        <v>86</v>
      </c>
      <c r="AP509" s="29" t="s">
        <v>86</v>
      </c>
      <c r="AQ509" s="29" t="s">
        <v>96</v>
      </c>
      <c r="AR509" s="29"/>
      <c r="AS509" s="29" t="s">
        <v>84</v>
      </c>
      <c r="AT509" s="29" t="s">
        <v>121</v>
      </c>
      <c r="AU509" s="29"/>
      <c r="AV509" s="30">
        <v>1</v>
      </c>
      <c r="AW509" s="29" t="s">
        <v>84</v>
      </c>
      <c r="AX509" s="29" t="s">
        <v>84</v>
      </c>
      <c r="AY509" s="30">
        <v>250</v>
      </c>
      <c r="AZ509" s="30">
        <v>234.8</v>
      </c>
      <c r="BA509" s="30">
        <v>187.9</v>
      </c>
      <c r="BB509" s="30">
        <v>202</v>
      </c>
      <c r="BC509" s="29"/>
      <c r="BD509" s="29"/>
      <c r="BE509" s="30">
        <v>19.37</v>
      </c>
      <c r="BF509" s="29"/>
      <c r="BG509" s="30">
        <v>0.32</v>
      </c>
      <c r="BH509" s="29"/>
      <c r="BI509" s="29"/>
      <c r="BJ509" s="30">
        <v>0.11</v>
      </c>
      <c r="BK509" s="30">
        <v>61.25</v>
      </c>
      <c r="BL509" s="30">
        <v>61.25</v>
      </c>
      <c r="BM509" s="30">
        <v>64</v>
      </c>
      <c r="BN509" s="29"/>
      <c r="BO509" s="29"/>
      <c r="BP509" s="30">
        <v>0.19</v>
      </c>
      <c r="BQ509" s="30">
        <v>0.4</v>
      </c>
      <c r="BR509" s="29"/>
      <c r="BS509" s="30">
        <v>19.440000000000001</v>
      </c>
      <c r="BT509" s="30">
        <v>61.89</v>
      </c>
      <c r="BU509" s="29"/>
      <c r="BV509" s="30">
        <v>0</v>
      </c>
      <c r="BW509" s="28">
        <v>711</v>
      </c>
      <c r="BX509" s="33">
        <f t="shared" si="52"/>
        <v>61.210499999999996</v>
      </c>
      <c r="BY509" s="34">
        <f>IF(COUNTIF($G$2:G509,G509)=1,1,0)</f>
        <v>1</v>
      </c>
      <c r="BZ509" s="34">
        <f t="shared" si="53"/>
        <v>1</v>
      </c>
      <c r="CA509" s="28" t="s">
        <v>3405</v>
      </c>
      <c r="CB509" s="34" t="b">
        <f t="shared" si="58"/>
        <v>0</v>
      </c>
      <c r="CC509" s="34" t="b">
        <f t="shared" si="54"/>
        <v>0</v>
      </c>
      <c r="CD509" s="34" t="b">
        <f t="array" ref="CD509">ISNUMBER(SEARCH("Touch Screen",$AJ509))</f>
        <v>0</v>
      </c>
      <c r="CE509" s="34"/>
      <c r="CF509" s="34"/>
      <c r="CG509" s="32">
        <v>84</v>
      </c>
      <c r="CH509" s="28">
        <v>0</v>
      </c>
      <c r="CI509" s="33">
        <f>('2. AC Monitors'!$A$8*'1. Version 7 Dataset'!$R509)+('1. Version 7 Dataset'!$V509*'2. AC Monitors'!$B$8)+'2. AC Monitors'!$C$8</f>
        <v>54.843740000000004</v>
      </c>
      <c r="CJ509" s="35">
        <f>BX509-('2. AC Monitors'!$B$8*V509)</f>
        <v>52.390499999999996</v>
      </c>
      <c r="CK509" s="33">
        <f>IF($CH509=0,CJ509,CJ509-('2. AC Monitors'!$A$15*'1. Version 7 Dataset'!$CG509))</f>
        <v>52.390499999999996</v>
      </c>
      <c r="CL509" s="33">
        <f>IF($CC509=TRUE,'1. Version 7 Dataset'!CK509-($CI509*'2. AC Monitors'!$B$15),'1. Version 7 Dataset'!CK509)</f>
        <v>52.390499999999996</v>
      </c>
      <c r="CM509" s="33">
        <f>IF($CD509=TRUE,CL509-($CI509*'2. AC Monitors'!$D$15),CL509)</f>
        <v>52.390499999999996</v>
      </c>
      <c r="CN509" s="33">
        <f>IF($CB509=TRUE,CM509-($CI509*'2. AC Monitors'!$E$15),CM509)</f>
        <v>52.390499999999996</v>
      </c>
      <c r="CO509" s="33">
        <f>IF($CA509="DC",CN509+(CI509*(1-'2. AC Monitors'!$D$21)),CN509)</f>
        <v>52.390499999999996</v>
      </c>
      <c r="CP509" s="35">
        <f>('2. AC Monitors'!$A$8*'1. Version 7 Dataset'!$R509)+'2. AC Monitors'!$C$8</f>
        <v>46.023740000000004</v>
      </c>
      <c r="CQ509" s="35">
        <f t="shared" si="55"/>
        <v>0</v>
      </c>
      <c r="CR509" s="33">
        <f>(IF(CD509=TRUE,CI509+(CI509*'2. AC Monitors'!$D$15),'1. Version 7 Dataset'!CI509))*0.85</f>
        <v>46.617179</v>
      </c>
      <c r="CS509" s="35">
        <f t="shared" si="56"/>
        <v>0</v>
      </c>
      <c r="CT509" s="35">
        <f>($AZ509*$R509*'3. Signage Displays'!$A$7)+'3. Signage Displays'!$B$7*TANH('3. Signage Displays'!$C$7*('1. Version 7 Dataset'!$R509+'3. Signage Displays'!$D$7)+'3. Signage Displays'!$E$7)+'3. Signage Displays'!$F$7</f>
        <v>36.7655667190514</v>
      </c>
      <c r="CU509" s="36">
        <f>($AZ509*$R509*'3. Signage Displays'!$A$7)</f>
        <v>2.9272046400000007</v>
      </c>
      <c r="CV509" s="37">
        <f>BE509-(AZ509*R509*'3. Signage Displays'!$A$7)</f>
        <v>16.442795360000002</v>
      </c>
      <c r="CW509" s="37">
        <f>IF(CC509=TRUE,CV509-(CT509*'3. Signage Displays'!$A$12),CV509)</f>
        <v>16.442795360000002</v>
      </c>
      <c r="CX509" s="38">
        <f>'3. Signage Displays'!$B$7*TANH('3. Signage Displays'!$C$7*('1. Version 7 Dataset'!R509+'3. Signage Displays'!$D$7)+'3. Signage Displays'!$E$7)+'3. Signage Displays'!$F$7</f>
        <v>33.8383620790514</v>
      </c>
      <c r="CY509" s="28">
        <f t="shared" si="57"/>
        <v>1</v>
      </c>
    </row>
    <row r="510" spans="1:103" s="17" customFormat="1" ht="19.5" customHeight="1">
      <c r="A510" s="28">
        <v>712</v>
      </c>
      <c r="B510" s="29" t="s">
        <v>1196</v>
      </c>
      <c r="C510" s="29" t="s">
        <v>1255</v>
      </c>
      <c r="D510" s="29" t="s">
        <v>1256</v>
      </c>
      <c r="E510" s="29" t="s">
        <v>1199</v>
      </c>
      <c r="F510" s="29" t="s">
        <v>1255</v>
      </c>
      <c r="G510" s="29" t="s">
        <v>1256</v>
      </c>
      <c r="H510" s="29"/>
      <c r="I510" s="29" t="s">
        <v>78</v>
      </c>
      <c r="J510" s="29" t="s">
        <v>100</v>
      </c>
      <c r="K510" s="29"/>
      <c r="L510" s="29" t="s">
        <v>80</v>
      </c>
      <c r="M510" s="29"/>
      <c r="N510" s="30">
        <v>1000</v>
      </c>
      <c r="O510" s="30">
        <v>13.2</v>
      </c>
      <c r="P510" s="30">
        <v>23.5</v>
      </c>
      <c r="Q510" s="31">
        <v>27</v>
      </c>
      <c r="R510" s="30">
        <v>311.5</v>
      </c>
      <c r="S510" s="30">
        <v>1.78</v>
      </c>
      <c r="T510" s="30">
        <v>1080</v>
      </c>
      <c r="U510" s="30">
        <v>1920</v>
      </c>
      <c r="V510" s="32">
        <v>2.1</v>
      </c>
      <c r="W510" s="30">
        <v>6657</v>
      </c>
      <c r="X510" s="30">
        <v>60</v>
      </c>
      <c r="Y510" s="30">
        <v>0.4</v>
      </c>
      <c r="Z510" s="29" t="s">
        <v>81</v>
      </c>
      <c r="AA510" s="29" t="s">
        <v>86</v>
      </c>
      <c r="AB510" s="29"/>
      <c r="AC510" s="29"/>
      <c r="AD510" s="29" t="s">
        <v>83</v>
      </c>
      <c r="AE510" s="29" t="s">
        <v>84</v>
      </c>
      <c r="AF510" s="29" t="s">
        <v>1257</v>
      </c>
      <c r="AG510" s="29"/>
      <c r="AH510" s="29" t="s">
        <v>318</v>
      </c>
      <c r="AI510" s="29"/>
      <c r="AJ510" s="29" t="s">
        <v>318</v>
      </c>
      <c r="AK510" s="29" t="s">
        <v>86</v>
      </c>
      <c r="AL510" s="29" t="s">
        <v>102</v>
      </c>
      <c r="AM510" s="29"/>
      <c r="AN510" s="29" t="s">
        <v>86</v>
      </c>
      <c r="AO510" s="29" t="s">
        <v>86</v>
      </c>
      <c r="AP510" s="29" t="s">
        <v>86</v>
      </c>
      <c r="AQ510" s="29" t="s">
        <v>96</v>
      </c>
      <c r="AR510" s="29"/>
      <c r="AS510" s="29" t="s">
        <v>84</v>
      </c>
      <c r="AT510" s="29" t="s">
        <v>89</v>
      </c>
      <c r="AU510" s="29"/>
      <c r="AV510" s="30">
        <v>1</v>
      </c>
      <c r="AW510" s="29" t="s">
        <v>84</v>
      </c>
      <c r="AX510" s="29" t="s">
        <v>83</v>
      </c>
      <c r="AY510" s="30">
        <v>300</v>
      </c>
      <c r="AZ510" s="30">
        <v>217.4</v>
      </c>
      <c r="BA510" s="30">
        <v>183.3</v>
      </c>
      <c r="BB510" s="30">
        <v>200</v>
      </c>
      <c r="BC510" s="29"/>
      <c r="BD510" s="29"/>
      <c r="BE510" s="30">
        <v>22.8</v>
      </c>
      <c r="BF510" s="29"/>
      <c r="BG510" s="30">
        <v>0.3</v>
      </c>
      <c r="BH510" s="30">
        <v>0.3</v>
      </c>
      <c r="BI510" s="29"/>
      <c r="BJ510" s="30">
        <v>0.2</v>
      </c>
      <c r="BK510" s="30">
        <v>71.61</v>
      </c>
      <c r="BL510" s="30">
        <v>71.61</v>
      </c>
      <c r="BM510" s="30">
        <v>73.599999999999994</v>
      </c>
      <c r="BN510" s="29"/>
      <c r="BO510" s="29"/>
      <c r="BP510" s="30">
        <v>0.2</v>
      </c>
      <c r="BQ510" s="30">
        <v>0.3</v>
      </c>
      <c r="BR510" s="30">
        <v>0.3</v>
      </c>
      <c r="BS510" s="30">
        <v>23.1</v>
      </c>
      <c r="BT510" s="30">
        <v>72.53</v>
      </c>
      <c r="BU510" s="29"/>
      <c r="BV510" s="30">
        <v>0</v>
      </c>
      <c r="BW510" s="28">
        <v>712</v>
      </c>
      <c r="BX510" s="33">
        <f t="shared" si="52"/>
        <v>71.612999999999985</v>
      </c>
      <c r="BY510" s="34">
        <f>IF(COUNTIF($G$2:G510,G510)=1,1,0)</f>
        <v>0</v>
      </c>
      <c r="BZ510" s="34">
        <f t="shared" si="53"/>
        <v>1</v>
      </c>
      <c r="CA510" s="28" t="s">
        <v>3405</v>
      </c>
      <c r="CB510" s="34" t="b">
        <f t="shared" si="58"/>
        <v>0</v>
      </c>
      <c r="CC510" s="34" t="b">
        <f t="shared" si="54"/>
        <v>0</v>
      </c>
      <c r="CD510" s="34" t="b">
        <f t="array" ref="CD510">ISNUMBER(SEARCH("Touch Screen",$AJ510))</f>
        <v>1</v>
      </c>
      <c r="CE510" s="34"/>
      <c r="CF510" s="34"/>
      <c r="CG510" s="32">
        <v>40</v>
      </c>
      <c r="CH510" s="28">
        <v>0</v>
      </c>
      <c r="CI510" s="33">
        <f>('2. AC Monitors'!$A$8*'1. Version 7 Dataset'!$R510)+('1. Version 7 Dataset'!$V510*'2. AC Monitors'!$B$8)+'2. AC Monitors'!$C$8</f>
        <v>54.823</v>
      </c>
      <c r="CJ510" s="35">
        <f>BX510-('2. AC Monitors'!$B$8*V510)</f>
        <v>62.792999999999985</v>
      </c>
      <c r="CK510" s="33">
        <f>IF($CH510=0,CJ510,CJ510-('2. AC Monitors'!$A$15*'1. Version 7 Dataset'!$CG510))</f>
        <v>62.792999999999985</v>
      </c>
      <c r="CL510" s="33">
        <f>IF($CC510=TRUE,'1. Version 7 Dataset'!CK510-($CI510*'2. AC Monitors'!$B$15),'1. Version 7 Dataset'!CK510)</f>
        <v>62.792999999999985</v>
      </c>
      <c r="CM510" s="33">
        <f>IF($CD510=TRUE,CL510-($CI510*'2. AC Monitors'!$D$15),CL510)</f>
        <v>54.569549999999985</v>
      </c>
      <c r="CN510" s="33">
        <f>IF($CB510=TRUE,CM510-($CI510*'2. AC Monitors'!$E$15),CM510)</f>
        <v>54.569549999999985</v>
      </c>
      <c r="CO510" s="33">
        <f>IF($CA510="DC",CN510+(CI510*(1-'2. AC Monitors'!$D$21)),CN510)</f>
        <v>54.569549999999985</v>
      </c>
      <c r="CP510" s="35">
        <f>('2. AC Monitors'!$A$8*'1. Version 7 Dataset'!$R510)+'2. AC Monitors'!$C$8</f>
        <v>46.003</v>
      </c>
      <c r="CQ510" s="35">
        <f t="shared" si="55"/>
        <v>0</v>
      </c>
      <c r="CR510" s="33">
        <f>(IF(CD510=TRUE,CI510+(CI510*'2. AC Monitors'!$D$15),'1. Version 7 Dataset'!CI510))*0.85</f>
        <v>53.589482499999995</v>
      </c>
      <c r="CS510" s="35">
        <f t="shared" si="56"/>
        <v>0</v>
      </c>
      <c r="CT510" s="35">
        <f>($AZ510*$R510*'3. Signage Displays'!$A$7)+'3. Signage Displays'!$B$7*TANH('3. Signage Displays'!$C$7*('1. Version 7 Dataset'!$R510+'3. Signage Displays'!$D$7)+'3. Signage Displays'!$E$7)+'3. Signage Displays'!$F$7</f>
        <v>36.537101626443196</v>
      </c>
      <c r="CU510" s="36">
        <f>($AZ510*$R510*'3. Signage Displays'!$A$7)</f>
        <v>2.7088040000000007</v>
      </c>
      <c r="CV510" s="37">
        <f>BE510-(AZ510*R510*'3. Signage Displays'!$A$7)</f>
        <v>20.091196</v>
      </c>
      <c r="CW510" s="37">
        <f>IF(CC510=TRUE,CV510-(CT510*'3. Signage Displays'!$A$12),CV510)</f>
        <v>20.091196</v>
      </c>
      <c r="CX510" s="38">
        <f>'3. Signage Displays'!$B$7*TANH('3. Signage Displays'!$C$7*('1. Version 7 Dataset'!R510+'3. Signage Displays'!$D$7)+'3. Signage Displays'!$E$7)+'3. Signage Displays'!$F$7</f>
        <v>33.828297626443195</v>
      </c>
      <c r="CY510" s="28">
        <f t="shared" si="57"/>
        <v>1</v>
      </c>
    </row>
    <row r="511" spans="1:103" s="17" customFormat="1" ht="19.5" customHeight="1">
      <c r="A511" s="28">
        <v>713</v>
      </c>
      <c r="B511" s="29" t="s">
        <v>3083</v>
      </c>
      <c r="C511" s="29" t="s">
        <v>3219</v>
      </c>
      <c r="D511" s="29" t="s">
        <v>3220</v>
      </c>
      <c r="E511" s="29" t="s">
        <v>3086</v>
      </c>
      <c r="F511" s="29" t="s">
        <v>3219</v>
      </c>
      <c r="G511" s="29" t="s">
        <v>3220</v>
      </c>
      <c r="H511" s="29"/>
      <c r="I511" s="29" t="s">
        <v>78</v>
      </c>
      <c r="J511" s="29" t="s">
        <v>79</v>
      </c>
      <c r="K511" s="29"/>
      <c r="L511" s="29" t="s">
        <v>80</v>
      </c>
      <c r="M511" s="29"/>
      <c r="N511" s="30">
        <v>1000</v>
      </c>
      <c r="O511" s="30">
        <v>13.2</v>
      </c>
      <c r="P511" s="30">
        <v>23.5</v>
      </c>
      <c r="Q511" s="31">
        <v>27</v>
      </c>
      <c r="R511" s="30">
        <v>311.5</v>
      </c>
      <c r="S511" s="30">
        <v>1.78</v>
      </c>
      <c r="T511" s="30">
        <v>1080</v>
      </c>
      <c r="U511" s="30">
        <v>1920</v>
      </c>
      <c r="V511" s="32">
        <v>2.1</v>
      </c>
      <c r="W511" s="30">
        <v>6657</v>
      </c>
      <c r="X511" s="30">
        <v>60</v>
      </c>
      <c r="Y511" s="30">
        <v>0.3</v>
      </c>
      <c r="Z511" s="29" t="s">
        <v>86</v>
      </c>
      <c r="AA511" s="29" t="s">
        <v>86</v>
      </c>
      <c r="AB511" s="29"/>
      <c r="AC511" s="29"/>
      <c r="AD511" s="29" t="s">
        <v>84</v>
      </c>
      <c r="AE511" s="29" t="s">
        <v>84</v>
      </c>
      <c r="AF511" s="29" t="s">
        <v>830</v>
      </c>
      <c r="AG511" s="29" t="s">
        <v>235</v>
      </c>
      <c r="AH511" s="29" t="s">
        <v>86</v>
      </c>
      <c r="AI511" s="29"/>
      <c r="AJ511" s="29" t="s">
        <v>86</v>
      </c>
      <c r="AK511" s="29" t="s">
        <v>86</v>
      </c>
      <c r="AL511" s="29" t="s">
        <v>87</v>
      </c>
      <c r="AM511" s="29" t="s">
        <v>235</v>
      </c>
      <c r="AN511" s="29" t="s">
        <v>86</v>
      </c>
      <c r="AO511" s="29" t="s">
        <v>86</v>
      </c>
      <c r="AP511" s="29" t="s">
        <v>86</v>
      </c>
      <c r="AQ511" s="29" t="s">
        <v>96</v>
      </c>
      <c r="AR511" s="29"/>
      <c r="AS511" s="29" t="s">
        <v>84</v>
      </c>
      <c r="AT511" s="29" t="s">
        <v>89</v>
      </c>
      <c r="AU511" s="29"/>
      <c r="AV511" s="30">
        <v>5</v>
      </c>
      <c r="AW511" s="29" t="s">
        <v>84</v>
      </c>
      <c r="AX511" s="29" t="s">
        <v>84</v>
      </c>
      <c r="AY511" s="30">
        <v>300</v>
      </c>
      <c r="AZ511" s="30">
        <v>287.89999999999998</v>
      </c>
      <c r="BA511" s="30">
        <v>272.8</v>
      </c>
      <c r="BB511" s="30">
        <v>200</v>
      </c>
      <c r="BC511" s="29"/>
      <c r="BD511" s="29"/>
      <c r="BE511" s="30">
        <v>18.739999999999998</v>
      </c>
      <c r="BF511" s="29"/>
      <c r="BG511" s="30">
        <v>0.37</v>
      </c>
      <c r="BH511" s="30">
        <v>0</v>
      </c>
      <c r="BI511" s="29"/>
      <c r="BJ511" s="30">
        <v>0.28000000000000003</v>
      </c>
      <c r="BK511" s="30">
        <v>59.56</v>
      </c>
      <c r="BL511" s="30">
        <v>59.56</v>
      </c>
      <c r="BM511" s="30">
        <v>64</v>
      </c>
      <c r="BN511" s="29"/>
      <c r="BO511" s="29"/>
      <c r="BP511" s="30">
        <v>0.32</v>
      </c>
      <c r="BQ511" s="30">
        <v>0.38</v>
      </c>
      <c r="BR511" s="30">
        <v>0</v>
      </c>
      <c r="BS511" s="30">
        <v>18.63</v>
      </c>
      <c r="BT511" s="30">
        <v>59.28</v>
      </c>
      <c r="BU511" s="29"/>
      <c r="BV511" s="30">
        <v>0</v>
      </c>
      <c r="BW511" s="28">
        <v>713</v>
      </c>
      <c r="BX511" s="33">
        <f t="shared" si="52"/>
        <v>59.563619999999993</v>
      </c>
      <c r="BY511" s="34">
        <f>IF(COUNTIF($G$2:G511,G511)=1,1,0)</f>
        <v>1</v>
      </c>
      <c r="BZ511" s="34">
        <f t="shared" si="53"/>
        <v>1</v>
      </c>
      <c r="CA511" s="28" t="s">
        <v>3405</v>
      </c>
      <c r="CB511" s="34" t="b">
        <f t="shared" si="58"/>
        <v>0</v>
      </c>
      <c r="CC511" s="34" t="b">
        <f t="shared" si="54"/>
        <v>0</v>
      </c>
      <c r="CD511" s="34" t="b">
        <f t="array" ref="CD511">ISNUMBER(SEARCH("Touch Screen",$AJ511))</f>
        <v>0</v>
      </c>
      <c r="CE511" s="34"/>
      <c r="CF511" s="34"/>
      <c r="CG511" s="32">
        <v>0.3</v>
      </c>
      <c r="CH511" s="28">
        <v>0</v>
      </c>
      <c r="CI511" s="33">
        <f>('2. AC Monitors'!$A$8*'1. Version 7 Dataset'!$R511)+('1. Version 7 Dataset'!$V511*'2. AC Monitors'!$B$8)+'2. AC Monitors'!$C$8</f>
        <v>54.823</v>
      </c>
      <c r="CJ511" s="35">
        <f>BX511-('2. AC Monitors'!$B$8*V511)</f>
        <v>50.743619999999993</v>
      </c>
      <c r="CK511" s="33">
        <f>IF($CH511=0,CJ511,CJ511-('2. AC Monitors'!$A$15*'1. Version 7 Dataset'!$CG511))</f>
        <v>50.743619999999993</v>
      </c>
      <c r="CL511" s="33">
        <f>IF($CC511=TRUE,'1. Version 7 Dataset'!CK511-($CI511*'2. AC Monitors'!$B$15),'1. Version 7 Dataset'!CK511)</f>
        <v>50.743619999999993</v>
      </c>
      <c r="CM511" s="33">
        <f>IF($CD511=TRUE,CL511-($CI511*'2. AC Monitors'!$D$15),CL511)</f>
        <v>50.743619999999993</v>
      </c>
      <c r="CN511" s="33">
        <f>IF($CB511=TRUE,CM511-($CI511*'2. AC Monitors'!$E$15),CM511)</f>
        <v>50.743619999999993</v>
      </c>
      <c r="CO511" s="33">
        <f>IF($CA511="DC",CN511+(CI511*(1-'2. AC Monitors'!$D$21)),CN511)</f>
        <v>50.743619999999993</v>
      </c>
      <c r="CP511" s="35">
        <f>('2. AC Monitors'!$A$8*'1. Version 7 Dataset'!$R511)+'2. AC Monitors'!$C$8</f>
        <v>46.003</v>
      </c>
      <c r="CQ511" s="35">
        <f t="shared" si="55"/>
        <v>0</v>
      </c>
      <c r="CR511" s="33">
        <f>(IF(CD511=TRUE,CI511+(CI511*'2. AC Monitors'!$D$15),'1. Version 7 Dataset'!CI511))*0.85</f>
        <v>46.599550000000001</v>
      </c>
      <c r="CS511" s="35">
        <f t="shared" si="56"/>
        <v>0</v>
      </c>
      <c r="CT511" s="35">
        <f>($AZ511*$R511*'3. Signage Displays'!$A$7)+'3. Signage Displays'!$B$7*TANH('3. Signage Displays'!$C$7*('1. Version 7 Dataset'!$R511+'3. Signage Displays'!$D$7)+'3. Signage Displays'!$E$7)+'3. Signage Displays'!$F$7</f>
        <v>37.415531626443197</v>
      </c>
      <c r="CU511" s="36">
        <f>($AZ511*$R511*'3. Signage Displays'!$A$7)</f>
        <v>3.587234</v>
      </c>
      <c r="CV511" s="37">
        <f>BE511-(AZ511*R511*'3. Signage Displays'!$A$7)</f>
        <v>15.152765999999998</v>
      </c>
      <c r="CW511" s="37">
        <f>IF(CC511=TRUE,CV511-(CT511*'3. Signage Displays'!$A$12),CV511)</f>
        <v>15.152765999999998</v>
      </c>
      <c r="CX511" s="38">
        <f>'3. Signage Displays'!$B$7*TANH('3. Signage Displays'!$C$7*('1. Version 7 Dataset'!R511+'3. Signage Displays'!$D$7)+'3. Signage Displays'!$E$7)+'3. Signage Displays'!$F$7</f>
        <v>33.828297626443195</v>
      </c>
      <c r="CY511" s="28">
        <f t="shared" si="57"/>
        <v>1</v>
      </c>
    </row>
    <row r="512" spans="1:103" s="17" customFormat="1" ht="19.5" customHeight="1">
      <c r="A512" s="28">
        <v>715</v>
      </c>
      <c r="B512" s="29" t="s">
        <v>1604</v>
      </c>
      <c r="C512" s="29" t="s">
        <v>1611</v>
      </c>
      <c r="D512" s="29" t="s">
        <v>1612</v>
      </c>
      <c r="E512" s="29" t="s">
        <v>1606</v>
      </c>
      <c r="F512" s="29" t="s">
        <v>1611</v>
      </c>
      <c r="G512" s="29" t="s">
        <v>1613</v>
      </c>
      <c r="H512" s="29"/>
      <c r="I512" s="29" t="s">
        <v>78</v>
      </c>
      <c r="J512" s="29" t="s">
        <v>100</v>
      </c>
      <c r="K512" s="29"/>
      <c r="L512" s="29" t="s">
        <v>80</v>
      </c>
      <c r="M512" s="29"/>
      <c r="N512" s="30">
        <v>1000</v>
      </c>
      <c r="O512" s="30">
        <v>10.6</v>
      </c>
      <c r="P512" s="30">
        <v>18.8</v>
      </c>
      <c r="Q512" s="31">
        <v>21.5</v>
      </c>
      <c r="R512" s="30">
        <v>197.68</v>
      </c>
      <c r="S512" s="30">
        <v>1.78</v>
      </c>
      <c r="T512" s="30">
        <v>1080</v>
      </c>
      <c r="U512" s="30">
        <v>1920</v>
      </c>
      <c r="V512" s="32">
        <v>2.1</v>
      </c>
      <c r="W512" s="30">
        <v>10490</v>
      </c>
      <c r="X512" s="30">
        <v>60</v>
      </c>
      <c r="Y512" s="30">
        <v>0.3</v>
      </c>
      <c r="Z512" s="29" t="s">
        <v>86</v>
      </c>
      <c r="AA512" s="29" t="s">
        <v>86</v>
      </c>
      <c r="AB512" s="29"/>
      <c r="AC512" s="29"/>
      <c r="AD512" s="29" t="s">
        <v>84</v>
      </c>
      <c r="AE512" s="29" t="s">
        <v>83</v>
      </c>
      <c r="AF512" s="29" t="s">
        <v>1206</v>
      </c>
      <c r="AG512" s="29" t="s">
        <v>1614</v>
      </c>
      <c r="AH512" s="29" t="s">
        <v>86</v>
      </c>
      <c r="AI512" s="29"/>
      <c r="AJ512" s="29" t="s">
        <v>86</v>
      </c>
      <c r="AK512" s="29" t="s">
        <v>86</v>
      </c>
      <c r="AL512" s="29" t="s">
        <v>107</v>
      </c>
      <c r="AM512" s="29" t="s">
        <v>1614</v>
      </c>
      <c r="AN512" s="29" t="s">
        <v>86</v>
      </c>
      <c r="AO512" s="29" t="s">
        <v>86</v>
      </c>
      <c r="AP512" s="29" t="s">
        <v>86</v>
      </c>
      <c r="AQ512" s="29" t="s">
        <v>96</v>
      </c>
      <c r="AR512" s="29"/>
      <c r="AS512" s="29" t="s">
        <v>84</v>
      </c>
      <c r="AT512" s="29" t="s">
        <v>89</v>
      </c>
      <c r="AU512" s="29"/>
      <c r="AV512" s="30">
        <v>1</v>
      </c>
      <c r="AW512" s="29" t="s">
        <v>84</v>
      </c>
      <c r="AX512" s="29" t="s">
        <v>84</v>
      </c>
      <c r="AY512" s="30">
        <v>250</v>
      </c>
      <c r="AZ512" s="30">
        <v>191</v>
      </c>
      <c r="BA512" s="30">
        <v>151.5</v>
      </c>
      <c r="BB512" s="30">
        <v>170.7</v>
      </c>
      <c r="BC512" s="29"/>
      <c r="BD512" s="29"/>
      <c r="BE512" s="30">
        <v>13.02</v>
      </c>
      <c r="BF512" s="29"/>
      <c r="BG512" s="30">
        <v>0.34</v>
      </c>
      <c r="BH512" s="29"/>
      <c r="BI512" s="29"/>
      <c r="BJ512" s="30">
        <v>0.23</v>
      </c>
      <c r="BK512" s="30">
        <v>41.87</v>
      </c>
      <c r="BL512" s="30">
        <v>48.26</v>
      </c>
      <c r="BM512" s="30">
        <v>50.6</v>
      </c>
      <c r="BN512" s="29"/>
      <c r="BO512" s="29"/>
      <c r="BP512" s="30">
        <v>0.32</v>
      </c>
      <c r="BQ512" s="30">
        <v>0.43</v>
      </c>
      <c r="BR512" s="29"/>
      <c r="BS512" s="30">
        <v>13.08</v>
      </c>
      <c r="BT512" s="30">
        <v>42.56</v>
      </c>
      <c r="BU512" s="29"/>
      <c r="BV512" s="30">
        <v>0</v>
      </c>
      <c r="BW512" s="28">
        <v>715</v>
      </c>
      <c r="BX512" s="33">
        <f t="shared" si="52"/>
        <v>41.855279999999993</v>
      </c>
      <c r="BY512" s="34">
        <f>IF(COUNTIF($G$2:G512,G512)=1,1,0)</f>
        <v>1</v>
      </c>
      <c r="BZ512" s="34">
        <f t="shared" si="53"/>
        <v>1</v>
      </c>
      <c r="CA512" s="28" t="s">
        <v>3405</v>
      </c>
      <c r="CB512" s="34" t="b">
        <f t="shared" si="58"/>
        <v>0</v>
      </c>
      <c r="CC512" s="34" t="b">
        <f t="shared" si="54"/>
        <v>0</v>
      </c>
      <c r="CD512" s="34" t="b">
        <f t="array" ref="CD512">ISNUMBER(SEARCH("Touch Screen",$AJ512))</f>
        <v>0</v>
      </c>
      <c r="CE512" s="34"/>
      <c r="CF512" s="34"/>
      <c r="CG512" s="32">
        <v>0.3</v>
      </c>
      <c r="CH512" s="28">
        <v>0</v>
      </c>
      <c r="CI512" s="33">
        <f>('2. AC Monitors'!$A$8*'1. Version 7 Dataset'!$R512)+('1. Version 7 Dataset'!$V512*'2. AC Monitors'!$B$8)+'2. AC Monitors'!$C$8</f>
        <v>40.936959999999999</v>
      </c>
      <c r="CJ512" s="35">
        <f>BX512-('2. AC Monitors'!$B$8*V512)</f>
        <v>33.035279999999993</v>
      </c>
      <c r="CK512" s="33">
        <f>IF($CH512=0,CJ512,CJ512-('2. AC Monitors'!$A$15*'1. Version 7 Dataset'!$CG512))</f>
        <v>33.035279999999993</v>
      </c>
      <c r="CL512" s="33">
        <f>IF($CC512=TRUE,'1. Version 7 Dataset'!CK512-($CI512*'2. AC Monitors'!$B$15),'1. Version 7 Dataset'!CK512)</f>
        <v>33.035279999999993</v>
      </c>
      <c r="CM512" s="33">
        <f>IF($CD512=TRUE,CL512-($CI512*'2. AC Monitors'!$D$15),CL512)</f>
        <v>33.035279999999993</v>
      </c>
      <c r="CN512" s="33">
        <f>IF($CB512=TRUE,CM512-($CI512*'2. AC Monitors'!$E$15),CM512)</f>
        <v>33.035279999999993</v>
      </c>
      <c r="CO512" s="33">
        <f>IF($CA512="DC",CN512+(CI512*(1-'2. AC Monitors'!$D$21)),CN512)</f>
        <v>33.035279999999993</v>
      </c>
      <c r="CP512" s="35">
        <f>('2. AC Monitors'!$A$8*'1. Version 7 Dataset'!$R512)+'2. AC Monitors'!$C$8</f>
        <v>32.116959999999999</v>
      </c>
      <c r="CQ512" s="35">
        <f t="shared" si="55"/>
        <v>0</v>
      </c>
      <c r="CR512" s="33">
        <f>(IF(CD512=TRUE,CI512+(CI512*'2. AC Monitors'!$D$15),'1. Version 7 Dataset'!CI512))*0.85</f>
        <v>34.796416000000001</v>
      </c>
      <c r="CS512" s="35">
        <f t="shared" si="56"/>
        <v>0</v>
      </c>
      <c r="CT512" s="35">
        <f>($AZ512*$R512*'3. Signage Displays'!$A$7)+'3. Signage Displays'!$B$7*TANH('3. Signage Displays'!$C$7*('1. Version 7 Dataset'!$R512+'3. Signage Displays'!$D$7)+'3. Signage Displays'!$E$7)+'3. Signage Displays'!$F$7</f>
        <v>28.562937962850004</v>
      </c>
      <c r="CU512" s="36">
        <f>($AZ512*$R512*'3. Signage Displays'!$A$7)</f>
        <v>1.5102752000000004</v>
      </c>
      <c r="CV512" s="37">
        <f>BE512-(AZ512*R512*'3. Signage Displays'!$A$7)</f>
        <v>11.509724799999999</v>
      </c>
      <c r="CW512" s="37">
        <f>IF(CC512=TRUE,CV512-(CT512*'3. Signage Displays'!$A$12),CV512)</f>
        <v>11.509724799999999</v>
      </c>
      <c r="CX512" s="38">
        <f>'3. Signage Displays'!$B$7*TANH('3. Signage Displays'!$C$7*('1. Version 7 Dataset'!R512+'3. Signage Displays'!$D$7)+'3. Signage Displays'!$E$7)+'3. Signage Displays'!$F$7</f>
        <v>27.052662762850005</v>
      </c>
      <c r="CY512" s="28">
        <f t="shared" si="57"/>
        <v>1</v>
      </c>
    </row>
    <row r="513" spans="1:103" s="17" customFormat="1" ht="19.5" customHeight="1">
      <c r="A513" s="28">
        <v>716</v>
      </c>
      <c r="B513" s="29" t="s">
        <v>1604</v>
      </c>
      <c r="C513" s="29" t="s">
        <v>1615</v>
      </c>
      <c r="D513" s="29" t="s">
        <v>1616</v>
      </c>
      <c r="E513" s="29" t="s">
        <v>1606</v>
      </c>
      <c r="F513" s="29" t="s">
        <v>1615</v>
      </c>
      <c r="G513" s="29" t="s">
        <v>1617</v>
      </c>
      <c r="H513" s="29"/>
      <c r="I513" s="29" t="s">
        <v>78</v>
      </c>
      <c r="J513" s="29" t="s">
        <v>100</v>
      </c>
      <c r="K513" s="29"/>
      <c r="L513" s="29" t="s">
        <v>80</v>
      </c>
      <c r="M513" s="29"/>
      <c r="N513" s="30">
        <v>1000</v>
      </c>
      <c r="O513" s="30">
        <v>10.6</v>
      </c>
      <c r="P513" s="30">
        <v>18.8</v>
      </c>
      <c r="Q513" s="31">
        <v>21.5</v>
      </c>
      <c r="R513" s="30">
        <v>197.68</v>
      </c>
      <c r="S513" s="30">
        <v>1.78</v>
      </c>
      <c r="T513" s="30">
        <v>1080</v>
      </c>
      <c r="U513" s="30">
        <v>1920</v>
      </c>
      <c r="V513" s="32">
        <v>2.1</v>
      </c>
      <c r="W513" s="30">
        <v>10490</v>
      </c>
      <c r="X513" s="30">
        <v>60</v>
      </c>
      <c r="Y513" s="30">
        <v>0.3</v>
      </c>
      <c r="Z513" s="29" t="s">
        <v>86</v>
      </c>
      <c r="AA513" s="29" t="s">
        <v>86</v>
      </c>
      <c r="AB513" s="29"/>
      <c r="AC513" s="29"/>
      <c r="AD513" s="29" t="s">
        <v>84</v>
      </c>
      <c r="AE513" s="29" t="s">
        <v>83</v>
      </c>
      <c r="AF513" s="29" t="s">
        <v>1206</v>
      </c>
      <c r="AG513" s="29" t="s">
        <v>1618</v>
      </c>
      <c r="AH513" s="29" t="s">
        <v>86</v>
      </c>
      <c r="AI513" s="29"/>
      <c r="AJ513" s="29" t="s">
        <v>86</v>
      </c>
      <c r="AK513" s="29" t="s">
        <v>86</v>
      </c>
      <c r="AL513" s="29" t="s">
        <v>107</v>
      </c>
      <c r="AM513" s="29" t="s">
        <v>1618</v>
      </c>
      <c r="AN513" s="29" t="s">
        <v>86</v>
      </c>
      <c r="AO513" s="29" t="s">
        <v>86</v>
      </c>
      <c r="AP513" s="29" t="s">
        <v>86</v>
      </c>
      <c r="AQ513" s="29" t="s">
        <v>96</v>
      </c>
      <c r="AR513" s="29"/>
      <c r="AS513" s="29" t="s">
        <v>84</v>
      </c>
      <c r="AT513" s="29" t="s">
        <v>89</v>
      </c>
      <c r="AU513" s="29"/>
      <c r="AV513" s="30">
        <v>1</v>
      </c>
      <c r="AW513" s="29" t="s">
        <v>84</v>
      </c>
      <c r="AX513" s="29" t="s">
        <v>84</v>
      </c>
      <c r="AY513" s="30">
        <v>250</v>
      </c>
      <c r="AZ513" s="30">
        <v>145.19999999999999</v>
      </c>
      <c r="BA513" s="30">
        <v>113.6</v>
      </c>
      <c r="BB513" s="30">
        <v>137.1</v>
      </c>
      <c r="BC513" s="29"/>
      <c r="BD513" s="29"/>
      <c r="BE513" s="30">
        <v>13.38</v>
      </c>
      <c r="BF513" s="29"/>
      <c r="BG513" s="30">
        <v>0.25</v>
      </c>
      <c r="BH513" s="29"/>
      <c r="BI513" s="29"/>
      <c r="BJ513" s="30">
        <v>0.22</v>
      </c>
      <c r="BK513" s="30">
        <v>42.42</v>
      </c>
      <c r="BL513" s="30">
        <v>48.26</v>
      </c>
      <c r="BM513" s="30">
        <v>50.6</v>
      </c>
      <c r="BN513" s="29"/>
      <c r="BO513" s="29"/>
      <c r="BP513" s="30">
        <v>0.31</v>
      </c>
      <c r="BQ513" s="30">
        <v>0.34</v>
      </c>
      <c r="BR513" s="29"/>
      <c r="BS513" s="30">
        <v>13.44</v>
      </c>
      <c r="BT513" s="30">
        <v>43.13</v>
      </c>
      <c r="BU513" s="29"/>
      <c r="BV513" s="30">
        <v>0</v>
      </c>
      <c r="BW513" s="28">
        <v>716</v>
      </c>
      <c r="BX513" s="33">
        <f t="shared" si="52"/>
        <v>42.446579999999997</v>
      </c>
      <c r="BY513" s="34">
        <f>IF(COUNTIF($G$2:G513,G513)=1,1,0)</f>
        <v>1</v>
      </c>
      <c r="BZ513" s="34">
        <f t="shared" si="53"/>
        <v>1</v>
      </c>
      <c r="CA513" s="28" t="s">
        <v>3405</v>
      </c>
      <c r="CB513" s="34" t="b">
        <f t="shared" si="58"/>
        <v>0</v>
      </c>
      <c r="CC513" s="34" t="b">
        <f t="shared" si="54"/>
        <v>0</v>
      </c>
      <c r="CD513" s="34" t="b">
        <f t="array" ref="CD513">ISNUMBER(SEARCH("Touch Screen",$AJ513))</f>
        <v>0</v>
      </c>
      <c r="CE513" s="34"/>
      <c r="CF513" s="34"/>
      <c r="CG513" s="32">
        <v>0.3</v>
      </c>
      <c r="CH513" s="28">
        <v>0</v>
      </c>
      <c r="CI513" s="33">
        <f>('2. AC Monitors'!$A$8*'1. Version 7 Dataset'!$R513)+('1. Version 7 Dataset'!$V513*'2. AC Monitors'!$B$8)+'2. AC Monitors'!$C$8</f>
        <v>40.936959999999999</v>
      </c>
      <c r="CJ513" s="35">
        <f>BX513-('2. AC Monitors'!$B$8*V513)</f>
        <v>33.626579999999997</v>
      </c>
      <c r="CK513" s="33">
        <f>IF($CH513=0,CJ513,CJ513-('2. AC Monitors'!$A$15*'1. Version 7 Dataset'!$CG513))</f>
        <v>33.626579999999997</v>
      </c>
      <c r="CL513" s="33">
        <f>IF($CC513=TRUE,'1. Version 7 Dataset'!CK513-($CI513*'2. AC Monitors'!$B$15),'1. Version 7 Dataset'!CK513)</f>
        <v>33.626579999999997</v>
      </c>
      <c r="CM513" s="33">
        <f>IF($CD513=TRUE,CL513-($CI513*'2. AC Monitors'!$D$15),CL513)</f>
        <v>33.626579999999997</v>
      </c>
      <c r="CN513" s="33">
        <f>IF($CB513=TRUE,CM513-($CI513*'2. AC Monitors'!$E$15),CM513)</f>
        <v>33.626579999999997</v>
      </c>
      <c r="CO513" s="33">
        <f>IF($CA513="DC",CN513+(CI513*(1-'2. AC Monitors'!$D$21)),CN513)</f>
        <v>33.626579999999997</v>
      </c>
      <c r="CP513" s="35">
        <f>('2. AC Monitors'!$A$8*'1. Version 7 Dataset'!$R513)+'2. AC Monitors'!$C$8</f>
        <v>32.116959999999999</v>
      </c>
      <c r="CQ513" s="35">
        <f t="shared" si="55"/>
        <v>0</v>
      </c>
      <c r="CR513" s="33">
        <f>(IF(CD513=TRUE,CI513+(CI513*'2. AC Monitors'!$D$15),'1. Version 7 Dataset'!CI513))*0.85</f>
        <v>34.796416000000001</v>
      </c>
      <c r="CS513" s="35">
        <f t="shared" si="56"/>
        <v>0</v>
      </c>
      <c r="CT513" s="35">
        <f>($AZ513*$R513*'3. Signage Displays'!$A$7)+'3. Signage Displays'!$B$7*TANH('3. Signage Displays'!$C$7*('1. Version 7 Dataset'!$R513+'3. Signage Displays'!$D$7)+'3. Signage Displays'!$E$7)+'3. Signage Displays'!$F$7</f>
        <v>28.200788202850003</v>
      </c>
      <c r="CU513" s="36">
        <f>($AZ513*$R513*'3. Signage Displays'!$A$7)</f>
        <v>1.1481254400000001</v>
      </c>
      <c r="CV513" s="37">
        <f>BE513-(AZ513*R513*'3. Signage Displays'!$A$7)</f>
        <v>12.231874560000001</v>
      </c>
      <c r="CW513" s="37">
        <f>IF(CC513=TRUE,CV513-(CT513*'3. Signage Displays'!$A$12),CV513)</f>
        <v>12.231874560000001</v>
      </c>
      <c r="CX513" s="38">
        <f>'3. Signage Displays'!$B$7*TANH('3. Signage Displays'!$C$7*('1. Version 7 Dataset'!R513+'3. Signage Displays'!$D$7)+'3. Signage Displays'!$E$7)+'3. Signage Displays'!$F$7</f>
        <v>27.052662762850005</v>
      </c>
      <c r="CY513" s="28">
        <f t="shared" si="57"/>
        <v>1</v>
      </c>
    </row>
    <row r="514" spans="1:103" s="17" customFormat="1" ht="19.5" customHeight="1">
      <c r="A514" s="28">
        <v>717</v>
      </c>
      <c r="B514" s="29" t="s">
        <v>1604</v>
      </c>
      <c r="C514" s="29" t="s">
        <v>1619</v>
      </c>
      <c r="D514" s="29" t="s">
        <v>1620</v>
      </c>
      <c r="E514" s="29" t="s">
        <v>1606</v>
      </c>
      <c r="F514" s="29" t="s">
        <v>1619</v>
      </c>
      <c r="G514" s="29" t="s">
        <v>1621</v>
      </c>
      <c r="H514" s="29"/>
      <c r="I514" s="29" t="s">
        <v>78</v>
      </c>
      <c r="J514" s="29" t="s">
        <v>100</v>
      </c>
      <c r="K514" s="29"/>
      <c r="L514" s="29" t="s">
        <v>80</v>
      </c>
      <c r="M514" s="29"/>
      <c r="N514" s="30">
        <v>1000</v>
      </c>
      <c r="O514" s="30">
        <v>11.8</v>
      </c>
      <c r="P514" s="30">
        <v>20.9</v>
      </c>
      <c r="Q514" s="31">
        <v>24</v>
      </c>
      <c r="R514" s="30">
        <v>244.84</v>
      </c>
      <c r="S514" s="30">
        <v>1.78</v>
      </c>
      <c r="T514" s="30">
        <v>1080</v>
      </c>
      <c r="U514" s="30">
        <v>1920</v>
      </c>
      <c r="V514" s="32">
        <v>2.1</v>
      </c>
      <c r="W514" s="30">
        <v>8469</v>
      </c>
      <c r="X514" s="30">
        <v>60</v>
      </c>
      <c r="Y514" s="30">
        <v>0.3</v>
      </c>
      <c r="Z514" s="29" t="s">
        <v>86</v>
      </c>
      <c r="AA514" s="29" t="s">
        <v>86</v>
      </c>
      <c r="AB514" s="29"/>
      <c r="AC514" s="29"/>
      <c r="AD514" s="29" t="s">
        <v>84</v>
      </c>
      <c r="AE514" s="29" t="s">
        <v>83</v>
      </c>
      <c r="AF514" s="29" t="s">
        <v>1206</v>
      </c>
      <c r="AG514" s="29" t="s">
        <v>1614</v>
      </c>
      <c r="AH514" s="29" t="s">
        <v>86</v>
      </c>
      <c r="AI514" s="29"/>
      <c r="AJ514" s="29" t="s">
        <v>86</v>
      </c>
      <c r="AK514" s="29" t="s">
        <v>86</v>
      </c>
      <c r="AL514" s="29" t="s">
        <v>107</v>
      </c>
      <c r="AM514" s="29" t="s">
        <v>1614</v>
      </c>
      <c r="AN514" s="29" t="s">
        <v>86</v>
      </c>
      <c r="AO514" s="29" t="s">
        <v>86</v>
      </c>
      <c r="AP514" s="29" t="s">
        <v>86</v>
      </c>
      <c r="AQ514" s="29" t="s">
        <v>96</v>
      </c>
      <c r="AR514" s="29"/>
      <c r="AS514" s="29" t="s">
        <v>84</v>
      </c>
      <c r="AT514" s="29" t="s">
        <v>89</v>
      </c>
      <c r="AU514" s="29"/>
      <c r="AV514" s="30">
        <v>1</v>
      </c>
      <c r="AW514" s="29" t="s">
        <v>84</v>
      </c>
      <c r="AX514" s="29" t="s">
        <v>84</v>
      </c>
      <c r="AY514" s="30">
        <v>250</v>
      </c>
      <c r="AZ514" s="30">
        <v>266.3</v>
      </c>
      <c r="BA514" s="30">
        <v>209.9</v>
      </c>
      <c r="BB514" s="30">
        <v>200.8</v>
      </c>
      <c r="BC514" s="29"/>
      <c r="BD514" s="29"/>
      <c r="BE514" s="30">
        <v>13.32</v>
      </c>
      <c r="BF514" s="29"/>
      <c r="BG514" s="30">
        <v>0.27</v>
      </c>
      <c r="BH514" s="29"/>
      <c r="BI514" s="29"/>
      <c r="BJ514" s="30">
        <v>0.14000000000000001</v>
      </c>
      <c r="BK514" s="30">
        <v>42.36</v>
      </c>
      <c r="BL514" s="30">
        <v>48.55</v>
      </c>
      <c r="BM514" s="30">
        <v>54.7</v>
      </c>
      <c r="BN514" s="29"/>
      <c r="BO514" s="29"/>
      <c r="BP514" s="30">
        <v>0.23</v>
      </c>
      <c r="BQ514" s="30">
        <v>0.35</v>
      </c>
      <c r="BR514" s="29"/>
      <c r="BS514" s="30">
        <v>13.44</v>
      </c>
      <c r="BT514" s="30">
        <v>43.2</v>
      </c>
      <c r="BU514" s="29"/>
      <c r="BV514" s="30">
        <v>0</v>
      </c>
      <c r="BW514" s="28">
        <v>717</v>
      </c>
      <c r="BX514" s="33">
        <f t="shared" ref="BX514:BX577" si="59">8.76*((0.65*BG514)+(0.35*BE514))</f>
        <v>42.3765</v>
      </c>
      <c r="BY514" s="34">
        <f>IF(COUNTIF($G$2:G514,G514)=1,1,0)</f>
        <v>1</v>
      </c>
      <c r="BZ514" s="34">
        <f t="shared" ref="BZ514:BZ577" si="60">IF(V514&lt;3.6,1,2)</f>
        <v>1</v>
      </c>
      <c r="CA514" s="28" t="s">
        <v>3405</v>
      </c>
      <c r="CB514" s="34" t="b">
        <f t="shared" si="58"/>
        <v>0</v>
      </c>
      <c r="CC514" s="34" t="b">
        <f t="shared" ref="CC514:CC577" si="61">ISNUMBER(SEARCH("Automatic Brightness Control",AJ514))</f>
        <v>0</v>
      </c>
      <c r="CD514" s="34" t="b">
        <f t="array" ref="CD514">ISNUMBER(SEARCH("Touch Screen",$AJ514))</f>
        <v>0</v>
      </c>
      <c r="CE514" s="34"/>
      <c r="CF514" s="34"/>
      <c r="CG514" s="32">
        <v>0.3</v>
      </c>
      <c r="CH514" s="28">
        <v>0</v>
      </c>
      <c r="CI514" s="33">
        <f>('2. AC Monitors'!$A$8*'1. Version 7 Dataset'!$R514)+('1. Version 7 Dataset'!$V514*'2. AC Monitors'!$B$8)+'2. AC Monitors'!$C$8</f>
        <v>46.690480000000001</v>
      </c>
      <c r="CJ514" s="35">
        <f>BX514-('2. AC Monitors'!$B$8*V514)</f>
        <v>33.5565</v>
      </c>
      <c r="CK514" s="33">
        <f>IF($CH514=0,CJ514,CJ514-('2. AC Monitors'!$A$15*'1. Version 7 Dataset'!$CG514))</f>
        <v>33.5565</v>
      </c>
      <c r="CL514" s="33">
        <f>IF($CC514=TRUE,'1. Version 7 Dataset'!CK514-($CI514*'2. AC Monitors'!$B$15),'1. Version 7 Dataset'!CK514)</f>
        <v>33.5565</v>
      </c>
      <c r="CM514" s="33">
        <f>IF($CD514=TRUE,CL514-($CI514*'2. AC Monitors'!$D$15),CL514)</f>
        <v>33.5565</v>
      </c>
      <c r="CN514" s="33">
        <f>IF($CB514=TRUE,CM514-($CI514*'2. AC Monitors'!$E$15),CM514)</f>
        <v>33.5565</v>
      </c>
      <c r="CO514" s="33">
        <f>IF($CA514="DC",CN514+(CI514*(1-'2. AC Monitors'!$D$21)),CN514)</f>
        <v>33.5565</v>
      </c>
      <c r="CP514" s="35">
        <f>('2. AC Monitors'!$A$8*'1. Version 7 Dataset'!$R514)+'2. AC Monitors'!$C$8</f>
        <v>37.870480000000001</v>
      </c>
      <c r="CQ514" s="35">
        <f t="shared" ref="CQ514:CQ577" si="62">IF(CN514&lt;=CP514,1,0)</f>
        <v>1</v>
      </c>
      <c r="CR514" s="33">
        <f>(IF(CD514=TRUE,CI514+(CI514*'2. AC Monitors'!$D$15),'1. Version 7 Dataset'!CI514))*0.85</f>
        <v>39.686908000000003</v>
      </c>
      <c r="CS514" s="35">
        <f t="shared" si="56"/>
        <v>0</v>
      </c>
      <c r="CT514" s="35">
        <f>($AZ514*$R514*'3. Signage Displays'!$A$7)+'3. Signage Displays'!$B$7*TANH('3. Signage Displays'!$C$7*('1. Version 7 Dataset'!$R514+'3. Signage Displays'!$D$7)+'3. Signage Displays'!$E$7)+'3. Signage Displays'!$F$7</f>
        <v>32.476101017945538</v>
      </c>
      <c r="CU514" s="36">
        <f>($AZ514*$R514*'3. Signage Displays'!$A$7)</f>
        <v>2.6080356800000004</v>
      </c>
      <c r="CV514" s="37">
        <f>BE514-(AZ514*R514*'3. Signage Displays'!$A$7)</f>
        <v>10.71196432</v>
      </c>
      <c r="CW514" s="37">
        <f>IF(CC514=TRUE,CV514-(CT514*'3. Signage Displays'!$A$12),CV514)</f>
        <v>10.71196432</v>
      </c>
      <c r="CX514" s="38">
        <f>'3. Signage Displays'!$B$7*TANH('3. Signage Displays'!$C$7*('1. Version 7 Dataset'!R514+'3. Signage Displays'!$D$7)+'3. Signage Displays'!$E$7)+'3. Signage Displays'!$F$7</f>
        <v>29.868065337945538</v>
      </c>
      <c r="CY514" s="28">
        <f t="shared" si="57"/>
        <v>1</v>
      </c>
    </row>
    <row r="515" spans="1:103" s="17" customFormat="1" ht="19.5" customHeight="1">
      <c r="A515" s="28">
        <v>718</v>
      </c>
      <c r="B515" s="29" t="s">
        <v>1674</v>
      </c>
      <c r="C515" s="29" t="s">
        <v>1806</v>
      </c>
      <c r="D515" s="29" t="s">
        <v>1807</v>
      </c>
      <c r="E515" s="29" t="s">
        <v>1677</v>
      </c>
      <c r="F515" s="29" t="s">
        <v>1806</v>
      </c>
      <c r="G515" s="29" t="s">
        <v>1807</v>
      </c>
      <c r="H515" s="29"/>
      <c r="I515" s="29" t="s">
        <v>78</v>
      </c>
      <c r="J515" s="29" t="s">
        <v>100</v>
      </c>
      <c r="K515" s="29"/>
      <c r="L515" s="29" t="s">
        <v>80</v>
      </c>
      <c r="M515" s="29"/>
      <c r="N515" s="30">
        <v>1000</v>
      </c>
      <c r="O515" s="30">
        <v>10.5</v>
      </c>
      <c r="P515" s="30">
        <v>18.7</v>
      </c>
      <c r="Q515" s="31">
        <v>21.5</v>
      </c>
      <c r="R515" s="30">
        <v>197.6</v>
      </c>
      <c r="S515" s="30">
        <v>1.78</v>
      </c>
      <c r="T515" s="30">
        <v>1080</v>
      </c>
      <c r="U515" s="30">
        <v>1920</v>
      </c>
      <c r="V515" s="32">
        <v>2.1</v>
      </c>
      <c r="W515" s="30">
        <v>10494</v>
      </c>
      <c r="X515" s="30">
        <v>60</v>
      </c>
      <c r="Y515" s="30">
        <v>0.3</v>
      </c>
      <c r="Z515" s="29" t="s">
        <v>86</v>
      </c>
      <c r="AA515" s="29" t="s">
        <v>86</v>
      </c>
      <c r="AB515" s="29"/>
      <c r="AC515" s="29"/>
      <c r="AD515" s="29" t="s">
        <v>84</v>
      </c>
      <c r="AE515" s="29" t="s">
        <v>84</v>
      </c>
      <c r="AF515" s="29" t="s">
        <v>405</v>
      </c>
      <c r="AG515" s="29"/>
      <c r="AH515" s="29" t="s">
        <v>86</v>
      </c>
      <c r="AI515" s="29"/>
      <c r="AJ515" s="29" t="s">
        <v>86</v>
      </c>
      <c r="AK515" s="29" t="s">
        <v>86</v>
      </c>
      <c r="AL515" s="29" t="s">
        <v>107</v>
      </c>
      <c r="AM515" s="29"/>
      <c r="AN515" s="29" t="s">
        <v>86</v>
      </c>
      <c r="AO515" s="29" t="s">
        <v>86</v>
      </c>
      <c r="AP515" s="29" t="s">
        <v>86</v>
      </c>
      <c r="AQ515" s="29" t="s">
        <v>96</v>
      </c>
      <c r="AR515" s="29"/>
      <c r="AS515" s="29" t="s">
        <v>84</v>
      </c>
      <c r="AT515" s="29" t="s">
        <v>89</v>
      </c>
      <c r="AU515" s="29"/>
      <c r="AV515" s="30">
        <v>1</v>
      </c>
      <c r="AW515" s="29" t="s">
        <v>84</v>
      </c>
      <c r="AX515" s="29" t="s">
        <v>84</v>
      </c>
      <c r="AY515" s="30">
        <v>250</v>
      </c>
      <c r="AZ515" s="30">
        <v>265</v>
      </c>
      <c r="BA515" s="30">
        <v>201.9</v>
      </c>
      <c r="BB515" s="30">
        <v>201.2</v>
      </c>
      <c r="BC515" s="29"/>
      <c r="BD515" s="29"/>
      <c r="BE515" s="30">
        <v>12.62</v>
      </c>
      <c r="BF515" s="29"/>
      <c r="BG515" s="30">
        <v>0.26</v>
      </c>
      <c r="BH515" s="30">
        <v>0.26</v>
      </c>
      <c r="BI515" s="29"/>
      <c r="BJ515" s="30">
        <v>0.08</v>
      </c>
      <c r="BK515" s="30">
        <v>40.17</v>
      </c>
      <c r="BL515" s="30">
        <v>40.17</v>
      </c>
      <c r="BM515" s="30">
        <v>50.6</v>
      </c>
      <c r="BN515" s="29"/>
      <c r="BO515" s="29"/>
      <c r="BP515" s="30">
        <v>0.12</v>
      </c>
      <c r="BQ515" s="30">
        <v>0.3</v>
      </c>
      <c r="BR515" s="30">
        <v>0.3</v>
      </c>
      <c r="BS515" s="30">
        <v>12.8</v>
      </c>
      <c r="BT515" s="30">
        <v>40.950000000000003</v>
      </c>
      <c r="BU515" s="29"/>
      <c r="BV515" s="30">
        <v>0</v>
      </c>
      <c r="BW515" s="28">
        <v>718</v>
      </c>
      <c r="BX515" s="33">
        <f t="shared" si="59"/>
        <v>40.173359999999995</v>
      </c>
      <c r="BY515" s="34">
        <f>IF(COUNTIF($G$2:G515,G515)=1,1,0)</f>
        <v>1</v>
      </c>
      <c r="BZ515" s="34">
        <f t="shared" si="60"/>
        <v>1</v>
      </c>
      <c r="CA515" s="28" t="s">
        <v>3405</v>
      </c>
      <c r="CB515" s="34" t="b">
        <f t="shared" si="58"/>
        <v>0</v>
      </c>
      <c r="CC515" s="34" t="b">
        <f t="shared" si="61"/>
        <v>0</v>
      </c>
      <c r="CD515" s="34" t="b">
        <f t="array" ref="CD515">ISNUMBER(SEARCH("Touch Screen",$AJ515))</f>
        <v>0</v>
      </c>
      <c r="CE515" s="34"/>
      <c r="CF515" s="34"/>
      <c r="CG515" s="32">
        <v>0.3</v>
      </c>
      <c r="CH515" s="28">
        <v>0</v>
      </c>
      <c r="CI515" s="33">
        <f>('2. AC Monitors'!$A$8*'1. Version 7 Dataset'!$R515)+('1. Version 7 Dataset'!$V515*'2. AC Monitors'!$B$8)+'2. AC Monitors'!$C$8</f>
        <v>40.927199999999999</v>
      </c>
      <c r="CJ515" s="35">
        <f>BX515-('2. AC Monitors'!$B$8*V515)</f>
        <v>31.353359999999995</v>
      </c>
      <c r="CK515" s="33">
        <f>IF($CH515=0,CJ515,CJ515-('2. AC Monitors'!$A$15*'1. Version 7 Dataset'!$CG515))</f>
        <v>31.353359999999995</v>
      </c>
      <c r="CL515" s="33">
        <f>IF($CC515=TRUE,'1. Version 7 Dataset'!CK515-($CI515*'2. AC Monitors'!$B$15),'1. Version 7 Dataset'!CK515)</f>
        <v>31.353359999999995</v>
      </c>
      <c r="CM515" s="33">
        <f>IF($CD515=TRUE,CL515-($CI515*'2. AC Monitors'!$D$15),CL515)</f>
        <v>31.353359999999995</v>
      </c>
      <c r="CN515" s="33">
        <f>IF($CB515=TRUE,CM515-($CI515*'2. AC Monitors'!$E$15),CM515)</f>
        <v>31.353359999999995</v>
      </c>
      <c r="CO515" s="33">
        <f>IF($CA515="DC",CN515+(CI515*(1-'2. AC Monitors'!$D$21)),CN515)</f>
        <v>31.353359999999995</v>
      </c>
      <c r="CP515" s="35">
        <f>('2. AC Monitors'!$A$8*'1. Version 7 Dataset'!$R515)+'2. AC Monitors'!$C$8</f>
        <v>32.107199999999999</v>
      </c>
      <c r="CQ515" s="35">
        <f t="shared" si="62"/>
        <v>1</v>
      </c>
      <c r="CR515" s="33">
        <f>(IF(CD515=TRUE,CI515+(CI515*'2. AC Monitors'!$D$15),'1. Version 7 Dataset'!CI515))*0.85</f>
        <v>34.788119999999999</v>
      </c>
      <c r="CS515" s="35">
        <f t="shared" ref="CS515:CS578" si="63">IF(BX515&lt;=CR515,1,0)</f>
        <v>0</v>
      </c>
      <c r="CT515" s="35">
        <f>($AZ515*$R515*'3. Signage Displays'!$A$7)+'3. Signage Displays'!$B$7*TANH('3. Signage Displays'!$C$7*('1. Version 7 Dataset'!$R515+'3. Signage Displays'!$D$7)+'3. Signage Displays'!$E$7)+'3. Signage Displays'!$F$7</f>
        <v>29.142439331624594</v>
      </c>
      <c r="CU515" s="36">
        <f>($AZ515*$R515*'3. Signage Displays'!$A$7)</f>
        <v>2.09456</v>
      </c>
      <c r="CV515" s="37">
        <f>BE515-(AZ515*R515*'3. Signage Displays'!$A$7)</f>
        <v>10.52544</v>
      </c>
      <c r="CW515" s="37">
        <f>IF(CC515=TRUE,CV515-(CT515*'3. Signage Displays'!$A$12),CV515)</f>
        <v>10.52544</v>
      </c>
      <c r="CX515" s="38">
        <f>'3. Signage Displays'!$B$7*TANH('3. Signage Displays'!$C$7*('1. Version 7 Dataset'!R515+'3. Signage Displays'!$D$7)+'3. Signage Displays'!$E$7)+'3. Signage Displays'!$F$7</f>
        <v>27.047879331624593</v>
      </c>
      <c r="CY515" s="28">
        <f t="shared" ref="CY515:CY578" si="64">IF(CW515&lt;=CX515,1,0)</f>
        <v>1</v>
      </c>
    </row>
    <row r="516" spans="1:103" s="17" customFormat="1" ht="19.5" customHeight="1">
      <c r="A516" s="28">
        <v>720</v>
      </c>
      <c r="B516" s="29" t="s">
        <v>2695</v>
      </c>
      <c r="C516" s="29" t="s">
        <v>2703</v>
      </c>
      <c r="D516" s="29" t="s">
        <v>2703</v>
      </c>
      <c r="E516" s="29" t="s">
        <v>2697</v>
      </c>
      <c r="F516" s="29" t="s">
        <v>2703</v>
      </c>
      <c r="G516" s="29" t="s">
        <v>2703</v>
      </c>
      <c r="H516" s="29" t="s">
        <v>2704</v>
      </c>
      <c r="I516" s="29" t="s">
        <v>78</v>
      </c>
      <c r="J516" s="29" t="s">
        <v>100</v>
      </c>
      <c r="K516" s="29"/>
      <c r="L516" s="29" t="s">
        <v>80</v>
      </c>
      <c r="M516" s="29"/>
      <c r="N516" s="30">
        <v>1000</v>
      </c>
      <c r="O516" s="30">
        <v>10.6</v>
      </c>
      <c r="P516" s="30">
        <v>18.8</v>
      </c>
      <c r="Q516" s="31">
        <v>21.5</v>
      </c>
      <c r="R516" s="30">
        <v>197.52</v>
      </c>
      <c r="S516" s="30">
        <v>1.78</v>
      </c>
      <c r="T516" s="30">
        <v>1080</v>
      </c>
      <c r="U516" s="30">
        <v>1920</v>
      </c>
      <c r="V516" s="32">
        <v>2.1</v>
      </c>
      <c r="W516" s="30">
        <v>10498</v>
      </c>
      <c r="X516" s="30">
        <v>60</v>
      </c>
      <c r="Y516" s="30">
        <v>0.3</v>
      </c>
      <c r="Z516" s="29" t="s">
        <v>81</v>
      </c>
      <c r="AA516" s="29" t="s">
        <v>86</v>
      </c>
      <c r="AB516" s="29"/>
      <c r="AC516" s="29"/>
      <c r="AD516" s="29" t="s">
        <v>84</v>
      </c>
      <c r="AE516" s="29" t="s">
        <v>83</v>
      </c>
      <c r="AF516" s="29" t="s">
        <v>106</v>
      </c>
      <c r="AG516" s="29"/>
      <c r="AH516" s="29" t="s">
        <v>86</v>
      </c>
      <c r="AI516" s="29"/>
      <c r="AJ516" s="29" t="s">
        <v>86</v>
      </c>
      <c r="AK516" s="29" t="s">
        <v>86</v>
      </c>
      <c r="AL516" s="29" t="s">
        <v>107</v>
      </c>
      <c r="AM516" s="29"/>
      <c r="AN516" s="29" t="s">
        <v>86</v>
      </c>
      <c r="AO516" s="29" t="s">
        <v>86</v>
      </c>
      <c r="AP516" s="29" t="s">
        <v>86</v>
      </c>
      <c r="AQ516" s="29" t="s">
        <v>96</v>
      </c>
      <c r="AR516" s="29"/>
      <c r="AS516" s="29" t="s">
        <v>84</v>
      </c>
      <c r="AT516" s="29" t="s">
        <v>89</v>
      </c>
      <c r="AU516" s="29"/>
      <c r="AV516" s="30">
        <v>5</v>
      </c>
      <c r="AW516" s="29" t="s">
        <v>84</v>
      </c>
      <c r="AX516" s="29" t="s">
        <v>84</v>
      </c>
      <c r="AY516" s="30">
        <v>250</v>
      </c>
      <c r="AZ516" s="30">
        <v>225</v>
      </c>
      <c r="BA516" s="30">
        <v>183</v>
      </c>
      <c r="BB516" s="30">
        <v>199</v>
      </c>
      <c r="BC516" s="29"/>
      <c r="BD516" s="29"/>
      <c r="BE516" s="30">
        <v>15.93</v>
      </c>
      <c r="BF516" s="29"/>
      <c r="BG516" s="30">
        <v>0.16</v>
      </c>
      <c r="BH516" s="30">
        <v>0</v>
      </c>
      <c r="BI516" s="29"/>
      <c r="BJ516" s="30">
        <v>0</v>
      </c>
      <c r="BK516" s="30">
        <v>49.75</v>
      </c>
      <c r="BL516" s="30">
        <v>49.75</v>
      </c>
      <c r="BM516" s="30">
        <v>50.6</v>
      </c>
      <c r="BN516" s="29"/>
      <c r="BO516" s="29"/>
      <c r="BP516" s="30">
        <v>0</v>
      </c>
      <c r="BQ516" s="30">
        <v>0.16</v>
      </c>
      <c r="BR516" s="30">
        <v>0</v>
      </c>
      <c r="BS516" s="30">
        <v>15.61</v>
      </c>
      <c r="BT516" s="30">
        <v>48.77</v>
      </c>
      <c r="BU516" s="29"/>
      <c r="BV516" s="30">
        <v>0</v>
      </c>
      <c r="BW516" s="28">
        <v>720</v>
      </c>
      <c r="BX516" s="33">
        <f t="shared" si="59"/>
        <v>49.752420000000001</v>
      </c>
      <c r="BY516" s="34">
        <f>IF(COUNTIF($G$2:G516,G516)=1,1,0)</f>
        <v>1</v>
      </c>
      <c r="BZ516" s="34">
        <f t="shared" si="60"/>
        <v>1</v>
      </c>
      <c r="CA516" s="28" t="s">
        <v>3405</v>
      </c>
      <c r="CB516" s="34" t="b">
        <f t="shared" si="58"/>
        <v>0</v>
      </c>
      <c r="CC516" s="34" t="b">
        <f t="shared" si="61"/>
        <v>0</v>
      </c>
      <c r="CD516" s="34" t="b">
        <f t="array" ref="CD516">ISNUMBER(SEARCH("Touch Screen",$AJ516))</f>
        <v>0</v>
      </c>
      <c r="CE516" s="34"/>
      <c r="CF516" s="34"/>
      <c r="CG516" s="32">
        <v>0.3</v>
      </c>
      <c r="CH516" s="28">
        <v>0</v>
      </c>
      <c r="CI516" s="33">
        <f>('2. AC Monitors'!$A$8*'1. Version 7 Dataset'!$R516)+('1. Version 7 Dataset'!$V516*'2. AC Monitors'!$B$8)+'2. AC Monitors'!$C$8</f>
        <v>40.917439999999999</v>
      </c>
      <c r="CJ516" s="35">
        <f>BX516-('2. AC Monitors'!$B$8*V516)</f>
        <v>40.93242</v>
      </c>
      <c r="CK516" s="33">
        <f>IF($CH516=0,CJ516,CJ516-('2. AC Monitors'!$A$15*'1. Version 7 Dataset'!$CG516))</f>
        <v>40.93242</v>
      </c>
      <c r="CL516" s="33">
        <f>IF($CC516=TRUE,'1. Version 7 Dataset'!CK516-($CI516*'2. AC Monitors'!$B$15),'1. Version 7 Dataset'!CK516)</f>
        <v>40.93242</v>
      </c>
      <c r="CM516" s="33">
        <f>IF($CD516=TRUE,CL516-($CI516*'2. AC Monitors'!$D$15),CL516)</f>
        <v>40.93242</v>
      </c>
      <c r="CN516" s="33">
        <f>IF($CB516=TRUE,CM516-($CI516*'2. AC Monitors'!$E$15),CM516)</f>
        <v>40.93242</v>
      </c>
      <c r="CO516" s="33">
        <f>IF($CA516="DC",CN516+(CI516*(1-'2. AC Monitors'!$D$21)),CN516)</f>
        <v>40.93242</v>
      </c>
      <c r="CP516" s="35">
        <f>('2. AC Monitors'!$A$8*'1. Version 7 Dataset'!$R516)+'2. AC Monitors'!$C$8</f>
        <v>32.097440000000006</v>
      </c>
      <c r="CQ516" s="35">
        <f t="shared" si="62"/>
        <v>0</v>
      </c>
      <c r="CR516" s="33">
        <f>(IF(CD516=TRUE,CI516+(CI516*'2. AC Monitors'!$D$15),'1. Version 7 Dataset'!CI516))*0.85</f>
        <v>34.779823999999998</v>
      </c>
      <c r="CS516" s="35">
        <f t="shared" si="63"/>
        <v>0</v>
      </c>
      <c r="CT516" s="35">
        <f>($AZ516*$R516*'3. Signage Displays'!$A$7)+'3. Signage Displays'!$B$7*TANH('3. Signage Displays'!$C$7*('1. Version 7 Dataset'!$R516+'3. Signage Displays'!$D$7)+'3. Signage Displays'!$E$7)+'3. Signage Displays'!$F$7</f>
        <v>28.820775877923769</v>
      </c>
      <c r="CU516" s="36">
        <f>($AZ516*$R516*'3. Signage Displays'!$A$7)</f>
        <v>1.7776800000000001</v>
      </c>
      <c r="CV516" s="37">
        <f>BE516-(AZ516*R516*'3. Signage Displays'!$A$7)</f>
        <v>14.15232</v>
      </c>
      <c r="CW516" s="37">
        <f>IF(CC516=TRUE,CV516-(CT516*'3. Signage Displays'!$A$12),CV516)</f>
        <v>14.15232</v>
      </c>
      <c r="CX516" s="38">
        <f>'3. Signage Displays'!$B$7*TANH('3. Signage Displays'!$C$7*('1. Version 7 Dataset'!R516+'3. Signage Displays'!$D$7)+'3. Signage Displays'!$E$7)+'3. Signage Displays'!$F$7</f>
        <v>27.043095877923768</v>
      </c>
      <c r="CY516" s="28">
        <f t="shared" si="64"/>
        <v>1</v>
      </c>
    </row>
    <row r="517" spans="1:103" s="17" customFormat="1" ht="19.5" customHeight="1">
      <c r="A517" s="28">
        <v>722</v>
      </c>
      <c r="B517" s="29" t="s">
        <v>2695</v>
      </c>
      <c r="C517" s="29" t="s">
        <v>2707</v>
      </c>
      <c r="D517" s="29" t="s">
        <v>2707</v>
      </c>
      <c r="E517" s="29" t="s">
        <v>2697</v>
      </c>
      <c r="F517" s="29" t="s">
        <v>2707</v>
      </c>
      <c r="G517" s="29" t="s">
        <v>2707</v>
      </c>
      <c r="H517" s="29"/>
      <c r="I517" s="29" t="s">
        <v>78</v>
      </c>
      <c r="J517" s="29" t="s">
        <v>88</v>
      </c>
      <c r="K517" s="29" t="s">
        <v>827</v>
      </c>
      <c r="L517" s="29" t="s">
        <v>80</v>
      </c>
      <c r="M517" s="29"/>
      <c r="N517" s="30">
        <v>1000</v>
      </c>
      <c r="O517" s="30">
        <v>10.6</v>
      </c>
      <c r="P517" s="30">
        <v>18.8</v>
      </c>
      <c r="Q517" s="31">
        <v>21.5</v>
      </c>
      <c r="R517" s="30">
        <v>197.52</v>
      </c>
      <c r="S517" s="30">
        <v>1.78</v>
      </c>
      <c r="T517" s="30">
        <v>1080</v>
      </c>
      <c r="U517" s="30">
        <v>1920</v>
      </c>
      <c r="V517" s="32">
        <v>2.1</v>
      </c>
      <c r="W517" s="30">
        <v>10498</v>
      </c>
      <c r="X517" s="30">
        <v>60</v>
      </c>
      <c r="Y517" s="30">
        <v>0.3</v>
      </c>
      <c r="Z517" s="29" t="s">
        <v>81</v>
      </c>
      <c r="AA517" s="29" t="s">
        <v>86</v>
      </c>
      <c r="AB517" s="29"/>
      <c r="AC517" s="29"/>
      <c r="AD517" s="29" t="s">
        <v>84</v>
      </c>
      <c r="AE517" s="29" t="s">
        <v>83</v>
      </c>
      <c r="AF517" s="29" t="s">
        <v>463</v>
      </c>
      <c r="AG517" s="29"/>
      <c r="AH517" s="29" t="s">
        <v>86</v>
      </c>
      <c r="AI517" s="29"/>
      <c r="AJ517" s="29" t="s">
        <v>86</v>
      </c>
      <c r="AK517" s="29" t="s">
        <v>86</v>
      </c>
      <c r="AL517" s="29" t="s">
        <v>87</v>
      </c>
      <c r="AM517" s="29"/>
      <c r="AN517" s="29" t="s">
        <v>86</v>
      </c>
      <c r="AO517" s="29" t="s">
        <v>86</v>
      </c>
      <c r="AP517" s="29" t="s">
        <v>86</v>
      </c>
      <c r="AQ517" s="29" t="s">
        <v>96</v>
      </c>
      <c r="AR517" s="29"/>
      <c r="AS517" s="29" t="s">
        <v>84</v>
      </c>
      <c r="AT517" s="29" t="s">
        <v>89</v>
      </c>
      <c r="AU517" s="29"/>
      <c r="AV517" s="30">
        <v>5</v>
      </c>
      <c r="AW517" s="29" t="s">
        <v>84</v>
      </c>
      <c r="AX517" s="29" t="s">
        <v>84</v>
      </c>
      <c r="AY517" s="30">
        <v>250</v>
      </c>
      <c r="AZ517" s="30">
        <v>232.2</v>
      </c>
      <c r="BA517" s="30">
        <v>198</v>
      </c>
      <c r="BB517" s="30">
        <v>200</v>
      </c>
      <c r="BC517" s="29"/>
      <c r="BD517" s="29"/>
      <c r="BE517" s="30">
        <v>15.25</v>
      </c>
      <c r="BF517" s="29"/>
      <c r="BG517" s="30">
        <v>0.14000000000000001</v>
      </c>
      <c r="BH517" s="30">
        <v>0</v>
      </c>
      <c r="BI517" s="29"/>
      <c r="BJ517" s="30">
        <v>0</v>
      </c>
      <c r="BK517" s="30">
        <v>47.56</v>
      </c>
      <c r="BL517" s="30">
        <v>47.56</v>
      </c>
      <c r="BM517" s="30">
        <v>50.6</v>
      </c>
      <c r="BN517" s="29"/>
      <c r="BO517" s="29"/>
      <c r="BP517" s="30">
        <v>0</v>
      </c>
      <c r="BQ517" s="30">
        <v>0.14000000000000001</v>
      </c>
      <c r="BR517" s="30">
        <v>0</v>
      </c>
      <c r="BS517" s="30">
        <v>14.98</v>
      </c>
      <c r="BT517" s="30">
        <v>46.76</v>
      </c>
      <c r="BU517" s="29"/>
      <c r="BV517" s="30">
        <v>0</v>
      </c>
      <c r="BW517" s="28">
        <v>722</v>
      </c>
      <c r="BX517" s="33">
        <f t="shared" si="59"/>
        <v>47.553659999999994</v>
      </c>
      <c r="BY517" s="34">
        <f>IF(COUNTIF($G$2:G517,G517)=1,1,0)</f>
        <v>1</v>
      </c>
      <c r="BZ517" s="34">
        <f t="shared" si="60"/>
        <v>1</v>
      </c>
      <c r="CA517" s="28" t="s">
        <v>3405</v>
      </c>
      <c r="CB517" s="34" t="b">
        <f t="shared" si="58"/>
        <v>0</v>
      </c>
      <c r="CC517" s="34" t="b">
        <f t="shared" si="61"/>
        <v>0</v>
      </c>
      <c r="CD517" s="34" t="b">
        <f t="array" ref="CD517">ISNUMBER(SEARCH("Touch Screen",$AJ517))</f>
        <v>0</v>
      </c>
      <c r="CE517" s="34"/>
      <c r="CF517" s="34"/>
      <c r="CG517" s="32">
        <v>0.3</v>
      </c>
      <c r="CH517" s="28">
        <v>0</v>
      </c>
      <c r="CI517" s="33">
        <f>('2. AC Monitors'!$A$8*'1. Version 7 Dataset'!$R517)+('1. Version 7 Dataset'!$V517*'2. AC Monitors'!$B$8)+'2. AC Monitors'!$C$8</f>
        <v>40.917439999999999</v>
      </c>
      <c r="CJ517" s="35">
        <f>BX517-('2. AC Monitors'!$B$8*V517)</f>
        <v>38.733659999999993</v>
      </c>
      <c r="CK517" s="33">
        <f>IF($CH517=0,CJ517,CJ517-('2. AC Monitors'!$A$15*'1. Version 7 Dataset'!$CG517))</f>
        <v>38.733659999999993</v>
      </c>
      <c r="CL517" s="33">
        <f>IF($CC517=TRUE,'1. Version 7 Dataset'!CK517-($CI517*'2. AC Monitors'!$B$15),'1. Version 7 Dataset'!CK517)</f>
        <v>38.733659999999993</v>
      </c>
      <c r="CM517" s="33">
        <f>IF($CD517=TRUE,CL517-($CI517*'2. AC Monitors'!$D$15),CL517)</f>
        <v>38.733659999999993</v>
      </c>
      <c r="CN517" s="33">
        <f>IF($CB517=TRUE,CM517-($CI517*'2. AC Monitors'!$E$15),CM517)</f>
        <v>38.733659999999993</v>
      </c>
      <c r="CO517" s="33">
        <f>IF($CA517="DC",CN517+(CI517*(1-'2. AC Monitors'!$D$21)),CN517)</f>
        <v>38.733659999999993</v>
      </c>
      <c r="CP517" s="35">
        <f>('2. AC Monitors'!$A$8*'1. Version 7 Dataset'!$R517)+'2. AC Monitors'!$C$8</f>
        <v>32.097440000000006</v>
      </c>
      <c r="CQ517" s="35">
        <f t="shared" si="62"/>
        <v>0</v>
      </c>
      <c r="CR517" s="33">
        <f>(IF(CD517=TRUE,CI517+(CI517*'2. AC Monitors'!$D$15),'1. Version 7 Dataset'!CI517))*0.85</f>
        <v>34.779823999999998</v>
      </c>
      <c r="CS517" s="35">
        <f t="shared" si="63"/>
        <v>0</v>
      </c>
      <c r="CT517" s="35">
        <f>($AZ517*$R517*'3. Signage Displays'!$A$7)+'3. Signage Displays'!$B$7*TANH('3. Signage Displays'!$C$7*('1. Version 7 Dataset'!$R517+'3. Signage Displays'!$D$7)+'3. Signage Displays'!$E$7)+'3. Signage Displays'!$F$7</f>
        <v>28.877661637923769</v>
      </c>
      <c r="CU517" s="36">
        <f>($AZ517*$R517*'3. Signage Displays'!$A$7)</f>
        <v>1.8345657600000003</v>
      </c>
      <c r="CV517" s="37">
        <f>BE517-(AZ517*R517*'3. Signage Displays'!$A$7)</f>
        <v>13.41543424</v>
      </c>
      <c r="CW517" s="37">
        <f>IF(CC517=TRUE,CV517-(CT517*'3. Signage Displays'!$A$12),CV517)</f>
        <v>13.41543424</v>
      </c>
      <c r="CX517" s="38">
        <f>'3. Signage Displays'!$B$7*TANH('3. Signage Displays'!$C$7*('1. Version 7 Dataset'!R517+'3. Signage Displays'!$D$7)+'3. Signage Displays'!$E$7)+'3. Signage Displays'!$F$7</f>
        <v>27.043095877923768</v>
      </c>
      <c r="CY517" s="28">
        <f t="shared" si="64"/>
        <v>1</v>
      </c>
    </row>
    <row r="518" spans="1:103" s="17" customFormat="1" ht="19.5" customHeight="1">
      <c r="A518" s="28">
        <v>723</v>
      </c>
      <c r="B518" s="29" t="s">
        <v>2695</v>
      </c>
      <c r="C518" s="29" t="s">
        <v>2708</v>
      </c>
      <c r="D518" s="29" t="s">
        <v>2708</v>
      </c>
      <c r="E518" s="29" t="s">
        <v>2697</v>
      </c>
      <c r="F518" s="29" t="s">
        <v>2708</v>
      </c>
      <c r="G518" s="29" t="s">
        <v>2708</v>
      </c>
      <c r="H518" s="29" t="s">
        <v>2709</v>
      </c>
      <c r="I518" s="29" t="s">
        <v>78</v>
      </c>
      <c r="J518" s="29" t="s">
        <v>2710</v>
      </c>
      <c r="K518" s="29"/>
      <c r="L518" s="29" t="s">
        <v>80</v>
      </c>
      <c r="M518" s="29"/>
      <c r="N518" s="30">
        <v>1000</v>
      </c>
      <c r="O518" s="30">
        <v>11.3</v>
      </c>
      <c r="P518" s="30">
        <v>20</v>
      </c>
      <c r="Q518" s="31">
        <v>23</v>
      </c>
      <c r="R518" s="30">
        <v>226.04</v>
      </c>
      <c r="S518" s="30">
        <v>1.78</v>
      </c>
      <c r="T518" s="30">
        <v>1080</v>
      </c>
      <c r="U518" s="30">
        <v>1920</v>
      </c>
      <c r="V518" s="32">
        <v>2.1</v>
      </c>
      <c r="W518" s="30">
        <v>9174</v>
      </c>
      <c r="X518" s="30">
        <v>60</v>
      </c>
      <c r="Y518" s="30">
        <v>0.3</v>
      </c>
      <c r="Z518" s="29" t="s">
        <v>81</v>
      </c>
      <c r="AA518" s="29" t="s">
        <v>86</v>
      </c>
      <c r="AB518" s="29"/>
      <c r="AC518" s="29"/>
      <c r="AD518" s="29" t="s">
        <v>84</v>
      </c>
      <c r="AE518" s="29" t="s">
        <v>83</v>
      </c>
      <c r="AF518" s="29" t="s">
        <v>463</v>
      </c>
      <c r="AG518" s="29"/>
      <c r="AH518" s="29" t="s">
        <v>86</v>
      </c>
      <c r="AI518" s="29"/>
      <c r="AJ518" s="29" t="s">
        <v>86</v>
      </c>
      <c r="AK518" s="29" t="s">
        <v>86</v>
      </c>
      <c r="AL518" s="29" t="s">
        <v>87</v>
      </c>
      <c r="AM518" s="29"/>
      <c r="AN518" s="29" t="s">
        <v>86</v>
      </c>
      <c r="AO518" s="29" t="s">
        <v>86</v>
      </c>
      <c r="AP518" s="29" t="s">
        <v>86</v>
      </c>
      <c r="AQ518" s="29" t="s">
        <v>96</v>
      </c>
      <c r="AR518" s="29"/>
      <c r="AS518" s="29" t="s">
        <v>84</v>
      </c>
      <c r="AT518" s="29" t="s">
        <v>89</v>
      </c>
      <c r="AU518" s="29"/>
      <c r="AV518" s="30">
        <v>5</v>
      </c>
      <c r="AW518" s="29" t="s">
        <v>84</v>
      </c>
      <c r="AX518" s="29" t="s">
        <v>84</v>
      </c>
      <c r="AY518" s="30">
        <v>300</v>
      </c>
      <c r="AZ518" s="30">
        <v>316</v>
      </c>
      <c r="BA518" s="30">
        <v>268.7</v>
      </c>
      <c r="BB518" s="30">
        <v>201</v>
      </c>
      <c r="BC518" s="29"/>
      <c r="BD518" s="29"/>
      <c r="BE518" s="30">
        <v>14.39</v>
      </c>
      <c r="BF518" s="29"/>
      <c r="BG518" s="30">
        <v>0.14000000000000001</v>
      </c>
      <c r="BH518" s="30">
        <v>0</v>
      </c>
      <c r="BI518" s="29"/>
      <c r="BJ518" s="30">
        <v>0</v>
      </c>
      <c r="BK518" s="30">
        <v>44.88</v>
      </c>
      <c r="BL518" s="30">
        <v>44.88</v>
      </c>
      <c r="BM518" s="30">
        <v>50.8</v>
      </c>
      <c r="BN518" s="29"/>
      <c r="BO518" s="29"/>
      <c r="BP518" s="30">
        <v>0</v>
      </c>
      <c r="BQ518" s="30">
        <v>0.14000000000000001</v>
      </c>
      <c r="BR518" s="30">
        <v>0</v>
      </c>
      <c r="BS518" s="30">
        <v>13.78</v>
      </c>
      <c r="BT518" s="30">
        <v>43.03</v>
      </c>
      <c r="BU518" s="29"/>
      <c r="BV518" s="30">
        <v>0</v>
      </c>
      <c r="BW518" s="28">
        <v>723</v>
      </c>
      <c r="BX518" s="33">
        <f t="shared" si="59"/>
        <v>44.916900000000005</v>
      </c>
      <c r="BY518" s="34">
        <f>IF(COUNTIF($G$2:G518,G518)=1,1,0)</f>
        <v>1</v>
      </c>
      <c r="BZ518" s="34">
        <f t="shared" si="60"/>
        <v>1</v>
      </c>
      <c r="CA518" s="28" t="s">
        <v>3405</v>
      </c>
      <c r="CB518" s="34" t="b">
        <f t="shared" ref="CB518:CB581" si="65">ISNUMBER(SEARCH("curved screen",AH518))</f>
        <v>0</v>
      </c>
      <c r="CC518" s="34" t="b">
        <f t="shared" si="61"/>
        <v>0</v>
      </c>
      <c r="CD518" s="34" t="b">
        <f t="array" ref="CD518">ISNUMBER(SEARCH("Touch Screen",$AJ518))</f>
        <v>0</v>
      </c>
      <c r="CE518" s="34"/>
      <c r="CF518" s="34"/>
      <c r="CG518" s="32">
        <v>0.3</v>
      </c>
      <c r="CH518" s="28">
        <v>0</v>
      </c>
      <c r="CI518" s="33">
        <f>('2. AC Monitors'!$A$8*'1. Version 7 Dataset'!$R518)+('1. Version 7 Dataset'!$V518*'2. AC Monitors'!$B$8)+'2. AC Monitors'!$C$8</f>
        <v>44.396879999999996</v>
      </c>
      <c r="CJ518" s="35">
        <f>BX518-('2. AC Monitors'!$B$8*V518)</f>
        <v>36.096900000000005</v>
      </c>
      <c r="CK518" s="33">
        <f>IF($CH518=0,CJ518,CJ518-('2. AC Monitors'!$A$15*'1. Version 7 Dataset'!$CG518))</f>
        <v>36.096900000000005</v>
      </c>
      <c r="CL518" s="33">
        <f>IF($CC518=TRUE,'1. Version 7 Dataset'!CK518-($CI518*'2. AC Monitors'!$B$15),'1. Version 7 Dataset'!CK518)</f>
        <v>36.096900000000005</v>
      </c>
      <c r="CM518" s="33">
        <f>IF($CD518=TRUE,CL518-($CI518*'2. AC Monitors'!$D$15),CL518)</f>
        <v>36.096900000000005</v>
      </c>
      <c r="CN518" s="33">
        <f>IF($CB518=TRUE,CM518-($CI518*'2. AC Monitors'!$E$15),CM518)</f>
        <v>36.096900000000005</v>
      </c>
      <c r="CO518" s="33">
        <f>IF($CA518="DC",CN518+(CI518*(1-'2. AC Monitors'!$D$21)),CN518)</f>
        <v>36.096900000000005</v>
      </c>
      <c r="CP518" s="35">
        <f>('2. AC Monitors'!$A$8*'1. Version 7 Dataset'!$R518)+'2. AC Monitors'!$C$8</f>
        <v>35.576880000000003</v>
      </c>
      <c r="CQ518" s="35">
        <f t="shared" si="62"/>
        <v>0</v>
      </c>
      <c r="CR518" s="33">
        <f>(IF(CD518=TRUE,CI518+(CI518*'2. AC Monitors'!$D$15),'1. Version 7 Dataset'!CI518))*0.85</f>
        <v>37.737347999999997</v>
      </c>
      <c r="CS518" s="35">
        <f t="shared" si="63"/>
        <v>0</v>
      </c>
      <c r="CT518" s="35">
        <f>($AZ518*$R518*'3. Signage Displays'!$A$7)+'3. Signage Displays'!$B$7*TANH('3. Signage Displays'!$C$7*('1. Version 7 Dataset'!$R518+'3. Signage Displays'!$D$7)+'3. Signage Displays'!$E$7)+'3. Signage Displays'!$F$7</f>
        <v>31.604005269975424</v>
      </c>
      <c r="CU518" s="36">
        <f>($AZ518*$R518*'3. Signage Displays'!$A$7)</f>
        <v>2.8571456000000004</v>
      </c>
      <c r="CV518" s="37">
        <f>BE518-(AZ518*R518*'3. Signage Displays'!$A$7)</f>
        <v>11.5328544</v>
      </c>
      <c r="CW518" s="37">
        <f>IF(CC518=TRUE,CV518-(CT518*'3. Signage Displays'!$A$12),CV518)</f>
        <v>11.5328544</v>
      </c>
      <c r="CX518" s="38">
        <f>'3. Signage Displays'!$B$7*TANH('3. Signage Displays'!$C$7*('1. Version 7 Dataset'!R518+'3. Signage Displays'!$D$7)+'3. Signage Displays'!$E$7)+'3. Signage Displays'!$F$7</f>
        <v>28.746859669975425</v>
      </c>
      <c r="CY518" s="28">
        <f t="shared" si="64"/>
        <v>1</v>
      </c>
    </row>
    <row r="519" spans="1:103" s="17" customFormat="1" ht="19.5" customHeight="1">
      <c r="A519" s="28">
        <v>724</v>
      </c>
      <c r="B519" s="29" t="s">
        <v>2695</v>
      </c>
      <c r="C519" s="29" t="s">
        <v>2711</v>
      </c>
      <c r="D519" s="29" t="s">
        <v>2711</v>
      </c>
      <c r="E519" s="29" t="s">
        <v>2697</v>
      </c>
      <c r="F519" s="29" t="s">
        <v>2711</v>
      </c>
      <c r="G519" s="29" t="s">
        <v>2711</v>
      </c>
      <c r="H519" s="29"/>
      <c r="I519" s="29" t="s">
        <v>78</v>
      </c>
      <c r="J519" s="29" t="s">
        <v>100</v>
      </c>
      <c r="K519" s="29"/>
      <c r="L519" s="29" t="s">
        <v>80</v>
      </c>
      <c r="M519" s="29"/>
      <c r="N519" s="30">
        <v>1000</v>
      </c>
      <c r="O519" s="30">
        <v>11.5</v>
      </c>
      <c r="P519" s="30">
        <v>20.5</v>
      </c>
      <c r="Q519" s="31">
        <v>23.5</v>
      </c>
      <c r="R519" s="30">
        <v>237.99</v>
      </c>
      <c r="S519" s="30">
        <v>1.78</v>
      </c>
      <c r="T519" s="30">
        <v>1080</v>
      </c>
      <c r="U519" s="30">
        <v>1920</v>
      </c>
      <c r="V519" s="32">
        <v>2.1</v>
      </c>
      <c r="W519" s="30">
        <v>8713</v>
      </c>
      <c r="X519" s="30">
        <v>60</v>
      </c>
      <c r="Y519" s="30">
        <v>0.3</v>
      </c>
      <c r="Z519" s="29" t="s">
        <v>81</v>
      </c>
      <c r="AA519" s="29" t="s">
        <v>86</v>
      </c>
      <c r="AB519" s="29"/>
      <c r="AC519" s="29"/>
      <c r="AD519" s="29" t="s">
        <v>84</v>
      </c>
      <c r="AE519" s="29" t="s">
        <v>83</v>
      </c>
      <c r="AF519" s="29" t="s">
        <v>106</v>
      </c>
      <c r="AG519" s="29"/>
      <c r="AH519" s="29" t="s">
        <v>86</v>
      </c>
      <c r="AI519" s="29"/>
      <c r="AJ519" s="29" t="s">
        <v>86</v>
      </c>
      <c r="AK519" s="29" t="s">
        <v>86</v>
      </c>
      <c r="AL519" s="29" t="s">
        <v>306</v>
      </c>
      <c r="AM519" s="29"/>
      <c r="AN519" s="29" t="s">
        <v>86</v>
      </c>
      <c r="AO519" s="29" t="s">
        <v>86</v>
      </c>
      <c r="AP519" s="29" t="s">
        <v>86</v>
      </c>
      <c r="AQ519" s="29" t="s">
        <v>96</v>
      </c>
      <c r="AR519" s="29"/>
      <c r="AS519" s="29" t="s">
        <v>84</v>
      </c>
      <c r="AT519" s="29" t="s">
        <v>89</v>
      </c>
      <c r="AU519" s="29"/>
      <c r="AV519" s="30">
        <v>5</v>
      </c>
      <c r="AW519" s="29" t="s">
        <v>84</v>
      </c>
      <c r="AX519" s="29" t="s">
        <v>84</v>
      </c>
      <c r="AY519" s="30">
        <v>300</v>
      </c>
      <c r="AZ519" s="30">
        <v>247.4</v>
      </c>
      <c r="BA519" s="30">
        <v>200.7</v>
      </c>
      <c r="BB519" s="30">
        <v>201.2</v>
      </c>
      <c r="BC519" s="29"/>
      <c r="BD519" s="29"/>
      <c r="BE519" s="30">
        <v>13.57</v>
      </c>
      <c r="BF519" s="29"/>
      <c r="BG519" s="30">
        <v>7.0000000000000007E-2</v>
      </c>
      <c r="BH519" s="30">
        <v>0</v>
      </c>
      <c r="BI519" s="29"/>
      <c r="BJ519" s="30">
        <v>0.06</v>
      </c>
      <c r="BK519" s="30">
        <v>42</v>
      </c>
      <c r="BL519" s="30">
        <v>42</v>
      </c>
      <c r="BM519" s="30">
        <v>53.3</v>
      </c>
      <c r="BN519" s="29"/>
      <c r="BO519" s="29"/>
      <c r="BP519" s="30">
        <v>0.08</v>
      </c>
      <c r="BQ519" s="30">
        <v>0.09</v>
      </c>
      <c r="BR519" s="30">
        <v>0</v>
      </c>
      <c r="BS519" s="30">
        <v>13.38</v>
      </c>
      <c r="BT519" s="30">
        <v>41.5</v>
      </c>
      <c r="BU519" s="29"/>
      <c r="BV519" s="30">
        <v>0</v>
      </c>
      <c r="BW519" s="28">
        <v>724</v>
      </c>
      <c r="BX519" s="33">
        <f t="shared" si="59"/>
        <v>42.00419999999999</v>
      </c>
      <c r="BY519" s="34">
        <f>IF(COUNTIF($G$2:G519,G519)=1,1,0)</f>
        <v>1</v>
      </c>
      <c r="BZ519" s="34">
        <f t="shared" si="60"/>
        <v>1</v>
      </c>
      <c r="CA519" s="28" t="s">
        <v>3405</v>
      </c>
      <c r="CB519" s="34" t="b">
        <f t="shared" si="65"/>
        <v>0</v>
      </c>
      <c r="CC519" s="34" t="b">
        <f t="shared" si="61"/>
        <v>0</v>
      </c>
      <c r="CD519" s="34" t="b">
        <f t="array" ref="CD519">ISNUMBER(SEARCH("Touch Screen",$AJ519))</f>
        <v>0</v>
      </c>
      <c r="CE519" s="34"/>
      <c r="CF519" s="34"/>
      <c r="CG519" s="32">
        <v>0.3</v>
      </c>
      <c r="CH519" s="28">
        <v>0</v>
      </c>
      <c r="CI519" s="33">
        <f>('2. AC Monitors'!$A$8*'1. Version 7 Dataset'!$R519)+('1. Version 7 Dataset'!$V519*'2. AC Monitors'!$B$8)+'2. AC Monitors'!$C$8</f>
        <v>45.854780000000005</v>
      </c>
      <c r="CJ519" s="35">
        <f>BX519-('2. AC Monitors'!$B$8*V519)</f>
        <v>33.18419999999999</v>
      </c>
      <c r="CK519" s="33">
        <f>IF($CH519=0,CJ519,CJ519-('2. AC Monitors'!$A$15*'1. Version 7 Dataset'!$CG519))</f>
        <v>33.18419999999999</v>
      </c>
      <c r="CL519" s="33">
        <f>IF($CC519=TRUE,'1. Version 7 Dataset'!CK519-($CI519*'2. AC Monitors'!$B$15),'1. Version 7 Dataset'!CK519)</f>
        <v>33.18419999999999</v>
      </c>
      <c r="CM519" s="33">
        <f>IF($CD519=TRUE,CL519-($CI519*'2. AC Monitors'!$D$15),CL519)</f>
        <v>33.18419999999999</v>
      </c>
      <c r="CN519" s="33">
        <f>IF($CB519=TRUE,CM519-($CI519*'2. AC Monitors'!$E$15),CM519)</f>
        <v>33.18419999999999</v>
      </c>
      <c r="CO519" s="33">
        <f>IF($CA519="DC",CN519+(CI519*(1-'2. AC Monitors'!$D$21)),CN519)</f>
        <v>33.18419999999999</v>
      </c>
      <c r="CP519" s="35">
        <f>('2. AC Monitors'!$A$8*'1. Version 7 Dataset'!$R519)+'2. AC Monitors'!$C$8</f>
        <v>37.034779999999998</v>
      </c>
      <c r="CQ519" s="35">
        <f t="shared" si="62"/>
        <v>1</v>
      </c>
      <c r="CR519" s="33">
        <f>(IF(CD519=TRUE,CI519+(CI519*'2. AC Monitors'!$D$15),'1. Version 7 Dataset'!CI519))*0.85</f>
        <v>38.976563000000006</v>
      </c>
      <c r="CS519" s="35">
        <f t="shared" si="63"/>
        <v>0</v>
      </c>
      <c r="CT519" s="35">
        <f>($AZ519*$R519*'3. Signage Displays'!$A$7)+'3. Signage Displays'!$B$7*TANH('3. Signage Displays'!$C$7*('1. Version 7 Dataset'!$R519+'3. Signage Displays'!$D$7)+'3. Signage Displays'!$E$7)+'3. Signage Displays'!$F$7</f>
        <v>31.814880317687805</v>
      </c>
      <c r="CU519" s="36">
        <f>($AZ519*$R519*'3. Signage Displays'!$A$7)</f>
        <v>2.3551490400000001</v>
      </c>
      <c r="CV519" s="37">
        <f>BE519-(AZ519*R519*'3. Signage Displays'!$A$7)</f>
        <v>11.21485096</v>
      </c>
      <c r="CW519" s="37">
        <f>IF(CC519=TRUE,CV519-(CT519*'3. Signage Displays'!$A$12),CV519)</f>
        <v>11.21485096</v>
      </c>
      <c r="CX519" s="38">
        <f>'3. Signage Displays'!$B$7*TANH('3. Signage Displays'!$C$7*('1. Version 7 Dataset'!R519+'3. Signage Displays'!$D$7)+'3. Signage Displays'!$E$7)+'3. Signage Displays'!$F$7</f>
        <v>29.459731277687805</v>
      </c>
      <c r="CY519" s="28">
        <f t="shared" si="64"/>
        <v>1</v>
      </c>
    </row>
    <row r="520" spans="1:103" s="17" customFormat="1" ht="19.5" customHeight="1">
      <c r="A520" s="28">
        <v>725</v>
      </c>
      <c r="B520" s="29" t="s">
        <v>2695</v>
      </c>
      <c r="C520" s="29" t="s">
        <v>2712</v>
      </c>
      <c r="D520" s="29" t="s">
        <v>2712</v>
      </c>
      <c r="E520" s="29" t="s">
        <v>2697</v>
      </c>
      <c r="F520" s="29" t="s">
        <v>2712</v>
      </c>
      <c r="G520" s="29" t="s">
        <v>2712</v>
      </c>
      <c r="H520" s="29" t="s">
        <v>2713</v>
      </c>
      <c r="I520" s="29" t="s">
        <v>78</v>
      </c>
      <c r="J520" s="29" t="s">
        <v>100</v>
      </c>
      <c r="K520" s="29"/>
      <c r="L520" s="29" t="s">
        <v>80</v>
      </c>
      <c r="M520" s="29"/>
      <c r="N520" s="30">
        <v>1000</v>
      </c>
      <c r="O520" s="30">
        <v>11.5</v>
      </c>
      <c r="P520" s="30">
        <v>20.5</v>
      </c>
      <c r="Q520" s="31">
        <v>23.5</v>
      </c>
      <c r="R520" s="30">
        <v>237.99</v>
      </c>
      <c r="S520" s="30">
        <v>1.78</v>
      </c>
      <c r="T520" s="30">
        <v>1080</v>
      </c>
      <c r="U520" s="30">
        <v>1920</v>
      </c>
      <c r="V520" s="32">
        <v>2.1</v>
      </c>
      <c r="W520" s="30">
        <v>8713</v>
      </c>
      <c r="X520" s="30">
        <v>60</v>
      </c>
      <c r="Y520" s="30">
        <v>0.3</v>
      </c>
      <c r="Z520" s="29" t="s">
        <v>81</v>
      </c>
      <c r="AA520" s="29" t="s">
        <v>86</v>
      </c>
      <c r="AB520" s="29"/>
      <c r="AC520" s="29"/>
      <c r="AD520" s="29" t="s">
        <v>84</v>
      </c>
      <c r="AE520" s="29" t="s">
        <v>83</v>
      </c>
      <c r="AF520" s="29" t="s">
        <v>463</v>
      </c>
      <c r="AG520" s="29"/>
      <c r="AH520" s="29" t="s">
        <v>86</v>
      </c>
      <c r="AI520" s="29"/>
      <c r="AJ520" s="29" t="s">
        <v>86</v>
      </c>
      <c r="AK520" s="29" t="s">
        <v>86</v>
      </c>
      <c r="AL520" s="29" t="s">
        <v>87</v>
      </c>
      <c r="AM520" s="29"/>
      <c r="AN520" s="29" t="s">
        <v>86</v>
      </c>
      <c r="AO520" s="29" t="s">
        <v>86</v>
      </c>
      <c r="AP520" s="29" t="s">
        <v>86</v>
      </c>
      <c r="AQ520" s="29" t="s">
        <v>96</v>
      </c>
      <c r="AR520" s="29"/>
      <c r="AS520" s="29" t="s">
        <v>84</v>
      </c>
      <c r="AT520" s="29" t="s">
        <v>89</v>
      </c>
      <c r="AU520" s="29"/>
      <c r="AV520" s="30">
        <v>5</v>
      </c>
      <c r="AW520" s="29" t="s">
        <v>84</v>
      </c>
      <c r="AX520" s="29" t="s">
        <v>84</v>
      </c>
      <c r="AY520" s="30">
        <v>300</v>
      </c>
      <c r="AZ520" s="30">
        <v>255.9</v>
      </c>
      <c r="BA520" s="30">
        <v>211.6</v>
      </c>
      <c r="BB520" s="30">
        <v>200</v>
      </c>
      <c r="BC520" s="29"/>
      <c r="BD520" s="29"/>
      <c r="BE520" s="30">
        <v>14.16</v>
      </c>
      <c r="BF520" s="29"/>
      <c r="BG520" s="30">
        <v>0.14000000000000001</v>
      </c>
      <c r="BH520" s="30">
        <v>0</v>
      </c>
      <c r="BI520" s="29"/>
      <c r="BJ520" s="30">
        <v>0</v>
      </c>
      <c r="BK520" s="30">
        <v>44.23</v>
      </c>
      <c r="BL520" s="30">
        <v>44.23</v>
      </c>
      <c r="BM520" s="30">
        <v>53.3</v>
      </c>
      <c r="BN520" s="29"/>
      <c r="BO520" s="29"/>
      <c r="BP520" s="30">
        <v>0</v>
      </c>
      <c r="BQ520" s="30">
        <v>0.14000000000000001</v>
      </c>
      <c r="BR520" s="30">
        <v>0</v>
      </c>
      <c r="BS520" s="30">
        <v>13.74</v>
      </c>
      <c r="BT520" s="30">
        <v>42.95</v>
      </c>
      <c r="BU520" s="29"/>
      <c r="BV520" s="30">
        <v>0</v>
      </c>
      <c r="BW520" s="28">
        <v>725</v>
      </c>
      <c r="BX520" s="33">
        <f t="shared" si="59"/>
        <v>44.21172</v>
      </c>
      <c r="BY520" s="34">
        <f>IF(COUNTIF($G$2:G520,G520)=1,1,0)</f>
        <v>1</v>
      </c>
      <c r="BZ520" s="34">
        <f t="shared" si="60"/>
        <v>1</v>
      </c>
      <c r="CA520" s="28" t="s">
        <v>3405</v>
      </c>
      <c r="CB520" s="34" t="b">
        <f t="shared" si="65"/>
        <v>0</v>
      </c>
      <c r="CC520" s="34" t="b">
        <f t="shared" si="61"/>
        <v>0</v>
      </c>
      <c r="CD520" s="34" t="b">
        <f t="array" ref="CD520">ISNUMBER(SEARCH("Touch Screen",$AJ520))</f>
        <v>0</v>
      </c>
      <c r="CE520" s="34"/>
      <c r="CF520" s="34"/>
      <c r="CG520" s="32">
        <v>0.3</v>
      </c>
      <c r="CH520" s="28">
        <v>0</v>
      </c>
      <c r="CI520" s="33">
        <f>('2. AC Monitors'!$A$8*'1. Version 7 Dataset'!$R520)+('1. Version 7 Dataset'!$V520*'2. AC Monitors'!$B$8)+'2. AC Monitors'!$C$8</f>
        <v>45.854780000000005</v>
      </c>
      <c r="CJ520" s="35">
        <f>BX520-('2. AC Monitors'!$B$8*V520)</f>
        <v>35.391719999999999</v>
      </c>
      <c r="CK520" s="33">
        <f>IF($CH520=0,CJ520,CJ520-('2. AC Monitors'!$A$15*'1. Version 7 Dataset'!$CG520))</f>
        <v>35.391719999999999</v>
      </c>
      <c r="CL520" s="33">
        <f>IF($CC520=TRUE,'1. Version 7 Dataset'!CK520-($CI520*'2. AC Monitors'!$B$15),'1. Version 7 Dataset'!CK520)</f>
        <v>35.391719999999999</v>
      </c>
      <c r="CM520" s="33">
        <f>IF($CD520=TRUE,CL520-($CI520*'2. AC Monitors'!$D$15),CL520)</f>
        <v>35.391719999999999</v>
      </c>
      <c r="CN520" s="33">
        <f>IF($CB520=TRUE,CM520-($CI520*'2. AC Monitors'!$E$15),CM520)</f>
        <v>35.391719999999999</v>
      </c>
      <c r="CO520" s="33">
        <f>IF($CA520="DC",CN520+(CI520*(1-'2. AC Monitors'!$D$21)),CN520)</f>
        <v>35.391719999999999</v>
      </c>
      <c r="CP520" s="35">
        <f>('2. AC Monitors'!$A$8*'1. Version 7 Dataset'!$R520)+'2. AC Monitors'!$C$8</f>
        <v>37.034779999999998</v>
      </c>
      <c r="CQ520" s="35">
        <f t="shared" si="62"/>
        <v>1</v>
      </c>
      <c r="CR520" s="33">
        <f>(IF(CD520=TRUE,CI520+(CI520*'2. AC Monitors'!$D$15),'1. Version 7 Dataset'!CI520))*0.85</f>
        <v>38.976563000000006</v>
      </c>
      <c r="CS520" s="35">
        <f t="shared" si="63"/>
        <v>0</v>
      </c>
      <c r="CT520" s="35">
        <f>($AZ520*$R520*'3. Signage Displays'!$A$7)+'3. Signage Displays'!$B$7*TANH('3. Signage Displays'!$C$7*('1. Version 7 Dataset'!$R520+'3. Signage Displays'!$D$7)+'3. Signage Displays'!$E$7)+'3. Signage Displays'!$F$7</f>
        <v>31.895796917687804</v>
      </c>
      <c r="CU520" s="36">
        <f>($AZ520*$R520*'3. Signage Displays'!$A$7)</f>
        <v>2.4360656400000003</v>
      </c>
      <c r="CV520" s="37">
        <f>BE520-(AZ520*R520*'3. Signage Displays'!$A$7)</f>
        <v>11.723934359999999</v>
      </c>
      <c r="CW520" s="37">
        <f>IF(CC520=TRUE,CV520-(CT520*'3. Signage Displays'!$A$12),CV520)</f>
        <v>11.723934359999999</v>
      </c>
      <c r="CX520" s="38">
        <f>'3. Signage Displays'!$B$7*TANH('3. Signage Displays'!$C$7*('1. Version 7 Dataset'!R520+'3. Signage Displays'!$D$7)+'3. Signage Displays'!$E$7)+'3. Signage Displays'!$F$7</f>
        <v>29.459731277687805</v>
      </c>
      <c r="CY520" s="28">
        <f t="shared" si="64"/>
        <v>1</v>
      </c>
    </row>
    <row r="521" spans="1:103" s="17" customFormat="1" ht="19.5" customHeight="1">
      <c r="A521" s="28">
        <v>728</v>
      </c>
      <c r="B521" s="29" t="s">
        <v>2695</v>
      </c>
      <c r="C521" s="29" t="s">
        <v>2702</v>
      </c>
      <c r="D521" s="29" t="s">
        <v>2702</v>
      </c>
      <c r="E521" s="29" t="s">
        <v>2697</v>
      </c>
      <c r="F521" s="29" t="s">
        <v>2702</v>
      </c>
      <c r="G521" s="29" t="s">
        <v>2702</v>
      </c>
      <c r="H521" s="29"/>
      <c r="I521" s="29" t="s">
        <v>78</v>
      </c>
      <c r="J521" s="29" t="s">
        <v>88</v>
      </c>
      <c r="K521" s="29" t="s">
        <v>158</v>
      </c>
      <c r="L521" s="29" t="s">
        <v>80</v>
      </c>
      <c r="M521" s="29"/>
      <c r="N521" s="30">
        <v>600</v>
      </c>
      <c r="O521" s="30">
        <v>10.5</v>
      </c>
      <c r="P521" s="30">
        <v>18.7</v>
      </c>
      <c r="Q521" s="31">
        <v>21.5</v>
      </c>
      <c r="R521" s="30">
        <v>197.52</v>
      </c>
      <c r="S521" s="30">
        <v>1.78</v>
      </c>
      <c r="T521" s="30">
        <v>1080</v>
      </c>
      <c r="U521" s="30">
        <v>1920</v>
      </c>
      <c r="V521" s="32">
        <v>2.1</v>
      </c>
      <c r="W521" s="30">
        <v>10498</v>
      </c>
      <c r="X521" s="30">
        <v>60</v>
      </c>
      <c r="Y521" s="30">
        <v>0.3</v>
      </c>
      <c r="Z521" s="29" t="s">
        <v>81</v>
      </c>
      <c r="AA521" s="29" t="s">
        <v>86</v>
      </c>
      <c r="AB521" s="29"/>
      <c r="AC521" s="29"/>
      <c r="AD521" s="29" t="s">
        <v>84</v>
      </c>
      <c r="AE521" s="29" t="s">
        <v>83</v>
      </c>
      <c r="AF521" s="29" t="s">
        <v>306</v>
      </c>
      <c r="AG521" s="29"/>
      <c r="AH521" s="29" t="s">
        <v>86</v>
      </c>
      <c r="AI521" s="29"/>
      <c r="AJ521" s="29" t="s">
        <v>86</v>
      </c>
      <c r="AK521" s="29" t="s">
        <v>86</v>
      </c>
      <c r="AL521" s="29" t="s">
        <v>306</v>
      </c>
      <c r="AM521" s="29"/>
      <c r="AN521" s="29" t="s">
        <v>86</v>
      </c>
      <c r="AO521" s="29" t="s">
        <v>86</v>
      </c>
      <c r="AP521" s="29" t="s">
        <v>86</v>
      </c>
      <c r="AQ521" s="29" t="s">
        <v>96</v>
      </c>
      <c r="AR521" s="29"/>
      <c r="AS521" s="29" t="s">
        <v>84</v>
      </c>
      <c r="AT521" s="29" t="s">
        <v>89</v>
      </c>
      <c r="AU521" s="29"/>
      <c r="AV521" s="30">
        <v>5</v>
      </c>
      <c r="AW521" s="29" t="s">
        <v>84</v>
      </c>
      <c r="AX521" s="29" t="s">
        <v>84</v>
      </c>
      <c r="AY521" s="30">
        <v>200</v>
      </c>
      <c r="AZ521" s="30">
        <v>254.1</v>
      </c>
      <c r="BA521" s="30">
        <v>248.5</v>
      </c>
      <c r="BB521" s="30">
        <v>200.8</v>
      </c>
      <c r="BC521" s="29"/>
      <c r="BD521" s="29"/>
      <c r="BE521" s="30">
        <v>13.08</v>
      </c>
      <c r="BF521" s="29"/>
      <c r="BG521" s="30">
        <v>0.05</v>
      </c>
      <c r="BH521" s="29"/>
      <c r="BI521" s="29"/>
      <c r="BJ521" s="30">
        <v>0.04</v>
      </c>
      <c r="BK521" s="30">
        <v>40.4</v>
      </c>
      <c r="BL521" s="30">
        <v>40.4</v>
      </c>
      <c r="BM521" s="30">
        <v>50.6</v>
      </c>
      <c r="BN521" s="29"/>
      <c r="BO521" s="29"/>
      <c r="BP521" s="30">
        <v>0.06</v>
      </c>
      <c r="BQ521" s="30">
        <v>7.0000000000000007E-2</v>
      </c>
      <c r="BR521" s="29"/>
      <c r="BS521" s="30">
        <v>12.51</v>
      </c>
      <c r="BT521" s="30">
        <v>38.729999999999997</v>
      </c>
      <c r="BU521" s="29"/>
      <c r="BV521" s="30">
        <v>0</v>
      </c>
      <c r="BW521" s="28">
        <v>728</v>
      </c>
      <c r="BX521" s="33">
        <f t="shared" si="59"/>
        <v>40.387979999999992</v>
      </c>
      <c r="BY521" s="34">
        <f>IF(COUNTIF($G$2:G521,G521)=1,1,0)</f>
        <v>1</v>
      </c>
      <c r="BZ521" s="34">
        <f t="shared" si="60"/>
        <v>1</v>
      </c>
      <c r="CA521" s="28" t="s">
        <v>3405</v>
      </c>
      <c r="CB521" s="34" t="b">
        <f t="shared" si="65"/>
        <v>0</v>
      </c>
      <c r="CC521" s="34" t="b">
        <f t="shared" si="61"/>
        <v>0</v>
      </c>
      <c r="CD521" s="34" t="b">
        <f t="array" ref="CD521">ISNUMBER(SEARCH("Touch Screen",$AJ521))</f>
        <v>0</v>
      </c>
      <c r="CE521" s="34"/>
      <c r="CF521" s="34"/>
      <c r="CG521" s="32">
        <v>0.3</v>
      </c>
      <c r="CH521" s="28">
        <v>0</v>
      </c>
      <c r="CI521" s="33">
        <f>('2. AC Monitors'!$A$8*'1. Version 7 Dataset'!$R521)+('1. Version 7 Dataset'!$V521*'2. AC Monitors'!$B$8)+'2. AC Monitors'!$C$8</f>
        <v>40.917439999999999</v>
      </c>
      <c r="CJ521" s="35">
        <f>BX521-('2. AC Monitors'!$B$8*V521)</f>
        <v>31.567979999999991</v>
      </c>
      <c r="CK521" s="33">
        <f>IF($CH521=0,CJ521,CJ521-('2. AC Monitors'!$A$15*'1. Version 7 Dataset'!$CG521))</f>
        <v>31.567979999999991</v>
      </c>
      <c r="CL521" s="33">
        <f>IF($CC521=TRUE,'1. Version 7 Dataset'!CK521-($CI521*'2. AC Monitors'!$B$15),'1. Version 7 Dataset'!CK521)</f>
        <v>31.567979999999991</v>
      </c>
      <c r="CM521" s="33">
        <f>IF($CD521=TRUE,CL521-($CI521*'2. AC Monitors'!$D$15),CL521)</f>
        <v>31.567979999999991</v>
      </c>
      <c r="CN521" s="33">
        <f>IF($CB521=TRUE,CM521-($CI521*'2. AC Monitors'!$E$15),CM521)</f>
        <v>31.567979999999991</v>
      </c>
      <c r="CO521" s="33">
        <f>IF($CA521="DC",CN521+(CI521*(1-'2. AC Monitors'!$D$21)),CN521)</f>
        <v>31.567979999999991</v>
      </c>
      <c r="CP521" s="35">
        <f>('2. AC Monitors'!$A$8*'1. Version 7 Dataset'!$R521)+'2. AC Monitors'!$C$8</f>
        <v>32.097440000000006</v>
      </c>
      <c r="CQ521" s="35">
        <f t="shared" si="62"/>
        <v>1</v>
      </c>
      <c r="CR521" s="33">
        <f>(IF(CD521=TRUE,CI521+(CI521*'2. AC Monitors'!$D$15),'1. Version 7 Dataset'!CI521))*0.85</f>
        <v>34.779823999999998</v>
      </c>
      <c r="CS521" s="35">
        <f t="shared" si="63"/>
        <v>0</v>
      </c>
      <c r="CT521" s="35">
        <f>($AZ521*$R521*'3. Signage Displays'!$A$7)+'3. Signage Displays'!$B$7*TANH('3. Signage Displays'!$C$7*('1. Version 7 Dataset'!$R521+'3. Signage Displays'!$D$7)+'3. Signage Displays'!$E$7)+'3. Signage Displays'!$F$7</f>
        <v>29.05068915792377</v>
      </c>
      <c r="CU521" s="36">
        <f>($AZ521*$R521*'3. Signage Displays'!$A$7)</f>
        <v>2.00759328</v>
      </c>
      <c r="CV521" s="37">
        <f>BE521-(AZ521*R521*'3. Signage Displays'!$A$7)</f>
        <v>11.07240672</v>
      </c>
      <c r="CW521" s="37">
        <f>IF(CC521=TRUE,CV521-(CT521*'3. Signage Displays'!$A$12),CV521)</f>
        <v>11.07240672</v>
      </c>
      <c r="CX521" s="38">
        <f>'3. Signage Displays'!$B$7*TANH('3. Signage Displays'!$C$7*('1. Version 7 Dataset'!R521+'3. Signage Displays'!$D$7)+'3. Signage Displays'!$E$7)+'3. Signage Displays'!$F$7</f>
        <v>27.043095877923768</v>
      </c>
      <c r="CY521" s="28">
        <f t="shared" si="64"/>
        <v>1</v>
      </c>
    </row>
    <row r="522" spans="1:103" s="17" customFormat="1" ht="19.5" customHeight="1">
      <c r="A522" s="28">
        <v>729</v>
      </c>
      <c r="B522" s="29" t="s">
        <v>3083</v>
      </c>
      <c r="C522" s="29" t="s">
        <v>3116</v>
      </c>
      <c r="D522" s="29" t="s">
        <v>3117</v>
      </c>
      <c r="E522" s="29" t="s">
        <v>3086</v>
      </c>
      <c r="F522" s="29" t="s">
        <v>3116</v>
      </c>
      <c r="G522" s="29" t="s">
        <v>3117</v>
      </c>
      <c r="H522" s="29"/>
      <c r="I522" s="29" t="s">
        <v>78</v>
      </c>
      <c r="J522" s="29" t="s">
        <v>79</v>
      </c>
      <c r="K522" s="29"/>
      <c r="L522" s="29" t="s">
        <v>80</v>
      </c>
      <c r="M522" s="29"/>
      <c r="N522" s="30">
        <v>3000</v>
      </c>
      <c r="O522" s="30">
        <v>11.5</v>
      </c>
      <c r="P522" s="30">
        <v>20.5</v>
      </c>
      <c r="Q522" s="31">
        <v>23.5</v>
      </c>
      <c r="R522" s="30">
        <v>237.99</v>
      </c>
      <c r="S522" s="30">
        <v>1.78</v>
      </c>
      <c r="T522" s="30">
        <v>1080</v>
      </c>
      <c r="U522" s="30">
        <v>1920</v>
      </c>
      <c r="V522" s="32">
        <v>2.1</v>
      </c>
      <c r="W522" s="30">
        <v>8713</v>
      </c>
      <c r="X522" s="30">
        <v>60</v>
      </c>
      <c r="Y522" s="30">
        <v>0.3</v>
      </c>
      <c r="Z522" s="29" t="s">
        <v>81</v>
      </c>
      <c r="AA522" s="29" t="s">
        <v>86</v>
      </c>
      <c r="AB522" s="29"/>
      <c r="AC522" s="29"/>
      <c r="AD522" s="29" t="s">
        <v>84</v>
      </c>
      <c r="AE522" s="29" t="s">
        <v>83</v>
      </c>
      <c r="AF522" s="29" t="s">
        <v>1139</v>
      </c>
      <c r="AG522" s="29" t="s">
        <v>3118</v>
      </c>
      <c r="AH522" s="29" t="s">
        <v>120</v>
      </c>
      <c r="AI522" s="29"/>
      <c r="AJ522" s="29" t="s">
        <v>120</v>
      </c>
      <c r="AK522" s="29" t="s">
        <v>86</v>
      </c>
      <c r="AL522" s="29" t="s">
        <v>87</v>
      </c>
      <c r="AM522" s="29" t="s">
        <v>3118</v>
      </c>
      <c r="AN522" s="29" t="s">
        <v>86</v>
      </c>
      <c r="AO522" s="29" t="s">
        <v>86</v>
      </c>
      <c r="AP522" s="29" t="s">
        <v>86</v>
      </c>
      <c r="AQ522" s="29" t="s">
        <v>96</v>
      </c>
      <c r="AR522" s="29"/>
      <c r="AS522" s="29" t="s">
        <v>84</v>
      </c>
      <c r="AT522" s="29" t="s">
        <v>89</v>
      </c>
      <c r="AU522" s="29"/>
      <c r="AV522" s="30">
        <v>1</v>
      </c>
      <c r="AW522" s="29" t="s">
        <v>84</v>
      </c>
      <c r="AX522" s="29" t="s">
        <v>84</v>
      </c>
      <c r="AY522" s="30">
        <v>250</v>
      </c>
      <c r="AZ522" s="30">
        <v>281.2</v>
      </c>
      <c r="BA522" s="30">
        <v>270.60000000000002</v>
      </c>
      <c r="BB522" s="30">
        <v>200.1</v>
      </c>
      <c r="BC522" s="29"/>
      <c r="BD522" s="29"/>
      <c r="BE522" s="30">
        <v>16.34</v>
      </c>
      <c r="BF522" s="29"/>
      <c r="BG522" s="30">
        <v>0.16</v>
      </c>
      <c r="BH522" s="30">
        <v>0.15</v>
      </c>
      <c r="BI522" s="29"/>
      <c r="BJ522" s="30">
        <v>0.14000000000000001</v>
      </c>
      <c r="BK522" s="30">
        <v>51.01</v>
      </c>
      <c r="BL522" s="30">
        <v>51.01</v>
      </c>
      <c r="BM522" s="30">
        <v>53.3</v>
      </c>
      <c r="BN522" s="29"/>
      <c r="BO522" s="29"/>
      <c r="BP522" s="30">
        <v>0.18</v>
      </c>
      <c r="BQ522" s="30">
        <v>0.2</v>
      </c>
      <c r="BR522" s="30">
        <v>0.19</v>
      </c>
      <c r="BS522" s="30">
        <v>16.440000000000001</v>
      </c>
      <c r="BT522" s="30">
        <v>51.54</v>
      </c>
      <c r="BU522" s="29"/>
      <c r="BV522" s="30">
        <v>0</v>
      </c>
      <c r="BW522" s="28">
        <v>729</v>
      </c>
      <c r="BX522" s="33">
        <f t="shared" si="59"/>
        <v>51.009479999999996</v>
      </c>
      <c r="BY522" s="34">
        <f>IF(COUNTIF($G$2:G522,G522)=1,1,0)</f>
        <v>1</v>
      </c>
      <c r="BZ522" s="34">
        <f t="shared" si="60"/>
        <v>1</v>
      </c>
      <c r="CA522" s="28" t="s">
        <v>3405</v>
      </c>
      <c r="CB522" s="34" t="b">
        <f t="shared" si="65"/>
        <v>0</v>
      </c>
      <c r="CC522" s="34" t="b">
        <f t="shared" si="61"/>
        <v>0</v>
      </c>
      <c r="CD522" s="34" t="b">
        <f t="array" ref="CD522">ISNUMBER(SEARCH("Touch Screen",$AJ522))</f>
        <v>0</v>
      </c>
      <c r="CE522" s="34"/>
      <c r="CF522" s="34"/>
      <c r="CG522" s="32">
        <v>0.3</v>
      </c>
      <c r="CH522" s="28">
        <v>0</v>
      </c>
      <c r="CI522" s="33">
        <f>('2. AC Monitors'!$A$8*'1. Version 7 Dataset'!$R522)+('1. Version 7 Dataset'!$V522*'2. AC Monitors'!$B$8)+'2. AC Monitors'!$C$8</f>
        <v>45.854780000000005</v>
      </c>
      <c r="CJ522" s="35">
        <f>BX522-('2. AC Monitors'!$B$8*V522)</f>
        <v>42.189479999999996</v>
      </c>
      <c r="CK522" s="33">
        <f>IF($CH522=0,CJ522,CJ522-('2. AC Monitors'!$A$15*'1. Version 7 Dataset'!$CG522))</f>
        <v>42.189479999999996</v>
      </c>
      <c r="CL522" s="33">
        <f>IF($CC522=TRUE,'1. Version 7 Dataset'!CK522-($CI522*'2. AC Monitors'!$B$15),'1. Version 7 Dataset'!CK522)</f>
        <v>42.189479999999996</v>
      </c>
      <c r="CM522" s="33">
        <f>IF($CD522=TRUE,CL522-($CI522*'2. AC Monitors'!$D$15),CL522)</f>
        <v>42.189479999999996</v>
      </c>
      <c r="CN522" s="33">
        <f>IF($CB522=TRUE,CM522-($CI522*'2. AC Monitors'!$E$15),CM522)</f>
        <v>42.189479999999996</v>
      </c>
      <c r="CO522" s="33">
        <f>IF($CA522="DC",CN522+(CI522*(1-'2. AC Monitors'!$D$21)),CN522)</f>
        <v>42.189479999999996</v>
      </c>
      <c r="CP522" s="35">
        <f>('2. AC Monitors'!$A$8*'1. Version 7 Dataset'!$R522)+'2. AC Monitors'!$C$8</f>
        <v>37.034779999999998</v>
      </c>
      <c r="CQ522" s="35">
        <f t="shared" si="62"/>
        <v>0</v>
      </c>
      <c r="CR522" s="33">
        <f>(IF(CD522=TRUE,CI522+(CI522*'2. AC Monitors'!$D$15),'1. Version 7 Dataset'!CI522))*0.85</f>
        <v>38.976563000000006</v>
      </c>
      <c r="CS522" s="35">
        <f t="shared" si="63"/>
        <v>0</v>
      </c>
      <c r="CT522" s="35">
        <f>($AZ522*$R522*'3. Signage Displays'!$A$7)+'3. Signage Displays'!$B$7*TANH('3. Signage Displays'!$C$7*('1. Version 7 Dataset'!$R522+'3. Signage Displays'!$D$7)+'3. Signage Displays'!$E$7)+'3. Signage Displays'!$F$7</f>
        <v>32.136642797687806</v>
      </c>
      <c r="CU522" s="36">
        <f>($AZ522*$R522*'3. Signage Displays'!$A$7)</f>
        <v>2.6769115200000004</v>
      </c>
      <c r="CV522" s="37">
        <f>BE522-(AZ522*R522*'3. Signage Displays'!$A$7)</f>
        <v>13.663088479999999</v>
      </c>
      <c r="CW522" s="37">
        <f>IF(CC522=TRUE,CV522-(CT522*'3. Signage Displays'!$A$12),CV522)</f>
        <v>13.663088479999999</v>
      </c>
      <c r="CX522" s="38">
        <f>'3. Signage Displays'!$B$7*TANH('3. Signage Displays'!$C$7*('1. Version 7 Dataset'!R522+'3. Signage Displays'!$D$7)+'3. Signage Displays'!$E$7)+'3. Signage Displays'!$F$7</f>
        <v>29.459731277687805</v>
      </c>
      <c r="CY522" s="28">
        <f t="shared" si="64"/>
        <v>1</v>
      </c>
    </row>
    <row r="523" spans="1:103" s="17" customFormat="1" ht="19.5" customHeight="1">
      <c r="A523" s="28">
        <v>730</v>
      </c>
      <c r="B523" s="29" t="s">
        <v>2545</v>
      </c>
      <c r="C523" s="29" t="s">
        <v>2570</v>
      </c>
      <c r="D523" s="29" t="s">
        <v>2571</v>
      </c>
      <c r="E523" s="29" t="s">
        <v>2547</v>
      </c>
      <c r="F523" s="29" t="s">
        <v>2570</v>
      </c>
      <c r="G523" s="29" t="s">
        <v>2571</v>
      </c>
      <c r="H523" s="29" t="s">
        <v>2572</v>
      </c>
      <c r="I523" s="29" t="s">
        <v>78</v>
      </c>
      <c r="J523" s="29" t="s">
        <v>88</v>
      </c>
      <c r="K523" s="29" t="s">
        <v>158</v>
      </c>
      <c r="L523" s="29" t="s">
        <v>80</v>
      </c>
      <c r="M523" s="29" t="s">
        <v>105</v>
      </c>
      <c r="N523" s="30">
        <v>1000</v>
      </c>
      <c r="O523" s="30">
        <v>11.7</v>
      </c>
      <c r="P523" s="30">
        <v>20.8</v>
      </c>
      <c r="Q523" s="31">
        <v>23.8</v>
      </c>
      <c r="R523" s="30">
        <v>242.18</v>
      </c>
      <c r="S523" s="30">
        <v>1.78</v>
      </c>
      <c r="T523" s="30">
        <v>1080</v>
      </c>
      <c r="U523" s="30">
        <v>1920</v>
      </c>
      <c r="V523" s="32">
        <v>2.1</v>
      </c>
      <c r="W523" s="30">
        <v>8562</v>
      </c>
      <c r="X523" s="30">
        <v>60</v>
      </c>
      <c r="Y523" s="30">
        <v>35.4</v>
      </c>
      <c r="Z523" s="29" t="s">
        <v>81</v>
      </c>
      <c r="AA523" s="29" t="s">
        <v>86</v>
      </c>
      <c r="AB523" s="29"/>
      <c r="AC523" s="29"/>
      <c r="AD523" s="29" t="s">
        <v>84</v>
      </c>
      <c r="AE523" s="29" t="s">
        <v>83</v>
      </c>
      <c r="AF523" s="29" t="s">
        <v>2573</v>
      </c>
      <c r="AG523" s="29" t="s">
        <v>2574</v>
      </c>
      <c r="AH523" s="29" t="s">
        <v>2563</v>
      </c>
      <c r="AI523" s="29" t="s">
        <v>105</v>
      </c>
      <c r="AJ523" s="29" t="s">
        <v>120</v>
      </c>
      <c r="AK523" s="29" t="s">
        <v>86</v>
      </c>
      <c r="AL523" s="29" t="s">
        <v>88</v>
      </c>
      <c r="AM523" s="29" t="s">
        <v>2574</v>
      </c>
      <c r="AN523" s="29" t="s">
        <v>86</v>
      </c>
      <c r="AO523" s="29" t="s">
        <v>86</v>
      </c>
      <c r="AP523" s="29" t="s">
        <v>86</v>
      </c>
      <c r="AQ523" s="29" t="s">
        <v>96</v>
      </c>
      <c r="AR523" s="29" t="s">
        <v>105</v>
      </c>
      <c r="AS523" s="29" t="s">
        <v>84</v>
      </c>
      <c r="AT523" s="29" t="s">
        <v>89</v>
      </c>
      <c r="AU523" s="29" t="s">
        <v>105</v>
      </c>
      <c r="AV523" s="30">
        <v>1</v>
      </c>
      <c r="AW523" s="29" t="s">
        <v>84</v>
      </c>
      <c r="AX523" s="29" t="s">
        <v>84</v>
      </c>
      <c r="AY523" s="30">
        <v>250</v>
      </c>
      <c r="AZ523" s="30">
        <v>258.3</v>
      </c>
      <c r="BA523" s="30">
        <v>257.60000000000002</v>
      </c>
      <c r="BB523" s="30">
        <v>200</v>
      </c>
      <c r="BC523" s="29"/>
      <c r="BD523" s="29"/>
      <c r="BE523" s="30">
        <v>16.16</v>
      </c>
      <c r="BF523" s="29"/>
      <c r="BG523" s="30">
        <v>0.25</v>
      </c>
      <c r="BH523" s="30">
        <v>0.25</v>
      </c>
      <c r="BI523" s="29"/>
      <c r="BJ523" s="30">
        <v>0.18</v>
      </c>
      <c r="BK523" s="30">
        <v>50.97</v>
      </c>
      <c r="BL523" s="30">
        <v>50.97</v>
      </c>
      <c r="BM523" s="30">
        <v>54.2</v>
      </c>
      <c r="BN523" s="29"/>
      <c r="BO523" s="29"/>
      <c r="BP523" s="30">
        <v>0.18</v>
      </c>
      <c r="BQ523" s="30">
        <v>0.27</v>
      </c>
      <c r="BR523" s="30">
        <v>0.27</v>
      </c>
      <c r="BS523" s="30">
        <v>16.23</v>
      </c>
      <c r="BT523" s="30">
        <v>51.28</v>
      </c>
      <c r="BU523" s="29"/>
      <c r="BV523" s="30">
        <v>0</v>
      </c>
      <c r="BW523" s="28">
        <v>730</v>
      </c>
      <c r="BX523" s="33">
        <f t="shared" si="59"/>
        <v>50.970059999999989</v>
      </c>
      <c r="BY523" s="34">
        <f>IF(COUNTIF($G$2:G523,G523)=1,1,0)</f>
        <v>1</v>
      </c>
      <c r="BZ523" s="34">
        <f t="shared" si="60"/>
        <v>1</v>
      </c>
      <c r="CA523" s="28" t="s">
        <v>3405</v>
      </c>
      <c r="CB523" s="34" t="b">
        <f t="shared" si="65"/>
        <v>0</v>
      </c>
      <c r="CC523" s="34" t="b">
        <f t="shared" si="61"/>
        <v>0</v>
      </c>
      <c r="CD523" s="34" t="b">
        <f t="array" ref="CD523">ISNUMBER(SEARCH("Touch Screen",$AJ523))</f>
        <v>0</v>
      </c>
      <c r="CE523" s="34"/>
      <c r="CF523" s="34"/>
      <c r="CG523" s="32">
        <v>35.4</v>
      </c>
      <c r="CH523" s="28">
        <v>0</v>
      </c>
      <c r="CI523" s="33">
        <f>('2. AC Monitors'!$A$8*'1. Version 7 Dataset'!$R523)+('1. Version 7 Dataset'!$V523*'2. AC Monitors'!$B$8)+'2. AC Monitors'!$C$8</f>
        <v>46.365960000000001</v>
      </c>
      <c r="CJ523" s="35">
        <f>BX523-('2. AC Monitors'!$B$8*V523)</f>
        <v>42.150059999999989</v>
      </c>
      <c r="CK523" s="33">
        <f>IF($CH523=0,CJ523,CJ523-('2. AC Monitors'!$A$15*'1. Version 7 Dataset'!$CG523))</f>
        <v>42.150059999999989</v>
      </c>
      <c r="CL523" s="33">
        <f>IF($CC523=TRUE,'1. Version 7 Dataset'!CK523-($CI523*'2. AC Monitors'!$B$15),'1. Version 7 Dataset'!CK523)</f>
        <v>42.150059999999989</v>
      </c>
      <c r="CM523" s="33">
        <f>IF($CD523=TRUE,CL523-($CI523*'2. AC Monitors'!$D$15),CL523)</f>
        <v>42.150059999999989</v>
      </c>
      <c r="CN523" s="33">
        <f>IF($CB523=TRUE,CM523-($CI523*'2. AC Monitors'!$E$15),CM523)</f>
        <v>42.150059999999989</v>
      </c>
      <c r="CO523" s="33">
        <f>IF($CA523="DC",CN523+(CI523*(1-'2. AC Monitors'!$D$21)),CN523)</f>
        <v>42.150059999999989</v>
      </c>
      <c r="CP523" s="35">
        <f>('2. AC Monitors'!$A$8*'1. Version 7 Dataset'!$R523)+'2. AC Monitors'!$C$8</f>
        <v>37.545960000000001</v>
      </c>
      <c r="CQ523" s="35">
        <f t="shared" si="62"/>
        <v>0</v>
      </c>
      <c r="CR523" s="33">
        <f>(IF(CD523=TRUE,CI523+(CI523*'2. AC Monitors'!$D$15),'1. Version 7 Dataset'!CI523))*0.85</f>
        <v>39.411065999999998</v>
      </c>
      <c r="CS523" s="35">
        <f t="shared" si="63"/>
        <v>0</v>
      </c>
      <c r="CT523" s="35">
        <f>($AZ523*$R523*'3. Signage Displays'!$A$7)+'3. Signage Displays'!$B$7*TANH('3. Signage Displays'!$C$7*('1. Version 7 Dataset'!$R523+'3. Signage Displays'!$D$7)+'3. Signage Displays'!$E$7)+'3. Signage Displays'!$F$7</f>
        <v>32.211731132701331</v>
      </c>
      <c r="CU523" s="36">
        <f>($AZ523*$R523*'3. Signage Displays'!$A$7)</f>
        <v>2.5022037600000004</v>
      </c>
      <c r="CV523" s="37">
        <f>BE523-(AZ523*R523*'3. Signage Displays'!$A$7)</f>
        <v>13.65779624</v>
      </c>
      <c r="CW523" s="37">
        <f>IF(CC523=TRUE,CV523-(CT523*'3. Signage Displays'!$A$12),CV523)</f>
        <v>13.65779624</v>
      </c>
      <c r="CX523" s="38">
        <f>'3. Signage Displays'!$B$7*TANH('3. Signage Displays'!$C$7*('1. Version 7 Dataset'!R523+'3. Signage Displays'!$D$7)+'3. Signage Displays'!$E$7)+'3. Signage Displays'!$F$7</f>
        <v>29.709527372701334</v>
      </c>
      <c r="CY523" s="28">
        <f t="shared" si="64"/>
        <v>1</v>
      </c>
    </row>
    <row r="524" spans="1:103" s="17" customFormat="1" ht="19.5" customHeight="1">
      <c r="A524" s="28">
        <v>731</v>
      </c>
      <c r="B524" s="29" t="s">
        <v>1268</v>
      </c>
      <c r="C524" s="29" t="s">
        <v>1353</v>
      </c>
      <c r="D524" s="29" t="s">
        <v>1354</v>
      </c>
      <c r="E524" s="29" t="s">
        <v>1271</v>
      </c>
      <c r="F524" s="29" t="s">
        <v>1353</v>
      </c>
      <c r="G524" s="29" t="s">
        <v>1354</v>
      </c>
      <c r="H524" s="29"/>
      <c r="I524" s="29" t="s">
        <v>78</v>
      </c>
      <c r="J524" s="29" t="s">
        <v>88</v>
      </c>
      <c r="K524" s="29" t="s">
        <v>158</v>
      </c>
      <c r="L524" s="29" t="s">
        <v>80</v>
      </c>
      <c r="M524" s="29" t="s">
        <v>105</v>
      </c>
      <c r="N524" s="30">
        <v>1000</v>
      </c>
      <c r="O524" s="30">
        <v>11.3</v>
      </c>
      <c r="P524" s="30">
        <v>20.100000000000001</v>
      </c>
      <c r="Q524" s="31">
        <v>23</v>
      </c>
      <c r="R524" s="30">
        <v>226.05</v>
      </c>
      <c r="S524" s="30">
        <v>1.78</v>
      </c>
      <c r="T524" s="30">
        <v>1080</v>
      </c>
      <c r="U524" s="30">
        <v>1920</v>
      </c>
      <c r="V524" s="32">
        <v>2.1</v>
      </c>
      <c r="W524" s="30">
        <v>9173</v>
      </c>
      <c r="X524" s="30">
        <v>60</v>
      </c>
      <c r="Y524" s="30">
        <v>33.200000000000003</v>
      </c>
      <c r="Z524" s="29" t="s">
        <v>81</v>
      </c>
      <c r="AA524" s="29" t="s">
        <v>86</v>
      </c>
      <c r="AB524" s="29"/>
      <c r="AC524" s="29"/>
      <c r="AD524" s="29" t="s">
        <v>84</v>
      </c>
      <c r="AE524" s="29" t="s">
        <v>83</v>
      </c>
      <c r="AF524" s="29" t="s">
        <v>133</v>
      </c>
      <c r="AG524" s="29" t="s">
        <v>105</v>
      </c>
      <c r="AH524" s="29" t="s">
        <v>318</v>
      </c>
      <c r="AI524" s="29" t="s">
        <v>105</v>
      </c>
      <c r="AJ524" s="29" t="s">
        <v>318</v>
      </c>
      <c r="AK524" s="29" t="s">
        <v>86</v>
      </c>
      <c r="AL524" s="29" t="s">
        <v>87</v>
      </c>
      <c r="AM524" s="29" t="s">
        <v>105</v>
      </c>
      <c r="AN524" s="29" t="s">
        <v>86</v>
      </c>
      <c r="AO524" s="29" t="s">
        <v>86</v>
      </c>
      <c r="AP524" s="29" t="s">
        <v>86</v>
      </c>
      <c r="AQ524" s="29" t="s">
        <v>96</v>
      </c>
      <c r="AR524" s="29" t="s">
        <v>105</v>
      </c>
      <c r="AS524" s="29" t="s">
        <v>84</v>
      </c>
      <c r="AT524" s="29" t="s">
        <v>89</v>
      </c>
      <c r="AU524" s="29" t="s">
        <v>105</v>
      </c>
      <c r="AV524" s="30">
        <v>0</v>
      </c>
      <c r="AW524" s="29" t="s">
        <v>84</v>
      </c>
      <c r="AX524" s="29" t="s">
        <v>83</v>
      </c>
      <c r="AY524" s="30">
        <v>230</v>
      </c>
      <c r="AZ524" s="30">
        <v>230</v>
      </c>
      <c r="BA524" s="30">
        <v>205</v>
      </c>
      <c r="BB524" s="30">
        <v>200</v>
      </c>
      <c r="BC524" s="29"/>
      <c r="BD524" s="29"/>
      <c r="BE524" s="30">
        <v>18</v>
      </c>
      <c r="BF524" s="29"/>
      <c r="BG524" s="30">
        <v>0.41</v>
      </c>
      <c r="BH524" s="29"/>
      <c r="BI524" s="29"/>
      <c r="BJ524" s="30">
        <v>0.18</v>
      </c>
      <c r="BK524" s="30">
        <v>57.52</v>
      </c>
      <c r="BL524" s="30">
        <v>57.52</v>
      </c>
      <c r="BM524" s="30">
        <v>58.4</v>
      </c>
      <c r="BN524" s="29"/>
      <c r="BO524" s="29"/>
      <c r="BP524" s="30">
        <v>0.28000000000000003</v>
      </c>
      <c r="BQ524" s="30">
        <v>0.45</v>
      </c>
      <c r="BR524" s="29"/>
      <c r="BS524" s="30">
        <v>18.190000000000001</v>
      </c>
      <c r="BT524" s="30">
        <v>58.33</v>
      </c>
      <c r="BU524" s="29"/>
      <c r="BV524" s="30">
        <v>0</v>
      </c>
      <c r="BW524" s="28">
        <v>731</v>
      </c>
      <c r="BX524" s="33">
        <f t="shared" si="59"/>
        <v>57.522539999999992</v>
      </c>
      <c r="BY524" s="34">
        <f>IF(COUNTIF($G$2:G524,G524)=1,1,0)</f>
        <v>1</v>
      </c>
      <c r="BZ524" s="34">
        <f t="shared" si="60"/>
        <v>1</v>
      </c>
      <c r="CA524" s="28" t="s">
        <v>3405</v>
      </c>
      <c r="CB524" s="34" t="b">
        <f t="shared" si="65"/>
        <v>0</v>
      </c>
      <c r="CC524" s="34" t="b">
        <f t="shared" si="61"/>
        <v>0</v>
      </c>
      <c r="CD524" s="34" t="b">
        <f t="array" ref="CD524">ISNUMBER(SEARCH("Touch Screen",$AJ524))</f>
        <v>1</v>
      </c>
      <c r="CE524" s="34"/>
      <c r="CF524" s="34"/>
      <c r="CG524" s="32">
        <v>33.200000000000003</v>
      </c>
      <c r="CH524" s="28">
        <v>0</v>
      </c>
      <c r="CI524" s="33">
        <f>('2. AC Monitors'!$A$8*'1. Version 7 Dataset'!$R524)+('1. Version 7 Dataset'!$V524*'2. AC Monitors'!$B$8)+'2. AC Monitors'!$C$8</f>
        <v>44.398099999999999</v>
      </c>
      <c r="CJ524" s="35">
        <f>BX524-('2. AC Monitors'!$B$8*V524)</f>
        <v>48.702539999999992</v>
      </c>
      <c r="CK524" s="33">
        <f>IF($CH524=0,CJ524,CJ524-('2. AC Monitors'!$A$15*'1. Version 7 Dataset'!$CG524))</f>
        <v>48.702539999999992</v>
      </c>
      <c r="CL524" s="33">
        <f>IF($CC524=TRUE,'1. Version 7 Dataset'!CK524-($CI524*'2. AC Monitors'!$B$15),'1. Version 7 Dataset'!CK524)</f>
        <v>48.702539999999992</v>
      </c>
      <c r="CM524" s="33">
        <f>IF($CD524=TRUE,CL524-($CI524*'2. AC Monitors'!$D$15),CL524)</f>
        <v>42.042824999999993</v>
      </c>
      <c r="CN524" s="33">
        <f>IF($CB524=TRUE,CM524-($CI524*'2. AC Monitors'!$E$15),CM524)</f>
        <v>42.042824999999993</v>
      </c>
      <c r="CO524" s="33">
        <f>IF($CA524="DC",CN524+(CI524*(1-'2. AC Monitors'!$D$21)),CN524)</f>
        <v>42.042824999999993</v>
      </c>
      <c r="CP524" s="35">
        <f>('2. AC Monitors'!$A$8*'1. Version 7 Dataset'!$R524)+'2. AC Monitors'!$C$8</f>
        <v>35.578099999999999</v>
      </c>
      <c r="CQ524" s="35">
        <f t="shared" si="62"/>
        <v>0</v>
      </c>
      <c r="CR524" s="33">
        <f>(IF(CD524=TRUE,CI524+(CI524*'2. AC Monitors'!$D$15),'1. Version 7 Dataset'!CI524))*0.85</f>
        <v>43.399142749999996</v>
      </c>
      <c r="CS524" s="35">
        <f t="shared" si="63"/>
        <v>0</v>
      </c>
      <c r="CT524" s="35">
        <f>($AZ524*$R524*'3. Signage Displays'!$A$7)+'3. Signage Displays'!$B$7*TANH('3. Signage Displays'!$C$7*('1. Version 7 Dataset'!$R524+'3. Signage Displays'!$D$7)+'3. Signage Displays'!$E$7)+'3. Signage Displays'!$F$7</f>
        <v>30.827116481943158</v>
      </c>
      <c r="CU524" s="36">
        <f>($AZ524*$R524*'3. Signage Displays'!$A$7)</f>
        <v>2.0796600000000001</v>
      </c>
      <c r="CV524" s="37">
        <f>BE524-(AZ524*R524*'3. Signage Displays'!$A$7)</f>
        <v>15.920339999999999</v>
      </c>
      <c r="CW524" s="37">
        <f>IF(CC524=TRUE,CV524-(CT524*'3. Signage Displays'!$A$12),CV524)</f>
        <v>15.920339999999999</v>
      </c>
      <c r="CX524" s="38">
        <f>'3. Signage Displays'!$B$7*TANH('3. Signage Displays'!$C$7*('1. Version 7 Dataset'!R524+'3. Signage Displays'!$D$7)+'3. Signage Displays'!$E$7)+'3. Signage Displays'!$F$7</f>
        <v>28.747456481943154</v>
      </c>
      <c r="CY524" s="28">
        <f t="shared" si="64"/>
        <v>1</v>
      </c>
    </row>
    <row r="525" spans="1:103" s="17" customFormat="1" ht="19.5" customHeight="1">
      <c r="A525" s="28">
        <v>732</v>
      </c>
      <c r="B525" s="29" t="s">
        <v>3083</v>
      </c>
      <c r="C525" s="29" t="s">
        <v>3229</v>
      </c>
      <c r="D525" s="29" t="s">
        <v>3230</v>
      </c>
      <c r="E525" s="29" t="s">
        <v>3086</v>
      </c>
      <c r="F525" s="29" t="s">
        <v>3229</v>
      </c>
      <c r="G525" s="29" t="s">
        <v>3230</v>
      </c>
      <c r="H525" s="29"/>
      <c r="I525" s="29" t="s">
        <v>78</v>
      </c>
      <c r="J525" s="29" t="s">
        <v>79</v>
      </c>
      <c r="K525" s="29"/>
      <c r="L525" s="29" t="s">
        <v>80</v>
      </c>
      <c r="M525" s="29"/>
      <c r="N525" s="30">
        <v>1000</v>
      </c>
      <c r="O525" s="30">
        <v>11.3</v>
      </c>
      <c r="P525" s="30">
        <v>20.100000000000001</v>
      </c>
      <c r="Q525" s="31">
        <v>23</v>
      </c>
      <c r="R525" s="30">
        <v>226.05</v>
      </c>
      <c r="S525" s="30">
        <v>1.78</v>
      </c>
      <c r="T525" s="30">
        <v>1080</v>
      </c>
      <c r="U525" s="30">
        <v>1920</v>
      </c>
      <c r="V525" s="32">
        <v>2.1</v>
      </c>
      <c r="W525" s="30">
        <v>9173</v>
      </c>
      <c r="X525" s="30">
        <v>60</v>
      </c>
      <c r="Y525" s="30">
        <v>32.9</v>
      </c>
      <c r="Z525" s="29" t="s">
        <v>86</v>
      </c>
      <c r="AA525" s="29" t="s">
        <v>86</v>
      </c>
      <c r="AB525" s="29"/>
      <c r="AC525" s="29"/>
      <c r="AD525" s="29" t="s">
        <v>83</v>
      </c>
      <c r="AE525" s="29" t="s">
        <v>84</v>
      </c>
      <c r="AF525" s="29" t="s">
        <v>106</v>
      </c>
      <c r="AG525" s="29"/>
      <c r="AH525" s="29" t="s">
        <v>86</v>
      </c>
      <c r="AI525" s="29"/>
      <c r="AJ525" s="29" t="s">
        <v>86</v>
      </c>
      <c r="AK525" s="29" t="s">
        <v>86</v>
      </c>
      <c r="AL525" s="29" t="s">
        <v>107</v>
      </c>
      <c r="AM525" s="29"/>
      <c r="AN525" s="29" t="s">
        <v>86</v>
      </c>
      <c r="AO525" s="29" t="s">
        <v>86</v>
      </c>
      <c r="AP525" s="29" t="s">
        <v>86</v>
      </c>
      <c r="AQ525" s="29" t="s">
        <v>96</v>
      </c>
      <c r="AR525" s="29"/>
      <c r="AS525" s="29" t="s">
        <v>84</v>
      </c>
      <c r="AT525" s="29" t="s">
        <v>89</v>
      </c>
      <c r="AU525" s="29"/>
      <c r="AV525" s="29"/>
      <c r="AW525" s="29" t="s">
        <v>84</v>
      </c>
      <c r="AX525" s="29" t="s">
        <v>84</v>
      </c>
      <c r="AY525" s="30">
        <v>250</v>
      </c>
      <c r="AZ525" s="30">
        <v>231.8</v>
      </c>
      <c r="BA525" s="30">
        <v>203.9</v>
      </c>
      <c r="BB525" s="30">
        <v>201.5</v>
      </c>
      <c r="BC525" s="29"/>
      <c r="BD525" s="29"/>
      <c r="BE525" s="30">
        <v>13.7</v>
      </c>
      <c r="BF525" s="29"/>
      <c r="BG525" s="30">
        <v>0.12</v>
      </c>
      <c r="BH525" s="29"/>
      <c r="BI525" s="29"/>
      <c r="BJ525" s="30">
        <v>0.08</v>
      </c>
      <c r="BK525" s="30">
        <v>42.69</v>
      </c>
      <c r="BL525" s="30">
        <v>42.69</v>
      </c>
      <c r="BM525" s="30">
        <v>50.8</v>
      </c>
      <c r="BN525" s="29"/>
      <c r="BO525" s="29"/>
      <c r="BP525" s="30">
        <v>0.12</v>
      </c>
      <c r="BQ525" s="30">
        <v>0.15</v>
      </c>
      <c r="BR525" s="29"/>
      <c r="BS525" s="30">
        <v>13.69</v>
      </c>
      <c r="BT525" s="30">
        <v>42.83</v>
      </c>
      <c r="BU525" s="29"/>
      <c r="BV525" s="30">
        <v>0</v>
      </c>
      <c r="BW525" s="28">
        <v>732</v>
      </c>
      <c r="BX525" s="33">
        <f t="shared" si="59"/>
        <v>42.687479999999994</v>
      </c>
      <c r="BY525" s="34">
        <f>IF(COUNTIF($G$2:G525,G525)=1,1,0)</f>
        <v>1</v>
      </c>
      <c r="BZ525" s="34">
        <f t="shared" si="60"/>
        <v>1</v>
      </c>
      <c r="CA525" s="28" t="s">
        <v>3405</v>
      </c>
      <c r="CB525" s="34" t="b">
        <f t="shared" si="65"/>
        <v>0</v>
      </c>
      <c r="CC525" s="34" t="b">
        <f t="shared" si="61"/>
        <v>0</v>
      </c>
      <c r="CD525" s="34" t="b">
        <f t="array" ref="CD525">ISNUMBER(SEARCH("Touch Screen",$AJ525))</f>
        <v>0</v>
      </c>
      <c r="CE525" s="34"/>
      <c r="CF525" s="34"/>
      <c r="CG525" s="32">
        <v>32.9</v>
      </c>
      <c r="CH525" s="28">
        <v>0</v>
      </c>
      <c r="CI525" s="33">
        <f>('2. AC Monitors'!$A$8*'1. Version 7 Dataset'!$R525)+('1. Version 7 Dataset'!$V525*'2. AC Monitors'!$B$8)+'2. AC Monitors'!$C$8</f>
        <v>44.398099999999999</v>
      </c>
      <c r="CJ525" s="35">
        <f>BX525-('2. AC Monitors'!$B$8*V525)</f>
        <v>33.867479999999993</v>
      </c>
      <c r="CK525" s="33">
        <f>IF($CH525=0,CJ525,CJ525-('2. AC Monitors'!$A$15*'1. Version 7 Dataset'!$CG525))</f>
        <v>33.867479999999993</v>
      </c>
      <c r="CL525" s="33">
        <f>IF($CC525=TRUE,'1. Version 7 Dataset'!CK525-($CI525*'2. AC Monitors'!$B$15),'1. Version 7 Dataset'!CK525)</f>
        <v>33.867479999999993</v>
      </c>
      <c r="CM525" s="33">
        <f>IF($CD525=TRUE,CL525-($CI525*'2. AC Monitors'!$D$15),CL525)</f>
        <v>33.867479999999993</v>
      </c>
      <c r="CN525" s="33">
        <f>IF($CB525=TRUE,CM525-($CI525*'2. AC Monitors'!$E$15),CM525)</f>
        <v>33.867479999999993</v>
      </c>
      <c r="CO525" s="33">
        <f>IF($CA525="DC",CN525+(CI525*(1-'2. AC Monitors'!$D$21)),CN525)</f>
        <v>33.867479999999993</v>
      </c>
      <c r="CP525" s="35">
        <f>('2. AC Monitors'!$A$8*'1. Version 7 Dataset'!$R525)+'2. AC Monitors'!$C$8</f>
        <v>35.578099999999999</v>
      </c>
      <c r="CQ525" s="35">
        <f t="shared" si="62"/>
        <v>1</v>
      </c>
      <c r="CR525" s="33">
        <f>(IF(CD525=TRUE,CI525+(CI525*'2. AC Monitors'!$D$15),'1. Version 7 Dataset'!CI525))*0.85</f>
        <v>37.738385000000001</v>
      </c>
      <c r="CS525" s="35">
        <f t="shared" si="63"/>
        <v>0</v>
      </c>
      <c r="CT525" s="35">
        <f>($AZ525*$R525*'3. Signage Displays'!$A$7)+'3. Signage Displays'!$B$7*TANH('3. Signage Displays'!$C$7*('1. Version 7 Dataset'!$R525+'3. Signage Displays'!$D$7)+'3. Signage Displays'!$E$7)+'3. Signage Displays'!$F$7</f>
        <v>30.843392081943158</v>
      </c>
      <c r="CU525" s="36">
        <f>($AZ525*$R525*'3. Signage Displays'!$A$7)</f>
        <v>2.0959356000000002</v>
      </c>
      <c r="CV525" s="37">
        <f>BE525-(AZ525*R525*'3. Signage Displays'!$A$7)</f>
        <v>11.604064399999999</v>
      </c>
      <c r="CW525" s="37">
        <f>IF(CC525=TRUE,CV525-(CT525*'3. Signage Displays'!$A$12),CV525)</f>
        <v>11.604064399999999</v>
      </c>
      <c r="CX525" s="38">
        <f>'3. Signage Displays'!$B$7*TANH('3. Signage Displays'!$C$7*('1. Version 7 Dataset'!R525+'3. Signage Displays'!$D$7)+'3. Signage Displays'!$E$7)+'3. Signage Displays'!$F$7</f>
        <v>28.747456481943154</v>
      </c>
      <c r="CY525" s="28">
        <f t="shared" si="64"/>
        <v>1</v>
      </c>
    </row>
    <row r="526" spans="1:103" s="17" customFormat="1" ht="19.5" customHeight="1">
      <c r="A526" s="28">
        <v>733</v>
      </c>
      <c r="B526" s="29" t="s">
        <v>3083</v>
      </c>
      <c r="C526" s="29" t="s">
        <v>3231</v>
      </c>
      <c r="D526" s="29" t="s">
        <v>3230</v>
      </c>
      <c r="E526" s="29" t="s">
        <v>3086</v>
      </c>
      <c r="F526" s="29" t="s">
        <v>3231</v>
      </c>
      <c r="G526" s="29" t="s">
        <v>3230</v>
      </c>
      <c r="H526" s="29"/>
      <c r="I526" s="29" t="s">
        <v>78</v>
      </c>
      <c r="J526" s="29" t="s">
        <v>79</v>
      </c>
      <c r="K526" s="29"/>
      <c r="L526" s="29" t="s">
        <v>80</v>
      </c>
      <c r="M526" s="29"/>
      <c r="N526" s="30">
        <v>1000</v>
      </c>
      <c r="O526" s="30">
        <v>11.3</v>
      </c>
      <c r="P526" s="30">
        <v>20.100000000000001</v>
      </c>
      <c r="Q526" s="31">
        <v>23</v>
      </c>
      <c r="R526" s="30">
        <v>226.05</v>
      </c>
      <c r="S526" s="30">
        <v>1.78</v>
      </c>
      <c r="T526" s="30">
        <v>1080</v>
      </c>
      <c r="U526" s="30">
        <v>1920</v>
      </c>
      <c r="V526" s="32">
        <v>2.1</v>
      </c>
      <c r="W526" s="30">
        <v>9173</v>
      </c>
      <c r="X526" s="30">
        <v>60</v>
      </c>
      <c r="Y526" s="30">
        <v>32.9</v>
      </c>
      <c r="Z526" s="29" t="s">
        <v>86</v>
      </c>
      <c r="AA526" s="29" t="s">
        <v>86</v>
      </c>
      <c r="AB526" s="29"/>
      <c r="AC526" s="29"/>
      <c r="AD526" s="29" t="s">
        <v>83</v>
      </c>
      <c r="AE526" s="29" t="s">
        <v>84</v>
      </c>
      <c r="AF526" s="29" t="s">
        <v>1263</v>
      </c>
      <c r="AG526" s="29" t="s">
        <v>254</v>
      </c>
      <c r="AH526" s="29" t="s">
        <v>86</v>
      </c>
      <c r="AI526" s="29"/>
      <c r="AJ526" s="29" t="s">
        <v>86</v>
      </c>
      <c r="AK526" s="29" t="s">
        <v>86</v>
      </c>
      <c r="AL526" s="29" t="s">
        <v>87</v>
      </c>
      <c r="AM526" s="29" t="s">
        <v>254</v>
      </c>
      <c r="AN526" s="29" t="s">
        <v>86</v>
      </c>
      <c r="AO526" s="29" t="s">
        <v>86</v>
      </c>
      <c r="AP526" s="29" t="s">
        <v>86</v>
      </c>
      <c r="AQ526" s="29" t="s">
        <v>96</v>
      </c>
      <c r="AR526" s="29"/>
      <c r="AS526" s="29" t="s">
        <v>84</v>
      </c>
      <c r="AT526" s="29" t="s">
        <v>89</v>
      </c>
      <c r="AU526" s="29"/>
      <c r="AV526" s="29"/>
      <c r="AW526" s="29" t="s">
        <v>84</v>
      </c>
      <c r="AX526" s="29" t="s">
        <v>84</v>
      </c>
      <c r="AY526" s="30">
        <v>250</v>
      </c>
      <c r="AZ526" s="30">
        <v>261.39999999999998</v>
      </c>
      <c r="BA526" s="30">
        <v>252.4</v>
      </c>
      <c r="BB526" s="30">
        <v>201.8</v>
      </c>
      <c r="BC526" s="29"/>
      <c r="BD526" s="29"/>
      <c r="BE526" s="30">
        <v>13.84</v>
      </c>
      <c r="BF526" s="29"/>
      <c r="BG526" s="30">
        <v>0.13</v>
      </c>
      <c r="BH526" s="29"/>
      <c r="BI526" s="29"/>
      <c r="BJ526" s="30">
        <v>7.0000000000000007E-2</v>
      </c>
      <c r="BK526" s="30">
        <v>43.17</v>
      </c>
      <c r="BL526" s="30">
        <v>43.17</v>
      </c>
      <c r="BM526" s="30">
        <v>50.8</v>
      </c>
      <c r="BN526" s="29"/>
      <c r="BO526" s="29"/>
      <c r="BP526" s="30">
        <v>0.1</v>
      </c>
      <c r="BQ526" s="30">
        <v>0.16</v>
      </c>
      <c r="BR526" s="29"/>
      <c r="BS526" s="30">
        <v>13.83</v>
      </c>
      <c r="BT526" s="30">
        <v>43.31</v>
      </c>
      <c r="BU526" s="29"/>
      <c r="BV526" s="30">
        <v>0</v>
      </c>
      <c r="BW526" s="28">
        <v>733</v>
      </c>
      <c r="BX526" s="33">
        <f t="shared" si="59"/>
        <v>43.173659999999998</v>
      </c>
      <c r="BY526" s="34">
        <f>IF(COUNTIF($G$2:G526,G526)=1,1,0)</f>
        <v>0</v>
      </c>
      <c r="BZ526" s="34">
        <f t="shared" si="60"/>
        <v>1</v>
      </c>
      <c r="CA526" s="28" t="s">
        <v>3405</v>
      </c>
      <c r="CB526" s="34" t="b">
        <f t="shared" si="65"/>
        <v>0</v>
      </c>
      <c r="CC526" s="34" t="b">
        <f t="shared" si="61"/>
        <v>0</v>
      </c>
      <c r="CD526" s="34" t="b">
        <f t="array" ref="CD526">ISNUMBER(SEARCH("Touch Screen",$AJ526))</f>
        <v>0</v>
      </c>
      <c r="CE526" s="34"/>
      <c r="CF526" s="34"/>
      <c r="CG526" s="32">
        <v>32.9</v>
      </c>
      <c r="CH526" s="28">
        <v>0</v>
      </c>
      <c r="CI526" s="33">
        <f>('2. AC Monitors'!$A$8*'1. Version 7 Dataset'!$R526)+('1. Version 7 Dataset'!$V526*'2. AC Monitors'!$B$8)+'2. AC Monitors'!$C$8</f>
        <v>44.398099999999999</v>
      </c>
      <c r="CJ526" s="35">
        <f>BX526-('2. AC Monitors'!$B$8*V526)</f>
        <v>34.353659999999998</v>
      </c>
      <c r="CK526" s="33">
        <f>IF($CH526=0,CJ526,CJ526-('2. AC Monitors'!$A$15*'1. Version 7 Dataset'!$CG526))</f>
        <v>34.353659999999998</v>
      </c>
      <c r="CL526" s="33">
        <f>IF($CC526=TRUE,'1. Version 7 Dataset'!CK526-($CI526*'2. AC Monitors'!$B$15),'1. Version 7 Dataset'!CK526)</f>
        <v>34.353659999999998</v>
      </c>
      <c r="CM526" s="33">
        <f>IF($CD526=TRUE,CL526-($CI526*'2. AC Monitors'!$D$15),CL526)</f>
        <v>34.353659999999998</v>
      </c>
      <c r="CN526" s="33">
        <f>IF($CB526=TRUE,CM526-($CI526*'2. AC Monitors'!$E$15),CM526)</f>
        <v>34.353659999999998</v>
      </c>
      <c r="CO526" s="33">
        <f>IF($CA526="DC",CN526+(CI526*(1-'2. AC Monitors'!$D$21)),CN526)</f>
        <v>34.353659999999998</v>
      </c>
      <c r="CP526" s="35">
        <f>('2. AC Monitors'!$A$8*'1. Version 7 Dataset'!$R526)+'2. AC Monitors'!$C$8</f>
        <v>35.578099999999999</v>
      </c>
      <c r="CQ526" s="35">
        <f t="shared" si="62"/>
        <v>1</v>
      </c>
      <c r="CR526" s="33">
        <f>(IF(CD526=TRUE,CI526+(CI526*'2. AC Monitors'!$D$15),'1. Version 7 Dataset'!CI526))*0.85</f>
        <v>37.738385000000001</v>
      </c>
      <c r="CS526" s="35">
        <f t="shared" si="63"/>
        <v>0</v>
      </c>
      <c r="CT526" s="35">
        <f>($AZ526*$R526*'3. Signage Displays'!$A$7)+'3. Signage Displays'!$B$7*TANH('3. Signage Displays'!$C$7*('1. Version 7 Dataset'!$R526+'3. Signage Displays'!$D$7)+'3. Signage Displays'!$E$7)+'3. Signage Displays'!$F$7</f>
        <v>31.111035281943156</v>
      </c>
      <c r="CU526" s="36">
        <f>($AZ526*$R526*'3. Signage Displays'!$A$7)</f>
        <v>2.3635788000000004</v>
      </c>
      <c r="CV526" s="37">
        <f>BE526-(AZ526*R526*'3. Signage Displays'!$A$7)</f>
        <v>11.476421199999999</v>
      </c>
      <c r="CW526" s="37">
        <f>IF(CC526=TRUE,CV526-(CT526*'3. Signage Displays'!$A$12),CV526)</f>
        <v>11.476421199999999</v>
      </c>
      <c r="CX526" s="38">
        <f>'3. Signage Displays'!$B$7*TANH('3. Signage Displays'!$C$7*('1. Version 7 Dataset'!R526+'3. Signage Displays'!$D$7)+'3. Signage Displays'!$E$7)+'3. Signage Displays'!$F$7</f>
        <v>28.747456481943154</v>
      </c>
      <c r="CY526" s="28">
        <f t="shared" si="64"/>
        <v>1</v>
      </c>
    </row>
    <row r="527" spans="1:103" s="17" customFormat="1" ht="19.5" customHeight="1">
      <c r="A527" s="28">
        <v>741</v>
      </c>
      <c r="B527" s="29" t="s">
        <v>3083</v>
      </c>
      <c r="C527" s="29" t="s">
        <v>3226</v>
      </c>
      <c r="D527" s="29" t="s">
        <v>3227</v>
      </c>
      <c r="E527" s="29" t="s">
        <v>3086</v>
      </c>
      <c r="F527" s="29" t="s">
        <v>3226</v>
      </c>
      <c r="G527" s="29" t="s">
        <v>3227</v>
      </c>
      <c r="H527" s="29"/>
      <c r="I527" s="29" t="s">
        <v>78</v>
      </c>
      <c r="J527" s="29" t="s">
        <v>79</v>
      </c>
      <c r="K527" s="29"/>
      <c r="L527" s="29" t="s">
        <v>80</v>
      </c>
      <c r="M527" s="29"/>
      <c r="N527" s="30">
        <v>1000</v>
      </c>
      <c r="O527" s="30">
        <v>10.5</v>
      </c>
      <c r="P527" s="30">
        <v>18.7</v>
      </c>
      <c r="Q527" s="31">
        <v>21.5</v>
      </c>
      <c r="R527" s="30">
        <v>197.6</v>
      </c>
      <c r="S527" s="30">
        <v>1.78</v>
      </c>
      <c r="T527" s="30">
        <v>1080</v>
      </c>
      <c r="U527" s="30">
        <v>1920</v>
      </c>
      <c r="V527" s="32">
        <v>2.1</v>
      </c>
      <c r="W527" s="30">
        <v>10494</v>
      </c>
      <c r="X527" s="30">
        <v>60</v>
      </c>
      <c r="Y527" s="30">
        <v>32.4</v>
      </c>
      <c r="Z527" s="29" t="s">
        <v>86</v>
      </c>
      <c r="AA527" s="29" t="s">
        <v>86</v>
      </c>
      <c r="AB527" s="29"/>
      <c r="AC527" s="29"/>
      <c r="AD527" s="29" t="s">
        <v>83</v>
      </c>
      <c r="AE527" s="29" t="s">
        <v>84</v>
      </c>
      <c r="AF527" s="29" t="s">
        <v>106</v>
      </c>
      <c r="AG527" s="29"/>
      <c r="AH527" s="29" t="s">
        <v>86</v>
      </c>
      <c r="AI527" s="29"/>
      <c r="AJ527" s="29" t="s">
        <v>86</v>
      </c>
      <c r="AK527" s="29" t="s">
        <v>86</v>
      </c>
      <c r="AL527" s="29" t="s">
        <v>107</v>
      </c>
      <c r="AM527" s="29"/>
      <c r="AN527" s="29" t="s">
        <v>86</v>
      </c>
      <c r="AO527" s="29" t="s">
        <v>86</v>
      </c>
      <c r="AP527" s="29" t="s">
        <v>86</v>
      </c>
      <c r="AQ527" s="29" t="s">
        <v>96</v>
      </c>
      <c r="AR527" s="29"/>
      <c r="AS527" s="29" t="s">
        <v>84</v>
      </c>
      <c r="AT527" s="29" t="s">
        <v>89</v>
      </c>
      <c r="AU527" s="29"/>
      <c r="AV527" s="29"/>
      <c r="AW527" s="29" t="s">
        <v>84</v>
      </c>
      <c r="AX527" s="29" t="s">
        <v>84</v>
      </c>
      <c r="AY527" s="30">
        <v>250</v>
      </c>
      <c r="AZ527" s="30">
        <v>248.7</v>
      </c>
      <c r="BA527" s="30">
        <v>219.9</v>
      </c>
      <c r="BB527" s="30">
        <v>200.8</v>
      </c>
      <c r="BC527" s="29"/>
      <c r="BD527" s="29"/>
      <c r="BE527" s="30">
        <v>13.54</v>
      </c>
      <c r="BF527" s="29"/>
      <c r="BG527" s="30">
        <v>0.12</v>
      </c>
      <c r="BH527" s="29"/>
      <c r="BI527" s="29"/>
      <c r="BJ527" s="30">
        <v>0.06</v>
      </c>
      <c r="BK527" s="30">
        <v>42.2</v>
      </c>
      <c r="BL527" s="30">
        <v>42.2</v>
      </c>
      <c r="BM527" s="30">
        <v>50.6</v>
      </c>
      <c r="BN527" s="29"/>
      <c r="BO527" s="29"/>
      <c r="BP527" s="30">
        <v>0.1</v>
      </c>
      <c r="BQ527" s="30">
        <v>0.15</v>
      </c>
      <c r="BR527" s="29"/>
      <c r="BS527" s="30">
        <v>13.54</v>
      </c>
      <c r="BT527" s="30">
        <v>42.37</v>
      </c>
      <c r="BU527" s="29"/>
      <c r="BV527" s="30">
        <v>0</v>
      </c>
      <c r="BW527" s="28">
        <v>741</v>
      </c>
      <c r="BX527" s="33">
        <f t="shared" si="59"/>
        <v>42.196919999999992</v>
      </c>
      <c r="BY527" s="34">
        <f>IF(COUNTIF($G$2:G527,G527)=1,1,0)</f>
        <v>1</v>
      </c>
      <c r="BZ527" s="34">
        <f t="shared" si="60"/>
        <v>1</v>
      </c>
      <c r="CA527" s="28" t="s">
        <v>3405</v>
      </c>
      <c r="CB527" s="34" t="b">
        <f t="shared" si="65"/>
        <v>0</v>
      </c>
      <c r="CC527" s="34" t="b">
        <f t="shared" si="61"/>
        <v>0</v>
      </c>
      <c r="CD527" s="34" t="b">
        <f t="array" ref="CD527">ISNUMBER(SEARCH("Touch Screen",$AJ527))</f>
        <v>0</v>
      </c>
      <c r="CE527" s="34"/>
      <c r="CF527" s="34"/>
      <c r="CG527" s="32">
        <v>32.4</v>
      </c>
      <c r="CH527" s="28">
        <v>0</v>
      </c>
      <c r="CI527" s="33">
        <f>('2. AC Monitors'!$A$8*'1. Version 7 Dataset'!$R527)+('1. Version 7 Dataset'!$V527*'2. AC Monitors'!$B$8)+'2. AC Monitors'!$C$8</f>
        <v>40.927199999999999</v>
      </c>
      <c r="CJ527" s="35">
        <f>BX527-('2. AC Monitors'!$B$8*V527)</f>
        <v>33.376919999999991</v>
      </c>
      <c r="CK527" s="33">
        <f>IF($CH527=0,CJ527,CJ527-('2. AC Monitors'!$A$15*'1. Version 7 Dataset'!$CG527))</f>
        <v>33.376919999999991</v>
      </c>
      <c r="CL527" s="33">
        <f>IF($CC527=TRUE,'1. Version 7 Dataset'!CK527-($CI527*'2. AC Monitors'!$B$15),'1. Version 7 Dataset'!CK527)</f>
        <v>33.376919999999991</v>
      </c>
      <c r="CM527" s="33">
        <f>IF($CD527=TRUE,CL527-($CI527*'2. AC Monitors'!$D$15),CL527)</f>
        <v>33.376919999999991</v>
      </c>
      <c r="CN527" s="33">
        <f>IF($CB527=TRUE,CM527-($CI527*'2. AC Monitors'!$E$15),CM527)</f>
        <v>33.376919999999991</v>
      </c>
      <c r="CO527" s="33">
        <f>IF($CA527="DC",CN527+(CI527*(1-'2. AC Monitors'!$D$21)),CN527)</f>
        <v>33.376919999999991</v>
      </c>
      <c r="CP527" s="35">
        <f>('2. AC Monitors'!$A$8*'1. Version 7 Dataset'!$R527)+'2. AC Monitors'!$C$8</f>
        <v>32.107199999999999</v>
      </c>
      <c r="CQ527" s="35">
        <f t="shared" si="62"/>
        <v>0</v>
      </c>
      <c r="CR527" s="33">
        <f>(IF(CD527=TRUE,CI527+(CI527*'2. AC Monitors'!$D$15),'1. Version 7 Dataset'!CI527))*0.85</f>
        <v>34.788119999999999</v>
      </c>
      <c r="CS527" s="35">
        <f t="shared" si="63"/>
        <v>0</v>
      </c>
      <c r="CT527" s="35">
        <f>($AZ527*$R527*'3. Signage Displays'!$A$7)+'3. Signage Displays'!$B$7*TANH('3. Signage Displays'!$C$7*('1. Version 7 Dataset'!$R527+'3. Signage Displays'!$D$7)+'3. Signage Displays'!$E$7)+'3. Signage Displays'!$F$7</f>
        <v>29.013604131624589</v>
      </c>
      <c r="CU527" s="36">
        <f>($AZ527*$R527*'3. Signage Displays'!$A$7)</f>
        <v>1.9657248</v>
      </c>
      <c r="CV527" s="37">
        <f>BE527-(AZ527*R527*'3. Signage Displays'!$A$7)</f>
        <v>11.574275199999999</v>
      </c>
      <c r="CW527" s="37">
        <f>IF(CC527=TRUE,CV527-(CT527*'3. Signage Displays'!$A$12),CV527)</f>
        <v>11.574275199999999</v>
      </c>
      <c r="CX527" s="38">
        <f>'3. Signage Displays'!$B$7*TANH('3. Signage Displays'!$C$7*('1. Version 7 Dataset'!R527+'3. Signage Displays'!$D$7)+'3. Signage Displays'!$E$7)+'3. Signage Displays'!$F$7</f>
        <v>27.047879331624593</v>
      </c>
      <c r="CY527" s="28">
        <f t="shared" si="64"/>
        <v>1</v>
      </c>
    </row>
    <row r="528" spans="1:103" s="17" customFormat="1" ht="19.5" customHeight="1">
      <c r="A528" s="28">
        <v>742</v>
      </c>
      <c r="B528" s="29" t="s">
        <v>3083</v>
      </c>
      <c r="C528" s="29" t="s">
        <v>3228</v>
      </c>
      <c r="D528" s="29" t="s">
        <v>3227</v>
      </c>
      <c r="E528" s="29" t="s">
        <v>3086</v>
      </c>
      <c r="F528" s="29" t="s">
        <v>3228</v>
      </c>
      <c r="G528" s="29" t="s">
        <v>3227</v>
      </c>
      <c r="H528" s="29"/>
      <c r="I528" s="29" t="s">
        <v>78</v>
      </c>
      <c r="J528" s="29" t="s">
        <v>79</v>
      </c>
      <c r="K528" s="29"/>
      <c r="L528" s="29" t="s">
        <v>80</v>
      </c>
      <c r="M528" s="29"/>
      <c r="N528" s="30">
        <v>1000</v>
      </c>
      <c r="O528" s="30">
        <v>10.5</v>
      </c>
      <c r="P528" s="30">
        <v>18.7</v>
      </c>
      <c r="Q528" s="31">
        <v>21.5</v>
      </c>
      <c r="R528" s="30">
        <v>197.6</v>
      </c>
      <c r="S528" s="30">
        <v>1.78</v>
      </c>
      <c r="T528" s="30">
        <v>1080</v>
      </c>
      <c r="U528" s="30">
        <v>1920</v>
      </c>
      <c r="V528" s="32">
        <v>2.1</v>
      </c>
      <c r="W528" s="30">
        <v>10494</v>
      </c>
      <c r="X528" s="30">
        <v>60</v>
      </c>
      <c r="Y528" s="30">
        <v>32.4</v>
      </c>
      <c r="Z528" s="29" t="s">
        <v>86</v>
      </c>
      <c r="AA528" s="29" t="s">
        <v>86</v>
      </c>
      <c r="AB528" s="29"/>
      <c r="AC528" s="29"/>
      <c r="AD528" s="29" t="s">
        <v>83</v>
      </c>
      <c r="AE528" s="29" t="s">
        <v>84</v>
      </c>
      <c r="AF528" s="29" t="s">
        <v>1263</v>
      </c>
      <c r="AG528" s="29" t="s">
        <v>254</v>
      </c>
      <c r="AH528" s="29" t="s">
        <v>86</v>
      </c>
      <c r="AI528" s="29"/>
      <c r="AJ528" s="29" t="s">
        <v>86</v>
      </c>
      <c r="AK528" s="29" t="s">
        <v>86</v>
      </c>
      <c r="AL528" s="29" t="s">
        <v>87</v>
      </c>
      <c r="AM528" s="29" t="s">
        <v>254</v>
      </c>
      <c r="AN528" s="29" t="s">
        <v>86</v>
      </c>
      <c r="AO528" s="29" t="s">
        <v>86</v>
      </c>
      <c r="AP528" s="29" t="s">
        <v>86</v>
      </c>
      <c r="AQ528" s="29" t="s">
        <v>96</v>
      </c>
      <c r="AR528" s="29"/>
      <c r="AS528" s="29" t="s">
        <v>84</v>
      </c>
      <c r="AT528" s="29" t="s">
        <v>89</v>
      </c>
      <c r="AU528" s="29"/>
      <c r="AV528" s="29"/>
      <c r="AW528" s="29" t="s">
        <v>84</v>
      </c>
      <c r="AX528" s="29" t="s">
        <v>84</v>
      </c>
      <c r="AY528" s="30">
        <v>250</v>
      </c>
      <c r="AZ528" s="30">
        <v>228.8</v>
      </c>
      <c r="BA528" s="30">
        <v>199.4</v>
      </c>
      <c r="BB528" s="30">
        <v>201.7</v>
      </c>
      <c r="BC528" s="29"/>
      <c r="BD528" s="29"/>
      <c r="BE528" s="30">
        <v>14.15</v>
      </c>
      <c r="BF528" s="29"/>
      <c r="BG528" s="30">
        <v>0.12</v>
      </c>
      <c r="BH528" s="29"/>
      <c r="BI528" s="29"/>
      <c r="BJ528" s="30">
        <v>7.0000000000000007E-2</v>
      </c>
      <c r="BK528" s="30">
        <v>44.07</v>
      </c>
      <c r="BL528" s="30">
        <v>44.07</v>
      </c>
      <c r="BM528" s="30">
        <v>50.6</v>
      </c>
      <c r="BN528" s="29"/>
      <c r="BO528" s="29"/>
      <c r="BP528" s="30">
        <v>0.11</v>
      </c>
      <c r="BQ528" s="30">
        <v>0.16</v>
      </c>
      <c r="BR528" s="29"/>
      <c r="BS528" s="30">
        <v>14.15</v>
      </c>
      <c r="BT528" s="30">
        <v>44.29</v>
      </c>
      <c r="BU528" s="29"/>
      <c r="BV528" s="30">
        <v>0</v>
      </c>
      <c r="BW528" s="28">
        <v>742</v>
      </c>
      <c r="BX528" s="33">
        <f t="shared" si="59"/>
        <v>44.06718</v>
      </c>
      <c r="BY528" s="34">
        <f>IF(COUNTIF($G$2:G528,G528)=1,1,0)</f>
        <v>0</v>
      </c>
      <c r="BZ528" s="34">
        <f t="shared" si="60"/>
        <v>1</v>
      </c>
      <c r="CA528" s="28" t="s">
        <v>3405</v>
      </c>
      <c r="CB528" s="34" t="b">
        <f t="shared" si="65"/>
        <v>0</v>
      </c>
      <c r="CC528" s="34" t="b">
        <f t="shared" si="61"/>
        <v>0</v>
      </c>
      <c r="CD528" s="34" t="b">
        <f t="array" ref="CD528">ISNUMBER(SEARCH("Touch Screen",$AJ528))</f>
        <v>0</v>
      </c>
      <c r="CE528" s="34"/>
      <c r="CF528" s="34"/>
      <c r="CG528" s="32">
        <v>32.4</v>
      </c>
      <c r="CH528" s="28">
        <v>0</v>
      </c>
      <c r="CI528" s="33">
        <f>('2. AC Monitors'!$A$8*'1. Version 7 Dataset'!$R528)+('1. Version 7 Dataset'!$V528*'2. AC Monitors'!$B$8)+'2. AC Monitors'!$C$8</f>
        <v>40.927199999999999</v>
      </c>
      <c r="CJ528" s="35">
        <f>BX528-('2. AC Monitors'!$B$8*V528)</f>
        <v>35.24718</v>
      </c>
      <c r="CK528" s="33">
        <f>IF($CH528=0,CJ528,CJ528-('2. AC Monitors'!$A$15*'1. Version 7 Dataset'!$CG528))</f>
        <v>35.24718</v>
      </c>
      <c r="CL528" s="33">
        <f>IF($CC528=TRUE,'1. Version 7 Dataset'!CK528-($CI528*'2. AC Monitors'!$B$15),'1. Version 7 Dataset'!CK528)</f>
        <v>35.24718</v>
      </c>
      <c r="CM528" s="33">
        <f>IF($CD528=TRUE,CL528-($CI528*'2. AC Monitors'!$D$15),CL528)</f>
        <v>35.24718</v>
      </c>
      <c r="CN528" s="33">
        <f>IF($CB528=TRUE,CM528-($CI528*'2. AC Monitors'!$E$15),CM528)</f>
        <v>35.24718</v>
      </c>
      <c r="CO528" s="33">
        <f>IF($CA528="DC",CN528+(CI528*(1-'2. AC Monitors'!$D$21)),CN528)</f>
        <v>35.24718</v>
      </c>
      <c r="CP528" s="35">
        <f>('2. AC Monitors'!$A$8*'1. Version 7 Dataset'!$R528)+'2. AC Monitors'!$C$8</f>
        <v>32.107199999999999</v>
      </c>
      <c r="CQ528" s="35">
        <f t="shared" si="62"/>
        <v>0</v>
      </c>
      <c r="CR528" s="33">
        <f>(IF(CD528=TRUE,CI528+(CI528*'2. AC Monitors'!$D$15),'1. Version 7 Dataset'!CI528))*0.85</f>
        <v>34.788119999999999</v>
      </c>
      <c r="CS528" s="35">
        <f t="shared" si="63"/>
        <v>0</v>
      </c>
      <c r="CT528" s="35">
        <f>($AZ528*$R528*'3. Signage Displays'!$A$7)+'3. Signage Displays'!$B$7*TANH('3. Signage Displays'!$C$7*('1. Version 7 Dataset'!$R528+'3. Signage Displays'!$D$7)+'3. Signage Displays'!$E$7)+'3. Signage Displays'!$F$7</f>
        <v>28.856314531624591</v>
      </c>
      <c r="CU528" s="36">
        <f>($AZ528*$R528*'3. Signage Displays'!$A$7)</f>
        <v>1.8084352000000001</v>
      </c>
      <c r="CV528" s="37">
        <f>BE528-(AZ528*R528*'3. Signage Displays'!$A$7)</f>
        <v>12.3415648</v>
      </c>
      <c r="CW528" s="37">
        <f>IF(CC528=TRUE,CV528-(CT528*'3. Signage Displays'!$A$12),CV528)</f>
        <v>12.3415648</v>
      </c>
      <c r="CX528" s="38">
        <f>'3. Signage Displays'!$B$7*TANH('3. Signage Displays'!$C$7*('1. Version 7 Dataset'!R528+'3. Signage Displays'!$D$7)+'3. Signage Displays'!$E$7)+'3. Signage Displays'!$F$7</f>
        <v>27.047879331624593</v>
      </c>
      <c r="CY528" s="28">
        <f t="shared" si="64"/>
        <v>1</v>
      </c>
    </row>
    <row r="529" spans="1:103" s="17" customFormat="1" ht="19.5" customHeight="1">
      <c r="A529" s="28">
        <v>743</v>
      </c>
      <c r="B529" s="29" t="s">
        <v>72</v>
      </c>
      <c r="C529" s="29" t="s">
        <v>319</v>
      </c>
      <c r="D529" s="29" t="s">
        <v>320</v>
      </c>
      <c r="E529" s="29" t="s">
        <v>75</v>
      </c>
      <c r="F529" s="29" t="s">
        <v>319</v>
      </c>
      <c r="G529" s="29" t="s">
        <v>320</v>
      </c>
      <c r="H529" s="29" t="s">
        <v>321</v>
      </c>
      <c r="I529" s="29" t="s">
        <v>78</v>
      </c>
      <c r="J529" s="29" t="s">
        <v>79</v>
      </c>
      <c r="K529" s="29"/>
      <c r="L529" s="29" t="s">
        <v>80</v>
      </c>
      <c r="M529" s="29"/>
      <c r="N529" s="30">
        <v>1000</v>
      </c>
      <c r="O529" s="30">
        <v>10.5</v>
      </c>
      <c r="P529" s="30">
        <v>18.7</v>
      </c>
      <c r="Q529" s="31">
        <v>21.5</v>
      </c>
      <c r="R529" s="30">
        <v>197.6</v>
      </c>
      <c r="S529" s="30">
        <v>1.78</v>
      </c>
      <c r="T529" s="30">
        <v>1080</v>
      </c>
      <c r="U529" s="30">
        <v>1920</v>
      </c>
      <c r="V529" s="32">
        <v>2.1</v>
      </c>
      <c r="W529" s="30">
        <v>10494</v>
      </c>
      <c r="X529" s="30">
        <v>60</v>
      </c>
      <c r="Y529" s="30">
        <v>32.6</v>
      </c>
      <c r="Z529" s="29" t="s">
        <v>86</v>
      </c>
      <c r="AA529" s="29" t="s">
        <v>86</v>
      </c>
      <c r="AB529" s="29"/>
      <c r="AC529" s="29"/>
      <c r="AD529" s="29" t="s">
        <v>83</v>
      </c>
      <c r="AE529" s="29" t="s">
        <v>84</v>
      </c>
      <c r="AF529" s="29" t="s">
        <v>274</v>
      </c>
      <c r="AG529" s="29" t="s">
        <v>254</v>
      </c>
      <c r="AH529" s="29" t="s">
        <v>86</v>
      </c>
      <c r="AI529" s="29"/>
      <c r="AJ529" s="29" t="s">
        <v>86</v>
      </c>
      <c r="AK529" s="29" t="s">
        <v>86</v>
      </c>
      <c r="AL529" s="29" t="s">
        <v>102</v>
      </c>
      <c r="AM529" s="29" t="s">
        <v>254</v>
      </c>
      <c r="AN529" s="29" t="s">
        <v>86</v>
      </c>
      <c r="AO529" s="29" t="s">
        <v>86</v>
      </c>
      <c r="AP529" s="29" t="s">
        <v>86</v>
      </c>
      <c r="AQ529" s="29" t="s">
        <v>96</v>
      </c>
      <c r="AR529" s="29"/>
      <c r="AS529" s="29" t="s">
        <v>84</v>
      </c>
      <c r="AT529" s="29" t="s">
        <v>89</v>
      </c>
      <c r="AU529" s="29"/>
      <c r="AV529" s="29"/>
      <c r="AW529" s="29" t="s">
        <v>84</v>
      </c>
      <c r="AX529" s="29" t="s">
        <v>84</v>
      </c>
      <c r="AY529" s="30">
        <v>250</v>
      </c>
      <c r="AZ529" s="30">
        <v>236.9</v>
      </c>
      <c r="BA529" s="30">
        <v>202.1</v>
      </c>
      <c r="BB529" s="30">
        <v>201.2</v>
      </c>
      <c r="BC529" s="29"/>
      <c r="BD529" s="29"/>
      <c r="BE529" s="30">
        <v>14.18</v>
      </c>
      <c r="BF529" s="29"/>
      <c r="BG529" s="30">
        <v>0.09</v>
      </c>
      <c r="BH529" s="29"/>
      <c r="BI529" s="29"/>
      <c r="BJ529" s="30">
        <v>0.08</v>
      </c>
      <c r="BK529" s="30">
        <v>43.99</v>
      </c>
      <c r="BL529" s="30">
        <v>43.99</v>
      </c>
      <c r="BM529" s="30">
        <v>50.6</v>
      </c>
      <c r="BN529" s="29"/>
      <c r="BO529" s="29"/>
      <c r="BP529" s="30">
        <v>0.1</v>
      </c>
      <c r="BQ529" s="30">
        <v>0.11</v>
      </c>
      <c r="BR529" s="29"/>
      <c r="BS529" s="30">
        <v>14.16</v>
      </c>
      <c r="BT529" s="30">
        <v>44.04</v>
      </c>
      <c r="BU529" s="29"/>
      <c r="BV529" s="30">
        <v>0</v>
      </c>
      <c r="BW529" s="28">
        <v>743</v>
      </c>
      <c r="BX529" s="33">
        <f t="shared" si="59"/>
        <v>43.988339999999994</v>
      </c>
      <c r="BY529" s="34">
        <f>IF(COUNTIF($G$2:G529,G529)=1,1,0)</f>
        <v>1</v>
      </c>
      <c r="BZ529" s="34">
        <f t="shared" si="60"/>
        <v>1</v>
      </c>
      <c r="CA529" s="28" t="s">
        <v>3405</v>
      </c>
      <c r="CB529" s="34" t="b">
        <f t="shared" si="65"/>
        <v>0</v>
      </c>
      <c r="CC529" s="34" t="b">
        <f t="shared" si="61"/>
        <v>0</v>
      </c>
      <c r="CD529" s="34" t="b">
        <f t="array" ref="CD529">ISNUMBER(SEARCH("Touch Screen",$AJ529))</f>
        <v>0</v>
      </c>
      <c r="CE529" s="34"/>
      <c r="CF529" s="34"/>
      <c r="CG529" s="32">
        <v>32.6</v>
      </c>
      <c r="CH529" s="28">
        <v>0</v>
      </c>
      <c r="CI529" s="33">
        <f>('2. AC Monitors'!$A$8*'1. Version 7 Dataset'!$R529)+('1. Version 7 Dataset'!$V529*'2. AC Monitors'!$B$8)+'2. AC Monitors'!$C$8</f>
        <v>40.927199999999999</v>
      </c>
      <c r="CJ529" s="35">
        <f>BX529-('2. AC Monitors'!$B$8*V529)</f>
        <v>35.168339999999993</v>
      </c>
      <c r="CK529" s="33">
        <f>IF($CH529=0,CJ529,CJ529-('2. AC Monitors'!$A$15*'1. Version 7 Dataset'!$CG529))</f>
        <v>35.168339999999993</v>
      </c>
      <c r="CL529" s="33">
        <f>IF($CC529=TRUE,'1. Version 7 Dataset'!CK529-($CI529*'2. AC Monitors'!$B$15),'1. Version 7 Dataset'!CK529)</f>
        <v>35.168339999999993</v>
      </c>
      <c r="CM529" s="33">
        <f>IF($CD529=TRUE,CL529-($CI529*'2. AC Monitors'!$D$15),CL529)</f>
        <v>35.168339999999993</v>
      </c>
      <c r="CN529" s="33">
        <f>IF($CB529=TRUE,CM529-($CI529*'2. AC Monitors'!$E$15),CM529)</f>
        <v>35.168339999999993</v>
      </c>
      <c r="CO529" s="33">
        <f>IF($CA529="DC",CN529+(CI529*(1-'2. AC Monitors'!$D$21)),CN529)</f>
        <v>35.168339999999993</v>
      </c>
      <c r="CP529" s="35">
        <f>('2. AC Monitors'!$A$8*'1. Version 7 Dataset'!$R529)+'2. AC Monitors'!$C$8</f>
        <v>32.107199999999999</v>
      </c>
      <c r="CQ529" s="35">
        <f t="shared" si="62"/>
        <v>0</v>
      </c>
      <c r="CR529" s="33">
        <f>(IF(CD529=TRUE,CI529+(CI529*'2. AC Monitors'!$D$15),'1. Version 7 Dataset'!CI529))*0.85</f>
        <v>34.788119999999999</v>
      </c>
      <c r="CS529" s="35">
        <f t="shared" si="63"/>
        <v>0</v>
      </c>
      <c r="CT529" s="35">
        <f>($AZ529*$R529*'3. Signage Displays'!$A$7)+'3. Signage Displays'!$B$7*TANH('3. Signage Displays'!$C$7*('1. Version 7 Dataset'!$R529+'3. Signage Displays'!$D$7)+'3. Signage Displays'!$E$7)+'3. Signage Displays'!$F$7</f>
        <v>28.92033693162459</v>
      </c>
      <c r="CU529" s="36">
        <f>($AZ529*$R529*'3. Signage Displays'!$A$7)</f>
        <v>1.8724576000000002</v>
      </c>
      <c r="CV529" s="37">
        <f>BE529-(AZ529*R529*'3. Signage Displays'!$A$7)</f>
        <v>12.307542399999999</v>
      </c>
      <c r="CW529" s="37">
        <f>IF(CC529=TRUE,CV529-(CT529*'3. Signage Displays'!$A$12),CV529)</f>
        <v>12.307542399999999</v>
      </c>
      <c r="CX529" s="38">
        <f>'3. Signage Displays'!$B$7*TANH('3. Signage Displays'!$C$7*('1. Version 7 Dataset'!R529+'3. Signage Displays'!$D$7)+'3. Signage Displays'!$E$7)+'3. Signage Displays'!$F$7</f>
        <v>27.047879331624593</v>
      </c>
      <c r="CY529" s="28">
        <f t="shared" si="64"/>
        <v>1</v>
      </c>
    </row>
    <row r="530" spans="1:103" s="17" customFormat="1" ht="19.5" customHeight="1">
      <c r="A530" s="28">
        <v>744</v>
      </c>
      <c r="B530" s="29" t="s">
        <v>72</v>
      </c>
      <c r="C530" s="29" t="s">
        <v>325</v>
      </c>
      <c r="D530" s="29" t="s">
        <v>326</v>
      </c>
      <c r="E530" s="29" t="s">
        <v>75</v>
      </c>
      <c r="F530" s="29" t="s">
        <v>325</v>
      </c>
      <c r="G530" s="29" t="s">
        <v>326</v>
      </c>
      <c r="H530" s="29" t="s">
        <v>327</v>
      </c>
      <c r="I530" s="29" t="s">
        <v>78</v>
      </c>
      <c r="J530" s="29" t="s">
        <v>79</v>
      </c>
      <c r="K530" s="29"/>
      <c r="L530" s="29" t="s">
        <v>80</v>
      </c>
      <c r="M530" s="29"/>
      <c r="N530" s="30">
        <v>1000</v>
      </c>
      <c r="O530" s="30">
        <v>11.3</v>
      </c>
      <c r="P530" s="30">
        <v>20.100000000000001</v>
      </c>
      <c r="Q530" s="31">
        <v>23</v>
      </c>
      <c r="R530" s="30">
        <v>226.05</v>
      </c>
      <c r="S530" s="30">
        <v>1.78</v>
      </c>
      <c r="T530" s="30">
        <v>1080</v>
      </c>
      <c r="U530" s="30">
        <v>1920</v>
      </c>
      <c r="V530" s="32">
        <v>2.1</v>
      </c>
      <c r="W530" s="30">
        <v>9173</v>
      </c>
      <c r="X530" s="30">
        <v>60</v>
      </c>
      <c r="Y530" s="30">
        <v>32.700000000000003</v>
      </c>
      <c r="Z530" s="29" t="s">
        <v>86</v>
      </c>
      <c r="AA530" s="29" t="s">
        <v>86</v>
      </c>
      <c r="AB530" s="29"/>
      <c r="AC530" s="29"/>
      <c r="AD530" s="29" t="s">
        <v>83</v>
      </c>
      <c r="AE530" s="29" t="s">
        <v>84</v>
      </c>
      <c r="AF530" s="29" t="s">
        <v>274</v>
      </c>
      <c r="AG530" s="29" t="s">
        <v>254</v>
      </c>
      <c r="AH530" s="29" t="s">
        <v>86</v>
      </c>
      <c r="AI530" s="29"/>
      <c r="AJ530" s="29" t="s">
        <v>86</v>
      </c>
      <c r="AK530" s="29" t="s">
        <v>86</v>
      </c>
      <c r="AL530" s="29" t="s">
        <v>102</v>
      </c>
      <c r="AM530" s="29" t="s">
        <v>254</v>
      </c>
      <c r="AN530" s="29" t="s">
        <v>86</v>
      </c>
      <c r="AO530" s="29" t="s">
        <v>86</v>
      </c>
      <c r="AP530" s="29" t="s">
        <v>86</v>
      </c>
      <c r="AQ530" s="29" t="s">
        <v>96</v>
      </c>
      <c r="AR530" s="29"/>
      <c r="AS530" s="29" t="s">
        <v>84</v>
      </c>
      <c r="AT530" s="29" t="s">
        <v>89</v>
      </c>
      <c r="AU530" s="29"/>
      <c r="AV530" s="29"/>
      <c r="AW530" s="29" t="s">
        <v>84</v>
      </c>
      <c r="AX530" s="29" t="s">
        <v>84</v>
      </c>
      <c r="AY530" s="30">
        <v>250</v>
      </c>
      <c r="AZ530" s="30">
        <v>248.7</v>
      </c>
      <c r="BA530" s="30">
        <v>185.9</v>
      </c>
      <c r="BB530" s="30">
        <v>201.1</v>
      </c>
      <c r="BC530" s="29"/>
      <c r="BD530" s="29"/>
      <c r="BE530" s="30">
        <v>13.3</v>
      </c>
      <c r="BF530" s="29"/>
      <c r="BG530" s="30">
        <v>0.09</v>
      </c>
      <c r="BH530" s="29"/>
      <c r="BI530" s="29"/>
      <c r="BJ530" s="30">
        <v>0.08</v>
      </c>
      <c r="BK530" s="30">
        <v>41.29</v>
      </c>
      <c r="BL530" s="30">
        <v>41.29</v>
      </c>
      <c r="BM530" s="30">
        <v>50.8</v>
      </c>
      <c r="BN530" s="29"/>
      <c r="BO530" s="29"/>
      <c r="BP530" s="30">
        <v>0.1</v>
      </c>
      <c r="BQ530" s="30">
        <v>0.11</v>
      </c>
      <c r="BR530" s="29"/>
      <c r="BS530" s="30">
        <v>13.31</v>
      </c>
      <c r="BT530" s="30">
        <v>41.43</v>
      </c>
      <c r="BU530" s="29"/>
      <c r="BV530" s="30">
        <v>0</v>
      </c>
      <c r="BW530" s="28">
        <v>744</v>
      </c>
      <c r="BX530" s="33">
        <f t="shared" si="59"/>
        <v>41.290259999999996</v>
      </c>
      <c r="BY530" s="34">
        <f>IF(COUNTIF($G$2:G530,G530)=1,1,0)</f>
        <v>1</v>
      </c>
      <c r="BZ530" s="34">
        <f t="shared" si="60"/>
        <v>1</v>
      </c>
      <c r="CA530" s="28" t="s">
        <v>3405</v>
      </c>
      <c r="CB530" s="34" t="b">
        <f t="shared" si="65"/>
        <v>0</v>
      </c>
      <c r="CC530" s="34" t="b">
        <f t="shared" si="61"/>
        <v>0</v>
      </c>
      <c r="CD530" s="34" t="b">
        <f t="array" ref="CD530">ISNUMBER(SEARCH("Touch Screen",$AJ530))</f>
        <v>0</v>
      </c>
      <c r="CE530" s="34"/>
      <c r="CF530" s="34"/>
      <c r="CG530" s="32">
        <v>32.700000000000003</v>
      </c>
      <c r="CH530" s="28">
        <v>0</v>
      </c>
      <c r="CI530" s="33">
        <f>('2. AC Monitors'!$A$8*'1. Version 7 Dataset'!$R530)+('1. Version 7 Dataset'!$V530*'2. AC Monitors'!$B$8)+'2. AC Monitors'!$C$8</f>
        <v>44.398099999999999</v>
      </c>
      <c r="CJ530" s="35">
        <f>BX530-('2. AC Monitors'!$B$8*V530)</f>
        <v>32.470259999999996</v>
      </c>
      <c r="CK530" s="33">
        <f>IF($CH530=0,CJ530,CJ530-('2. AC Monitors'!$A$15*'1. Version 7 Dataset'!$CG530))</f>
        <v>32.470259999999996</v>
      </c>
      <c r="CL530" s="33">
        <f>IF($CC530=TRUE,'1. Version 7 Dataset'!CK530-($CI530*'2. AC Monitors'!$B$15),'1. Version 7 Dataset'!CK530)</f>
        <v>32.470259999999996</v>
      </c>
      <c r="CM530" s="33">
        <f>IF($CD530=TRUE,CL530-($CI530*'2. AC Monitors'!$D$15),CL530)</f>
        <v>32.470259999999996</v>
      </c>
      <c r="CN530" s="33">
        <f>IF($CB530=TRUE,CM530-($CI530*'2. AC Monitors'!$E$15),CM530)</f>
        <v>32.470259999999996</v>
      </c>
      <c r="CO530" s="33">
        <f>IF($CA530="DC",CN530+(CI530*(1-'2. AC Monitors'!$D$21)),CN530)</f>
        <v>32.470259999999996</v>
      </c>
      <c r="CP530" s="35">
        <f>('2. AC Monitors'!$A$8*'1. Version 7 Dataset'!$R530)+'2. AC Monitors'!$C$8</f>
        <v>35.578099999999999</v>
      </c>
      <c r="CQ530" s="35">
        <f t="shared" si="62"/>
        <v>1</v>
      </c>
      <c r="CR530" s="33">
        <f>(IF(CD530=TRUE,CI530+(CI530*'2. AC Monitors'!$D$15),'1. Version 7 Dataset'!CI530))*0.85</f>
        <v>37.738385000000001</v>
      </c>
      <c r="CS530" s="35">
        <f t="shared" si="63"/>
        <v>0</v>
      </c>
      <c r="CT530" s="35">
        <f>($AZ530*$R530*'3. Signage Displays'!$A$7)+'3. Signage Displays'!$B$7*TANH('3. Signage Displays'!$C$7*('1. Version 7 Dataset'!$R530+'3. Signage Displays'!$D$7)+'3. Signage Displays'!$E$7)+'3. Signage Displays'!$F$7</f>
        <v>30.996201881943158</v>
      </c>
      <c r="CU530" s="36">
        <f>($AZ530*$R530*'3. Signage Displays'!$A$7)</f>
        <v>2.2487454000000002</v>
      </c>
      <c r="CV530" s="37">
        <f>BE530-(AZ530*R530*'3. Signage Displays'!$A$7)</f>
        <v>11.0512546</v>
      </c>
      <c r="CW530" s="37">
        <f>IF(CC530=TRUE,CV530-(CT530*'3. Signage Displays'!$A$12),CV530)</f>
        <v>11.0512546</v>
      </c>
      <c r="CX530" s="38">
        <f>'3. Signage Displays'!$B$7*TANH('3. Signage Displays'!$C$7*('1. Version 7 Dataset'!R530+'3. Signage Displays'!$D$7)+'3. Signage Displays'!$E$7)+'3. Signage Displays'!$F$7</f>
        <v>28.747456481943154</v>
      </c>
      <c r="CY530" s="28">
        <f t="shared" si="64"/>
        <v>1</v>
      </c>
    </row>
    <row r="531" spans="1:103" s="17" customFormat="1" ht="19.5" customHeight="1">
      <c r="A531" s="28">
        <v>745</v>
      </c>
      <c r="B531" s="29" t="s">
        <v>72</v>
      </c>
      <c r="C531" s="29" t="s">
        <v>245</v>
      </c>
      <c r="D531" s="29" t="s">
        <v>246</v>
      </c>
      <c r="E531" s="29" t="s">
        <v>75</v>
      </c>
      <c r="F531" s="29" t="s">
        <v>245</v>
      </c>
      <c r="G531" s="29" t="s">
        <v>246</v>
      </c>
      <c r="H531" s="29" t="s">
        <v>247</v>
      </c>
      <c r="I531" s="29" t="s">
        <v>78</v>
      </c>
      <c r="J531" s="29" t="s">
        <v>79</v>
      </c>
      <c r="K531" s="29"/>
      <c r="L531" s="29" t="s">
        <v>80</v>
      </c>
      <c r="M531" s="29"/>
      <c r="N531" s="30">
        <v>1000</v>
      </c>
      <c r="O531" s="30">
        <v>11.3</v>
      </c>
      <c r="P531" s="30">
        <v>20</v>
      </c>
      <c r="Q531" s="31">
        <v>23</v>
      </c>
      <c r="R531" s="30">
        <v>226.05</v>
      </c>
      <c r="S531" s="30">
        <v>1.78</v>
      </c>
      <c r="T531" s="30">
        <v>1080</v>
      </c>
      <c r="U531" s="30">
        <v>1920</v>
      </c>
      <c r="V531" s="32">
        <v>2.1</v>
      </c>
      <c r="W531" s="30">
        <v>9173</v>
      </c>
      <c r="X531" s="30">
        <v>60</v>
      </c>
      <c r="Y531" s="30">
        <v>87</v>
      </c>
      <c r="Z531" s="29" t="s">
        <v>81</v>
      </c>
      <c r="AA531" s="29" t="s">
        <v>86</v>
      </c>
      <c r="AB531" s="29"/>
      <c r="AC531" s="29"/>
      <c r="AD531" s="29" t="s">
        <v>83</v>
      </c>
      <c r="AE531" s="29" t="s">
        <v>84</v>
      </c>
      <c r="AF531" s="29" t="s">
        <v>248</v>
      </c>
      <c r="AG531" s="29" t="s">
        <v>118</v>
      </c>
      <c r="AH531" s="29" t="s">
        <v>119</v>
      </c>
      <c r="AI531" s="29"/>
      <c r="AJ531" s="29" t="s">
        <v>120</v>
      </c>
      <c r="AK531" s="29" t="s">
        <v>86</v>
      </c>
      <c r="AL531" s="29" t="s">
        <v>102</v>
      </c>
      <c r="AM531" s="29" t="s">
        <v>118</v>
      </c>
      <c r="AN531" s="29" t="s">
        <v>86</v>
      </c>
      <c r="AO531" s="29" t="s">
        <v>86</v>
      </c>
      <c r="AP531" s="29" t="s">
        <v>86</v>
      </c>
      <c r="AQ531" s="29" t="s">
        <v>96</v>
      </c>
      <c r="AR531" s="29"/>
      <c r="AS531" s="29" t="s">
        <v>84</v>
      </c>
      <c r="AT531" s="29" t="s">
        <v>121</v>
      </c>
      <c r="AU531" s="29"/>
      <c r="AV531" s="30">
        <v>1</v>
      </c>
      <c r="AW531" s="29" t="s">
        <v>84</v>
      </c>
      <c r="AX531" s="29" t="s">
        <v>84</v>
      </c>
      <c r="AY531" s="30">
        <v>250</v>
      </c>
      <c r="AZ531" s="30">
        <v>258.8</v>
      </c>
      <c r="BA531" s="30">
        <v>205.4</v>
      </c>
      <c r="BB531" s="30">
        <v>202.2</v>
      </c>
      <c r="BC531" s="29"/>
      <c r="BD531" s="29"/>
      <c r="BE531" s="30">
        <v>13.76</v>
      </c>
      <c r="BF531" s="29"/>
      <c r="BG531" s="30">
        <v>0.16</v>
      </c>
      <c r="BH531" s="29"/>
      <c r="BI531" s="29"/>
      <c r="BJ531" s="30">
        <v>0.14000000000000001</v>
      </c>
      <c r="BK531" s="30">
        <v>43.08</v>
      </c>
      <c r="BL531" s="30">
        <v>43.08</v>
      </c>
      <c r="BM531" s="30">
        <v>50.8</v>
      </c>
      <c r="BN531" s="29"/>
      <c r="BO531" s="29"/>
      <c r="BP531" s="30">
        <v>0.17</v>
      </c>
      <c r="BQ531" s="30">
        <v>0.18</v>
      </c>
      <c r="BR531" s="29"/>
      <c r="BS531" s="30">
        <v>13.76</v>
      </c>
      <c r="BT531" s="30">
        <v>43.24</v>
      </c>
      <c r="BU531" s="29"/>
      <c r="BV531" s="30">
        <v>0</v>
      </c>
      <c r="BW531" s="28">
        <v>745</v>
      </c>
      <c r="BX531" s="33">
        <f t="shared" si="59"/>
        <v>43.099199999999996</v>
      </c>
      <c r="BY531" s="34">
        <f>IF(COUNTIF($G$2:G531,G531)=1,1,0)</f>
        <v>1</v>
      </c>
      <c r="BZ531" s="34">
        <f t="shared" si="60"/>
        <v>1</v>
      </c>
      <c r="CA531" s="28" t="s">
        <v>3405</v>
      </c>
      <c r="CB531" s="34" t="b">
        <f t="shared" si="65"/>
        <v>0</v>
      </c>
      <c r="CC531" s="34" t="b">
        <f t="shared" si="61"/>
        <v>0</v>
      </c>
      <c r="CD531" s="34" t="b">
        <f t="array" ref="CD531">ISNUMBER(SEARCH("Touch Screen",$AJ531))</f>
        <v>0</v>
      </c>
      <c r="CE531" s="34"/>
      <c r="CF531" s="34"/>
      <c r="CG531" s="32">
        <v>87</v>
      </c>
      <c r="CH531" s="28">
        <v>0</v>
      </c>
      <c r="CI531" s="33">
        <f>('2. AC Monitors'!$A$8*'1. Version 7 Dataset'!$R531)+('1. Version 7 Dataset'!$V531*'2. AC Monitors'!$B$8)+'2. AC Monitors'!$C$8</f>
        <v>44.398099999999999</v>
      </c>
      <c r="CJ531" s="35">
        <f>BX531-('2. AC Monitors'!$B$8*V531)</f>
        <v>34.279199999999996</v>
      </c>
      <c r="CK531" s="33">
        <f>IF($CH531=0,CJ531,CJ531-('2. AC Monitors'!$A$15*'1. Version 7 Dataset'!$CG531))</f>
        <v>34.279199999999996</v>
      </c>
      <c r="CL531" s="33">
        <f>IF($CC531=TRUE,'1. Version 7 Dataset'!CK531-($CI531*'2. AC Monitors'!$B$15),'1. Version 7 Dataset'!CK531)</f>
        <v>34.279199999999996</v>
      </c>
      <c r="CM531" s="33">
        <f>IF($CD531=TRUE,CL531-($CI531*'2. AC Monitors'!$D$15),CL531)</f>
        <v>34.279199999999996</v>
      </c>
      <c r="CN531" s="33">
        <f>IF($CB531=TRUE,CM531-($CI531*'2. AC Monitors'!$E$15),CM531)</f>
        <v>34.279199999999996</v>
      </c>
      <c r="CO531" s="33">
        <f>IF($CA531="DC",CN531+(CI531*(1-'2. AC Monitors'!$D$21)),CN531)</f>
        <v>34.279199999999996</v>
      </c>
      <c r="CP531" s="35">
        <f>('2. AC Monitors'!$A$8*'1. Version 7 Dataset'!$R531)+'2. AC Monitors'!$C$8</f>
        <v>35.578099999999999</v>
      </c>
      <c r="CQ531" s="35">
        <f t="shared" si="62"/>
        <v>1</v>
      </c>
      <c r="CR531" s="33">
        <f>(IF(CD531=TRUE,CI531+(CI531*'2. AC Monitors'!$D$15),'1. Version 7 Dataset'!CI531))*0.85</f>
        <v>37.738385000000001</v>
      </c>
      <c r="CS531" s="35">
        <f t="shared" si="63"/>
        <v>0</v>
      </c>
      <c r="CT531" s="35">
        <f>($AZ531*$R531*'3. Signage Displays'!$A$7)+'3. Signage Displays'!$B$7*TANH('3. Signage Displays'!$C$7*('1. Version 7 Dataset'!$R531+'3. Signage Displays'!$D$7)+'3. Signage Displays'!$E$7)+'3. Signage Displays'!$F$7</f>
        <v>31.087526081943157</v>
      </c>
      <c r="CU531" s="36">
        <f>($AZ531*$R531*'3. Signage Displays'!$A$7)</f>
        <v>2.3400696000000005</v>
      </c>
      <c r="CV531" s="37">
        <f>BE531-(AZ531*R531*'3. Signage Displays'!$A$7)</f>
        <v>11.419930399999998</v>
      </c>
      <c r="CW531" s="37">
        <f>IF(CC531=TRUE,CV531-(CT531*'3. Signage Displays'!$A$12),CV531)</f>
        <v>11.419930399999998</v>
      </c>
      <c r="CX531" s="38">
        <f>'3. Signage Displays'!$B$7*TANH('3. Signage Displays'!$C$7*('1. Version 7 Dataset'!R531+'3. Signage Displays'!$D$7)+'3. Signage Displays'!$E$7)+'3. Signage Displays'!$F$7</f>
        <v>28.747456481943154</v>
      </c>
      <c r="CY531" s="28">
        <f t="shared" si="64"/>
        <v>1</v>
      </c>
    </row>
    <row r="532" spans="1:103" s="17" customFormat="1" ht="19.5" customHeight="1">
      <c r="A532" s="28">
        <v>747</v>
      </c>
      <c r="B532" s="29" t="s">
        <v>1268</v>
      </c>
      <c r="C532" s="29" t="s">
        <v>1540</v>
      </c>
      <c r="D532" s="29" t="s">
        <v>1541</v>
      </c>
      <c r="E532" s="29" t="s">
        <v>1271</v>
      </c>
      <c r="F532" s="29" t="s">
        <v>1542</v>
      </c>
      <c r="G532" s="29" t="s">
        <v>1543</v>
      </c>
      <c r="H532" s="29"/>
      <c r="I532" s="29" t="s">
        <v>78</v>
      </c>
      <c r="J532" s="29" t="s">
        <v>132</v>
      </c>
      <c r="K532" s="29"/>
      <c r="L532" s="29" t="s">
        <v>80</v>
      </c>
      <c r="M532" s="29"/>
      <c r="N532" s="30">
        <v>500</v>
      </c>
      <c r="O532" s="30">
        <v>11.7</v>
      </c>
      <c r="P532" s="30">
        <v>20.7</v>
      </c>
      <c r="Q532" s="31">
        <v>23.8</v>
      </c>
      <c r="R532" s="30">
        <v>242.18</v>
      </c>
      <c r="S532" s="30">
        <v>1.78</v>
      </c>
      <c r="T532" s="30">
        <v>1080</v>
      </c>
      <c r="U532" s="30">
        <v>1920</v>
      </c>
      <c r="V532" s="32">
        <v>2.1</v>
      </c>
      <c r="W532" s="30">
        <v>8562</v>
      </c>
      <c r="X532" s="30">
        <v>60</v>
      </c>
      <c r="Y532" s="30">
        <v>32.200000000000003</v>
      </c>
      <c r="Z532" s="29" t="s">
        <v>81</v>
      </c>
      <c r="AA532" s="29" t="s">
        <v>86</v>
      </c>
      <c r="AB532" s="29"/>
      <c r="AC532" s="29"/>
      <c r="AD532" s="29" t="s">
        <v>84</v>
      </c>
      <c r="AE532" s="29" t="s">
        <v>83</v>
      </c>
      <c r="AF532" s="29" t="s">
        <v>101</v>
      </c>
      <c r="AG532" s="29"/>
      <c r="AH532" s="29" t="s">
        <v>86</v>
      </c>
      <c r="AI532" s="29"/>
      <c r="AJ532" s="29" t="s">
        <v>86</v>
      </c>
      <c r="AK532" s="29" t="s">
        <v>86</v>
      </c>
      <c r="AL532" s="29" t="s">
        <v>102</v>
      </c>
      <c r="AM532" s="29"/>
      <c r="AN532" s="29" t="s">
        <v>86</v>
      </c>
      <c r="AO532" s="29" t="s">
        <v>86</v>
      </c>
      <c r="AP532" s="29" t="s">
        <v>86</v>
      </c>
      <c r="AQ532" s="29" t="s">
        <v>96</v>
      </c>
      <c r="AR532" s="29"/>
      <c r="AS532" s="29" t="s">
        <v>84</v>
      </c>
      <c r="AT532" s="29" t="s">
        <v>89</v>
      </c>
      <c r="AU532" s="29"/>
      <c r="AV532" s="30">
        <v>1</v>
      </c>
      <c r="AW532" s="29" t="s">
        <v>84</v>
      </c>
      <c r="AX532" s="29" t="s">
        <v>83</v>
      </c>
      <c r="AY532" s="30">
        <v>250</v>
      </c>
      <c r="AZ532" s="30">
        <v>311.8</v>
      </c>
      <c r="BA532" s="30">
        <v>258.60000000000002</v>
      </c>
      <c r="BB532" s="30">
        <v>202</v>
      </c>
      <c r="BC532" s="29"/>
      <c r="BD532" s="29"/>
      <c r="BE532" s="30">
        <v>16.73</v>
      </c>
      <c r="BF532" s="29"/>
      <c r="BG532" s="30">
        <v>0.24</v>
      </c>
      <c r="BH532" s="29"/>
      <c r="BI532" s="29"/>
      <c r="BJ532" s="30">
        <v>0.11</v>
      </c>
      <c r="BK532" s="30">
        <v>52.66</v>
      </c>
      <c r="BL532" s="30">
        <v>52.66</v>
      </c>
      <c r="BM532" s="30">
        <v>54.15</v>
      </c>
      <c r="BN532" s="29"/>
      <c r="BO532" s="29"/>
      <c r="BP532" s="30">
        <v>0.18</v>
      </c>
      <c r="BQ532" s="30">
        <v>0.32</v>
      </c>
      <c r="BR532" s="29"/>
      <c r="BS532" s="30">
        <v>16.66</v>
      </c>
      <c r="BT532" s="30">
        <v>52.87</v>
      </c>
      <c r="BU532" s="29"/>
      <c r="BV532" s="30">
        <v>0</v>
      </c>
      <c r="BW532" s="28">
        <v>747</v>
      </c>
      <c r="BX532" s="33">
        <f t="shared" si="59"/>
        <v>52.660739999999997</v>
      </c>
      <c r="BY532" s="34">
        <f>IF(COUNTIF($G$2:G532,G532)=1,1,0)</f>
        <v>1</v>
      </c>
      <c r="BZ532" s="34">
        <f t="shared" si="60"/>
        <v>1</v>
      </c>
      <c r="CA532" s="28" t="s">
        <v>3405</v>
      </c>
      <c r="CB532" s="34" t="b">
        <f t="shared" si="65"/>
        <v>0</v>
      </c>
      <c r="CC532" s="34" t="b">
        <f t="shared" si="61"/>
        <v>0</v>
      </c>
      <c r="CD532" s="34" t="b">
        <f t="array" ref="CD532">ISNUMBER(SEARCH("Touch Screen",$AJ532))</f>
        <v>0</v>
      </c>
      <c r="CE532" s="34"/>
      <c r="CF532" s="34"/>
      <c r="CG532" s="32">
        <v>32.200000000000003</v>
      </c>
      <c r="CH532" s="28">
        <v>0</v>
      </c>
      <c r="CI532" s="33">
        <f>('2. AC Monitors'!$A$8*'1. Version 7 Dataset'!$R532)+('1. Version 7 Dataset'!$V532*'2. AC Monitors'!$B$8)+'2. AC Monitors'!$C$8</f>
        <v>46.365960000000001</v>
      </c>
      <c r="CJ532" s="35">
        <f>BX532-('2. AC Monitors'!$B$8*V532)</f>
        <v>43.840739999999997</v>
      </c>
      <c r="CK532" s="33">
        <f>IF($CH532=0,CJ532,CJ532-('2. AC Monitors'!$A$15*'1. Version 7 Dataset'!$CG532))</f>
        <v>43.840739999999997</v>
      </c>
      <c r="CL532" s="33">
        <f>IF($CC532=TRUE,'1. Version 7 Dataset'!CK532-($CI532*'2. AC Monitors'!$B$15),'1. Version 7 Dataset'!CK532)</f>
        <v>43.840739999999997</v>
      </c>
      <c r="CM532" s="33">
        <f>IF($CD532=TRUE,CL532-($CI532*'2. AC Monitors'!$D$15),CL532)</f>
        <v>43.840739999999997</v>
      </c>
      <c r="CN532" s="33">
        <f>IF($CB532=TRUE,CM532-($CI532*'2. AC Monitors'!$E$15),CM532)</f>
        <v>43.840739999999997</v>
      </c>
      <c r="CO532" s="33">
        <f>IF($CA532="DC",CN532+(CI532*(1-'2. AC Monitors'!$D$21)),CN532)</f>
        <v>43.840739999999997</v>
      </c>
      <c r="CP532" s="35">
        <f>('2. AC Monitors'!$A$8*'1. Version 7 Dataset'!$R532)+'2. AC Monitors'!$C$8</f>
        <v>37.545960000000001</v>
      </c>
      <c r="CQ532" s="35">
        <f t="shared" si="62"/>
        <v>0</v>
      </c>
      <c r="CR532" s="33">
        <f>(IF(CD532=TRUE,CI532+(CI532*'2. AC Monitors'!$D$15),'1. Version 7 Dataset'!CI532))*0.85</f>
        <v>39.411065999999998</v>
      </c>
      <c r="CS532" s="35">
        <f t="shared" si="63"/>
        <v>0</v>
      </c>
      <c r="CT532" s="35">
        <f>($AZ532*$R532*'3. Signage Displays'!$A$7)+'3. Signage Displays'!$B$7*TANH('3. Signage Displays'!$C$7*('1. Version 7 Dataset'!$R532+'3. Signage Displays'!$D$7)+'3. Signage Displays'!$E$7)+'3. Signage Displays'!$F$7</f>
        <v>32.729996332701333</v>
      </c>
      <c r="CU532" s="36">
        <f>($AZ532*$R532*'3. Signage Displays'!$A$7)</f>
        <v>3.0204689600000005</v>
      </c>
      <c r="CV532" s="37">
        <f>BE532-(AZ532*R532*'3. Signage Displays'!$A$7)</f>
        <v>13.70953104</v>
      </c>
      <c r="CW532" s="37">
        <f>IF(CC532=TRUE,CV532-(CT532*'3. Signage Displays'!$A$12),CV532)</f>
        <v>13.70953104</v>
      </c>
      <c r="CX532" s="38">
        <f>'3. Signage Displays'!$B$7*TANH('3. Signage Displays'!$C$7*('1. Version 7 Dataset'!R532+'3. Signage Displays'!$D$7)+'3. Signage Displays'!$E$7)+'3. Signage Displays'!$F$7</f>
        <v>29.709527372701334</v>
      </c>
      <c r="CY532" s="28">
        <f t="shared" si="64"/>
        <v>1</v>
      </c>
    </row>
    <row r="533" spans="1:103" s="17" customFormat="1" ht="19.5" customHeight="1">
      <c r="A533" s="28">
        <v>754</v>
      </c>
      <c r="B533" s="29" t="s">
        <v>2695</v>
      </c>
      <c r="C533" s="29" t="s">
        <v>2735</v>
      </c>
      <c r="D533" s="29" t="s">
        <v>2735</v>
      </c>
      <c r="E533" s="29" t="s">
        <v>2697</v>
      </c>
      <c r="F533" s="29" t="s">
        <v>2736</v>
      </c>
      <c r="G533" s="29" t="s">
        <v>2736</v>
      </c>
      <c r="H533" s="29"/>
      <c r="I533" s="29" t="s">
        <v>78</v>
      </c>
      <c r="J533" s="29" t="s">
        <v>100</v>
      </c>
      <c r="K533" s="29"/>
      <c r="L533" s="29" t="s">
        <v>80</v>
      </c>
      <c r="M533" s="29"/>
      <c r="N533" s="30">
        <v>1000</v>
      </c>
      <c r="O533" s="30">
        <v>10.6</v>
      </c>
      <c r="P533" s="30">
        <v>18.8</v>
      </c>
      <c r="Q533" s="31">
        <v>21.5</v>
      </c>
      <c r="R533" s="30">
        <v>197.52</v>
      </c>
      <c r="S533" s="30">
        <v>1.78</v>
      </c>
      <c r="T533" s="30">
        <v>1080</v>
      </c>
      <c r="U533" s="30">
        <v>1920</v>
      </c>
      <c r="V533" s="32">
        <v>2.1</v>
      </c>
      <c r="W533" s="30">
        <v>10498</v>
      </c>
      <c r="X533" s="30">
        <v>60</v>
      </c>
      <c r="Y533" s="30">
        <v>0.3</v>
      </c>
      <c r="Z533" s="29" t="s">
        <v>81</v>
      </c>
      <c r="AA533" s="29" t="s">
        <v>86</v>
      </c>
      <c r="AB533" s="29"/>
      <c r="AC533" s="29"/>
      <c r="AD533" s="29" t="s">
        <v>84</v>
      </c>
      <c r="AE533" s="29" t="s">
        <v>83</v>
      </c>
      <c r="AF533" s="29" t="s">
        <v>106</v>
      </c>
      <c r="AG533" s="29"/>
      <c r="AH533" s="29" t="s">
        <v>86</v>
      </c>
      <c r="AI533" s="29"/>
      <c r="AJ533" s="29" t="s">
        <v>86</v>
      </c>
      <c r="AK533" s="29" t="s">
        <v>86</v>
      </c>
      <c r="AL533" s="29" t="s">
        <v>107</v>
      </c>
      <c r="AM533" s="29"/>
      <c r="AN533" s="29" t="s">
        <v>86</v>
      </c>
      <c r="AO533" s="29" t="s">
        <v>86</v>
      </c>
      <c r="AP533" s="29" t="s">
        <v>86</v>
      </c>
      <c r="AQ533" s="29" t="s">
        <v>96</v>
      </c>
      <c r="AR533" s="29"/>
      <c r="AS533" s="29" t="s">
        <v>84</v>
      </c>
      <c r="AT533" s="29" t="s">
        <v>89</v>
      </c>
      <c r="AU533" s="29"/>
      <c r="AV533" s="30">
        <v>5</v>
      </c>
      <c r="AW533" s="29" t="s">
        <v>84</v>
      </c>
      <c r="AX533" s="29" t="s">
        <v>84</v>
      </c>
      <c r="AY533" s="30">
        <v>250</v>
      </c>
      <c r="AZ533" s="30">
        <v>238.2</v>
      </c>
      <c r="BA533" s="30">
        <v>191.3</v>
      </c>
      <c r="BB533" s="30">
        <v>200</v>
      </c>
      <c r="BC533" s="29"/>
      <c r="BD533" s="29"/>
      <c r="BE533" s="30">
        <v>13.81</v>
      </c>
      <c r="BF533" s="29"/>
      <c r="BG533" s="30">
        <v>0.06</v>
      </c>
      <c r="BH533" s="30">
        <v>0</v>
      </c>
      <c r="BI533" s="29"/>
      <c r="BJ533" s="30">
        <v>0.06</v>
      </c>
      <c r="BK533" s="30">
        <v>42.68</v>
      </c>
      <c r="BL533" s="30">
        <v>42.68</v>
      </c>
      <c r="BM533" s="30">
        <v>50.6</v>
      </c>
      <c r="BN533" s="29"/>
      <c r="BO533" s="29"/>
      <c r="BP533" s="30">
        <v>0.08</v>
      </c>
      <c r="BQ533" s="30">
        <v>0.08</v>
      </c>
      <c r="BR533" s="30">
        <v>0</v>
      </c>
      <c r="BS533" s="30">
        <v>13.8</v>
      </c>
      <c r="BT533" s="30">
        <v>42.77</v>
      </c>
      <c r="BU533" s="29"/>
      <c r="BV533" s="30">
        <v>0</v>
      </c>
      <c r="BW533" s="28">
        <v>754</v>
      </c>
      <c r="BX533" s="33">
        <f t="shared" si="59"/>
        <v>42.683099999999996</v>
      </c>
      <c r="BY533" s="34">
        <f>IF(COUNTIF($G$2:G533,G533)=1,1,0)</f>
        <v>1</v>
      </c>
      <c r="BZ533" s="34">
        <f t="shared" si="60"/>
        <v>1</v>
      </c>
      <c r="CA533" s="28" t="s">
        <v>3405</v>
      </c>
      <c r="CB533" s="34" t="b">
        <f t="shared" si="65"/>
        <v>0</v>
      </c>
      <c r="CC533" s="34" t="b">
        <f t="shared" si="61"/>
        <v>0</v>
      </c>
      <c r="CD533" s="34" t="b">
        <f t="array" ref="CD533">ISNUMBER(SEARCH("Touch Screen",$AJ533))</f>
        <v>0</v>
      </c>
      <c r="CE533" s="34"/>
      <c r="CF533" s="34"/>
      <c r="CG533" s="32">
        <v>0.3</v>
      </c>
      <c r="CH533" s="28">
        <v>0</v>
      </c>
      <c r="CI533" s="33">
        <f>('2. AC Monitors'!$A$8*'1. Version 7 Dataset'!$R533)+('1. Version 7 Dataset'!$V533*'2. AC Monitors'!$B$8)+'2. AC Monitors'!$C$8</f>
        <v>40.917439999999999</v>
      </c>
      <c r="CJ533" s="35">
        <f>BX533-('2. AC Monitors'!$B$8*V533)</f>
        <v>33.863099999999996</v>
      </c>
      <c r="CK533" s="33">
        <f>IF($CH533=0,CJ533,CJ533-('2. AC Monitors'!$A$15*'1. Version 7 Dataset'!$CG533))</f>
        <v>33.863099999999996</v>
      </c>
      <c r="CL533" s="33">
        <f>IF($CC533=TRUE,'1. Version 7 Dataset'!CK533-($CI533*'2. AC Monitors'!$B$15),'1. Version 7 Dataset'!CK533)</f>
        <v>33.863099999999996</v>
      </c>
      <c r="CM533" s="33">
        <f>IF($CD533=TRUE,CL533-($CI533*'2. AC Monitors'!$D$15),CL533)</f>
        <v>33.863099999999996</v>
      </c>
      <c r="CN533" s="33">
        <f>IF($CB533=TRUE,CM533-($CI533*'2. AC Monitors'!$E$15),CM533)</f>
        <v>33.863099999999996</v>
      </c>
      <c r="CO533" s="33">
        <f>IF($CA533="DC",CN533+(CI533*(1-'2. AC Monitors'!$D$21)),CN533)</f>
        <v>33.863099999999996</v>
      </c>
      <c r="CP533" s="35">
        <f>('2. AC Monitors'!$A$8*'1. Version 7 Dataset'!$R533)+'2. AC Monitors'!$C$8</f>
        <v>32.097440000000006</v>
      </c>
      <c r="CQ533" s="35">
        <f t="shared" si="62"/>
        <v>0</v>
      </c>
      <c r="CR533" s="33">
        <f>(IF(CD533=TRUE,CI533+(CI533*'2. AC Monitors'!$D$15),'1. Version 7 Dataset'!CI533))*0.85</f>
        <v>34.779823999999998</v>
      </c>
      <c r="CS533" s="35">
        <f t="shared" si="63"/>
        <v>0</v>
      </c>
      <c r="CT533" s="35">
        <f>($AZ533*$R533*'3. Signage Displays'!$A$7)+'3. Signage Displays'!$B$7*TANH('3. Signage Displays'!$C$7*('1. Version 7 Dataset'!$R533+'3. Signage Displays'!$D$7)+'3. Signage Displays'!$E$7)+'3. Signage Displays'!$F$7</f>
        <v>28.925066437923768</v>
      </c>
      <c r="CU533" s="36">
        <f>($AZ533*$R533*'3. Signage Displays'!$A$7)</f>
        <v>1.8819705600000003</v>
      </c>
      <c r="CV533" s="37">
        <f>BE533-(AZ533*R533*'3. Signage Displays'!$A$7)</f>
        <v>11.92802944</v>
      </c>
      <c r="CW533" s="37">
        <f>IF(CC533=TRUE,CV533-(CT533*'3. Signage Displays'!$A$12),CV533)</f>
        <v>11.92802944</v>
      </c>
      <c r="CX533" s="38">
        <f>'3. Signage Displays'!$B$7*TANH('3. Signage Displays'!$C$7*('1. Version 7 Dataset'!R533+'3. Signage Displays'!$D$7)+'3. Signage Displays'!$E$7)+'3. Signage Displays'!$F$7</f>
        <v>27.043095877923768</v>
      </c>
      <c r="CY533" s="28">
        <f t="shared" si="64"/>
        <v>1</v>
      </c>
    </row>
    <row r="534" spans="1:103" s="17" customFormat="1" ht="19.5" customHeight="1">
      <c r="A534" s="28">
        <v>756</v>
      </c>
      <c r="B534" s="29" t="s">
        <v>2695</v>
      </c>
      <c r="C534" s="29" t="s">
        <v>2739</v>
      </c>
      <c r="D534" s="29" t="s">
        <v>2739</v>
      </c>
      <c r="E534" s="29" t="s">
        <v>2697</v>
      </c>
      <c r="F534" s="29" t="s">
        <v>2739</v>
      </c>
      <c r="G534" s="29" t="s">
        <v>2739</v>
      </c>
      <c r="H534" s="29"/>
      <c r="I534" s="29" t="s">
        <v>78</v>
      </c>
      <c r="J534" s="29" t="s">
        <v>100</v>
      </c>
      <c r="K534" s="29"/>
      <c r="L534" s="29" t="s">
        <v>80</v>
      </c>
      <c r="M534" s="29"/>
      <c r="N534" s="30">
        <v>1000</v>
      </c>
      <c r="O534" s="30">
        <v>11.3</v>
      </c>
      <c r="P534" s="30">
        <v>20.100000000000001</v>
      </c>
      <c r="Q534" s="31">
        <v>23</v>
      </c>
      <c r="R534" s="30">
        <v>226.04</v>
      </c>
      <c r="S534" s="30">
        <v>1.78</v>
      </c>
      <c r="T534" s="30">
        <v>1080</v>
      </c>
      <c r="U534" s="30">
        <v>1920</v>
      </c>
      <c r="V534" s="32">
        <v>2.1</v>
      </c>
      <c r="W534" s="30">
        <v>9174</v>
      </c>
      <c r="X534" s="30">
        <v>60</v>
      </c>
      <c r="Y534" s="30">
        <v>0.3</v>
      </c>
      <c r="Z534" s="29" t="s">
        <v>81</v>
      </c>
      <c r="AA534" s="29" t="s">
        <v>86</v>
      </c>
      <c r="AB534" s="29"/>
      <c r="AC534" s="29"/>
      <c r="AD534" s="29" t="s">
        <v>84</v>
      </c>
      <c r="AE534" s="29" t="s">
        <v>83</v>
      </c>
      <c r="AF534" s="29" t="s">
        <v>106</v>
      </c>
      <c r="AG534" s="29"/>
      <c r="AH534" s="29" t="s">
        <v>86</v>
      </c>
      <c r="AI534" s="29"/>
      <c r="AJ534" s="29" t="s">
        <v>86</v>
      </c>
      <c r="AK534" s="29" t="s">
        <v>86</v>
      </c>
      <c r="AL534" s="29" t="s">
        <v>107</v>
      </c>
      <c r="AM534" s="29"/>
      <c r="AN534" s="29" t="s">
        <v>86</v>
      </c>
      <c r="AO534" s="29" t="s">
        <v>86</v>
      </c>
      <c r="AP534" s="29" t="s">
        <v>86</v>
      </c>
      <c r="AQ534" s="29" t="s">
        <v>96</v>
      </c>
      <c r="AR534" s="29"/>
      <c r="AS534" s="29" t="s">
        <v>84</v>
      </c>
      <c r="AT534" s="29" t="s">
        <v>89</v>
      </c>
      <c r="AU534" s="29"/>
      <c r="AV534" s="30">
        <v>5</v>
      </c>
      <c r="AW534" s="29" t="s">
        <v>84</v>
      </c>
      <c r="AX534" s="29" t="s">
        <v>84</v>
      </c>
      <c r="AY534" s="30">
        <v>250</v>
      </c>
      <c r="AZ534" s="30">
        <v>261</v>
      </c>
      <c r="BA534" s="30">
        <v>261</v>
      </c>
      <c r="BB534" s="30">
        <v>201</v>
      </c>
      <c r="BC534" s="29"/>
      <c r="BD534" s="29"/>
      <c r="BE534" s="30">
        <v>15.28</v>
      </c>
      <c r="BF534" s="29"/>
      <c r="BG534" s="30">
        <v>0.14000000000000001</v>
      </c>
      <c r="BH534" s="30">
        <v>0</v>
      </c>
      <c r="BI534" s="29"/>
      <c r="BJ534" s="30">
        <v>0</v>
      </c>
      <c r="BK534" s="30">
        <v>47.63</v>
      </c>
      <c r="BL534" s="30">
        <v>47.63</v>
      </c>
      <c r="BM534" s="30">
        <v>50.8</v>
      </c>
      <c r="BN534" s="29"/>
      <c r="BO534" s="29"/>
      <c r="BP534" s="30">
        <v>0</v>
      </c>
      <c r="BQ534" s="30">
        <v>0.14000000000000001</v>
      </c>
      <c r="BR534" s="30">
        <v>0</v>
      </c>
      <c r="BS534" s="30">
        <v>13.91</v>
      </c>
      <c r="BT534" s="30">
        <v>43.43</v>
      </c>
      <c r="BU534" s="29"/>
      <c r="BV534" s="30">
        <v>0</v>
      </c>
      <c r="BW534" s="28">
        <v>756</v>
      </c>
      <c r="BX534" s="33">
        <f t="shared" si="59"/>
        <v>47.64564</v>
      </c>
      <c r="BY534" s="34">
        <f>IF(COUNTIF($G$2:G534,G534)=1,1,0)</f>
        <v>1</v>
      </c>
      <c r="BZ534" s="34">
        <f t="shared" si="60"/>
        <v>1</v>
      </c>
      <c r="CA534" s="28" t="s">
        <v>3405</v>
      </c>
      <c r="CB534" s="34" t="b">
        <f t="shared" si="65"/>
        <v>0</v>
      </c>
      <c r="CC534" s="34" t="b">
        <f t="shared" si="61"/>
        <v>0</v>
      </c>
      <c r="CD534" s="34" t="b">
        <f t="array" ref="CD534">ISNUMBER(SEARCH("Touch Screen",$AJ534))</f>
        <v>0</v>
      </c>
      <c r="CE534" s="34"/>
      <c r="CF534" s="34"/>
      <c r="CG534" s="32">
        <v>0.3</v>
      </c>
      <c r="CH534" s="28">
        <v>0</v>
      </c>
      <c r="CI534" s="33">
        <f>('2. AC Monitors'!$A$8*'1. Version 7 Dataset'!$R534)+('1. Version 7 Dataset'!$V534*'2. AC Monitors'!$B$8)+'2. AC Monitors'!$C$8</f>
        <v>44.396879999999996</v>
      </c>
      <c r="CJ534" s="35">
        <f>BX534-('2. AC Monitors'!$B$8*V534)</f>
        <v>38.82564</v>
      </c>
      <c r="CK534" s="33">
        <f>IF($CH534=0,CJ534,CJ534-('2. AC Monitors'!$A$15*'1. Version 7 Dataset'!$CG534))</f>
        <v>38.82564</v>
      </c>
      <c r="CL534" s="33">
        <f>IF($CC534=TRUE,'1. Version 7 Dataset'!CK534-($CI534*'2. AC Monitors'!$B$15),'1. Version 7 Dataset'!CK534)</f>
        <v>38.82564</v>
      </c>
      <c r="CM534" s="33">
        <f>IF($CD534=TRUE,CL534-($CI534*'2. AC Monitors'!$D$15),CL534)</f>
        <v>38.82564</v>
      </c>
      <c r="CN534" s="33">
        <f>IF($CB534=TRUE,CM534-($CI534*'2. AC Monitors'!$E$15),CM534)</f>
        <v>38.82564</v>
      </c>
      <c r="CO534" s="33">
        <f>IF($CA534="DC",CN534+(CI534*(1-'2. AC Monitors'!$D$21)),CN534)</f>
        <v>38.82564</v>
      </c>
      <c r="CP534" s="35">
        <f>('2. AC Monitors'!$A$8*'1. Version 7 Dataset'!$R534)+'2. AC Monitors'!$C$8</f>
        <v>35.576880000000003</v>
      </c>
      <c r="CQ534" s="35">
        <f t="shared" si="62"/>
        <v>0</v>
      </c>
      <c r="CR534" s="33">
        <f>(IF(CD534=TRUE,CI534+(CI534*'2. AC Monitors'!$D$15),'1. Version 7 Dataset'!CI534))*0.85</f>
        <v>37.737347999999997</v>
      </c>
      <c r="CS534" s="35">
        <f t="shared" si="63"/>
        <v>0</v>
      </c>
      <c r="CT534" s="35">
        <f>($AZ534*$R534*'3. Signage Displays'!$A$7)+'3. Signage Displays'!$B$7*TANH('3. Signage Displays'!$C$7*('1. Version 7 Dataset'!$R534+'3. Signage Displays'!$D$7)+'3. Signage Displays'!$E$7)+'3. Signage Displays'!$F$7</f>
        <v>31.106717269975427</v>
      </c>
      <c r="CU534" s="36">
        <f>($AZ534*$R534*'3. Signage Displays'!$A$7)</f>
        <v>2.3598575999999998</v>
      </c>
      <c r="CV534" s="37">
        <f>BE534-(AZ534*R534*'3. Signage Displays'!$A$7)</f>
        <v>12.9201424</v>
      </c>
      <c r="CW534" s="37">
        <f>IF(CC534=TRUE,CV534-(CT534*'3. Signage Displays'!$A$12),CV534)</f>
        <v>12.9201424</v>
      </c>
      <c r="CX534" s="38">
        <f>'3. Signage Displays'!$B$7*TANH('3. Signage Displays'!$C$7*('1. Version 7 Dataset'!R534+'3. Signage Displays'!$D$7)+'3. Signage Displays'!$E$7)+'3. Signage Displays'!$F$7</f>
        <v>28.746859669975425</v>
      </c>
      <c r="CY534" s="28">
        <f t="shared" si="64"/>
        <v>1</v>
      </c>
    </row>
    <row r="535" spans="1:103" s="17" customFormat="1" ht="19.5" customHeight="1">
      <c r="A535" s="28">
        <v>758</v>
      </c>
      <c r="B535" s="29" t="s">
        <v>2695</v>
      </c>
      <c r="C535" s="29" t="s">
        <v>2746</v>
      </c>
      <c r="D535" s="29" t="s">
        <v>2746</v>
      </c>
      <c r="E535" s="29" t="s">
        <v>2697</v>
      </c>
      <c r="F535" s="29" t="s">
        <v>2747</v>
      </c>
      <c r="G535" s="29" t="s">
        <v>2747</v>
      </c>
      <c r="H535" s="29"/>
      <c r="I535" s="29" t="s">
        <v>78</v>
      </c>
      <c r="J535" s="29" t="s">
        <v>88</v>
      </c>
      <c r="K535" s="29" t="s">
        <v>2748</v>
      </c>
      <c r="L535" s="29" t="s">
        <v>80</v>
      </c>
      <c r="M535" s="29"/>
      <c r="N535" s="30">
        <v>1000</v>
      </c>
      <c r="O535" s="30">
        <v>11.5</v>
      </c>
      <c r="P535" s="30">
        <v>20.5</v>
      </c>
      <c r="Q535" s="31">
        <v>23.5</v>
      </c>
      <c r="R535" s="30">
        <v>237.99</v>
      </c>
      <c r="S535" s="30">
        <v>1.78</v>
      </c>
      <c r="T535" s="30">
        <v>1080</v>
      </c>
      <c r="U535" s="30">
        <v>1920</v>
      </c>
      <c r="V535" s="32">
        <v>2.1</v>
      </c>
      <c r="W535" s="30">
        <v>8713</v>
      </c>
      <c r="X535" s="30">
        <v>60</v>
      </c>
      <c r="Y535" s="30">
        <v>0.3</v>
      </c>
      <c r="Z535" s="29" t="s">
        <v>81</v>
      </c>
      <c r="AA535" s="29" t="s">
        <v>86</v>
      </c>
      <c r="AB535" s="29"/>
      <c r="AC535" s="29"/>
      <c r="AD535" s="29" t="s">
        <v>84</v>
      </c>
      <c r="AE535" s="29" t="s">
        <v>83</v>
      </c>
      <c r="AF535" s="29" t="s">
        <v>1633</v>
      </c>
      <c r="AG535" s="29" t="s">
        <v>2749</v>
      </c>
      <c r="AH535" s="29" t="s">
        <v>86</v>
      </c>
      <c r="AI535" s="29"/>
      <c r="AJ535" s="29" t="s">
        <v>120</v>
      </c>
      <c r="AK535" s="29" t="s">
        <v>86</v>
      </c>
      <c r="AL535" s="29" t="s">
        <v>87</v>
      </c>
      <c r="AM535" s="29" t="s">
        <v>2749</v>
      </c>
      <c r="AN535" s="29" t="s">
        <v>86</v>
      </c>
      <c r="AO535" s="29" t="s">
        <v>86</v>
      </c>
      <c r="AP535" s="29" t="s">
        <v>86</v>
      </c>
      <c r="AQ535" s="29" t="s">
        <v>96</v>
      </c>
      <c r="AR535" s="29"/>
      <c r="AS535" s="29" t="s">
        <v>84</v>
      </c>
      <c r="AT535" s="29" t="s">
        <v>89</v>
      </c>
      <c r="AU535" s="29"/>
      <c r="AV535" s="30">
        <v>5</v>
      </c>
      <c r="AW535" s="29" t="s">
        <v>84</v>
      </c>
      <c r="AX535" s="29" t="s">
        <v>84</v>
      </c>
      <c r="AY535" s="30">
        <v>250</v>
      </c>
      <c r="AZ535" s="30">
        <v>266.10000000000002</v>
      </c>
      <c r="BA535" s="30">
        <v>226.6</v>
      </c>
      <c r="BB535" s="30">
        <v>201</v>
      </c>
      <c r="BC535" s="29"/>
      <c r="BD535" s="29"/>
      <c r="BE535" s="30">
        <v>15.89</v>
      </c>
      <c r="BF535" s="29"/>
      <c r="BG535" s="30">
        <v>0.13</v>
      </c>
      <c r="BH535" s="30">
        <v>0</v>
      </c>
      <c r="BI535" s="29"/>
      <c r="BJ535" s="30">
        <v>0</v>
      </c>
      <c r="BK535" s="30">
        <v>49.48</v>
      </c>
      <c r="BL535" s="30">
        <v>49.48</v>
      </c>
      <c r="BM535" s="30">
        <v>53.3</v>
      </c>
      <c r="BN535" s="29"/>
      <c r="BO535" s="29"/>
      <c r="BP535" s="30">
        <v>0</v>
      </c>
      <c r="BQ535" s="30">
        <v>0.14000000000000001</v>
      </c>
      <c r="BR535" s="30">
        <v>0</v>
      </c>
      <c r="BS535" s="30">
        <v>15.79</v>
      </c>
      <c r="BT535" s="30">
        <v>49.2</v>
      </c>
      <c r="BU535" s="29"/>
      <c r="BV535" s="30">
        <v>0</v>
      </c>
      <c r="BW535" s="28">
        <v>758</v>
      </c>
      <c r="BX535" s="33">
        <f t="shared" si="59"/>
        <v>49.458959999999998</v>
      </c>
      <c r="BY535" s="34">
        <f>IF(COUNTIF($G$2:G535,G535)=1,1,0)</f>
        <v>1</v>
      </c>
      <c r="BZ535" s="34">
        <f t="shared" si="60"/>
        <v>1</v>
      </c>
      <c r="CA535" s="28" t="s">
        <v>3405</v>
      </c>
      <c r="CB535" s="34" t="b">
        <f t="shared" si="65"/>
        <v>0</v>
      </c>
      <c r="CC535" s="34" t="b">
        <f t="shared" si="61"/>
        <v>0</v>
      </c>
      <c r="CD535" s="34" t="b">
        <f t="array" ref="CD535">ISNUMBER(SEARCH("Touch Screen",$AJ535))</f>
        <v>0</v>
      </c>
      <c r="CE535" s="34"/>
      <c r="CF535" s="34"/>
      <c r="CG535" s="32">
        <v>0.3</v>
      </c>
      <c r="CH535" s="28">
        <v>0</v>
      </c>
      <c r="CI535" s="33">
        <f>('2. AC Monitors'!$A$8*'1. Version 7 Dataset'!$R535)+('1. Version 7 Dataset'!$V535*'2. AC Monitors'!$B$8)+'2. AC Monitors'!$C$8</f>
        <v>45.854780000000005</v>
      </c>
      <c r="CJ535" s="35">
        <f>BX535-('2. AC Monitors'!$B$8*V535)</f>
        <v>40.638959999999997</v>
      </c>
      <c r="CK535" s="33">
        <f>IF($CH535=0,CJ535,CJ535-('2. AC Monitors'!$A$15*'1. Version 7 Dataset'!$CG535))</f>
        <v>40.638959999999997</v>
      </c>
      <c r="CL535" s="33">
        <f>IF($CC535=TRUE,'1. Version 7 Dataset'!CK535-($CI535*'2. AC Monitors'!$B$15),'1. Version 7 Dataset'!CK535)</f>
        <v>40.638959999999997</v>
      </c>
      <c r="CM535" s="33">
        <f>IF($CD535=TRUE,CL535-($CI535*'2. AC Monitors'!$D$15),CL535)</f>
        <v>40.638959999999997</v>
      </c>
      <c r="CN535" s="33">
        <f>IF($CB535=TRUE,CM535-($CI535*'2. AC Monitors'!$E$15),CM535)</f>
        <v>40.638959999999997</v>
      </c>
      <c r="CO535" s="33">
        <f>IF($CA535="DC",CN535+(CI535*(1-'2. AC Monitors'!$D$21)),CN535)</f>
        <v>40.638959999999997</v>
      </c>
      <c r="CP535" s="35">
        <f>('2. AC Monitors'!$A$8*'1. Version 7 Dataset'!$R535)+'2. AC Monitors'!$C$8</f>
        <v>37.034779999999998</v>
      </c>
      <c r="CQ535" s="35">
        <f t="shared" si="62"/>
        <v>0</v>
      </c>
      <c r="CR535" s="33">
        <f>(IF(CD535=TRUE,CI535+(CI535*'2. AC Monitors'!$D$15),'1. Version 7 Dataset'!CI535))*0.85</f>
        <v>38.976563000000006</v>
      </c>
      <c r="CS535" s="35">
        <f t="shared" si="63"/>
        <v>0</v>
      </c>
      <c r="CT535" s="35">
        <f>($AZ535*$R535*'3. Signage Displays'!$A$7)+'3. Signage Displays'!$B$7*TANH('3. Signage Displays'!$C$7*('1. Version 7 Dataset'!$R535+'3. Signage Displays'!$D$7)+'3. Signage Displays'!$E$7)+'3. Signage Displays'!$F$7</f>
        <v>31.992896837687805</v>
      </c>
      <c r="CU535" s="36">
        <f>($AZ535*$R535*'3. Signage Displays'!$A$7)</f>
        <v>2.5331655600000005</v>
      </c>
      <c r="CV535" s="37">
        <f>BE535-(AZ535*R535*'3. Signage Displays'!$A$7)</f>
        <v>13.35683444</v>
      </c>
      <c r="CW535" s="37">
        <f>IF(CC535=TRUE,CV535-(CT535*'3. Signage Displays'!$A$12),CV535)</f>
        <v>13.35683444</v>
      </c>
      <c r="CX535" s="38">
        <f>'3. Signage Displays'!$B$7*TANH('3. Signage Displays'!$C$7*('1. Version 7 Dataset'!R535+'3. Signage Displays'!$D$7)+'3. Signage Displays'!$E$7)+'3. Signage Displays'!$F$7</f>
        <v>29.459731277687805</v>
      </c>
      <c r="CY535" s="28">
        <f t="shared" si="64"/>
        <v>1</v>
      </c>
    </row>
    <row r="536" spans="1:103" s="17" customFormat="1" ht="19.5" customHeight="1">
      <c r="A536" s="28">
        <v>759</v>
      </c>
      <c r="B536" s="29" t="s">
        <v>2695</v>
      </c>
      <c r="C536" s="29" t="s">
        <v>2757</v>
      </c>
      <c r="D536" s="29" t="s">
        <v>2757</v>
      </c>
      <c r="E536" s="29" t="s">
        <v>2697</v>
      </c>
      <c r="F536" s="29" t="s">
        <v>2758</v>
      </c>
      <c r="G536" s="29" t="s">
        <v>2758</v>
      </c>
      <c r="H536" s="29"/>
      <c r="I536" s="29" t="s">
        <v>78</v>
      </c>
      <c r="J536" s="29" t="s">
        <v>100</v>
      </c>
      <c r="K536" s="29"/>
      <c r="L536" s="29" t="s">
        <v>80</v>
      </c>
      <c r="M536" s="29"/>
      <c r="N536" s="30">
        <v>1000</v>
      </c>
      <c r="O536" s="30">
        <v>13.2</v>
      </c>
      <c r="P536" s="30">
        <v>23.5</v>
      </c>
      <c r="Q536" s="31">
        <v>27</v>
      </c>
      <c r="R536" s="30">
        <v>311.5</v>
      </c>
      <c r="S536" s="30">
        <v>1.78</v>
      </c>
      <c r="T536" s="30">
        <v>1080</v>
      </c>
      <c r="U536" s="30">
        <v>1920</v>
      </c>
      <c r="V536" s="32">
        <v>2.1</v>
      </c>
      <c r="W536" s="30">
        <v>6657</v>
      </c>
      <c r="X536" s="30">
        <v>60</v>
      </c>
      <c r="Y536" s="30">
        <v>0.3</v>
      </c>
      <c r="Z536" s="29" t="s">
        <v>81</v>
      </c>
      <c r="AA536" s="29" t="s">
        <v>86</v>
      </c>
      <c r="AB536" s="29"/>
      <c r="AC536" s="29"/>
      <c r="AD536" s="29" t="s">
        <v>84</v>
      </c>
      <c r="AE536" s="29" t="s">
        <v>83</v>
      </c>
      <c r="AF536" s="29" t="s">
        <v>463</v>
      </c>
      <c r="AG536" s="29"/>
      <c r="AH536" s="29" t="s">
        <v>86</v>
      </c>
      <c r="AI536" s="29"/>
      <c r="AJ536" s="29" t="s">
        <v>86</v>
      </c>
      <c r="AK536" s="29" t="s">
        <v>86</v>
      </c>
      <c r="AL536" s="29" t="s">
        <v>87</v>
      </c>
      <c r="AM536" s="29"/>
      <c r="AN536" s="29" t="s">
        <v>86</v>
      </c>
      <c r="AO536" s="29" t="s">
        <v>86</v>
      </c>
      <c r="AP536" s="29" t="s">
        <v>86</v>
      </c>
      <c r="AQ536" s="29" t="s">
        <v>96</v>
      </c>
      <c r="AR536" s="29"/>
      <c r="AS536" s="29" t="s">
        <v>84</v>
      </c>
      <c r="AT536" s="29" t="s">
        <v>89</v>
      </c>
      <c r="AU536" s="29"/>
      <c r="AV536" s="30">
        <v>5</v>
      </c>
      <c r="AW536" s="29" t="s">
        <v>84</v>
      </c>
      <c r="AX536" s="29" t="s">
        <v>84</v>
      </c>
      <c r="AY536" s="30">
        <v>300</v>
      </c>
      <c r="AZ536" s="30">
        <v>328</v>
      </c>
      <c r="BA536" s="30">
        <v>297.39999999999998</v>
      </c>
      <c r="BB536" s="30">
        <v>200</v>
      </c>
      <c r="BC536" s="29"/>
      <c r="BD536" s="29"/>
      <c r="BE536" s="30">
        <v>19.82</v>
      </c>
      <c r="BF536" s="29"/>
      <c r="BG536" s="30">
        <v>0.14000000000000001</v>
      </c>
      <c r="BH536" s="30">
        <v>0</v>
      </c>
      <c r="BI536" s="29"/>
      <c r="BJ536" s="30">
        <v>0</v>
      </c>
      <c r="BK536" s="30">
        <v>61.59</v>
      </c>
      <c r="BL536" s="30">
        <v>61.59</v>
      </c>
      <c r="BM536" s="30">
        <v>64</v>
      </c>
      <c r="BN536" s="29"/>
      <c r="BO536" s="29"/>
      <c r="BP536" s="30">
        <v>0</v>
      </c>
      <c r="BQ536" s="30">
        <v>0.15</v>
      </c>
      <c r="BR536" s="30">
        <v>0</v>
      </c>
      <c r="BS536" s="30">
        <v>19.28</v>
      </c>
      <c r="BT536" s="30">
        <v>59.97</v>
      </c>
      <c r="BU536" s="29"/>
      <c r="BV536" s="30">
        <v>0</v>
      </c>
      <c r="BW536" s="28">
        <v>759</v>
      </c>
      <c r="BX536" s="33">
        <f t="shared" si="59"/>
        <v>61.565279999999994</v>
      </c>
      <c r="BY536" s="34">
        <f>IF(COUNTIF($G$2:G536,G536)=1,1,0)</f>
        <v>1</v>
      </c>
      <c r="BZ536" s="34">
        <f t="shared" si="60"/>
        <v>1</v>
      </c>
      <c r="CA536" s="28" t="s">
        <v>3405</v>
      </c>
      <c r="CB536" s="34" t="b">
        <f t="shared" si="65"/>
        <v>0</v>
      </c>
      <c r="CC536" s="34" t="b">
        <f t="shared" si="61"/>
        <v>0</v>
      </c>
      <c r="CD536" s="34" t="b">
        <f t="array" ref="CD536">ISNUMBER(SEARCH("Touch Screen",$AJ536))</f>
        <v>0</v>
      </c>
      <c r="CE536" s="34"/>
      <c r="CF536" s="34"/>
      <c r="CG536" s="32">
        <v>0.3</v>
      </c>
      <c r="CH536" s="28">
        <v>0</v>
      </c>
      <c r="CI536" s="33">
        <f>('2. AC Monitors'!$A$8*'1. Version 7 Dataset'!$R536)+('1. Version 7 Dataset'!$V536*'2. AC Monitors'!$B$8)+'2. AC Monitors'!$C$8</f>
        <v>54.823</v>
      </c>
      <c r="CJ536" s="35">
        <f>BX536-('2. AC Monitors'!$B$8*V536)</f>
        <v>52.745279999999994</v>
      </c>
      <c r="CK536" s="33">
        <f>IF($CH536=0,CJ536,CJ536-('2. AC Monitors'!$A$15*'1. Version 7 Dataset'!$CG536))</f>
        <v>52.745279999999994</v>
      </c>
      <c r="CL536" s="33">
        <f>IF($CC536=TRUE,'1. Version 7 Dataset'!CK536-($CI536*'2. AC Monitors'!$B$15),'1. Version 7 Dataset'!CK536)</f>
        <v>52.745279999999994</v>
      </c>
      <c r="CM536" s="33">
        <f>IF($CD536=TRUE,CL536-($CI536*'2. AC Monitors'!$D$15),CL536)</f>
        <v>52.745279999999994</v>
      </c>
      <c r="CN536" s="33">
        <f>IF($CB536=TRUE,CM536-($CI536*'2. AC Monitors'!$E$15),CM536)</f>
        <v>52.745279999999994</v>
      </c>
      <c r="CO536" s="33">
        <f>IF($CA536="DC",CN536+(CI536*(1-'2. AC Monitors'!$D$21)),CN536)</f>
        <v>52.745279999999994</v>
      </c>
      <c r="CP536" s="35">
        <f>('2. AC Monitors'!$A$8*'1. Version 7 Dataset'!$R536)+'2. AC Monitors'!$C$8</f>
        <v>46.003</v>
      </c>
      <c r="CQ536" s="35">
        <f t="shared" si="62"/>
        <v>0</v>
      </c>
      <c r="CR536" s="33">
        <f>(IF(CD536=TRUE,CI536+(CI536*'2. AC Monitors'!$D$15),'1. Version 7 Dataset'!CI536))*0.85</f>
        <v>46.599550000000001</v>
      </c>
      <c r="CS536" s="35">
        <f t="shared" si="63"/>
        <v>0</v>
      </c>
      <c r="CT536" s="35">
        <f>($AZ536*$R536*'3. Signage Displays'!$A$7)+'3. Signage Displays'!$B$7*TANH('3. Signage Displays'!$C$7*('1. Version 7 Dataset'!$R536+'3. Signage Displays'!$D$7)+'3. Signage Displays'!$E$7)+'3. Signage Displays'!$F$7</f>
        <v>37.915177626443196</v>
      </c>
      <c r="CU536" s="36">
        <f>($AZ536*$R536*'3. Signage Displays'!$A$7)</f>
        <v>4.0868800000000007</v>
      </c>
      <c r="CV536" s="37">
        <f>BE536-(AZ536*R536*'3. Signage Displays'!$A$7)</f>
        <v>15.73312</v>
      </c>
      <c r="CW536" s="37">
        <f>IF(CC536=TRUE,CV536-(CT536*'3. Signage Displays'!$A$12),CV536)</f>
        <v>15.73312</v>
      </c>
      <c r="CX536" s="38">
        <f>'3. Signage Displays'!$B$7*TANH('3. Signage Displays'!$C$7*('1. Version 7 Dataset'!R536+'3. Signage Displays'!$D$7)+'3. Signage Displays'!$E$7)+'3. Signage Displays'!$F$7</f>
        <v>33.828297626443195</v>
      </c>
      <c r="CY536" s="28">
        <f t="shared" si="64"/>
        <v>1</v>
      </c>
    </row>
    <row r="537" spans="1:103" s="17" customFormat="1" ht="19.5" customHeight="1">
      <c r="A537" s="28">
        <v>760</v>
      </c>
      <c r="B537" s="29" t="s">
        <v>2695</v>
      </c>
      <c r="C537" s="29" t="s">
        <v>2759</v>
      </c>
      <c r="D537" s="29" t="s">
        <v>2759</v>
      </c>
      <c r="E537" s="29" t="s">
        <v>2697</v>
      </c>
      <c r="F537" s="29" t="s">
        <v>2759</v>
      </c>
      <c r="G537" s="29" t="s">
        <v>2759</v>
      </c>
      <c r="H537" s="29" t="s">
        <v>2760</v>
      </c>
      <c r="I537" s="29" t="s">
        <v>78</v>
      </c>
      <c r="J537" s="29" t="s">
        <v>88</v>
      </c>
      <c r="K537" s="29" t="s">
        <v>2748</v>
      </c>
      <c r="L537" s="29" t="s">
        <v>80</v>
      </c>
      <c r="M537" s="29"/>
      <c r="N537" s="30">
        <v>1000</v>
      </c>
      <c r="O537" s="30">
        <v>13.2</v>
      </c>
      <c r="P537" s="30">
        <v>7.8</v>
      </c>
      <c r="Q537" s="31">
        <v>15.4</v>
      </c>
      <c r="R537" s="30">
        <v>311.5</v>
      </c>
      <c r="S537" s="30">
        <v>1.78</v>
      </c>
      <c r="T537" s="30">
        <v>1080</v>
      </c>
      <c r="U537" s="30">
        <v>1920</v>
      </c>
      <c r="V537" s="32">
        <v>2.1</v>
      </c>
      <c r="W537" s="30">
        <v>6657</v>
      </c>
      <c r="X537" s="30">
        <v>60</v>
      </c>
      <c r="Y537" s="30">
        <v>0.3</v>
      </c>
      <c r="Z537" s="29" t="s">
        <v>81</v>
      </c>
      <c r="AA537" s="29" t="s">
        <v>86</v>
      </c>
      <c r="AB537" s="29"/>
      <c r="AC537" s="29"/>
      <c r="AD537" s="29" t="s">
        <v>84</v>
      </c>
      <c r="AE537" s="29" t="s">
        <v>83</v>
      </c>
      <c r="AF537" s="29" t="s">
        <v>1633</v>
      </c>
      <c r="AG537" s="29" t="s">
        <v>2734</v>
      </c>
      <c r="AH537" s="29" t="s">
        <v>120</v>
      </c>
      <c r="AI537" s="29"/>
      <c r="AJ537" s="29" t="s">
        <v>120</v>
      </c>
      <c r="AK537" s="29" t="s">
        <v>86</v>
      </c>
      <c r="AL537" s="29" t="s">
        <v>87</v>
      </c>
      <c r="AM537" s="29" t="s">
        <v>2734</v>
      </c>
      <c r="AN537" s="29" t="s">
        <v>86</v>
      </c>
      <c r="AO537" s="29" t="s">
        <v>86</v>
      </c>
      <c r="AP537" s="29" t="s">
        <v>86</v>
      </c>
      <c r="AQ537" s="29" t="s">
        <v>96</v>
      </c>
      <c r="AR537" s="29"/>
      <c r="AS537" s="29" t="s">
        <v>84</v>
      </c>
      <c r="AT537" s="29" t="s">
        <v>89</v>
      </c>
      <c r="AU537" s="29"/>
      <c r="AV537" s="30">
        <v>5</v>
      </c>
      <c r="AW537" s="29" t="s">
        <v>84</v>
      </c>
      <c r="AX537" s="29" t="s">
        <v>84</v>
      </c>
      <c r="AY537" s="30">
        <v>300</v>
      </c>
      <c r="AZ537" s="30">
        <v>341</v>
      </c>
      <c r="BA537" s="30">
        <v>337</v>
      </c>
      <c r="BB537" s="30">
        <v>200</v>
      </c>
      <c r="BC537" s="29"/>
      <c r="BD537" s="29"/>
      <c r="BE537" s="30">
        <v>15.75</v>
      </c>
      <c r="BF537" s="29"/>
      <c r="BG537" s="30">
        <v>0.14000000000000001</v>
      </c>
      <c r="BH537" s="30">
        <v>0</v>
      </c>
      <c r="BI537" s="29"/>
      <c r="BJ537" s="30">
        <v>0</v>
      </c>
      <c r="BK537" s="30">
        <v>49.1</v>
      </c>
      <c r="BL537" s="30">
        <v>49.1</v>
      </c>
      <c r="BM537" s="30">
        <v>64</v>
      </c>
      <c r="BN537" s="29"/>
      <c r="BO537" s="29"/>
      <c r="BP537" s="30">
        <v>0</v>
      </c>
      <c r="BQ537" s="30">
        <v>0.14000000000000001</v>
      </c>
      <c r="BR537" s="30">
        <v>0</v>
      </c>
      <c r="BS537" s="30">
        <v>15.21</v>
      </c>
      <c r="BT537" s="30">
        <v>47.47</v>
      </c>
      <c r="BU537" s="29"/>
      <c r="BV537" s="30">
        <v>0</v>
      </c>
      <c r="BW537" s="28">
        <v>760</v>
      </c>
      <c r="BX537" s="33">
        <f t="shared" si="59"/>
        <v>49.086659999999995</v>
      </c>
      <c r="BY537" s="34">
        <f>IF(COUNTIF($G$2:G537,G537)=1,1,0)</f>
        <v>1</v>
      </c>
      <c r="BZ537" s="34">
        <f t="shared" si="60"/>
        <v>1</v>
      </c>
      <c r="CA537" s="28" t="s">
        <v>3405</v>
      </c>
      <c r="CB537" s="34" t="b">
        <f t="shared" si="65"/>
        <v>0</v>
      </c>
      <c r="CC537" s="34" t="b">
        <f t="shared" si="61"/>
        <v>0</v>
      </c>
      <c r="CD537" s="34" t="b">
        <f t="array" ref="CD537">ISNUMBER(SEARCH("Touch Screen",$AJ537))</f>
        <v>0</v>
      </c>
      <c r="CE537" s="34"/>
      <c r="CF537" s="34"/>
      <c r="CG537" s="32">
        <v>0.3</v>
      </c>
      <c r="CH537" s="28">
        <v>0</v>
      </c>
      <c r="CI537" s="33">
        <f>('2. AC Monitors'!$A$8*'1. Version 7 Dataset'!$R537)+('1. Version 7 Dataset'!$V537*'2. AC Monitors'!$B$8)+'2. AC Monitors'!$C$8</f>
        <v>54.823</v>
      </c>
      <c r="CJ537" s="35">
        <f>BX537-('2. AC Monitors'!$B$8*V537)</f>
        <v>40.266659999999995</v>
      </c>
      <c r="CK537" s="33">
        <f>IF($CH537=0,CJ537,CJ537-('2. AC Monitors'!$A$15*'1. Version 7 Dataset'!$CG537))</f>
        <v>40.266659999999995</v>
      </c>
      <c r="CL537" s="33">
        <f>IF($CC537=TRUE,'1. Version 7 Dataset'!CK537-($CI537*'2. AC Monitors'!$B$15),'1. Version 7 Dataset'!CK537)</f>
        <v>40.266659999999995</v>
      </c>
      <c r="CM537" s="33">
        <f>IF($CD537=TRUE,CL537-($CI537*'2. AC Monitors'!$D$15),CL537)</f>
        <v>40.266659999999995</v>
      </c>
      <c r="CN537" s="33">
        <f>IF($CB537=TRUE,CM537-($CI537*'2. AC Monitors'!$E$15),CM537)</f>
        <v>40.266659999999995</v>
      </c>
      <c r="CO537" s="33">
        <f>IF($CA537="DC",CN537+(CI537*(1-'2. AC Monitors'!$D$21)),CN537)</f>
        <v>40.266659999999995</v>
      </c>
      <c r="CP537" s="35">
        <f>('2. AC Monitors'!$A$8*'1. Version 7 Dataset'!$R537)+'2. AC Monitors'!$C$8</f>
        <v>46.003</v>
      </c>
      <c r="CQ537" s="35">
        <f t="shared" si="62"/>
        <v>1</v>
      </c>
      <c r="CR537" s="33">
        <f>(IF(CD537=TRUE,CI537+(CI537*'2. AC Monitors'!$D$15),'1. Version 7 Dataset'!CI537))*0.85</f>
        <v>46.599550000000001</v>
      </c>
      <c r="CS537" s="35">
        <f t="shared" si="63"/>
        <v>0</v>
      </c>
      <c r="CT537" s="35">
        <f>($AZ537*$R537*'3. Signage Displays'!$A$7)+'3. Signage Displays'!$B$7*TANH('3. Signage Displays'!$C$7*('1. Version 7 Dataset'!$R537+'3. Signage Displays'!$D$7)+'3. Signage Displays'!$E$7)+'3. Signage Displays'!$F$7</f>
        <v>38.077157626443196</v>
      </c>
      <c r="CU537" s="36">
        <f>($AZ537*$R537*'3. Signage Displays'!$A$7)</f>
        <v>4.2488600000000005</v>
      </c>
      <c r="CV537" s="37">
        <f>BE537-(AZ537*R537*'3. Signage Displays'!$A$7)</f>
        <v>11.501139999999999</v>
      </c>
      <c r="CW537" s="37">
        <f>IF(CC537=TRUE,CV537-(CT537*'3. Signage Displays'!$A$12),CV537)</f>
        <v>11.501139999999999</v>
      </c>
      <c r="CX537" s="38">
        <f>'3. Signage Displays'!$B$7*TANH('3. Signage Displays'!$C$7*('1. Version 7 Dataset'!R537+'3. Signage Displays'!$D$7)+'3. Signage Displays'!$E$7)+'3. Signage Displays'!$F$7</f>
        <v>33.828297626443195</v>
      </c>
      <c r="CY537" s="28">
        <f t="shared" si="64"/>
        <v>1</v>
      </c>
    </row>
    <row r="538" spans="1:103" s="17" customFormat="1" ht="19.5" customHeight="1">
      <c r="A538" s="28">
        <v>769</v>
      </c>
      <c r="B538" s="29" t="s">
        <v>2231</v>
      </c>
      <c r="C538" s="29" t="s">
        <v>2269</v>
      </c>
      <c r="D538" s="29" t="s">
        <v>2270</v>
      </c>
      <c r="E538" s="29" t="s">
        <v>2234</v>
      </c>
      <c r="F538" s="29" t="s">
        <v>2269</v>
      </c>
      <c r="G538" s="29" t="s">
        <v>2270</v>
      </c>
      <c r="H538" s="29" t="s">
        <v>2271</v>
      </c>
      <c r="I538" s="29" t="s">
        <v>78</v>
      </c>
      <c r="J538" s="29" t="s">
        <v>100</v>
      </c>
      <c r="K538" s="29"/>
      <c r="L538" s="29" t="s">
        <v>80</v>
      </c>
      <c r="M538" s="29"/>
      <c r="N538" s="30">
        <v>3000</v>
      </c>
      <c r="O538" s="30">
        <v>9.4</v>
      </c>
      <c r="P538" s="30">
        <v>17.100000000000001</v>
      </c>
      <c r="Q538" s="31">
        <v>19.5</v>
      </c>
      <c r="R538" s="30">
        <v>162.47999999999999</v>
      </c>
      <c r="S538" s="30">
        <v>1.78</v>
      </c>
      <c r="T538" s="30">
        <v>1080</v>
      </c>
      <c r="U538" s="30">
        <v>1920</v>
      </c>
      <c r="V538" s="32">
        <v>2.1</v>
      </c>
      <c r="W538" s="30">
        <v>12762</v>
      </c>
      <c r="X538" s="30">
        <v>60</v>
      </c>
      <c r="Y538" s="30">
        <v>0.3</v>
      </c>
      <c r="Z538" s="29" t="s">
        <v>81</v>
      </c>
      <c r="AA538" s="29" t="s">
        <v>86</v>
      </c>
      <c r="AB538" s="29"/>
      <c r="AC538" s="29"/>
      <c r="AD538" s="29" t="s">
        <v>84</v>
      </c>
      <c r="AE538" s="29" t="s">
        <v>83</v>
      </c>
      <c r="AF538" s="29" t="s">
        <v>405</v>
      </c>
      <c r="AG538" s="29"/>
      <c r="AH538" s="29" t="s">
        <v>86</v>
      </c>
      <c r="AI538" s="29"/>
      <c r="AJ538" s="29" t="s">
        <v>86</v>
      </c>
      <c r="AK538" s="29" t="s">
        <v>86</v>
      </c>
      <c r="AL538" s="29" t="s">
        <v>107</v>
      </c>
      <c r="AM538" s="29"/>
      <c r="AN538" s="29" t="s">
        <v>86</v>
      </c>
      <c r="AO538" s="29" t="s">
        <v>86</v>
      </c>
      <c r="AP538" s="29" t="s">
        <v>86</v>
      </c>
      <c r="AQ538" s="29" t="s">
        <v>96</v>
      </c>
      <c r="AR538" s="29"/>
      <c r="AS538" s="29" t="s">
        <v>84</v>
      </c>
      <c r="AT538" s="29" t="s">
        <v>89</v>
      </c>
      <c r="AU538" s="29"/>
      <c r="AV538" s="30">
        <v>1</v>
      </c>
      <c r="AW538" s="29" t="s">
        <v>84</v>
      </c>
      <c r="AX538" s="29" t="s">
        <v>84</v>
      </c>
      <c r="AY538" s="30">
        <v>250</v>
      </c>
      <c r="AZ538" s="30">
        <v>257</v>
      </c>
      <c r="BA538" s="30">
        <v>226</v>
      </c>
      <c r="BB538" s="30">
        <v>200.2</v>
      </c>
      <c r="BC538" s="29"/>
      <c r="BD538" s="29"/>
      <c r="BE538" s="30">
        <v>13.97</v>
      </c>
      <c r="BF538" s="29"/>
      <c r="BG538" s="30">
        <v>0.45</v>
      </c>
      <c r="BH538" s="29"/>
      <c r="BI538" s="29"/>
      <c r="BJ538" s="30">
        <v>0.23</v>
      </c>
      <c r="BK538" s="30">
        <v>45.39</v>
      </c>
      <c r="BL538" s="30">
        <v>45.39</v>
      </c>
      <c r="BM538" s="30">
        <v>46.33</v>
      </c>
      <c r="BN538" s="29"/>
      <c r="BO538" s="29"/>
      <c r="BP538" s="30">
        <v>0.24</v>
      </c>
      <c r="BQ538" s="30">
        <v>0.45</v>
      </c>
      <c r="BR538" s="29"/>
      <c r="BS538" s="30">
        <v>14.09</v>
      </c>
      <c r="BT538" s="30">
        <v>45.76</v>
      </c>
      <c r="BU538" s="29"/>
      <c r="BV538" s="30">
        <v>0</v>
      </c>
      <c r="BW538" s="28">
        <v>769</v>
      </c>
      <c r="BX538" s="33">
        <f t="shared" si="59"/>
        <v>45.39432</v>
      </c>
      <c r="BY538" s="34">
        <f>IF(COUNTIF($G$2:G538,G538)=1,1,0)</f>
        <v>1</v>
      </c>
      <c r="BZ538" s="34">
        <f t="shared" si="60"/>
        <v>1</v>
      </c>
      <c r="CA538" s="28" t="s">
        <v>3405</v>
      </c>
      <c r="CB538" s="34" t="b">
        <f t="shared" si="65"/>
        <v>0</v>
      </c>
      <c r="CC538" s="34" t="b">
        <f t="shared" si="61"/>
        <v>0</v>
      </c>
      <c r="CD538" s="34" t="b">
        <f t="array" ref="CD538">ISNUMBER(SEARCH("Touch Screen",$AJ538))</f>
        <v>0</v>
      </c>
      <c r="CE538" s="34"/>
      <c r="CF538" s="34"/>
      <c r="CG538" s="32">
        <v>0.3</v>
      </c>
      <c r="CH538" s="28">
        <v>0</v>
      </c>
      <c r="CI538" s="33">
        <f>('2. AC Monitors'!$A$8*'1. Version 7 Dataset'!$R538)+('1. Version 7 Dataset'!$V538*'2. AC Monitors'!$B$8)+'2. AC Monitors'!$C$8</f>
        <v>36.642560000000003</v>
      </c>
      <c r="CJ538" s="35">
        <f>BX538-('2. AC Monitors'!$B$8*V538)</f>
        <v>36.57432</v>
      </c>
      <c r="CK538" s="33">
        <f>IF($CH538=0,CJ538,CJ538-('2. AC Monitors'!$A$15*'1. Version 7 Dataset'!$CG538))</f>
        <v>36.57432</v>
      </c>
      <c r="CL538" s="33">
        <f>IF($CC538=TRUE,'1. Version 7 Dataset'!CK538-($CI538*'2. AC Monitors'!$B$15),'1. Version 7 Dataset'!CK538)</f>
        <v>36.57432</v>
      </c>
      <c r="CM538" s="33">
        <f>IF($CD538=TRUE,CL538-($CI538*'2. AC Monitors'!$D$15),CL538)</f>
        <v>36.57432</v>
      </c>
      <c r="CN538" s="33">
        <f>IF($CB538=TRUE,CM538-($CI538*'2. AC Monitors'!$E$15),CM538)</f>
        <v>36.57432</v>
      </c>
      <c r="CO538" s="33">
        <f>IF($CA538="DC",CN538+(CI538*(1-'2. AC Monitors'!$D$21)),CN538)</f>
        <v>36.57432</v>
      </c>
      <c r="CP538" s="35">
        <f>('2. AC Monitors'!$A$8*'1. Version 7 Dataset'!$R538)+'2. AC Monitors'!$C$8</f>
        <v>27.822559999999999</v>
      </c>
      <c r="CQ538" s="35">
        <f t="shared" si="62"/>
        <v>0</v>
      </c>
      <c r="CR538" s="33">
        <f>(IF(CD538=TRUE,CI538+(CI538*'2. AC Monitors'!$D$15),'1. Version 7 Dataset'!CI538))*0.85</f>
        <v>31.146176000000001</v>
      </c>
      <c r="CS538" s="35">
        <f t="shared" si="63"/>
        <v>0</v>
      </c>
      <c r="CT538" s="35">
        <f>($AZ538*$R538*'3. Signage Displays'!$A$7)+'3. Signage Displays'!$B$7*TANH('3. Signage Displays'!$C$7*('1. Version 7 Dataset'!$R538+'3. Signage Displays'!$D$7)+'3. Signage Displays'!$E$7)+'3. Signage Displays'!$F$7</f>
        <v>26.616290770534814</v>
      </c>
      <c r="CU538" s="36">
        <f>($AZ538*$R538*'3. Signage Displays'!$A$7)</f>
        <v>1.6702944000000002</v>
      </c>
      <c r="CV538" s="37">
        <f>BE538-(AZ538*R538*'3. Signage Displays'!$A$7)</f>
        <v>12.299705600000001</v>
      </c>
      <c r="CW538" s="37">
        <f>IF(CC538=TRUE,CV538-(CT538*'3. Signage Displays'!$A$12),CV538)</f>
        <v>12.299705600000001</v>
      </c>
      <c r="CX538" s="38">
        <f>'3. Signage Displays'!$B$7*TANH('3. Signage Displays'!$C$7*('1. Version 7 Dataset'!R538+'3. Signage Displays'!$D$7)+'3. Signage Displays'!$E$7)+'3. Signage Displays'!$F$7</f>
        <v>24.945996370534814</v>
      </c>
      <c r="CY538" s="28">
        <f t="shared" si="64"/>
        <v>1</v>
      </c>
    </row>
    <row r="539" spans="1:103" s="17" customFormat="1" ht="19.5" customHeight="1">
      <c r="A539" s="28">
        <v>771</v>
      </c>
      <c r="B539" s="29" t="s">
        <v>2695</v>
      </c>
      <c r="C539" s="29" t="s">
        <v>2738</v>
      </c>
      <c r="D539" s="29" t="s">
        <v>2738</v>
      </c>
      <c r="E539" s="29" t="s">
        <v>2697</v>
      </c>
      <c r="F539" s="29" t="s">
        <v>2738</v>
      </c>
      <c r="G539" s="29" t="s">
        <v>2738</v>
      </c>
      <c r="H539" s="29"/>
      <c r="I539" s="29" t="s">
        <v>78</v>
      </c>
      <c r="J539" s="29" t="s">
        <v>100</v>
      </c>
      <c r="K539" s="29"/>
      <c r="L539" s="29" t="s">
        <v>80</v>
      </c>
      <c r="M539" s="29"/>
      <c r="N539" s="30">
        <v>1000</v>
      </c>
      <c r="O539" s="30">
        <v>11.3</v>
      </c>
      <c r="P539" s="30">
        <v>20.100000000000001</v>
      </c>
      <c r="Q539" s="31">
        <v>23</v>
      </c>
      <c r="R539" s="30">
        <v>226.04</v>
      </c>
      <c r="S539" s="30">
        <v>1.78</v>
      </c>
      <c r="T539" s="30">
        <v>1080</v>
      </c>
      <c r="U539" s="30">
        <v>1920</v>
      </c>
      <c r="V539" s="32">
        <v>2.1</v>
      </c>
      <c r="W539" s="30">
        <v>9174</v>
      </c>
      <c r="X539" s="30">
        <v>60</v>
      </c>
      <c r="Y539" s="30">
        <v>0.3</v>
      </c>
      <c r="Z539" s="29" t="s">
        <v>81</v>
      </c>
      <c r="AA539" s="29" t="s">
        <v>86</v>
      </c>
      <c r="AB539" s="29"/>
      <c r="AC539" s="29"/>
      <c r="AD539" s="29" t="s">
        <v>84</v>
      </c>
      <c r="AE539" s="29" t="s">
        <v>83</v>
      </c>
      <c r="AF539" s="29" t="s">
        <v>106</v>
      </c>
      <c r="AG539" s="29"/>
      <c r="AH539" s="29" t="s">
        <v>86</v>
      </c>
      <c r="AI539" s="29"/>
      <c r="AJ539" s="29" t="s">
        <v>86</v>
      </c>
      <c r="AK539" s="29" t="s">
        <v>86</v>
      </c>
      <c r="AL539" s="29" t="s">
        <v>107</v>
      </c>
      <c r="AM539" s="29"/>
      <c r="AN539" s="29" t="s">
        <v>86</v>
      </c>
      <c r="AO539" s="29" t="s">
        <v>86</v>
      </c>
      <c r="AP539" s="29" t="s">
        <v>86</v>
      </c>
      <c r="AQ539" s="29" t="s">
        <v>96</v>
      </c>
      <c r="AR539" s="29"/>
      <c r="AS539" s="29" t="s">
        <v>84</v>
      </c>
      <c r="AT539" s="29" t="s">
        <v>89</v>
      </c>
      <c r="AU539" s="29"/>
      <c r="AV539" s="30">
        <v>5</v>
      </c>
      <c r="AW539" s="29" t="s">
        <v>84</v>
      </c>
      <c r="AX539" s="29" t="s">
        <v>84</v>
      </c>
      <c r="AY539" s="30">
        <v>250</v>
      </c>
      <c r="AZ539" s="30">
        <v>254</v>
      </c>
      <c r="BA539" s="30">
        <v>248</v>
      </c>
      <c r="BB539" s="30">
        <v>201</v>
      </c>
      <c r="BC539" s="29"/>
      <c r="BD539" s="29"/>
      <c r="BE539" s="30">
        <v>15.05</v>
      </c>
      <c r="BF539" s="29"/>
      <c r="BG539" s="30">
        <v>0.06</v>
      </c>
      <c r="BH539" s="30">
        <v>0</v>
      </c>
      <c r="BI539" s="29"/>
      <c r="BJ539" s="30">
        <v>0.06</v>
      </c>
      <c r="BK539" s="30">
        <v>46.47</v>
      </c>
      <c r="BL539" s="30">
        <v>46.47</v>
      </c>
      <c r="BM539" s="30">
        <v>50.8</v>
      </c>
      <c r="BN539" s="29"/>
      <c r="BO539" s="29"/>
      <c r="BP539" s="30">
        <v>7.0000000000000007E-2</v>
      </c>
      <c r="BQ539" s="30">
        <v>0.08</v>
      </c>
      <c r="BR539" s="30">
        <v>0</v>
      </c>
      <c r="BS539" s="30">
        <v>14.01</v>
      </c>
      <c r="BT539" s="30">
        <v>43.39</v>
      </c>
      <c r="BU539" s="29"/>
      <c r="BV539" s="30">
        <v>0</v>
      </c>
      <c r="BW539" s="28">
        <v>771</v>
      </c>
      <c r="BX539" s="33">
        <f t="shared" si="59"/>
        <v>46.484939999999995</v>
      </c>
      <c r="BY539" s="34">
        <f>IF(COUNTIF($G$2:G539,G539)=1,1,0)</f>
        <v>1</v>
      </c>
      <c r="BZ539" s="34">
        <f t="shared" si="60"/>
        <v>1</v>
      </c>
      <c r="CA539" s="28" t="s">
        <v>3405</v>
      </c>
      <c r="CB539" s="34" t="b">
        <f t="shared" si="65"/>
        <v>0</v>
      </c>
      <c r="CC539" s="34" t="b">
        <f t="shared" si="61"/>
        <v>0</v>
      </c>
      <c r="CD539" s="34" t="b">
        <f t="array" ref="CD539">ISNUMBER(SEARCH("Touch Screen",$AJ539))</f>
        <v>0</v>
      </c>
      <c r="CE539" s="34"/>
      <c r="CF539" s="34"/>
      <c r="CG539" s="32">
        <v>0.3</v>
      </c>
      <c r="CH539" s="28">
        <v>0</v>
      </c>
      <c r="CI539" s="33">
        <f>('2. AC Monitors'!$A$8*'1. Version 7 Dataset'!$R539)+('1. Version 7 Dataset'!$V539*'2. AC Monitors'!$B$8)+'2. AC Monitors'!$C$8</f>
        <v>44.396879999999996</v>
      </c>
      <c r="CJ539" s="35">
        <f>BX539-('2. AC Monitors'!$B$8*V539)</f>
        <v>37.664939999999994</v>
      </c>
      <c r="CK539" s="33">
        <f>IF($CH539=0,CJ539,CJ539-('2. AC Monitors'!$A$15*'1. Version 7 Dataset'!$CG539))</f>
        <v>37.664939999999994</v>
      </c>
      <c r="CL539" s="33">
        <f>IF($CC539=TRUE,'1. Version 7 Dataset'!CK539-($CI539*'2. AC Monitors'!$B$15),'1. Version 7 Dataset'!CK539)</f>
        <v>37.664939999999994</v>
      </c>
      <c r="CM539" s="33">
        <f>IF($CD539=TRUE,CL539-($CI539*'2. AC Monitors'!$D$15),CL539)</f>
        <v>37.664939999999994</v>
      </c>
      <c r="CN539" s="33">
        <f>IF($CB539=TRUE,CM539-($CI539*'2. AC Monitors'!$E$15),CM539)</f>
        <v>37.664939999999994</v>
      </c>
      <c r="CO539" s="33">
        <f>IF($CA539="DC",CN539+(CI539*(1-'2. AC Monitors'!$D$21)),CN539)</f>
        <v>37.664939999999994</v>
      </c>
      <c r="CP539" s="35">
        <f>('2. AC Monitors'!$A$8*'1. Version 7 Dataset'!$R539)+'2. AC Monitors'!$C$8</f>
        <v>35.576880000000003</v>
      </c>
      <c r="CQ539" s="35">
        <f t="shared" si="62"/>
        <v>0</v>
      </c>
      <c r="CR539" s="33">
        <f>(IF(CD539=TRUE,CI539+(CI539*'2. AC Monitors'!$D$15),'1. Version 7 Dataset'!CI539))*0.85</f>
        <v>37.737347999999997</v>
      </c>
      <c r="CS539" s="35">
        <f t="shared" si="63"/>
        <v>0</v>
      </c>
      <c r="CT539" s="35">
        <f>($AZ539*$R539*'3. Signage Displays'!$A$7)+'3. Signage Displays'!$B$7*TANH('3. Signage Displays'!$C$7*('1. Version 7 Dataset'!$R539+'3. Signage Displays'!$D$7)+'3. Signage Displays'!$E$7)+'3. Signage Displays'!$F$7</f>
        <v>31.043426069975425</v>
      </c>
      <c r="CU539" s="36">
        <f>($AZ539*$R539*'3. Signage Displays'!$A$7)</f>
        <v>2.2965664000000001</v>
      </c>
      <c r="CV539" s="37">
        <f>BE539-(AZ539*R539*'3. Signage Displays'!$A$7)</f>
        <v>12.753433600000001</v>
      </c>
      <c r="CW539" s="37">
        <f>IF(CC539=TRUE,CV539-(CT539*'3. Signage Displays'!$A$12),CV539)</f>
        <v>12.753433600000001</v>
      </c>
      <c r="CX539" s="38">
        <f>'3. Signage Displays'!$B$7*TANH('3. Signage Displays'!$C$7*('1. Version 7 Dataset'!R539+'3. Signage Displays'!$D$7)+'3. Signage Displays'!$E$7)+'3. Signage Displays'!$F$7</f>
        <v>28.746859669975425</v>
      </c>
      <c r="CY539" s="28">
        <f t="shared" si="64"/>
        <v>1</v>
      </c>
    </row>
    <row r="540" spans="1:103" s="17" customFormat="1" ht="19.5" customHeight="1">
      <c r="A540" s="28">
        <v>772</v>
      </c>
      <c r="B540" s="29" t="s">
        <v>2857</v>
      </c>
      <c r="C540" s="29" t="s">
        <v>2912</v>
      </c>
      <c r="D540" s="29" t="s">
        <v>2913</v>
      </c>
      <c r="E540" s="29" t="s">
        <v>2860</v>
      </c>
      <c r="F540" s="29" t="s">
        <v>2912</v>
      </c>
      <c r="G540" s="29" t="s">
        <v>2913</v>
      </c>
      <c r="H540" s="29"/>
      <c r="I540" s="29" t="s">
        <v>78</v>
      </c>
      <c r="J540" s="29" t="s">
        <v>100</v>
      </c>
      <c r="K540" s="29"/>
      <c r="L540" s="29" t="s">
        <v>80</v>
      </c>
      <c r="M540" s="29"/>
      <c r="N540" s="30">
        <v>700</v>
      </c>
      <c r="O540" s="30">
        <v>10.6</v>
      </c>
      <c r="P540" s="30">
        <v>18.8</v>
      </c>
      <c r="Q540" s="31">
        <v>21.5</v>
      </c>
      <c r="R540" s="30">
        <v>197.52</v>
      </c>
      <c r="S540" s="30">
        <v>1.78</v>
      </c>
      <c r="T540" s="30">
        <v>1080</v>
      </c>
      <c r="U540" s="30">
        <v>1920</v>
      </c>
      <c r="V540" s="32">
        <v>2.1</v>
      </c>
      <c r="W540" s="30">
        <v>10498</v>
      </c>
      <c r="X540" s="30">
        <v>60</v>
      </c>
      <c r="Y540" s="30">
        <v>0.3</v>
      </c>
      <c r="Z540" s="29" t="s">
        <v>86</v>
      </c>
      <c r="AA540" s="29" t="s">
        <v>86</v>
      </c>
      <c r="AB540" s="29"/>
      <c r="AC540" s="29"/>
      <c r="AD540" s="29" t="s">
        <v>84</v>
      </c>
      <c r="AE540" s="29" t="s">
        <v>83</v>
      </c>
      <c r="AF540" s="29" t="s">
        <v>405</v>
      </c>
      <c r="AG540" s="29"/>
      <c r="AH540" s="29" t="s">
        <v>86</v>
      </c>
      <c r="AI540" s="29"/>
      <c r="AJ540" s="29" t="s">
        <v>86</v>
      </c>
      <c r="AK540" s="29" t="s">
        <v>86</v>
      </c>
      <c r="AL540" s="29" t="s">
        <v>107</v>
      </c>
      <c r="AM540" s="29"/>
      <c r="AN540" s="29" t="s">
        <v>86</v>
      </c>
      <c r="AO540" s="29" t="s">
        <v>86</v>
      </c>
      <c r="AP540" s="29" t="s">
        <v>86</v>
      </c>
      <c r="AQ540" s="29" t="s">
        <v>96</v>
      </c>
      <c r="AR540" s="29"/>
      <c r="AS540" s="29" t="s">
        <v>84</v>
      </c>
      <c r="AT540" s="29" t="s">
        <v>89</v>
      </c>
      <c r="AU540" s="29"/>
      <c r="AV540" s="30">
        <v>1</v>
      </c>
      <c r="AW540" s="29" t="s">
        <v>84</v>
      </c>
      <c r="AX540" s="29" t="s">
        <v>84</v>
      </c>
      <c r="AY540" s="30">
        <v>200</v>
      </c>
      <c r="AZ540" s="30">
        <v>222</v>
      </c>
      <c r="BA540" s="30">
        <v>175</v>
      </c>
      <c r="BB540" s="30">
        <v>200.2</v>
      </c>
      <c r="BC540" s="29"/>
      <c r="BD540" s="29"/>
      <c r="BE540" s="30">
        <v>15.4</v>
      </c>
      <c r="BF540" s="29"/>
      <c r="BG540" s="30">
        <v>0.25</v>
      </c>
      <c r="BH540" s="29"/>
      <c r="BI540" s="29"/>
      <c r="BJ540" s="30">
        <v>0.18</v>
      </c>
      <c r="BK540" s="30">
        <v>48.64</v>
      </c>
      <c r="BL540" s="30">
        <v>48.64</v>
      </c>
      <c r="BM540" s="30">
        <v>50.6</v>
      </c>
      <c r="BN540" s="29"/>
      <c r="BO540" s="29"/>
      <c r="BP540" s="30">
        <v>0.23</v>
      </c>
      <c r="BQ540" s="30">
        <v>0.31</v>
      </c>
      <c r="BR540" s="29"/>
      <c r="BS540" s="30">
        <v>15.28</v>
      </c>
      <c r="BT540" s="30">
        <v>48.61</v>
      </c>
      <c r="BU540" s="29"/>
      <c r="BV540" s="30">
        <v>0</v>
      </c>
      <c r="BW540" s="28">
        <v>772</v>
      </c>
      <c r="BX540" s="33">
        <f t="shared" si="59"/>
        <v>48.63989999999999</v>
      </c>
      <c r="BY540" s="34">
        <f>IF(COUNTIF($G$2:G540,G540)=1,1,0)</f>
        <v>1</v>
      </c>
      <c r="BZ540" s="34">
        <f t="shared" si="60"/>
        <v>1</v>
      </c>
      <c r="CA540" s="28" t="s">
        <v>3405</v>
      </c>
      <c r="CB540" s="34" t="b">
        <f t="shared" si="65"/>
        <v>0</v>
      </c>
      <c r="CC540" s="34" t="b">
        <f t="shared" si="61"/>
        <v>0</v>
      </c>
      <c r="CD540" s="34" t="b">
        <f t="array" ref="CD540">ISNUMBER(SEARCH("Touch Screen",$AJ540))</f>
        <v>0</v>
      </c>
      <c r="CE540" s="34"/>
      <c r="CF540" s="34"/>
      <c r="CG540" s="32">
        <v>0.3</v>
      </c>
      <c r="CH540" s="28">
        <v>0</v>
      </c>
      <c r="CI540" s="33">
        <f>('2. AC Monitors'!$A$8*'1. Version 7 Dataset'!$R540)+('1. Version 7 Dataset'!$V540*'2. AC Monitors'!$B$8)+'2. AC Monitors'!$C$8</f>
        <v>40.917439999999999</v>
      </c>
      <c r="CJ540" s="35">
        <f>BX540-('2. AC Monitors'!$B$8*V540)</f>
        <v>39.81989999999999</v>
      </c>
      <c r="CK540" s="33">
        <f>IF($CH540=0,CJ540,CJ540-('2. AC Monitors'!$A$15*'1. Version 7 Dataset'!$CG540))</f>
        <v>39.81989999999999</v>
      </c>
      <c r="CL540" s="33">
        <f>IF($CC540=TRUE,'1. Version 7 Dataset'!CK540-($CI540*'2. AC Monitors'!$B$15),'1. Version 7 Dataset'!CK540)</f>
        <v>39.81989999999999</v>
      </c>
      <c r="CM540" s="33">
        <f>IF($CD540=TRUE,CL540-($CI540*'2. AC Monitors'!$D$15),CL540)</f>
        <v>39.81989999999999</v>
      </c>
      <c r="CN540" s="33">
        <f>IF($CB540=TRUE,CM540-($CI540*'2. AC Monitors'!$E$15),CM540)</f>
        <v>39.81989999999999</v>
      </c>
      <c r="CO540" s="33">
        <f>IF($CA540="DC",CN540+(CI540*(1-'2. AC Monitors'!$D$21)),CN540)</f>
        <v>39.81989999999999</v>
      </c>
      <c r="CP540" s="35">
        <f>('2. AC Monitors'!$A$8*'1. Version 7 Dataset'!$R540)+'2. AC Monitors'!$C$8</f>
        <v>32.097440000000006</v>
      </c>
      <c r="CQ540" s="35">
        <f t="shared" si="62"/>
        <v>0</v>
      </c>
      <c r="CR540" s="33">
        <f>(IF(CD540=TRUE,CI540+(CI540*'2. AC Monitors'!$D$15),'1. Version 7 Dataset'!CI540))*0.85</f>
        <v>34.779823999999998</v>
      </c>
      <c r="CS540" s="35">
        <f t="shared" si="63"/>
        <v>0</v>
      </c>
      <c r="CT540" s="35">
        <f>($AZ540*$R540*'3. Signage Displays'!$A$7)+'3. Signage Displays'!$B$7*TANH('3. Signage Displays'!$C$7*('1. Version 7 Dataset'!$R540+'3. Signage Displays'!$D$7)+'3. Signage Displays'!$E$7)+'3. Signage Displays'!$F$7</f>
        <v>28.797073477923767</v>
      </c>
      <c r="CU540" s="36">
        <f>($AZ540*$R540*'3. Signage Displays'!$A$7)</f>
        <v>1.7539776000000002</v>
      </c>
      <c r="CV540" s="37">
        <f>BE540-(AZ540*R540*'3. Signage Displays'!$A$7)</f>
        <v>13.6460224</v>
      </c>
      <c r="CW540" s="37">
        <f>IF(CC540=TRUE,CV540-(CT540*'3. Signage Displays'!$A$12),CV540)</f>
        <v>13.6460224</v>
      </c>
      <c r="CX540" s="38">
        <f>'3. Signage Displays'!$B$7*TANH('3. Signage Displays'!$C$7*('1. Version 7 Dataset'!R540+'3. Signage Displays'!$D$7)+'3. Signage Displays'!$E$7)+'3. Signage Displays'!$F$7</f>
        <v>27.043095877923768</v>
      </c>
      <c r="CY540" s="28">
        <f t="shared" si="64"/>
        <v>1</v>
      </c>
    </row>
    <row r="541" spans="1:103" s="17" customFormat="1" ht="19.5" customHeight="1">
      <c r="A541" s="28">
        <v>774</v>
      </c>
      <c r="B541" s="29" t="s">
        <v>3083</v>
      </c>
      <c r="C541" s="29" t="s">
        <v>3260</v>
      </c>
      <c r="D541" s="29" t="s">
        <v>3261</v>
      </c>
      <c r="E541" s="29" t="s">
        <v>3086</v>
      </c>
      <c r="F541" s="29" t="s">
        <v>3260</v>
      </c>
      <c r="G541" s="29" t="s">
        <v>3261</v>
      </c>
      <c r="H541" s="29"/>
      <c r="I541" s="29" t="s">
        <v>78</v>
      </c>
      <c r="J541" s="29" t="s">
        <v>79</v>
      </c>
      <c r="K541" s="29"/>
      <c r="L541" s="29" t="s">
        <v>80</v>
      </c>
      <c r="M541" s="29"/>
      <c r="N541" s="30">
        <v>1000</v>
      </c>
      <c r="O541" s="30">
        <v>18.8</v>
      </c>
      <c r="P541" s="30">
        <v>10.6</v>
      </c>
      <c r="Q541" s="31">
        <v>21.5</v>
      </c>
      <c r="R541" s="30">
        <v>198.1</v>
      </c>
      <c r="S541" s="30">
        <v>1.78</v>
      </c>
      <c r="T541" s="30">
        <v>1080</v>
      </c>
      <c r="U541" s="30">
        <v>1920</v>
      </c>
      <c r="V541" s="32">
        <v>2.1</v>
      </c>
      <c r="W541" s="30">
        <v>7760</v>
      </c>
      <c r="X541" s="30">
        <v>60</v>
      </c>
      <c r="Y541" s="30">
        <v>0.7</v>
      </c>
      <c r="Z541" s="29" t="s">
        <v>150</v>
      </c>
      <c r="AA541" s="29" t="s">
        <v>86</v>
      </c>
      <c r="AB541" s="29"/>
      <c r="AC541" s="29"/>
      <c r="AD541" s="29" t="s">
        <v>83</v>
      </c>
      <c r="AE541" s="29" t="s">
        <v>84</v>
      </c>
      <c r="AF541" s="29" t="s">
        <v>819</v>
      </c>
      <c r="AG541" s="29" t="s">
        <v>802</v>
      </c>
      <c r="AH541" s="29" t="s">
        <v>318</v>
      </c>
      <c r="AI541" s="29"/>
      <c r="AJ541" s="29" t="s">
        <v>318</v>
      </c>
      <c r="AK541" s="29" t="s">
        <v>318</v>
      </c>
      <c r="AL541" s="29" t="s">
        <v>87</v>
      </c>
      <c r="AM541" s="29" t="s">
        <v>802</v>
      </c>
      <c r="AN541" s="29" t="s">
        <v>86</v>
      </c>
      <c r="AO541" s="29" t="s">
        <v>86</v>
      </c>
      <c r="AP541" s="29" t="s">
        <v>86</v>
      </c>
      <c r="AQ541" s="29" t="s">
        <v>96</v>
      </c>
      <c r="AR541" s="29"/>
      <c r="AS541" s="29" t="s">
        <v>84</v>
      </c>
      <c r="AT541" s="29" t="s">
        <v>89</v>
      </c>
      <c r="AU541" s="29"/>
      <c r="AV541" s="29"/>
      <c r="AW541" s="29" t="s">
        <v>84</v>
      </c>
      <c r="AX541" s="29" t="s">
        <v>83</v>
      </c>
      <c r="AY541" s="30">
        <v>250</v>
      </c>
      <c r="AZ541" s="30">
        <v>277.8</v>
      </c>
      <c r="BA541" s="30">
        <v>232.7</v>
      </c>
      <c r="BB541" s="30">
        <v>200.8</v>
      </c>
      <c r="BC541" s="29"/>
      <c r="BD541" s="29"/>
      <c r="BE541" s="30">
        <v>16.7</v>
      </c>
      <c r="BF541" s="29"/>
      <c r="BG541" s="30">
        <v>0.2</v>
      </c>
      <c r="BH541" s="30">
        <v>0.2</v>
      </c>
      <c r="BI541" s="29"/>
      <c r="BJ541" s="30">
        <v>0.2</v>
      </c>
      <c r="BK541" s="30">
        <v>52.92</v>
      </c>
      <c r="BL541" s="30">
        <v>52.92</v>
      </c>
      <c r="BM541" s="30">
        <v>58.4</v>
      </c>
      <c r="BN541" s="29"/>
      <c r="BO541" s="29"/>
      <c r="BP541" s="30">
        <v>0.2</v>
      </c>
      <c r="BQ541" s="30">
        <v>0.2</v>
      </c>
      <c r="BR541" s="30">
        <v>0.2</v>
      </c>
      <c r="BS541" s="30">
        <v>16.8</v>
      </c>
      <c r="BT541" s="30">
        <v>52.92</v>
      </c>
      <c r="BU541" s="29"/>
      <c r="BV541" s="30">
        <v>0</v>
      </c>
      <c r="BW541" s="28">
        <v>774</v>
      </c>
      <c r="BX541" s="33">
        <f t="shared" si="59"/>
        <v>52.340999999999994</v>
      </c>
      <c r="BY541" s="34">
        <f>IF(COUNTIF($G$2:G541,G541)=1,1,0)</f>
        <v>1</v>
      </c>
      <c r="BZ541" s="34">
        <f t="shared" si="60"/>
        <v>1</v>
      </c>
      <c r="CA541" s="28" t="s">
        <v>3405</v>
      </c>
      <c r="CB541" s="34" t="b">
        <f t="shared" si="65"/>
        <v>0</v>
      </c>
      <c r="CC541" s="34" t="b">
        <f t="shared" si="61"/>
        <v>0</v>
      </c>
      <c r="CD541" s="34" t="b">
        <f t="array" ref="CD541">ISNUMBER(SEARCH("Touch Screen",$AJ541))</f>
        <v>1</v>
      </c>
      <c r="CE541" s="34"/>
      <c r="CF541" s="34"/>
      <c r="CG541" s="32">
        <v>0.7</v>
      </c>
      <c r="CH541" s="28">
        <v>0</v>
      </c>
      <c r="CI541" s="33">
        <f>('2. AC Monitors'!$A$8*'1. Version 7 Dataset'!$R541)+('1. Version 7 Dataset'!$V541*'2. AC Monitors'!$B$8)+'2. AC Monitors'!$C$8</f>
        <v>40.988199999999999</v>
      </c>
      <c r="CJ541" s="35">
        <f>BX541-('2. AC Monitors'!$B$8*V541)</f>
        <v>43.520999999999994</v>
      </c>
      <c r="CK541" s="33">
        <f>IF($CH541=0,CJ541,CJ541-('2. AC Monitors'!$A$15*'1. Version 7 Dataset'!$CG541))</f>
        <v>43.520999999999994</v>
      </c>
      <c r="CL541" s="33">
        <f>IF($CC541=TRUE,'1. Version 7 Dataset'!CK541-($CI541*'2. AC Monitors'!$B$15),'1. Version 7 Dataset'!CK541)</f>
        <v>43.520999999999994</v>
      </c>
      <c r="CM541" s="33">
        <f>IF($CD541=TRUE,CL541-($CI541*'2. AC Monitors'!$D$15),CL541)</f>
        <v>37.372769999999996</v>
      </c>
      <c r="CN541" s="33">
        <f>IF($CB541=TRUE,CM541-($CI541*'2. AC Monitors'!$E$15),CM541)</f>
        <v>37.372769999999996</v>
      </c>
      <c r="CO541" s="33">
        <f>IF($CA541="DC",CN541+(CI541*(1-'2. AC Monitors'!$D$21)),CN541)</f>
        <v>37.372769999999996</v>
      </c>
      <c r="CP541" s="35">
        <f>('2. AC Monitors'!$A$8*'1. Version 7 Dataset'!$R541)+'2. AC Monitors'!$C$8</f>
        <v>32.168199999999999</v>
      </c>
      <c r="CQ541" s="35">
        <f t="shared" si="62"/>
        <v>0</v>
      </c>
      <c r="CR541" s="33">
        <f>(IF(CD541=TRUE,CI541+(CI541*'2. AC Monitors'!$D$15),'1. Version 7 Dataset'!CI541))*0.85</f>
        <v>40.065965499999997</v>
      </c>
      <c r="CS541" s="35">
        <f t="shared" si="63"/>
        <v>0</v>
      </c>
      <c r="CT541" s="35">
        <f>($AZ541*$R541*'3. Signage Displays'!$A$7)+'3. Signage Displays'!$B$7*TANH('3. Signage Displays'!$C$7*('1. Version 7 Dataset'!$R541+'3. Signage Displays'!$D$7)+'3. Signage Displays'!$E$7)+'3. Signage Displays'!$F$7</f>
        <v>29.279062607445493</v>
      </c>
      <c r="CU541" s="36">
        <f>($AZ541*$R541*'3. Signage Displays'!$A$7)</f>
        <v>2.2012872000000003</v>
      </c>
      <c r="CV541" s="37">
        <f>BE541-(AZ541*R541*'3. Signage Displays'!$A$7)</f>
        <v>14.4987128</v>
      </c>
      <c r="CW541" s="37">
        <f>IF(CC541=TRUE,CV541-(CT541*'3. Signage Displays'!$A$12),CV541)</f>
        <v>14.4987128</v>
      </c>
      <c r="CX541" s="38">
        <f>'3. Signage Displays'!$B$7*TANH('3. Signage Displays'!$C$7*('1. Version 7 Dataset'!R541+'3. Signage Displays'!$D$7)+'3. Signage Displays'!$E$7)+'3. Signage Displays'!$F$7</f>
        <v>27.077775407445493</v>
      </c>
      <c r="CY541" s="28">
        <f t="shared" si="64"/>
        <v>1</v>
      </c>
    </row>
    <row r="542" spans="1:103" s="17" customFormat="1" ht="19.5" customHeight="1">
      <c r="A542" s="28">
        <v>775</v>
      </c>
      <c r="B542" s="29" t="s">
        <v>2231</v>
      </c>
      <c r="C542" s="29" t="s">
        <v>2326</v>
      </c>
      <c r="D542" s="29" t="s">
        <v>2327</v>
      </c>
      <c r="E542" s="29" t="s">
        <v>2234</v>
      </c>
      <c r="F542" s="29" t="s">
        <v>2326</v>
      </c>
      <c r="G542" s="29" t="s">
        <v>2327</v>
      </c>
      <c r="H542" s="29" t="s">
        <v>2328</v>
      </c>
      <c r="I542" s="29" t="s">
        <v>78</v>
      </c>
      <c r="J542" s="29" t="s">
        <v>100</v>
      </c>
      <c r="K542" s="29"/>
      <c r="L542" s="29" t="s">
        <v>80</v>
      </c>
      <c r="M542" s="29"/>
      <c r="N542" s="30">
        <v>1000</v>
      </c>
      <c r="O542" s="30">
        <v>10.6</v>
      </c>
      <c r="P542" s="30">
        <v>18.8</v>
      </c>
      <c r="Q542" s="31">
        <v>21.5</v>
      </c>
      <c r="R542" s="30">
        <v>197.52</v>
      </c>
      <c r="S542" s="30">
        <v>1.78</v>
      </c>
      <c r="T542" s="30">
        <v>1080</v>
      </c>
      <c r="U542" s="30">
        <v>1920</v>
      </c>
      <c r="V542" s="32">
        <v>2.1</v>
      </c>
      <c r="W542" s="30">
        <v>10498</v>
      </c>
      <c r="X542" s="30">
        <v>60</v>
      </c>
      <c r="Y542" s="30">
        <v>0.3</v>
      </c>
      <c r="Z542" s="29" t="s">
        <v>86</v>
      </c>
      <c r="AA542" s="29" t="s">
        <v>86</v>
      </c>
      <c r="AB542" s="29"/>
      <c r="AC542" s="29"/>
      <c r="AD542" s="29" t="s">
        <v>84</v>
      </c>
      <c r="AE542" s="29" t="s">
        <v>83</v>
      </c>
      <c r="AF542" s="29" t="s">
        <v>405</v>
      </c>
      <c r="AG542" s="29"/>
      <c r="AH542" s="29" t="s">
        <v>86</v>
      </c>
      <c r="AI542" s="29"/>
      <c r="AJ542" s="29" t="s">
        <v>86</v>
      </c>
      <c r="AK542" s="29" t="s">
        <v>86</v>
      </c>
      <c r="AL542" s="29" t="s">
        <v>107</v>
      </c>
      <c r="AM542" s="29"/>
      <c r="AN542" s="29" t="s">
        <v>86</v>
      </c>
      <c r="AO542" s="29" t="s">
        <v>86</v>
      </c>
      <c r="AP542" s="29" t="s">
        <v>86</v>
      </c>
      <c r="AQ542" s="29" t="s">
        <v>96</v>
      </c>
      <c r="AR542" s="29"/>
      <c r="AS542" s="29" t="s">
        <v>84</v>
      </c>
      <c r="AT542" s="29" t="s">
        <v>89</v>
      </c>
      <c r="AU542" s="29"/>
      <c r="AV542" s="30">
        <v>1</v>
      </c>
      <c r="AW542" s="29" t="s">
        <v>84</v>
      </c>
      <c r="AX542" s="29" t="s">
        <v>84</v>
      </c>
      <c r="AY542" s="30">
        <v>250</v>
      </c>
      <c r="AZ542" s="30">
        <v>231</v>
      </c>
      <c r="BA542" s="30">
        <v>222</v>
      </c>
      <c r="BB542" s="30">
        <v>200.2</v>
      </c>
      <c r="BC542" s="29"/>
      <c r="BD542" s="29"/>
      <c r="BE542" s="30">
        <v>15.84</v>
      </c>
      <c r="BF542" s="29"/>
      <c r="BG542" s="30">
        <v>0.27</v>
      </c>
      <c r="BH542" s="29"/>
      <c r="BI542" s="29"/>
      <c r="BJ542" s="30">
        <v>0.2</v>
      </c>
      <c r="BK542" s="30">
        <v>50.1</v>
      </c>
      <c r="BL542" s="30">
        <v>50.1</v>
      </c>
      <c r="BM542" s="30">
        <v>50.59</v>
      </c>
      <c r="BN542" s="29"/>
      <c r="BO542" s="29"/>
      <c r="BP542" s="30">
        <v>0.21</v>
      </c>
      <c r="BQ542" s="30">
        <v>0.27</v>
      </c>
      <c r="BR542" s="29"/>
      <c r="BS542" s="30">
        <v>15.91</v>
      </c>
      <c r="BT542" s="30">
        <v>50.32</v>
      </c>
      <c r="BU542" s="29"/>
      <c r="BV542" s="30">
        <v>0</v>
      </c>
      <c r="BW542" s="28">
        <v>775</v>
      </c>
      <c r="BX542" s="33">
        <f t="shared" si="59"/>
        <v>50.102820000000001</v>
      </c>
      <c r="BY542" s="34">
        <f>IF(COUNTIF($G$2:G542,G542)=1,1,0)</f>
        <v>1</v>
      </c>
      <c r="BZ542" s="34">
        <f t="shared" si="60"/>
        <v>1</v>
      </c>
      <c r="CA542" s="28" t="s">
        <v>3405</v>
      </c>
      <c r="CB542" s="34" t="b">
        <f t="shared" si="65"/>
        <v>0</v>
      </c>
      <c r="CC542" s="34" t="b">
        <f t="shared" si="61"/>
        <v>0</v>
      </c>
      <c r="CD542" s="34" t="b">
        <f t="array" ref="CD542">ISNUMBER(SEARCH("Touch Screen",$AJ542))</f>
        <v>0</v>
      </c>
      <c r="CE542" s="34"/>
      <c r="CF542" s="34"/>
      <c r="CG542" s="32">
        <v>0.3</v>
      </c>
      <c r="CH542" s="28">
        <v>0</v>
      </c>
      <c r="CI542" s="33">
        <f>('2. AC Monitors'!$A$8*'1. Version 7 Dataset'!$R542)+('1. Version 7 Dataset'!$V542*'2. AC Monitors'!$B$8)+'2. AC Monitors'!$C$8</f>
        <v>40.917439999999999</v>
      </c>
      <c r="CJ542" s="35">
        <f>BX542-('2. AC Monitors'!$B$8*V542)</f>
        <v>41.282820000000001</v>
      </c>
      <c r="CK542" s="33">
        <f>IF($CH542=0,CJ542,CJ542-('2. AC Monitors'!$A$15*'1. Version 7 Dataset'!$CG542))</f>
        <v>41.282820000000001</v>
      </c>
      <c r="CL542" s="33">
        <f>IF($CC542=TRUE,'1. Version 7 Dataset'!CK542-($CI542*'2. AC Monitors'!$B$15),'1. Version 7 Dataset'!CK542)</f>
        <v>41.282820000000001</v>
      </c>
      <c r="CM542" s="33">
        <f>IF($CD542=TRUE,CL542-($CI542*'2. AC Monitors'!$D$15),CL542)</f>
        <v>41.282820000000001</v>
      </c>
      <c r="CN542" s="33">
        <f>IF($CB542=TRUE,CM542-($CI542*'2. AC Monitors'!$E$15),CM542)</f>
        <v>41.282820000000001</v>
      </c>
      <c r="CO542" s="33">
        <f>IF($CA542="DC",CN542+(CI542*(1-'2. AC Monitors'!$D$21)),CN542)</f>
        <v>41.282820000000001</v>
      </c>
      <c r="CP542" s="35">
        <f>('2. AC Monitors'!$A$8*'1. Version 7 Dataset'!$R542)+'2. AC Monitors'!$C$8</f>
        <v>32.097440000000006</v>
      </c>
      <c r="CQ542" s="35">
        <f t="shared" si="62"/>
        <v>0</v>
      </c>
      <c r="CR542" s="33">
        <f>(IF(CD542=TRUE,CI542+(CI542*'2. AC Monitors'!$D$15),'1. Version 7 Dataset'!CI542))*0.85</f>
        <v>34.779823999999998</v>
      </c>
      <c r="CS542" s="35">
        <f t="shared" si="63"/>
        <v>0</v>
      </c>
      <c r="CT542" s="35">
        <f>($AZ542*$R542*'3. Signage Displays'!$A$7)+'3. Signage Displays'!$B$7*TANH('3. Signage Displays'!$C$7*('1. Version 7 Dataset'!$R542+'3. Signage Displays'!$D$7)+'3. Signage Displays'!$E$7)+'3. Signage Displays'!$F$7</f>
        <v>28.868180677923768</v>
      </c>
      <c r="CU542" s="36">
        <f>($AZ542*$R542*'3. Signage Displays'!$A$7)</f>
        <v>1.8250848000000002</v>
      </c>
      <c r="CV542" s="37">
        <f>BE542-(AZ542*R542*'3. Signage Displays'!$A$7)</f>
        <v>14.014915199999999</v>
      </c>
      <c r="CW542" s="37">
        <f>IF(CC542=TRUE,CV542-(CT542*'3. Signage Displays'!$A$12),CV542)</f>
        <v>14.014915199999999</v>
      </c>
      <c r="CX542" s="38">
        <f>'3. Signage Displays'!$B$7*TANH('3. Signage Displays'!$C$7*('1. Version 7 Dataset'!R542+'3. Signage Displays'!$D$7)+'3. Signage Displays'!$E$7)+'3. Signage Displays'!$F$7</f>
        <v>27.043095877923768</v>
      </c>
      <c r="CY542" s="28">
        <f t="shared" si="64"/>
        <v>1</v>
      </c>
    </row>
    <row r="543" spans="1:103" s="17" customFormat="1" ht="19.5" customHeight="1">
      <c r="A543" s="28">
        <v>778</v>
      </c>
      <c r="B543" s="29" t="s">
        <v>2857</v>
      </c>
      <c r="C543" s="29" t="s">
        <v>3016</v>
      </c>
      <c r="D543" s="29" t="s">
        <v>3017</v>
      </c>
      <c r="E543" s="29" t="s">
        <v>2860</v>
      </c>
      <c r="F543" s="29" t="s">
        <v>3018</v>
      </c>
      <c r="G543" s="29" t="s">
        <v>3017</v>
      </c>
      <c r="H543" s="29" t="s">
        <v>3019</v>
      </c>
      <c r="I543" s="29" t="s">
        <v>78</v>
      </c>
      <c r="J543" s="29" t="s">
        <v>100</v>
      </c>
      <c r="K543" s="29"/>
      <c r="L543" s="29" t="s">
        <v>80</v>
      </c>
      <c r="M543" s="29"/>
      <c r="N543" s="30">
        <v>1200</v>
      </c>
      <c r="O543" s="30">
        <v>13.2</v>
      </c>
      <c r="P543" s="30">
        <v>23.5</v>
      </c>
      <c r="Q543" s="31">
        <v>27</v>
      </c>
      <c r="R543" s="30">
        <v>311.5</v>
      </c>
      <c r="S543" s="30">
        <v>1.78</v>
      </c>
      <c r="T543" s="30">
        <v>1080</v>
      </c>
      <c r="U543" s="30">
        <v>1920</v>
      </c>
      <c r="V543" s="32">
        <v>2.1</v>
      </c>
      <c r="W543" s="30">
        <v>6657</v>
      </c>
      <c r="X543" s="30">
        <v>60</v>
      </c>
      <c r="Y543" s="30">
        <v>0.3</v>
      </c>
      <c r="Z543" s="29" t="s">
        <v>86</v>
      </c>
      <c r="AA543" s="29" t="s">
        <v>86</v>
      </c>
      <c r="AB543" s="29"/>
      <c r="AC543" s="29"/>
      <c r="AD543" s="29" t="s">
        <v>84</v>
      </c>
      <c r="AE543" s="29" t="s">
        <v>83</v>
      </c>
      <c r="AF543" s="29" t="s">
        <v>139</v>
      </c>
      <c r="AG543" s="29"/>
      <c r="AH543" s="29" t="s">
        <v>120</v>
      </c>
      <c r="AI543" s="29"/>
      <c r="AJ543" s="29" t="s">
        <v>120</v>
      </c>
      <c r="AK543" s="29" t="s">
        <v>86</v>
      </c>
      <c r="AL543" s="29" t="s">
        <v>102</v>
      </c>
      <c r="AM543" s="29"/>
      <c r="AN543" s="29" t="s">
        <v>86</v>
      </c>
      <c r="AO543" s="29" t="s">
        <v>86</v>
      </c>
      <c r="AP543" s="29" t="s">
        <v>86</v>
      </c>
      <c r="AQ543" s="29" t="s">
        <v>96</v>
      </c>
      <c r="AR543" s="29"/>
      <c r="AS543" s="29" t="s">
        <v>84</v>
      </c>
      <c r="AT543" s="29" t="s">
        <v>89</v>
      </c>
      <c r="AU543" s="29"/>
      <c r="AV543" s="30">
        <v>1</v>
      </c>
      <c r="AW543" s="29" t="s">
        <v>84</v>
      </c>
      <c r="AX543" s="29" t="s">
        <v>84</v>
      </c>
      <c r="AY543" s="30">
        <v>300</v>
      </c>
      <c r="AZ543" s="30">
        <v>280</v>
      </c>
      <c r="BA543" s="30">
        <v>250</v>
      </c>
      <c r="BB543" s="30">
        <v>200.2</v>
      </c>
      <c r="BC543" s="29"/>
      <c r="BD543" s="29"/>
      <c r="BE543" s="30">
        <v>19.920000000000002</v>
      </c>
      <c r="BF543" s="29"/>
      <c r="BG543" s="30">
        <v>0.26</v>
      </c>
      <c r="BH543" s="29"/>
      <c r="BI543" s="29"/>
      <c r="BJ543" s="30">
        <v>0.15</v>
      </c>
      <c r="BK543" s="30">
        <v>62.56</v>
      </c>
      <c r="BL543" s="30">
        <v>62.56</v>
      </c>
      <c r="BM543" s="30">
        <v>64.010000000000005</v>
      </c>
      <c r="BN543" s="29"/>
      <c r="BO543" s="29"/>
      <c r="BP543" s="30">
        <v>0.18</v>
      </c>
      <c r="BQ543" s="30">
        <v>0.28999999999999998</v>
      </c>
      <c r="BR543" s="29"/>
      <c r="BS543" s="30">
        <v>19.86</v>
      </c>
      <c r="BT543" s="30">
        <v>62.54</v>
      </c>
      <c r="BU543" s="29"/>
      <c r="BV543" s="30">
        <v>0</v>
      </c>
      <c r="BW543" s="28">
        <v>778</v>
      </c>
      <c r="BX543" s="33">
        <f t="shared" si="59"/>
        <v>62.555160000000001</v>
      </c>
      <c r="BY543" s="34">
        <f>IF(COUNTIF($G$2:G543,G543)=1,1,0)</f>
        <v>1</v>
      </c>
      <c r="BZ543" s="34">
        <f t="shared" si="60"/>
        <v>1</v>
      </c>
      <c r="CA543" s="28" t="s">
        <v>3405</v>
      </c>
      <c r="CB543" s="34" t="b">
        <f t="shared" si="65"/>
        <v>0</v>
      </c>
      <c r="CC543" s="34" t="b">
        <f t="shared" si="61"/>
        <v>0</v>
      </c>
      <c r="CD543" s="34" t="b">
        <f t="array" ref="CD543">ISNUMBER(SEARCH("Touch Screen",$AJ543))</f>
        <v>0</v>
      </c>
      <c r="CE543" s="34"/>
      <c r="CF543" s="34"/>
      <c r="CG543" s="32">
        <v>0.3</v>
      </c>
      <c r="CH543" s="28">
        <v>0</v>
      </c>
      <c r="CI543" s="33">
        <f>('2. AC Monitors'!$A$8*'1. Version 7 Dataset'!$R543)+('1. Version 7 Dataset'!$V543*'2. AC Monitors'!$B$8)+'2. AC Monitors'!$C$8</f>
        <v>54.823</v>
      </c>
      <c r="CJ543" s="35">
        <f>BX543-('2. AC Monitors'!$B$8*V543)</f>
        <v>53.73516</v>
      </c>
      <c r="CK543" s="33">
        <f>IF($CH543=0,CJ543,CJ543-('2. AC Monitors'!$A$15*'1. Version 7 Dataset'!$CG543))</f>
        <v>53.73516</v>
      </c>
      <c r="CL543" s="33">
        <f>IF($CC543=TRUE,'1. Version 7 Dataset'!CK543-($CI543*'2. AC Monitors'!$B$15),'1. Version 7 Dataset'!CK543)</f>
        <v>53.73516</v>
      </c>
      <c r="CM543" s="33">
        <f>IF($CD543=TRUE,CL543-($CI543*'2. AC Monitors'!$D$15),CL543)</f>
        <v>53.73516</v>
      </c>
      <c r="CN543" s="33">
        <f>IF($CB543=TRUE,CM543-($CI543*'2. AC Monitors'!$E$15),CM543)</f>
        <v>53.73516</v>
      </c>
      <c r="CO543" s="33">
        <f>IF($CA543="DC",CN543+(CI543*(1-'2. AC Monitors'!$D$21)),CN543)</f>
        <v>53.73516</v>
      </c>
      <c r="CP543" s="35">
        <f>('2. AC Monitors'!$A$8*'1. Version 7 Dataset'!$R543)+'2. AC Monitors'!$C$8</f>
        <v>46.003</v>
      </c>
      <c r="CQ543" s="35">
        <f t="shared" si="62"/>
        <v>0</v>
      </c>
      <c r="CR543" s="33">
        <f>(IF(CD543=TRUE,CI543+(CI543*'2. AC Monitors'!$D$15),'1. Version 7 Dataset'!CI543))*0.85</f>
        <v>46.599550000000001</v>
      </c>
      <c r="CS543" s="35">
        <f t="shared" si="63"/>
        <v>0</v>
      </c>
      <c r="CT543" s="35">
        <f>($AZ543*$R543*'3. Signage Displays'!$A$7)+'3. Signage Displays'!$B$7*TANH('3. Signage Displays'!$C$7*('1. Version 7 Dataset'!$R543+'3. Signage Displays'!$D$7)+'3. Signage Displays'!$E$7)+'3. Signage Displays'!$F$7</f>
        <v>37.3170976264432</v>
      </c>
      <c r="CU543" s="36">
        <f>($AZ543*$R543*'3. Signage Displays'!$A$7)</f>
        <v>3.4888000000000003</v>
      </c>
      <c r="CV543" s="37">
        <f>BE543-(AZ543*R543*'3. Signage Displays'!$A$7)</f>
        <v>16.4312</v>
      </c>
      <c r="CW543" s="37">
        <f>IF(CC543=TRUE,CV543-(CT543*'3. Signage Displays'!$A$12),CV543)</f>
        <v>16.4312</v>
      </c>
      <c r="CX543" s="38">
        <f>'3. Signage Displays'!$B$7*TANH('3. Signage Displays'!$C$7*('1. Version 7 Dataset'!R543+'3. Signage Displays'!$D$7)+'3. Signage Displays'!$E$7)+'3. Signage Displays'!$F$7</f>
        <v>33.828297626443195</v>
      </c>
      <c r="CY543" s="28">
        <f t="shared" si="64"/>
        <v>1</v>
      </c>
    </row>
    <row r="544" spans="1:103" s="17" customFormat="1" ht="19.5" customHeight="1">
      <c r="A544" s="28">
        <v>783</v>
      </c>
      <c r="B544" s="29" t="s">
        <v>72</v>
      </c>
      <c r="C544" s="29" t="s">
        <v>172</v>
      </c>
      <c r="D544" s="29" t="s">
        <v>173</v>
      </c>
      <c r="E544" s="29" t="s">
        <v>75</v>
      </c>
      <c r="F544" s="29" t="s">
        <v>172</v>
      </c>
      <c r="G544" s="29" t="s">
        <v>173</v>
      </c>
      <c r="H544" s="29" t="s">
        <v>174</v>
      </c>
      <c r="I544" s="29" t="s">
        <v>78</v>
      </c>
      <c r="J544" s="29" t="s">
        <v>88</v>
      </c>
      <c r="K544" s="29" t="s">
        <v>158</v>
      </c>
      <c r="L544" s="29" t="s">
        <v>80</v>
      </c>
      <c r="M544" s="29" t="s">
        <v>105</v>
      </c>
      <c r="N544" s="30">
        <v>1000</v>
      </c>
      <c r="O544" s="30">
        <v>13.2</v>
      </c>
      <c r="P544" s="30">
        <v>23.5</v>
      </c>
      <c r="Q544" s="31">
        <v>27</v>
      </c>
      <c r="R544" s="30">
        <v>311.67</v>
      </c>
      <c r="S544" s="30">
        <v>1.78</v>
      </c>
      <c r="T544" s="30">
        <v>1080</v>
      </c>
      <c r="U544" s="30">
        <v>1920</v>
      </c>
      <c r="V544" s="32">
        <v>2.1</v>
      </c>
      <c r="W544" s="30">
        <v>6653</v>
      </c>
      <c r="X544" s="30">
        <v>60</v>
      </c>
      <c r="Y544" s="30">
        <v>32.200000000000003</v>
      </c>
      <c r="Z544" s="29" t="s">
        <v>86</v>
      </c>
      <c r="AA544" s="29" t="s">
        <v>86</v>
      </c>
      <c r="AB544" s="29"/>
      <c r="AC544" s="29"/>
      <c r="AD544" s="29" t="s">
        <v>84</v>
      </c>
      <c r="AE544" s="29" t="s">
        <v>83</v>
      </c>
      <c r="AF544" s="29" t="s">
        <v>175</v>
      </c>
      <c r="AG544" s="29" t="s">
        <v>176</v>
      </c>
      <c r="AH544" s="29" t="s">
        <v>86</v>
      </c>
      <c r="AI544" s="29" t="s">
        <v>105</v>
      </c>
      <c r="AJ544" s="29" t="s">
        <v>86</v>
      </c>
      <c r="AK544" s="29" t="s">
        <v>86</v>
      </c>
      <c r="AL544" s="29" t="s">
        <v>87</v>
      </c>
      <c r="AM544" s="29" t="s">
        <v>176</v>
      </c>
      <c r="AN544" s="29" t="s">
        <v>86</v>
      </c>
      <c r="AO544" s="29" t="s">
        <v>86</v>
      </c>
      <c r="AP544" s="29" t="s">
        <v>86</v>
      </c>
      <c r="AQ544" s="29" t="s">
        <v>96</v>
      </c>
      <c r="AR544" s="29" t="s">
        <v>105</v>
      </c>
      <c r="AS544" s="29" t="s">
        <v>84</v>
      </c>
      <c r="AT544" s="29" t="s">
        <v>89</v>
      </c>
      <c r="AU544" s="29" t="s">
        <v>105</v>
      </c>
      <c r="AV544" s="30">
        <v>0</v>
      </c>
      <c r="AW544" s="29" t="s">
        <v>84</v>
      </c>
      <c r="AX544" s="29" t="s">
        <v>83</v>
      </c>
      <c r="AY544" s="30">
        <v>250</v>
      </c>
      <c r="AZ544" s="30">
        <v>258.7</v>
      </c>
      <c r="BA544" s="30">
        <v>258.7</v>
      </c>
      <c r="BB544" s="30">
        <v>200</v>
      </c>
      <c r="BC544" s="29"/>
      <c r="BD544" s="29"/>
      <c r="BE544" s="30">
        <v>19.61</v>
      </c>
      <c r="BF544" s="29"/>
      <c r="BG544" s="30">
        <v>0.41</v>
      </c>
      <c r="BH544" s="29"/>
      <c r="BI544" s="29"/>
      <c r="BJ544" s="30">
        <v>0.31</v>
      </c>
      <c r="BK544" s="30">
        <v>62.47</v>
      </c>
      <c r="BL544" s="30">
        <v>62.47</v>
      </c>
      <c r="BM544" s="30">
        <v>64</v>
      </c>
      <c r="BN544" s="29"/>
      <c r="BO544" s="29"/>
      <c r="BP544" s="30">
        <v>0.39</v>
      </c>
      <c r="BQ544" s="30">
        <v>0.45</v>
      </c>
      <c r="BR544" s="29"/>
      <c r="BS544" s="30">
        <v>20.04</v>
      </c>
      <c r="BT544" s="30">
        <v>64</v>
      </c>
      <c r="BU544" s="29"/>
      <c r="BV544" s="30">
        <v>0</v>
      </c>
      <c r="BW544" s="28">
        <v>783</v>
      </c>
      <c r="BX544" s="33">
        <f t="shared" si="59"/>
        <v>62.458799999999989</v>
      </c>
      <c r="BY544" s="34">
        <f>IF(COUNTIF($G$2:G544,G544)=1,1,0)</f>
        <v>1</v>
      </c>
      <c r="BZ544" s="34">
        <f t="shared" si="60"/>
        <v>1</v>
      </c>
      <c r="CA544" s="28" t="s">
        <v>3405</v>
      </c>
      <c r="CB544" s="34" t="b">
        <f t="shared" si="65"/>
        <v>0</v>
      </c>
      <c r="CC544" s="34" t="b">
        <f t="shared" si="61"/>
        <v>0</v>
      </c>
      <c r="CD544" s="34" t="b">
        <f t="array" ref="CD544">ISNUMBER(SEARCH("Touch Screen",$AJ544))</f>
        <v>0</v>
      </c>
      <c r="CE544" s="34"/>
      <c r="CF544" s="34"/>
      <c r="CG544" s="32">
        <v>32.200000000000003</v>
      </c>
      <c r="CH544" s="28">
        <v>0</v>
      </c>
      <c r="CI544" s="33">
        <f>('2. AC Monitors'!$A$8*'1. Version 7 Dataset'!$R544)+('1. Version 7 Dataset'!$V544*'2. AC Monitors'!$B$8)+'2. AC Monitors'!$C$8</f>
        <v>54.843740000000004</v>
      </c>
      <c r="CJ544" s="35">
        <f>BX544-('2. AC Monitors'!$B$8*V544)</f>
        <v>53.638799999999989</v>
      </c>
      <c r="CK544" s="33">
        <f>IF($CH544=0,CJ544,CJ544-('2. AC Monitors'!$A$15*'1. Version 7 Dataset'!$CG544))</f>
        <v>53.638799999999989</v>
      </c>
      <c r="CL544" s="33">
        <f>IF($CC544=TRUE,'1. Version 7 Dataset'!CK544-($CI544*'2. AC Monitors'!$B$15),'1. Version 7 Dataset'!CK544)</f>
        <v>53.638799999999989</v>
      </c>
      <c r="CM544" s="33">
        <f>IF($CD544=TRUE,CL544-($CI544*'2. AC Monitors'!$D$15),CL544)</f>
        <v>53.638799999999989</v>
      </c>
      <c r="CN544" s="33">
        <f>IF($CB544=TRUE,CM544-($CI544*'2. AC Monitors'!$E$15),CM544)</f>
        <v>53.638799999999989</v>
      </c>
      <c r="CO544" s="33">
        <f>IF($CA544="DC",CN544+(CI544*(1-'2. AC Monitors'!$D$21)),CN544)</f>
        <v>53.638799999999989</v>
      </c>
      <c r="CP544" s="35">
        <f>('2. AC Monitors'!$A$8*'1. Version 7 Dataset'!$R544)+'2. AC Monitors'!$C$8</f>
        <v>46.023740000000004</v>
      </c>
      <c r="CQ544" s="35">
        <f t="shared" si="62"/>
        <v>0</v>
      </c>
      <c r="CR544" s="33">
        <f>(IF(CD544=TRUE,CI544+(CI544*'2. AC Monitors'!$D$15),'1. Version 7 Dataset'!CI544))*0.85</f>
        <v>46.617179</v>
      </c>
      <c r="CS544" s="35">
        <f t="shared" si="63"/>
        <v>0</v>
      </c>
      <c r="CT544" s="35">
        <f>($AZ544*$R544*'3. Signage Displays'!$A$7)+'3. Signage Displays'!$B$7*TANH('3. Signage Displays'!$C$7*('1. Version 7 Dataset'!$R544+'3. Signage Displays'!$D$7)+'3. Signage Displays'!$E$7)+'3. Signage Displays'!$F$7</f>
        <v>37.063523239051399</v>
      </c>
      <c r="CU544" s="36">
        <f>($AZ544*$R544*'3. Signage Displays'!$A$7)</f>
        <v>3.2251611599999999</v>
      </c>
      <c r="CV544" s="37">
        <f>BE544-(AZ544*R544*'3. Signage Displays'!$A$7)</f>
        <v>16.38483884</v>
      </c>
      <c r="CW544" s="37">
        <f>IF(CC544=TRUE,CV544-(CT544*'3. Signage Displays'!$A$12),CV544)</f>
        <v>16.38483884</v>
      </c>
      <c r="CX544" s="38">
        <f>'3. Signage Displays'!$B$7*TANH('3. Signage Displays'!$C$7*('1. Version 7 Dataset'!R544+'3. Signage Displays'!$D$7)+'3. Signage Displays'!$E$7)+'3. Signage Displays'!$F$7</f>
        <v>33.8383620790514</v>
      </c>
      <c r="CY544" s="28">
        <f t="shared" si="64"/>
        <v>1</v>
      </c>
    </row>
    <row r="545" spans="1:103" s="17" customFormat="1" ht="19.5" customHeight="1">
      <c r="A545" s="28">
        <v>784</v>
      </c>
      <c r="B545" s="29" t="s">
        <v>72</v>
      </c>
      <c r="C545" s="29" t="s">
        <v>258</v>
      </c>
      <c r="D545" s="29" t="s">
        <v>259</v>
      </c>
      <c r="E545" s="29" t="s">
        <v>75</v>
      </c>
      <c r="F545" s="29" t="s">
        <v>260</v>
      </c>
      <c r="G545" s="29" t="s">
        <v>259</v>
      </c>
      <c r="H545" s="29" t="s">
        <v>261</v>
      </c>
      <c r="I545" s="29" t="s">
        <v>78</v>
      </c>
      <c r="J545" s="29" t="s">
        <v>88</v>
      </c>
      <c r="K545" s="29" t="s">
        <v>158</v>
      </c>
      <c r="L545" s="29" t="s">
        <v>80</v>
      </c>
      <c r="M545" s="29" t="s">
        <v>105</v>
      </c>
      <c r="N545" s="30">
        <v>1000</v>
      </c>
      <c r="O545" s="30">
        <v>11.3</v>
      </c>
      <c r="P545" s="30">
        <v>20</v>
      </c>
      <c r="Q545" s="31">
        <v>23</v>
      </c>
      <c r="R545" s="30">
        <v>226.1</v>
      </c>
      <c r="S545" s="30">
        <v>1.78</v>
      </c>
      <c r="T545" s="30">
        <v>1080</v>
      </c>
      <c r="U545" s="30">
        <v>1920</v>
      </c>
      <c r="V545" s="32">
        <v>2.1</v>
      </c>
      <c r="W545" s="30">
        <v>9176</v>
      </c>
      <c r="X545" s="30">
        <v>60</v>
      </c>
      <c r="Y545" s="30">
        <v>33.200000000000003</v>
      </c>
      <c r="Z545" s="29" t="s">
        <v>150</v>
      </c>
      <c r="AA545" s="29" t="s">
        <v>86</v>
      </c>
      <c r="AB545" s="29"/>
      <c r="AC545" s="29"/>
      <c r="AD545" s="29" t="s">
        <v>83</v>
      </c>
      <c r="AE545" s="29" t="s">
        <v>83</v>
      </c>
      <c r="AF545" s="29" t="s">
        <v>139</v>
      </c>
      <c r="AG545" s="29" t="s">
        <v>176</v>
      </c>
      <c r="AH545" s="29" t="s">
        <v>120</v>
      </c>
      <c r="AI545" s="29" t="s">
        <v>105</v>
      </c>
      <c r="AJ545" s="29" t="s">
        <v>120</v>
      </c>
      <c r="AK545" s="29" t="s">
        <v>86</v>
      </c>
      <c r="AL545" s="29" t="s">
        <v>102</v>
      </c>
      <c r="AM545" s="29" t="s">
        <v>176</v>
      </c>
      <c r="AN545" s="29" t="s">
        <v>86</v>
      </c>
      <c r="AO545" s="29" t="s">
        <v>86</v>
      </c>
      <c r="AP545" s="29" t="s">
        <v>86</v>
      </c>
      <c r="AQ545" s="29" t="s">
        <v>96</v>
      </c>
      <c r="AR545" s="29" t="s">
        <v>105</v>
      </c>
      <c r="AS545" s="29" t="s">
        <v>84</v>
      </c>
      <c r="AT545" s="29" t="s">
        <v>89</v>
      </c>
      <c r="AU545" s="29" t="s">
        <v>105</v>
      </c>
      <c r="AV545" s="30">
        <v>0</v>
      </c>
      <c r="AW545" s="29" t="s">
        <v>84</v>
      </c>
      <c r="AX545" s="29" t="s">
        <v>83</v>
      </c>
      <c r="AY545" s="30">
        <v>275</v>
      </c>
      <c r="AZ545" s="30">
        <v>275</v>
      </c>
      <c r="BA545" s="30">
        <v>210</v>
      </c>
      <c r="BB545" s="30">
        <v>200</v>
      </c>
      <c r="BC545" s="29"/>
      <c r="BD545" s="29"/>
      <c r="BE545" s="30">
        <v>15.77</v>
      </c>
      <c r="BF545" s="29"/>
      <c r="BG545" s="30">
        <v>0.23</v>
      </c>
      <c r="BH545" s="29"/>
      <c r="BI545" s="29"/>
      <c r="BJ545" s="30">
        <v>0.18</v>
      </c>
      <c r="BK545" s="30">
        <v>49.66</v>
      </c>
      <c r="BL545" s="30">
        <v>49.66</v>
      </c>
      <c r="BM545" s="30">
        <v>50.8</v>
      </c>
      <c r="BN545" s="29"/>
      <c r="BO545" s="29"/>
      <c r="BP545" s="30">
        <v>0.21</v>
      </c>
      <c r="BQ545" s="30">
        <v>0.26</v>
      </c>
      <c r="BR545" s="29"/>
      <c r="BS545" s="30">
        <v>15.9</v>
      </c>
      <c r="BT545" s="30">
        <v>50.23</v>
      </c>
      <c r="BU545" s="29"/>
      <c r="BV545" s="30">
        <v>0</v>
      </c>
      <c r="BW545" s="28">
        <v>784</v>
      </c>
      <c r="BX545" s="33">
        <f t="shared" si="59"/>
        <v>49.660439999999994</v>
      </c>
      <c r="BY545" s="34">
        <f>IF(COUNTIF($G$2:G545,G545)=1,1,0)</f>
        <v>1</v>
      </c>
      <c r="BZ545" s="34">
        <f t="shared" si="60"/>
        <v>1</v>
      </c>
      <c r="CA545" s="28" t="s">
        <v>3405</v>
      </c>
      <c r="CB545" s="34" t="b">
        <f t="shared" si="65"/>
        <v>0</v>
      </c>
      <c r="CC545" s="34" t="b">
        <f t="shared" si="61"/>
        <v>0</v>
      </c>
      <c r="CD545" s="34" t="b">
        <f t="array" ref="CD545">ISNUMBER(SEARCH("Touch Screen",$AJ545))</f>
        <v>0</v>
      </c>
      <c r="CE545" s="34"/>
      <c r="CF545" s="34"/>
      <c r="CG545" s="32">
        <v>33.200000000000003</v>
      </c>
      <c r="CH545" s="28">
        <v>0</v>
      </c>
      <c r="CI545" s="33">
        <f>('2. AC Monitors'!$A$8*'1. Version 7 Dataset'!$R545)+('1. Version 7 Dataset'!$V545*'2. AC Monitors'!$B$8)+'2. AC Monitors'!$C$8</f>
        <v>44.404200000000003</v>
      </c>
      <c r="CJ545" s="35">
        <f>BX545-('2. AC Monitors'!$B$8*V545)</f>
        <v>40.840439999999994</v>
      </c>
      <c r="CK545" s="33">
        <f>IF($CH545=0,CJ545,CJ545-('2. AC Monitors'!$A$15*'1. Version 7 Dataset'!$CG545))</f>
        <v>40.840439999999994</v>
      </c>
      <c r="CL545" s="33">
        <f>IF($CC545=TRUE,'1. Version 7 Dataset'!CK545-($CI545*'2. AC Monitors'!$B$15),'1. Version 7 Dataset'!CK545)</f>
        <v>40.840439999999994</v>
      </c>
      <c r="CM545" s="33">
        <f>IF($CD545=TRUE,CL545-($CI545*'2. AC Monitors'!$D$15),CL545)</f>
        <v>40.840439999999994</v>
      </c>
      <c r="CN545" s="33">
        <f>IF($CB545=TRUE,CM545-($CI545*'2. AC Monitors'!$E$15),CM545)</f>
        <v>40.840439999999994</v>
      </c>
      <c r="CO545" s="33">
        <f>IF($CA545="DC",CN545+(CI545*(1-'2. AC Monitors'!$D$21)),CN545)</f>
        <v>40.840439999999994</v>
      </c>
      <c r="CP545" s="35">
        <f>('2. AC Monitors'!$A$8*'1. Version 7 Dataset'!$R545)+'2. AC Monitors'!$C$8</f>
        <v>35.584199999999996</v>
      </c>
      <c r="CQ545" s="35">
        <f t="shared" si="62"/>
        <v>0</v>
      </c>
      <c r="CR545" s="33">
        <f>(IF(CD545=TRUE,CI545+(CI545*'2. AC Monitors'!$D$15),'1. Version 7 Dataset'!CI545))*0.85</f>
        <v>37.743569999999998</v>
      </c>
      <c r="CS545" s="35">
        <f t="shared" si="63"/>
        <v>0</v>
      </c>
      <c r="CT545" s="35">
        <f>($AZ545*$R545*'3. Signage Displays'!$A$7)+'3. Signage Displays'!$B$7*TANH('3. Signage Displays'!$C$7*('1. Version 7 Dataset'!$R545+'3. Signage Displays'!$D$7)+'3. Signage Displays'!$E$7)+'3. Signage Displays'!$F$7</f>
        <v>31.237540535255498</v>
      </c>
      <c r="CU545" s="36">
        <f>($AZ545*$R545*'3. Signage Displays'!$A$7)</f>
        <v>2.4871000000000003</v>
      </c>
      <c r="CV545" s="37">
        <f>BE545-(AZ545*R545*'3. Signage Displays'!$A$7)</f>
        <v>13.2829</v>
      </c>
      <c r="CW545" s="37">
        <f>IF(CC545=TRUE,CV545-(CT545*'3. Signage Displays'!$A$12),CV545)</f>
        <v>13.2829</v>
      </c>
      <c r="CX545" s="38">
        <f>'3. Signage Displays'!$B$7*TANH('3. Signage Displays'!$C$7*('1. Version 7 Dataset'!R545+'3. Signage Displays'!$D$7)+'3. Signage Displays'!$E$7)+'3. Signage Displays'!$F$7</f>
        <v>28.750440535255496</v>
      </c>
      <c r="CY545" s="28">
        <f t="shared" si="64"/>
        <v>1</v>
      </c>
    </row>
    <row r="546" spans="1:103" s="17" customFormat="1" ht="19.5" customHeight="1">
      <c r="A546" s="28">
        <v>785</v>
      </c>
      <c r="B546" s="29" t="s">
        <v>72</v>
      </c>
      <c r="C546" s="29" t="s">
        <v>265</v>
      </c>
      <c r="D546" s="29" t="s">
        <v>266</v>
      </c>
      <c r="E546" s="29" t="s">
        <v>75</v>
      </c>
      <c r="F546" s="29" t="s">
        <v>267</v>
      </c>
      <c r="G546" s="29" t="s">
        <v>268</v>
      </c>
      <c r="H546" s="29" t="s">
        <v>269</v>
      </c>
      <c r="I546" s="29" t="s">
        <v>78</v>
      </c>
      <c r="J546" s="29" t="s">
        <v>88</v>
      </c>
      <c r="K546" s="29" t="s">
        <v>158</v>
      </c>
      <c r="L546" s="29" t="s">
        <v>80</v>
      </c>
      <c r="M546" s="29" t="s">
        <v>105</v>
      </c>
      <c r="N546" s="30">
        <v>1000</v>
      </c>
      <c r="O546" s="30">
        <v>13.2</v>
      </c>
      <c r="P546" s="30">
        <v>23.5</v>
      </c>
      <c r="Q546" s="31">
        <v>27</v>
      </c>
      <c r="R546" s="30">
        <v>311.7</v>
      </c>
      <c r="S546" s="30">
        <v>1.78</v>
      </c>
      <c r="T546" s="30">
        <v>1080</v>
      </c>
      <c r="U546" s="30">
        <v>1920</v>
      </c>
      <c r="V546" s="32">
        <v>2.1</v>
      </c>
      <c r="W546" s="30">
        <v>6685</v>
      </c>
      <c r="X546" s="30">
        <v>60</v>
      </c>
      <c r="Y546" s="30">
        <v>33.200000000000003</v>
      </c>
      <c r="Z546" s="29" t="s">
        <v>150</v>
      </c>
      <c r="AA546" s="29" t="s">
        <v>86</v>
      </c>
      <c r="AB546" s="29"/>
      <c r="AC546" s="29"/>
      <c r="AD546" s="29" t="s">
        <v>83</v>
      </c>
      <c r="AE546" s="29" t="s">
        <v>83</v>
      </c>
      <c r="AF546" s="29" t="s">
        <v>270</v>
      </c>
      <c r="AG546" s="29" t="s">
        <v>271</v>
      </c>
      <c r="AH546" s="29" t="s">
        <v>120</v>
      </c>
      <c r="AI546" s="29" t="s">
        <v>105</v>
      </c>
      <c r="AJ546" s="29" t="s">
        <v>120</v>
      </c>
      <c r="AK546" s="29" t="s">
        <v>86</v>
      </c>
      <c r="AL546" s="29" t="s">
        <v>102</v>
      </c>
      <c r="AM546" s="29" t="s">
        <v>271</v>
      </c>
      <c r="AN546" s="29" t="s">
        <v>86</v>
      </c>
      <c r="AO546" s="29" t="s">
        <v>86</v>
      </c>
      <c r="AP546" s="29" t="s">
        <v>86</v>
      </c>
      <c r="AQ546" s="29" t="s">
        <v>96</v>
      </c>
      <c r="AR546" s="29" t="s">
        <v>105</v>
      </c>
      <c r="AS546" s="29" t="s">
        <v>84</v>
      </c>
      <c r="AT546" s="29" t="s">
        <v>89</v>
      </c>
      <c r="AU546" s="29" t="s">
        <v>105</v>
      </c>
      <c r="AV546" s="30">
        <v>0</v>
      </c>
      <c r="AW546" s="29" t="s">
        <v>84</v>
      </c>
      <c r="AX546" s="29" t="s">
        <v>83</v>
      </c>
      <c r="AY546" s="30">
        <v>220</v>
      </c>
      <c r="AZ546" s="30">
        <v>292</v>
      </c>
      <c r="BA546" s="30">
        <v>235</v>
      </c>
      <c r="BB546" s="30">
        <v>200</v>
      </c>
      <c r="BC546" s="29"/>
      <c r="BD546" s="29"/>
      <c r="BE546" s="30">
        <v>19.989999999999998</v>
      </c>
      <c r="BF546" s="29"/>
      <c r="BG546" s="30">
        <v>0.3</v>
      </c>
      <c r="BH546" s="29"/>
      <c r="BI546" s="29"/>
      <c r="BJ546" s="30">
        <v>0.2</v>
      </c>
      <c r="BK546" s="30">
        <v>62.99</v>
      </c>
      <c r="BL546" s="30">
        <v>62.99</v>
      </c>
      <c r="BM546" s="30">
        <v>64</v>
      </c>
      <c r="BN546" s="29"/>
      <c r="BO546" s="29"/>
      <c r="BP546" s="30">
        <v>0.24</v>
      </c>
      <c r="BQ546" s="30">
        <v>0.33</v>
      </c>
      <c r="BR546" s="29"/>
      <c r="BS546" s="30">
        <v>20.079999999999998</v>
      </c>
      <c r="BT546" s="30">
        <v>63.45</v>
      </c>
      <c r="BU546" s="29"/>
      <c r="BV546" s="30">
        <v>0</v>
      </c>
      <c r="BW546" s="28">
        <v>785</v>
      </c>
      <c r="BX546" s="33">
        <f t="shared" si="59"/>
        <v>62.997539999999994</v>
      </c>
      <c r="BY546" s="34">
        <f>IF(COUNTIF($G$2:G546,G546)=1,1,0)</f>
        <v>1</v>
      </c>
      <c r="BZ546" s="34">
        <f t="shared" si="60"/>
        <v>1</v>
      </c>
      <c r="CA546" s="28" t="s">
        <v>3405</v>
      </c>
      <c r="CB546" s="34" t="b">
        <f t="shared" si="65"/>
        <v>0</v>
      </c>
      <c r="CC546" s="34" t="b">
        <f t="shared" si="61"/>
        <v>0</v>
      </c>
      <c r="CD546" s="34" t="b">
        <f t="array" ref="CD546">ISNUMBER(SEARCH("Touch Screen",$AJ546))</f>
        <v>0</v>
      </c>
      <c r="CE546" s="34"/>
      <c r="CF546" s="34"/>
      <c r="CG546" s="32">
        <v>33.200000000000003</v>
      </c>
      <c r="CH546" s="28">
        <v>0</v>
      </c>
      <c r="CI546" s="33">
        <f>('2. AC Monitors'!$A$8*'1. Version 7 Dataset'!$R546)+('1. Version 7 Dataset'!$V546*'2. AC Monitors'!$B$8)+'2. AC Monitors'!$C$8</f>
        <v>54.8474</v>
      </c>
      <c r="CJ546" s="35">
        <f>BX546-('2. AC Monitors'!$B$8*V546)</f>
        <v>54.177539999999993</v>
      </c>
      <c r="CK546" s="33">
        <f>IF($CH546=0,CJ546,CJ546-('2. AC Monitors'!$A$15*'1. Version 7 Dataset'!$CG546))</f>
        <v>54.177539999999993</v>
      </c>
      <c r="CL546" s="33">
        <f>IF($CC546=TRUE,'1. Version 7 Dataset'!CK546-($CI546*'2. AC Monitors'!$B$15),'1. Version 7 Dataset'!CK546)</f>
        <v>54.177539999999993</v>
      </c>
      <c r="CM546" s="33">
        <f>IF($CD546=TRUE,CL546-($CI546*'2. AC Monitors'!$D$15),CL546)</f>
        <v>54.177539999999993</v>
      </c>
      <c r="CN546" s="33">
        <f>IF($CB546=TRUE,CM546-($CI546*'2. AC Monitors'!$E$15),CM546)</f>
        <v>54.177539999999993</v>
      </c>
      <c r="CO546" s="33">
        <f>IF($CA546="DC",CN546+(CI546*(1-'2. AC Monitors'!$D$21)),CN546)</f>
        <v>54.177539999999993</v>
      </c>
      <c r="CP546" s="35">
        <f>('2. AC Monitors'!$A$8*'1. Version 7 Dataset'!$R546)+'2. AC Monitors'!$C$8</f>
        <v>46.0274</v>
      </c>
      <c r="CQ546" s="35">
        <f t="shared" si="62"/>
        <v>0</v>
      </c>
      <c r="CR546" s="33">
        <f>(IF(CD546=TRUE,CI546+(CI546*'2. AC Monitors'!$D$15),'1. Version 7 Dataset'!CI546))*0.85</f>
        <v>46.620289999999997</v>
      </c>
      <c r="CS546" s="35">
        <f t="shared" si="63"/>
        <v>0</v>
      </c>
      <c r="CT546" s="35">
        <f>($AZ546*$R546*'3. Signage Displays'!$A$7)+'3. Signage Displays'!$B$7*TANH('3. Signage Displays'!$C$7*('1. Version 7 Dataset'!$R546+'3. Signage Displays'!$D$7)+'3. Signage Displays'!$E$7)+'3. Signage Displays'!$F$7</f>
        <v>37.480794138445916</v>
      </c>
      <c r="CU546" s="36">
        <f>($AZ546*$R546*'3. Signage Displays'!$A$7)</f>
        <v>3.6406559999999999</v>
      </c>
      <c r="CV546" s="37">
        <f>BE546-(AZ546*R546*'3. Signage Displays'!$A$7)</f>
        <v>16.349343999999999</v>
      </c>
      <c r="CW546" s="37">
        <f>IF(CC546=TRUE,CV546-(CT546*'3. Signage Displays'!$A$12),CV546)</f>
        <v>16.349343999999999</v>
      </c>
      <c r="CX546" s="38">
        <f>'3. Signage Displays'!$B$7*TANH('3. Signage Displays'!$C$7*('1. Version 7 Dataset'!R546+'3. Signage Displays'!$D$7)+'3. Signage Displays'!$E$7)+'3. Signage Displays'!$F$7</f>
        <v>33.840138138445923</v>
      </c>
      <c r="CY546" s="28">
        <f t="shared" si="64"/>
        <v>1</v>
      </c>
    </row>
    <row r="547" spans="1:103" s="17" customFormat="1" ht="19.5" customHeight="1">
      <c r="A547" s="28">
        <v>786</v>
      </c>
      <c r="B547" s="29" t="s">
        <v>72</v>
      </c>
      <c r="C547" s="29" t="s">
        <v>292</v>
      </c>
      <c r="D547" s="29" t="s">
        <v>293</v>
      </c>
      <c r="E547" s="29" t="s">
        <v>75</v>
      </c>
      <c r="F547" s="29" t="s">
        <v>292</v>
      </c>
      <c r="G547" s="29" t="s">
        <v>293</v>
      </c>
      <c r="H547" s="29" t="s">
        <v>294</v>
      </c>
      <c r="I547" s="29" t="s">
        <v>78</v>
      </c>
      <c r="J547" s="29" t="s">
        <v>88</v>
      </c>
      <c r="K547" s="29" t="s">
        <v>158</v>
      </c>
      <c r="L547" s="29" t="s">
        <v>80</v>
      </c>
      <c r="M547" s="29" t="s">
        <v>105</v>
      </c>
      <c r="N547" s="30">
        <v>1000</v>
      </c>
      <c r="O547" s="30">
        <v>13.2</v>
      </c>
      <c r="P547" s="30">
        <v>23.5</v>
      </c>
      <c r="Q547" s="31">
        <v>27</v>
      </c>
      <c r="R547" s="30">
        <v>310.47000000000003</v>
      </c>
      <c r="S547" s="30">
        <v>1.78</v>
      </c>
      <c r="T547" s="30">
        <v>1080</v>
      </c>
      <c r="U547" s="30">
        <v>1920</v>
      </c>
      <c r="V547" s="32">
        <v>2.1</v>
      </c>
      <c r="W547" s="30">
        <v>6679</v>
      </c>
      <c r="X547" s="30">
        <v>60</v>
      </c>
      <c r="Y547" s="30">
        <v>33</v>
      </c>
      <c r="Z547" s="29" t="s">
        <v>150</v>
      </c>
      <c r="AA547" s="29" t="s">
        <v>86</v>
      </c>
      <c r="AB547" s="29"/>
      <c r="AC547" s="29"/>
      <c r="AD547" s="29" t="s">
        <v>84</v>
      </c>
      <c r="AE547" s="29" t="s">
        <v>83</v>
      </c>
      <c r="AF547" s="29" t="s">
        <v>295</v>
      </c>
      <c r="AG547" s="29" t="s">
        <v>296</v>
      </c>
      <c r="AH547" s="29" t="s">
        <v>86</v>
      </c>
      <c r="AI547" s="29" t="s">
        <v>105</v>
      </c>
      <c r="AJ547" s="29" t="s">
        <v>86</v>
      </c>
      <c r="AK547" s="29" t="s">
        <v>86</v>
      </c>
      <c r="AL547" s="29" t="s">
        <v>88</v>
      </c>
      <c r="AM547" s="29" t="s">
        <v>296</v>
      </c>
      <c r="AN547" s="29" t="s">
        <v>86</v>
      </c>
      <c r="AO547" s="29" t="s">
        <v>86</v>
      </c>
      <c r="AP547" s="29" t="s">
        <v>86</v>
      </c>
      <c r="AQ547" s="29" t="s">
        <v>96</v>
      </c>
      <c r="AR547" s="29" t="s">
        <v>105</v>
      </c>
      <c r="AS547" s="29" t="s">
        <v>84</v>
      </c>
      <c r="AT547" s="29" t="s">
        <v>89</v>
      </c>
      <c r="AU547" s="29" t="s">
        <v>105</v>
      </c>
      <c r="AV547" s="30">
        <v>0</v>
      </c>
      <c r="AW547" s="29" t="s">
        <v>84</v>
      </c>
      <c r="AX547" s="29" t="s">
        <v>83</v>
      </c>
      <c r="AY547" s="30">
        <v>380</v>
      </c>
      <c r="AZ547" s="30">
        <v>392</v>
      </c>
      <c r="BA547" s="30">
        <v>238</v>
      </c>
      <c r="BB547" s="30">
        <v>200</v>
      </c>
      <c r="BC547" s="29"/>
      <c r="BD547" s="29"/>
      <c r="BE547" s="30">
        <v>19.809999999999999</v>
      </c>
      <c r="BF547" s="29"/>
      <c r="BG547" s="30">
        <v>0.2</v>
      </c>
      <c r="BH547" s="29"/>
      <c r="BI547" s="29"/>
      <c r="BJ547" s="30">
        <v>0.14000000000000001</v>
      </c>
      <c r="BK547" s="30">
        <v>61.86</v>
      </c>
      <c r="BL547" s="30">
        <v>61.86</v>
      </c>
      <c r="BM547" s="30">
        <v>63.8</v>
      </c>
      <c r="BN547" s="29"/>
      <c r="BO547" s="29"/>
      <c r="BP547" s="30">
        <v>0.17</v>
      </c>
      <c r="BQ547" s="30">
        <v>0.26</v>
      </c>
      <c r="BR547" s="29"/>
      <c r="BS547" s="30">
        <v>19.61</v>
      </c>
      <c r="BT547" s="30">
        <v>61.6</v>
      </c>
      <c r="BU547" s="29"/>
      <c r="BV547" s="30">
        <v>0</v>
      </c>
      <c r="BW547" s="28">
        <v>786</v>
      </c>
      <c r="BX547" s="33">
        <f t="shared" si="59"/>
        <v>61.876259999999995</v>
      </c>
      <c r="BY547" s="34">
        <f>IF(COUNTIF($G$2:G547,G547)=1,1,0)</f>
        <v>1</v>
      </c>
      <c r="BZ547" s="34">
        <f t="shared" si="60"/>
        <v>1</v>
      </c>
      <c r="CA547" s="28" t="s">
        <v>3405</v>
      </c>
      <c r="CB547" s="34" t="b">
        <f t="shared" si="65"/>
        <v>0</v>
      </c>
      <c r="CC547" s="34" t="b">
        <f t="shared" si="61"/>
        <v>0</v>
      </c>
      <c r="CD547" s="34" t="b">
        <f t="array" ref="CD547">ISNUMBER(SEARCH("Touch Screen",$AJ547))</f>
        <v>0</v>
      </c>
      <c r="CE547" s="34"/>
      <c r="CF547" s="34"/>
      <c r="CG547" s="32">
        <v>33</v>
      </c>
      <c r="CH547" s="28">
        <v>0</v>
      </c>
      <c r="CI547" s="33">
        <f>('2. AC Monitors'!$A$8*'1. Version 7 Dataset'!$R547)+('1. Version 7 Dataset'!$V547*'2. AC Monitors'!$B$8)+'2. AC Monitors'!$C$8</f>
        <v>54.697340000000004</v>
      </c>
      <c r="CJ547" s="35">
        <f>BX547-('2. AC Monitors'!$B$8*V547)</f>
        <v>53.056259999999995</v>
      </c>
      <c r="CK547" s="33">
        <f>IF($CH547=0,CJ547,CJ547-('2. AC Monitors'!$A$15*'1. Version 7 Dataset'!$CG547))</f>
        <v>53.056259999999995</v>
      </c>
      <c r="CL547" s="33">
        <f>IF($CC547=TRUE,'1. Version 7 Dataset'!CK547-($CI547*'2. AC Monitors'!$B$15),'1. Version 7 Dataset'!CK547)</f>
        <v>53.056259999999995</v>
      </c>
      <c r="CM547" s="33">
        <f>IF($CD547=TRUE,CL547-($CI547*'2. AC Monitors'!$D$15),CL547)</f>
        <v>53.056259999999995</v>
      </c>
      <c r="CN547" s="33">
        <f>IF($CB547=TRUE,CM547-($CI547*'2. AC Monitors'!$E$15),CM547)</f>
        <v>53.056259999999995</v>
      </c>
      <c r="CO547" s="33">
        <f>IF($CA547="DC",CN547+(CI547*(1-'2. AC Monitors'!$D$21)),CN547)</f>
        <v>53.056259999999995</v>
      </c>
      <c r="CP547" s="35">
        <f>('2. AC Monitors'!$A$8*'1. Version 7 Dataset'!$R547)+'2. AC Monitors'!$C$8</f>
        <v>45.877340000000004</v>
      </c>
      <c r="CQ547" s="35">
        <f t="shared" si="62"/>
        <v>0</v>
      </c>
      <c r="CR547" s="33">
        <f>(IF(CD547=TRUE,CI547+(CI547*'2. AC Monitors'!$D$15),'1. Version 7 Dataset'!CI547))*0.85</f>
        <v>46.492739</v>
      </c>
      <c r="CS547" s="35">
        <f t="shared" si="63"/>
        <v>0</v>
      </c>
      <c r="CT547" s="35">
        <f>($AZ547*$R547*'3. Signage Displays'!$A$7)+'3. Signage Displays'!$B$7*TANH('3. Signage Displays'!$C$7*('1. Version 7 Dataset'!$R547+'3. Signage Displays'!$D$7)+'3. Signage Displays'!$E$7)+'3. Signage Displays'!$F$7</f>
        <v>38.635484273003598</v>
      </c>
      <c r="CU547" s="36">
        <f>($AZ547*$R547*'3. Signage Displays'!$A$7)</f>
        <v>4.8681696000000008</v>
      </c>
      <c r="CV547" s="37">
        <f>BE547-(AZ547*R547*'3. Signage Displays'!$A$7)</f>
        <v>14.941830399999997</v>
      </c>
      <c r="CW547" s="37">
        <f>IF(CC547=TRUE,CV547-(CT547*'3. Signage Displays'!$A$12),CV547)</f>
        <v>14.941830399999997</v>
      </c>
      <c r="CX547" s="38">
        <f>'3. Signage Displays'!$B$7*TANH('3. Signage Displays'!$C$7*('1. Version 7 Dataset'!R547+'3. Signage Displays'!$D$7)+'3. Signage Displays'!$E$7)+'3. Signage Displays'!$F$7</f>
        <v>33.767314673003597</v>
      </c>
      <c r="CY547" s="28">
        <f t="shared" si="64"/>
        <v>1</v>
      </c>
    </row>
    <row r="548" spans="1:103" s="17" customFormat="1" ht="19.5" customHeight="1">
      <c r="A548" s="28">
        <v>787</v>
      </c>
      <c r="B548" s="29" t="s">
        <v>1871</v>
      </c>
      <c r="C548" s="29" t="s">
        <v>2025</v>
      </c>
      <c r="D548" s="29" t="s">
        <v>2026</v>
      </c>
      <c r="E548" s="29" t="s">
        <v>1873</v>
      </c>
      <c r="F548" s="29" t="s">
        <v>2025</v>
      </c>
      <c r="G548" s="29" t="s">
        <v>2026</v>
      </c>
      <c r="H548" s="29" t="s">
        <v>2027</v>
      </c>
      <c r="I548" s="29" t="s">
        <v>78</v>
      </c>
      <c r="J548" s="29" t="s">
        <v>79</v>
      </c>
      <c r="K548" s="29" t="s">
        <v>105</v>
      </c>
      <c r="L548" s="29" t="s">
        <v>80</v>
      </c>
      <c r="M548" s="29" t="s">
        <v>105</v>
      </c>
      <c r="N548" s="30">
        <v>900</v>
      </c>
      <c r="O548" s="30">
        <v>15.5</v>
      </c>
      <c r="P548" s="30">
        <v>27.5</v>
      </c>
      <c r="Q548" s="31">
        <v>31.5</v>
      </c>
      <c r="R548" s="30">
        <v>425.43</v>
      </c>
      <c r="S548" s="30">
        <v>1.78</v>
      </c>
      <c r="T548" s="30">
        <v>1080</v>
      </c>
      <c r="U548" s="30">
        <v>1920</v>
      </c>
      <c r="V548" s="32">
        <v>2.1</v>
      </c>
      <c r="W548" s="30">
        <v>4874</v>
      </c>
      <c r="X548" s="30">
        <v>60</v>
      </c>
      <c r="Y548" s="30">
        <v>33</v>
      </c>
      <c r="Z548" s="29" t="s">
        <v>150</v>
      </c>
      <c r="AA548" s="29" t="s">
        <v>86</v>
      </c>
      <c r="AB548" s="29"/>
      <c r="AC548" s="29"/>
      <c r="AD548" s="29" t="s">
        <v>83</v>
      </c>
      <c r="AE548" s="29" t="s">
        <v>83</v>
      </c>
      <c r="AF548" s="29" t="s">
        <v>1340</v>
      </c>
      <c r="AG548" s="29" t="s">
        <v>105</v>
      </c>
      <c r="AH548" s="29" t="s">
        <v>86</v>
      </c>
      <c r="AI548" s="29" t="s">
        <v>105</v>
      </c>
      <c r="AJ548" s="29" t="s">
        <v>86</v>
      </c>
      <c r="AK548" s="29" t="s">
        <v>86</v>
      </c>
      <c r="AL548" s="29" t="s">
        <v>87</v>
      </c>
      <c r="AM548" s="29" t="s">
        <v>105</v>
      </c>
      <c r="AN548" s="29" t="s">
        <v>86</v>
      </c>
      <c r="AO548" s="29" t="s">
        <v>86</v>
      </c>
      <c r="AP548" s="29" t="s">
        <v>86</v>
      </c>
      <c r="AQ548" s="29" t="s">
        <v>96</v>
      </c>
      <c r="AR548" s="29" t="s">
        <v>105</v>
      </c>
      <c r="AS548" s="29" t="s">
        <v>84</v>
      </c>
      <c r="AT548" s="29" t="s">
        <v>89</v>
      </c>
      <c r="AU548" s="29" t="s">
        <v>105</v>
      </c>
      <c r="AV548" s="30">
        <v>4</v>
      </c>
      <c r="AW548" s="29" t="s">
        <v>84</v>
      </c>
      <c r="AX548" s="29" t="s">
        <v>83</v>
      </c>
      <c r="AY548" s="30">
        <v>260</v>
      </c>
      <c r="AZ548" s="30">
        <v>295</v>
      </c>
      <c r="BA548" s="30">
        <v>287</v>
      </c>
      <c r="BB548" s="30">
        <v>200</v>
      </c>
      <c r="BC548" s="29"/>
      <c r="BD548" s="29"/>
      <c r="BE548" s="30">
        <v>19.579999999999998</v>
      </c>
      <c r="BF548" s="29"/>
      <c r="BG548" s="30">
        <v>0.23</v>
      </c>
      <c r="BH548" s="30">
        <v>0.3</v>
      </c>
      <c r="BI548" s="29"/>
      <c r="BJ548" s="30">
        <v>0.18</v>
      </c>
      <c r="BK548" s="30">
        <v>61.34</v>
      </c>
      <c r="BL548" s="30">
        <v>82.5</v>
      </c>
      <c r="BM548" s="30">
        <v>86.8</v>
      </c>
      <c r="BN548" s="29"/>
      <c r="BO548" s="29"/>
      <c r="BP548" s="30">
        <v>0.18</v>
      </c>
      <c r="BQ548" s="30">
        <v>0.23</v>
      </c>
      <c r="BR548" s="30">
        <v>0.3</v>
      </c>
      <c r="BS548" s="30">
        <v>19.579999999999998</v>
      </c>
      <c r="BT548" s="30">
        <v>61.34</v>
      </c>
      <c r="BU548" s="29"/>
      <c r="BV548" s="30">
        <v>0</v>
      </c>
      <c r="BW548" s="28">
        <v>787</v>
      </c>
      <c r="BX548" s="33">
        <f t="shared" si="59"/>
        <v>61.341899999999988</v>
      </c>
      <c r="BY548" s="34">
        <f>IF(COUNTIF($G$2:G548,G548)=1,1,0)</f>
        <v>1</v>
      </c>
      <c r="BZ548" s="34">
        <f t="shared" si="60"/>
        <v>1</v>
      </c>
      <c r="CA548" s="28" t="s">
        <v>3405</v>
      </c>
      <c r="CB548" s="34" t="b">
        <f t="shared" si="65"/>
        <v>0</v>
      </c>
      <c r="CC548" s="34" t="b">
        <f t="shared" si="61"/>
        <v>0</v>
      </c>
      <c r="CD548" s="34" t="b">
        <f t="array" ref="CD548">ISNUMBER(SEARCH("Touch Screen",$AJ548))</f>
        <v>0</v>
      </c>
      <c r="CE548" s="34"/>
      <c r="CF548" s="34"/>
      <c r="CG548" s="32">
        <v>33</v>
      </c>
      <c r="CH548" s="28">
        <v>0</v>
      </c>
      <c r="CI548" s="33">
        <f>('2. AC Monitors'!$A$8*'1. Version 7 Dataset'!$R548)+('1. Version 7 Dataset'!$V548*'2. AC Monitors'!$B$8)+'2. AC Monitors'!$C$8</f>
        <v>68.722459999999998</v>
      </c>
      <c r="CJ548" s="35">
        <f>BX548-('2. AC Monitors'!$B$8*V548)</f>
        <v>52.521899999999988</v>
      </c>
      <c r="CK548" s="33">
        <f>IF($CH548=0,CJ548,CJ548-('2. AC Monitors'!$A$15*'1. Version 7 Dataset'!$CG548))</f>
        <v>52.521899999999988</v>
      </c>
      <c r="CL548" s="33">
        <f>IF($CC548=TRUE,'1. Version 7 Dataset'!CK548-($CI548*'2. AC Monitors'!$B$15),'1. Version 7 Dataset'!CK548)</f>
        <v>52.521899999999988</v>
      </c>
      <c r="CM548" s="33">
        <f>IF($CD548=TRUE,CL548-($CI548*'2. AC Monitors'!$D$15),CL548)</f>
        <v>52.521899999999988</v>
      </c>
      <c r="CN548" s="33">
        <f>IF($CB548=TRUE,CM548-($CI548*'2. AC Monitors'!$E$15),CM548)</f>
        <v>52.521899999999988</v>
      </c>
      <c r="CO548" s="33">
        <f>IF($CA548="DC",CN548+(CI548*(1-'2. AC Monitors'!$D$21)),CN548)</f>
        <v>52.521899999999988</v>
      </c>
      <c r="CP548" s="35">
        <f>('2. AC Monitors'!$A$8*'1. Version 7 Dataset'!$R548)+'2. AC Monitors'!$C$8</f>
        <v>59.902459999999998</v>
      </c>
      <c r="CQ548" s="35">
        <f t="shared" si="62"/>
        <v>1</v>
      </c>
      <c r="CR548" s="33">
        <f>(IF(CD548=TRUE,CI548+(CI548*'2. AC Monitors'!$D$15),'1. Version 7 Dataset'!CI548))*0.85</f>
        <v>58.414090999999999</v>
      </c>
      <c r="CS548" s="35">
        <f t="shared" si="63"/>
        <v>0</v>
      </c>
      <c r="CT548" s="35">
        <f>($AZ548*$R548*'3. Signage Displays'!$A$7)+'3. Signage Displays'!$B$7*TANH('3. Signage Displays'!$C$7*('1. Version 7 Dataset'!$R548+'3. Signage Displays'!$D$7)+'3. Signage Displays'!$E$7)+'3. Signage Displays'!$F$7</f>
        <v>45.542216936232414</v>
      </c>
      <c r="CU548" s="36">
        <f>($AZ548*$R548*'3. Signage Displays'!$A$7)</f>
        <v>5.020074000000001</v>
      </c>
      <c r="CV548" s="37">
        <f>BE548-(AZ548*R548*'3. Signage Displays'!$A$7)</f>
        <v>14.559925999999997</v>
      </c>
      <c r="CW548" s="37">
        <f>IF(CC548=TRUE,CV548-(CT548*'3. Signage Displays'!$A$12),CV548)</f>
        <v>14.559925999999997</v>
      </c>
      <c r="CX548" s="38">
        <f>'3. Signage Displays'!$B$7*TANH('3. Signage Displays'!$C$7*('1. Version 7 Dataset'!R548+'3. Signage Displays'!$D$7)+'3. Signage Displays'!$E$7)+'3. Signage Displays'!$F$7</f>
        <v>40.522142936232413</v>
      </c>
      <c r="CY548" s="28">
        <f t="shared" si="64"/>
        <v>1</v>
      </c>
    </row>
    <row r="549" spans="1:103" s="17" customFormat="1" ht="19.5" customHeight="1">
      <c r="A549" s="28">
        <v>789</v>
      </c>
      <c r="B549" s="29" t="s">
        <v>1092</v>
      </c>
      <c r="C549" s="29" t="s">
        <v>1099</v>
      </c>
      <c r="D549" s="29" t="s">
        <v>1099</v>
      </c>
      <c r="E549" s="29" t="s">
        <v>1094</v>
      </c>
      <c r="F549" s="29" t="s">
        <v>1099</v>
      </c>
      <c r="G549" s="29" t="s">
        <v>1099</v>
      </c>
      <c r="H549" s="29"/>
      <c r="I549" s="29" t="s">
        <v>78</v>
      </c>
      <c r="J549" s="29" t="s">
        <v>100</v>
      </c>
      <c r="K549" s="29"/>
      <c r="L549" s="29" t="s">
        <v>80</v>
      </c>
      <c r="M549" s="29"/>
      <c r="N549" s="30">
        <v>1000</v>
      </c>
      <c r="O549" s="30">
        <v>20.100000000000001</v>
      </c>
      <c r="P549" s="30">
        <v>11.3</v>
      </c>
      <c r="Q549" s="31">
        <v>23</v>
      </c>
      <c r="R549" s="30">
        <v>227.1</v>
      </c>
      <c r="S549" s="30">
        <v>1.78</v>
      </c>
      <c r="T549" s="30">
        <v>1080</v>
      </c>
      <c r="U549" s="30">
        <v>1920</v>
      </c>
      <c r="V549" s="32">
        <v>2.1</v>
      </c>
      <c r="W549" s="30">
        <v>9133</v>
      </c>
      <c r="X549" s="30">
        <v>60</v>
      </c>
      <c r="Y549" s="30">
        <v>34.700000000000003</v>
      </c>
      <c r="Z549" s="29" t="s">
        <v>86</v>
      </c>
      <c r="AA549" s="29" t="s">
        <v>86</v>
      </c>
      <c r="AB549" s="29"/>
      <c r="AC549" s="29"/>
      <c r="AD549" s="29" t="s">
        <v>84</v>
      </c>
      <c r="AE549" s="29" t="s">
        <v>83</v>
      </c>
      <c r="AF549" s="29" t="s">
        <v>1100</v>
      </c>
      <c r="AG549" s="29" t="s">
        <v>1101</v>
      </c>
      <c r="AH549" s="29" t="s">
        <v>1097</v>
      </c>
      <c r="AI549" s="29"/>
      <c r="AJ549" s="29" t="s">
        <v>1098</v>
      </c>
      <c r="AK549" s="29" t="s">
        <v>86</v>
      </c>
      <c r="AL549" s="29" t="s">
        <v>107</v>
      </c>
      <c r="AM549" s="29" t="s">
        <v>1101</v>
      </c>
      <c r="AN549" s="29" t="s">
        <v>86</v>
      </c>
      <c r="AO549" s="29" t="s">
        <v>86</v>
      </c>
      <c r="AP549" s="29" t="s">
        <v>86</v>
      </c>
      <c r="AQ549" s="29" t="s">
        <v>96</v>
      </c>
      <c r="AR549" s="29"/>
      <c r="AS549" s="29" t="s">
        <v>84</v>
      </c>
      <c r="AT549" s="29" t="s">
        <v>89</v>
      </c>
      <c r="AU549" s="29"/>
      <c r="AV549" s="29"/>
      <c r="AW549" s="29" t="s">
        <v>83</v>
      </c>
      <c r="AX549" s="29" t="s">
        <v>84</v>
      </c>
      <c r="AY549" s="30">
        <v>250</v>
      </c>
      <c r="AZ549" s="30">
        <v>284.7</v>
      </c>
      <c r="BA549" s="30">
        <v>209.5</v>
      </c>
      <c r="BB549" s="30">
        <v>200.6</v>
      </c>
      <c r="BC549" s="30">
        <v>6.63</v>
      </c>
      <c r="BD549" s="30">
        <v>15.56</v>
      </c>
      <c r="BE549" s="30">
        <v>13.52</v>
      </c>
      <c r="BF549" s="29"/>
      <c r="BG549" s="30">
        <v>0.21</v>
      </c>
      <c r="BH549" s="30">
        <v>0.14000000000000001</v>
      </c>
      <c r="BI549" s="29"/>
      <c r="BJ549" s="30">
        <v>0.12</v>
      </c>
      <c r="BK549" s="30">
        <v>42.64</v>
      </c>
      <c r="BL549" s="29"/>
      <c r="BM549" s="30">
        <v>53.4</v>
      </c>
      <c r="BN549" s="30">
        <v>6.91</v>
      </c>
      <c r="BO549" s="30">
        <v>15.68</v>
      </c>
      <c r="BP549" s="30">
        <v>0.15</v>
      </c>
      <c r="BQ549" s="30">
        <v>0.23</v>
      </c>
      <c r="BR549" s="30">
        <v>0.17</v>
      </c>
      <c r="BS549" s="30">
        <v>13.47</v>
      </c>
      <c r="BT549" s="30">
        <v>42.62</v>
      </c>
      <c r="BU549" s="29"/>
      <c r="BV549" s="30">
        <v>0</v>
      </c>
      <c r="BW549" s="28">
        <v>789</v>
      </c>
      <c r="BX549" s="33">
        <f t="shared" si="59"/>
        <v>42.648059999999994</v>
      </c>
      <c r="BY549" s="34">
        <f>IF(COUNTIF($G$2:G549,G549)=1,1,0)</f>
        <v>1</v>
      </c>
      <c r="BZ549" s="34">
        <f t="shared" si="60"/>
        <v>1</v>
      </c>
      <c r="CA549" s="28" t="s">
        <v>3405</v>
      </c>
      <c r="CB549" s="34" t="b">
        <f t="shared" si="65"/>
        <v>0</v>
      </c>
      <c r="CC549" s="34" t="b">
        <f t="shared" si="61"/>
        <v>1</v>
      </c>
      <c r="CD549" s="34" t="b">
        <f t="array" ref="CD549">ISNUMBER(SEARCH("Touch Screen",$AJ549))</f>
        <v>0</v>
      </c>
      <c r="CE549" s="34"/>
      <c r="CF549" s="34"/>
      <c r="CG549" s="32">
        <v>34.700000000000003</v>
      </c>
      <c r="CH549" s="28">
        <v>0</v>
      </c>
      <c r="CI549" s="33">
        <f>('2. AC Monitors'!$A$8*'1. Version 7 Dataset'!$R549)+('1. Version 7 Dataset'!$V549*'2. AC Monitors'!$B$8)+'2. AC Monitors'!$C$8</f>
        <v>44.526200000000003</v>
      </c>
      <c r="CJ549" s="35">
        <f>BX549-('2. AC Monitors'!$B$8*V549)</f>
        <v>33.828059999999994</v>
      </c>
      <c r="CK549" s="33">
        <f>IF($CH549=0,CJ549,CJ549-('2. AC Monitors'!$A$15*'1. Version 7 Dataset'!$CG549))</f>
        <v>33.828059999999994</v>
      </c>
      <c r="CL549" s="33">
        <f>IF($CC549=TRUE,'1. Version 7 Dataset'!CK549-($CI549*'2. AC Monitors'!$B$15),'1. Version 7 Dataset'!CK549)</f>
        <v>31.601749999999992</v>
      </c>
      <c r="CM549" s="33">
        <f>IF($CD549=TRUE,CL549-($CI549*'2. AC Monitors'!$D$15),CL549)</f>
        <v>31.601749999999992</v>
      </c>
      <c r="CN549" s="33">
        <f>IF($CB549=TRUE,CM549-($CI549*'2. AC Monitors'!$E$15),CM549)</f>
        <v>31.601749999999992</v>
      </c>
      <c r="CO549" s="33">
        <f>IF($CA549="DC",CN549+(CI549*(1-'2. AC Monitors'!$D$21)),CN549)</f>
        <v>31.601749999999992</v>
      </c>
      <c r="CP549" s="35">
        <f>('2. AC Monitors'!$A$8*'1. Version 7 Dataset'!$R549)+'2. AC Monitors'!$C$8</f>
        <v>35.706199999999995</v>
      </c>
      <c r="CQ549" s="35">
        <f t="shared" si="62"/>
        <v>1</v>
      </c>
      <c r="CR549" s="33">
        <f>(IF(CD549=TRUE,CI549+(CI549*'2. AC Monitors'!$D$15),'1. Version 7 Dataset'!CI549))*0.85</f>
        <v>37.847270000000002</v>
      </c>
      <c r="CS549" s="35">
        <f t="shared" si="63"/>
        <v>0</v>
      </c>
      <c r="CT549" s="35">
        <f>($AZ549*$R549*'3. Signage Displays'!$A$7)+'3. Signage Displays'!$B$7*TANH('3. Signage Displays'!$C$7*('1. Version 7 Dataset'!$R549+'3. Signage Displays'!$D$7)+'3. Signage Displays'!$E$7)+'3. Signage Displays'!$F$7</f>
        <v>31.396334111844155</v>
      </c>
      <c r="CU549" s="36">
        <f>($AZ549*$R549*'3. Signage Displays'!$A$7)</f>
        <v>2.5862148</v>
      </c>
      <c r="CV549" s="37">
        <f>BE549-(AZ549*R549*'3. Signage Displays'!$A$7)</f>
        <v>10.933785199999999</v>
      </c>
      <c r="CW549" s="37">
        <f>IF(CC549=TRUE,CV549-(CT549*'3. Signage Displays'!$A$12),CV549)</f>
        <v>9.363968494407791</v>
      </c>
      <c r="CX549" s="38">
        <f>'3. Signage Displays'!$B$7*TANH('3. Signage Displays'!$C$7*('1. Version 7 Dataset'!R549+'3. Signage Displays'!$D$7)+'3. Signage Displays'!$E$7)+'3. Signage Displays'!$F$7</f>
        <v>28.810119311844154</v>
      </c>
      <c r="CY549" s="28">
        <f t="shared" si="64"/>
        <v>1</v>
      </c>
    </row>
    <row r="550" spans="1:103" s="17" customFormat="1" ht="19.5" customHeight="1">
      <c r="A550" s="28">
        <v>790</v>
      </c>
      <c r="B550" s="29" t="s">
        <v>1092</v>
      </c>
      <c r="C550" s="29" t="s">
        <v>1105</v>
      </c>
      <c r="D550" s="29" t="s">
        <v>1105</v>
      </c>
      <c r="E550" s="29" t="s">
        <v>1094</v>
      </c>
      <c r="F550" s="29" t="s">
        <v>1105</v>
      </c>
      <c r="G550" s="29" t="s">
        <v>1105</v>
      </c>
      <c r="H550" s="29"/>
      <c r="I550" s="29" t="s">
        <v>78</v>
      </c>
      <c r="J550" s="29" t="s">
        <v>79</v>
      </c>
      <c r="K550" s="29"/>
      <c r="L550" s="29" t="s">
        <v>80</v>
      </c>
      <c r="M550" s="29"/>
      <c r="N550" s="30">
        <v>1000</v>
      </c>
      <c r="O550" s="30">
        <v>20.7</v>
      </c>
      <c r="P550" s="30">
        <v>11.7</v>
      </c>
      <c r="Q550" s="31">
        <v>23.8</v>
      </c>
      <c r="R550" s="30">
        <v>242.19</v>
      </c>
      <c r="S550" s="30">
        <v>1.78</v>
      </c>
      <c r="T550" s="30">
        <v>1080</v>
      </c>
      <c r="U550" s="30">
        <v>1920</v>
      </c>
      <c r="V550" s="32">
        <v>2.1</v>
      </c>
      <c r="W550" s="30">
        <v>8562</v>
      </c>
      <c r="X550" s="30">
        <v>60</v>
      </c>
      <c r="Y550" s="30">
        <v>33.1</v>
      </c>
      <c r="Z550" s="29" t="s">
        <v>86</v>
      </c>
      <c r="AA550" s="29" t="s">
        <v>86</v>
      </c>
      <c r="AB550" s="29"/>
      <c r="AC550" s="29"/>
      <c r="AD550" s="29" t="s">
        <v>84</v>
      </c>
      <c r="AE550" s="29" t="s">
        <v>83</v>
      </c>
      <c r="AF550" s="29" t="s">
        <v>1106</v>
      </c>
      <c r="AG550" s="29" t="s">
        <v>1107</v>
      </c>
      <c r="AH550" s="29" t="s">
        <v>1097</v>
      </c>
      <c r="AI550" s="29"/>
      <c r="AJ550" s="29" t="s">
        <v>1098</v>
      </c>
      <c r="AK550" s="29" t="s">
        <v>86</v>
      </c>
      <c r="AL550" s="29" t="s">
        <v>107</v>
      </c>
      <c r="AM550" s="29" t="s">
        <v>1107</v>
      </c>
      <c r="AN550" s="29" t="s">
        <v>86</v>
      </c>
      <c r="AO550" s="29" t="s">
        <v>86</v>
      </c>
      <c r="AP550" s="29" t="s">
        <v>86</v>
      </c>
      <c r="AQ550" s="29" t="s">
        <v>96</v>
      </c>
      <c r="AR550" s="29"/>
      <c r="AS550" s="29" t="s">
        <v>84</v>
      </c>
      <c r="AT550" s="29" t="s">
        <v>89</v>
      </c>
      <c r="AU550" s="29"/>
      <c r="AV550" s="29"/>
      <c r="AW550" s="29" t="s">
        <v>83</v>
      </c>
      <c r="AX550" s="29" t="s">
        <v>84</v>
      </c>
      <c r="AY550" s="30">
        <v>250</v>
      </c>
      <c r="AZ550" s="30">
        <v>279.5</v>
      </c>
      <c r="BA550" s="30">
        <v>149.1</v>
      </c>
      <c r="BB550" s="30">
        <v>199.3</v>
      </c>
      <c r="BC550" s="30">
        <v>6.76</v>
      </c>
      <c r="BD550" s="30">
        <v>17.07</v>
      </c>
      <c r="BE550" s="30">
        <v>13.52</v>
      </c>
      <c r="BF550" s="29"/>
      <c r="BG550" s="30">
        <v>0.56999999999999995</v>
      </c>
      <c r="BH550" s="30">
        <v>0.14000000000000001</v>
      </c>
      <c r="BI550" s="29"/>
      <c r="BJ550" s="30">
        <v>0.12</v>
      </c>
      <c r="BK550" s="30">
        <v>44.71</v>
      </c>
      <c r="BL550" s="29"/>
      <c r="BM550" s="30">
        <v>56.9</v>
      </c>
      <c r="BN550" s="30">
        <v>7.15</v>
      </c>
      <c r="BO550" s="30">
        <v>17.36</v>
      </c>
      <c r="BP550" s="30">
        <v>0.15</v>
      </c>
      <c r="BQ550" s="30">
        <v>0.61</v>
      </c>
      <c r="BR550" s="30">
        <v>0.17</v>
      </c>
      <c r="BS550" s="30">
        <v>13.47</v>
      </c>
      <c r="BT550" s="30">
        <v>44.74</v>
      </c>
      <c r="BU550" s="29"/>
      <c r="BV550" s="30">
        <v>0</v>
      </c>
      <c r="BW550" s="28">
        <v>790</v>
      </c>
      <c r="BX550" s="33">
        <f t="shared" si="59"/>
        <v>44.69789999999999</v>
      </c>
      <c r="BY550" s="34">
        <f>IF(COUNTIF($G$2:G550,G550)=1,1,0)</f>
        <v>1</v>
      </c>
      <c r="BZ550" s="34">
        <f t="shared" si="60"/>
        <v>1</v>
      </c>
      <c r="CA550" s="28" t="s">
        <v>3405</v>
      </c>
      <c r="CB550" s="34" t="b">
        <f t="shared" si="65"/>
        <v>0</v>
      </c>
      <c r="CC550" s="34" t="b">
        <f t="shared" si="61"/>
        <v>1</v>
      </c>
      <c r="CD550" s="34" t="b">
        <f t="array" ref="CD550">ISNUMBER(SEARCH("Touch Screen",$AJ550))</f>
        <v>0</v>
      </c>
      <c r="CE550" s="34"/>
      <c r="CF550" s="34"/>
      <c r="CG550" s="32">
        <v>33.1</v>
      </c>
      <c r="CH550" s="28">
        <v>0</v>
      </c>
      <c r="CI550" s="33">
        <f>('2. AC Monitors'!$A$8*'1. Version 7 Dataset'!$R550)+('1. Version 7 Dataset'!$V550*'2. AC Monitors'!$B$8)+'2. AC Monitors'!$C$8</f>
        <v>46.367179999999998</v>
      </c>
      <c r="CJ550" s="35">
        <f>BX550-('2. AC Monitors'!$B$8*V550)</f>
        <v>35.87789999999999</v>
      </c>
      <c r="CK550" s="33">
        <f>IF($CH550=0,CJ550,CJ550-('2. AC Monitors'!$A$15*'1. Version 7 Dataset'!$CG550))</f>
        <v>35.87789999999999</v>
      </c>
      <c r="CL550" s="33">
        <f>IF($CC550=TRUE,'1. Version 7 Dataset'!CK550-($CI550*'2. AC Monitors'!$B$15),'1. Version 7 Dataset'!CK550)</f>
        <v>33.559540999999989</v>
      </c>
      <c r="CM550" s="33">
        <f>IF($CD550=TRUE,CL550-($CI550*'2. AC Monitors'!$D$15),CL550)</f>
        <v>33.559540999999989</v>
      </c>
      <c r="CN550" s="33">
        <f>IF($CB550=TRUE,CM550-($CI550*'2. AC Monitors'!$E$15),CM550)</f>
        <v>33.559540999999989</v>
      </c>
      <c r="CO550" s="33">
        <f>IF($CA550="DC",CN550+(CI550*(1-'2. AC Monitors'!$D$21)),CN550)</f>
        <v>33.559540999999989</v>
      </c>
      <c r="CP550" s="35">
        <f>('2. AC Monitors'!$A$8*'1. Version 7 Dataset'!$R550)+'2. AC Monitors'!$C$8</f>
        <v>37.547179999999997</v>
      </c>
      <c r="CQ550" s="35">
        <f t="shared" si="62"/>
        <v>1</v>
      </c>
      <c r="CR550" s="33">
        <f>(IF(CD550=TRUE,CI550+(CI550*'2. AC Monitors'!$D$15),'1. Version 7 Dataset'!CI550))*0.85</f>
        <v>39.412102999999995</v>
      </c>
      <c r="CS550" s="35">
        <f t="shared" si="63"/>
        <v>0</v>
      </c>
      <c r="CT550" s="35">
        <f>($AZ550*$R550*'3. Signage Displays'!$A$7)+'3. Signage Displays'!$B$7*TANH('3. Signage Displays'!$C$7*('1. Version 7 Dataset'!$R550+'3. Signage Displays'!$D$7)+'3. Signage Displays'!$E$7)+'3. Signage Displays'!$F$7</f>
        <v>32.417807644338438</v>
      </c>
      <c r="CU550" s="36">
        <f>($AZ550*$R550*'3. Signage Displays'!$A$7)</f>
        <v>2.7076842000000001</v>
      </c>
      <c r="CV550" s="37">
        <f>BE550-(AZ550*R550*'3. Signage Displays'!$A$7)</f>
        <v>10.8123158</v>
      </c>
      <c r="CW550" s="37">
        <f>IF(CC550=TRUE,CV550-(CT550*'3. Signage Displays'!$A$12),CV550)</f>
        <v>9.1914254177830781</v>
      </c>
      <c r="CX550" s="38">
        <f>'3. Signage Displays'!$B$7*TANH('3. Signage Displays'!$C$7*('1. Version 7 Dataset'!R550+'3. Signage Displays'!$D$7)+'3. Signage Displays'!$E$7)+'3. Signage Displays'!$F$7</f>
        <v>29.710123444338436</v>
      </c>
      <c r="CY550" s="28">
        <f t="shared" si="64"/>
        <v>1</v>
      </c>
    </row>
    <row r="551" spans="1:103" s="17" customFormat="1" ht="19.5" customHeight="1">
      <c r="A551" s="28">
        <v>792</v>
      </c>
      <c r="B551" s="29" t="s">
        <v>446</v>
      </c>
      <c r="C551" s="29" t="s">
        <v>470</v>
      </c>
      <c r="D551" s="29" t="s">
        <v>471</v>
      </c>
      <c r="E551" s="29" t="s">
        <v>449</v>
      </c>
      <c r="F551" s="29" t="s">
        <v>472</v>
      </c>
      <c r="G551" s="29" t="s">
        <v>471</v>
      </c>
      <c r="H551" s="29" t="s">
        <v>473</v>
      </c>
      <c r="I551" s="29" t="s">
        <v>78</v>
      </c>
      <c r="J551" s="29" t="s">
        <v>79</v>
      </c>
      <c r="K551" s="29"/>
      <c r="L551" s="29" t="s">
        <v>80</v>
      </c>
      <c r="M551" s="29"/>
      <c r="N551" s="30">
        <v>500</v>
      </c>
      <c r="O551" s="30">
        <v>11.3</v>
      </c>
      <c r="P551" s="30">
        <v>20</v>
      </c>
      <c r="Q551" s="31">
        <v>23</v>
      </c>
      <c r="R551" s="30">
        <v>226.05</v>
      </c>
      <c r="S551" s="30">
        <v>1.78</v>
      </c>
      <c r="T551" s="30">
        <v>1080</v>
      </c>
      <c r="U551" s="30">
        <v>1920</v>
      </c>
      <c r="V551" s="32">
        <v>2.1</v>
      </c>
      <c r="W551" s="30">
        <v>9173</v>
      </c>
      <c r="X551" s="30">
        <v>60</v>
      </c>
      <c r="Y551" s="30">
        <v>0</v>
      </c>
      <c r="Z551" s="29" t="s">
        <v>81</v>
      </c>
      <c r="AA551" s="29" t="s">
        <v>86</v>
      </c>
      <c r="AB551" s="29"/>
      <c r="AC551" s="29"/>
      <c r="AD551" s="29" t="s">
        <v>84</v>
      </c>
      <c r="AE551" s="29" t="s">
        <v>84</v>
      </c>
      <c r="AF551" s="29" t="s">
        <v>469</v>
      </c>
      <c r="AG551" s="29"/>
      <c r="AH551" s="29" t="s">
        <v>86</v>
      </c>
      <c r="AI551" s="29"/>
      <c r="AJ551" s="29" t="s">
        <v>86</v>
      </c>
      <c r="AK551" s="29" t="s">
        <v>86</v>
      </c>
      <c r="AL551" s="29" t="s">
        <v>87</v>
      </c>
      <c r="AM551" s="29"/>
      <c r="AN551" s="29" t="s">
        <v>86</v>
      </c>
      <c r="AO551" s="29" t="s">
        <v>86</v>
      </c>
      <c r="AP551" s="29" t="s">
        <v>86</v>
      </c>
      <c r="AQ551" s="29" t="s">
        <v>96</v>
      </c>
      <c r="AR551" s="29"/>
      <c r="AS551" s="29" t="s">
        <v>84</v>
      </c>
      <c r="AT551" s="29" t="s">
        <v>89</v>
      </c>
      <c r="AU551" s="29"/>
      <c r="AV551" s="30">
        <v>10</v>
      </c>
      <c r="AW551" s="29" t="s">
        <v>84</v>
      </c>
      <c r="AX551" s="29" t="s">
        <v>83</v>
      </c>
      <c r="AY551" s="30">
        <v>250</v>
      </c>
      <c r="AZ551" s="30">
        <v>265.5</v>
      </c>
      <c r="BA551" s="30">
        <v>251.6</v>
      </c>
      <c r="BB551" s="30">
        <v>200</v>
      </c>
      <c r="BC551" s="29"/>
      <c r="BD551" s="29"/>
      <c r="BE551" s="30">
        <v>14.33</v>
      </c>
      <c r="BF551" s="29"/>
      <c r="BG551" s="30">
        <v>0.13</v>
      </c>
      <c r="BH551" s="29"/>
      <c r="BI551" s="29"/>
      <c r="BJ551" s="30">
        <v>0.08</v>
      </c>
      <c r="BK551" s="30">
        <v>44.71</v>
      </c>
      <c r="BL551" s="30">
        <v>44.71</v>
      </c>
      <c r="BM551" s="30">
        <v>50.82</v>
      </c>
      <c r="BN551" s="29"/>
      <c r="BO551" s="29"/>
      <c r="BP551" s="30">
        <v>0.15</v>
      </c>
      <c r="BQ551" s="30">
        <v>0.2</v>
      </c>
      <c r="BR551" s="29"/>
      <c r="BS551" s="30">
        <v>14.49</v>
      </c>
      <c r="BT551" s="30">
        <v>45.55</v>
      </c>
      <c r="BU551" s="29"/>
      <c r="BV551" s="30">
        <v>0</v>
      </c>
      <c r="BW551" s="28">
        <v>792</v>
      </c>
      <c r="BX551" s="33">
        <f t="shared" si="59"/>
        <v>44.675999999999995</v>
      </c>
      <c r="BY551" s="34">
        <f>IF(COUNTIF($G$2:G551,G551)=1,1,0)</f>
        <v>1</v>
      </c>
      <c r="BZ551" s="34">
        <f t="shared" si="60"/>
        <v>1</v>
      </c>
      <c r="CA551" s="28" t="s">
        <v>3405</v>
      </c>
      <c r="CB551" s="34" t="b">
        <f t="shared" si="65"/>
        <v>0</v>
      </c>
      <c r="CC551" s="34" t="b">
        <f t="shared" si="61"/>
        <v>0</v>
      </c>
      <c r="CD551" s="34" t="b">
        <f t="array" ref="CD551">ISNUMBER(SEARCH("Touch Screen",$AJ551))</f>
        <v>0</v>
      </c>
      <c r="CE551" s="34"/>
      <c r="CF551" s="34"/>
      <c r="CG551" s="32">
        <v>0</v>
      </c>
      <c r="CH551" s="28">
        <v>0</v>
      </c>
      <c r="CI551" s="33">
        <f>('2. AC Monitors'!$A$8*'1. Version 7 Dataset'!$R551)+('1. Version 7 Dataset'!$V551*'2. AC Monitors'!$B$8)+'2. AC Monitors'!$C$8</f>
        <v>44.398099999999999</v>
      </c>
      <c r="CJ551" s="35">
        <f>BX551-('2. AC Monitors'!$B$8*V551)</f>
        <v>35.855999999999995</v>
      </c>
      <c r="CK551" s="33">
        <f>IF($CH551=0,CJ551,CJ551-('2. AC Monitors'!$A$15*'1. Version 7 Dataset'!$CG551))</f>
        <v>35.855999999999995</v>
      </c>
      <c r="CL551" s="33">
        <f>IF($CC551=TRUE,'1. Version 7 Dataset'!CK551-($CI551*'2. AC Monitors'!$B$15),'1. Version 7 Dataset'!CK551)</f>
        <v>35.855999999999995</v>
      </c>
      <c r="CM551" s="33">
        <f>IF($CD551=TRUE,CL551-($CI551*'2. AC Monitors'!$D$15),CL551)</f>
        <v>35.855999999999995</v>
      </c>
      <c r="CN551" s="33">
        <f>IF($CB551=TRUE,CM551-($CI551*'2. AC Monitors'!$E$15),CM551)</f>
        <v>35.855999999999995</v>
      </c>
      <c r="CO551" s="33">
        <f>IF($CA551="DC",CN551+(CI551*(1-'2. AC Monitors'!$D$21)),CN551)</f>
        <v>35.855999999999995</v>
      </c>
      <c r="CP551" s="35">
        <f>('2. AC Monitors'!$A$8*'1. Version 7 Dataset'!$R551)+'2. AC Monitors'!$C$8</f>
        <v>35.578099999999999</v>
      </c>
      <c r="CQ551" s="35">
        <f t="shared" si="62"/>
        <v>0</v>
      </c>
      <c r="CR551" s="33">
        <f>(IF(CD551=TRUE,CI551+(CI551*'2. AC Monitors'!$D$15),'1. Version 7 Dataset'!CI551))*0.85</f>
        <v>37.738385000000001</v>
      </c>
      <c r="CS551" s="35">
        <f t="shared" si="63"/>
        <v>0</v>
      </c>
      <c r="CT551" s="35">
        <f>($AZ551*$R551*'3. Signage Displays'!$A$7)+'3. Signage Displays'!$B$7*TANH('3. Signage Displays'!$C$7*('1. Version 7 Dataset'!$R551+'3. Signage Displays'!$D$7)+'3. Signage Displays'!$E$7)+'3. Signage Displays'!$F$7</f>
        <v>31.148107481943157</v>
      </c>
      <c r="CU551" s="36">
        <f>($AZ551*$R551*'3. Signage Displays'!$A$7)</f>
        <v>2.4006510000000003</v>
      </c>
      <c r="CV551" s="37">
        <f>BE551-(AZ551*R551*'3. Signage Displays'!$A$7)</f>
        <v>11.929349</v>
      </c>
      <c r="CW551" s="37">
        <f>IF(CC551=TRUE,CV551-(CT551*'3. Signage Displays'!$A$12),CV551)</f>
        <v>11.929349</v>
      </c>
      <c r="CX551" s="38">
        <f>'3. Signage Displays'!$B$7*TANH('3. Signage Displays'!$C$7*('1. Version 7 Dataset'!R551+'3. Signage Displays'!$D$7)+'3. Signage Displays'!$E$7)+'3. Signage Displays'!$F$7</f>
        <v>28.747456481943154</v>
      </c>
      <c r="CY551" s="28">
        <f t="shared" si="64"/>
        <v>1</v>
      </c>
    </row>
    <row r="552" spans="1:103" s="17" customFormat="1" ht="19.5" customHeight="1">
      <c r="A552" s="28">
        <v>795</v>
      </c>
      <c r="B552" s="29" t="s">
        <v>2231</v>
      </c>
      <c r="C552" s="29" t="s">
        <v>2353</v>
      </c>
      <c r="D552" s="29" t="s">
        <v>2354</v>
      </c>
      <c r="E552" s="29" t="s">
        <v>2234</v>
      </c>
      <c r="F552" s="29" t="s">
        <v>2355</v>
      </c>
      <c r="G552" s="29" t="s">
        <v>2354</v>
      </c>
      <c r="H552" s="29" t="s">
        <v>2356</v>
      </c>
      <c r="I552" s="29" t="s">
        <v>78</v>
      </c>
      <c r="J552" s="29" t="s">
        <v>100</v>
      </c>
      <c r="K552" s="29" t="s">
        <v>105</v>
      </c>
      <c r="L552" s="29" t="s">
        <v>80</v>
      </c>
      <c r="M552" s="29" t="s">
        <v>105</v>
      </c>
      <c r="N552" s="30">
        <v>1000</v>
      </c>
      <c r="O552" s="30">
        <v>11.8</v>
      </c>
      <c r="P552" s="30">
        <v>20.9</v>
      </c>
      <c r="Q552" s="31">
        <v>24</v>
      </c>
      <c r="R552" s="30">
        <v>246.17</v>
      </c>
      <c r="S552" s="30">
        <v>1.78</v>
      </c>
      <c r="T552" s="30">
        <v>1080</v>
      </c>
      <c r="U552" s="30">
        <v>1920</v>
      </c>
      <c r="V552" s="32">
        <v>2.1</v>
      </c>
      <c r="W552" s="30">
        <v>8423</v>
      </c>
      <c r="X552" s="30">
        <v>60</v>
      </c>
      <c r="Y552" s="30">
        <v>32.799999999999997</v>
      </c>
      <c r="Z552" s="29" t="s">
        <v>86</v>
      </c>
      <c r="AA552" s="29" t="s">
        <v>86</v>
      </c>
      <c r="AB552" s="29"/>
      <c r="AC552" s="29"/>
      <c r="AD552" s="29" t="s">
        <v>84</v>
      </c>
      <c r="AE552" s="29" t="s">
        <v>83</v>
      </c>
      <c r="AF552" s="29" t="s">
        <v>685</v>
      </c>
      <c r="AG552" s="29" t="s">
        <v>105</v>
      </c>
      <c r="AH552" s="29" t="s">
        <v>120</v>
      </c>
      <c r="AI552" s="29" t="s">
        <v>105</v>
      </c>
      <c r="AJ552" s="29" t="s">
        <v>120</v>
      </c>
      <c r="AK552" s="29" t="s">
        <v>86</v>
      </c>
      <c r="AL552" s="29" t="s">
        <v>87</v>
      </c>
      <c r="AM552" s="29" t="s">
        <v>105</v>
      </c>
      <c r="AN552" s="29" t="s">
        <v>86</v>
      </c>
      <c r="AO552" s="29" t="s">
        <v>86</v>
      </c>
      <c r="AP552" s="29" t="s">
        <v>86</v>
      </c>
      <c r="AQ552" s="29" t="s">
        <v>96</v>
      </c>
      <c r="AR552" s="29" t="s">
        <v>105</v>
      </c>
      <c r="AS552" s="29" t="s">
        <v>84</v>
      </c>
      <c r="AT552" s="29" t="s">
        <v>89</v>
      </c>
      <c r="AU552" s="29" t="s">
        <v>105</v>
      </c>
      <c r="AV552" s="30">
        <v>0</v>
      </c>
      <c r="AW552" s="29" t="s">
        <v>84</v>
      </c>
      <c r="AX552" s="29" t="s">
        <v>84</v>
      </c>
      <c r="AY552" s="30">
        <v>300</v>
      </c>
      <c r="AZ552" s="30">
        <v>317</v>
      </c>
      <c r="BA552" s="30">
        <v>298.10000000000002</v>
      </c>
      <c r="BB552" s="30">
        <v>200</v>
      </c>
      <c r="BC552" s="29"/>
      <c r="BD552" s="29"/>
      <c r="BE552" s="30">
        <v>16.34</v>
      </c>
      <c r="BF552" s="29"/>
      <c r="BG552" s="30">
        <v>0.24</v>
      </c>
      <c r="BH552" s="30">
        <v>0.24</v>
      </c>
      <c r="BI552" s="29"/>
      <c r="BJ552" s="30">
        <v>0.19</v>
      </c>
      <c r="BK552" s="30">
        <v>51.46</v>
      </c>
      <c r="BL552" s="30">
        <v>51.46</v>
      </c>
      <c r="BM552" s="30">
        <v>54.9</v>
      </c>
      <c r="BN552" s="29"/>
      <c r="BO552" s="29"/>
      <c r="BP552" s="30">
        <v>0.23</v>
      </c>
      <c r="BQ552" s="30">
        <v>0.28000000000000003</v>
      </c>
      <c r="BR552" s="30">
        <v>0.28000000000000003</v>
      </c>
      <c r="BS552" s="30">
        <v>16.510000000000002</v>
      </c>
      <c r="BT552" s="30">
        <v>52.21</v>
      </c>
      <c r="BU552" s="29"/>
      <c r="BV552" s="30">
        <v>0</v>
      </c>
      <c r="BW552" s="28">
        <v>795</v>
      </c>
      <c r="BX552" s="33">
        <f t="shared" si="59"/>
        <v>51.464999999999989</v>
      </c>
      <c r="BY552" s="34">
        <f>IF(COUNTIF($G$2:G552,G552)=1,1,0)</f>
        <v>1</v>
      </c>
      <c r="BZ552" s="34">
        <f t="shared" si="60"/>
        <v>1</v>
      </c>
      <c r="CA552" s="28" t="s">
        <v>3405</v>
      </c>
      <c r="CB552" s="34" t="b">
        <f t="shared" si="65"/>
        <v>0</v>
      </c>
      <c r="CC552" s="34" t="b">
        <f t="shared" si="61"/>
        <v>0</v>
      </c>
      <c r="CD552" s="34" t="b">
        <f t="array" ref="CD552">ISNUMBER(SEARCH("Touch Screen",$AJ552))</f>
        <v>0</v>
      </c>
      <c r="CE552" s="34"/>
      <c r="CF552" s="34"/>
      <c r="CG552" s="32">
        <v>32.799999999999997</v>
      </c>
      <c r="CH552" s="28">
        <v>0</v>
      </c>
      <c r="CI552" s="33">
        <f>('2. AC Monitors'!$A$8*'1. Version 7 Dataset'!$R552)+('1. Version 7 Dataset'!$V552*'2. AC Monitors'!$B$8)+'2. AC Monitors'!$C$8</f>
        <v>46.852739999999997</v>
      </c>
      <c r="CJ552" s="35">
        <f>BX552-('2. AC Monitors'!$B$8*V552)</f>
        <v>42.644999999999989</v>
      </c>
      <c r="CK552" s="33">
        <f>IF($CH552=0,CJ552,CJ552-('2. AC Monitors'!$A$15*'1. Version 7 Dataset'!$CG552))</f>
        <v>42.644999999999989</v>
      </c>
      <c r="CL552" s="33">
        <f>IF($CC552=TRUE,'1. Version 7 Dataset'!CK552-($CI552*'2. AC Monitors'!$B$15),'1. Version 7 Dataset'!CK552)</f>
        <v>42.644999999999989</v>
      </c>
      <c r="CM552" s="33">
        <f>IF($CD552=TRUE,CL552-($CI552*'2. AC Monitors'!$D$15),CL552)</f>
        <v>42.644999999999989</v>
      </c>
      <c r="CN552" s="33">
        <f>IF($CB552=TRUE,CM552-($CI552*'2. AC Monitors'!$E$15),CM552)</f>
        <v>42.644999999999989</v>
      </c>
      <c r="CO552" s="33">
        <f>IF($CA552="DC",CN552+(CI552*(1-'2. AC Monitors'!$D$21)),CN552)</f>
        <v>42.644999999999989</v>
      </c>
      <c r="CP552" s="35">
        <f>('2. AC Monitors'!$A$8*'1. Version 7 Dataset'!$R552)+'2. AC Monitors'!$C$8</f>
        <v>38.032739999999997</v>
      </c>
      <c r="CQ552" s="35">
        <f t="shared" si="62"/>
        <v>0</v>
      </c>
      <c r="CR552" s="33">
        <f>(IF(CD552=TRUE,CI552+(CI552*'2. AC Monitors'!$D$15),'1. Version 7 Dataset'!CI552))*0.85</f>
        <v>39.824828999999994</v>
      </c>
      <c r="CS552" s="35">
        <f t="shared" si="63"/>
        <v>0</v>
      </c>
      <c r="CT552" s="35">
        <f>($AZ552*$R552*'3. Signage Displays'!$A$7)+'3. Signage Displays'!$B$7*TANH('3. Signage Displays'!$C$7*('1. Version 7 Dataset'!$R552+'3. Signage Displays'!$D$7)+'3. Signage Displays'!$E$7)+'3. Signage Displays'!$F$7</f>
        <v>33.068756951734798</v>
      </c>
      <c r="CU552" s="36">
        <f>($AZ552*$R552*'3. Signage Displays'!$A$7)</f>
        <v>3.1214356000000003</v>
      </c>
      <c r="CV552" s="37">
        <f>BE552-(AZ552*R552*'3. Signage Displays'!$A$7)</f>
        <v>13.2185644</v>
      </c>
      <c r="CW552" s="37">
        <f>IF(CC552=TRUE,CV552-(CT552*'3. Signage Displays'!$A$12),CV552)</f>
        <v>13.2185644</v>
      </c>
      <c r="CX552" s="38">
        <f>'3. Signage Displays'!$B$7*TANH('3. Signage Displays'!$C$7*('1. Version 7 Dataset'!R552+'3. Signage Displays'!$D$7)+'3. Signage Displays'!$E$7)+'3. Signage Displays'!$F$7</f>
        <v>29.9473213517348</v>
      </c>
      <c r="CY552" s="28">
        <f t="shared" si="64"/>
        <v>1</v>
      </c>
    </row>
    <row r="553" spans="1:103" s="17" customFormat="1" ht="19.5" customHeight="1">
      <c r="A553" s="28">
        <v>796</v>
      </c>
      <c r="B553" s="29" t="s">
        <v>2231</v>
      </c>
      <c r="C553" s="29" t="s">
        <v>2400</v>
      </c>
      <c r="D553" s="29" t="s">
        <v>2240</v>
      </c>
      <c r="E553" s="29" t="s">
        <v>2234</v>
      </c>
      <c r="F553" s="29" t="s">
        <v>2400</v>
      </c>
      <c r="G553" s="29" t="s">
        <v>2240</v>
      </c>
      <c r="H553" s="29"/>
      <c r="I553" s="29" t="s">
        <v>78</v>
      </c>
      <c r="J553" s="29" t="s">
        <v>88</v>
      </c>
      <c r="K553" s="29" t="s">
        <v>158</v>
      </c>
      <c r="L553" s="29" t="s">
        <v>80</v>
      </c>
      <c r="M553" s="29" t="s">
        <v>105</v>
      </c>
      <c r="N553" s="30">
        <v>1000</v>
      </c>
      <c r="O553" s="30">
        <v>11.8</v>
      </c>
      <c r="P553" s="30">
        <v>20.9</v>
      </c>
      <c r="Q553" s="31">
        <v>24</v>
      </c>
      <c r="R553" s="30">
        <v>246.85</v>
      </c>
      <c r="S553" s="30">
        <v>1.78</v>
      </c>
      <c r="T553" s="30">
        <v>1080</v>
      </c>
      <c r="U553" s="30">
        <v>1920</v>
      </c>
      <c r="V553" s="32">
        <v>2.1</v>
      </c>
      <c r="W553" s="30">
        <v>8408</v>
      </c>
      <c r="X553" s="30">
        <v>60</v>
      </c>
      <c r="Y553" s="30">
        <v>32.299999999999997</v>
      </c>
      <c r="Z553" s="29" t="s">
        <v>150</v>
      </c>
      <c r="AA553" s="29" t="s">
        <v>86</v>
      </c>
      <c r="AB553" s="29"/>
      <c r="AC553" s="29"/>
      <c r="AD553" s="29" t="s">
        <v>84</v>
      </c>
      <c r="AE553" s="29" t="s">
        <v>83</v>
      </c>
      <c r="AF553" s="29" t="s">
        <v>270</v>
      </c>
      <c r="AG553" s="29" t="s">
        <v>105</v>
      </c>
      <c r="AH553" s="29" t="s">
        <v>86</v>
      </c>
      <c r="AI553" s="29" t="s">
        <v>105</v>
      </c>
      <c r="AJ553" s="29" t="s">
        <v>86</v>
      </c>
      <c r="AK553" s="29" t="s">
        <v>86</v>
      </c>
      <c r="AL553" s="29" t="s">
        <v>102</v>
      </c>
      <c r="AM553" s="29" t="s">
        <v>105</v>
      </c>
      <c r="AN553" s="29" t="s">
        <v>86</v>
      </c>
      <c r="AO553" s="29" t="s">
        <v>86</v>
      </c>
      <c r="AP553" s="29" t="s">
        <v>86</v>
      </c>
      <c r="AQ553" s="29" t="s">
        <v>96</v>
      </c>
      <c r="AR553" s="29" t="s">
        <v>105</v>
      </c>
      <c r="AS553" s="29" t="s">
        <v>84</v>
      </c>
      <c r="AT553" s="29" t="s">
        <v>89</v>
      </c>
      <c r="AU553" s="29" t="s">
        <v>105</v>
      </c>
      <c r="AV553" s="30">
        <v>5</v>
      </c>
      <c r="AW553" s="29" t="s">
        <v>84</v>
      </c>
      <c r="AX553" s="29" t="s">
        <v>83</v>
      </c>
      <c r="AY553" s="30">
        <v>250</v>
      </c>
      <c r="AZ553" s="30">
        <v>274</v>
      </c>
      <c r="BA553" s="30">
        <v>270</v>
      </c>
      <c r="BB553" s="30">
        <v>200</v>
      </c>
      <c r="BC553" s="29"/>
      <c r="BD553" s="29"/>
      <c r="BE553" s="30">
        <v>16.86</v>
      </c>
      <c r="BF553" s="29"/>
      <c r="BG553" s="30">
        <v>0.5</v>
      </c>
      <c r="BH553" s="29"/>
      <c r="BI553" s="29"/>
      <c r="BJ553" s="30">
        <v>0.3</v>
      </c>
      <c r="BK553" s="30">
        <v>54.55</v>
      </c>
      <c r="BL553" s="30">
        <v>54.55</v>
      </c>
      <c r="BM553" s="30">
        <v>55</v>
      </c>
      <c r="BN553" s="29"/>
      <c r="BO553" s="29"/>
      <c r="BP553" s="30">
        <v>0.3</v>
      </c>
      <c r="BQ553" s="30">
        <v>0.5</v>
      </c>
      <c r="BR553" s="29"/>
      <c r="BS553" s="30">
        <v>16.86</v>
      </c>
      <c r="BT553" s="30">
        <v>54.55</v>
      </c>
      <c r="BU553" s="29"/>
      <c r="BV553" s="30">
        <v>0</v>
      </c>
      <c r="BW553" s="28">
        <v>796</v>
      </c>
      <c r="BX553" s="33">
        <f t="shared" si="59"/>
        <v>54.539760000000001</v>
      </c>
      <c r="BY553" s="34">
        <f>IF(COUNTIF($G$2:G553,G553)=1,1,0)</f>
        <v>0</v>
      </c>
      <c r="BZ553" s="34">
        <f t="shared" si="60"/>
        <v>1</v>
      </c>
      <c r="CA553" s="28" t="s">
        <v>3405</v>
      </c>
      <c r="CB553" s="34" t="b">
        <f t="shared" si="65"/>
        <v>0</v>
      </c>
      <c r="CC553" s="34" t="b">
        <f t="shared" si="61"/>
        <v>0</v>
      </c>
      <c r="CD553" s="34" t="b">
        <f t="array" ref="CD553">ISNUMBER(SEARCH("Touch Screen",$AJ553))</f>
        <v>0</v>
      </c>
      <c r="CE553" s="34"/>
      <c r="CF553" s="34"/>
      <c r="CG553" s="32">
        <v>32.299999999999997</v>
      </c>
      <c r="CH553" s="28">
        <v>0</v>
      </c>
      <c r="CI553" s="33">
        <f>('2. AC Monitors'!$A$8*'1. Version 7 Dataset'!$R553)+('1. Version 7 Dataset'!$V553*'2. AC Monitors'!$B$8)+'2. AC Monitors'!$C$8</f>
        <v>46.935699999999997</v>
      </c>
      <c r="CJ553" s="35">
        <f>BX553-('2. AC Monitors'!$B$8*V553)</f>
        <v>45.719760000000001</v>
      </c>
      <c r="CK553" s="33">
        <f>IF($CH553=0,CJ553,CJ553-('2. AC Monitors'!$A$15*'1. Version 7 Dataset'!$CG553))</f>
        <v>45.719760000000001</v>
      </c>
      <c r="CL553" s="33">
        <f>IF($CC553=TRUE,'1. Version 7 Dataset'!CK553-($CI553*'2. AC Monitors'!$B$15),'1. Version 7 Dataset'!CK553)</f>
        <v>45.719760000000001</v>
      </c>
      <c r="CM553" s="33">
        <f>IF($CD553=TRUE,CL553-($CI553*'2. AC Monitors'!$D$15),CL553)</f>
        <v>45.719760000000001</v>
      </c>
      <c r="CN553" s="33">
        <f>IF($CB553=TRUE,CM553-($CI553*'2. AC Monitors'!$E$15),CM553)</f>
        <v>45.719760000000001</v>
      </c>
      <c r="CO553" s="33">
        <f>IF($CA553="DC",CN553+(CI553*(1-'2. AC Monitors'!$D$21)),CN553)</f>
        <v>45.719760000000001</v>
      </c>
      <c r="CP553" s="35">
        <f>('2. AC Monitors'!$A$8*'1. Version 7 Dataset'!$R553)+'2. AC Monitors'!$C$8</f>
        <v>38.115700000000004</v>
      </c>
      <c r="CQ553" s="35">
        <f t="shared" si="62"/>
        <v>0</v>
      </c>
      <c r="CR553" s="33">
        <f>(IF(CD553=TRUE,CI553+(CI553*'2. AC Monitors'!$D$15),'1. Version 7 Dataset'!CI553))*0.85</f>
        <v>39.895344999999999</v>
      </c>
      <c r="CS553" s="35">
        <f t="shared" si="63"/>
        <v>0</v>
      </c>
      <c r="CT553" s="35">
        <f>($AZ553*$R553*'3. Signage Displays'!$A$7)+'3. Signage Displays'!$B$7*TANH('3. Signage Displays'!$C$7*('1. Version 7 Dataset'!$R553+'3. Signage Displays'!$D$7)+'3. Signage Displays'!$E$7)+'3. Signage Displays'!$F$7</f>
        <v>32.6933158521244</v>
      </c>
      <c r="CU553" s="36">
        <f>($AZ553*$R553*'3. Signage Displays'!$A$7)</f>
        <v>2.705476</v>
      </c>
      <c r="CV553" s="37">
        <f>BE553-(AZ553*R553*'3. Signage Displays'!$A$7)</f>
        <v>14.154523999999999</v>
      </c>
      <c r="CW553" s="37">
        <f>IF(CC553=TRUE,CV553-(CT553*'3. Signage Displays'!$A$12),CV553)</f>
        <v>14.154523999999999</v>
      </c>
      <c r="CX553" s="38">
        <f>'3. Signage Displays'!$B$7*TANH('3. Signage Displays'!$C$7*('1. Version 7 Dataset'!R553+'3. Signage Displays'!$D$7)+'3. Signage Displays'!$E$7)+'3. Signage Displays'!$F$7</f>
        <v>29.987839852124402</v>
      </c>
      <c r="CY553" s="28">
        <f t="shared" si="64"/>
        <v>1</v>
      </c>
    </row>
    <row r="554" spans="1:103" s="17" customFormat="1" ht="19.5" customHeight="1">
      <c r="A554" s="28">
        <v>797</v>
      </c>
      <c r="B554" s="29" t="s">
        <v>2231</v>
      </c>
      <c r="C554" s="29" t="s">
        <v>2420</v>
      </c>
      <c r="D554" s="29" t="s">
        <v>2421</v>
      </c>
      <c r="E554" s="29" t="s">
        <v>2234</v>
      </c>
      <c r="F554" s="29" t="s">
        <v>2420</v>
      </c>
      <c r="G554" s="29" t="s">
        <v>2421</v>
      </c>
      <c r="H554" s="29"/>
      <c r="I554" s="29" t="s">
        <v>78</v>
      </c>
      <c r="J554" s="29" t="s">
        <v>100</v>
      </c>
      <c r="K554" s="29" t="s">
        <v>105</v>
      </c>
      <c r="L554" s="29" t="s">
        <v>80</v>
      </c>
      <c r="M554" s="29" t="s">
        <v>105</v>
      </c>
      <c r="N554" s="30">
        <v>1000</v>
      </c>
      <c r="O554" s="30">
        <v>13.2</v>
      </c>
      <c r="P554" s="30">
        <v>23.5</v>
      </c>
      <c r="Q554" s="31">
        <v>27</v>
      </c>
      <c r="R554" s="30">
        <v>311.39999999999998</v>
      </c>
      <c r="S554" s="30">
        <v>1.78</v>
      </c>
      <c r="T554" s="30">
        <v>1080</v>
      </c>
      <c r="U554" s="30">
        <v>1920</v>
      </c>
      <c r="V554" s="32">
        <v>2.1</v>
      </c>
      <c r="W554" s="30">
        <v>6660</v>
      </c>
      <c r="X554" s="30">
        <v>60</v>
      </c>
      <c r="Y554" s="30">
        <v>34.799999999999997</v>
      </c>
      <c r="Z554" s="29" t="s">
        <v>86</v>
      </c>
      <c r="AA554" s="29" t="s">
        <v>86</v>
      </c>
      <c r="AB554" s="29"/>
      <c r="AC554" s="29"/>
      <c r="AD554" s="29" t="s">
        <v>84</v>
      </c>
      <c r="AE554" s="29" t="s">
        <v>83</v>
      </c>
      <c r="AF554" s="29" t="s">
        <v>463</v>
      </c>
      <c r="AG554" s="29" t="s">
        <v>105</v>
      </c>
      <c r="AH554" s="29" t="s">
        <v>86</v>
      </c>
      <c r="AI554" s="29" t="s">
        <v>105</v>
      </c>
      <c r="AJ554" s="29" t="s">
        <v>86</v>
      </c>
      <c r="AK554" s="29" t="s">
        <v>86</v>
      </c>
      <c r="AL554" s="29" t="s">
        <v>87</v>
      </c>
      <c r="AM554" s="29" t="s">
        <v>105</v>
      </c>
      <c r="AN554" s="29" t="s">
        <v>86</v>
      </c>
      <c r="AO554" s="29" t="s">
        <v>86</v>
      </c>
      <c r="AP554" s="29" t="s">
        <v>86</v>
      </c>
      <c r="AQ554" s="29" t="s">
        <v>96</v>
      </c>
      <c r="AR554" s="29" t="s">
        <v>105</v>
      </c>
      <c r="AS554" s="29" t="s">
        <v>84</v>
      </c>
      <c r="AT554" s="29" t="s">
        <v>89</v>
      </c>
      <c r="AU554" s="29" t="s">
        <v>105</v>
      </c>
      <c r="AV554" s="30">
        <v>0</v>
      </c>
      <c r="AW554" s="29" t="s">
        <v>84</v>
      </c>
      <c r="AX554" s="29" t="s">
        <v>84</v>
      </c>
      <c r="AY554" s="30">
        <v>250</v>
      </c>
      <c r="AZ554" s="30">
        <v>275.3</v>
      </c>
      <c r="BA554" s="30">
        <v>257.60000000000002</v>
      </c>
      <c r="BB554" s="30">
        <v>200</v>
      </c>
      <c r="BC554" s="29"/>
      <c r="BD554" s="29"/>
      <c r="BE554" s="30">
        <v>20.28</v>
      </c>
      <c r="BF554" s="29"/>
      <c r="BG554" s="30">
        <v>0.3</v>
      </c>
      <c r="BH554" s="29"/>
      <c r="BI554" s="29"/>
      <c r="BJ554" s="30">
        <v>0.3</v>
      </c>
      <c r="BK554" s="30">
        <v>63.88</v>
      </c>
      <c r="BL554" s="30">
        <v>63.88</v>
      </c>
      <c r="BM554" s="30">
        <v>64</v>
      </c>
      <c r="BN554" s="29"/>
      <c r="BO554" s="29"/>
      <c r="BP554" s="30">
        <v>0.3</v>
      </c>
      <c r="BQ554" s="30">
        <v>0.3</v>
      </c>
      <c r="BR554" s="29"/>
      <c r="BS554" s="30">
        <v>20.28</v>
      </c>
      <c r="BT554" s="30">
        <v>63.88</v>
      </c>
      <c r="BU554" s="29"/>
      <c r="BV554" s="30">
        <v>0</v>
      </c>
      <c r="BW554" s="28">
        <v>797</v>
      </c>
      <c r="BX554" s="33">
        <f t="shared" si="59"/>
        <v>63.886679999999998</v>
      </c>
      <c r="BY554" s="34">
        <f>IF(COUNTIF($G$2:G554,G554)=1,1,0)</f>
        <v>1</v>
      </c>
      <c r="BZ554" s="34">
        <f t="shared" si="60"/>
        <v>1</v>
      </c>
      <c r="CA554" s="28" t="s">
        <v>3405</v>
      </c>
      <c r="CB554" s="34" t="b">
        <f t="shared" si="65"/>
        <v>0</v>
      </c>
      <c r="CC554" s="34" t="b">
        <f t="shared" si="61"/>
        <v>0</v>
      </c>
      <c r="CD554" s="34" t="b">
        <f t="array" ref="CD554">ISNUMBER(SEARCH("Touch Screen",$AJ554))</f>
        <v>0</v>
      </c>
      <c r="CE554" s="34"/>
      <c r="CF554" s="34"/>
      <c r="CG554" s="32">
        <v>34.799999999999997</v>
      </c>
      <c r="CH554" s="28">
        <v>0</v>
      </c>
      <c r="CI554" s="33">
        <f>('2. AC Monitors'!$A$8*'1. Version 7 Dataset'!$R554)+('1. Version 7 Dataset'!$V554*'2. AC Monitors'!$B$8)+'2. AC Monitors'!$C$8</f>
        <v>54.810799999999993</v>
      </c>
      <c r="CJ554" s="35">
        <f>BX554-('2. AC Monitors'!$B$8*V554)</f>
        <v>55.066679999999998</v>
      </c>
      <c r="CK554" s="33">
        <f>IF($CH554=0,CJ554,CJ554-('2. AC Monitors'!$A$15*'1. Version 7 Dataset'!$CG554))</f>
        <v>55.066679999999998</v>
      </c>
      <c r="CL554" s="33">
        <f>IF($CC554=TRUE,'1. Version 7 Dataset'!CK554-($CI554*'2. AC Monitors'!$B$15),'1. Version 7 Dataset'!CK554)</f>
        <v>55.066679999999998</v>
      </c>
      <c r="CM554" s="33">
        <f>IF($CD554=TRUE,CL554-($CI554*'2. AC Monitors'!$D$15),CL554)</f>
        <v>55.066679999999998</v>
      </c>
      <c r="CN554" s="33">
        <f>IF($CB554=TRUE,CM554-($CI554*'2. AC Monitors'!$E$15),CM554)</f>
        <v>55.066679999999998</v>
      </c>
      <c r="CO554" s="33">
        <f>IF($CA554="DC",CN554+(CI554*(1-'2. AC Monitors'!$D$21)),CN554)</f>
        <v>55.066679999999998</v>
      </c>
      <c r="CP554" s="35">
        <f>('2. AC Monitors'!$A$8*'1. Version 7 Dataset'!$R554)+'2. AC Monitors'!$C$8</f>
        <v>45.990799999999993</v>
      </c>
      <c r="CQ554" s="35">
        <f t="shared" si="62"/>
        <v>0</v>
      </c>
      <c r="CR554" s="33">
        <f>(IF(CD554=TRUE,CI554+(CI554*'2. AC Monitors'!$D$15),'1. Version 7 Dataset'!CI554))*0.85</f>
        <v>46.589179999999992</v>
      </c>
      <c r="CS554" s="35">
        <f t="shared" si="63"/>
        <v>0</v>
      </c>
      <c r="CT554" s="35">
        <f>($AZ554*$R554*'3. Signage Displays'!$A$7)+'3. Signage Displays'!$B$7*TANH('3. Signage Displays'!$C$7*('1. Version 7 Dataset'!$R554+'3. Signage Displays'!$D$7)+'3. Signage Displays'!$E$7)+'3. Signage Displays'!$F$7</f>
        <v>37.251514068092611</v>
      </c>
      <c r="CU554" s="36">
        <f>($AZ554*$R554*'3. Signage Displays'!$A$7)</f>
        <v>3.4291368000000002</v>
      </c>
      <c r="CV554" s="37">
        <f>BE554-(AZ554*R554*'3. Signage Displays'!$A$7)</f>
        <v>16.850863199999999</v>
      </c>
      <c r="CW554" s="37">
        <f>IF(CC554=TRUE,CV554-(CT554*'3. Signage Displays'!$A$12),CV554)</f>
        <v>16.850863199999999</v>
      </c>
      <c r="CX554" s="38">
        <f>'3. Signage Displays'!$B$7*TANH('3. Signage Displays'!$C$7*('1. Version 7 Dataset'!R554+'3. Signage Displays'!$D$7)+'3. Signage Displays'!$E$7)+'3. Signage Displays'!$F$7</f>
        <v>33.822377268092609</v>
      </c>
      <c r="CY554" s="28">
        <f t="shared" si="64"/>
        <v>1</v>
      </c>
    </row>
    <row r="555" spans="1:103" s="17" customFormat="1" ht="19.5" customHeight="1">
      <c r="A555" s="28">
        <v>798</v>
      </c>
      <c r="B555" s="29" t="s">
        <v>72</v>
      </c>
      <c r="C555" s="29" t="s">
        <v>286</v>
      </c>
      <c r="D555" s="29" t="s">
        <v>287</v>
      </c>
      <c r="E555" s="29" t="s">
        <v>75</v>
      </c>
      <c r="F555" s="29" t="s">
        <v>286</v>
      </c>
      <c r="G555" s="29" t="s">
        <v>287</v>
      </c>
      <c r="H555" s="29" t="s">
        <v>288</v>
      </c>
      <c r="I555" s="29" t="s">
        <v>78</v>
      </c>
      <c r="J555" s="29" t="s">
        <v>79</v>
      </c>
      <c r="K555" s="29"/>
      <c r="L555" s="29" t="s">
        <v>80</v>
      </c>
      <c r="M555" s="29"/>
      <c r="N555" s="30">
        <v>1000</v>
      </c>
      <c r="O555" s="30">
        <v>10.5</v>
      </c>
      <c r="P555" s="30">
        <v>18.7</v>
      </c>
      <c r="Q555" s="31">
        <v>21.5</v>
      </c>
      <c r="R555" s="30">
        <v>197.6</v>
      </c>
      <c r="S555" s="30">
        <v>1.78</v>
      </c>
      <c r="T555" s="30">
        <v>1080</v>
      </c>
      <c r="U555" s="30">
        <v>1920</v>
      </c>
      <c r="V555" s="32">
        <v>2.1</v>
      </c>
      <c r="W555" s="30">
        <v>10494</v>
      </c>
      <c r="X555" s="30">
        <v>60</v>
      </c>
      <c r="Y555" s="30">
        <v>86</v>
      </c>
      <c r="Z555" s="29" t="s">
        <v>81</v>
      </c>
      <c r="AA555" s="29" t="s">
        <v>86</v>
      </c>
      <c r="AB555" s="29"/>
      <c r="AC555" s="29"/>
      <c r="AD555" s="29" t="s">
        <v>84</v>
      </c>
      <c r="AE555" s="29" t="s">
        <v>84</v>
      </c>
      <c r="AF555" s="29" t="s">
        <v>248</v>
      </c>
      <c r="AG555" s="29" t="s">
        <v>118</v>
      </c>
      <c r="AH555" s="29" t="s">
        <v>119</v>
      </c>
      <c r="AI555" s="29"/>
      <c r="AJ555" s="29" t="s">
        <v>120</v>
      </c>
      <c r="AK555" s="29" t="s">
        <v>86</v>
      </c>
      <c r="AL555" s="29" t="s">
        <v>102</v>
      </c>
      <c r="AM555" s="29" t="s">
        <v>118</v>
      </c>
      <c r="AN555" s="29" t="s">
        <v>86</v>
      </c>
      <c r="AO555" s="29" t="s">
        <v>86</v>
      </c>
      <c r="AP555" s="29" t="s">
        <v>86</v>
      </c>
      <c r="AQ555" s="29" t="s">
        <v>96</v>
      </c>
      <c r="AR555" s="29"/>
      <c r="AS555" s="29" t="s">
        <v>84</v>
      </c>
      <c r="AT555" s="29" t="s">
        <v>121</v>
      </c>
      <c r="AU555" s="29"/>
      <c r="AV555" s="30">
        <v>1</v>
      </c>
      <c r="AW555" s="29" t="s">
        <v>84</v>
      </c>
      <c r="AX555" s="29" t="s">
        <v>84</v>
      </c>
      <c r="AY555" s="30">
        <v>250</v>
      </c>
      <c r="AZ555" s="30">
        <v>225.4</v>
      </c>
      <c r="BA555" s="30">
        <v>163.1</v>
      </c>
      <c r="BB555" s="30">
        <v>200.6</v>
      </c>
      <c r="BC555" s="29"/>
      <c r="BD555" s="29"/>
      <c r="BE555" s="30">
        <v>15.13</v>
      </c>
      <c r="BF555" s="29"/>
      <c r="BG555" s="30">
        <v>0.23</v>
      </c>
      <c r="BH555" s="29"/>
      <c r="BI555" s="29"/>
      <c r="BJ555" s="30">
        <v>0.15</v>
      </c>
      <c r="BK555" s="30">
        <v>47.68</v>
      </c>
      <c r="BL555" s="30">
        <v>47.68</v>
      </c>
      <c r="BM555" s="30">
        <v>50.6</v>
      </c>
      <c r="BN555" s="29"/>
      <c r="BO555" s="29"/>
      <c r="BP555" s="30">
        <v>0.19</v>
      </c>
      <c r="BQ555" s="30">
        <v>0.26</v>
      </c>
      <c r="BR555" s="29"/>
      <c r="BS555" s="30">
        <v>15.29</v>
      </c>
      <c r="BT555" s="30">
        <v>48.37</v>
      </c>
      <c r="BU555" s="29"/>
      <c r="BV555" s="30">
        <v>0</v>
      </c>
      <c r="BW555" s="28">
        <v>798</v>
      </c>
      <c r="BX555" s="33">
        <f t="shared" si="59"/>
        <v>47.698199999999993</v>
      </c>
      <c r="BY555" s="34">
        <f>IF(COUNTIF($G$2:G555,G555)=1,1,0)</f>
        <v>1</v>
      </c>
      <c r="BZ555" s="34">
        <f t="shared" si="60"/>
        <v>1</v>
      </c>
      <c r="CA555" s="28" t="s">
        <v>3405</v>
      </c>
      <c r="CB555" s="34" t="b">
        <f t="shared" si="65"/>
        <v>0</v>
      </c>
      <c r="CC555" s="34" t="b">
        <f t="shared" si="61"/>
        <v>0</v>
      </c>
      <c r="CD555" s="34" t="b">
        <f t="array" ref="CD555">ISNUMBER(SEARCH("Touch Screen",$AJ555))</f>
        <v>0</v>
      </c>
      <c r="CE555" s="34"/>
      <c r="CF555" s="34"/>
      <c r="CG555" s="32">
        <v>86</v>
      </c>
      <c r="CH555" s="28">
        <v>0</v>
      </c>
      <c r="CI555" s="33">
        <f>('2. AC Monitors'!$A$8*'1. Version 7 Dataset'!$R555)+('1. Version 7 Dataset'!$V555*'2. AC Monitors'!$B$8)+'2. AC Monitors'!$C$8</f>
        <v>40.927199999999999</v>
      </c>
      <c r="CJ555" s="35">
        <f>BX555-('2. AC Monitors'!$B$8*V555)</f>
        <v>38.878199999999993</v>
      </c>
      <c r="CK555" s="33">
        <f>IF($CH555=0,CJ555,CJ555-('2. AC Monitors'!$A$15*'1. Version 7 Dataset'!$CG555))</f>
        <v>38.878199999999993</v>
      </c>
      <c r="CL555" s="33">
        <f>IF($CC555=TRUE,'1. Version 7 Dataset'!CK555-($CI555*'2. AC Monitors'!$B$15),'1. Version 7 Dataset'!CK555)</f>
        <v>38.878199999999993</v>
      </c>
      <c r="CM555" s="33">
        <f>IF($CD555=TRUE,CL555-($CI555*'2. AC Monitors'!$D$15),CL555)</f>
        <v>38.878199999999993</v>
      </c>
      <c r="CN555" s="33">
        <f>IF($CB555=TRUE,CM555-($CI555*'2. AC Monitors'!$E$15),CM555)</f>
        <v>38.878199999999993</v>
      </c>
      <c r="CO555" s="33">
        <f>IF($CA555="DC",CN555+(CI555*(1-'2. AC Monitors'!$D$21)),CN555)</f>
        <v>38.878199999999993</v>
      </c>
      <c r="CP555" s="35">
        <f>('2. AC Monitors'!$A$8*'1. Version 7 Dataset'!$R555)+'2. AC Monitors'!$C$8</f>
        <v>32.107199999999999</v>
      </c>
      <c r="CQ555" s="35">
        <f t="shared" si="62"/>
        <v>0</v>
      </c>
      <c r="CR555" s="33">
        <f>(IF(CD555=TRUE,CI555+(CI555*'2. AC Monitors'!$D$15),'1. Version 7 Dataset'!CI555))*0.85</f>
        <v>34.788119999999999</v>
      </c>
      <c r="CS555" s="35">
        <f t="shared" si="63"/>
        <v>0</v>
      </c>
      <c r="CT555" s="35">
        <f>($AZ555*$R555*'3. Signage Displays'!$A$7)+'3. Signage Displays'!$B$7*TANH('3. Signage Displays'!$C$7*('1. Version 7 Dataset'!$R555+'3. Signage Displays'!$D$7)+'3. Signage Displays'!$E$7)+'3. Signage Displays'!$F$7</f>
        <v>28.829440931624593</v>
      </c>
      <c r="CU555" s="36">
        <f>($AZ555*$R555*'3. Signage Displays'!$A$7)</f>
        <v>1.7815616000000001</v>
      </c>
      <c r="CV555" s="37">
        <f>BE555-(AZ555*R555*'3. Signage Displays'!$A$7)</f>
        <v>13.348438400000001</v>
      </c>
      <c r="CW555" s="37">
        <f>IF(CC555=TRUE,CV555-(CT555*'3. Signage Displays'!$A$12),CV555)</f>
        <v>13.348438400000001</v>
      </c>
      <c r="CX555" s="38">
        <f>'3. Signage Displays'!$B$7*TANH('3. Signage Displays'!$C$7*('1. Version 7 Dataset'!R555+'3. Signage Displays'!$D$7)+'3. Signage Displays'!$E$7)+'3. Signage Displays'!$F$7</f>
        <v>27.047879331624593</v>
      </c>
      <c r="CY555" s="28">
        <f t="shared" si="64"/>
        <v>1</v>
      </c>
    </row>
    <row r="556" spans="1:103" s="17" customFormat="1" ht="19.5" customHeight="1">
      <c r="A556" s="28">
        <v>799</v>
      </c>
      <c r="B556" s="29" t="s">
        <v>72</v>
      </c>
      <c r="C556" s="29" t="s">
        <v>339</v>
      </c>
      <c r="D556" s="29" t="s">
        <v>340</v>
      </c>
      <c r="E556" s="29" t="s">
        <v>75</v>
      </c>
      <c r="F556" s="29" t="s">
        <v>339</v>
      </c>
      <c r="G556" s="29" t="s">
        <v>340</v>
      </c>
      <c r="H556" s="29" t="s">
        <v>341</v>
      </c>
      <c r="I556" s="29" t="s">
        <v>78</v>
      </c>
      <c r="J556" s="29" t="s">
        <v>79</v>
      </c>
      <c r="K556" s="29"/>
      <c r="L556" s="29" t="s">
        <v>80</v>
      </c>
      <c r="M556" s="29"/>
      <c r="N556" s="30">
        <v>1000</v>
      </c>
      <c r="O556" s="30">
        <v>12.2</v>
      </c>
      <c r="P556" s="30">
        <v>21.8</v>
      </c>
      <c r="Q556" s="31">
        <v>25</v>
      </c>
      <c r="R556" s="30">
        <v>264.5</v>
      </c>
      <c r="S556" s="30">
        <v>1.78</v>
      </c>
      <c r="T556" s="30">
        <v>1080</v>
      </c>
      <c r="U556" s="30">
        <v>1920</v>
      </c>
      <c r="V556" s="32">
        <v>2.1</v>
      </c>
      <c r="W556" s="30">
        <v>7839</v>
      </c>
      <c r="X556" s="30">
        <v>60</v>
      </c>
      <c r="Y556" s="30">
        <v>0.7</v>
      </c>
      <c r="Z556" s="29" t="s">
        <v>150</v>
      </c>
      <c r="AA556" s="29" t="s">
        <v>86</v>
      </c>
      <c r="AB556" s="29"/>
      <c r="AC556" s="29"/>
      <c r="AD556" s="29" t="s">
        <v>83</v>
      </c>
      <c r="AE556" s="29" t="s">
        <v>84</v>
      </c>
      <c r="AF556" s="29" t="s">
        <v>274</v>
      </c>
      <c r="AG556" s="29" t="s">
        <v>254</v>
      </c>
      <c r="AH556" s="29" t="s">
        <v>86</v>
      </c>
      <c r="AI556" s="29"/>
      <c r="AJ556" s="29" t="s">
        <v>86</v>
      </c>
      <c r="AK556" s="29" t="s">
        <v>86</v>
      </c>
      <c r="AL556" s="29" t="s">
        <v>102</v>
      </c>
      <c r="AM556" s="29" t="s">
        <v>254</v>
      </c>
      <c r="AN556" s="29" t="s">
        <v>86</v>
      </c>
      <c r="AO556" s="29" t="s">
        <v>86</v>
      </c>
      <c r="AP556" s="29" t="s">
        <v>86</v>
      </c>
      <c r="AQ556" s="29" t="s">
        <v>96</v>
      </c>
      <c r="AR556" s="29"/>
      <c r="AS556" s="29" t="s">
        <v>84</v>
      </c>
      <c r="AT556" s="29" t="s">
        <v>89</v>
      </c>
      <c r="AU556" s="29"/>
      <c r="AV556" s="29"/>
      <c r="AW556" s="29" t="s">
        <v>84</v>
      </c>
      <c r="AX556" s="29" t="s">
        <v>84</v>
      </c>
      <c r="AY556" s="30">
        <v>250</v>
      </c>
      <c r="AZ556" s="30">
        <v>250.2</v>
      </c>
      <c r="BA556" s="30">
        <v>199.7</v>
      </c>
      <c r="BB556" s="30">
        <v>201.1</v>
      </c>
      <c r="BC556" s="29"/>
      <c r="BD556" s="29"/>
      <c r="BE556" s="30">
        <v>15.98</v>
      </c>
      <c r="BF556" s="29"/>
      <c r="BG556" s="30">
        <v>0.14000000000000001</v>
      </c>
      <c r="BH556" s="29"/>
      <c r="BI556" s="29"/>
      <c r="BJ556" s="30">
        <v>0.06</v>
      </c>
      <c r="BK556" s="30">
        <v>49.79</v>
      </c>
      <c r="BL556" s="30">
        <v>49.79</v>
      </c>
      <c r="BM556" s="30">
        <v>58.6</v>
      </c>
      <c r="BN556" s="29"/>
      <c r="BO556" s="29"/>
      <c r="BP556" s="30">
        <v>0.09</v>
      </c>
      <c r="BQ556" s="30">
        <v>0.19</v>
      </c>
      <c r="BR556" s="29"/>
      <c r="BS556" s="30">
        <v>15.57</v>
      </c>
      <c r="BT556" s="30">
        <v>48.82</v>
      </c>
      <c r="BU556" s="29"/>
      <c r="BV556" s="30">
        <v>0</v>
      </c>
      <c r="BW556" s="28">
        <v>799</v>
      </c>
      <c r="BX556" s="33">
        <f t="shared" si="59"/>
        <v>49.791840000000001</v>
      </c>
      <c r="BY556" s="34">
        <f>IF(COUNTIF($G$2:G556,G556)=1,1,0)</f>
        <v>1</v>
      </c>
      <c r="BZ556" s="34">
        <f t="shared" si="60"/>
        <v>1</v>
      </c>
      <c r="CA556" s="28" t="s">
        <v>3405</v>
      </c>
      <c r="CB556" s="34" t="b">
        <f t="shared" si="65"/>
        <v>0</v>
      </c>
      <c r="CC556" s="34" t="b">
        <f t="shared" si="61"/>
        <v>0</v>
      </c>
      <c r="CD556" s="34" t="b">
        <f t="array" ref="CD556">ISNUMBER(SEARCH("Touch Screen",$AJ556))</f>
        <v>0</v>
      </c>
      <c r="CE556" s="34"/>
      <c r="CF556" s="34"/>
      <c r="CG556" s="32">
        <v>0.7</v>
      </c>
      <c r="CH556" s="28">
        <v>0</v>
      </c>
      <c r="CI556" s="33">
        <f>('2. AC Monitors'!$A$8*'1. Version 7 Dataset'!$R556)+('1. Version 7 Dataset'!$V556*'2. AC Monitors'!$B$8)+'2. AC Monitors'!$C$8</f>
        <v>49.088999999999999</v>
      </c>
      <c r="CJ556" s="35">
        <f>BX556-('2. AC Monitors'!$B$8*V556)</f>
        <v>40.97184</v>
      </c>
      <c r="CK556" s="33">
        <f>IF($CH556=0,CJ556,CJ556-('2. AC Monitors'!$A$15*'1. Version 7 Dataset'!$CG556))</f>
        <v>40.97184</v>
      </c>
      <c r="CL556" s="33">
        <f>IF($CC556=TRUE,'1. Version 7 Dataset'!CK556-($CI556*'2. AC Monitors'!$B$15),'1. Version 7 Dataset'!CK556)</f>
        <v>40.97184</v>
      </c>
      <c r="CM556" s="33">
        <f>IF($CD556=TRUE,CL556-($CI556*'2. AC Monitors'!$D$15),CL556)</f>
        <v>40.97184</v>
      </c>
      <c r="CN556" s="33">
        <f>IF($CB556=TRUE,CM556-($CI556*'2. AC Monitors'!$E$15),CM556)</f>
        <v>40.97184</v>
      </c>
      <c r="CO556" s="33">
        <f>IF($CA556="DC",CN556+(CI556*(1-'2. AC Monitors'!$D$21)),CN556)</f>
        <v>40.97184</v>
      </c>
      <c r="CP556" s="35">
        <f>('2. AC Monitors'!$A$8*'1. Version 7 Dataset'!$R556)+'2. AC Monitors'!$C$8</f>
        <v>40.268999999999998</v>
      </c>
      <c r="CQ556" s="35">
        <f t="shared" si="62"/>
        <v>0</v>
      </c>
      <c r="CR556" s="33">
        <f>(IF(CD556=TRUE,CI556+(CI556*'2. AC Monitors'!$D$15),'1. Version 7 Dataset'!CI556))*0.85</f>
        <v>41.725649999999995</v>
      </c>
      <c r="CS556" s="35">
        <f t="shared" si="63"/>
        <v>0</v>
      </c>
      <c r="CT556" s="35">
        <f>($AZ556*$R556*'3. Signage Displays'!$A$7)+'3. Signage Displays'!$B$7*TANH('3. Signage Displays'!$C$7*('1. Version 7 Dataset'!$R556+'3. Signage Displays'!$D$7)+'3. Signage Displays'!$E$7)+'3. Signage Displays'!$F$7</f>
        <v>33.685820396077702</v>
      </c>
      <c r="CU556" s="36">
        <f>($AZ556*$R556*'3. Signage Displays'!$A$7)</f>
        <v>2.647116</v>
      </c>
      <c r="CV556" s="37">
        <f>BE556-(AZ556*R556*'3. Signage Displays'!$A$7)</f>
        <v>13.332884</v>
      </c>
      <c r="CW556" s="37">
        <f>IF(CC556=TRUE,CV556-(CT556*'3. Signage Displays'!$A$12),CV556)</f>
        <v>13.332884</v>
      </c>
      <c r="CX556" s="38">
        <f>'3. Signage Displays'!$B$7*TANH('3. Signage Displays'!$C$7*('1. Version 7 Dataset'!R556+'3. Signage Displays'!$D$7)+'3. Signage Displays'!$E$7)+'3. Signage Displays'!$F$7</f>
        <v>31.038704396077698</v>
      </c>
      <c r="CY556" s="28">
        <f t="shared" si="64"/>
        <v>1</v>
      </c>
    </row>
    <row r="557" spans="1:103" s="17" customFormat="1" ht="19.5" customHeight="1">
      <c r="A557" s="28">
        <v>800</v>
      </c>
      <c r="B557" s="29" t="s">
        <v>1092</v>
      </c>
      <c r="C557" s="29" t="s">
        <v>1102</v>
      </c>
      <c r="D557" s="29" t="s">
        <v>1102</v>
      </c>
      <c r="E557" s="29" t="s">
        <v>1094</v>
      </c>
      <c r="F557" s="29" t="s">
        <v>1102</v>
      </c>
      <c r="G557" s="29" t="s">
        <v>1102</v>
      </c>
      <c r="H557" s="29"/>
      <c r="I557" s="29" t="s">
        <v>78</v>
      </c>
      <c r="J557" s="29" t="s">
        <v>79</v>
      </c>
      <c r="K557" s="29"/>
      <c r="L557" s="29" t="s">
        <v>80</v>
      </c>
      <c r="M557" s="29"/>
      <c r="N557" s="30">
        <v>1000</v>
      </c>
      <c r="O557" s="30">
        <v>20.100000000000001</v>
      </c>
      <c r="P557" s="30">
        <v>11.3</v>
      </c>
      <c r="Q557" s="31">
        <v>23</v>
      </c>
      <c r="R557" s="30">
        <v>227.1</v>
      </c>
      <c r="S557" s="30">
        <v>1.78</v>
      </c>
      <c r="T557" s="30">
        <v>1080</v>
      </c>
      <c r="U557" s="30">
        <v>1920</v>
      </c>
      <c r="V557" s="32">
        <v>2.1</v>
      </c>
      <c r="W557" s="30">
        <v>9133</v>
      </c>
      <c r="X557" s="30">
        <v>60</v>
      </c>
      <c r="Y557" s="30">
        <v>39.200000000000003</v>
      </c>
      <c r="Z557" s="29" t="s">
        <v>86</v>
      </c>
      <c r="AA557" s="29" t="s">
        <v>86</v>
      </c>
      <c r="AB557" s="29"/>
      <c r="AC557" s="29"/>
      <c r="AD557" s="29" t="s">
        <v>84</v>
      </c>
      <c r="AE557" s="29" t="s">
        <v>83</v>
      </c>
      <c r="AF557" s="29" t="s">
        <v>432</v>
      </c>
      <c r="AG557" s="29" t="s">
        <v>1103</v>
      </c>
      <c r="AH557" s="29" t="s">
        <v>1097</v>
      </c>
      <c r="AI557" s="29"/>
      <c r="AJ557" s="29" t="s">
        <v>1098</v>
      </c>
      <c r="AK557" s="29" t="s">
        <v>86</v>
      </c>
      <c r="AL557" s="29" t="s">
        <v>107</v>
      </c>
      <c r="AM557" s="29" t="s">
        <v>1103</v>
      </c>
      <c r="AN557" s="29" t="s">
        <v>86</v>
      </c>
      <c r="AO557" s="29" t="s">
        <v>86</v>
      </c>
      <c r="AP557" s="29" t="s">
        <v>86</v>
      </c>
      <c r="AQ557" s="29" t="s">
        <v>96</v>
      </c>
      <c r="AR557" s="29"/>
      <c r="AS557" s="29" t="s">
        <v>84</v>
      </c>
      <c r="AT557" s="29" t="s">
        <v>89</v>
      </c>
      <c r="AU557" s="29"/>
      <c r="AV557" s="29"/>
      <c r="AW557" s="29" t="s">
        <v>83</v>
      </c>
      <c r="AX557" s="29" t="s">
        <v>84</v>
      </c>
      <c r="AY557" s="30">
        <v>300</v>
      </c>
      <c r="AZ557" s="30">
        <v>261.39999999999998</v>
      </c>
      <c r="BA557" s="30">
        <v>258.10000000000002</v>
      </c>
      <c r="BB557" s="30">
        <v>200.6</v>
      </c>
      <c r="BC557" s="30">
        <v>8.2100000000000009</v>
      </c>
      <c r="BD557" s="30">
        <v>17.850000000000001</v>
      </c>
      <c r="BE557" s="30">
        <v>14.67</v>
      </c>
      <c r="BF557" s="29"/>
      <c r="BG557" s="30">
        <v>0.22</v>
      </c>
      <c r="BH557" s="30">
        <v>0.15</v>
      </c>
      <c r="BI557" s="29"/>
      <c r="BJ557" s="30">
        <v>0.13</v>
      </c>
      <c r="BK557" s="30">
        <v>46.26</v>
      </c>
      <c r="BL557" s="29"/>
      <c r="BM557" s="30">
        <v>53.4</v>
      </c>
      <c r="BN557" s="30">
        <v>9.2200000000000006</v>
      </c>
      <c r="BO557" s="30">
        <v>18.12</v>
      </c>
      <c r="BP557" s="30">
        <v>0.16</v>
      </c>
      <c r="BQ557" s="30">
        <v>0.17</v>
      </c>
      <c r="BR557" s="30">
        <v>0.18</v>
      </c>
      <c r="BS557" s="30">
        <v>14.81</v>
      </c>
      <c r="BT557" s="30">
        <v>46.39</v>
      </c>
      <c r="BU557" s="29"/>
      <c r="BV557" s="30">
        <v>0</v>
      </c>
      <c r="BW557" s="28">
        <v>800</v>
      </c>
      <c r="BX557" s="33">
        <f t="shared" si="59"/>
        <v>46.230899999999998</v>
      </c>
      <c r="BY557" s="34">
        <f>IF(COUNTIF($G$2:G557,G557)=1,1,0)</f>
        <v>1</v>
      </c>
      <c r="BZ557" s="34">
        <f t="shared" si="60"/>
        <v>1</v>
      </c>
      <c r="CA557" s="28" t="s">
        <v>3405</v>
      </c>
      <c r="CB557" s="34" t="b">
        <f t="shared" si="65"/>
        <v>0</v>
      </c>
      <c r="CC557" s="34" t="b">
        <f t="shared" si="61"/>
        <v>1</v>
      </c>
      <c r="CD557" s="34" t="b">
        <f t="array" ref="CD557">ISNUMBER(SEARCH("Touch Screen",$AJ557))</f>
        <v>0</v>
      </c>
      <c r="CE557" s="34"/>
      <c r="CF557" s="34"/>
      <c r="CG557" s="32">
        <v>39.200000000000003</v>
      </c>
      <c r="CH557" s="28">
        <v>0</v>
      </c>
      <c r="CI557" s="33">
        <f>('2. AC Monitors'!$A$8*'1. Version 7 Dataset'!$R557)+('1. Version 7 Dataset'!$V557*'2. AC Monitors'!$B$8)+'2. AC Monitors'!$C$8</f>
        <v>44.526200000000003</v>
      </c>
      <c r="CJ557" s="35">
        <f>BX557-('2. AC Monitors'!$B$8*V557)</f>
        <v>37.410899999999998</v>
      </c>
      <c r="CK557" s="33">
        <f>IF($CH557=0,CJ557,CJ557-('2. AC Monitors'!$A$15*'1. Version 7 Dataset'!$CG557))</f>
        <v>37.410899999999998</v>
      </c>
      <c r="CL557" s="33">
        <f>IF($CC557=TRUE,'1. Version 7 Dataset'!CK557-($CI557*'2. AC Monitors'!$B$15),'1. Version 7 Dataset'!CK557)</f>
        <v>35.18459</v>
      </c>
      <c r="CM557" s="33">
        <f>IF($CD557=TRUE,CL557-($CI557*'2. AC Monitors'!$D$15),CL557)</f>
        <v>35.18459</v>
      </c>
      <c r="CN557" s="33">
        <f>IF($CB557=TRUE,CM557-($CI557*'2. AC Monitors'!$E$15),CM557)</f>
        <v>35.18459</v>
      </c>
      <c r="CO557" s="33">
        <f>IF($CA557="DC",CN557+(CI557*(1-'2. AC Monitors'!$D$21)),CN557)</f>
        <v>35.18459</v>
      </c>
      <c r="CP557" s="35">
        <f>('2. AC Monitors'!$A$8*'1. Version 7 Dataset'!$R557)+'2. AC Monitors'!$C$8</f>
        <v>35.706199999999995</v>
      </c>
      <c r="CQ557" s="35">
        <f t="shared" si="62"/>
        <v>1</v>
      </c>
      <c r="CR557" s="33">
        <f>(IF(CD557=TRUE,CI557+(CI557*'2. AC Monitors'!$D$15),'1. Version 7 Dataset'!CI557))*0.85</f>
        <v>37.847270000000002</v>
      </c>
      <c r="CS557" s="35">
        <f t="shared" si="63"/>
        <v>0</v>
      </c>
      <c r="CT557" s="35">
        <f>($AZ557*$R557*'3. Signage Displays'!$A$7)+'3. Signage Displays'!$B$7*TANH('3. Signage Displays'!$C$7*('1. Version 7 Dataset'!$R557+'3. Signage Displays'!$D$7)+'3. Signage Displays'!$E$7)+'3. Signage Displays'!$F$7</f>
        <v>31.184676911844157</v>
      </c>
      <c r="CU557" s="36">
        <f>($AZ557*$R557*'3. Signage Displays'!$A$7)</f>
        <v>2.3745576000000002</v>
      </c>
      <c r="CV557" s="37">
        <f>BE557-(AZ557*R557*'3. Signage Displays'!$A$7)</f>
        <v>12.295442399999999</v>
      </c>
      <c r="CW557" s="37">
        <f>IF(CC557=TRUE,CV557-(CT557*'3. Signage Displays'!$A$12),CV557)</f>
        <v>10.73620855440779</v>
      </c>
      <c r="CX557" s="38">
        <f>'3. Signage Displays'!$B$7*TANH('3. Signage Displays'!$C$7*('1. Version 7 Dataset'!R557+'3. Signage Displays'!$D$7)+'3. Signage Displays'!$E$7)+'3. Signage Displays'!$F$7</f>
        <v>28.810119311844154</v>
      </c>
      <c r="CY557" s="28">
        <f t="shared" si="64"/>
        <v>1</v>
      </c>
    </row>
    <row r="558" spans="1:103" s="17" customFormat="1" ht="19.5" customHeight="1">
      <c r="A558" s="28">
        <v>807</v>
      </c>
      <c r="B558" s="29" t="s">
        <v>1674</v>
      </c>
      <c r="C558" s="29" t="s">
        <v>1843</v>
      </c>
      <c r="D558" s="29" t="s">
        <v>1844</v>
      </c>
      <c r="E558" s="29" t="s">
        <v>1677</v>
      </c>
      <c r="F558" s="29" t="s">
        <v>1843</v>
      </c>
      <c r="G558" s="29" t="s">
        <v>1844</v>
      </c>
      <c r="H558" s="29"/>
      <c r="I558" s="29" t="s">
        <v>78</v>
      </c>
      <c r="J558" s="29" t="s">
        <v>100</v>
      </c>
      <c r="K558" s="29"/>
      <c r="L558" s="29" t="s">
        <v>80</v>
      </c>
      <c r="M558" s="29"/>
      <c r="N558" s="30">
        <v>1000</v>
      </c>
      <c r="O558" s="30">
        <v>11.3</v>
      </c>
      <c r="P558" s="30">
        <v>20</v>
      </c>
      <c r="Q558" s="31">
        <v>23</v>
      </c>
      <c r="R558" s="30">
        <v>226.04</v>
      </c>
      <c r="S558" s="30">
        <v>1.78</v>
      </c>
      <c r="T558" s="30">
        <v>1080</v>
      </c>
      <c r="U558" s="30">
        <v>1920</v>
      </c>
      <c r="V558" s="32">
        <v>2.1</v>
      </c>
      <c r="W558" s="30">
        <v>9174</v>
      </c>
      <c r="X558" s="30">
        <v>60</v>
      </c>
      <c r="Y558" s="30">
        <v>0.3</v>
      </c>
      <c r="Z558" s="29" t="s">
        <v>86</v>
      </c>
      <c r="AA558" s="29" t="s">
        <v>86</v>
      </c>
      <c r="AB558" s="29"/>
      <c r="AC558" s="29"/>
      <c r="AD558" s="29" t="s">
        <v>84</v>
      </c>
      <c r="AE558" s="29" t="s">
        <v>84</v>
      </c>
      <c r="AF558" s="29" t="s">
        <v>234</v>
      </c>
      <c r="AG558" s="29" t="s">
        <v>235</v>
      </c>
      <c r="AH558" s="29" t="s">
        <v>86</v>
      </c>
      <c r="AI558" s="29"/>
      <c r="AJ558" s="29" t="s">
        <v>86</v>
      </c>
      <c r="AK558" s="29" t="s">
        <v>86</v>
      </c>
      <c r="AL558" s="29" t="s">
        <v>87</v>
      </c>
      <c r="AM558" s="29" t="s">
        <v>235</v>
      </c>
      <c r="AN558" s="29" t="s">
        <v>86</v>
      </c>
      <c r="AO558" s="29" t="s">
        <v>86</v>
      </c>
      <c r="AP558" s="29" t="s">
        <v>86</v>
      </c>
      <c r="AQ558" s="29" t="s">
        <v>96</v>
      </c>
      <c r="AR558" s="29"/>
      <c r="AS558" s="29" t="s">
        <v>84</v>
      </c>
      <c r="AT558" s="29" t="s">
        <v>89</v>
      </c>
      <c r="AU558" s="29"/>
      <c r="AV558" s="30">
        <v>5</v>
      </c>
      <c r="AW558" s="29" t="s">
        <v>84</v>
      </c>
      <c r="AX558" s="29" t="s">
        <v>84</v>
      </c>
      <c r="AY558" s="30">
        <v>250</v>
      </c>
      <c r="AZ558" s="30">
        <v>267</v>
      </c>
      <c r="BA558" s="30">
        <v>187.8</v>
      </c>
      <c r="BB558" s="30">
        <v>200</v>
      </c>
      <c r="BC558" s="29"/>
      <c r="BD558" s="29"/>
      <c r="BE558" s="30">
        <v>15.68</v>
      </c>
      <c r="BF558" s="29"/>
      <c r="BG558" s="30">
        <v>0.21</v>
      </c>
      <c r="BH558" s="30">
        <v>0</v>
      </c>
      <c r="BI558" s="29"/>
      <c r="BJ558" s="30">
        <v>0.17</v>
      </c>
      <c r="BK558" s="30">
        <v>49.27</v>
      </c>
      <c r="BL558" s="30">
        <v>49.27</v>
      </c>
      <c r="BM558" s="30">
        <v>50.8</v>
      </c>
      <c r="BN558" s="29"/>
      <c r="BO558" s="29"/>
      <c r="BP558" s="30">
        <v>0.22</v>
      </c>
      <c r="BQ558" s="30">
        <v>0.26</v>
      </c>
      <c r="BR558" s="30">
        <v>0</v>
      </c>
      <c r="BS558" s="30">
        <v>15.4</v>
      </c>
      <c r="BT558" s="30">
        <v>48.7</v>
      </c>
      <c r="BU558" s="29"/>
      <c r="BV558" s="30">
        <v>0</v>
      </c>
      <c r="BW558" s="28">
        <v>807</v>
      </c>
      <c r="BX558" s="33">
        <f t="shared" si="59"/>
        <v>49.270619999999994</v>
      </c>
      <c r="BY558" s="34">
        <f>IF(COUNTIF($G$2:G558,G558)=1,1,0)</f>
        <v>1</v>
      </c>
      <c r="BZ558" s="34">
        <f t="shared" si="60"/>
        <v>1</v>
      </c>
      <c r="CA558" s="28" t="s">
        <v>3405</v>
      </c>
      <c r="CB558" s="34" t="b">
        <f t="shared" si="65"/>
        <v>0</v>
      </c>
      <c r="CC558" s="34" t="b">
        <f t="shared" si="61"/>
        <v>0</v>
      </c>
      <c r="CD558" s="34" t="b">
        <f t="array" ref="CD558">ISNUMBER(SEARCH("Touch Screen",$AJ558))</f>
        <v>0</v>
      </c>
      <c r="CE558" s="34"/>
      <c r="CF558" s="34"/>
      <c r="CG558" s="32">
        <v>0.3</v>
      </c>
      <c r="CH558" s="28">
        <v>0</v>
      </c>
      <c r="CI558" s="33">
        <f>('2. AC Monitors'!$A$8*'1. Version 7 Dataset'!$R558)+('1. Version 7 Dataset'!$V558*'2. AC Monitors'!$B$8)+'2. AC Monitors'!$C$8</f>
        <v>44.396879999999996</v>
      </c>
      <c r="CJ558" s="35">
        <f>BX558-('2. AC Monitors'!$B$8*V558)</f>
        <v>40.450619999999994</v>
      </c>
      <c r="CK558" s="33">
        <f>IF($CH558=0,CJ558,CJ558-('2. AC Monitors'!$A$15*'1. Version 7 Dataset'!$CG558))</f>
        <v>40.450619999999994</v>
      </c>
      <c r="CL558" s="33">
        <f>IF($CC558=TRUE,'1. Version 7 Dataset'!CK558-($CI558*'2. AC Monitors'!$B$15),'1. Version 7 Dataset'!CK558)</f>
        <v>40.450619999999994</v>
      </c>
      <c r="CM558" s="33">
        <f>IF($CD558=TRUE,CL558-($CI558*'2. AC Monitors'!$D$15),CL558)</f>
        <v>40.450619999999994</v>
      </c>
      <c r="CN558" s="33">
        <f>IF($CB558=TRUE,CM558-($CI558*'2. AC Monitors'!$E$15),CM558)</f>
        <v>40.450619999999994</v>
      </c>
      <c r="CO558" s="33">
        <f>IF($CA558="DC",CN558+(CI558*(1-'2. AC Monitors'!$D$21)),CN558)</f>
        <v>40.450619999999994</v>
      </c>
      <c r="CP558" s="35">
        <f>('2. AC Monitors'!$A$8*'1. Version 7 Dataset'!$R558)+'2. AC Monitors'!$C$8</f>
        <v>35.576880000000003</v>
      </c>
      <c r="CQ558" s="35">
        <f t="shared" si="62"/>
        <v>0</v>
      </c>
      <c r="CR558" s="33">
        <f>(IF(CD558=TRUE,CI558+(CI558*'2. AC Monitors'!$D$15),'1. Version 7 Dataset'!CI558))*0.85</f>
        <v>37.737347999999997</v>
      </c>
      <c r="CS558" s="35">
        <f t="shared" si="63"/>
        <v>0</v>
      </c>
      <c r="CT558" s="35">
        <f>($AZ558*$R558*'3. Signage Displays'!$A$7)+'3. Signage Displays'!$B$7*TANH('3. Signage Displays'!$C$7*('1. Version 7 Dataset'!$R558+'3. Signage Displays'!$D$7)+'3. Signage Displays'!$E$7)+'3. Signage Displays'!$F$7</f>
        <v>31.160966869975425</v>
      </c>
      <c r="CU558" s="36">
        <f>($AZ558*$R558*'3. Signage Displays'!$A$7)</f>
        <v>2.4141072000000001</v>
      </c>
      <c r="CV558" s="37">
        <f>BE558-(AZ558*R558*'3. Signage Displays'!$A$7)</f>
        <v>13.2658928</v>
      </c>
      <c r="CW558" s="37">
        <f>IF(CC558=TRUE,CV558-(CT558*'3. Signage Displays'!$A$12),CV558)</f>
        <v>13.2658928</v>
      </c>
      <c r="CX558" s="38">
        <f>'3. Signage Displays'!$B$7*TANH('3. Signage Displays'!$C$7*('1. Version 7 Dataset'!R558+'3. Signage Displays'!$D$7)+'3. Signage Displays'!$E$7)+'3. Signage Displays'!$F$7</f>
        <v>28.746859669975425</v>
      </c>
      <c r="CY558" s="28">
        <f t="shared" si="64"/>
        <v>1</v>
      </c>
    </row>
    <row r="559" spans="1:103" s="17" customFormat="1" ht="19.5" customHeight="1">
      <c r="A559" s="28">
        <v>808</v>
      </c>
      <c r="B559" s="29" t="s">
        <v>1674</v>
      </c>
      <c r="C559" s="29" t="s">
        <v>1850</v>
      </c>
      <c r="D559" s="29" t="s">
        <v>1851</v>
      </c>
      <c r="E559" s="29" t="s">
        <v>1677</v>
      </c>
      <c r="F559" s="29" t="s">
        <v>1850</v>
      </c>
      <c r="G559" s="29" t="s">
        <v>1851</v>
      </c>
      <c r="H559" s="29"/>
      <c r="I559" s="29" t="s">
        <v>78</v>
      </c>
      <c r="J559" s="29" t="s">
        <v>100</v>
      </c>
      <c r="K559" s="29"/>
      <c r="L559" s="29" t="s">
        <v>80</v>
      </c>
      <c r="M559" s="29"/>
      <c r="N559" s="30">
        <v>1000</v>
      </c>
      <c r="O559" s="30">
        <v>11.7</v>
      </c>
      <c r="P559" s="30">
        <v>20.7</v>
      </c>
      <c r="Q559" s="31">
        <v>23.8</v>
      </c>
      <c r="R559" s="30">
        <v>242.04</v>
      </c>
      <c r="S559" s="30">
        <v>1.78</v>
      </c>
      <c r="T559" s="30">
        <v>1080</v>
      </c>
      <c r="U559" s="30">
        <v>1920</v>
      </c>
      <c r="V559" s="32">
        <v>2.1</v>
      </c>
      <c r="W559" s="30">
        <v>8567</v>
      </c>
      <c r="X559" s="30">
        <v>60</v>
      </c>
      <c r="Y559" s="30">
        <v>0.3</v>
      </c>
      <c r="Z559" s="29" t="s">
        <v>86</v>
      </c>
      <c r="AA559" s="29" t="s">
        <v>86</v>
      </c>
      <c r="AB559" s="29"/>
      <c r="AC559" s="29"/>
      <c r="AD559" s="29" t="s">
        <v>84</v>
      </c>
      <c r="AE559" s="29" t="s">
        <v>84</v>
      </c>
      <c r="AF559" s="29" t="s">
        <v>234</v>
      </c>
      <c r="AG559" s="29" t="s">
        <v>235</v>
      </c>
      <c r="AH559" s="29" t="s">
        <v>86</v>
      </c>
      <c r="AI559" s="29"/>
      <c r="AJ559" s="29" t="s">
        <v>86</v>
      </c>
      <c r="AK559" s="29" t="s">
        <v>86</v>
      </c>
      <c r="AL559" s="29" t="s">
        <v>87</v>
      </c>
      <c r="AM559" s="29" t="s">
        <v>235</v>
      </c>
      <c r="AN559" s="29" t="s">
        <v>86</v>
      </c>
      <c r="AO559" s="29" t="s">
        <v>86</v>
      </c>
      <c r="AP559" s="29" t="s">
        <v>86</v>
      </c>
      <c r="AQ559" s="29" t="s">
        <v>96</v>
      </c>
      <c r="AR559" s="29"/>
      <c r="AS559" s="29" t="s">
        <v>84</v>
      </c>
      <c r="AT559" s="29" t="s">
        <v>89</v>
      </c>
      <c r="AU559" s="29"/>
      <c r="AV559" s="30">
        <v>5</v>
      </c>
      <c r="AW559" s="29" t="s">
        <v>84</v>
      </c>
      <c r="AX559" s="29" t="s">
        <v>84</v>
      </c>
      <c r="AY559" s="30">
        <v>250</v>
      </c>
      <c r="AZ559" s="30">
        <v>243.1</v>
      </c>
      <c r="BA559" s="30">
        <v>188.9</v>
      </c>
      <c r="BB559" s="30">
        <v>200</v>
      </c>
      <c r="BC559" s="29"/>
      <c r="BD559" s="29"/>
      <c r="BE559" s="30">
        <v>16.100000000000001</v>
      </c>
      <c r="BF559" s="29"/>
      <c r="BG559" s="30">
        <v>0.2</v>
      </c>
      <c r="BH559" s="30">
        <v>0</v>
      </c>
      <c r="BI559" s="29"/>
      <c r="BJ559" s="30">
        <v>0.13</v>
      </c>
      <c r="BK559" s="30">
        <v>50.5</v>
      </c>
      <c r="BL559" s="30">
        <v>50.5</v>
      </c>
      <c r="BM559" s="30">
        <v>54.1</v>
      </c>
      <c r="BN559" s="29"/>
      <c r="BO559" s="29"/>
      <c r="BP559" s="30">
        <v>0.17</v>
      </c>
      <c r="BQ559" s="30">
        <v>0.24</v>
      </c>
      <c r="BR559" s="30">
        <v>0</v>
      </c>
      <c r="BS559" s="30">
        <v>16.11</v>
      </c>
      <c r="BT559" s="30">
        <v>50.76</v>
      </c>
      <c r="BU559" s="29"/>
      <c r="BV559" s="30">
        <v>0</v>
      </c>
      <c r="BW559" s="28">
        <v>808</v>
      </c>
      <c r="BX559" s="33">
        <f t="shared" si="59"/>
        <v>50.501399999999997</v>
      </c>
      <c r="BY559" s="34">
        <f>IF(COUNTIF($G$2:G559,G559)=1,1,0)</f>
        <v>1</v>
      </c>
      <c r="BZ559" s="34">
        <f t="shared" si="60"/>
        <v>1</v>
      </c>
      <c r="CA559" s="28" t="s">
        <v>3405</v>
      </c>
      <c r="CB559" s="34" t="b">
        <f t="shared" si="65"/>
        <v>0</v>
      </c>
      <c r="CC559" s="34" t="b">
        <f t="shared" si="61"/>
        <v>0</v>
      </c>
      <c r="CD559" s="34" t="b">
        <f t="array" ref="CD559">ISNUMBER(SEARCH("Touch Screen",$AJ559))</f>
        <v>0</v>
      </c>
      <c r="CE559" s="34"/>
      <c r="CF559" s="34"/>
      <c r="CG559" s="32">
        <v>0.3</v>
      </c>
      <c r="CH559" s="28">
        <v>0</v>
      </c>
      <c r="CI559" s="33">
        <f>('2. AC Monitors'!$A$8*'1. Version 7 Dataset'!$R559)+('1. Version 7 Dataset'!$V559*'2. AC Monitors'!$B$8)+'2. AC Monitors'!$C$8</f>
        <v>46.348879999999994</v>
      </c>
      <c r="CJ559" s="35">
        <f>BX559-('2. AC Monitors'!$B$8*V559)</f>
        <v>41.681399999999996</v>
      </c>
      <c r="CK559" s="33">
        <f>IF($CH559=0,CJ559,CJ559-('2. AC Monitors'!$A$15*'1. Version 7 Dataset'!$CG559))</f>
        <v>41.681399999999996</v>
      </c>
      <c r="CL559" s="33">
        <f>IF($CC559=TRUE,'1. Version 7 Dataset'!CK559-($CI559*'2. AC Monitors'!$B$15),'1. Version 7 Dataset'!CK559)</f>
        <v>41.681399999999996</v>
      </c>
      <c r="CM559" s="33">
        <f>IF($CD559=TRUE,CL559-($CI559*'2. AC Monitors'!$D$15),CL559)</f>
        <v>41.681399999999996</v>
      </c>
      <c r="CN559" s="33">
        <f>IF($CB559=TRUE,CM559-($CI559*'2. AC Monitors'!$E$15),CM559)</f>
        <v>41.681399999999996</v>
      </c>
      <c r="CO559" s="33">
        <f>IF($CA559="DC",CN559+(CI559*(1-'2. AC Monitors'!$D$21)),CN559)</f>
        <v>41.681399999999996</v>
      </c>
      <c r="CP559" s="35">
        <f>('2. AC Monitors'!$A$8*'1. Version 7 Dataset'!$R559)+'2. AC Monitors'!$C$8</f>
        <v>37.528880000000001</v>
      </c>
      <c r="CQ559" s="35">
        <f t="shared" si="62"/>
        <v>0</v>
      </c>
      <c r="CR559" s="33">
        <f>(IF(CD559=TRUE,CI559+(CI559*'2. AC Monitors'!$D$15),'1. Version 7 Dataset'!CI559))*0.85</f>
        <v>39.396547999999996</v>
      </c>
      <c r="CS559" s="35">
        <f t="shared" si="63"/>
        <v>0</v>
      </c>
      <c r="CT559" s="35">
        <f>($AZ559*$R559*'3. Signage Displays'!$A$7)+'3. Signage Displays'!$B$7*TANH('3. Signage Displays'!$C$7*('1. Version 7 Dataset'!$R559+'3. Signage Displays'!$D$7)+'3. Signage Displays'!$E$7)+'3. Signage Displays'!$F$7</f>
        <v>32.054779279153877</v>
      </c>
      <c r="CU559" s="36">
        <f>($AZ559*$R559*'3. Signage Displays'!$A$7)</f>
        <v>2.35359696</v>
      </c>
      <c r="CV559" s="37">
        <f>BE559-(AZ559*R559*'3. Signage Displays'!$A$7)</f>
        <v>13.746403040000001</v>
      </c>
      <c r="CW559" s="37">
        <f>IF(CC559=TRUE,CV559-(CT559*'3. Signage Displays'!$A$12),CV559)</f>
        <v>13.746403040000001</v>
      </c>
      <c r="CX559" s="38">
        <f>'3. Signage Displays'!$B$7*TANH('3. Signage Displays'!$C$7*('1. Version 7 Dataset'!R559+'3. Signage Displays'!$D$7)+'3. Signage Displays'!$E$7)+'3. Signage Displays'!$F$7</f>
        <v>29.701182319153872</v>
      </c>
      <c r="CY559" s="28">
        <f t="shared" si="64"/>
        <v>1</v>
      </c>
    </row>
    <row r="560" spans="1:103" s="17" customFormat="1" ht="19.5" customHeight="1">
      <c r="A560" s="28">
        <v>809</v>
      </c>
      <c r="B560" s="29" t="s">
        <v>1674</v>
      </c>
      <c r="C560" s="29" t="s">
        <v>1852</v>
      </c>
      <c r="D560" s="29" t="s">
        <v>1853</v>
      </c>
      <c r="E560" s="29" t="s">
        <v>1677</v>
      </c>
      <c r="F560" s="29" t="s">
        <v>1852</v>
      </c>
      <c r="G560" s="29" t="s">
        <v>1853</v>
      </c>
      <c r="H560" s="29"/>
      <c r="I560" s="29" t="s">
        <v>78</v>
      </c>
      <c r="J560" s="29" t="s">
        <v>100</v>
      </c>
      <c r="K560" s="29"/>
      <c r="L560" s="29" t="s">
        <v>80</v>
      </c>
      <c r="M560" s="29"/>
      <c r="N560" s="30">
        <v>1000</v>
      </c>
      <c r="O560" s="30">
        <v>11.7</v>
      </c>
      <c r="P560" s="30">
        <v>20.7</v>
      </c>
      <c r="Q560" s="31">
        <v>23.8</v>
      </c>
      <c r="R560" s="30">
        <v>242.04</v>
      </c>
      <c r="S560" s="30">
        <v>1.78</v>
      </c>
      <c r="T560" s="30">
        <v>1080</v>
      </c>
      <c r="U560" s="30">
        <v>1920</v>
      </c>
      <c r="V560" s="32">
        <v>2.1</v>
      </c>
      <c r="W560" s="30">
        <v>8567</v>
      </c>
      <c r="X560" s="30">
        <v>60</v>
      </c>
      <c r="Y560" s="30">
        <v>0.3</v>
      </c>
      <c r="Z560" s="29" t="s">
        <v>86</v>
      </c>
      <c r="AA560" s="29" t="s">
        <v>86</v>
      </c>
      <c r="AB560" s="29"/>
      <c r="AC560" s="29"/>
      <c r="AD560" s="29" t="s">
        <v>84</v>
      </c>
      <c r="AE560" s="29" t="s">
        <v>84</v>
      </c>
      <c r="AF560" s="29" t="s">
        <v>234</v>
      </c>
      <c r="AG560" s="29" t="s">
        <v>235</v>
      </c>
      <c r="AH560" s="29" t="s">
        <v>86</v>
      </c>
      <c r="AI560" s="29"/>
      <c r="AJ560" s="29" t="s">
        <v>86</v>
      </c>
      <c r="AK560" s="29" t="s">
        <v>86</v>
      </c>
      <c r="AL560" s="29" t="s">
        <v>87</v>
      </c>
      <c r="AM560" s="29" t="s">
        <v>235</v>
      </c>
      <c r="AN560" s="29" t="s">
        <v>86</v>
      </c>
      <c r="AO560" s="29" t="s">
        <v>86</v>
      </c>
      <c r="AP560" s="29" t="s">
        <v>86</v>
      </c>
      <c r="AQ560" s="29" t="s">
        <v>96</v>
      </c>
      <c r="AR560" s="29"/>
      <c r="AS560" s="29" t="s">
        <v>84</v>
      </c>
      <c r="AT560" s="29" t="s">
        <v>89</v>
      </c>
      <c r="AU560" s="29"/>
      <c r="AV560" s="30">
        <v>5</v>
      </c>
      <c r="AW560" s="29" t="s">
        <v>84</v>
      </c>
      <c r="AX560" s="29" t="s">
        <v>84</v>
      </c>
      <c r="AY560" s="30">
        <v>250</v>
      </c>
      <c r="AZ560" s="30">
        <v>267</v>
      </c>
      <c r="BA560" s="30">
        <v>199.9</v>
      </c>
      <c r="BB560" s="30">
        <v>200</v>
      </c>
      <c r="BC560" s="29"/>
      <c r="BD560" s="29"/>
      <c r="BE560" s="30">
        <v>14.82</v>
      </c>
      <c r="BF560" s="29"/>
      <c r="BG560" s="30">
        <v>0.64</v>
      </c>
      <c r="BH560" s="30">
        <v>0</v>
      </c>
      <c r="BI560" s="29"/>
      <c r="BJ560" s="30">
        <v>0.13</v>
      </c>
      <c r="BK560" s="30">
        <v>49.08</v>
      </c>
      <c r="BL560" s="30">
        <v>49.08</v>
      </c>
      <c r="BM560" s="30">
        <v>54.1</v>
      </c>
      <c r="BN560" s="29"/>
      <c r="BO560" s="29"/>
      <c r="BP560" s="30">
        <v>0.18</v>
      </c>
      <c r="BQ560" s="30">
        <v>0.68</v>
      </c>
      <c r="BR560" s="30">
        <v>0</v>
      </c>
      <c r="BS560" s="30">
        <v>15.28</v>
      </c>
      <c r="BT560" s="30">
        <v>50.72</v>
      </c>
      <c r="BU560" s="29"/>
      <c r="BV560" s="30">
        <v>0</v>
      </c>
      <c r="BW560" s="28">
        <v>809</v>
      </c>
      <c r="BX560" s="33">
        <f t="shared" si="59"/>
        <v>49.082279999999997</v>
      </c>
      <c r="BY560" s="34">
        <f>IF(COUNTIF($G$2:G560,G560)=1,1,0)</f>
        <v>1</v>
      </c>
      <c r="BZ560" s="34">
        <f t="shared" si="60"/>
        <v>1</v>
      </c>
      <c r="CA560" s="28" t="s">
        <v>3405</v>
      </c>
      <c r="CB560" s="34" t="b">
        <f t="shared" si="65"/>
        <v>0</v>
      </c>
      <c r="CC560" s="34" t="b">
        <f t="shared" si="61"/>
        <v>0</v>
      </c>
      <c r="CD560" s="34" t="b">
        <f t="array" ref="CD560">ISNUMBER(SEARCH("Touch Screen",$AJ560))</f>
        <v>0</v>
      </c>
      <c r="CE560" s="34"/>
      <c r="CF560" s="34"/>
      <c r="CG560" s="32">
        <v>0.3</v>
      </c>
      <c r="CH560" s="28">
        <v>0</v>
      </c>
      <c r="CI560" s="33">
        <f>('2. AC Monitors'!$A$8*'1. Version 7 Dataset'!$R560)+('1. Version 7 Dataset'!$V560*'2. AC Monitors'!$B$8)+'2. AC Monitors'!$C$8</f>
        <v>46.348879999999994</v>
      </c>
      <c r="CJ560" s="35">
        <f>BX560-('2. AC Monitors'!$B$8*V560)</f>
        <v>40.262279999999997</v>
      </c>
      <c r="CK560" s="33">
        <f>IF($CH560=0,CJ560,CJ560-('2. AC Monitors'!$A$15*'1. Version 7 Dataset'!$CG560))</f>
        <v>40.262279999999997</v>
      </c>
      <c r="CL560" s="33">
        <f>IF($CC560=TRUE,'1. Version 7 Dataset'!CK560-($CI560*'2. AC Monitors'!$B$15),'1. Version 7 Dataset'!CK560)</f>
        <v>40.262279999999997</v>
      </c>
      <c r="CM560" s="33">
        <f>IF($CD560=TRUE,CL560-($CI560*'2. AC Monitors'!$D$15),CL560)</f>
        <v>40.262279999999997</v>
      </c>
      <c r="CN560" s="33">
        <f>IF($CB560=TRUE,CM560-($CI560*'2. AC Monitors'!$E$15),CM560)</f>
        <v>40.262279999999997</v>
      </c>
      <c r="CO560" s="33">
        <f>IF($CA560="DC",CN560+(CI560*(1-'2. AC Monitors'!$D$21)),CN560)</f>
        <v>40.262279999999997</v>
      </c>
      <c r="CP560" s="35">
        <f>('2. AC Monitors'!$A$8*'1. Version 7 Dataset'!$R560)+'2. AC Monitors'!$C$8</f>
        <v>37.528880000000001</v>
      </c>
      <c r="CQ560" s="35">
        <f t="shared" si="62"/>
        <v>0</v>
      </c>
      <c r="CR560" s="33">
        <f>(IF(CD560=TRUE,CI560+(CI560*'2. AC Monitors'!$D$15),'1. Version 7 Dataset'!CI560))*0.85</f>
        <v>39.396547999999996</v>
      </c>
      <c r="CS560" s="35">
        <f t="shared" si="63"/>
        <v>0</v>
      </c>
      <c r="CT560" s="35">
        <f>($AZ560*$R560*'3. Signage Displays'!$A$7)+'3. Signage Displays'!$B$7*TANH('3. Signage Displays'!$C$7*('1. Version 7 Dataset'!$R560+'3. Signage Displays'!$D$7)+'3. Signage Displays'!$E$7)+'3. Signage Displays'!$F$7</f>
        <v>32.286169519153873</v>
      </c>
      <c r="CU560" s="36">
        <f>($AZ560*$R560*'3. Signage Displays'!$A$7)</f>
        <v>2.5849872</v>
      </c>
      <c r="CV560" s="37">
        <f>BE560-(AZ560*R560*'3. Signage Displays'!$A$7)</f>
        <v>12.2350128</v>
      </c>
      <c r="CW560" s="37">
        <f>IF(CC560=TRUE,CV560-(CT560*'3. Signage Displays'!$A$12),CV560)</f>
        <v>12.2350128</v>
      </c>
      <c r="CX560" s="38">
        <f>'3. Signage Displays'!$B$7*TANH('3. Signage Displays'!$C$7*('1. Version 7 Dataset'!R560+'3. Signage Displays'!$D$7)+'3. Signage Displays'!$E$7)+'3. Signage Displays'!$F$7</f>
        <v>29.701182319153872</v>
      </c>
      <c r="CY560" s="28">
        <f t="shared" si="64"/>
        <v>1</v>
      </c>
    </row>
    <row r="561" spans="1:103" s="17" customFormat="1" ht="19.5" customHeight="1">
      <c r="A561" s="28">
        <v>811</v>
      </c>
      <c r="B561" s="29" t="s">
        <v>72</v>
      </c>
      <c r="C561" s="29" t="s">
        <v>124</v>
      </c>
      <c r="D561" s="29" t="s">
        <v>123</v>
      </c>
      <c r="E561" s="29" t="s">
        <v>75</v>
      </c>
      <c r="F561" s="29" t="s">
        <v>125</v>
      </c>
      <c r="G561" s="29" t="s">
        <v>126</v>
      </c>
      <c r="H561" s="29"/>
      <c r="I561" s="29" t="s">
        <v>78</v>
      </c>
      <c r="J561" s="29" t="s">
        <v>100</v>
      </c>
      <c r="K561" s="29"/>
      <c r="L561" s="29" t="s">
        <v>80</v>
      </c>
      <c r="M561" s="29"/>
      <c r="N561" s="30">
        <v>500</v>
      </c>
      <c r="O561" s="30">
        <v>10.6</v>
      </c>
      <c r="P561" s="30">
        <v>18.8</v>
      </c>
      <c r="Q561" s="31">
        <v>21.5</v>
      </c>
      <c r="R561" s="30">
        <v>198.08</v>
      </c>
      <c r="S561" s="30">
        <v>1.78</v>
      </c>
      <c r="T561" s="30">
        <v>1080</v>
      </c>
      <c r="U561" s="30">
        <v>1920</v>
      </c>
      <c r="V561" s="32">
        <v>2.1</v>
      </c>
      <c r="W561" s="30">
        <v>10469</v>
      </c>
      <c r="X561" s="30">
        <v>60</v>
      </c>
      <c r="Y561" s="30">
        <v>31.5</v>
      </c>
      <c r="Z561" s="29" t="s">
        <v>81</v>
      </c>
      <c r="AA561" s="29" t="s">
        <v>86</v>
      </c>
      <c r="AB561" s="30">
        <v>180</v>
      </c>
      <c r="AC561" s="30">
        <v>180</v>
      </c>
      <c r="AD561" s="29" t="s">
        <v>84</v>
      </c>
      <c r="AE561" s="29" t="s">
        <v>84</v>
      </c>
      <c r="AF561" s="29" t="s">
        <v>127</v>
      </c>
      <c r="AG561" s="29" t="s">
        <v>128</v>
      </c>
      <c r="AH561" s="29" t="s">
        <v>86</v>
      </c>
      <c r="AI561" s="29"/>
      <c r="AJ561" s="29" t="s">
        <v>86</v>
      </c>
      <c r="AK561" s="29" t="s">
        <v>86</v>
      </c>
      <c r="AL561" s="29" t="s">
        <v>102</v>
      </c>
      <c r="AM561" s="29" t="s">
        <v>128</v>
      </c>
      <c r="AN561" s="29" t="s">
        <v>86</v>
      </c>
      <c r="AO561" s="29" t="s">
        <v>86</v>
      </c>
      <c r="AP561" s="29" t="s">
        <v>86</v>
      </c>
      <c r="AQ561" s="29" t="s">
        <v>96</v>
      </c>
      <c r="AR561" s="29"/>
      <c r="AS561" s="29" t="s">
        <v>84</v>
      </c>
      <c r="AT561" s="29" t="s">
        <v>89</v>
      </c>
      <c r="AU561" s="29"/>
      <c r="AV561" s="30">
        <v>1</v>
      </c>
      <c r="AW561" s="29" t="s">
        <v>84</v>
      </c>
      <c r="AX561" s="29" t="s">
        <v>83</v>
      </c>
      <c r="AY561" s="30">
        <v>200</v>
      </c>
      <c r="AZ561" s="30">
        <v>255.9</v>
      </c>
      <c r="BA561" s="30">
        <v>227.8</v>
      </c>
      <c r="BB561" s="30">
        <v>200</v>
      </c>
      <c r="BC561" s="29"/>
      <c r="BD561" s="29"/>
      <c r="BE561" s="30">
        <v>14.42</v>
      </c>
      <c r="BF561" s="29"/>
      <c r="BG561" s="30">
        <v>0.97</v>
      </c>
      <c r="BH561" s="29"/>
      <c r="BI561" s="29"/>
      <c r="BJ561" s="30">
        <v>0.11</v>
      </c>
      <c r="BK561" s="30">
        <v>49.71</v>
      </c>
      <c r="BL561" s="30">
        <v>49.71</v>
      </c>
      <c r="BM561" s="30">
        <v>50.6</v>
      </c>
      <c r="BN561" s="29"/>
      <c r="BO561" s="29"/>
      <c r="BP561" s="30">
        <v>0.16</v>
      </c>
      <c r="BQ561" s="30">
        <v>1</v>
      </c>
      <c r="BR561" s="29"/>
      <c r="BS561" s="30">
        <v>14.36</v>
      </c>
      <c r="BT561" s="30">
        <v>49.74</v>
      </c>
      <c r="BU561" s="29"/>
      <c r="BV561" s="30">
        <v>0</v>
      </c>
      <c r="BW561" s="28">
        <v>811</v>
      </c>
      <c r="BX561" s="33">
        <f t="shared" si="59"/>
        <v>49.734899999999996</v>
      </c>
      <c r="BY561" s="34">
        <f>IF(COUNTIF($G$2:G561,G561)=1,1,0)</f>
        <v>1</v>
      </c>
      <c r="BZ561" s="34">
        <f t="shared" si="60"/>
        <v>1</v>
      </c>
      <c r="CA561" s="28" t="s">
        <v>3405</v>
      </c>
      <c r="CB561" s="34" t="b">
        <f t="shared" si="65"/>
        <v>0</v>
      </c>
      <c r="CC561" s="34" t="b">
        <f t="shared" si="61"/>
        <v>0</v>
      </c>
      <c r="CD561" s="34" t="b">
        <f t="array" ref="CD561">ISNUMBER(SEARCH("Touch Screen",$AJ561))</f>
        <v>0</v>
      </c>
      <c r="CE561" s="34"/>
      <c r="CF561" s="34"/>
      <c r="CG561" s="32">
        <v>31.5</v>
      </c>
      <c r="CH561" s="28">
        <v>0</v>
      </c>
      <c r="CI561" s="33">
        <f>('2. AC Monitors'!$A$8*'1. Version 7 Dataset'!$R561)+('1. Version 7 Dataset'!$V561*'2. AC Monitors'!$B$8)+'2. AC Monitors'!$C$8</f>
        <v>40.985759999999999</v>
      </c>
      <c r="CJ561" s="35">
        <f>BX561-('2. AC Monitors'!$B$8*V561)</f>
        <v>40.914899999999996</v>
      </c>
      <c r="CK561" s="33">
        <f>IF($CH561=0,CJ561,CJ561-('2. AC Monitors'!$A$15*'1. Version 7 Dataset'!$CG561))</f>
        <v>40.914899999999996</v>
      </c>
      <c r="CL561" s="33">
        <f>IF($CC561=TRUE,'1. Version 7 Dataset'!CK561-($CI561*'2. AC Monitors'!$B$15),'1. Version 7 Dataset'!CK561)</f>
        <v>40.914899999999996</v>
      </c>
      <c r="CM561" s="33">
        <f>IF($CD561=TRUE,CL561-($CI561*'2. AC Monitors'!$D$15),CL561)</f>
        <v>40.914899999999996</v>
      </c>
      <c r="CN561" s="33">
        <f>IF($CB561=TRUE,CM561-($CI561*'2. AC Monitors'!$E$15),CM561)</f>
        <v>40.914899999999996</v>
      </c>
      <c r="CO561" s="33">
        <f>IF($CA561="DC",CN561+(CI561*(1-'2. AC Monitors'!$D$21)),CN561)</f>
        <v>40.914899999999996</v>
      </c>
      <c r="CP561" s="35">
        <f>('2. AC Monitors'!$A$8*'1. Version 7 Dataset'!$R561)+'2. AC Monitors'!$C$8</f>
        <v>32.165760000000006</v>
      </c>
      <c r="CQ561" s="35">
        <f t="shared" si="62"/>
        <v>0</v>
      </c>
      <c r="CR561" s="33">
        <f>(IF(CD561=TRUE,CI561+(CI561*'2. AC Monitors'!$D$15),'1. Version 7 Dataset'!CI561))*0.85</f>
        <v>34.837896000000001</v>
      </c>
      <c r="CS561" s="35">
        <f t="shared" si="63"/>
        <v>0</v>
      </c>
      <c r="CT561" s="35">
        <f>($AZ561*$R561*'3. Signage Displays'!$A$7)+'3. Signage Displays'!$B$7*TANH('3. Signage Displays'!$C$7*('1. Version 7 Dataset'!$R561+'3. Signage Displays'!$D$7)+'3. Signage Displays'!$E$7)+'3. Signage Displays'!$F$7</f>
        <v>29.104126461315609</v>
      </c>
      <c r="CU561" s="36">
        <f>($AZ561*$R561*'3. Signage Displays'!$A$7)</f>
        <v>2.0275468800000005</v>
      </c>
      <c r="CV561" s="37">
        <f>BE561-(AZ561*R561*'3. Signage Displays'!$A$7)</f>
        <v>12.392453119999999</v>
      </c>
      <c r="CW561" s="37">
        <f>IF(CC561=TRUE,CV561-(CT561*'3. Signage Displays'!$A$12),CV561)</f>
        <v>12.392453119999999</v>
      </c>
      <c r="CX561" s="38">
        <f>'3. Signage Displays'!$B$7*TANH('3. Signage Displays'!$C$7*('1. Version 7 Dataset'!R561+'3. Signage Displays'!$D$7)+'3. Signage Displays'!$E$7)+'3. Signage Displays'!$F$7</f>
        <v>27.07657958131561</v>
      </c>
      <c r="CY561" s="28">
        <f t="shared" si="64"/>
        <v>1</v>
      </c>
    </row>
    <row r="562" spans="1:103" s="17" customFormat="1" ht="19.5" customHeight="1">
      <c r="A562" s="28">
        <v>833</v>
      </c>
      <c r="B562" s="29" t="s">
        <v>2545</v>
      </c>
      <c r="C562" s="29" t="s">
        <v>2595</v>
      </c>
      <c r="D562" s="29" t="s">
        <v>2596</v>
      </c>
      <c r="E562" s="29" t="s">
        <v>2547</v>
      </c>
      <c r="F562" s="29" t="s">
        <v>2595</v>
      </c>
      <c r="G562" s="29" t="s">
        <v>2596</v>
      </c>
      <c r="H562" s="29" t="s">
        <v>2597</v>
      </c>
      <c r="I562" s="29" t="s">
        <v>78</v>
      </c>
      <c r="J562" s="29" t="s">
        <v>79</v>
      </c>
      <c r="K562" s="29" t="s">
        <v>105</v>
      </c>
      <c r="L562" s="29" t="s">
        <v>80</v>
      </c>
      <c r="M562" s="29" t="s">
        <v>105</v>
      </c>
      <c r="N562" s="30">
        <v>1000</v>
      </c>
      <c r="O562" s="30">
        <v>10.5</v>
      </c>
      <c r="P562" s="30">
        <v>18.7</v>
      </c>
      <c r="Q562" s="31">
        <v>21.5</v>
      </c>
      <c r="R562" s="30">
        <v>196.35</v>
      </c>
      <c r="S562" s="30">
        <v>1.6</v>
      </c>
      <c r="T562" s="30">
        <v>1080</v>
      </c>
      <c r="U562" s="30">
        <v>1920</v>
      </c>
      <c r="V562" s="32">
        <v>2.1</v>
      </c>
      <c r="W562" s="30">
        <v>10560</v>
      </c>
      <c r="X562" s="30">
        <v>60</v>
      </c>
      <c r="Y562" s="30">
        <v>32.700000000000003</v>
      </c>
      <c r="Z562" s="29" t="s">
        <v>150</v>
      </c>
      <c r="AA562" s="29" t="s">
        <v>86</v>
      </c>
      <c r="AB562" s="29"/>
      <c r="AC562" s="29"/>
      <c r="AD562" s="29" t="s">
        <v>84</v>
      </c>
      <c r="AE562" s="29" t="s">
        <v>83</v>
      </c>
      <c r="AF562" s="29" t="s">
        <v>542</v>
      </c>
      <c r="AG562" s="29" t="s">
        <v>105</v>
      </c>
      <c r="AH562" s="29" t="s">
        <v>120</v>
      </c>
      <c r="AI562" s="29" t="s">
        <v>105</v>
      </c>
      <c r="AJ562" s="29" t="s">
        <v>120</v>
      </c>
      <c r="AK562" s="29" t="s">
        <v>86</v>
      </c>
      <c r="AL562" s="29" t="s">
        <v>87</v>
      </c>
      <c r="AM562" s="29" t="s">
        <v>105</v>
      </c>
      <c r="AN562" s="29" t="s">
        <v>86</v>
      </c>
      <c r="AO562" s="29" t="s">
        <v>86</v>
      </c>
      <c r="AP562" s="29" t="s">
        <v>86</v>
      </c>
      <c r="AQ562" s="29" t="s">
        <v>96</v>
      </c>
      <c r="AR562" s="29" t="s">
        <v>105</v>
      </c>
      <c r="AS562" s="29" t="s">
        <v>84</v>
      </c>
      <c r="AT562" s="29" t="s">
        <v>89</v>
      </c>
      <c r="AU562" s="29" t="s">
        <v>105</v>
      </c>
      <c r="AV562" s="30">
        <v>1</v>
      </c>
      <c r="AW562" s="29" t="s">
        <v>84</v>
      </c>
      <c r="AX562" s="29" t="s">
        <v>84</v>
      </c>
      <c r="AY562" s="30">
        <v>250</v>
      </c>
      <c r="AZ562" s="30">
        <v>252</v>
      </c>
      <c r="BA562" s="30">
        <v>204</v>
      </c>
      <c r="BB562" s="30">
        <v>200</v>
      </c>
      <c r="BC562" s="29"/>
      <c r="BD562" s="29"/>
      <c r="BE562" s="30">
        <v>15.73</v>
      </c>
      <c r="BF562" s="29"/>
      <c r="BG562" s="30">
        <v>0.21</v>
      </c>
      <c r="BH562" s="30">
        <v>0.21</v>
      </c>
      <c r="BI562" s="29"/>
      <c r="BJ562" s="30">
        <v>0.17</v>
      </c>
      <c r="BK562" s="30">
        <v>49.41</v>
      </c>
      <c r="BL562" s="30">
        <v>49.41</v>
      </c>
      <c r="BM562" s="30">
        <v>50.5</v>
      </c>
      <c r="BN562" s="29"/>
      <c r="BO562" s="29"/>
      <c r="BP562" s="30">
        <v>0.2</v>
      </c>
      <c r="BQ562" s="30">
        <v>0.25</v>
      </c>
      <c r="BR562" s="29"/>
      <c r="BS562" s="30">
        <v>15.94</v>
      </c>
      <c r="BT562" s="30">
        <v>50.32</v>
      </c>
      <c r="BU562" s="29"/>
      <c r="BV562" s="30">
        <v>0</v>
      </c>
      <c r="BW562" s="28">
        <v>833</v>
      </c>
      <c r="BX562" s="33">
        <f t="shared" si="59"/>
        <v>49.423919999999995</v>
      </c>
      <c r="BY562" s="34">
        <f>IF(COUNTIF($G$2:G562,G562)=1,1,0)</f>
        <v>1</v>
      </c>
      <c r="BZ562" s="34">
        <f t="shared" si="60"/>
        <v>1</v>
      </c>
      <c r="CA562" s="28" t="s">
        <v>3405</v>
      </c>
      <c r="CB562" s="34" t="b">
        <f t="shared" si="65"/>
        <v>0</v>
      </c>
      <c r="CC562" s="34" t="b">
        <f t="shared" si="61"/>
        <v>0</v>
      </c>
      <c r="CD562" s="34" t="b">
        <f t="array" ref="CD562">ISNUMBER(SEARCH("Touch Screen",$AJ562))</f>
        <v>0</v>
      </c>
      <c r="CE562" s="34"/>
      <c r="CF562" s="34"/>
      <c r="CG562" s="32">
        <v>32.700000000000003</v>
      </c>
      <c r="CH562" s="28">
        <v>0</v>
      </c>
      <c r="CI562" s="33">
        <f>('2. AC Monitors'!$A$8*'1. Version 7 Dataset'!$R562)+('1. Version 7 Dataset'!$V562*'2. AC Monitors'!$B$8)+'2. AC Monitors'!$C$8</f>
        <v>40.774699999999996</v>
      </c>
      <c r="CJ562" s="35">
        <f>BX562-('2. AC Monitors'!$B$8*V562)</f>
        <v>40.603919999999995</v>
      </c>
      <c r="CK562" s="33">
        <f>IF($CH562=0,CJ562,CJ562-('2. AC Monitors'!$A$15*'1. Version 7 Dataset'!$CG562))</f>
        <v>40.603919999999995</v>
      </c>
      <c r="CL562" s="33">
        <f>IF($CC562=TRUE,'1. Version 7 Dataset'!CK562-($CI562*'2. AC Monitors'!$B$15),'1. Version 7 Dataset'!CK562)</f>
        <v>40.603919999999995</v>
      </c>
      <c r="CM562" s="33">
        <f>IF($CD562=TRUE,CL562-($CI562*'2. AC Monitors'!$D$15),CL562)</f>
        <v>40.603919999999995</v>
      </c>
      <c r="CN562" s="33">
        <f>IF($CB562=TRUE,CM562-($CI562*'2. AC Monitors'!$E$15),CM562)</f>
        <v>40.603919999999995</v>
      </c>
      <c r="CO562" s="33">
        <f>IF($CA562="DC",CN562+(CI562*(1-'2. AC Monitors'!$D$21)),CN562)</f>
        <v>40.603919999999995</v>
      </c>
      <c r="CP562" s="35">
        <f>('2. AC Monitors'!$A$8*'1. Version 7 Dataset'!$R562)+'2. AC Monitors'!$C$8</f>
        <v>31.954699999999999</v>
      </c>
      <c r="CQ562" s="35">
        <f t="shared" si="62"/>
        <v>0</v>
      </c>
      <c r="CR562" s="33">
        <f>(IF(CD562=TRUE,CI562+(CI562*'2. AC Monitors'!$D$15),'1. Version 7 Dataset'!CI562))*0.85</f>
        <v>34.658494999999995</v>
      </c>
      <c r="CS562" s="35">
        <f t="shared" si="63"/>
        <v>0</v>
      </c>
      <c r="CT562" s="35">
        <f>($AZ562*$R562*'3. Signage Displays'!$A$7)+'3. Signage Displays'!$B$7*TANH('3. Signage Displays'!$C$7*('1. Version 7 Dataset'!$R562+'3. Signage Displays'!$D$7)+'3. Signage Displays'!$E$7)+'3. Signage Displays'!$F$7</f>
        <v>28.952343309149711</v>
      </c>
      <c r="CU562" s="36">
        <f>($AZ562*$R562*'3. Signage Displays'!$A$7)</f>
        <v>1.9792080000000001</v>
      </c>
      <c r="CV562" s="37">
        <f>BE562-(AZ562*R562*'3. Signage Displays'!$A$7)</f>
        <v>13.750792000000001</v>
      </c>
      <c r="CW562" s="37">
        <f>IF(CC562=TRUE,CV562-(CT562*'3. Signage Displays'!$A$12),CV562)</f>
        <v>13.750792000000001</v>
      </c>
      <c r="CX562" s="38">
        <f>'3. Signage Displays'!$B$7*TANH('3. Signage Displays'!$C$7*('1. Version 7 Dataset'!R562+'3. Signage Displays'!$D$7)+'3. Signage Displays'!$E$7)+'3. Signage Displays'!$F$7</f>
        <v>26.973135309149711</v>
      </c>
      <c r="CY562" s="28">
        <f t="shared" si="64"/>
        <v>1</v>
      </c>
    </row>
    <row r="563" spans="1:103" s="17" customFormat="1" ht="19.5" customHeight="1">
      <c r="A563" s="28">
        <v>834</v>
      </c>
      <c r="B563" s="29" t="s">
        <v>72</v>
      </c>
      <c r="C563" s="29" t="s">
        <v>255</v>
      </c>
      <c r="D563" s="29" t="s">
        <v>256</v>
      </c>
      <c r="E563" s="29" t="s">
        <v>257</v>
      </c>
      <c r="F563" s="29" t="s">
        <v>255</v>
      </c>
      <c r="G563" s="29" t="s">
        <v>256</v>
      </c>
      <c r="H563" s="29"/>
      <c r="I563" s="29" t="s">
        <v>78</v>
      </c>
      <c r="J563" s="29" t="s">
        <v>88</v>
      </c>
      <c r="K563" s="29" t="s">
        <v>158</v>
      </c>
      <c r="L563" s="29" t="s">
        <v>80</v>
      </c>
      <c r="M563" s="29" t="s">
        <v>105</v>
      </c>
      <c r="N563" s="30">
        <v>1000</v>
      </c>
      <c r="O563" s="30">
        <v>10.6</v>
      </c>
      <c r="P563" s="30">
        <v>18.8</v>
      </c>
      <c r="Q563" s="31">
        <v>21.5</v>
      </c>
      <c r="R563" s="30">
        <v>197.47</v>
      </c>
      <c r="S563" s="30">
        <v>1.78</v>
      </c>
      <c r="T563" s="30">
        <v>1080</v>
      </c>
      <c r="U563" s="30">
        <v>1920</v>
      </c>
      <c r="V563" s="32">
        <v>2.1</v>
      </c>
      <c r="W563" s="30">
        <v>10501</v>
      </c>
      <c r="X563" s="30">
        <v>60</v>
      </c>
      <c r="Y563" s="30">
        <v>33.200000000000003</v>
      </c>
      <c r="Z563" s="29" t="s">
        <v>150</v>
      </c>
      <c r="AA563" s="29" t="s">
        <v>86</v>
      </c>
      <c r="AB563" s="29"/>
      <c r="AC563" s="29"/>
      <c r="AD563" s="29" t="s">
        <v>83</v>
      </c>
      <c r="AE563" s="29" t="s">
        <v>83</v>
      </c>
      <c r="AF563" s="29" t="s">
        <v>139</v>
      </c>
      <c r="AG563" s="29" t="s">
        <v>176</v>
      </c>
      <c r="AH563" s="29" t="s">
        <v>120</v>
      </c>
      <c r="AI563" s="29" t="s">
        <v>105</v>
      </c>
      <c r="AJ563" s="29" t="s">
        <v>120</v>
      </c>
      <c r="AK563" s="29" t="s">
        <v>86</v>
      </c>
      <c r="AL563" s="29" t="s">
        <v>102</v>
      </c>
      <c r="AM563" s="29" t="s">
        <v>176</v>
      </c>
      <c r="AN563" s="29" t="s">
        <v>86</v>
      </c>
      <c r="AO563" s="29" t="s">
        <v>86</v>
      </c>
      <c r="AP563" s="29" t="s">
        <v>86</v>
      </c>
      <c r="AQ563" s="29" t="s">
        <v>96</v>
      </c>
      <c r="AR563" s="29" t="s">
        <v>105</v>
      </c>
      <c r="AS563" s="29" t="s">
        <v>84</v>
      </c>
      <c r="AT563" s="29" t="s">
        <v>89</v>
      </c>
      <c r="AU563" s="29" t="s">
        <v>105</v>
      </c>
      <c r="AV563" s="30">
        <v>0</v>
      </c>
      <c r="AW563" s="29" t="s">
        <v>84</v>
      </c>
      <c r="AX563" s="29" t="s">
        <v>83</v>
      </c>
      <c r="AY563" s="30">
        <v>314</v>
      </c>
      <c r="AZ563" s="30">
        <v>314</v>
      </c>
      <c r="BA563" s="30">
        <v>268</v>
      </c>
      <c r="BB563" s="30">
        <v>200</v>
      </c>
      <c r="BC563" s="29"/>
      <c r="BD563" s="29"/>
      <c r="BE563" s="30">
        <v>15.23</v>
      </c>
      <c r="BF563" s="29"/>
      <c r="BG563" s="30">
        <v>0.23</v>
      </c>
      <c r="BH563" s="29"/>
      <c r="BI563" s="29"/>
      <c r="BJ563" s="30">
        <v>0.18</v>
      </c>
      <c r="BK563" s="30">
        <v>48</v>
      </c>
      <c r="BL563" s="30">
        <v>48</v>
      </c>
      <c r="BM563" s="30">
        <v>50.7</v>
      </c>
      <c r="BN563" s="29"/>
      <c r="BO563" s="29"/>
      <c r="BP563" s="30">
        <v>0.21</v>
      </c>
      <c r="BQ563" s="30">
        <v>0.26</v>
      </c>
      <c r="BR563" s="29"/>
      <c r="BS563" s="30">
        <v>15.26</v>
      </c>
      <c r="BT563" s="30">
        <v>48.27</v>
      </c>
      <c r="BU563" s="29"/>
      <c r="BV563" s="30">
        <v>0</v>
      </c>
      <c r="BW563" s="28">
        <v>834</v>
      </c>
      <c r="BX563" s="33">
        <f t="shared" si="59"/>
        <v>48.004799999999996</v>
      </c>
      <c r="BY563" s="34">
        <f>IF(COUNTIF($G$2:G563,G563)=1,1,0)</f>
        <v>1</v>
      </c>
      <c r="BZ563" s="34">
        <f t="shared" si="60"/>
        <v>1</v>
      </c>
      <c r="CA563" s="28" t="s">
        <v>3405</v>
      </c>
      <c r="CB563" s="34" t="b">
        <f t="shared" si="65"/>
        <v>0</v>
      </c>
      <c r="CC563" s="34" t="b">
        <f t="shared" si="61"/>
        <v>0</v>
      </c>
      <c r="CD563" s="34" t="b">
        <f t="array" ref="CD563">ISNUMBER(SEARCH("Touch Screen",$AJ563))</f>
        <v>0</v>
      </c>
      <c r="CE563" s="34"/>
      <c r="CF563" s="34"/>
      <c r="CG563" s="32">
        <v>33.200000000000003</v>
      </c>
      <c r="CH563" s="28">
        <v>0</v>
      </c>
      <c r="CI563" s="33">
        <f>('2. AC Monitors'!$A$8*'1. Version 7 Dataset'!$R563)+('1. Version 7 Dataset'!$V563*'2. AC Monitors'!$B$8)+'2. AC Monitors'!$C$8</f>
        <v>40.911339999999996</v>
      </c>
      <c r="CJ563" s="35">
        <f>BX563-('2. AC Monitors'!$B$8*V563)</f>
        <v>39.184799999999996</v>
      </c>
      <c r="CK563" s="33">
        <f>IF($CH563=0,CJ563,CJ563-('2. AC Monitors'!$A$15*'1. Version 7 Dataset'!$CG563))</f>
        <v>39.184799999999996</v>
      </c>
      <c r="CL563" s="33">
        <f>IF($CC563=TRUE,'1. Version 7 Dataset'!CK563-($CI563*'2. AC Monitors'!$B$15),'1. Version 7 Dataset'!CK563)</f>
        <v>39.184799999999996</v>
      </c>
      <c r="CM563" s="33">
        <f>IF($CD563=TRUE,CL563-($CI563*'2. AC Monitors'!$D$15),CL563)</f>
        <v>39.184799999999996</v>
      </c>
      <c r="CN563" s="33">
        <f>IF($CB563=TRUE,CM563-($CI563*'2. AC Monitors'!$E$15),CM563)</f>
        <v>39.184799999999996</v>
      </c>
      <c r="CO563" s="33">
        <f>IF($CA563="DC",CN563+(CI563*(1-'2. AC Monitors'!$D$21)),CN563)</f>
        <v>39.184799999999996</v>
      </c>
      <c r="CP563" s="35">
        <f>('2. AC Monitors'!$A$8*'1. Version 7 Dataset'!$R563)+'2. AC Monitors'!$C$8</f>
        <v>32.091340000000002</v>
      </c>
      <c r="CQ563" s="35">
        <f t="shared" si="62"/>
        <v>0</v>
      </c>
      <c r="CR563" s="33">
        <f>(IF(CD563=TRUE,CI563+(CI563*'2. AC Monitors'!$D$15),'1. Version 7 Dataset'!CI563))*0.85</f>
        <v>34.774638999999993</v>
      </c>
      <c r="CS563" s="35">
        <f t="shared" si="63"/>
        <v>0</v>
      </c>
      <c r="CT563" s="35">
        <f>($AZ563*$R563*'3. Signage Displays'!$A$7)+'3. Signage Displays'!$B$7*TANH('3. Signage Displays'!$C$7*('1. Version 7 Dataset'!$R563+'3. Signage Displays'!$D$7)+'3. Signage Displays'!$E$7)+'3. Signage Displays'!$F$7</f>
        <v>29.520329407954183</v>
      </c>
      <c r="CU563" s="36">
        <f>($AZ563*$R563*'3. Signage Displays'!$A$7)</f>
        <v>2.4802232000000002</v>
      </c>
      <c r="CV563" s="37">
        <f>BE563-(AZ563*R563*'3. Signage Displays'!$A$7)</f>
        <v>12.749776799999999</v>
      </c>
      <c r="CW563" s="37">
        <f>IF(CC563=TRUE,CV563-(CT563*'3. Signage Displays'!$A$12),CV563)</f>
        <v>12.749776799999999</v>
      </c>
      <c r="CX563" s="38">
        <f>'3. Signage Displays'!$B$7*TANH('3. Signage Displays'!$C$7*('1. Version 7 Dataset'!R563+'3. Signage Displays'!$D$7)+'3. Signage Displays'!$E$7)+'3. Signage Displays'!$F$7</f>
        <v>27.040106207954182</v>
      </c>
      <c r="CY563" s="28">
        <f t="shared" si="64"/>
        <v>1</v>
      </c>
    </row>
    <row r="564" spans="1:103" s="17" customFormat="1" ht="19.5" customHeight="1">
      <c r="A564" s="28">
        <v>835</v>
      </c>
      <c r="B564" s="29" t="s">
        <v>2857</v>
      </c>
      <c r="C564" s="29" t="s">
        <v>3075</v>
      </c>
      <c r="D564" s="29" t="s">
        <v>3076</v>
      </c>
      <c r="E564" s="29" t="s">
        <v>2860</v>
      </c>
      <c r="F564" s="29" t="s">
        <v>3075</v>
      </c>
      <c r="G564" s="29" t="s">
        <v>3076</v>
      </c>
      <c r="H564" s="29" t="s">
        <v>3077</v>
      </c>
      <c r="I564" s="29" t="s">
        <v>78</v>
      </c>
      <c r="J564" s="29" t="s">
        <v>100</v>
      </c>
      <c r="K564" s="29"/>
      <c r="L564" s="29" t="s">
        <v>80</v>
      </c>
      <c r="M564" s="29"/>
      <c r="N564" s="30">
        <v>1000</v>
      </c>
      <c r="O564" s="30">
        <v>13.2</v>
      </c>
      <c r="P564" s="30">
        <v>23.5</v>
      </c>
      <c r="Q564" s="31">
        <v>27</v>
      </c>
      <c r="R564" s="30">
        <v>311.37</v>
      </c>
      <c r="S564" s="30">
        <v>1.78</v>
      </c>
      <c r="T564" s="30">
        <v>1080</v>
      </c>
      <c r="U564" s="30">
        <v>1920</v>
      </c>
      <c r="V564" s="32">
        <v>2.1</v>
      </c>
      <c r="W564" s="30">
        <v>6660</v>
      </c>
      <c r="X564" s="30">
        <v>60</v>
      </c>
      <c r="Y564" s="30">
        <v>0.4</v>
      </c>
      <c r="Z564" s="29" t="s">
        <v>86</v>
      </c>
      <c r="AA564" s="29" t="s">
        <v>86</v>
      </c>
      <c r="AB564" s="29"/>
      <c r="AC564" s="29"/>
      <c r="AD564" s="29" t="s">
        <v>84</v>
      </c>
      <c r="AE564" s="29" t="s">
        <v>84</v>
      </c>
      <c r="AF564" s="29" t="s">
        <v>2334</v>
      </c>
      <c r="AG564" s="29"/>
      <c r="AH564" s="29" t="s">
        <v>86</v>
      </c>
      <c r="AI564" s="29"/>
      <c r="AJ564" s="29" t="s">
        <v>86</v>
      </c>
      <c r="AK564" s="29" t="s">
        <v>86</v>
      </c>
      <c r="AL564" s="29" t="s">
        <v>762</v>
      </c>
      <c r="AM564" s="29"/>
      <c r="AN564" s="29" t="s">
        <v>86</v>
      </c>
      <c r="AO564" s="29" t="s">
        <v>86</v>
      </c>
      <c r="AP564" s="29" t="s">
        <v>86</v>
      </c>
      <c r="AQ564" s="29" t="s">
        <v>96</v>
      </c>
      <c r="AR564" s="29"/>
      <c r="AS564" s="29" t="s">
        <v>84</v>
      </c>
      <c r="AT564" s="29" t="s">
        <v>89</v>
      </c>
      <c r="AU564" s="29"/>
      <c r="AV564" s="30">
        <v>1</v>
      </c>
      <c r="AW564" s="29" t="s">
        <v>84</v>
      </c>
      <c r="AX564" s="29" t="s">
        <v>84</v>
      </c>
      <c r="AY564" s="30">
        <v>250</v>
      </c>
      <c r="AZ564" s="30">
        <v>288</v>
      </c>
      <c r="BA564" s="30">
        <v>220.4</v>
      </c>
      <c r="BB564" s="30">
        <v>200.1</v>
      </c>
      <c r="BC564" s="29"/>
      <c r="BD564" s="29"/>
      <c r="BE564" s="30">
        <v>17.149999999999999</v>
      </c>
      <c r="BF564" s="29"/>
      <c r="BG564" s="30">
        <v>0.21</v>
      </c>
      <c r="BH564" s="30">
        <v>0.21</v>
      </c>
      <c r="BI564" s="29"/>
      <c r="BJ564" s="30">
        <v>0.16</v>
      </c>
      <c r="BK564" s="30">
        <v>53.78</v>
      </c>
      <c r="BL564" s="30">
        <v>53.78</v>
      </c>
      <c r="BM564" s="30">
        <v>64</v>
      </c>
      <c r="BN564" s="29"/>
      <c r="BO564" s="29"/>
      <c r="BP564" s="30">
        <v>0.17</v>
      </c>
      <c r="BQ564" s="30">
        <v>0.22</v>
      </c>
      <c r="BR564" s="30">
        <v>0.22</v>
      </c>
      <c r="BS564" s="30">
        <v>17.18</v>
      </c>
      <c r="BT564" s="30">
        <v>53.93</v>
      </c>
      <c r="BU564" s="29"/>
      <c r="BV564" s="30">
        <v>0</v>
      </c>
      <c r="BW564" s="28">
        <v>835</v>
      </c>
      <c r="BX564" s="33">
        <f t="shared" si="59"/>
        <v>53.777639999999991</v>
      </c>
      <c r="BY564" s="34">
        <f>IF(COUNTIF($G$2:G564,G564)=1,1,0)</f>
        <v>1</v>
      </c>
      <c r="BZ564" s="34">
        <f t="shared" si="60"/>
        <v>1</v>
      </c>
      <c r="CA564" s="28" t="s">
        <v>3405</v>
      </c>
      <c r="CB564" s="34" t="b">
        <f t="shared" si="65"/>
        <v>0</v>
      </c>
      <c r="CC564" s="34" t="b">
        <f t="shared" si="61"/>
        <v>0</v>
      </c>
      <c r="CD564" s="34" t="b">
        <f t="array" ref="CD564">ISNUMBER(SEARCH("Touch Screen",$AJ564))</f>
        <v>0</v>
      </c>
      <c r="CE564" s="34"/>
      <c r="CF564" s="34"/>
      <c r="CG564" s="32">
        <v>40</v>
      </c>
      <c r="CH564" s="28">
        <v>0</v>
      </c>
      <c r="CI564" s="33">
        <f>('2. AC Monitors'!$A$8*'1. Version 7 Dataset'!$R564)+('1. Version 7 Dataset'!$V564*'2. AC Monitors'!$B$8)+'2. AC Monitors'!$C$8</f>
        <v>54.807139999999997</v>
      </c>
      <c r="CJ564" s="35">
        <f>BX564-('2. AC Monitors'!$B$8*V564)</f>
        <v>44.957639999999991</v>
      </c>
      <c r="CK564" s="33">
        <f>IF($CH564=0,CJ564,CJ564-('2. AC Monitors'!$A$15*'1. Version 7 Dataset'!$CG564))</f>
        <v>44.957639999999991</v>
      </c>
      <c r="CL564" s="33">
        <f>IF($CC564=TRUE,'1. Version 7 Dataset'!CK564-($CI564*'2. AC Monitors'!$B$15),'1. Version 7 Dataset'!CK564)</f>
        <v>44.957639999999991</v>
      </c>
      <c r="CM564" s="33">
        <f>IF($CD564=TRUE,CL564-($CI564*'2. AC Monitors'!$D$15),CL564)</f>
        <v>44.957639999999991</v>
      </c>
      <c r="CN564" s="33">
        <f>IF($CB564=TRUE,CM564-($CI564*'2. AC Monitors'!$E$15),CM564)</f>
        <v>44.957639999999991</v>
      </c>
      <c r="CO564" s="33">
        <f>IF($CA564="DC",CN564+(CI564*(1-'2. AC Monitors'!$D$21)),CN564)</f>
        <v>44.957639999999991</v>
      </c>
      <c r="CP564" s="35">
        <f>('2. AC Monitors'!$A$8*'1. Version 7 Dataset'!$R564)+'2. AC Monitors'!$C$8</f>
        <v>45.987139999999997</v>
      </c>
      <c r="CQ564" s="35">
        <f t="shared" si="62"/>
        <v>1</v>
      </c>
      <c r="CR564" s="33">
        <f>(IF(CD564=TRUE,CI564+(CI564*'2. AC Monitors'!$D$15),'1. Version 7 Dataset'!CI564))*0.85</f>
        <v>46.586068999999995</v>
      </c>
      <c r="CS564" s="35">
        <f t="shared" si="63"/>
        <v>0</v>
      </c>
      <c r="CT564" s="35">
        <f>($AZ564*$R564*'3. Signage Displays'!$A$7)+'3. Signage Displays'!$B$7*TANH('3. Signage Displays'!$C$7*('1. Version 7 Dataset'!$R564+'3. Signage Displays'!$D$7)+'3. Signage Displays'!$E$7)+'3. Signage Displays'!$F$7</f>
        <v>37.407583547288141</v>
      </c>
      <c r="CU564" s="36">
        <f>($AZ564*$R564*'3. Signage Displays'!$A$7)</f>
        <v>3.5869824000000001</v>
      </c>
      <c r="CV564" s="37">
        <f>BE564-(AZ564*R564*'3. Signage Displays'!$A$7)</f>
        <v>13.563017599999998</v>
      </c>
      <c r="CW564" s="37">
        <f>IF(CC564=TRUE,CV564-(CT564*'3. Signage Displays'!$A$12),CV564)</f>
        <v>13.563017599999998</v>
      </c>
      <c r="CX564" s="38">
        <f>'3. Signage Displays'!$B$7*TANH('3. Signage Displays'!$C$7*('1. Version 7 Dataset'!R564+'3. Signage Displays'!$D$7)+'3. Signage Displays'!$E$7)+'3. Signage Displays'!$F$7</f>
        <v>33.820601147288144</v>
      </c>
      <c r="CY564" s="28">
        <f t="shared" si="64"/>
        <v>1</v>
      </c>
    </row>
    <row r="565" spans="1:103" s="17" customFormat="1" ht="19.5" customHeight="1">
      <c r="A565" s="28">
        <v>837</v>
      </c>
      <c r="B565" s="29" t="s">
        <v>2545</v>
      </c>
      <c r="C565" s="29" t="s">
        <v>2601</v>
      </c>
      <c r="D565" s="29" t="s">
        <v>2602</v>
      </c>
      <c r="E565" s="29" t="s">
        <v>2547</v>
      </c>
      <c r="F565" s="29" t="s">
        <v>2601</v>
      </c>
      <c r="G565" s="29" t="s">
        <v>2602</v>
      </c>
      <c r="H565" s="29" t="s">
        <v>2603</v>
      </c>
      <c r="I565" s="29" t="s">
        <v>78</v>
      </c>
      <c r="J565" s="29" t="s">
        <v>79</v>
      </c>
      <c r="K565" s="29" t="s">
        <v>105</v>
      </c>
      <c r="L565" s="29" t="s">
        <v>80</v>
      </c>
      <c r="M565" s="29" t="s">
        <v>105</v>
      </c>
      <c r="N565" s="30">
        <v>1000</v>
      </c>
      <c r="O565" s="30">
        <v>11.3</v>
      </c>
      <c r="P565" s="30">
        <v>20</v>
      </c>
      <c r="Q565" s="31">
        <v>23</v>
      </c>
      <c r="R565" s="30">
        <v>226</v>
      </c>
      <c r="S565" s="30">
        <v>1.78</v>
      </c>
      <c r="T565" s="30">
        <v>1080</v>
      </c>
      <c r="U565" s="30">
        <v>1920</v>
      </c>
      <c r="V565" s="32">
        <v>2.1</v>
      </c>
      <c r="W565" s="30">
        <v>9177</v>
      </c>
      <c r="X565" s="30">
        <v>60</v>
      </c>
      <c r="Y565" s="30">
        <v>33.6</v>
      </c>
      <c r="Z565" s="29" t="s">
        <v>150</v>
      </c>
      <c r="AA565" s="29" t="s">
        <v>86</v>
      </c>
      <c r="AB565" s="29"/>
      <c r="AC565" s="29"/>
      <c r="AD565" s="29" t="s">
        <v>84</v>
      </c>
      <c r="AE565" s="29" t="s">
        <v>83</v>
      </c>
      <c r="AF565" s="29" t="s">
        <v>127</v>
      </c>
      <c r="AG565" s="29" t="s">
        <v>105</v>
      </c>
      <c r="AH565" s="29" t="s">
        <v>383</v>
      </c>
      <c r="AI565" s="29" t="s">
        <v>105</v>
      </c>
      <c r="AJ565" s="29" t="s">
        <v>383</v>
      </c>
      <c r="AK565" s="29" t="s">
        <v>86</v>
      </c>
      <c r="AL565" s="29" t="s">
        <v>102</v>
      </c>
      <c r="AM565" s="29" t="s">
        <v>105</v>
      </c>
      <c r="AN565" s="29" t="s">
        <v>86</v>
      </c>
      <c r="AO565" s="29" t="s">
        <v>86</v>
      </c>
      <c r="AP565" s="29" t="s">
        <v>86</v>
      </c>
      <c r="AQ565" s="29" t="s">
        <v>96</v>
      </c>
      <c r="AR565" s="29" t="s">
        <v>105</v>
      </c>
      <c r="AS565" s="29" t="s">
        <v>84</v>
      </c>
      <c r="AT565" s="29" t="s">
        <v>89</v>
      </c>
      <c r="AU565" s="29" t="s">
        <v>105</v>
      </c>
      <c r="AV565" s="30">
        <v>1</v>
      </c>
      <c r="AW565" s="29" t="s">
        <v>84</v>
      </c>
      <c r="AX565" s="29" t="s">
        <v>84</v>
      </c>
      <c r="AY565" s="30">
        <v>220</v>
      </c>
      <c r="AZ565" s="30">
        <v>220</v>
      </c>
      <c r="BA565" s="30">
        <v>218</v>
      </c>
      <c r="BB565" s="30">
        <v>200</v>
      </c>
      <c r="BC565" s="29"/>
      <c r="BD565" s="29"/>
      <c r="BE565" s="30">
        <v>16.649999999999999</v>
      </c>
      <c r="BF565" s="29"/>
      <c r="BG565" s="30">
        <v>0.31</v>
      </c>
      <c r="BH565" s="30">
        <v>0.31</v>
      </c>
      <c r="BI565" s="29"/>
      <c r="BJ565" s="30">
        <v>0.17</v>
      </c>
      <c r="BK565" s="30">
        <v>52.81</v>
      </c>
      <c r="BL565" s="30">
        <v>52.81</v>
      </c>
      <c r="BM565" s="30">
        <v>58.4</v>
      </c>
      <c r="BN565" s="29"/>
      <c r="BO565" s="29"/>
      <c r="BP565" s="30">
        <v>0.21</v>
      </c>
      <c r="BQ565" s="30">
        <v>0.36</v>
      </c>
      <c r="BR565" s="29"/>
      <c r="BS565" s="30">
        <v>16.72</v>
      </c>
      <c r="BT565" s="30">
        <v>53.33</v>
      </c>
      <c r="BU565" s="29"/>
      <c r="BV565" s="30">
        <v>0</v>
      </c>
      <c r="BW565" s="28">
        <v>837</v>
      </c>
      <c r="BX565" s="33">
        <f t="shared" si="59"/>
        <v>52.814039999999991</v>
      </c>
      <c r="BY565" s="34">
        <f>IF(COUNTIF($G$2:G565,G565)=1,1,0)</f>
        <v>1</v>
      </c>
      <c r="BZ565" s="34">
        <f t="shared" si="60"/>
        <v>1</v>
      </c>
      <c r="CA565" s="28" t="s">
        <v>3405</v>
      </c>
      <c r="CB565" s="34" t="b">
        <f t="shared" si="65"/>
        <v>0</v>
      </c>
      <c r="CC565" s="34" t="b">
        <f t="shared" si="61"/>
        <v>0</v>
      </c>
      <c r="CD565" s="34" t="b">
        <f t="array" ref="CD565">ISNUMBER(SEARCH("Touch Screen",$AJ565))</f>
        <v>1</v>
      </c>
      <c r="CE565" s="34"/>
      <c r="CF565" s="34"/>
      <c r="CG565" s="32">
        <v>33.6</v>
      </c>
      <c r="CH565" s="28">
        <v>0</v>
      </c>
      <c r="CI565" s="33">
        <f>('2. AC Monitors'!$A$8*'1. Version 7 Dataset'!$R565)+('1. Version 7 Dataset'!$V565*'2. AC Monitors'!$B$8)+'2. AC Monitors'!$C$8</f>
        <v>44.391999999999996</v>
      </c>
      <c r="CJ565" s="35">
        <f>BX565-('2. AC Monitors'!$B$8*V565)</f>
        <v>43.994039999999991</v>
      </c>
      <c r="CK565" s="33">
        <f>IF($CH565=0,CJ565,CJ565-('2. AC Monitors'!$A$15*'1. Version 7 Dataset'!$CG565))</f>
        <v>43.994039999999991</v>
      </c>
      <c r="CL565" s="33">
        <f>IF($CC565=TRUE,'1. Version 7 Dataset'!CK565-($CI565*'2. AC Monitors'!$B$15),'1. Version 7 Dataset'!CK565)</f>
        <v>43.994039999999991</v>
      </c>
      <c r="CM565" s="33">
        <f>IF($CD565=TRUE,CL565-($CI565*'2. AC Monitors'!$D$15),CL565)</f>
        <v>37.335239999999992</v>
      </c>
      <c r="CN565" s="33">
        <f>IF($CB565=TRUE,CM565-($CI565*'2. AC Monitors'!$E$15),CM565)</f>
        <v>37.335239999999992</v>
      </c>
      <c r="CO565" s="33">
        <f>IF($CA565="DC",CN565+(CI565*(1-'2. AC Monitors'!$D$21)),CN565)</f>
        <v>37.335239999999992</v>
      </c>
      <c r="CP565" s="35">
        <f>('2. AC Monitors'!$A$8*'1. Version 7 Dataset'!$R565)+'2. AC Monitors'!$C$8</f>
        <v>35.572000000000003</v>
      </c>
      <c r="CQ565" s="35">
        <f t="shared" si="62"/>
        <v>0</v>
      </c>
      <c r="CR565" s="33">
        <f>(IF(CD565=TRUE,CI565+(CI565*'2. AC Monitors'!$D$15),'1. Version 7 Dataset'!CI565))*0.85</f>
        <v>43.393179999999994</v>
      </c>
      <c r="CS565" s="35">
        <f t="shared" si="63"/>
        <v>0</v>
      </c>
      <c r="CT565" s="35">
        <f>($AZ565*$R565*'3. Signage Displays'!$A$7)+'3. Signage Displays'!$B$7*TANH('3. Signage Displays'!$C$7*('1. Version 7 Dataset'!$R565+'3. Signage Displays'!$D$7)+'3. Signage Displays'!$E$7)+'3. Signage Displays'!$F$7</f>
        <v>30.733272417754598</v>
      </c>
      <c r="CU565" s="36">
        <f>($AZ565*$R565*'3. Signage Displays'!$A$7)</f>
        <v>1.9888000000000001</v>
      </c>
      <c r="CV565" s="37">
        <f>BE565-(AZ565*R565*'3. Signage Displays'!$A$7)</f>
        <v>14.661199999999999</v>
      </c>
      <c r="CW565" s="37">
        <f>IF(CC565=TRUE,CV565-(CT565*'3. Signage Displays'!$A$12),CV565)</f>
        <v>14.661199999999999</v>
      </c>
      <c r="CX565" s="38">
        <f>'3. Signage Displays'!$B$7*TANH('3. Signage Displays'!$C$7*('1. Version 7 Dataset'!R565+'3. Signage Displays'!$D$7)+'3. Signage Displays'!$E$7)+'3. Signage Displays'!$F$7</f>
        <v>28.744472417754601</v>
      </c>
      <c r="CY565" s="28">
        <f t="shared" si="64"/>
        <v>1</v>
      </c>
    </row>
    <row r="566" spans="1:103" s="17" customFormat="1" ht="19.5" customHeight="1">
      <c r="A566" s="28">
        <v>838</v>
      </c>
      <c r="B566" s="29" t="s">
        <v>2545</v>
      </c>
      <c r="C566" s="29" t="s">
        <v>2619</v>
      </c>
      <c r="D566" s="29" t="s">
        <v>2620</v>
      </c>
      <c r="E566" s="29" t="s">
        <v>2547</v>
      </c>
      <c r="F566" s="29" t="s">
        <v>2619</v>
      </c>
      <c r="G566" s="29" t="s">
        <v>2620</v>
      </c>
      <c r="H566" s="29" t="s">
        <v>2621</v>
      </c>
      <c r="I566" s="29" t="s">
        <v>78</v>
      </c>
      <c r="J566" s="29" t="s">
        <v>79</v>
      </c>
      <c r="K566" s="29" t="s">
        <v>105</v>
      </c>
      <c r="L566" s="29" t="s">
        <v>80</v>
      </c>
      <c r="M566" s="29" t="s">
        <v>105</v>
      </c>
      <c r="N566" s="30">
        <v>1000</v>
      </c>
      <c r="O566" s="30">
        <v>13.2</v>
      </c>
      <c r="P566" s="30">
        <v>23.6</v>
      </c>
      <c r="Q566" s="31">
        <v>27</v>
      </c>
      <c r="R566" s="30">
        <v>311.7</v>
      </c>
      <c r="S566" s="30">
        <v>1.78</v>
      </c>
      <c r="T566" s="30">
        <v>1080</v>
      </c>
      <c r="U566" s="30">
        <v>1920</v>
      </c>
      <c r="V566" s="32">
        <v>2.1</v>
      </c>
      <c r="W566" s="30">
        <v>6657</v>
      </c>
      <c r="X566" s="30">
        <v>60</v>
      </c>
      <c r="Y566" s="30">
        <v>33.200000000000003</v>
      </c>
      <c r="Z566" s="29" t="s">
        <v>150</v>
      </c>
      <c r="AA566" s="29" t="s">
        <v>86</v>
      </c>
      <c r="AB566" s="29"/>
      <c r="AC566" s="29"/>
      <c r="AD566" s="29" t="s">
        <v>84</v>
      </c>
      <c r="AE566" s="29" t="s">
        <v>83</v>
      </c>
      <c r="AF566" s="29" t="s">
        <v>542</v>
      </c>
      <c r="AG566" s="29" t="s">
        <v>105</v>
      </c>
      <c r="AH566" s="29" t="s">
        <v>120</v>
      </c>
      <c r="AI566" s="29" t="s">
        <v>105</v>
      </c>
      <c r="AJ566" s="29" t="s">
        <v>120</v>
      </c>
      <c r="AK566" s="29" t="s">
        <v>86</v>
      </c>
      <c r="AL566" s="29" t="s">
        <v>87</v>
      </c>
      <c r="AM566" s="29" t="s">
        <v>105</v>
      </c>
      <c r="AN566" s="29" t="s">
        <v>86</v>
      </c>
      <c r="AO566" s="29" t="s">
        <v>86</v>
      </c>
      <c r="AP566" s="29" t="s">
        <v>86</v>
      </c>
      <c r="AQ566" s="29" t="s">
        <v>96</v>
      </c>
      <c r="AR566" s="29" t="s">
        <v>105</v>
      </c>
      <c r="AS566" s="29" t="s">
        <v>84</v>
      </c>
      <c r="AT566" s="29" t="s">
        <v>89</v>
      </c>
      <c r="AU566" s="29" t="s">
        <v>105</v>
      </c>
      <c r="AV566" s="30">
        <v>1</v>
      </c>
      <c r="AW566" s="29" t="s">
        <v>84</v>
      </c>
      <c r="AX566" s="29" t="s">
        <v>84</v>
      </c>
      <c r="AY566" s="30">
        <v>400</v>
      </c>
      <c r="AZ566" s="30">
        <v>399</v>
      </c>
      <c r="BA566" s="30">
        <v>311</v>
      </c>
      <c r="BB566" s="30">
        <v>200</v>
      </c>
      <c r="BC566" s="29"/>
      <c r="BD566" s="29"/>
      <c r="BE566" s="30">
        <v>14.32</v>
      </c>
      <c r="BF566" s="29"/>
      <c r="BG566" s="30">
        <v>0.48</v>
      </c>
      <c r="BH566" s="29"/>
      <c r="BI566" s="29"/>
      <c r="BJ566" s="30">
        <v>0.28000000000000003</v>
      </c>
      <c r="BK566" s="30">
        <v>46.63</v>
      </c>
      <c r="BL566" s="30">
        <v>46.63</v>
      </c>
      <c r="BM566" s="30">
        <v>64</v>
      </c>
      <c r="BN566" s="29"/>
      <c r="BO566" s="29"/>
      <c r="BP566" s="30">
        <v>0.32</v>
      </c>
      <c r="BQ566" s="30">
        <v>0.53</v>
      </c>
      <c r="BR566" s="29"/>
      <c r="BS566" s="30">
        <v>14.57</v>
      </c>
      <c r="BT566" s="30">
        <v>47.71</v>
      </c>
      <c r="BU566" s="29"/>
      <c r="BV566" s="30">
        <v>0</v>
      </c>
      <c r="BW566" s="28">
        <v>838</v>
      </c>
      <c r="BX566" s="33">
        <f t="shared" si="59"/>
        <v>46.638239999999996</v>
      </c>
      <c r="BY566" s="34">
        <f>IF(COUNTIF($G$2:G566,G566)=1,1,0)</f>
        <v>1</v>
      </c>
      <c r="BZ566" s="34">
        <f t="shared" si="60"/>
        <v>1</v>
      </c>
      <c r="CA566" s="28" t="s">
        <v>3405</v>
      </c>
      <c r="CB566" s="34" t="b">
        <f t="shared" si="65"/>
        <v>0</v>
      </c>
      <c r="CC566" s="34" t="b">
        <f t="shared" si="61"/>
        <v>0</v>
      </c>
      <c r="CD566" s="34" t="b">
        <f t="array" ref="CD566">ISNUMBER(SEARCH("Touch Screen",$AJ566))</f>
        <v>0</v>
      </c>
      <c r="CE566" s="34"/>
      <c r="CF566" s="34"/>
      <c r="CG566" s="32">
        <v>33.200000000000003</v>
      </c>
      <c r="CH566" s="28">
        <v>0</v>
      </c>
      <c r="CI566" s="33">
        <f>('2. AC Monitors'!$A$8*'1. Version 7 Dataset'!$R566)+('1. Version 7 Dataset'!$V566*'2. AC Monitors'!$B$8)+'2. AC Monitors'!$C$8</f>
        <v>54.8474</v>
      </c>
      <c r="CJ566" s="35">
        <f>BX566-('2. AC Monitors'!$B$8*V566)</f>
        <v>37.818239999999996</v>
      </c>
      <c r="CK566" s="33">
        <f>IF($CH566=0,CJ566,CJ566-('2. AC Monitors'!$A$15*'1. Version 7 Dataset'!$CG566))</f>
        <v>37.818239999999996</v>
      </c>
      <c r="CL566" s="33">
        <f>IF($CC566=TRUE,'1. Version 7 Dataset'!CK566-($CI566*'2. AC Monitors'!$B$15),'1. Version 7 Dataset'!CK566)</f>
        <v>37.818239999999996</v>
      </c>
      <c r="CM566" s="33">
        <f>IF($CD566=TRUE,CL566-($CI566*'2. AC Monitors'!$D$15),CL566)</f>
        <v>37.818239999999996</v>
      </c>
      <c r="CN566" s="33">
        <f>IF($CB566=TRUE,CM566-($CI566*'2. AC Monitors'!$E$15),CM566)</f>
        <v>37.818239999999996</v>
      </c>
      <c r="CO566" s="33">
        <f>IF($CA566="DC",CN566+(CI566*(1-'2. AC Monitors'!$D$21)),CN566)</f>
        <v>37.818239999999996</v>
      </c>
      <c r="CP566" s="35">
        <f>('2. AC Monitors'!$A$8*'1. Version 7 Dataset'!$R566)+'2. AC Monitors'!$C$8</f>
        <v>46.0274</v>
      </c>
      <c r="CQ566" s="35">
        <f t="shared" si="62"/>
        <v>1</v>
      </c>
      <c r="CR566" s="33">
        <f>(IF(CD566=TRUE,CI566+(CI566*'2. AC Monitors'!$D$15),'1. Version 7 Dataset'!CI566))*0.85</f>
        <v>46.620289999999997</v>
      </c>
      <c r="CS566" s="35">
        <f t="shared" si="63"/>
        <v>0</v>
      </c>
      <c r="CT566" s="35">
        <f>($AZ566*$R566*'3. Signage Displays'!$A$7)+'3. Signage Displays'!$B$7*TANH('3. Signage Displays'!$C$7*('1. Version 7 Dataset'!$R566+'3. Signage Displays'!$D$7)+'3. Signage Displays'!$E$7)+'3. Signage Displays'!$F$7</f>
        <v>38.814870138445919</v>
      </c>
      <c r="CU566" s="36">
        <f>($AZ566*$R566*'3. Signage Displays'!$A$7)</f>
        <v>4.9747320000000004</v>
      </c>
      <c r="CV566" s="37">
        <f>BE566-(AZ566*R566*'3. Signage Displays'!$A$7)</f>
        <v>9.3452680000000008</v>
      </c>
      <c r="CW566" s="37">
        <f>IF(CC566=TRUE,CV566-(CT566*'3. Signage Displays'!$A$12),CV566)</f>
        <v>9.3452680000000008</v>
      </c>
      <c r="CX566" s="38">
        <f>'3. Signage Displays'!$B$7*TANH('3. Signage Displays'!$C$7*('1. Version 7 Dataset'!R566+'3. Signage Displays'!$D$7)+'3. Signage Displays'!$E$7)+'3. Signage Displays'!$F$7</f>
        <v>33.840138138445923</v>
      </c>
      <c r="CY566" s="28">
        <f t="shared" si="64"/>
        <v>1</v>
      </c>
    </row>
    <row r="567" spans="1:103" s="17" customFormat="1" ht="19.5" customHeight="1">
      <c r="A567" s="28">
        <v>842</v>
      </c>
      <c r="B567" s="29" t="s">
        <v>1132</v>
      </c>
      <c r="C567" s="29" t="s">
        <v>1133</v>
      </c>
      <c r="D567" s="29" t="s">
        <v>1134</v>
      </c>
      <c r="E567" s="29" t="s">
        <v>1135</v>
      </c>
      <c r="F567" s="29" t="s">
        <v>1133</v>
      </c>
      <c r="G567" s="29" t="s">
        <v>1134</v>
      </c>
      <c r="H567" s="29"/>
      <c r="I567" s="29" t="s">
        <v>78</v>
      </c>
      <c r="J567" s="29" t="s">
        <v>88</v>
      </c>
      <c r="K567" s="29" t="s">
        <v>158</v>
      </c>
      <c r="L567" s="29" t="s">
        <v>80</v>
      </c>
      <c r="M567" s="29" t="s">
        <v>105</v>
      </c>
      <c r="N567" s="30">
        <v>1000</v>
      </c>
      <c r="O567" s="30">
        <v>10.5</v>
      </c>
      <c r="P567" s="30">
        <v>18.7</v>
      </c>
      <c r="Q567" s="31">
        <v>21.5</v>
      </c>
      <c r="R567" s="30">
        <v>197.52</v>
      </c>
      <c r="S567" s="30">
        <v>1.78</v>
      </c>
      <c r="T567" s="30">
        <v>1080</v>
      </c>
      <c r="U567" s="30">
        <v>1920</v>
      </c>
      <c r="V567" s="32">
        <v>2.1</v>
      </c>
      <c r="W567" s="30">
        <v>10498</v>
      </c>
      <c r="X567" s="30">
        <v>60</v>
      </c>
      <c r="Y567" s="30">
        <v>33.1</v>
      </c>
      <c r="Z567" s="29" t="s">
        <v>81</v>
      </c>
      <c r="AA567" s="29" t="s">
        <v>86</v>
      </c>
      <c r="AB567" s="29"/>
      <c r="AC567" s="29"/>
      <c r="AD567" s="29" t="s">
        <v>84</v>
      </c>
      <c r="AE567" s="29" t="s">
        <v>83</v>
      </c>
      <c r="AF567" s="29" t="s">
        <v>1095</v>
      </c>
      <c r="AG567" s="29" t="s">
        <v>1015</v>
      </c>
      <c r="AH567" s="29" t="s">
        <v>120</v>
      </c>
      <c r="AI567" s="29" t="s">
        <v>105</v>
      </c>
      <c r="AJ567" s="29" t="s">
        <v>120</v>
      </c>
      <c r="AK567" s="29" t="s">
        <v>86</v>
      </c>
      <c r="AL567" s="29" t="s">
        <v>88</v>
      </c>
      <c r="AM567" s="29" t="s">
        <v>1015</v>
      </c>
      <c r="AN567" s="29" t="s">
        <v>86</v>
      </c>
      <c r="AO567" s="29" t="s">
        <v>86</v>
      </c>
      <c r="AP567" s="29" t="s">
        <v>86</v>
      </c>
      <c r="AQ567" s="29" t="s">
        <v>96</v>
      </c>
      <c r="AR567" s="29" t="s">
        <v>105</v>
      </c>
      <c r="AS567" s="29" t="s">
        <v>84</v>
      </c>
      <c r="AT567" s="29" t="s">
        <v>89</v>
      </c>
      <c r="AU567" s="29" t="s">
        <v>105</v>
      </c>
      <c r="AV567" s="30">
        <v>0</v>
      </c>
      <c r="AW567" s="29" t="s">
        <v>84</v>
      </c>
      <c r="AX567" s="29" t="s">
        <v>83</v>
      </c>
      <c r="AY567" s="30">
        <v>250</v>
      </c>
      <c r="AZ567" s="30">
        <v>247.6</v>
      </c>
      <c r="BA567" s="30">
        <v>176.7</v>
      </c>
      <c r="BB567" s="30">
        <v>200</v>
      </c>
      <c r="BC567" s="29"/>
      <c r="BD567" s="29"/>
      <c r="BE567" s="30">
        <v>15.69</v>
      </c>
      <c r="BF567" s="29"/>
      <c r="BG567" s="30">
        <v>0.25</v>
      </c>
      <c r="BH567" s="30">
        <v>0.25</v>
      </c>
      <c r="BI567" s="29"/>
      <c r="BJ567" s="30">
        <v>0.21</v>
      </c>
      <c r="BK567" s="30">
        <v>49.52</v>
      </c>
      <c r="BL567" s="30">
        <v>49.52</v>
      </c>
      <c r="BM567" s="30">
        <v>50.6</v>
      </c>
      <c r="BN567" s="29"/>
      <c r="BO567" s="29"/>
      <c r="BP567" s="30">
        <v>0.26</v>
      </c>
      <c r="BQ567" s="30">
        <v>0.31</v>
      </c>
      <c r="BR567" s="30">
        <v>0.31</v>
      </c>
      <c r="BS567" s="30">
        <v>15.74</v>
      </c>
      <c r="BT567" s="30">
        <v>50.04</v>
      </c>
      <c r="BU567" s="29"/>
      <c r="BV567" s="30">
        <v>0</v>
      </c>
      <c r="BW567" s="28">
        <v>842</v>
      </c>
      <c r="BX567" s="33">
        <f t="shared" si="59"/>
        <v>49.529039999999988</v>
      </c>
      <c r="BY567" s="34">
        <f>IF(COUNTIF($G$2:G567,G567)=1,1,0)</f>
        <v>1</v>
      </c>
      <c r="BZ567" s="34">
        <f t="shared" si="60"/>
        <v>1</v>
      </c>
      <c r="CA567" s="28" t="s">
        <v>3405</v>
      </c>
      <c r="CB567" s="34" t="b">
        <f t="shared" si="65"/>
        <v>0</v>
      </c>
      <c r="CC567" s="34" t="b">
        <f t="shared" si="61"/>
        <v>0</v>
      </c>
      <c r="CD567" s="34" t="b">
        <f t="array" ref="CD567">ISNUMBER(SEARCH("Touch Screen",$AJ567))</f>
        <v>0</v>
      </c>
      <c r="CE567" s="34"/>
      <c r="CF567" s="34"/>
      <c r="CG567" s="32">
        <v>33.1</v>
      </c>
      <c r="CH567" s="28">
        <v>0</v>
      </c>
      <c r="CI567" s="33">
        <f>('2. AC Monitors'!$A$8*'1. Version 7 Dataset'!$R567)+('1. Version 7 Dataset'!$V567*'2. AC Monitors'!$B$8)+'2. AC Monitors'!$C$8</f>
        <v>40.917439999999999</v>
      </c>
      <c r="CJ567" s="35">
        <f>BX567-('2. AC Monitors'!$B$8*V567)</f>
        <v>40.709039999999987</v>
      </c>
      <c r="CK567" s="33">
        <f>IF($CH567=0,CJ567,CJ567-('2. AC Monitors'!$A$15*'1. Version 7 Dataset'!$CG567))</f>
        <v>40.709039999999987</v>
      </c>
      <c r="CL567" s="33">
        <f>IF($CC567=TRUE,'1. Version 7 Dataset'!CK567-($CI567*'2. AC Monitors'!$B$15),'1. Version 7 Dataset'!CK567)</f>
        <v>40.709039999999987</v>
      </c>
      <c r="CM567" s="33">
        <f>IF($CD567=TRUE,CL567-($CI567*'2. AC Monitors'!$D$15),CL567)</f>
        <v>40.709039999999987</v>
      </c>
      <c r="CN567" s="33">
        <f>IF($CB567=TRUE,CM567-($CI567*'2. AC Monitors'!$E$15),CM567)</f>
        <v>40.709039999999987</v>
      </c>
      <c r="CO567" s="33">
        <f>IF($CA567="DC",CN567+(CI567*(1-'2. AC Monitors'!$D$21)),CN567)</f>
        <v>40.709039999999987</v>
      </c>
      <c r="CP567" s="35">
        <f>('2. AC Monitors'!$A$8*'1. Version 7 Dataset'!$R567)+'2. AC Monitors'!$C$8</f>
        <v>32.097440000000006</v>
      </c>
      <c r="CQ567" s="35">
        <f t="shared" si="62"/>
        <v>0</v>
      </c>
      <c r="CR567" s="33">
        <f>(IF(CD567=TRUE,CI567+(CI567*'2. AC Monitors'!$D$15),'1. Version 7 Dataset'!CI567))*0.85</f>
        <v>34.779823999999998</v>
      </c>
      <c r="CS567" s="35">
        <f t="shared" si="63"/>
        <v>0</v>
      </c>
      <c r="CT567" s="35">
        <f>($AZ567*$R567*'3. Signage Displays'!$A$7)+'3. Signage Displays'!$B$7*TANH('3. Signage Displays'!$C$7*('1. Version 7 Dataset'!$R567+'3. Signage Displays'!$D$7)+'3. Signage Displays'!$E$7)+'3. Signage Displays'!$F$7</f>
        <v>28.999333957923771</v>
      </c>
      <c r="CU567" s="36">
        <f>($AZ567*$R567*'3. Signage Displays'!$A$7)</f>
        <v>1.9562380800000003</v>
      </c>
      <c r="CV567" s="37">
        <f>BE567-(AZ567*R567*'3. Signage Displays'!$A$7)</f>
        <v>13.733761919999999</v>
      </c>
      <c r="CW567" s="37">
        <f>IF(CC567=TRUE,CV567-(CT567*'3. Signage Displays'!$A$12),CV567)</f>
        <v>13.733761919999999</v>
      </c>
      <c r="CX567" s="38">
        <f>'3. Signage Displays'!$B$7*TANH('3. Signage Displays'!$C$7*('1. Version 7 Dataset'!R567+'3. Signage Displays'!$D$7)+'3. Signage Displays'!$E$7)+'3. Signage Displays'!$F$7</f>
        <v>27.043095877923768</v>
      </c>
      <c r="CY567" s="28">
        <f t="shared" si="64"/>
        <v>1</v>
      </c>
    </row>
    <row r="568" spans="1:103" s="17" customFormat="1" ht="19.5" customHeight="1">
      <c r="A568" s="28">
        <v>843</v>
      </c>
      <c r="B568" s="29" t="s">
        <v>808</v>
      </c>
      <c r="C568" s="29" t="s">
        <v>910</v>
      </c>
      <c r="D568" s="29" t="s">
        <v>911</v>
      </c>
      <c r="E568" s="29" t="s">
        <v>814</v>
      </c>
      <c r="F568" s="29" t="s">
        <v>910</v>
      </c>
      <c r="G568" s="29" t="s">
        <v>911</v>
      </c>
      <c r="H568" s="29" t="s">
        <v>912</v>
      </c>
      <c r="I568" s="29" t="s">
        <v>78</v>
      </c>
      <c r="J568" s="29" t="s">
        <v>100</v>
      </c>
      <c r="K568" s="29"/>
      <c r="L568" s="29" t="s">
        <v>80</v>
      </c>
      <c r="M568" s="29"/>
      <c r="N568" s="30">
        <v>1000</v>
      </c>
      <c r="O568" s="30">
        <v>11.3</v>
      </c>
      <c r="P568" s="30">
        <v>20</v>
      </c>
      <c r="Q568" s="31">
        <v>23</v>
      </c>
      <c r="R568" s="30">
        <v>226.05</v>
      </c>
      <c r="S568" s="30">
        <v>1.78</v>
      </c>
      <c r="T568" s="30">
        <v>1080</v>
      </c>
      <c r="U568" s="30">
        <v>1920</v>
      </c>
      <c r="V568" s="32">
        <v>2.1</v>
      </c>
      <c r="W568" s="30">
        <v>9173</v>
      </c>
      <c r="X568" s="30">
        <v>60</v>
      </c>
      <c r="Y568" s="30">
        <v>35.700000000000003</v>
      </c>
      <c r="Z568" s="29" t="s">
        <v>81</v>
      </c>
      <c r="AA568" s="29" t="s">
        <v>86</v>
      </c>
      <c r="AB568" s="29"/>
      <c r="AC568" s="29"/>
      <c r="AD568" s="29" t="s">
        <v>84</v>
      </c>
      <c r="AE568" s="29" t="s">
        <v>84</v>
      </c>
      <c r="AF568" s="29" t="s">
        <v>452</v>
      </c>
      <c r="AG568" s="29"/>
      <c r="AH568" s="29" t="s">
        <v>86</v>
      </c>
      <c r="AI568" s="29"/>
      <c r="AJ568" s="29" t="s">
        <v>86</v>
      </c>
      <c r="AK568" s="29" t="s">
        <v>86</v>
      </c>
      <c r="AL568" s="29" t="s">
        <v>87</v>
      </c>
      <c r="AM568" s="29"/>
      <c r="AN568" s="29" t="s">
        <v>86</v>
      </c>
      <c r="AO568" s="29" t="s">
        <v>86</v>
      </c>
      <c r="AP568" s="29" t="s">
        <v>86</v>
      </c>
      <c r="AQ568" s="29" t="s">
        <v>96</v>
      </c>
      <c r="AR568" s="29"/>
      <c r="AS568" s="29" t="s">
        <v>84</v>
      </c>
      <c r="AT568" s="29" t="s">
        <v>89</v>
      </c>
      <c r="AU568" s="29"/>
      <c r="AV568" s="29"/>
      <c r="AW568" s="29" t="s">
        <v>84</v>
      </c>
      <c r="AX568" s="29" t="s">
        <v>83</v>
      </c>
      <c r="AY568" s="30">
        <v>250</v>
      </c>
      <c r="AZ568" s="30">
        <v>254.6</v>
      </c>
      <c r="BA568" s="30">
        <v>119.1</v>
      </c>
      <c r="BB568" s="30">
        <v>200</v>
      </c>
      <c r="BC568" s="29"/>
      <c r="BD568" s="29"/>
      <c r="BE568" s="30">
        <v>14.75</v>
      </c>
      <c r="BF568" s="29"/>
      <c r="BG568" s="30">
        <v>0.21</v>
      </c>
      <c r="BH568" s="30">
        <v>0.18</v>
      </c>
      <c r="BI568" s="29"/>
      <c r="BJ568" s="30">
        <v>0.16</v>
      </c>
      <c r="BK568" s="30">
        <v>46.42</v>
      </c>
      <c r="BL568" s="30">
        <v>46.42</v>
      </c>
      <c r="BM568" s="30">
        <v>50.8</v>
      </c>
      <c r="BN568" s="29"/>
      <c r="BO568" s="29"/>
      <c r="BP568" s="30">
        <v>0.18</v>
      </c>
      <c r="BQ568" s="30">
        <v>0.23</v>
      </c>
      <c r="BR568" s="30">
        <v>0.23</v>
      </c>
      <c r="BS568" s="30">
        <v>14.58</v>
      </c>
      <c r="BT568" s="30">
        <v>46.03</v>
      </c>
      <c r="BU568" s="29"/>
      <c r="BV568" s="30">
        <v>0</v>
      </c>
      <c r="BW568" s="28">
        <v>843</v>
      </c>
      <c r="BX568" s="33">
        <f t="shared" si="59"/>
        <v>46.419239999999995</v>
      </c>
      <c r="BY568" s="34">
        <f>IF(COUNTIF($G$2:G568,G568)=1,1,0)</f>
        <v>1</v>
      </c>
      <c r="BZ568" s="34">
        <f t="shared" si="60"/>
        <v>1</v>
      </c>
      <c r="CA568" s="28" t="s">
        <v>3405</v>
      </c>
      <c r="CB568" s="34" t="b">
        <f t="shared" si="65"/>
        <v>0</v>
      </c>
      <c r="CC568" s="34" t="b">
        <f t="shared" si="61"/>
        <v>0</v>
      </c>
      <c r="CD568" s="34" t="b">
        <f t="array" ref="CD568">ISNUMBER(SEARCH("Touch Screen",$AJ568))</f>
        <v>0</v>
      </c>
      <c r="CE568" s="34"/>
      <c r="CF568" s="34"/>
      <c r="CG568" s="32">
        <v>35.700000000000003</v>
      </c>
      <c r="CH568" s="28">
        <v>0</v>
      </c>
      <c r="CI568" s="33">
        <f>('2. AC Monitors'!$A$8*'1. Version 7 Dataset'!$R568)+('1. Version 7 Dataset'!$V568*'2. AC Monitors'!$B$8)+'2. AC Monitors'!$C$8</f>
        <v>44.398099999999999</v>
      </c>
      <c r="CJ568" s="35">
        <f>BX568-('2. AC Monitors'!$B$8*V568)</f>
        <v>37.599239999999995</v>
      </c>
      <c r="CK568" s="33">
        <f>IF($CH568=0,CJ568,CJ568-('2. AC Monitors'!$A$15*'1. Version 7 Dataset'!$CG568))</f>
        <v>37.599239999999995</v>
      </c>
      <c r="CL568" s="33">
        <f>IF($CC568=TRUE,'1. Version 7 Dataset'!CK568-($CI568*'2. AC Monitors'!$B$15),'1. Version 7 Dataset'!CK568)</f>
        <v>37.599239999999995</v>
      </c>
      <c r="CM568" s="33">
        <f>IF($CD568=TRUE,CL568-($CI568*'2. AC Monitors'!$D$15),CL568)</f>
        <v>37.599239999999995</v>
      </c>
      <c r="CN568" s="33">
        <f>IF($CB568=TRUE,CM568-($CI568*'2. AC Monitors'!$E$15),CM568)</f>
        <v>37.599239999999995</v>
      </c>
      <c r="CO568" s="33">
        <f>IF($CA568="DC",CN568+(CI568*(1-'2. AC Monitors'!$D$21)),CN568)</f>
        <v>37.599239999999995</v>
      </c>
      <c r="CP568" s="35">
        <f>('2. AC Monitors'!$A$8*'1. Version 7 Dataset'!$R568)+'2. AC Monitors'!$C$8</f>
        <v>35.578099999999999</v>
      </c>
      <c r="CQ568" s="35">
        <f t="shared" si="62"/>
        <v>0</v>
      </c>
      <c r="CR568" s="33">
        <f>(IF(CD568=TRUE,CI568+(CI568*'2. AC Monitors'!$D$15),'1. Version 7 Dataset'!CI568))*0.85</f>
        <v>37.738385000000001</v>
      </c>
      <c r="CS568" s="35">
        <f t="shared" si="63"/>
        <v>0</v>
      </c>
      <c r="CT568" s="35">
        <f>($AZ568*$R568*'3. Signage Displays'!$A$7)+'3. Signage Displays'!$B$7*TANH('3. Signage Displays'!$C$7*('1. Version 7 Dataset'!$R568+'3. Signage Displays'!$D$7)+'3. Signage Displays'!$E$7)+'3. Signage Displays'!$F$7</f>
        <v>31.049549681943155</v>
      </c>
      <c r="CU568" s="36">
        <f>($AZ568*$R568*'3. Signage Displays'!$A$7)</f>
        <v>2.3020932000000003</v>
      </c>
      <c r="CV568" s="37">
        <f>BE568-(AZ568*R568*'3. Signage Displays'!$A$7)</f>
        <v>12.4479068</v>
      </c>
      <c r="CW568" s="37">
        <f>IF(CC568=TRUE,CV568-(CT568*'3. Signage Displays'!$A$12),CV568)</f>
        <v>12.4479068</v>
      </c>
      <c r="CX568" s="38">
        <f>'3. Signage Displays'!$B$7*TANH('3. Signage Displays'!$C$7*('1. Version 7 Dataset'!R568+'3. Signage Displays'!$D$7)+'3. Signage Displays'!$E$7)+'3. Signage Displays'!$F$7</f>
        <v>28.747456481943154</v>
      </c>
      <c r="CY568" s="28">
        <f t="shared" si="64"/>
        <v>1</v>
      </c>
    </row>
    <row r="569" spans="1:103" s="17" customFormat="1" ht="19.5" customHeight="1">
      <c r="A569" s="28">
        <v>845</v>
      </c>
      <c r="B569" s="29" t="s">
        <v>72</v>
      </c>
      <c r="C569" s="29" t="s">
        <v>358</v>
      </c>
      <c r="D569" s="29" t="s">
        <v>359</v>
      </c>
      <c r="E569" s="29" t="s">
        <v>75</v>
      </c>
      <c r="F569" s="29" t="s">
        <v>358</v>
      </c>
      <c r="G569" s="29" t="s">
        <v>359</v>
      </c>
      <c r="H569" s="29" t="s">
        <v>360</v>
      </c>
      <c r="I569" s="29" t="s">
        <v>78</v>
      </c>
      <c r="J569" s="29" t="s">
        <v>100</v>
      </c>
      <c r="K569" s="29"/>
      <c r="L569" s="29" t="s">
        <v>80</v>
      </c>
      <c r="M569" s="29"/>
      <c r="N569" s="30">
        <v>1000</v>
      </c>
      <c r="O569" s="30">
        <v>10.6</v>
      </c>
      <c r="P569" s="30">
        <v>18.8</v>
      </c>
      <c r="Q569" s="31">
        <v>21.5</v>
      </c>
      <c r="R569" s="30">
        <v>197.52</v>
      </c>
      <c r="S569" s="30">
        <v>1.78</v>
      </c>
      <c r="T569" s="30">
        <v>1080</v>
      </c>
      <c r="U569" s="30">
        <v>1920</v>
      </c>
      <c r="V569" s="32">
        <v>2.1</v>
      </c>
      <c r="W569" s="30">
        <v>10498</v>
      </c>
      <c r="X569" s="30">
        <v>60</v>
      </c>
      <c r="Y569" s="30">
        <v>0.3</v>
      </c>
      <c r="Z569" s="29" t="s">
        <v>86</v>
      </c>
      <c r="AA569" s="29" t="s">
        <v>86</v>
      </c>
      <c r="AB569" s="29"/>
      <c r="AC569" s="29"/>
      <c r="AD569" s="29" t="s">
        <v>83</v>
      </c>
      <c r="AE569" s="29" t="s">
        <v>84</v>
      </c>
      <c r="AF569" s="29" t="s">
        <v>106</v>
      </c>
      <c r="AG569" s="29"/>
      <c r="AH569" s="29" t="s">
        <v>86</v>
      </c>
      <c r="AI569" s="29"/>
      <c r="AJ569" s="29" t="s">
        <v>86</v>
      </c>
      <c r="AK569" s="29" t="s">
        <v>86</v>
      </c>
      <c r="AL569" s="29" t="s">
        <v>107</v>
      </c>
      <c r="AM569" s="29"/>
      <c r="AN569" s="29" t="s">
        <v>86</v>
      </c>
      <c r="AO569" s="29" t="s">
        <v>86</v>
      </c>
      <c r="AP569" s="29" t="s">
        <v>86</v>
      </c>
      <c r="AQ569" s="29" t="s">
        <v>88</v>
      </c>
      <c r="AR569" s="29" t="s">
        <v>361</v>
      </c>
      <c r="AS569" s="29" t="s">
        <v>84</v>
      </c>
      <c r="AT569" s="29" t="s">
        <v>89</v>
      </c>
      <c r="AU569" s="29"/>
      <c r="AV569" s="30">
        <v>2</v>
      </c>
      <c r="AW569" s="29" t="s">
        <v>84</v>
      </c>
      <c r="AX569" s="29" t="s">
        <v>84</v>
      </c>
      <c r="AY569" s="30">
        <v>264.60000000000002</v>
      </c>
      <c r="AZ569" s="30">
        <v>282.3</v>
      </c>
      <c r="BA569" s="30">
        <v>264.60000000000002</v>
      </c>
      <c r="BB569" s="30">
        <v>200.1</v>
      </c>
      <c r="BC569" s="29"/>
      <c r="BD569" s="29"/>
      <c r="BE569" s="30">
        <v>14.62</v>
      </c>
      <c r="BF569" s="29"/>
      <c r="BG569" s="30">
        <v>0.11</v>
      </c>
      <c r="BH569" s="30">
        <v>0.16</v>
      </c>
      <c r="BI569" s="30">
        <v>0.5</v>
      </c>
      <c r="BJ569" s="30">
        <v>0.08</v>
      </c>
      <c r="BK569" s="30">
        <v>45.43</v>
      </c>
      <c r="BL569" s="30">
        <v>45.43</v>
      </c>
      <c r="BM569" s="30">
        <v>50.6</v>
      </c>
      <c r="BN569" s="29"/>
      <c r="BO569" s="29"/>
      <c r="BP569" s="30">
        <v>0.11</v>
      </c>
      <c r="BQ569" s="30">
        <v>0.14000000000000001</v>
      </c>
      <c r="BR569" s="30">
        <v>0.25</v>
      </c>
      <c r="BS569" s="30">
        <v>14.57</v>
      </c>
      <c r="BT569" s="30">
        <v>45.49</v>
      </c>
      <c r="BU569" s="29"/>
      <c r="BV569" s="30">
        <v>0</v>
      </c>
      <c r="BW569" s="28">
        <v>845</v>
      </c>
      <c r="BX569" s="33">
        <f t="shared" si="59"/>
        <v>45.451259999999991</v>
      </c>
      <c r="BY569" s="34">
        <f>IF(COUNTIF($G$2:G569,G569)=1,1,0)</f>
        <v>1</v>
      </c>
      <c r="BZ569" s="34">
        <f t="shared" si="60"/>
        <v>1</v>
      </c>
      <c r="CA569" s="28" t="s">
        <v>3405</v>
      </c>
      <c r="CB569" s="34" t="b">
        <f t="shared" si="65"/>
        <v>0</v>
      </c>
      <c r="CC569" s="34" t="b">
        <f t="shared" si="61"/>
        <v>0</v>
      </c>
      <c r="CD569" s="34" t="b">
        <f t="array" ref="CD569">ISNUMBER(SEARCH("Touch Screen",$AJ569))</f>
        <v>0</v>
      </c>
      <c r="CE569" s="34"/>
      <c r="CF569" s="34"/>
      <c r="CG569" s="32">
        <v>0.3</v>
      </c>
      <c r="CH569" s="28">
        <v>0</v>
      </c>
      <c r="CI569" s="33">
        <f>('2. AC Monitors'!$A$8*'1. Version 7 Dataset'!$R569)+('1. Version 7 Dataset'!$V569*'2. AC Monitors'!$B$8)+'2. AC Monitors'!$C$8</f>
        <v>40.917439999999999</v>
      </c>
      <c r="CJ569" s="35">
        <f>BX569-('2. AC Monitors'!$B$8*V569)</f>
        <v>36.63125999999999</v>
      </c>
      <c r="CK569" s="33">
        <f>IF($CH569=0,CJ569,CJ569-('2. AC Monitors'!$A$15*'1. Version 7 Dataset'!$CG569))</f>
        <v>36.63125999999999</v>
      </c>
      <c r="CL569" s="33">
        <f>IF($CC569=TRUE,'1. Version 7 Dataset'!CK569-($CI569*'2. AC Monitors'!$B$15),'1. Version 7 Dataset'!CK569)</f>
        <v>36.63125999999999</v>
      </c>
      <c r="CM569" s="33">
        <f>IF($CD569=TRUE,CL569-($CI569*'2. AC Monitors'!$D$15),CL569)</f>
        <v>36.63125999999999</v>
      </c>
      <c r="CN569" s="33">
        <f>IF($CB569=TRUE,CM569-($CI569*'2. AC Monitors'!$E$15),CM569)</f>
        <v>36.63125999999999</v>
      </c>
      <c r="CO569" s="33">
        <f>IF($CA569="DC",CN569+(CI569*(1-'2. AC Monitors'!$D$21)),CN569)</f>
        <v>36.63125999999999</v>
      </c>
      <c r="CP569" s="35">
        <f>('2. AC Monitors'!$A$8*'1. Version 7 Dataset'!$R569)+'2. AC Monitors'!$C$8</f>
        <v>32.097440000000006</v>
      </c>
      <c r="CQ569" s="35">
        <f t="shared" si="62"/>
        <v>0</v>
      </c>
      <c r="CR569" s="33">
        <f>(IF(CD569=TRUE,CI569+(CI569*'2. AC Monitors'!$D$15),'1. Version 7 Dataset'!CI569))*0.85</f>
        <v>34.779823999999998</v>
      </c>
      <c r="CS569" s="35">
        <f t="shared" si="63"/>
        <v>0</v>
      </c>
      <c r="CT569" s="35">
        <f>($AZ569*$R569*'3. Signage Displays'!$A$7)+'3. Signage Displays'!$B$7*TANH('3. Signage Displays'!$C$7*('1. Version 7 Dataset'!$R569+'3. Signage Displays'!$D$7)+'3. Signage Displays'!$E$7)+'3. Signage Displays'!$F$7</f>
        <v>29.273491717923768</v>
      </c>
      <c r="CU569" s="36">
        <f>($AZ569*$R569*'3. Signage Displays'!$A$7)</f>
        <v>2.2303958400000004</v>
      </c>
      <c r="CV569" s="37">
        <f>BE569-(AZ569*R569*'3. Signage Displays'!$A$7)</f>
        <v>12.389604159999999</v>
      </c>
      <c r="CW569" s="37">
        <f>IF(CC569=TRUE,CV569-(CT569*'3. Signage Displays'!$A$12),CV569)</f>
        <v>12.389604159999999</v>
      </c>
      <c r="CX569" s="38">
        <f>'3. Signage Displays'!$B$7*TANH('3. Signage Displays'!$C$7*('1. Version 7 Dataset'!R569+'3. Signage Displays'!$D$7)+'3. Signage Displays'!$E$7)+'3. Signage Displays'!$F$7</f>
        <v>27.043095877923768</v>
      </c>
      <c r="CY569" s="28">
        <f t="shared" si="64"/>
        <v>1</v>
      </c>
    </row>
    <row r="570" spans="1:103" s="17" customFormat="1" ht="19.5" customHeight="1">
      <c r="A570" s="28">
        <v>847</v>
      </c>
      <c r="B570" s="29" t="s">
        <v>1268</v>
      </c>
      <c r="C570" s="29" t="s">
        <v>1510</v>
      </c>
      <c r="D570" s="29" t="s">
        <v>1511</v>
      </c>
      <c r="E570" s="29" t="s">
        <v>1271</v>
      </c>
      <c r="F570" s="29" t="s">
        <v>1510</v>
      </c>
      <c r="G570" s="29" t="s">
        <v>1512</v>
      </c>
      <c r="H570" s="29"/>
      <c r="I570" s="29" t="s">
        <v>78</v>
      </c>
      <c r="J570" s="29" t="s">
        <v>132</v>
      </c>
      <c r="K570" s="29"/>
      <c r="L570" s="29" t="s">
        <v>80</v>
      </c>
      <c r="M570" s="29"/>
      <c r="N570" s="30">
        <v>500</v>
      </c>
      <c r="O570" s="30">
        <v>11.7</v>
      </c>
      <c r="P570" s="30">
        <v>20.7</v>
      </c>
      <c r="Q570" s="31">
        <v>23.8</v>
      </c>
      <c r="R570" s="30">
        <v>242.18</v>
      </c>
      <c r="S570" s="30">
        <v>1.78</v>
      </c>
      <c r="T570" s="30">
        <v>1080</v>
      </c>
      <c r="U570" s="30">
        <v>1920</v>
      </c>
      <c r="V570" s="32">
        <v>2.1</v>
      </c>
      <c r="W570" s="30">
        <v>8562</v>
      </c>
      <c r="X570" s="30">
        <v>60</v>
      </c>
      <c r="Y570" s="30">
        <v>32.200000000000003</v>
      </c>
      <c r="Z570" s="29" t="s">
        <v>81</v>
      </c>
      <c r="AA570" s="29" t="s">
        <v>86</v>
      </c>
      <c r="AB570" s="29"/>
      <c r="AC570" s="29"/>
      <c r="AD570" s="29" t="s">
        <v>84</v>
      </c>
      <c r="AE570" s="29" t="s">
        <v>84</v>
      </c>
      <c r="AF570" s="29" t="s">
        <v>457</v>
      </c>
      <c r="AG570" s="29"/>
      <c r="AH570" s="29" t="s">
        <v>86</v>
      </c>
      <c r="AI570" s="29"/>
      <c r="AJ570" s="29" t="s">
        <v>86</v>
      </c>
      <c r="AK570" s="29" t="s">
        <v>86</v>
      </c>
      <c r="AL570" s="29" t="s">
        <v>87</v>
      </c>
      <c r="AM570" s="29"/>
      <c r="AN570" s="29" t="s">
        <v>86</v>
      </c>
      <c r="AO570" s="29" t="s">
        <v>86</v>
      </c>
      <c r="AP570" s="29" t="s">
        <v>86</v>
      </c>
      <c r="AQ570" s="29" t="s">
        <v>96</v>
      </c>
      <c r="AR570" s="29"/>
      <c r="AS570" s="29" t="s">
        <v>84</v>
      </c>
      <c r="AT570" s="29" t="s">
        <v>89</v>
      </c>
      <c r="AU570" s="29"/>
      <c r="AV570" s="30">
        <v>1</v>
      </c>
      <c r="AW570" s="29" t="s">
        <v>84</v>
      </c>
      <c r="AX570" s="29" t="s">
        <v>83</v>
      </c>
      <c r="AY570" s="30">
        <v>250</v>
      </c>
      <c r="AZ570" s="30">
        <v>308</v>
      </c>
      <c r="BA570" s="30">
        <v>238</v>
      </c>
      <c r="BB570" s="30">
        <v>200</v>
      </c>
      <c r="BC570" s="29"/>
      <c r="BD570" s="29"/>
      <c r="BE570" s="30">
        <v>16.04</v>
      </c>
      <c r="BF570" s="29"/>
      <c r="BG570" s="30">
        <v>0.31</v>
      </c>
      <c r="BH570" s="29"/>
      <c r="BI570" s="29"/>
      <c r="BJ570" s="30">
        <v>0.13</v>
      </c>
      <c r="BK570" s="30">
        <v>50.96</v>
      </c>
      <c r="BL570" s="30">
        <v>50.96</v>
      </c>
      <c r="BM570" s="30">
        <v>54.1</v>
      </c>
      <c r="BN570" s="29"/>
      <c r="BO570" s="29"/>
      <c r="BP570" s="30">
        <v>0.19</v>
      </c>
      <c r="BQ570" s="30">
        <v>0.38</v>
      </c>
      <c r="BR570" s="29"/>
      <c r="BS570" s="30">
        <v>16.12</v>
      </c>
      <c r="BT570" s="30">
        <v>51.58</v>
      </c>
      <c r="BU570" s="29"/>
      <c r="BV570" s="30">
        <v>0</v>
      </c>
      <c r="BW570" s="28">
        <v>847</v>
      </c>
      <c r="BX570" s="33">
        <f t="shared" si="59"/>
        <v>50.94377999999999</v>
      </c>
      <c r="BY570" s="34">
        <f>IF(COUNTIF($G$2:G570,G570)=1,1,0)</f>
        <v>1</v>
      </c>
      <c r="BZ570" s="34">
        <f t="shared" si="60"/>
        <v>1</v>
      </c>
      <c r="CA570" s="28" t="s">
        <v>3405</v>
      </c>
      <c r="CB570" s="34" t="b">
        <f t="shared" si="65"/>
        <v>0</v>
      </c>
      <c r="CC570" s="34" t="b">
        <f t="shared" si="61"/>
        <v>0</v>
      </c>
      <c r="CD570" s="34" t="b">
        <f t="array" ref="CD570">ISNUMBER(SEARCH("Touch Screen",$AJ570))</f>
        <v>0</v>
      </c>
      <c r="CE570" s="34"/>
      <c r="CF570" s="34"/>
      <c r="CG570" s="32">
        <v>32.200000000000003</v>
      </c>
      <c r="CH570" s="28">
        <v>0</v>
      </c>
      <c r="CI570" s="33">
        <f>('2. AC Monitors'!$A$8*'1. Version 7 Dataset'!$R570)+('1. Version 7 Dataset'!$V570*'2. AC Monitors'!$B$8)+'2. AC Monitors'!$C$8</f>
        <v>46.365960000000001</v>
      </c>
      <c r="CJ570" s="35">
        <f>BX570-('2. AC Monitors'!$B$8*V570)</f>
        <v>42.123779999999989</v>
      </c>
      <c r="CK570" s="33">
        <f>IF($CH570=0,CJ570,CJ570-('2. AC Monitors'!$A$15*'1. Version 7 Dataset'!$CG570))</f>
        <v>42.123779999999989</v>
      </c>
      <c r="CL570" s="33">
        <f>IF($CC570=TRUE,'1. Version 7 Dataset'!CK570-($CI570*'2. AC Monitors'!$B$15),'1. Version 7 Dataset'!CK570)</f>
        <v>42.123779999999989</v>
      </c>
      <c r="CM570" s="33">
        <f>IF($CD570=TRUE,CL570-($CI570*'2. AC Monitors'!$D$15),CL570)</f>
        <v>42.123779999999989</v>
      </c>
      <c r="CN570" s="33">
        <f>IF($CB570=TRUE,CM570-($CI570*'2. AC Monitors'!$E$15),CM570)</f>
        <v>42.123779999999989</v>
      </c>
      <c r="CO570" s="33">
        <f>IF($CA570="DC",CN570+(CI570*(1-'2. AC Monitors'!$D$21)),CN570)</f>
        <v>42.123779999999989</v>
      </c>
      <c r="CP570" s="35">
        <f>('2. AC Monitors'!$A$8*'1. Version 7 Dataset'!$R570)+'2. AC Monitors'!$C$8</f>
        <v>37.545960000000001</v>
      </c>
      <c r="CQ570" s="35">
        <f t="shared" si="62"/>
        <v>0</v>
      </c>
      <c r="CR570" s="33">
        <f>(IF(CD570=TRUE,CI570+(CI570*'2. AC Monitors'!$D$15),'1. Version 7 Dataset'!CI570))*0.85</f>
        <v>39.411065999999998</v>
      </c>
      <c r="CS570" s="35">
        <f t="shared" si="63"/>
        <v>0</v>
      </c>
      <c r="CT570" s="35">
        <f>($AZ570*$R570*'3. Signage Displays'!$A$7)+'3. Signage Displays'!$B$7*TANH('3. Signage Displays'!$C$7*('1. Version 7 Dataset'!$R570+'3. Signage Displays'!$D$7)+'3. Signage Displays'!$E$7)+'3. Signage Displays'!$F$7</f>
        <v>32.693184972701332</v>
      </c>
      <c r="CU570" s="36">
        <f>($AZ570*$R570*'3. Signage Displays'!$A$7)</f>
        <v>2.9836576000000004</v>
      </c>
      <c r="CV570" s="37">
        <f>BE570-(AZ570*R570*'3. Signage Displays'!$A$7)</f>
        <v>13.056342399999998</v>
      </c>
      <c r="CW570" s="37">
        <f>IF(CC570=TRUE,CV570-(CT570*'3. Signage Displays'!$A$12),CV570)</f>
        <v>13.056342399999998</v>
      </c>
      <c r="CX570" s="38">
        <f>'3. Signage Displays'!$B$7*TANH('3. Signage Displays'!$C$7*('1. Version 7 Dataset'!R570+'3. Signage Displays'!$D$7)+'3. Signage Displays'!$E$7)+'3. Signage Displays'!$F$7</f>
        <v>29.709527372701334</v>
      </c>
      <c r="CY570" s="28">
        <f t="shared" si="64"/>
        <v>1</v>
      </c>
    </row>
    <row r="571" spans="1:103" s="17" customFormat="1" ht="19.5" customHeight="1">
      <c r="A571" s="28">
        <v>848</v>
      </c>
      <c r="B571" s="29" t="s">
        <v>72</v>
      </c>
      <c r="C571" s="29" t="s">
        <v>272</v>
      </c>
      <c r="D571" s="29" t="s">
        <v>273</v>
      </c>
      <c r="E571" s="29" t="s">
        <v>75</v>
      </c>
      <c r="F571" s="29" t="s">
        <v>272</v>
      </c>
      <c r="G571" s="29" t="s">
        <v>273</v>
      </c>
      <c r="H571" s="29"/>
      <c r="I571" s="29" t="s">
        <v>78</v>
      </c>
      <c r="J571" s="29" t="s">
        <v>79</v>
      </c>
      <c r="K571" s="29"/>
      <c r="L571" s="29" t="s">
        <v>80</v>
      </c>
      <c r="M571" s="29"/>
      <c r="N571" s="30">
        <v>1000</v>
      </c>
      <c r="O571" s="30">
        <v>13.2</v>
      </c>
      <c r="P571" s="30">
        <v>23.5</v>
      </c>
      <c r="Q571" s="31">
        <v>27</v>
      </c>
      <c r="R571" s="30">
        <v>311.68</v>
      </c>
      <c r="S571" s="30">
        <v>1.78</v>
      </c>
      <c r="T571" s="30">
        <v>1080</v>
      </c>
      <c r="U571" s="30">
        <v>1920</v>
      </c>
      <c r="V571" s="32">
        <v>2.1</v>
      </c>
      <c r="W571" s="30">
        <v>6654</v>
      </c>
      <c r="X571" s="30">
        <v>60</v>
      </c>
      <c r="Y571" s="30">
        <v>0.7</v>
      </c>
      <c r="Z571" s="29" t="s">
        <v>150</v>
      </c>
      <c r="AA571" s="29" t="s">
        <v>86</v>
      </c>
      <c r="AB571" s="29"/>
      <c r="AC571" s="29"/>
      <c r="AD571" s="29" t="s">
        <v>83</v>
      </c>
      <c r="AE571" s="29" t="s">
        <v>84</v>
      </c>
      <c r="AF571" s="29" t="s">
        <v>274</v>
      </c>
      <c r="AG571" s="29" t="s">
        <v>254</v>
      </c>
      <c r="AH571" s="29" t="s">
        <v>86</v>
      </c>
      <c r="AI571" s="29"/>
      <c r="AJ571" s="29" t="s">
        <v>86</v>
      </c>
      <c r="AK571" s="29" t="s">
        <v>86</v>
      </c>
      <c r="AL571" s="29" t="s">
        <v>102</v>
      </c>
      <c r="AM571" s="29" t="s">
        <v>254</v>
      </c>
      <c r="AN571" s="29" t="s">
        <v>86</v>
      </c>
      <c r="AO571" s="29" t="s">
        <v>86</v>
      </c>
      <c r="AP571" s="29" t="s">
        <v>86</v>
      </c>
      <c r="AQ571" s="29" t="s">
        <v>96</v>
      </c>
      <c r="AR571" s="29"/>
      <c r="AS571" s="29" t="s">
        <v>84</v>
      </c>
      <c r="AT571" s="29" t="s">
        <v>89</v>
      </c>
      <c r="AU571" s="29"/>
      <c r="AV571" s="29"/>
      <c r="AW571" s="29" t="s">
        <v>84</v>
      </c>
      <c r="AX571" s="29" t="s">
        <v>84</v>
      </c>
      <c r="AY571" s="30">
        <v>250</v>
      </c>
      <c r="AZ571" s="30">
        <v>240.9</v>
      </c>
      <c r="BA571" s="30">
        <v>191</v>
      </c>
      <c r="BB571" s="30">
        <v>201.1</v>
      </c>
      <c r="BC571" s="29"/>
      <c r="BD571" s="29"/>
      <c r="BE571" s="30">
        <v>19.14</v>
      </c>
      <c r="BF571" s="29"/>
      <c r="BG571" s="30">
        <v>0.21</v>
      </c>
      <c r="BH571" s="29"/>
      <c r="BI571" s="29"/>
      <c r="BJ571" s="30">
        <v>0.16</v>
      </c>
      <c r="BK571" s="30">
        <v>59.88</v>
      </c>
      <c r="BL571" s="30">
        <v>59.88</v>
      </c>
      <c r="BM571" s="30">
        <v>64.05</v>
      </c>
      <c r="BN571" s="29"/>
      <c r="BO571" s="29"/>
      <c r="BP571" s="30">
        <v>0.14000000000000001</v>
      </c>
      <c r="BQ571" s="30">
        <v>0.2</v>
      </c>
      <c r="BR571" s="29"/>
      <c r="BS571" s="30">
        <v>19.29</v>
      </c>
      <c r="BT571" s="30">
        <v>59.08</v>
      </c>
      <c r="BU571" s="29"/>
      <c r="BV571" s="30">
        <v>0</v>
      </c>
      <c r="BW571" s="28">
        <v>848</v>
      </c>
      <c r="BX571" s="33">
        <f t="shared" si="59"/>
        <v>59.878979999999999</v>
      </c>
      <c r="BY571" s="34">
        <f>IF(COUNTIF($G$2:G571,G571)=1,1,0)</f>
        <v>1</v>
      </c>
      <c r="BZ571" s="34">
        <f t="shared" si="60"/>
        <v>1</v>
      </c>
      <c r="CA571" s="28" t="s">
        <v>3405</v>
      </c>
      <c r="CB571" s="34" t="b">
        <f t="shared" si="65"/>
        <v>0</v>
      </c>
      <c r="CC571" s="34" t="b">
        <f t="shared" si="61"/>
        <v>0</v>
      </c>
      <c r="CD571" s="34" t="b">
        <f t="array" ref="CD571">ISNUMBER(SEARCH("Touch Screen",$AJ571))</f>
        <v>0</v>
      </c>
      <c r="CE571" s="34"/>
      <c r="CF571" s="34"/>
      <c r="CG571" s="32">
        <v>0.7</v>
      </c>
      <c r="CH571" s="28">
        <v>0</v>
      </c>
      <c r="CI571" s="33">
        <f>('2. AC Monitors'!$A$8*'1. Version 7 Dataset'!$R571)+('1. Version 7 Dataset'!$V571*'2. AC Monitors'!$B$8)+'2. AC Monitors'!$C$8</f>
        <v>54.84496</v>
      </c>
      <c r="CJ571" s="35">
        <f>BX571-('2. AC Monitors'!$B$8*V571)</f>
        <v>51.058979999999998</v>
      </c>
      <c r="CK571" s="33">
        <f>IF($CH571=0,CJ571,CJ571-('2. AC Monitors'!$A$15*'1. Version 7 Dataset'!$CG571))</f>
        <v>51.058979999999998</v>
      </c>
      <c r="CL571" s="33">
        <f>IF($CC571=TRUE,'1. Version 7 Dataset'!CK571-($CI571*'2. AC Monitors'!$B$15),'1. Version 7 Dataset'!CK571)</f>
        <v>51.058979999999998</v>
      </c>
      <c r="CM571" s="33">
        <f>IF($CD571=TRUE,CL571-($CI571*'2. AC Monitors'!$D$15),CL571)</f>
        <v>51.058979999999998</v>
      </c>
      <c r="CN571" s="33">
        <f>IF($CB571=TRUE,CM571-($CI571*'2. AC Monitors'!$E$15),CM571)</f>
        <v>51.058979999999998</v>
      </c>
      <c r="CO571" s="33">
        <f>IF($CA571="DC",CN571+(CI571*(1-'2. AC Monitors'!$D$21)),CN571)</f>
        <v>51.058979999999998</v>
      </c>
      <c r="CP571" s="35">
        <f>('2. AC Monitors'!$A$8*'1. Version 7 Dataset'!$R571)+'2. AC Monitors'!$C$8</f>
        <v>46.02496</v>
      </c>
      <c r="CQ571" s="35">
        <f t="shared" si="62"/>
        <v>0</v>
      </c>
      <c r="CR571" s="33">
        <f>(IF(CD571=TRUE,CI571+(CI571*'2. AC Monitors'!$D$15),'1. Version 7 Dataset'!CI571))*0.85</f>
        <v>46.618215999999997</v>
      </c>
      <c r="CS571" s="35">
        <f t="shared" si="63"/>
        <v>0</v>
      </c>
      <c r="CT571" s="35">
        <f>($AZ571*$R571*'3. Signage Displays'!$A$7)+'3. Signage Displays'!$B$7*TANH('3. Signage Displays'!$C$7*('1. Version 7 Dataset'!$R571+'3. Signage Displays'!$D$7)+'3. Signage Displays'!$E$7)+'3. Signage Displays'!$F$7</f>
        <v>36.84230257953233</v>
      </c>
      <c r="CU571" s="36">
        <f>($AZ571*$R571*'3. Signage Displays'!$A$7)</f>
        <v>3.0033484800000001</v>
      </c>
      <c r="CV571" s="37">
        <f>BE571-(AZ571*R571*'3. Signage Displays'!$A$7)</f>
        <v>16.136651520000001</v>
      </c>
      <c r="CW571" s="37">
        <f>IF(CC571=TRUE,CV571-(CT571*'3. Signage Displays'!$A$12),CV571)</f>
        <v>16.136651520000001</v>
      </c>
      <c r="CX571" s="38">
        <f>'3. Signage Displays'!$B$7*TANH('3. Signage Displays'!$C$7*('1. Version 7 Dataset'!R571+'3. Signage Displays'!$D$7)+'3. Signage Displays'!$E$7)+'3. Signage Displays'!$F$7</f>
        <v>33.83895409953233</v>
      </c>
      <c r="CY571" s="28">
        <f t="shared" si="64"/>
        <v>1</v>
      </c>
    </row>
    <row r="572" spans="1:103" s="17" customFormat="1" ht="19.5" customHeight="1">
      <c r="A572" s="28">
        <v>849</v>
      </c>
      <c r="B572" s="29" t="s">
        <v>1196</v>
      </c>
      <c r="C572" s="29" t="s">
        <v>1252</v>
      </c>
      <c r="D572" s="29" t="s">
        <v>1253</v>
      </c>
      <c r="E572" s="29" t="s">
        <v>1199</v>
      </c>
      <c r="F572" s="29" t="s">
        <v>1252</v>
      </c>
      <c r="G572" s="29" t="s">
        <v>1253</v>
      </c>
      <c r="H572" s="29"/>
      <c r="I572" s="29" t="s">
        <v>78</v>
      </c>
      <c r="J572" s="29" t="s">
        <v>100</v>
      </c>
      <c r="K572" s="29"/>
      <c r="L572" s="29" t="s">
        <v>80</v>
      </c>
      <c r="M572" s="29"/>
      <c r="N572" s="30">
        <v>1000</v>
      </c>
      <c r="O572" s="30">
        <v>11.3</v>
      </c>
      <c r="P572" s="30">
        <v>20</v>
      </c>
      <c r="Q572" s="31">
        <v>23</v>
      </c>
      <c r="R572" s="30">
        <v>226.04</v>
      </c>
      <c r="S572" s="30">
        <v>1.78</v>
      </c>
      <c r="T572" s="30">
        <v>1080</v>
      </c>
      <c r="U572" s="30">
        <v>1920</v>
      </c>
      <c r="V572" s="32">
        <v>2.1</v>
      </c>
      <c r="W572" s="30">
        <v>9174</v>
      </c>
      <c r="X572" s="30">
        <v>60</v>
      </c>
      <c r="Y572" s="30">
        <v>0.3</v>
      </c>
      <c r="Z572" s="29" t="s">
        <v>86</v>
      </c>
      <c r="AA572" s="29" t="s">
        <v>86</v>
      </c>
      <c r="AB572" s="29"/>
      <c r="AC572" s="29"/>
      <c r="AD572" s="29" t="s">
        <v>83</v>
      </c>
      <c r="AE572" s="29" t="s">
        <v>84</v>
      </c>
      <c r="AF572" s="29" t="s">
        <v>1254</v>
      </c>
      <c r="AG572" s="29"/>
      <c r="AH572" s="29" t="s">
        <v>318</v>
      </c>
      <c r="AI572" s="29"/>
      <c r="AJ572" s="29" t="s">
        <v>318</v>
      </c>
      <c r="AK572" s="29" t="s">
        <v>86</v>
      </c>
      <c r="AL572" s="29" t="s">
        <v>102</v>
      </c>
      <c r="AM572" s="29"/>
      <c r="AN572" s="29" t="s">
        <v>86</v>
      </c>
      <c r="AO572" s="29" t="s">
        <v>86</v>
      </c>
      <c r="AP572" s="29" t="s">
        <v>86</v>
      </c>
      <c r="AQ572" s="29" t="s">
        <v>96</v>
      </c>
      <c r="AR572" s="29"/>
      <c r="AS572" s="29" t="s">
        <v>84</v>
      </c>
      <c r="AT572" s="29" t="s">
        <v>89</v>
      </c>
      <c r="AU572" s="29"/>
      <c r="AV572" s="30">
        <v>1</v>
      </c>
      <c r="AW572" s="29" t="s">
        <v>84</v>
      </c>
      <c r="AX572" s="29" t="s">
        <v>83</v>
      </c>
      <c r="AY572" s="30">
        <v>250</v>
      </c>
      <c r="AZ572" s="30">
        <v>202.1</v>
      </c>
      <c r="BA572" s="30">
        <v>151.5</v>
      </c>
      <c r="BB572" s="30">
        <v>200</v>
      </c>
      <c r="BC572" s="29"/>
      <c r="BD572" s="29"/>
      <c r="BE572" s="30">
        <v>17.43</v>
      </c>
      <c r="BF572" s="29"/>
      <c r="BG572" s="30">
        <v>0.4</v>
      </c>
      <c r="BH572" s="30">
        <v>0.39</v>
      </c>
      <c r="BI572" s="29"/>
      <c r="BJ572" s="30">
        <v>0.27</v>
      </c>
      <c r="BK572" s="30">
        <v>55.72</v>
      </c>
      <c r="BL572" s="30">
        <v>55.72</v>
      </c>
      <c r="BM572" s="30">
        <v>58.4</v>
      </c>
      <c r="BN572" s="29"/>
      <c r="BO572" s="29"/>
      <c r="BP572" s="30">
        <v>0.32</v>
      </c>
      <c r="BQ572" s="30">
        <v>0.4</v>
      </c>
      <c r="BR572" s="30">
        <v>0.4</v>
      </c>
      <c r="BS572" s="30">
        <v>17.510000000000002</v>
      </c>
      <c r="BT572" s="30">
        <v>55.96</v>
      </c>
      <c r="BU572" s="29"/>
      <c r="BV572" s="30">
        <v>0</v>
      </c>
      <c r="BW572" s="28">
        <v>849</v>
      </c>
      <c r="BX572" s="33">
        <f t="shared" si="59"/>
        <v>55.71797999999999</v>
      </c>
      <c r="BY572" s="34">
        <f>IF(COUNTIF($G$2:G572,G572)=1,1,0)</f>
        <v>1</v>
      </c>
      <c r="BZ572" s="34">
        <f t="shared" si="60"/>
        <v>1</v>
      </c>
      <c r="CA572" s="28" t="s">
        <v>3405</v>
      </c>
      <c r="CB572" s="34" t="b">
        <f t="shared" si="65"/>
        <v>0</v>
      </c>
      <c r="CC572" s="34" t="b">
        <f t="shared" si="61"/>
        <v>0</v>
      </c>
      <c r="CD572" s="34" t="b">
        <f t="array" ref="CD572">ISNUMBER(SEARCH("Touch Screen",$AJ572))</f>
        <v>1</v>
      </c>
      <c r="CE572" s="34"/>
      <c r="CF572" s="34"/>
      <c r="CG572" s="32">
        <v>0.3</v>
      </c>
      <c r="CH572" s="28">
        <v>0</v>
      </c>
      <c r="CI572" s="33">
        <f>('2. AC Monitors'!$A$8*'1. Version 7 Dataset'!$R572)+('1. Version 7 Dataset'!$V572*'2. AC Monitors'!$B$8)+'2. AC Monitors'!$C$8</f>
        <v>44.396879999999996</v>
      </c>
      <c r="CJ572" s="35">
        <f>BX572-('2. AC Monitors'!$B$8*V572)</f>
        <v>46.89797999999999</v>
      </c>
      <c r="CK572" s="33">
        <f>IF($CH572=0,CJ572,CJ572-('2. AC Monitors'!$A$15*'1. Version 7 Dataset'!$CG572))</f>
        <v>46.89797999999999</v>
      </c>
      <c r="CL572" s="33">
        <f>IF($CC572=TRUE,'1. Version 7 Dataset'!CK572-($CI572*'2. AC Monitors'!$B$15),'1. Version 7 Dataset'!CK572)</f>
        <v>46.89797999999999</v>
      </c>
      <c r="CM572" s="33">
        <f>IF($CD572=TRUE,CL572-($CI572*'2. AC Monitors'!$D$15),CL572)</f>
        <v>40.238447999999991</v>
      </c>
      <c r="CN572" s="33">
        <f>IF($CB572=TRUE,CM572-($CI572*'2. AC Monitors'!$E$15),CM572)</f>
        <v>40.238447999999991</v>
      </c>
      <c r="CO572" s="33">
        <f>IF($CA572="DC",CN572+(CI572*(1-'2. AC Monitors'!$D$21)),CN572)</f>
        <v>40.238447999999991</v>
      </c>
      <c r="CP572" s="35">
        <f>('2. AC Monitors'!$A$8*'1. Version 7 Dataset'!$R572)+'2. AC Monitors'!$C$8</f>
        <v>35.576880000000003</v>
      </c>
      <c r="CQ572" s="35">
        <f t="shared" si="62"/>
        <v>0</v>
      </c>
      <c r="CR572" s="33">
        <f>(IF(CD572=TRUE,CI572+(CI572*'2. AC Monitors'!$D$15),'1. Version 7 Dataset'!CI572))*0.85</f>
        <v>43.397950199999997</v>
      </c>
      <c r="CS572" s="35">
        <f t="shared" si="63"/>
        <v>0</v>
      </c>
      <c r="CT572" s="35">
        <f>($AZ572*$R572*'3. Signage Displays'!$A$7)+'3. Signage Displays'!$B$7*TANH('3. Signage Displays'!$C$7*('1. Version 7 Dataset'!$R572+'3. Signage Displays'!$D$7)+'3. Signage Displays'!$E$7)+'3. Signage Displays'!$F$7</f>
        <v>30.574167029975424</v>
      </c>
      <c r="CU572" s="36">
        <f>($AZ572*$R572*'3. Signage Displays'!$A$7)</f>
        <v>1.8273073599999998</v>
      </c>
      <c r="CV572" s="37">
        <f>BE572-(AZ572*R572*'3. Signage Displays'!$A$7)</f>
        <v>15.602692640000001</v>
      </c>
      <c r="CW572" s="37">
        <f>IF(CC572=TRUE,CV572-(CT572*'3. Signage Displays'!$A$12),CV572)</f>
        <v>15.602692640000001</v>
      </c>
      <c r="CX572" s="38">
        <f>'3. Signage Displays'!$B$7*TANH('3. Signage Displays'!$C$7*('1. Version 7 Dataset'!R572+'3. Signage Displays'!$D$7)+'3. Signage Displays'!$E$7)+'3. Signage Displays'!$F$7</f>
        <v>28.746859669975425</v>
      </c>
      <c r="CY572" s="28">
        <f t="shared" si="64"/>
        <v>1</v>
      </c>
    </row>
    <row r="573" spans="1:103" s="17" customFormat="1" ht="19.5" customHeight="1">
      <c r="A573" s="28">
        <v>850</v>
      </c>
      <c r="B573" s="29" t="s">
        <v>2857</v>
      </c>
      <c r="C573" s="29" t="s">
        <v>3058</v>
      </c>
      <c r="D573" s="29" t="s">
        <v>3059</v>
      </c>
      <c r="E573" s="29" t="s">
        <v>2860</v>
      </c>
      <c r="F573" s="29" t="s">
        <v>3058</v>
      </c>
      <c r="G573" s="29" t="s">
        <v>3059</v>
      </c>
      <c r="H573" s="29"/>
      <c r="I573" s="29" t="s">
        <v>78</v>
      </c>
      <c r="J573" s="29" t="s">
        <v>100</v>
      </c>
      <c r="K573" s="29"/>
      <c r="L573" s="29" t="s">
        <v>80</v>
      </c>
      <c r="M573" s="29"/>
      <c r="N573" s="30">
        <v>1000</v>
      </c>
      <c r="O573" s="30">
        <v>11.5</v>
      </c>
      <c r="P573" s="30">
        <v>20.5</v>
      </c>
      <c r="Q573" s="31">
        <v>23.5</v>
      </c>
      <c r="R573" s="30">
        <v>236.92</v>
      </c>
      <c r="S573" s="30">
        <v>1.78</v>
      </c>
      <c r="T573" s="30">
        <v>1080</v>
      </c>
      <c r="U573" s="30">
        <v>1920</v>
      </c>
      <c r="V573" s="32">
        <v>2.1</v>
      </c>
      <c r="W573" s="30">
        <v>8752</v>
      </c>
      <c r="X573" s="30">
        <v>60</v>
      </c>
      <c r="Y573" s="30">
        <v>0.3</v>
      </c>
      <c r="Z573" s="29" t="s">
        <v>86</v>
      </c>
      <c r="AA573" s="29" t="s">
        <v>86</v>
      </c>
      <c r="AB573" s="29"/>
      <c r="AC573" s="29"/>
      <c r="AD573" s="29" t="s">
        <v>84</v>
      </c>
      <c r="AE573" s="29" t="s">
        <v>84</v>
      </c>
      <c r="AF573" s="29" t="s">
        <v>405</v>
      </c>
      <c r="AG573" s="29"/>
      <c r="AH573" s="29" t="s">
        <v>86</v>
      </c>
      <c r="AI573" s="29"/>
      <c r="AJ573" s="29" t="s">
        <v>86</v>
      </c>
      <c r="AK573" s="29" t="s">
        <v>86</v>
      </c>
      <c r="AL573" s="29" t="s">
        <v>107</v>
      </c>
      <c r="AM573" s="29"/>
      <c r="AN573" s="29" t="s">
        <v>86</v>
      </c>
      <c r="AO573" s="29" t="s">
        <v>86</v>
      </c>
      <c r="AP573" s="29" t="s">
        <v>86</v>
      </c>
      <c r="AQ573" s="29" t="s">
        <v>96</v>
      </c>
      <c r="AR573" s="29"/>
      <c r="AS573" s="29" t="s">
        <v>84</v>
      </c>
      <c r="AT573" s="29" t="s">
        <v>89</v>
      </c>
      <c r="AU573" s="29"/>
      <c r="AV573" s="30">
        <v>1</v>
      </c>
      <c r="AW573" s="29" t="s">
        <v>84</v>
      </c>
      <c r="AX573" s="29" t="s">
        <v>84</v>
      </c>
      <c r="AY573" s="30">
        <v>250</v>
      </c>
      <c r="AZ573" s="30">
        <v>273.39999999999998</v>
      </c>
      <c r="BA573" s="30">
        <v>249.8</v>
      </c>
      <c r="BB573" s="30">
        <v>200.1</v>
      </c>
      <c r="BC573" s="29"/>
      <c r="BD573" s="29"/>
      <c r="BE573" s="30">
        <v>14.71</v>
      </c>
      <c r="BF573" s="29"/>
      <c r="BG573" s="30">
        <v>0.28999999999999998</v>
      </c>
      <c r="BH573" s="30">
        <v>0.28999999999999998</v>
      </c>
      <c r="BI573" s="29"/>
      <c r="BJ573" s="30">
        <v>0.17</v>
      </c>
      <c r="BK573" s="30">
        <v>46.75</v>
      </c>
      <c r="BL573" s="30">
        <v>46.75</v>
      </c>
      <c r="BM573" s="30">
        <v>53.1</v>
      </c>
      <c r="BN573" s="29"/>
      <c r="BO573" s="29"/>
      <c r="BP573" s="30">
        <v>0.2</v>
      </c>
      <c r="BQ573" s="30">
        <v>0.32</v>
      </c>
      <c r="BR573" s="30">
        <v>0.32</v>
      </c>
      <c r="BS573" s="30">
        <v>14.84</v>
      </c>
      <c r="BT573" s="30">
        <v>47.32</v>
      </c>
      <c r="BU573" s="29"/>
      <c r="BV573" s="30">
        <v>0</v>
      </c>
      <c r="BW573" s="28">
        <v>850</v>
      </c>
      <c r="BX573" s="33">
        <f t="shared" si="59"/>
        <v>46.752120000000005</v>
      </c>
      <c r="BY573" s="34">
        <f>IF(COUNTIF($G$2:G573,G573)=1,1,0)</f>
        <v>1</v>
      </c>
      <c r="BZ573" s="34">
        <f t="shared" si="60"/>
        <v>1</v>
      </c>
      <c r="CA573" s="28" t="s">
        <v>3405</v>
      </c>
      <c r="CB573" s="34" t="b">
        <f t="shared" si="65"/>
        <v>0</v>
      </c>
      <c r="CC573" s="34" t="b">
        <f t="shared" si="61"/>
        <v>0</v>
      </c>
      <c r="CD573" s="34" t="b">
        <f t="array" ref="CD573">ISNUMBER(SEARCH("Touch Screen",$AJ573))</f>
        <v>0</v>
      </c>
      <c r="CE573" s="34"/>
      <c r="CF573" s="34"/>
      <c r="CG573" s="32">
        <v>0.3</v>
      </c>
      <c r="CH573" s="28">
        <v>0</v>
      </c>
      <c r="CI573" s="33">
        <f>('2. AC Monitors'!$A$8*'1. Version 7 Dataset'!$R573)+('1. Version 7 Dataset'!$V573*'2. AC Monitors'!$B$8)+'2. AC Monitors'!$C$8</f>
        <v>45.724239999999995</v>
      </c>
      <c r="CJ573" s="35">
        <f>BX573-('2. AC Monitors'!$B$8*V573)</f>
        <v>37.932120000000005</v>
      </c>
      <c r="CK573" s="33">
        <f>IF($CH573=0,CJ573,CJ573-('2. AC Monitors'!$A$15*'1. Version 7 Dataset'!$CG573))</f>
        <v>37.932120000000005</v>
      </c>
      <c r="CL573" s="33">
        <f>IF($CC573=TRUE,'1. Version 7 Dataset'!CK573-($CI573*'2. AC Monitors'!$B$15),'1. Version 7 Dataset'!CK573)</f>
        <v>37.932120000000005</v>
      </c>
      <c r="CM573" s="33">
        <f>IF($CD573=TRUE,CL573-($CI573*'2. AC Monitors'!$D$15),CL573)</f>
        <v>37.932120000000005</v>
      </c>
      <c r="CN573" s="33">
        <f>IF($CB573=TRUE,CM573-($CI573*'2. AC Monitors'!$E$15),CM573)</f>
        <v>37.932120000000005</v>
      </c>
      <c r="CO573" s="33">
        <f>IF($CA573="DC",CN573+(CI573*(1-'2. AC Monitors'!$D$21)),CN573)</f>
        <v>37.932120000000005</v>
      </c>
      <c r="CP573" s="35">
        <f>('2. AC Monitors'!$A$8*'1. Version 7 Dataset'!$R573)+'2. AC Monitors'!$C$8</f>
        <v>36.904240000000001</v>
      </c>
      <c r="CQ573" s="35">
        <f t="shared" si="62"/>
        <v>0</v>
      </c>
      <c r="CR573" s="33">
        <f>(IF(CD573=TRUE,CI573+(CI573*'2. AC Monitors'!$D$15),'1. Version 7 Dataset'!CI573))*0.85</f>
        <v>38.865603999999998</v>
      </c>
      <c r="CS573" s="35">
        <f t="shared" si="63"/>
        <v>0</v>
      </c>
      <c r="CT573" s="35">
        <f>($AZ573*$R573*'3. Signage Displays'!$A$7)+'3. Signage Displays'!$B$7*TANH('3. Signage Displays'!$C$7*('1. Version 7 Dataset'!$R573+'3. Signage Displays'!$D$7)+'3. Signage Displays'!$E$7)+'3. Signage Displays'!$F$7</f>
        <v>31.986884673592904</v>
      </c>
      <c r="CU573" s="36">
        <f>($AZ573*$R573*'3. Signage Displays'!$A$7)</f>
        <v>2.5909571200000001</v>
      </c>
      <c r="CV573" s="37">
        <f>BE573-(AZ573*R573*'3. Signage Displays'!$A$7)</f>
        <v>12.11904288</v>
      </c>
      <c r="CW573" s="37">
        <f>IF(CC573=TRUE,CV573-(CT573*'3. Signage Displays'!$A$12),CV573)</f>
        <v>12.11904288</v>
      </c>
      <c r="CX573" s="38">
        <f>'3. Signage Displays'!$B$7*TANH('3. Signage Displays'!$C$7*('1. Version 7 Dataset'!R573+'3. Signage Displays'!$D$7)+'3. Signage Displays'!$E$7)+'3. Signage Displays'!$F$7</f>
        <v>29.395927553592902</v>
      </c>
      <c r="CY573" s="28">
        <f t="shared" si="64"/>
        <v>1</v>
      </c>
    </row>
    <row r="574" spans="1:103" s="17" customFormat="1" ht="19.5" customHeight="1">
      <c r="A574" s="28">
        <v>851</v>
      </c>
      <c r="B574" s="29" t="s">
        <v>72</v>
      </c>
      <c r="C574" s="29" t="s">
        <v>202</v>
      </c>
      <c r="D574" s="29" t="s">
        <v>203</v>
      </c>
      <c r="E574" s="29" t="s">
        <v>75</v>
      </c>
      <c r="F574" s="29" t="s">
        <v>202</v>
      </c>
      <c r="G574" s="29" t="s">
        <v>203</v>
      </c>
      <c r="H574" s="29"/>
      <c r="I574" s="29" t="s">
        <v>78</v>
      </c>
      <c r="J574" s="29" t="s">
        <v>100</v>
      </c>
      <c r="K574" s="29"/>
      <c r="L574" s="29" t="s">
        <v>80</v>
      </c>
      <c r="M574" s="29"/>
      <c r="N574" s="30">
        <v>1000</v>
      </c>
      <c r="O574" s="30">
        <v>13.7</v>
      </c>
      <c r="P574" s="30">
        <v>24.4</v>
      </c>
      <c r="Q574" s="31">
        <v>28</v>
      </c>
      <c r="R574" s="30">
        <v>335</v>
      </c>
      <c r="S574" s="30">
        <v>1.78</v>
      </c>
      <c r="T574" s="30">
        <v>1080</v>
      </c>
      <c r="U574" s="30">
        <v>1920</v>
      </c>
      <c r="V574" s="32">
        <v>2.1</v>
      </c>
      <c r="W574" s="30">
        <v>6190</v>
      </c>
      <c r="X574" s="30">
        <v>60</v>
      </c>
      <c r="Y574" s="30">
        <v>0.5</v>
      </c>
      <c r="Z574" s="29" t="s">
        <v>86</v>
      </c>
      <c r="AA574" s="29" t="s">
        <v>86</v>
      </c>
      <c r="AB574" s="29"/>
      <c r="AC574" s="29"/>
      <c r="AD574" s="29" t="s">
        <v>84</v>
      </c>
      <c r="AE574" s="29" t="s">
        <v>84</v>
      </c>
      <c r="AF574" s="29" t="s">
        <v>127</v>
      </c>
      <c r="AG574" s="29"/>
      <c r="AH574" s="29" t="s">
        <v>86</v>
      </c>
      <c r="AI574" s="29"/>
      <c r="AJ574" s="29" t="s">
        <v>86</v>
      </c>
      <c r="AK574" s="29" t="s">
        <v>86</v>
      </c>
      <c r="AL574" s="29" t="s">
        <v>102</v>
      </c>
      <c r="AM574" s="29"/>
      <c r="AN574" s="29" t="s">
        <v>86</v>
      </c>
      <c r="AO574" s="29" t="s">
        <v>86</v>
      </c>
      <c r="AP574" s="29" t="s">
        <v>86</v>
      </c>
      <c r="AQ574" s="29" t="s">
        <v>96</v>
      </c>
      <c r="AR574" s="29"/>
      <c r="AS574" s="29" t="s">
        <v>84</v>
      </c>
      <c r="AT574" s="29" t="s">
        <v>89</v>
      </c>
      <c r="AU574" s="29"/>
      <c r="AV574" s="30">
        <v>5</v>
      </c>
      <c r="AW574" s="29" t="s">
        <v>84</v>
      </c>
      <c r="AX574" s="29" t="s">
        <v>84</v>
      </c>
      <c r="AY574" s="30">
        <v>300</v>
      </c>
      <c r="AZ574" s="30">
        <v>301</v>
      </c>
      <c r="BA574" s="30">
        <v>240.5</v>
      </c>
      <c r="BB574" s="30">
        <v>200</v>
      </c>
      <c r="BC574" s="29"/>
      <c r="BD574" s="29"/>
      <c r="BE574" s="30">
        <v>19.64</v>
      </c>
      <c r="BF574" s="29"/>
      <c r="BG574" s="30">
        <v>0.3</v>
      </c>
      <c r="BH574" s="30">
        <v>0</v>
      </c>
      <c r="BI574" s="29"/>
      <c r="BJ574" s="30">
        <v>0.24</v>
      </c>
      <c r="BK574" s="30">
        <v>61.92</v>
      </c>
      <c r="BL574" s="30">
        <v>61.92</v>
      </c>
      <c r="BM574" s="30">
        <v>68.7</v>
      </c>
      <c r="BN574" s="29"/>
      <c r="BO574" s="29"/>
      <c r="BP574" s="30">
        <v>0.23</v>
      </c>
      <c r="BQ574" s="30">
        <v>0.27</v>
      </c>
      <c r="BR574" s="30">
        <v>0</v>
      </c>
      <c r="BS574" s="30">
        <v>19.77</v>
      </c>
      <c r="BT574" s="30">
        <v>62.15</v>
      </c>
      <c r="BU574" s="29"/>
      <c r="BV574" s="30">
        <v>0</v>
      </c>
      <c r="BW574" s="28">
        <v>851</v>
      </c>
      <c r="BX574" s="33">
        <f t="shared" si="59"/>
        <v>61.924439999999997</v>
      </c>
      <c r="BY574" s="34">
        <f>IF(COUNTIF($G$2:G574,G574)=1,1,0)</f>
        <v>1</v>
      </c>
      <c r="BZ574" s="34">
        <f t="shared" si="60"/>
        <v>1</v>
      </c>
      <c r="CA574" s="28" t="s">
        <v>3405</v>
      </c>
      <c r="CB574" s="34" t="b">
        <f t="shared" si="65"/>
        <v>0</v>
      </c>
      <c r="CC574" s="34" t="b">
        <f t="shared" si="61"/>
        <v>0</v>
      </c>
      <c r="CD574" s="34" t="b">
        <f t="array" ref="CD574">ISNUMBER(SEARCH("Touch Screen",$AJ574))</f>
        <v>0</v>
      </c>
      <c r="CE574" s="34"/>
      <c r="CF574" s="34"/>
      <c r="CG574" s="32">
        <v>50</v>
      </c>
      <c r="CH574" s="28">
        <v>0</v>
      </c>
      <c r="CI574" s="33">
        <f>('2. AC Monitors'!$A$8*'1. Version 7 Dataset'!$R574)+('1. Version 7 Dataset'!$V574*'2. AC Monitors'!$B$8)+'2. AC Monitors'!$C$8</f>
        <v>57.69</v>
      </c>
      <c r="CJ574" s="35">
        <f>BX574-('2. AC Monitors'!$B$8*V574)</f>
        <v>53.104439999999997</v>
      </c>
      <c r="CK574" s="33">
        <f>IF($CH574=0,CJ574,CJ574-('2. AC Monitors'!$A$15*'1. Version 7 Dataset'!$CG574))</f>
        <v>53.104439999999997</v>
      </c>
      <c r="CL574" s="33">
        <f>IF($CC574=TRUE,'1. Version 7 Dataset'!CK574-($CI574*'2. AC Monitors'!$B$15),'1. Version 7 Dataset'!CK574)</f>
        <v>53.104439999999997</v>
      </c>
      <c r="CM574" s="33">
        <f>IF($CD574=TRUE,CL574-($CI574*'2. AC Monitors'!$D$15),CL574)</f>
        <v>53.104439999999997</v>
      </c>
      <c r="CN574" s="33">
        <f>IF($CB574=TRUE,CM574-($CI574*'2. AC Monitors'!$E$15),CM574)</f>
        <v>53.104439999999997</v>
      </c>
      <c r="CO574" s="33">
        <f>IF($CA574="DC",CN574+(CI574*(1-'2. AC Monitors'!$D$21)),CN574)</f>
        <v>53.104439999999997</v>
      </c>
      <c r="CP574" s="35">
        <f>('2. AC Monitors'!$A$8*'1. Version 7 Dataset'!$R574)+'2. AC Monitors'!$C$8</f>
        <v>48.87</v>
      </c>
      <c r="CQ574" s="35">
        <f t="shared" si="62"/>
        <v>0</v>
      </c>
      <c r="CR574" s="33">
        <f>(IF(CD574=TRUE,CI574+(CI574*'2. AC Monitors'!$D$15),'1. Version 7 Dataset'!CI574))*0.85</f>
        <v>49.036499999999997</v>
      </c>
      <c r="CS574" s="35">
        <f t="shared" si="63"/>
        <v>0</v>
      </c>
      <c r="CT574" s="35">
        <f>($AZ574*$R574*'3. Signage Displays'!$A$7)+'3. Signage Displays'!$B$7*TANH('3. Signage Displays'!$C$7*('1. Version 7 Dataset'!$R574+'3. Signage Displays'!$D$7)+'3. Signage Displays'!$E$7)+'3. Signage Displays'!$F$7</f>
        <v>39.251028702926476</v>
      </c>
      <c r="CU574" s="36">
        <f>($AZ574*$R574*'3. Signage Displays'!$A$7)</f>
        <v>4.0334000000000003</v>
      </c>
      <c r="CV574" s="37">
        <f>BE574-(AZ574*R574*'3. Signage Displays'!$A$7)</f>
        <v>15.6066</v>
      </c>
      <c r="CW574" s="37">
        <f>IF(CC574=TRUE,CV574-(CT574*'3. Signage Displays'!$A$12),CV574)</f>
        <v>15.6066</v>
      </c>
      <c r="CX574" s="38">
        <f>'3. Signage Displays'!$B$7*TANH('3. Signage Displays'!$C$7*('1. Version 7 Dataset'!R574+'3. Signage Displays'!$D$7)+'3. Signage Displays'!$E$7)+'3. Signage Displays'!$F$7</f>
        <v>35.217628702926476</v>
      </c>
      <c r="CY574" s="28">
        <f t="shared" si="64"/>
        <v>1</v>
      </c>
    </row>
    <row r="575" spans="1:103" s="17" customFormat="1" ht="19.5" customHeight="1">
      <c r="A575" s="28">
        <v>852</v>
      </c>
      <c r="B575" s="29" t="s">
        <v>3083</v>
      </c>
      <c r="C575" s="29" t="s">
        <v>3236</v>
      </c>
      <c r="D575" s="29" t="s">
        <v>3237</v>
      </c>
      <c r="E575" s="29" t="s">
        <v>3086</v>
      </c>
      <c r="F575" s="29" t="s">
        <v>3238</v>
      </c>
      <c r="G575" s="29" t="s">
        <v>3237</v>
      </c>
      <c r="H575" s="29" t="s">
        <v>3239</v>
      </c>
      <c r="I575" s="29" t="s">
        <v>78</v>
      </c>
      <c r="J575" s="29" t="s">
        <v>100</v>
      </c>
      <c r="K575" s="29"/>
      <c r="L575" s="29" t="s">
        <v>80</v>
      </c>
      <c r="M575" s="29"/>
      <c r="N575" s="30">
        <v>1000</v>
      </c>
      <c r="O575" s="30">
        <v>10.5</v>
      </c>
      <c r="P575" s="30">
        <v>18.7</v>
      </c>
      <c r="Q575" s="31">
        <v>21.5</v>
      </c>
      <c r="R575" s="30">
        <v>197.52</v>
      </c>
      <c r="S575" s="30">
        <v>1.78</v>
      </c>
      <c r="T575" s="30">
        <v>1080</v>
      </c>
      <c r="U575" s="30">
        <v>1920</v>
      </c>
      <c r="V575" s="32">
        <v>2.1</v>
      </c>
      <c r="W575" s="30">
        <v>10498</v>
      </c>
      <c r="X575" s="30">
        <v>60</v>
      </c>
      <c r="Y575" s="30">
        <v>0.3</v>
      </c>
      <c r="Z575" s="29" t="s">
        <v>86</v>
      </c>
      <c r="AA575" s="29" t="s">
        <v>86</v>
      </c>
      <c r="AB575" s="29"/>
      <c r="AC575" s="29"/>
      <c r="AD575" s="29" t="s">
        <v>84</v>
      </c>
      <c r="AE575" s="29" t="s">
        <v>84</v>
      </c>
      <c r="AF575" s="29" t="s">
        <v>127</v>
      </c>
      <c r="AG575" s="29"/>
      <c r="AH575" s="29" t="s">
        <v>86</v>
      </c>
      <c r="AI575" s="29"/>
      <c r="AJ575" s="29" t="s">
        <v>86</v>
      </c>
      <c r="AK575" s="29" t="s">
        <v>86</v>
      </c>
      <c r="AL575" s="29" t="s">
        <v>102</v>
      </c>
      <c r="AM575" s="29"/>
      <c r="AN575" s="29" t="s">
        <v>86</v>
      </c>
      <c r="AO575" s="29" t="s">
        <v>86</v>
      </c>
      <c r="AP575" s="29" t="s">
        <v>86</v>
      </c>
      <c r="AQ575" s="29" t="s">
        <v>96</v>
      </c>
      <c r="AR575" s="29"/>
      <c r="AS575" s="29" t="s">
        <v>84</v>
      </c>
      <c r="AT575" s="29" t="s">
        <v>89</v>
      </c>
      <c r="AU575" s="29"/>
      <c r="AV575" s="30">
        <v>1</v>
      </c>
      <c r="AW575" s="29" t="s">
        <v>84</v>
      </c>
      <c r="AX575" s="29" t="s">
        <v>84</v>
      </c>
      <c r="AY575" s="30">
        <v>250</v>
      </c>
      <c r="AZ575" s="30">
        <v>232.8</v>
      </c>
      <c r="BA575" s="30">
        <v>227.6</v>
      </c>
      <c r="BB575" s="30">
        <v>200</v>
      </c>
      <c r="BC575" s="29"/>
      <c r="BD575" s="29"/>
      <c r="BE575" s="30">
        <v>16.010000000000002</v>
      </c>
      <c r="BF575" s="29"/>
      <c r="BG575" s="30">
        <v>0.15</v>
      </c>
      <c r="BH575" s="29"/>
      <c r="BI575" s="29"/>
      <c r="BJ575" s="30">
        <v>0.1</v>
      </c>
      <c r="BK575" s="30">
        <v>49.96</v>
      </c>
      <c r="BL575" s="30">
        <v>49.96</v>
      </c>
      <c r="BM575" s="30">
        <v>50.6</v>
      </c>
      <c r="BN575" s="29"/>
      <c r="BO575" s="29"/>
      <c r="BP575" s="30">
        <v>0.15</v>
      </c>
      <c r="BQ575" s="30">
        <v>0.21</v>
      </c>
      <c r="BR575" s="29"/>
      <c r="BS575" s="30">
        <v>15.92</v>
      </c>
      <c r="BT575" s="30">
        <v>50.01</v>
      </c>
      <c r="BU575" s="29"/>
      <c r="BV575" s="30">
        <v>0</v>
      </c>
      <c r="BW575" s="28">
        <v>852</v>
      </c>
      <c r="BX575" s="33">
        <f t="shared" si="59"/>
        <v>49.940760000000004</v>
      </c>
      <c r="BY575" s="34">
        <f>IF(COUNTIF($G$2:G575,G575)=1,1,0)</f>
        <v>1</v>
      </c>
      <c r="BZ575" s="34">
        <f t="shared" si="60"/>
        <v>1</v>
      </c>
      <c r="CA575" s="28" t="s">
        <v>3405</v>
      </c>
      <c r="CB575" s="34" t="b">
        <f t="shared" si="65"/>
        <v>0</v>
      </c>
      <c r="CC575" s="34" t="b">
        <f t="shared" si="61"/>
        <v>0</v>
      </c>
      <c r="CD575" s="34" t="b">
        <f t="array" ref="CD575">ISNUMBER(SEARCH("Touch Screen",$AJ575))</f>
        <v>0</v>
      </c>
      <c r="CE575" s="34"/>
      <c r="CF575" s="34"/>
      <c r="CG575" s="32">
        <v>0.3</v>
      </c>
      <c r="CH575" s="28">
        <v>0</v>
      </c>
      <c r="CI575" s="33">
        <f>('2. AC Monitors'!$A$8*'1. Version 7 Dataset'!$R575)+('1. Version 7 Dataset'!$V575*'2. AC Monitors'!$B$8)+'2. AC Monitors'!$C$8</f>
        <v>40.917439999999999</v>
      </c>
      <c r="CJ575" s="35">
        <f>BX575-('2. AC Monitors'!$B$8*V575)</f>
        <v>41.120760000000004</v>
      </c>
      <c r="CK575" s="33">
        <f>IF($CH575=0,CJ575,CJ575-('2. AC Monitors'!$A$15*'1. Version 7 Dataset'!$CG575))</f>
        <v>41.120760000000004</v>
      </c>
      <c r="CL575" s="33">
        <f>IF($CC575=TRUE,'1. Version 7 Dataset'!CK575-($CI575*'2. AC Monitors'!$B$15),'1. Version 7 Dataset'!CK575)</f>
        <v>41.120760000000004</v>
      </c>
      <c r="CM575" s="33">
        <f>IF($CD575=TRUE,CL575-($CI575*'2. AC Monitors'!$D$15),CL575)</f>
        <v>41.120760000000004</v>
      </c>
      <c r="CN575" s="33">
        <f>IF($CB575=TRUE,CM575-($CI575*'2. AC Monitors'!$E$15),CM575)</f>
        <v>41.120760000000004</v>
      </c>
      <c r="CO575" s="33">
        <f>IF($CA575="DC",CN575+(CI575*(1-'2. AC Monitors'!$D$21)),CN575)</f>
        <v>41.120760000000004</v>
      </c>
      <c r="CP575" s="35">
        <f>('2. AC Monitors'!$A$8*'1. Version 7 Dataset'!$R575)+'2. AC Monitors'!$C$8</f>
        <v>32.097440000000006</v>
      </c>
      <c r="CQ575" s="35">
        <f t="shared" si="62"/>
        <v>0</v>
      </c>
      <c r="CR575" s="33">
        <f>(IF(CD575=TRUE,CI575+(CI575*'2. AC Monitors'!$D$15),'1. Version 7 Dataset'!CI575))*0.85</f>
        <v>34.779823999999998</v>
      </c>
      <c r="CS575" s="35">
        <f t="shared" si="63"/>
        <v>0</v>
      </c>
      <c r="CT575" s="35">
        <f>($AZ575*$R575*'3. Signage Displays'!$A$7)+'3. Signage Displays'!$B$7*TANH('3. Signage Displays'!$C$7*('1. Version 7 Dataset'!$R575+'3. Signage Displays'!$D$7)+'3. Signage Displays'!$E$7)+'3. Signage Displays'!$F$7</f>
        <v>28.882402117923768</v>
      </c>
      <c r="CU575" s="36">
        <f>($AZ575*$R575*'3. Signage Displays'!$A$7)</f>
        <v>1.8393062400000002</v>
      </c>
      <c r="CV575" s="37">
        <f>BE575-(AZ575*R575*'3. Signage Displays'!$A$7)</f>
        <v>14.170693760000001</v>
      </c>
      <c r="CW575" s="37">
        <f>IF(CC575=TRUE,CV575-(CT575*'3. Signage Displays'!$A$12),CV575)</f>
        <v>14.170693760000001</v>
      </c>
      <c r="CX575" s="38">
        <f>'3. Signage Displays'!$B$7*TANH('3. Signage Displays'!$C$7*('1. Version 7 Dataset'!R575+'3. Signage Displays'!$D$7)+'3. Signage Displays'!$E$7)+'3. Signage Displays'!$F$7</f>
        <v>27.043095877923768</v>
      </c>
      <c r="CY575" s="28">
        <f t="shared" si="64"/>
        <v>1</v>
      </c>
    </row>
    <row r="576" spans="1:103" s="17" customFormat="1" ht="19.5" customHeight="1">
      <c r="A576" s="28">
        <v>853</v>
      </c>
      <c r="B576" s="29" t="s">
        <v>3083</v>
      </c>
      <c r="C576" s="29" t="s">
        <v>3240</v>
      </c>
      <c r="D576" s="29" t="s">
        <v>3241</v>
      </c>
      <c r="E576" s="29" t="s">
        <v>3086</v>
      </c>
      <c r="F576" s="29" t="s">
        <v>3242</v>
      </c>
      <c r="G576" s="29" t="s">
        <v>3241</v>
      </c>
      <c r="H576" s="29" t="s">
        <v>3243</v>
      </c>
      <c r="I576" s="29" t="s">
        <v>78</v>
      </c>
      <c r="J576" s="29" t="s">
        <v>100</v>
      </c>
      <c r="K576" s="29"/>
      <c r="L576" s="29" t="s">
        <v>80</v>
      </c>
      <c r="M576" s="29"/>
      <c r="N576" s="30">
        <v>1000</v>
      </c>
      <c r="O576" s="30">
        <v>11.3</v>
      </c>
      <c r="P576" s="30">
        <v>20</v>
      </c>
      <c r="Q576" s="31">
        <v>23</v>
      </c>
      <c r="R576" s="30">
        <v>226.04</v>
      </c>
      <c r="S576" s="30">
        <v>1.78</v>
      </c>
      <c r="T576" s="30">
        <v>1080</v>
      </c>
      <c r="U576" s="30">
        <v>1920</v>
      </c>
      <c r="V576" s="32">
        <v>2.1</v>
      </c>
      <c r="W576" s="30">
        <v>9174</v>
      </c>
      <c r="X576" s="30">
        <v>60</v>
      </c>
      <c r="Y576" s="30">
        <v>0.3</v>
      </c>
      <c r="Z576" s="29" t="s">
        <v>86</v>
      </c>
      <c r="AA576" s="29" t="s">
        <v>86</v>
      </c>
      <c r="AB576" s="29"/>
      <c r="AC576" s="29"/>
      <c r="AD576" s="29" t="s">
        <v>84</v>
      </c>
      <c r="AE576" s="29" t="s">
        <v>84</v>
      </c>
      <c r="AF576" s="29" t="s">
        <v>127</v>
      </c>
      <c r="AG576" s="29"/>
      <c r="AH576" s="29" t="s">
        <v>86</v>
      </c>
      <c r="AI576" s="29"/>
      <c r="AJ576" s="29" t="s">
        <v>86</v>
      </c>
      <c r="AK576" s="29" t="s">
        <v>86</v>
      </c>
      <c r="AL576" s="29" t="s">
        <v>102</v>
      </c>
      <c r="AM576" s="29"/>
      <c r="AN576" s="29" t="s">
        <v>86</v>
      </c>
      <c r="AO576" s="29" t="s">
        <v>86</v>
      </c>
      <c r="AP576" s="29" t="s">
        <v>86</v>
      </c>
      <c r="AQ576" s="29" t="s">
        <v>96</v>
      </c>
      <c r="AR576" s="29"/>
      <c r="AS576" s="29" t="s">
        <v>84</v>
      </c>
      <c r="AT576" s="29" t="s">
        <v>89</v>
      </c>
      <c r="AU576" s="29"/>
      <c r="AV576" s="30">
        <v>1</v>
      </c>
      <c r="AW576" s="29" t="s">
        <v>84</v>
      </c>
      <c r="AX576" s="29" t="s">
        <v>84</v>
      </c>
      <c r="AY576" s="30">
        <v>250</v>
      </c>
      <c r="AZ576" s="30">
        <v>248.5</v>
      </c>
      <c r="BA576" s="30">
        <v>248.9</v>
      </c>
      <c r="BB576" s="30">
        <v>200</v>
      </c>
      <c r="BC576" s="29"/>
      <c r="BD576" s="29"/>
      <c r="BE576" s="30">
        <v>16.03</v>
      </c>
      <c r="BF576" s="29"/>
      <c r="BG576" s="30">
        <v>0.15</v>
      </c>
      <c r="BH576" s="29"/>
      <c r="BI576" s="29"/>
      <c r="BJ576" s="30">
        <v>0.1</v>
      </c>
      <c r="BK576" s="30">
        <v>50.02</v>
      </c>
      <c r="BL576" s="30">
        <v>50.02</v>
      </c>
      <c r="BM576" s="30">
        <v>50.8</v>
      </c>
      <c r="BN576" s="29"/>
      <c r="BO576" s="29"/>
      <c r="BP576" s="30">
        <v>0.15</v>
      </c>
      <c r="BQ576" s="30">
        <v>0.21</v>
      </c>
      <c r="BR576" s="29"/>
      <c r="BS576" s="30">
        <v>15.81</v>
      </c>
      <c r="BT576" s="30">
        <v>49.68</v>
      </c>
      <c r="BU576" s="29"/>
      <c r="BV576" s="30">
        <v>0</v>
      </c>
      <c r="BW576" s="28">
        <v>853</v>
      </c>
      <c r="BX576" s="33">
        <f t="shared" si="59"/>
        <v>50.002079999999999</v>
      </c>
      <c r="BY576" s="34">
        <f>IF(COUNTIF($G$2:G576,G576)=1,1,0)</f>
        <v>1</v>
      </c>
      <c r="BZ576" s="34">
        <f t="shared" si="60"/>
        <v>1</v>
      </c>
      <c r="CA576" s="28" t="s">
        <v>3405</v>
      </c>
      <c r="CB576" s="34" t="b">
        <f t="shared" si="65"/>
        <v>0</v>
      </c>
      <c r="CC576" s="34" t="b">
        <f t="shared" si="61"/>
        <v>0</v>
      </c>
      <c r="CD576" s="34" t="b">
        <f t="array" ref="CD576">ISNUMBER(SEARCH("Touch Screen",$AJ576))</f>
        <v>0</v>
      </c>
      <c r="CE576" s="34"/>
      <c r="CF576" s="34"/>
      <c r="CG576" s="32">
        <v>0.3</v>
      </c>
      <c r="CH576" s="28">
        <v>0</v>
      </c>
      <c r="CI576" s="33">
        <f>('2. AC Monitors'!$A$8*'1. Version 7 Dataset'!$R576)+('1. Version 7 Dataset'!$V576*'2. AC Monitors'!$B$8)+'2. AC Monitors'!$C$8</f>
        <v>44.396879999999996</v>
      </c>
      <c r="CJ576" s="35">
        <f>BX576-('2. AC Monitors'!$B$8*V576)</f>
        <v>41.182079999999999</v>
      </c>
      <c r="CK576" s="33">
        <f>IF($CH576=0,CJ576,CJ576-('2. AC Monitors'!$A$15*'1. Version 7 Dataset'!$CG576))</f>
        <v>41.182079999999999</v>
      </c>
      <c r="CL576" s="33">
        <f>IF($CC576=TRUE,'1. Version 7 Dataset'!CK576-($CI576*'2. AC Monitors'!$B$15),'1. Version 7 Dataset'!CK576)</f>
        <v>41.182079999999999</v>
      </c>
      <c r="CM576" s="33">
        <f>IF($CD576=TRUE,CL576-($CI576*'2. AC Monitors'!$D$15),CL576)</f>
        <v>41.182079999999999</v>
      </c>
      <c r="CN576" s="33">
        <f>IF($CB576=TRUE,CM576-($CI576*'2. AC Monitors'!$E$15),CM576)</f>
        <v>41.182079999999999</v>
      </c>
      <c r="CO576" s="33">
        <f>IF($CA576="DC",CN576+(CI576*(1-'2. AC Monitors'!$D$21)),CN576)</f>
        <v>41.182079999999999</v>
      </c>
      <c r="CP576" s="35">
        <f>('2. AC Monitors'!$A$8*'1. Version 7 Dataset'!$R576)+'2. AC Monitors'!$C$8</f>
        <v>35.576880000000003</v>
      </c>
      <c r="CQ576" s="35">
        <f t="shared" si="62"/>
        <v>0</v>
      </c>
      <c r="CR576" s="33">
        <f>(IF(CD576=TRUE,CI576+(CI576*'2. AC Monitors'!$D$15),'1. Version 7 Dataset'!CI576))*0.85</f>
        <v>37.737347999999997</v>
      </c>
      <c r="CS576" s="35">
        <f t="shared" si="63"/>
        <v>0</v>
      </c>
      <c r="CT576" s="35">
        <f>($AZ576*$R576*'3. Signage Displays'!$A$7)+'3. Signage Displays'!$B$7*TANH('3. Signage Displays'!$C$7*('1. Version 7 Dataset'!$R576+'3. Signage Displays'!$D$7)+'3. Signage Displays'!$E$7)+'3. Signage Displays'!$F$7</f>
        <v>30.993697269975424</v>
      </c>
      <c r="CU576" s="36">
        <f>($AZ576*$R576*'3. Signage Displays'!$A$7)</f>
        <v>2.2468376000000001</v>
      </c>
      <c r="CV576" s="37">
        <f>BE576-(AZ576*R576*'3. Signage Displays'!$A$7)</f>
        <v>13.783162400000002</v>
      </c>
      <c r="CW576" s="37">
        <f>IF(CC576=TRUE,CV576-(CT576*'3. Signage Displays'!$A$12),CV576)</f>
        <v>13.783162400000002</v>
      </c>
      <c r="CX576" s="38">
        <f>'3. Signage Displays'!$B$7*TANH('3. Signage Displays'!$C$7*('1. Version 7 Dataset'!R576+'3. Signage Displays'!$D$7)+'3. Signage Displays'!$E$7)+'3. Signage Displays'!$F$7</f>
        <v>28.746859669975425</v>
      </c>
      <c r="CY576" s="28">
        <f t="shared" si="64"/>
        <v>1</v>
      </c>
    </row>
    <row r="577" spans="1:103" s="17" customFormat="1" ht="19.5" customHeight="1">
      <c r="A577" s="28">
        <v>855</v>
      </c>
      <c r="B577" s="29" t="s">
        <v>1674</v>
      </c>
      <c r="C577" s="29" t="s">
        <v>1811</v>
      </c>
      <c r="D577" s="29" t="s">
        <v>1811</v>
      </c>
      <c r="E577" s="29" t="s">
        <v>1677</v>
      </c>
      <c r="F577" s="29" t="s">
        <v>1811</v>
      </c>
      <c r="G577" s="29" t="s">
        <v>1811</v>
      </c>
      <c r="H577" s="29"/>
      <c r="I577" s="29" t="s">
        <v>78</v>
      </c>
      <c r="J577" s="29" t="s">
        <v>79</v>
      </c>
      <c r="K577" s="29" t="s">
        <v>105</v>
      </c>
      <c r="L577" s="29" t="s">
        <v>80</v>
      </c>
      <c r="M577" s="29" t="s">
        <v>105</v>
      </c>
      <c r="N577" s="30">
        <v>2000</v>
      </c>
      <c r="O577" s="30">
        <v>13.4</v>
      </c>
      <c r="P577" s="30">
        <v>24.4</v>
      </c>
      <c r="Q577" s="31">
        <v>28</v>
      </c>
      <c r="R577" s="30">
        <v>328.23</v>
      </c>
      <c r="S577" s="30">
        <v>1.78</v>
      </c>
      <c r="T577" s="30">
        <v>1080</v>
      </c>
      <c r="U577" s="30">
        <v>1920</v>
      </c>
      <c r="V577" s="32">
        <v>2.1</v>
      </c>
      <c r="W577" s="30">
        <v>6318</v>
      </c>
      <c r="X577" s="30">
        <v>60</v>
      </c>
      <c r="Y577" s="30">
        <v>44.7</v>
      </c>
      <c r="Z577" s="29" t="s">
        <v>150</v>
      </c>
      <c r="AA577" s="29" t="s">
        <v>86</v>
      </c>
      <c r="AB577" s="29"/>
      <c r="AC577" s="29"/>
      <c r="AD577" s="29" t="s">
        <v>84</v>
      </c>
      <c r="AE577" s="29" t="s">
        <v>83</v>
      </c>
      <c r="AF577" s="29" t="s">
        <v>133</v>
      </c>
      <c r="AG577" s="29" t="s">
        <v>105</v>
      </c>
      <c r="AH577" s="29" t="s">
        <v>86</v>
      </c>
      <c r="AI577" s="29" t="s">
        <v>105</v>
      </c>
      <c r="AJ577" s="29" t="s">
        <v>86</v>
      </c>
      <c r="AK577" s="29" t="s">
        <v>86</v>
      </c>
      <c r="AL577" s="29" t="s">
        <v>87</v>
      </c>
      <c r="AM577" s="29" t="s">
        <v>105</v>
      </c>
      <c r="AN577" s="29" t="s">
        <v>86</v>
      </c>
      <c r="AO577" s="29" t="s">
        <v>86</v>
      </c>
      <c r="AP577" s="29" t="s">
        <v>86</v>
      </c>
      <c r="AQ577" s="29" t="s">
        <v>96</v>
      </c>
      <c r="AR577" s="29" t="s">
        <v>105</v>
      </c>
      <c r="AS577" s="29" t="s">
        <v>84</v>
      </c>
      <c r="AT577" s="29" t="s">
        <v>89</v>
      </c>
      <c r="AU577" s="29" t="s">
        <v>105</v>
      </c>
      <c r="AV577" s="30">
        <v>0</v>
      </c>
      <c r="AW577" s="29" t="s">
        <v>84</v>
      </c>
      <c r="AX577" s="29" t="s">
        <v>83</v>
      </c>
      <c r="AY577" s="30">
        <v>300</v>
      </c>
      <c r="AZ577" s="30">
        <v>286</v>
      </c>
      <c r="BA577" s="30">
        <v>227</v>
      </c>
      <c r="BB577" s="30">
        <v>200</v>
      </c>
      <c r="BC577" s="29"/>
      <c r="BD577" s="29"/>
      <c r="BE577" s="30">
        <v>18.5</v>
      </c>
      <c r="BF577" s="29"/>
      <c r="BG577" s="30">
        <v>0.3</v>
      </c>
      <c r="BH577" s="29"/>
      <c r="BI577" s="29"/>
      <c r="BJ577" s="30">
        <v>0.2</v>
      </c>
      <c r="BK577" s="30">
        <v>58.43</v>
      </c>
      <c r="BL577" s="30">
        <v>58.43</v>
      </c>
      <c r="BM577" s="30">
        <v>67.400000000000006</v>
      </c>
      <c r="BN577" s="29"/>
      <c r="BO577" s="29"/>
      <c r="BP577" s="30">
        <v>0.23</v>
      </c>
      <c r="BQ577" s="30">
        <v>0.34</v>
      </c>
      <c r="BR577" s="29"/>
      <c r="BS577" s="30">
        <v>18.8</v>
      </c>
      <c r="BT577" s="30">
        <v>59.58</v>
      </c>
      <c r="BU577" s="29"/>
      <c r="BV577" s="30">
        <v>0</v>
      </c>
      <c r="BW577" s="28">
        <v>855</v>
      </c>
      <c r="BX577" s="33">
        <f t="shared" si="59"/>
        <v>58.429199999999994</v>
      </c>
      <c r="BY577" s="34">
        <f>IF(COUNTIF($G$2:G577,G577)=1,1,0)</f>
        <v>1</v>
      </c>
      <c r="BZ577" s="34">
        <f t="shared" si="60"/>
        <v>1</v>
      </c>
      <c r="CA577" s="28" t="s">
        <v>3405</v>
      </c>
      <c r="CB577" s="34" t="b">
        <f t="shared" si="65"/>
        <v>0</v>
      </c>
      <c r="CC577" s="34" t="b">
        <f t="shared" si="61"/>
        <v>0</v>
      </c>
      <c r="CD577" s="34" t="b">
        <f t="array" ref="CD577">ISNUMBER(SEARCH("Touch Screen",$AJ577))</f>
        <v>0</v>
      </c>
      <c r="CE577" s="34"/>
      <c r="CF577" s="34"/>
      <c r="CG577" s="32">
        <v>44.7</v>
      </c>
      <c r="CH577" s="28">
        <v>0</v>
      </c>
      <c r="CI577" s="33">
        <f>('2. AC Monitors'!$A$8*'1. Version 7 Dataset'!$R577)+('1. Version 7 Dataset'!$V577*'2. AC Monitors'!$B$8)+'2. AC Monitors'!$C$8</f>
        <v>56.864060000000002</v>
      </c>
      <c r="CJ577" s="35">
        <f>BX577-('2. AC Monitors'!$B$8*V577)</f>
        <v>49.609199999999994</v>
      </c>
      <c r="CK577" s="33">
        <f>IF($CH577=0,CJ577,CJ577-('2. AC Monitors'!$A$15*'1. Version 7 Dataset'!$CG577))</f>
        <v>49.609199999999994</v>
      </c>
      <c r="CL577" s="33">
        <f>IF($CC577=TRUE,'1. Version 7 Dataset'!CK577-($CI577*'2. AC Monitors'!$B$15),'1. Version 7 Dataset'!CK577)</f>
        <v>49.609199999999994</v>
      </c>
      <c r="CM577" s="33">
        <f>IF($CD577=TRUE,CL577-($CI577*'2. AC Monitors'!$D$15),CL577)</f>
        <v>49.609199999999994</v>
      </c>
      <c r="CN577" s="33">
        <f>IF($CB577=TRUE,CM577-($CI577*'2. AC Monitors'!$E$15),CM577)</f>
        <v>49.609199999999994</v>
      </c>
      <c r="CO577" s="33">
        <f>IF($CA577="DC",CN577+(CI577*(1-'2. AC Monitors'!$D$21)),CN577)</f>
        <v>49.609199999999994</v>
      </c>
      <c r="CP577" s="35">
        <f>('2. AC Monitors'!$A$8*'1. Version 7 Dataset'!$R577)+'2. AC Monitors'!$C$8</f>
        <v>48.044060000000002</v>
      </c>
      <c r="CQ577" s="35">
        <f t="shared" si="62"/>
        <v>0</v>
      </c>
      <c r="CR577" s="33">
        <f>(IF(CD577=TRUE,CI577+(CI577*'2. AC Monitors'!$D$15),'1. Version 7 Dataset'!CI577))*0.85</f>
        <v>48.334451000000001</v>
      </c>
      <c r="CS577" s="35">
        <f t="shared" si="63"/>
        <v>0</v>
      </c>
      <c r="CT577" s="35">
        <f>($AZ577*$R577*'3. Signage Displays'!$A$7)+'3. Signage Displays'!$B$7*TANH('3. Signage Displays'!$C$7*('1. Version 7 Dataset'!$R577+'3. Signage Displays'!$D$7)+'3. Signage Displays'!$E$7)+'3. Signage Displays'!$F$7</f>
        <v>38.57274217344861</v>
      </c>
      <c r="CU577" s="36">
        <f>($AZ577*$R577*'3. Signage Displays'!$A$7)</f>
        <v>3.7549512000000003</v>
      </c>
      <c r="CV577" s="37">
        <f>BE577-(AZ577*R577*'3. Signage Displays'!$A$7)</f>
        <v>14.745048799999999</v>
      </c>
      <c r="CW577" s="37">
        <f>IF(CC577=TRUE,CV577-(CT577*'3. Signage Displays'!$A$12),CV577)</f>
        <v>14.745048799999999</v>
      </c>
      <c r="CX577" s="38">
        <f>'3. Signage Displays'!$B$7*TANH('3. Signage Displays'!$C$7*('1. Version 7 Dataset'!R577+'3. Signage Displays'!$D$7)+'3. Signage Displays'!$E$7)+'3. Signage Displays'!$F$7</f>
        <v>34.817790973448609</v>
      </c>
      <c r="CY577" s="28">
        <f t="shared" si="64"/>
        <v>1</v>
      </c>
    </row>
    <row r="578" spans="1:103" s="17" customFormat="1" ht="19.5" customHeight="1">
      <c r="A578" s="28">
        <v>856</v>
      </c>
      <c r="B578" s="29" t="s">
        <v>679</v>
      </c>
      <c r="C578" s="29" t="s">
        <v>718</v>
      </c>
      <c r="D578" s="29" t="s">
        <v>719</v>
      </c>
      <c r="E578" s="29" t="s">
        <v>682</v>
      </c>
      <c r="F578" s="29" t="s">
        <v>718</v>
      </c>
      <c r="G578" s="29" t="s">
        <v>719</v>
      </c>
      <c r="H578" s="29" t="s">
        <v>720</v>
      </c>
      <c r="I578" s="29" t="s">
        <v>78</v>
      </c>
      <c r="J578" s="29" t="s">
        <v>88</v>
      </c>
      <c r="K578" s="29" t="s">
        <v>158</v>
      </c>
      <c r="L578" s="29" t="s">
        <v>80</v>
      </c>
      <c r="M578" s="29" t="s">
        <v>105</v>
      </c>
      <c r="N578" s="30">
        <v>1000</v>
      </c>
      <c r="O578" s="30">
        <v>13.2</v>
      </c>
      <c r="P578" s="30">
        <v>23.6</v>
      </c>
      <c r="Q578" s="31">
        <v>27</v>
      </c>
      <c r="R578" s="30">
        <v>311.7</v>
      </c>
      <c r="S578" s="30">
        <v>1.78</v>
      </c>
      <c r="T578" s="30">
        <v>1080</v>
      </c>
      <c r="U578" s="30">
        <v>1920</v>
      </c>
      <c r="V578" s="32">
        <v>2.1</v>
      </c>
      <c r="W578" s="30">
        <v>6654</v>
      </c>
      <c r="X578" s="30">
        <v>60</v>
      </c>
      <c r="Y578" s="30">
        <v>32.299999999999997</v>
      </c>
      <c r="Z578" s="29" t="s">
        <v>86</v>
      </c>
      <c r="AA578" s="29" t="s">
        <v>86</v>
      </c>
      <c r="AB578" s="29"/>
      <c r="AC578" s="29"/>
      <c r="AD578" s="29" t="s">
        <v>84</v>
      </c>
      <c r="AE578" s="29" t="s">
        <v>83</v>
      </c>
      <c r="AF578" s="29" t="s">
        <v>139</v>
      </c>
      <c r="AG578" s="29" t="s">
        <v>105</v>
      </c>
      <c r="AH578" s="29" t="s">
        <v>86</v>
      </c>
      <c r="AI578" s="29" t="s">
        <v>105</v>
      </c>
      <c r="AJ578" s="29" t="s">
        <v>86</v>
      </c>
      <c r="AK578" s="29" t="s">
        <v>86</v>
      </c>
      <c r="AL578" s="29" t="s">
        <v>102</v>
      </c>
      <c r="AM578" s="29" t="s">
        <v>105</v>
      </c>
      <c r="AN578" s="29" t="s">
        <v>86</v>
      </c>
      <c r="AO578" s="29" t="s">
        <v>86</v>
      </c>
      <c r="AP578" s="29" t="s">
        <v>86</v>
      </c>
      <c r="AQ578" s="29" t="s">
        <v>96</v>
      </c>
      <c r="AR578" s="29" t="s">
        <v>105</v>
      </c>
      <c r="AS578" s="29" t="s">
        <v>84</v>
      </c>
      <c r="AT578" s="29" t="s">
        <v>89</v>
      </c>
      <c r="AU578" s="29" t="s">
        <v>105</v>
      </c>
      <c r="AV578" s="30">
        <v>5</v>
      </c>
      <c r="AW578" s="29" t="s">
        <v>84</v>
      </c>
      <c r="AX578" s="29" t="s">
        <v>84</v>
      </c>
      <c r="AY578" s="30">
        <v>355</v>
      </c>
      <c r="AZ578" s="30">
        <v>355</v>
      </c>
      <c r="BA578" s="30">
        <v>300</v>
      </c>
      <c r="BB578" s="30">
        <v>200</v>
      </c>
      <c r="BC578" s="29"/>
      <c r="BD578" s="29"/>
      <c r="BE578" s="30">
        <v>19.71</v>
      </c>
      <c r="BF578" s="29"/>
      <c r="BG578" s="30">
        <v>0.14000000000000001</v>
      </c>
      <c r="BH578" s="29"/>
      <c r="BI578" s="29"/>
      <c r="BJ578" s="30">
        <v>0.11</v>
      </c>
      <c r="BK578" s="30">
        <v>61.23</v>
      </c>
      <c r="BL578" s="30">
        <v>61.23</v>
      </c>
      <c r="BM578" s="30">
        <v>64</v>
      </c>
      <c r="BN578" s="29"/>
      <c r="BO578" s="29"/>
      <c r="BP578" s="30">
        <v>0.17</v>
      </c>
      <c r="BQ578" s="30">
        <v>0.19</v>
      </c>
      <c r="BR578" s="29"/>
      <c r="BS578" s="30">
        <v>20.309999999999999</v>
      </c>
      <c r="BT578" s="30">
        <v>63.35</v>
      </c>
      <c r="BU578" s="29"/>
      <c r="BV578" s="30">
        <v>0</v>
      </c>
      <c r="BW578" s="28">
        <v>856</v>
      </c>
      <c r="BX578" s="33">
        <f t="shared" ref="BX578:BX641" si="66">8.76*((0.65*BG578)+(0.35*BE578))</f>
        <v>61.228020000000001</v>
      </c>
      <c r="BY578" s="34">
        <f>IF(COUNTIF($G$2:G578,G578)=1,1,0)</f>
        <v>1</v>
      </c>
      <c r="BZ578" s="34">
        <f t="shared" ref="BZ578:BZ641" si="67">IF(V578&lt;3.6,1,2)</f>
        <v>1</v>
      </c>
      <c r="CA578" s="28" t="s">
        <v>3405</v>
      </c>
      <c r="CB578" s="34" t="b">
        <f t="shared" si="65"/>
        <v>0</v>
      </c>
      <c r="CC578" s="34" t="b">
        <f t="shared" ref="CC578:CC641" si="68">ISNUMBER(SEARCH("Automatic Brightness Control",AJ578))</f>
        <v>0</v>
      </c>
      <c r="CD578" s="34" t="b">
        <f t="array" ref="CD578">ISNUMBER(SEARCH("Touch Screen",$AJ578))</f>
        <v>0</v>
      </c>
      <c r="CE578" s="34"/>
      <c r="CF578" s="34"/>
      <c r="CG578" s="32">
        <v>32.299999999999997</v>
      </c>
      <c r="CH578" s="28">
        <v>0</v>
      </c>
      <c r="CI578" s="33">
        <f>('2. AC Monitors'!$A$8*'1. Version 7 Dataset'!$R578)+('1. Version 7 Dataset'!$V578*'2. AC Monitors'!$B$8)+'2. AC Monitors'!$C$8</f>
        <v>54.8474</v>
      </c>
      <c r="CJ578" s="35">
        <f>BX578-('2. AC Monitors'!$B$8*V578)</f>
        <v>52.40802</v>
      </c>
      <c r="CK578" s="33">
        <f>IF($CH578=0,CJ578,CJ578-('2. AC Monitors'!$A$15*'1. Version 7 Dataset'!$CG578))</f>
        <v>52.40802</v>
      </c>
      <c r="CL578" s="33">
        <f>IF($CC578=TRUE,'1. Version 7 Dataset'!CK578-($CI578*'2. AC Monitors'!$B$15),'1. Version 7 Dataset'!CK578)</f>
        <v>52.40802</v>
      </c>
      <c r="CM578" s="33">
        <f>IF($CD578=TRUE,CL578-($CI578*'2. AC Monitors'!$D$15),CL578)</f>
        <v>52.40802</v>
      </c>
      <c r="CN578" s="33">
        <f>IF($CB578=TRUE,CM578-($CI578*'2. AC Monitors'!$E$15),CM578)</f>
        <v>52.40802</v>
      </c>
      <c r="CO578" s="33">
        <f>IF($CA578="DC",CN578+(CI578*(1-'2. AC Monitors'!$D$21)),CN578)</f>
        <v>52.40802</v>
      </c>
      <c r="CP578" s="35">
        <f>('2. AC Monitors'!$A$8*'1. Version 7 Dataset'!$R578)+'2. AC Monitors'!$C$8</f>
        <v>46.0274</v>
      </c>
      <c r="CQ578" s="35">
        <f t="shared" ref="CQ578:CQ641" si="69">IF(CN578&lt;=CP578,1,0)</f>
        <v>0</v>
      </c>
      <c r="CR578" s="33">
        <f>(IF(CD578=TRUE,CI578+(CI578*'2. AC Monitors'!$D$15),'1. Version 7 Dataset'!CI578))*0.85</f>
        <v>46.620289999999997</v>
      </c>
      <c r="CS578" s="35">
        <f t="shared" si="63"/>
        <v>0</v>
      </c>
      <c r="CT578" s="35">
        <f>($AZ578*$R578*'3. Signage Displays'!$A$7)+'3. Signage Displays'!$B$7*TANH('3. Signage Displays'!$C$7*('1. Version 7 Dataset'!$R578+'3. Signage Displays'!$D$7)+'3. Signage Displays'!$E$7)+'3. Signage Displays'!$F$7</f>
        <v>38.266278138445919</v>
      </c>
      <c r="CU578" s="36">
        <f>($AZ578*$R578*'3. Signage Displays'!$A$7)</f>
        <v>4.4261400000000002</v>
      </c>
      <c r="CV578" s="37">
        <f>BE578-(AZ578*R578*'3. Signage Displays'!$A$7)</f>
        <v>15.283860000000001</v>
      </c>
      <c r="CW578" s="37">
        <f>IF(CC578=TRUE,CV578-(CT578*'3. Signage Displays'!$A$12),CV578)</f>
        <v>15.283860000000001</v>
      </c>
      <c r="CX578" s="38">
        <f>'3. Signage Displays'!$B$7*TANH('3. Signage Displays'!$C$7*('1. Version 7 Dataset'!R578+'3. Signage Displays'!$D$7)+'3. Signage Displays'!$E$7)+'3. Signage Displays'!$F$7</f>
        <v>33.840138138445923</v>
      </c>
      <c r="CY578" s="28">
        <f t="shared" si="64"/>
        <v>1</v>
      </c>
    </row>
    <row r="579" spans="1:103" s="17" customFormat="1" ht="19.5" customHeight="1">
      <c r="A579" s="28">
        <v>861</v>
      </c>
      <c r="B579" s="29" t="s">
        <v>1268</v>
      </c>
      <c r="C579" s="29" t="s">
        <v>1347</v>
      </c>
      <c r="D579" s="29" t="s">
        <v>1345</v>
      </c>
      <c r="E579" s="29" t="s">
        <v>1271</v>
      </c>
      <c r="F579" s="29" t="s">
        <v>1348</v>
      </c>
      <c r="G579" s="29" t="s">
        <v>1345</v>
      </c>
      <c r="H579" s="29"/>
      <c r="I579" s="29" t="s">
        <v>78</v>
      </c>
      <c r="J579" s="29" t="s">
        <v>132</v>
      </c>
      <c r="K579" s="29"/>
      <c r="L579" s="29" t="s">
        <v>80</v>
      </c>
      <c r="M579" s="29"/>
      <c r="N579" s="30">
        <v>1000</v>
      </c>
      <c r="O579" s="30">
        <v>10.5</v>
      </c>
      <c r="P579" s="30">
        <v>18.7</v>
      </c>
      <c r="Q579" s="31">
        <v>21.5</v>
      </c>
      <c r="R579" s="30">
        <v>197.6</v>
      </c>
      <c r="S579" s="30">
        <v>1.78</v>
      </c>
      <c r="T579" s="30">
        <v>1080</v>
      </c>
      <c r="U579" s="30">
        <v>1920</v>
      </c>
      <c r="V579" s="32">
        <v>2.1</v>
      </c>
      <c r="W579" s="30">
        <v>10494</v>
      </c>
      <c r="X579" s="30">
        <v>60</v>
      </c>
      <c r="Y579" s="30">
        <v>32.5</v>
      </c>
      <c r="Z579" s="29" t="s">
        <v>81</v>
      </c>
      <c r="AA579" s="29" t="s">
        <v>86</v>
      </c>
      <c r="AB579" s="29"/>
      <c r="AC579" s="29"/>
      <c r="AD579" s="29" t="s">
        <v>84</v>
      </c>
      <c r="AE579" s="29" t="s">
        <v>84</v>
      </c>
      <c r="AF579" s="29" t="s">
        <v>452</v>
      </c>
      <c r="AG579" s="29"/>
      <c r="AH579" s="29" t="s">
        <v>86</v>
      </c>
      <c r="AI579" s="29"/>
      <c r="AJ579" s="29" t="s">
        <v>86</v>
      </c>
      <c r="AK579" s="29" t="s">
        <v>86</v>
      </c>
      <c r="AL579" s="29" t="s">
        <v>87</v>
      </c>
      <c r="AM579" s="29"/>
      <c r="AN579" s="29" t="s">
        <v>86</v>
      </c>
      <c r="AO579" s="29" t="s">
        <v>86</v>
      </c>
      <c r="AP579" s="29" t="s">
        <v>86</v>
      </c>
      <c r="AQ579" s="29" t="s">
        <v>96</v>
      </c>
      <c r="AR579" s="29"/>
      <c r="AS579" s="29" t="s">
        <v>84</v>
      </c>
      <c r="AT579" s="29" t="s">
        <v>89</v>
      </c>
      <c r="AU579" s="29"/>
      <c r="AV579" s="30">
        <v>1</v>
      </c>
      <c r="AW579" s="29" t="s">
        <v>84</v>
      </c>
      <c r="AX579" s="29" t="s">
        <v>83</v>
      </c>
      <c r="AY579" s="30">
        <v>250</v>
      </c>
      <c r="AZ579" s="30">
        <v>204.7</v>
      </c>
      <c r="BA579" s="30">
        <v>175.3</v>
      </c>
      <c r="BB579" s="30">
        <v>200</v>
      </c>
      <c r="BC579" s="29"/>
      <c r="BD579" s="29"/>
      <c r="BE579" s="30">
        <v>14.97</v>
      </c>
      <c r="BF579" s="29"/>
      <c r="BG579" s="30">
        <v>0.28000000000000003</v>
      </c>
      <c r="BH579" s="29"/>
      <c r="BI579" s="29"/>
      <c r="BJ579" s="30">
        <v>0.1</v>
      </c>
      <c r="BK579" s="30">
        <v>47.48</v>
      </c>
      <c r="BL579" s="30">
        <v>47.48</v>
      </c>
      <c r="BM579" s="30">
        <v>50.59</v>
      </c>
      <c r="BN579" s="29"/>
      <c r="BO579" s="29"/>
      <c r="BP579" s="30">
        <v>0.12</v>
      </c>
      <c r="BQ579" s="30">
        <v>0.3</v>
      </c>
      <c r="BR579" s="29"/>
      <c r="BS579" s="30">
        <v>15.08</v>
      </c>
      <c r="BT579" s="30">
        <v>47.96</v>
      </c>
      <c r="BU579" s="29"/>
      <c r="BV579" s="30">
        <v>0</v>
      </c>
      <c r="BW579" s="28">
        <v>861</v>
      </c>
      <c r="BX579" s="33">
        <f t="shared" si="66"/>
        <v>47.492339999999999</v>
      </c>
      <c r="BY579" s="34">
        <f>IF(COUNTIF($G$2:G579,G579)=1,1,0)</f>
        <v>1</v>
      </c>
      <c r="BZ579" s="34">
        <f t="shared" si="67"/>
        <v>1</v>
      </c>
      <c r="CA579" s="28" t="s">
        <v>3405</v>
      </c>
      <c r="CB579" s="34" t="b">
        <f t="shared" si="65"/>
        <v>0</v>
      </c>
      <c r="CC579" s="34" t="b">
        <f t="shared" si="68"/>
        <v>0</v>
      </c>
      <c r="CD579" s="34" t="b">
        <f t="array" ref="CD579">ISNUMBER(SEARCH("Touch Screen",$AJ579))</f>
        <v>0</v>
      </c>
      <c r="CE579" s="34"/>
      <c r="CF579" s="34"/>
      <c r="CG579" s="32">
        <v>32.5</v>
      </c>
      <c r="CH579" s="28">
        <v>0</v>
      </c>
      <c r="CI579" s="33">
        <f>('2. AC Monitors'!$A$8*'1. Version 7 Dataset'!$R579)+('1. Version 7 Dataset'!$V579*'2. AC Monitors'!$B$8)+'2. AC Monitors'!$C$8</f>
        <v>40.927199999999999</v>
      </c>
      <c r="CJ579" s="35">
        <f>BX579-('2. AC Monitors'!$B$8*V579)</f>
        <v>38.672339999999998</v>
      </c>
      <c r="CK579" s="33">
        <f>IF($CH579=0,CJ579,CJ579-('2. AC Monitors'!$A$15*'1. Version 7 Dataset'!$CG579))</f>
        <v>38.672339999999998</v>
      </c>
      <c r="CL579" s="33">
        <f>IF($CC579=TRUE,'1. Version 7 Dataset'!CK579-($CI579*'2. AC Monitors'!$B$15),'1. Version 7 Dataset'!CK579)</f>
        <v>38.672339999999998</v>
      </c>
      <c r="CM579" s="33">
        <f>IF($CD579=TRUE,CL579-($CI579*'2. AC Monitors'!$D$15),CL579)</f>
        <v>38.672339999999998</v>
      </c>
      <c r="CN579" s="33">
        <f>IF($CB579=TRUE,CM579-($CI579*'2. AC Monitors'!$E$15),CM579)</f>
        <v>38.672339999999998</v>
      </c>
      <c r="CO579" s="33">
        <f>IF($CA579="DC",CN579+(CI579*(1-'2. AC Monitors'!$D$21)),CN579)</f>
        <v>38.672339999999998</v>
      </c>
      <c r="CP579" s="35">
        <f>('2. AC Monitors'!$A$8*'1. Version 7 Dataset'!$R579)+'2. AC Monitors'!$C$8</f>
        <v>32.107199999999999</v>
      </c>
      <c r="CQ579" s="35">
        <f t="shared" si="69"/>
        <v>0</v>
      </c>
      <c r="CR579" s="33">
        <f>(IF(CD579=TRUE,CI579+(CI579*'2. AC Monitors'!$D$15),'1. Version 7 Dataset'!CI579))*0.85</f>
        <v>34.788119999999999</v>
      </c>
      <c r="CS579" s="35">
        <f t="shared" ref="CS579:CS642" si="70">IF(BX579&lt;=CR579,1,0)</f>
        <v>0</v>
      </c>
      <c r="CT579" s="35">
        <f>($AZ579*$R579*'3. Signage Displays'!$A$7)+'3. Signage Displays'!$B$7*TANH('3. Signage Displays'!$C$7*('1. Version 7 Dataset'!$R579+'3. Signage Displays'!$D$7)+'3. Signage Displays'!$E$7)+'3. Signage Displays'!$F$7</f>
        <v>28.665828131624593</v>
      </c>
      <c r="CU579" s="36">
        <f>($AZ579*$R579*'3. Signage Displays'!$A$7)</f>
        <v>1.6179488</v>
      </c>
      <c r="CV579" s="37">
        <f>BE579-(AZ579*R579*'3. Signage Displays'!$A$7)</f>
        <v>13.3520512</v>
      </c>
      <c r="CW579" s="37">
        <f>IF(CC579=TRUE,CV579-(CT579*'3. Signage Displays'!$A$12),CV579)</f>
        <v>13.3520512</v>
      </c>
      <c r="CX579" s="38">
        <f>'3. Signage Displays'!$B$7*TANH('3. Signage Displays'!$C$7*('1. Version 7 Dataset'!R579+'3. Signage Displays'!$D$7)+'3. Signage Displays'!$E$7)+'3. Signage Displays'!$F$7</f>
        <v>27.047879331624593</v>
      </c>
      <c r="CY579" s="28">
        <f t="shared" ref="CY579:CY642" si="71">IF(CW579&lt;=CX579,1,0)</f>
        <v>1</v>
      </c>
    </row>
    <row r="580" spans="1:103" s="17" customFormat="1" ht="19.5" customHeight="1">
      <c r="A580" s="28">
        <v>864</v>
      </c>
      <c r="B580" s="29" t="s">
        <v>3381</v>
      </c>
      <c r="C580" s="29" t="s">
        <v>3382</v>
      </c>
      <c r="D580" s="29" t="s">
        <v>3382</v>
      </c>
      <c r="E580" s="29" t="s">
        <v>3383</v>
      </c>
      <c r="F580" s="29" t="s">
        <v>3382</v>
      </c>
      <c r="G580" s="29" t="s">
        <v>3382</v>
      </c>
      <c r="H580" s="29" t="s">
        <v>3384</v>
      </c>
      <c r="I580" s="29" t="s">
        <v>78</v>
      </c>
      <c r="J580" s="29" t="s">
        <v>88</v>
      </c>
      <c r="K580" s="29" t="s">
        <v>158</v>
      </c>
      <c r="L580" s="29" t="s">
        <v>80</v>
      </c>
      <c r="M580" s="29"/>
      <c r="N580" s="30">
        <v>700</v>
      </c>
      <c r="O580" s="30">
        <v>11.6</v>
      </c>
      <c r="P580" s="30">
        <v>6.5</v>
      </c>
      <c r="Q580" s="31">
        <v>13.3</v>
      </c>
      <c r="R580" s="30">
        <v>75.319999999999993</v>
      </c>
      <c r="S580" s="30">
        <v>1.78</v>
      </c>
      <c r="T580" s="30">
        <v>1080</v>
      </c>
      <c r="U580" s="30">
        <v>1920</v>
      </c>
      <c r="V580" s="32">
        <v>2.1</v>
      </c>
      <c r="W580" s="30">
        <v>27531</v>
      </c>
      <c r="X580" s="30">
        <v>60</v>
      </c>
      <c r="Y580" s="30">
        <v>75</v>
      </c>
      <c r="Z580" s="29" t="s">
        <v>443</v>
      </c>
      <c r="AA580" s="29" t="s">
        <v>86</v>
      </c>
      <c r="AB580" s="29"/>
      <c r="AC580" s="29"/>
      <c r="AD580" s="29" t="s">
        <v>83</v>
      </c>
      <c r="AE580" s="29" t="s">
        <v>84</v>
      </c>
      <c r="AF580" s="29" t="s">
        <v>88</v>
      </c>
      <c r="AG580" s="29" t="s">
        <v>1015</v>
      </c>
      <c r="AH580" s="29" t="s">
        <v>86</v>
      </c>
      <c r="AI580" s="29"/>
      <c r="AJ580" s="29" t="s">
        <v>86</v>
      </c>
      <c r="AK580" s="29" t="s">
        <v>86</v>
      </c>
      <c r="AL580" s="29" t="s">
        <v>88</v>
      </c>
      <c r="AM580" s="29" t="s">
        <v>1015</v>
      </c>
      <c r="AN580" s="29" t="s">
        <v>86</v>
      </c>
      <c r="AO580" s="29" t="s">
        <v>86</v>
      </c>
      <c r="AP580" s="29" t="s">
        <v>86</v>
      </c>
      <c r="AQ580" s="29" t="s">
        <v>88</v>
      </c>
      <c r="AR580" s="29" t="s">
        <v>3385</v>
      </c>
      <c r="AS580" s="29" t="s">
        <v>84</v>
      </c>
      <c r="AT580" s="29" t="s">
        <v>89</v>
      </c>
      <c r="AU580" s="29"/>
      <c r="AV580" s="29"/>
      <c r="AW580" s="29" t="s">
        <v>84</v>
      </c>
      <c r="AX580" s="29" t="s">
        <v>84</v>
      </c>
      <c r="AY580" s="30">
        <v>250</v>
      </c>
      <c r="AZ580" s="30">
        <v>137.5</v>
      </c>
      <c r="BA580" s="29"/>
      <c r="BB580" s="30">
        <v>137.5</v>
      </c>
      <c r="BC580" s="29"/>
      <c r="BD580" s="29"/>
      <c r="BE580" s="30">
        <v>6.47</v>
      </c>
      <c r="BF580" s="29"/>
      <c r="BG580" s="30">
        <v>0.96</v>
      </c>
      <c r="BH580" s="29"/>
      <c r="BI580" s="29"/>
      <c r="BJ580" s="30">
        <v>0.27</v>
      </c>
      <c r="BK580" s="30">
        <v>25.3</v>
      </c>
      <c r="BL580" s="30">
        <v>25.3</v>
      </c>
      <c r="BM580" s="30">
        <v>39.35</v>
      </c>
      <c r="BN580" s="29"/>
      <c r="BO580" s="29"/>
      <c r="BP580" s="30">
        <v>0.3</v>
      </c>
      <c r="BQ580" s="30">
        <v>0.99</v>
      </c>
      <c r="BR580" s="29"/>
      <c r="BS580" s="30">
        <v>6.68</v>
      </c>
      <c r="BT580" s="30">
        <v>26.12</v>
      </c>
      <c r="BU580" s="29"/>
      <c r="BV580" s="30">
        <v>0</v>
      </c>
      <c r="BW580" s="28">
        <v>864</v>
      </c>
      <c r="BX580" s="33">
        <f t="shared" si="66"/>
        <v>25.303260000000002</v>
      </c>
      <c r="BY580" s="34">
        <f>IF(COUNTIF($G$2:G580,G580)=1,1,0)</f>
        <v>1</v>
      </c>
      <c r="BZ580" s="34">
        <f t="shared" si="67"/>
        <v>1</v>
      </c>
      <c r="CA580" s="28" t="s">
        <v>3405</v>
      </c>
      <c r="CB580" s="34" t="b">
        <f t="shared" si="65"/>
        <v>0</v>
      </c>
      <c r="CC580" s="34" t="b">
        <f t="shared" si="68"/>
        <v>0</v>
      </c>
      <c r="CD580" s="34" t="b">
        <f t="array" ref="CD580">ISNUMBER(SEARCH("Touch Screen",$AJ580))</f>
        <v>0</v>
      </c>
      <c r="CE580" s="34"/>
      <c r="CF580" s="34"/>
      <c r="CG580" s="32">
        <v>75</v>
      </c>
      <c r="CH580" s="28">
        <v>0</v>
      </c>
      <c r="CI580" s="33">
        <f>('2. AC Monitors'!$A$8*'1. Version 7 Dataset'!$R580)+('1. Version 7 Dataset'!$V580*'2. AC Monitors'!$B$8)+'2. AC Monitors'!$C$8</f>
        <v>26.009039999999999</v>
      </c>
      <c r="CJ580" s="35">
        <f>BX580-('2. AC Monitors'!$B$8*V580)</f>
        <v>16.483260000000001</v>
      </c>
      <c r="CK580" s="33">
        <f>IF($CH580=0,CJ580,CJ580-('2. AC Monitors'!$A$15*'1. Version 7 Dataset'!$CG580))</f>
        <v>16.483260000000001</v>
      </c>
      <c r="CL580" s="33">
        <f>IF($CC580=TRUE,'1. Version 7 Dataset'!CK580-($CI580*'2. AC Monitors'!$B$15),'1. Version 7 Dataset'!CK580)</f>
        <v>16.483260000000001</v>
      </c>
      <c r="CM580" s="33">
        <f>IF($CD580=TRUE,CL580-($CI580*'2. AC Monitors'!$D$15),CL580)</f>
        <v>16.483260000000001</v>
      </c>
      <c r="CN580" s="33">
        <f>IF($CB580=TRUE,CM580-($CI580*'2. AC Monitors'!$E$15),CM580)</f>
        <v>16.483260000000001</v>
      </c>
      <c r="CO580" s="33">
        <f>IF($CA580="DC",CN580+(CI580*(1-'2. AC Monitors'!$D$21)),CN580)</f>
        <v>16.483260000000001</v>
      </c>
      <c r="CP580" s="35">
        <f>('2. AC Monitors'!$A$8*'1. Version 7 Dataset'!$R580)+'2. AC Monitors'!$C$8</f>
        <v>17.189039999999999</v>
      </c>
      <c r="CQ580" s="35">
        <f t="shared" si="69"/>
        <v>1</v>
      </c>
      <c r="CR580" s="33">
        <f>(IF(CD580=TRUE,CI580+(CI580*'2. AC Monitors'!$D$15),'1. Version 7 Dataset'!CI580))*0.85</f>
        <v>22.107683999999999</v>
      </c>
      <c r="CS580" s="35">
        <f t="shared" si="70"/>
        <v>0</v>
      </c>
      <c r="CT580" s="35">
        <f>($AZ580*$R580*'3. Signage Displays'!$A$7)+'3. Signage Displays'!$B$7*TANH('3. Signage Displays'!$C$7*('1. Version 7 Dataset'!$R580+'3. Signage Displays'!$D$7)+'3. Signage Displays'!$E$7)+'3. Signage Displays'!$F$7</f>
        <v>20.133460512515036</v>
      </c>
      <c r="CU580" s="36">
        <f>($AZ580*$R580*'3. Signage Displays'!$A$7)</f>
        <v>0.41425999999999996</v>
      </c>
      <c r="CV580" s="37">
        <f>BE580-(AZ580*R580*'3. Signage Displays'!$A$7)</f>
        <v>6.0557400000000001</v>
      </c>
      <c r="CW580" s="37">
        <f>IF(CC580=TRUE,CV580-(CT580*'3. Signage Displays'!$A$12),CV580)</f>
        <v>6.0557400000000001</v>
      </c>
      <c r="CX580" s="38">
        <f>'3. Signage Displays'!$B$7*TANH('3. Signage Displays'!$C$7*('1. Version 7 Dataset'!R580+'3. Signage Displays'!$D$7)+'3. Signage Displays'!$E$7)+'3. Signage Displays'!$F$7</f>
        <v>19.719200512515037</v>
      </c>
      <c r="CY580" s="28">
        <f t="shared" si="71"/>
        <v>1</v>
      </c>
    </row>
    <row r="581" spans="1:103" s="17" customFormat="1" ht="19.5" customHeight="1">
      <c r="A581" s="28">
        <v>865</v>
      </c>
      <c r="B581" s="29" t="s">
        <v>2545</v>
      </c>
      <c r="C581" s="29" t="s">
        <v>2598</v>
      </c>
      <c r="D581" s="29" t="s">
        <v>2599</v>
      </c>
      <c r="E581" s="29" t="s">
        <v>2547</v>
      </c>
      <c r="F581" s="29" t="s">
        <v>2598</v>
      </c>
      <c r="G581" s="29" t="s">
        <v>2599</v>
      </c>
      <c r="H581" s="29" t="s">
        <v>2600</v>
      </c>
      <c r="I581" s="29" t="s">
        <v>78</v>
      </c>
      <c r="J581" s="29" t="s">
        <v>88</v>
      </c>
      <c r="K581" s="29" t="s">
        <v>158</v>
      </c>
      <c r="L581" s="29" t="s">
        <v>80</v>
      </c>
      <c r="M581" s="29"/>
      <c r="N581" s="30">
        <v>1000</v>
      </c>
      <c r="O581" s="30">
        <v>11.7</v>
      </c>
      <c r="P581" s="30">
        <v>18.7</v>
      </c>
      <c r="Q581" s="31">
        <v>23</v>
      </c>
      <c r="R581" s="30">
        <v>226.04</v>
      </c>
      <c r="S581" s="30">
        <v>1.78</v>
      </c>
      <c r="T581" s="30">
        <v>1080</v>
      </c>
      <c r="U581" s="30">
        <v>1920</v>
      </c>
      <c r="V581" s="32">
        <v>2.1</v>
      </c>
      <c r="W581" s="30">
        <v>9174</v>
      </c>
      <c r="X581" s="30">
        <v>60</v>
      </c>
      <c r="Y581" s="30">
        <v>0.7</v>
      </c>
      <c r="Z581" s="29" t="s">
        <v>150</v>
      </c>
      <c r="AA581" s="29" t="s">
        <v>86</v>
      </c>
      <c r="AB581" s="29"/>
      <c r="AC581" s="29"/>
      <c r="AD581" s="29" t="s">
        <v>84</v>
      </c>
      <c r="AE581" s="29" t="s">
        <v>83</v>
      </c>
      <c r="AF581" s="29" t="s">
        <v>1633</v>
      </c>
      <c r="AG581" s="29" t="s">
        <v>2594</v>
      </c>
      <c r="AH581" s="29" t="s">
        <v>86</v>
      </c>
      <c r="AI581" s="29"/>
      <c r="AJ581" s="29" t="s">
        <v>86</v>
      </c>
      <c r="AK581" s="29" t="s">
        <v>86</v>
      </c>
      <c r="AL581" s="29" t="s">
        <v>87</v>
      </c>
      <c r="AM581" s="29" t="s">
        <v>2594</v>
      </c>
      <c r="AN581" s="29" t="s">
        <v>86</v>
      </c>
      <c r="AO581" s="29" t="s">
        <v>86</v>
      </c>
      <c r="AP581" s="29" t="s">
        <v>86</v>
      </c>
      <c r="AQ581" s="29" t="s">
        <v>96</v>
      </c>
      <c r="AR581" s="29"/>
      <c r="AS581" s="29" t="s">
        <v>84</v>
      </c>
      <c r="AT581" s="29" t="s">
        <v>89</v>
      </c>
      <c r="AU581" s="29"/>
      <c r="AV581" s="30">
        <v>0</v>
      </c>
      <c r="AW581" s="29" t="s">
        <v>83</v>
      </c>
      <c r="AX581" s="29" t="s">
        <v>84</v>
      </c>
      <c r="AY581" s="30">
        <v>254.7</v>
      </c>
      <c r="AZ581" s="30">
        <v>254.7</v>
      </c>
      <c r="BA581" s="30">
        <v>254.7</v>
      </c>
      <c r="BB581" s="30">
        <v>200.9</v>
      </c>
      <c r="BC581" s="30">
        <v>12.34</v>
      </c>
      <c r="BD581" s="30">
        <v>12.49</v>
      </c>
      <c r="BE581" s="30">
        <v>13.67</v>
      </c>
      <c r="BF581" s="29"/>
      <c r="BG581" s="30">
        <v>0.31</v>
      </c>
      <c r="BH581" s="30">
        <v>0.16</v>
      </c>
      <c r="BI581" s="30">
        <v>0.5</v>
      </c>
      <c r="BJ581" s="30">
        <v>0.22</v>
      </c>
      <c r="BK581" s="30">
        <v>43.69</v>
      </c>
      <c r="BL581" s="30">
        <v>43.69</v>
      </c>
      <c r="BM581" s="30">
        <v>50.8</v>
      </c>
      <c r="BN581" s="30">
        <v>12.34</v>
      </c>
      <c r="BO581" s="30">
        <v>12.35</v>
      </c>
      <c r="BP581" s="30">
        <v>0.31</v>
      </c>
      <c r="BQ581" s="30">
        <v>0.42</v>
      </c>
      <c r="BR581" s="30">
        <v>0.25</v>
      </c>
      <c r="BS581" s="30">
        <v>13.73</v>
      </c>
      <c r="BT581" s="30">
        <v>44.5</v>
      </c>
      <c r="BU581" s="29"/>
      <c r="BV581" s="30">
        <v>0</v>
      </c>
      <c r="BW581" s="28">
        <v>865</v>
      </c>
      <c r="BX581" s="33">
        <f t="shared" si="66"/>
        <v>43.67736</v>
      </c>
      <c r="BY581" s="34">
        <f>IF(COUNTIF($G$2:G581,G581)=1,1,0)</f>
        <v>1</v>
      </c>
      <c r="BZ581" s="34">
        <f t="shared" si="67"/>
        <v>1</v>
      </c>
      <c r="CA581" s="28" t="s">
        <v>3405</v>
      </c>
      <c r="CB581" s="34" t="b">
        <f t="shared" si="65"/>
        <v>0</v>
      </c>
      <c r="CC581" s="34" t="b">
        <f t="shared" si="68"/>
        <v>0</v>
      </c>
      <c r="CD581" s="34" t="b">
        <f t="array" ref="CD581">ISNUMBER(SEARCH("Touch Screen",$AJ581))</f>
        <v>0</v>
      </c>
      <c r="CE581" s="34"/>
      <c r="CF581" s="34"/>
      <c r="CG581" s="32">
        <v>0.7</v>
      </c>
      <c r="CH581" s="28">
        <v>0</v>
      </c>
      <c r="CI581" s="33">
        <f>('2. AC Monitors'!$A$8*'1. Version 7 Dataset'!$R581)+('1. Version 7 Dataset'!$V581*'2. AC Monitors'!$B$8)+'2. AC Monitors'!$C$8</f>
        <v>44.396879999999996</v>
      </c>
      <c r="CJ581" s="35">
        <f>BX581-('2. AC Monitors'!$B$8*V581)</f>
        <v>34.85736</v>
      </c>
      <c r="CK581" s="33">
        <f>IF($CH581=0,CJ581,CJ581-('2. AC Monitors'!$A$15*'1. Version 7 Dataset'!$CG581))</f>
        <v>34.85736</v>
      </c>
      <c r="CL581" s="33">
        <f>IF($CC581=TRUE,'1. Version 7 Dataset'!CK581-($CI581*'2. AC Monitors'!$B$15),'1. Version 7 Dataset'!CK581)</f>
        <v>34.85736</v>
      </c>
      <c r="CM581" s="33">
        <f>IF($CD581=TRUE,CL581-($CI581*'2. AC Monitors'!$D$15),CL581)</f>
        <v>34.85736</v>
      </c>
      <c r="CN581" s="33">
        <f>IF($CB581=TRUE,CM581-($CI581*'2. AC Monitors'!$E$15),CM581)</f>
        <v>34.85736</v>
      </c>
      <c r="CO581" s="33">
        <f>IF($CA581="DC",CN581+(CI581*(1-'2. AC Monitors'!$D$21)),CN581)</f>
        <v>34.85736</v>
      </c>
      <c r="CP581" s="35">
        <f>('2. AC Monitors'!$A$8*'1. Version 7 Dataset'!$R581)+'2. AC Monitors'!$C$8</f>
        <v>35.576880000000003</v>
      </c>
      <c r="CQ581" s="35">
        <f t="shared" si="69"/>
        <v>1</v>
      </c>
      <c r="CR581" s="33">
        <f>(IF(CD581=TRUE,CI581+(CI581*'2. AC Monitors'!$D$15),'1. Version 7 Dataset'!CI581))*0.85</f>
        <v>37.737347999999997</v>
      </c>
      <c r="CS581" s="35">
        <f t="shared" si="70"/>
        <v>0</v>
      </c>
      <c r="CT581" s="35">
        <f>($AZ581*$R581*'3. Signage Displays'!$A$7)+'3. Signage Displays'!$B$7*TANH('3. Signage Displays'!$C$7*('1. Version 7 Dataset'!$R581+'3. Signage Displays'!$D$7)+'3. Signage Displays'!$E$7)+'3. Signage Displays'!$F$7</f>
        <v>31.049755189975425</v>
      </c>
      <c r="CU581" s="36">
        <f>($AZ581*$R581*'3. Signage Displays'!$A$7)</f>
        <v>2.3028955200000003</v>
      </c>
      <c r="CV581" s="37">
        <f>BE581-(AZ581*R581*'3. Signage Displays'!$A$7)</f>
        <v>11.36710448</v>
      </c>
      <c r="CW581" s="37">
        <f>IF(CC581=TRUE,CV581-(CT581*'3. Signage Displays'!$A$12),CV581)</f>
        <v>11.36710448</v>
      </c>
      <c r="CX581" s="38">
        <f>'3. Signage Displays'!$B$7*TANH('3. Signage Displays'!$C$7*('1. Version 7 Dataset'!R581+'3. Signage Displays'!$D$7)+'3. Signage Displays'!$E$7)+'3. Signage Displays'!$F$7</f>
        <v>28.746859669975425</v>
      </c>
      <c r="CY581" s="28">
        <f t="shared" si="71"/>
        <v>1</v>
      </c>
    </row>
    <row r="582" spans="1:103" s="17" customFormat="1" ht="19.5" customHeight="1">
      <c r="A582" s="28">
        <v>866</v>
      </c>
      <c r="B582" s="29" t="s">
        <v>2545</v>
      </c>
      <c r="C582" s="29" t="s">
        <v>2591</v>
      </c>
      <c r="D582" s="29" t="s">
        <v>2592</v>
      </c>
      <c r="E582" s="29" t="s">
        <v>2547</v>
      </c>
      <c r="F582" s="29" t="s">
        <v>2591</v>
      </c>
      <c r="G582" s="29" t="s">
        <v>2592</v>
      </c>
      <c r="H582" s="29" t="s">
        <v>2593</v>
      </c>
      <c r="I582" s="29" t="s">
        <v>78</v>
      </c>
      <c r="J582" s="29" t="s">
        <v>88</v>
      </c>
      <c r="K582" s="29" t="s">
        <v>158</v>
      </c>
      <c r="L582" s="29" t="s">
        <v>80</v>
      </c>
      <c r="M582" s="29"/>
      <c r="N582" s="30">
        <v>1000</v>
      </c>
      <c r="O582" s="30">
        <v>11.7</v>
      </c>
      <c r="P582" s="30">
        <v>18.7</v>
      </c>
      <c r="Q582" s="31">
        <v>21.5</v>
      </c>
      <c r="R582" s="30">
        <v>197.52</v>
      </c>
      <c r="S582" s="30">
        <v>1.78</v>
      </c>
      <c r="T582" s="30">
        <v>1080</v>
      </c>
      <c r="U582" s="30">
        <v>1920</v>
      </c>
      <c r="V582" s="32">
        <v>2.1</v>
      </c>
      <c r="W582" s="30">
        <v>10498</v>
      </c>
      <c r="X582" s="30">
        <v>60</v>
      </c>
      <c r="Y582" s="30">
        <v>0.7</v>
      </c>
      <c r="Z582" s="29" t="s">
        <v>150</v>
      </c>
      <c r="AA582" s="29" t="s">
        <v>86</v>
      </c>
      <c r="AB582" s="29"/>
      <c r="AC582" s="29"/>
      <c r="AD582" s="29" t="s">
        <v>84</v>
      </c>
      <c r="AE582" s="29" t="s">
        <v>83</v>
      </c>
      <c r="AF582" s="29" t="s">
        <v>1633</v>
      </c>
      <c r="AG582" s="29" t="s">
        <v>2594</v>
      </c>
      <c r="AH582" s="29" t="s">
        <v>86</v>
      </c>
      <c r="AI582" s="29"/>
      <c r="AJ582" s="29" t="s">
        <v>86</v>
      </c>
      <c r="AK582" s="29" t="s">
        <v>86</v>
      </c>
      <c r="AL582" s="29" t="s">
        <v>87</v>
      </c>
      <c r="AM582" s="29" t="s">
        <v>2594</v>
      </c>
      <c r="AN582" s="29" t="s">
        <v>86</v>
      </c>
      <c r="AO582" s="29" t="s">
        <v>86</v>
      </c>
      <c r="AP582" s="29" t="s">
        <v>86</v>
      </c>
      <c r="AQ582" s="29" t="s">
        <v>96</v>
      </c>
      <c r="AR582" s="29"/>
      <c r="AS582" s="29" t="s">
        <v>84</v>
      </c>
      <c r="AT582" s="29" t="s">
        <v>89</v>
      </c>
      <c r="AU582" s="29"/>
      <c r="AV582" s="30">
        <v>0</v>
      </c>
      <c r="AW582" s="29" t="s">
        <v>83</v>
      </c>
      <c r="AX582" s="29" t="s">
        <v>84</v>
      </c>
      <c r="AY582" s="30">
        <v>227.3</v>
      </c>
      <c r="AZ582" s="30">
        <v>227.3</v>
      </c>
      <c r="BA582" s="30">
        <v>227.3</v>
      </c>
      <c r="BB582" s="30">
        <v>201.5</v>
      </c>
      <c r="BC582" s="30">
        <v>12.86</v>
      </c>
      <c r="BD582" s="30">
        <v>13.08</v>
      </c>
      <c r="BE582" s="30">
        <v>15.35</v>
      </c>
      <c r="BF582" s="29"/>
      <c r="BG582" s="30">
        <v>0.3</v>
      </c>
      <c r="BH582" s="30">
        <v>0.16</v>
      </c>
      <c r="BI582" s="30">
        <v>0.5</v>
      </c>
      <c r="BJ582" s="30">
        <v>0.2</v>
      </c>
      <c r="BK582" s="30">
        <v>48.8</v>
      </c>
      <c r="BL582" s="30">
        <v>48.8</v>
      </c>
      <c r="BM582" s="30">
        <v>50.6</v>
      </c>
      <c r="BN582" s="30">
        <v>13.51</v>
      </c>
      <c r="BO582" s="30">
        <v>13.42</v>
      </c>
      <c r="BP582" s="30">
        <v>0.28999999999999998</v>
      </c>
      <c r="BQ582" s="30">
        <v>0.35</v>
      </c>
      <c r="BR582" s="30">
        <v>0.25</v>
      </c>
      <c r="BS582" s="30">
        <v>15.08</v>
      </c>
      <c r="BT582" s="30">
        <v>48.21</v>
      </c>
      <c r="BU582" s="29"/>
      <c r="BV582" s="30">
        <v>0</v>
      </c>
      <c r="BW582" s="28">
        <v>866</v>
      </c>
      <c r="BX582" s="33">
        <f t="shared" si="66"/>
        <v>48.771299999999997</v>
      </c>
      <c r="BY582" s="34">
        <f>IF(COUNTIF($G$2:G582,G582)=1,1,0)</f>
        <v>1</v>
      </c>
      <c r="BZ582" s="34">
        <f t="shared" si="67"/>
        <v>1</v>
      </c>
      <c r="CA582" s="28" t="s">
        <v>3405</v>
      </c>
      <c r="CB582" s="34" t="b">
        <f t="shared" ref="CB582:CB645" si="72">ISNUMBER(SEARCH("curved screen",AH582))</f>
        <v>0</v>
      </c>
      <c r="CC582" s="34" t="b">
        <f t="shared" si="68"/>
        <v>0</v>
      </c>
      <c r="CD582" s="34" t="b">
        <f t="array" ref="CD582">ISNUMBER(SEARCH("Touch Screen",$AJ582))</f>
        <v>0</v>
      </c>
      <c r="CE582" s="34"/>
      <c r="CF582" s="34"/>
      <c r="CG582" s="32">
        <v>0.7</v>
      </c>
      <c r="CH582" s="28">
        <v>0</v>
      </c>
      <c r="CI582" s="33">
        <f>('2. AC Monitors'!$A$8*'1. Version 7 Dataset'!$R582)+('1. Version 7 Dataset'!$V582*'2. AC Monitors'!$B$8)+'2. AC Monitors'!$C$8</f>
        <v>40.917439999999999</v>
      </c>
      <c r="CJ582" s="35">
        <f>BX582-('2. AC Monitors'!$B$8*V582)</f>
        <v>39.951299999999996</v>
      </c>
      <c r="CK582" s="33">
        <f>IF($CH582=0,CJ582,CJ582-('2. AC Monitors'!$A$15*'1. Version 7 Dataset'!$CG582))</f>
        <v>39.951299999999996</v>
      </c>
      <c r="CL582" s="33">
        <f>IF($CC582=TRUE,'1. Version 7 Dataset'!CK582-($CI582*'2. AC Monitors'!$B$15),'1. Version 7 Dataset'!CK582)</f>
        <v>39.951299999999996</v>
      </c>
      <c r="CM582" s="33">
        <f>IF($CD582=TRUE,CL582-($CI582*'2. AC Monitors'!$D$15),CL582)</f>
        <v>39.951299999999996</v>
      </c>
      <c r="CN582" s="33">
        <f>IF($CB582=TRUE,CM582-($CI582*'2. AC Monitors'!$E$15),CM582)</f>
        <v>39.951299999999996</v>
      </c>
      <c r="CO582" s="33">
        <f>IF($CA582="DC",CN582+(CI582*(1-'2. AC Monitors'!$D$21)),CN582)</f>
        <v>39.951299999999996</v>
      </c>
      <c r="CP582" s="35">
        <f>('2. AC Monitors'!$A$8*'1. Version 7 Dataset'!$R582)+'2. AC Monitors'!$C$8</f>
        <v>32.097440000000006</v>
      </c>
      <c r="CQ582" s="35">
        <f t="shared" si="69"/>
        <v>0</v>
      </c>
      <c r="CR582" s="33">
        <f>(IF(CD582=TRUE,CI582+(CI582*'2. AC Monitors'!$D$15),'1. Version 7 Dataset'!CI582))*0.85</f>
        <v>34.779823999999998</v>
      </c>
      <c r="CS582" s="35">
        <f t="shared" si="70"/>
        <v>0</v>
      </c>
      <c r="CT582" s="35">
        <f>($AZ582*$R582*'3. Signage Displays'!$A$7)+'3. Signage Displays'!$B$7*TANH('3. Signage Displays'!$C$7*('1. Version 7 Dataset'!$R582+'3. Signage Displays'!$D$7)+'3. Signage Displays'!$E$7)+'3. Signage Displays'!$F$7</f>
        <v>28.838947717923769</v>
      </c>
      <c r="CU582" s="36">
        <f>($AZ582*$R582*'3. Signage Displays'!$A$7)</f>
        <v>1.7958518400000003</v>
      </c>
      <c r="CV582" s="37">
        <f>BE582-(AZ582*R582*'3. Signage Displays'!$A$7)</f>
        <v>13.554148159999999</v>
      </c>
      <c r="CW582" s="37">
        <f>IF(CC582=TRUE,CV582-(CT582*'3. Signage Displays'!$A$12),CV582)</f>
        <v>13.554148159999999</v>
      </c>
      <c r="CX582" s="38">
        <f>'3. Signage Displays'!$B$7*TANH('3. Signage Displays'!$C$7*('1. Version 7 Dataset'!R582+'3. Signage Displays'!$D$7)+'3. Signage Displays'!$E$7)+'3. Signage Displays'!$F$7</f>
        <v>27.043095877923768</v>
      </c>
      <c r="CY582" s="28">
        <f t="shared" si="71"/>
        <v>1</v>
      </c>
    </row>
    <row r="583" spans="1:103" s="17" customFormat="1" ht="19.5" customHeight="1">
      <c r="A583" s="28">
        <v>869</v>
      </c>
      <c r="B583" s="29" t="s">
        <v>72</v>
      </c>
      <c r="C583" s="29" t="s">
        <v>289</v>
      </c>
      <c r="D583" s="29" t="s">
        <v>290</v>
      </c>
      <c r="E583" s="29" t="s">
        <v>75</v>
      </c>
      <c r="F583" s="29" t="s">
        <v>289</v>
      </c>
      <c r="G583" s="29" t="s">
        <v>290</v>
      </c>
      <c r="H583" s="29" t="s">
        <v>291</v>
      </c>
      <c r="I583" s="29" t="s">
        <v>78</v>
      </c>
      <c r="J583" s="29" t="s">
        <v>79</v>
      </c>
      <c r="K583" s="29"/>
      <c r="L583" s="29" t="s">
        <v>80</v>
      </c>
      <c r="M583" s="29"/>
      <c r="N583" s="30">
        <v>1000</v>
      </c>
      <c r="O583" s="30">
        <v>11.5</v>
      </c>
      <c r="P583" s="30">
        <v>20.5</v>
      </c>
      <c r="Q583" s="31">
        <v>23.6</v>
      </c>
      <c r="R583" s="30">
        <v>236.92</v>
      </c>
      <c r="S583" s="30">
        <v>1.78</v>
      </c>
      <c r="T583" s="30">
        <v>1080</v>
      </c>
      <c r="U583" s="30">
        <v>1920</v>
      </c>
      <c r="V583" s="32">
        <v>2.1</v>
      </c>
      <c r="W583" s="30">
        <v>8752</v>
      </c>
      <c r="X583" s="30">
        <v>60</v>
      </c>
      <c r="Y583" s="30">
        <v>0.7</v>
      </c>
      <c r="Z583" s="29" t="s">
        <v>150</v>
      </c>
      <c r="AA583" s="29" t="s">
        <v>86</v>
      </c>
      <c r="AB583" s="29"/>
      <c r="AC583" s="29"/>
      <c r="AD583" s="29" t="s">
        <v>84</v>
      </c>
      <c r="AE583" s="29" t="s">
        <v>84</v>
      </c>
      <c r="AF583" s="29" t="s">
        <v>274</v>
      </c>
      <c r="AG583" s="29" t="s">
        <v>254</v>
      </c>
      <c r="AH583" s="29" t="s">
        <v>86</v>
      </c>
      <c r="AI583" s="29"/>
      <c r="AJ583" s="29" t="s">
        <v>86</v>
      </c>
      <c r="AK583" s="29" t="s">
        <v>86</v>
      </c>
      <c r="AL583" s="29" t="s">
        <v>102</v>
      </c>
      <c r="AM583" s="29" t="s">
        <v>254</v>
      </c>
      <c r="AN583" s="29" t="s">
        <v>86</v>
      </c>
      <c r="AO583" s="29" t="s">
        <v>86</v>
      </c>
      <c r="AP583" s="29" t="s">
        <v>86</v>
      </c>
      <c r="AQ583" s="29" t="s">
        <v>96</v>
      </c>
      <c r="AR583" s="29"/>
      <c r="AS583" s="29" t="s">
        <v>84</v>
      </c>
      <c r="AT583" s="29" t="s">
        <v>89</v>
      </c>
      <c r="AU583" s="29"/>
      <c r="AV583" s="29"/>
      <c r="AW583" s="29" t="s">
        <v>84</v>
      </c>
      <c r="AX583" s="29" t="s">
        <v>84</v>
      </c>
      <c r="AY583" s="30">
        <v>300</v>
      </c>
      <c r="AZ583" s="30">
        <v>301.39999999999998</v>
      </c>
      <c r="BA583" s="30">
        <v>230.9</v>
      </c>
      <c r="BB583" s="30">
        <v>201.1</v>
      </c>
      <c r="BC583" s="29"/>
      <c r="BD583" s="29"/>
      <c r="BE583" s="30">
        <v>12.82</v>
      </c>
      <c r="BF583" s="29"/>
      <c r="BG583" s="30">
        <v>0.31</v>
      </c>
      <c r="BH583" s="29"/>
      <c r="BI583" s="29"/>
      <c r="BJ583" s="30">
        <v>0.15</v>
      </c>
      <c r="BK583" s="30">
        <v>41.07</v>
      </c>
      <c r="BL583" s="30">
        <v>41.07</v>
      </c>
      <c r="BM583" s="30">
        <v>53.1</v>
      </c>
      <c r="BN583" s="29"/>
      <c r="BO583" s="29"/>
      <c r="BP583" s="30">
        <v>0.19</v>
      </c>
      <c r="BQ583" s="30">
        <v>0.35</v>
      </c>
      <c r="BR583" s="29"/>
      <c r="BS583" s="30">
        <v>12.94</v>
      </c>
      <c r="BT583" s="30">
        <v>41.67</v>
      </c>
      <c r="BU583" s="29"/>
      <c r="BV583" s="30">
        <v>0</v>
      </c>
      <c r="BW583" s="28">
        <v>869</v>
      </c>
      <c r="BX583" s="33">
        <f t="shared" si="66"/>
        <v>41.071260000000002</v>
      </c>
      <c r="BY583" s="34">
        <f>IF(COUNTIF($G$2:G583,G583)=1,1,0)</f>
        <v>1</v>
      </c>
      <c r="BZ583" s="34">
        <f t="shared" si="67"/>
        <v>1</v>
      </c>
      <c r="CA583" s="28" t="s">
        <v>3405</v>
      </c>
      <c r="CB583" s="34" t="b">
        <f t="shared" si="72"/>
        <v>0</v>
      </c>
      <c r="CC583" s="34" t="b">
        <f t="shared" si="68"/>
        <v>0</v>
      </c>
      <c r="CD583" s="34" t="b">
        <f t="array" ref="CD583">ISNUMBER(SEARCH("Touch Screen",$AJ583))</f>
        <v>0</v>
      </c>
      <c r="CE583" s="34"/>
      <c r="CF583" s="34"/>
      <c r="CG583" s="32">
        <v>0.7</v>
      </c>
      <c r="CH583" s="28">
        <v>0</v>
      </c>
      <c r="CI583" s="33">
        <f>('2. AC Monitors'!$A$8*'1. Version 7 Dataset'!$R583)+('1. Version 7 Dataset'!$V583*'2. AC Monitors'!$B$8)+'2. AC Monitors'!$C$8</f>
        <v>45.724239999999995</v>
      </c>
      <c r="CJ583" s="35">
        <f>BX583-('2. AC Monitors'!$B$8*V583)</f>
        <v>32.251260000000002</v>
      </c>
      <c r="CK583" s="33">
        <f>IF($CH583=0,CJ583,CJ583-('2. AC Monitors'!$A$15*'1. Version 7 Dataset'!$CG583))</f>
        <v>32.251260000000002</v>
      </c>
      <c r="CL583" s="33">
        <f>IF($CC583=TRUE,'1. Version 7 Dataset'!CK583-($CI583*'2. AC Monitors'!$B$15),'1. Version 7 Dataset'!CK583)</f>
        <v>32.251260000000002</v>
      </c>
      <c r="CM583" s="33">
        <f>IF($CD583=TRUE,CL583-($CI583*'2. AC Monitors'!$D$15),CL583)</f>
        <v>32.251260000000002</v>
      </c>
      <c r="CN583" s="33">
        <f>IF($CB583=TRUE,CM583-($CI583*'2. AC Monitors'!$E$15),CM583)</f>
        <v>32.251260000000002</v>
      </c>
      <c r="CO583" s="33">
        <f>IF($CA583="DC",CN583+(CI583*(1-'2. AC Monitors'!$D$21)),CN583)</f>
        <v>32.251260000000002</v>
      </c>
      <c r="CP583" s="35">
        <f>('2. AC Monitors'!$A$8*'1. Version 7 Dataset'!$R583)+'2. AC Monitors'!$C$8</f>
        <v>36.904240000000001</v>
      </c>
      <c r="CQ583" s="35">
        <f t="shared" si="69"/>
        <v>1</v>
      </c>
      <c r="CR583" s="33">
        <f>(IF(CD583=TRUE,CI583+(CI583*'2. AC Monitors'!$D$15),'1. Version 7 Dataset'!CI583))*0.85</f>
        <v>38.865603999999998</v>
      </c>
      <c r="CS583" s="35">
        <f t="shared" si="70"/>
        <v>0</v>
      </c>
      <c r="CT583" s="35">
        <f>($AZ583*$R583*'3. Signage Displays'!$A$7)+'3. Signage Displays'!$B$7*TANH('3. Signage Displays'!$C$7*('1. Version 7 Dataset'!$R583+'3. Signage Displays'!$D$7)+'3. Signage Displays'!$E$7)+'3. Signage Displays'!$F$7</f>
        <v>32.2522350735929</v>
      </c>
      <c r="CU583" s="36">
        <f>($AZ583*$R583*'3. Signage Displays'!$A$7)</f>
        <v>2.8563075200000001</v>
      </c>
      <c r="CV583" s="37">
        <f>BE583-(AZ583*R583*'3. Signage Displays'!$A$7)</f>
        <v>9.9636924800000006</v>
      </c>
      <c r="CW583" s="37">
        <f>IF(CC583=TRUE,CV583-(CT583*'3. Signage Displays'!$A$12),CV583)</f>
        <v>9.9636924800000006</v>
      </c>
      <c r="CX583" s="38">
        <f>'3. Signage Displays'!$B$7*TANH('3. Signage Displays'!$C$7*('1. Version 7 Dataset'!R583+'3. Signage Displays'!$D$7)+'3. Signage Displays'!$E$7)+'3. Signage Displays'!$F$7</f>
        <v>29.395927553592902</v>
      </c>
      <c r="CY583" s="28">
        <f t="shared" si="71"/>
        <v>1</v>
      </c>
    </row>
    <row r="584" spans="1:103" s="17" customFormat="1" ht="19.5" customHeight="1">
      <c r="A584" s="28">
        <v>870</v>
      </c>
      <c r="B584" s="29" t="s">
        <v>72</v>
      </c>
      <c r="C584" s="29" t="s">
        <v>362</v>
      </c>
      <c r="D584" s="29" t="s">
        <v>363</v>
      </c>
      <c r="E584" s="29" t="s">
        <v>75</v>
      </c>
      <c r="F584" s="29" t="s">
        <v>362</v>
      </c>
      <c r="G584" s="29" t="s">
        <v>363</v>
      </c>
      <c r="H584" s="29" t="s">
        <v>364</v>
      </c>
      <c r="I584" s="29" t="s">
        <v>78</v>
      </c>
      <c r="J584" s="29" t="s">
        <v>79</v>
      </c>
      <c r="K584" s="29"/>
      <c r="L584" s="29" t="s">
        <v>80</v>
      </c>
      <c r="M584" s="29"/>
      <c r="N584" s="30">
        <v>1000</v>
      </c>
      <c r="O584" s="30">
        <v>11.3</v>
      </c>
      <c r="P584" s="30">
        <v>20</v>
      </c>
      <c r="Q584" s="31">
        <v>23</v>
      </c>
      <c r="R584" s="30">
        <v>226.05</v>
      </c>
      <c r="S584" s="30">
        <v>1.78</v>
      </c>
      <c r="T584" s="30">
        <v>1080</v>
      </c>
      <c r="U584" s="30">
        <v>1920</v>
      </c>
      <c r="V584" s="32">
        <v>2.1</v>
      </c>
      <c r="W584" s="30">
        <v>9173</v>
      </c>
      <c r="X584" s="30">
        <v>60</v>
      </c>
      <c r="Y584" s="30">
        <v>85</v>
      </c>
      <c r="Z584" s="29" t="s">
        <v>81</v>
      </c>
      <c r="AA584" s="29" t="s">
        <v>86</v>
      </c>
      <c r="AB584" s="29"/>
      <c r="AC584" s="29"/>
      <c r="AD584" s="29" t="s">
        <v>83</v>
      </c>
      <c r="AE584" s="29" t="s">
        <v>84</v>
      </c>
      <c r="AF584" s="29" t="s">
        <v>251</v>
      </c>
      <c r="AG584" s="29" t="s">
        <v>118</v>
      </c>
      <c r="AH584" s="29" t="s">
        <v>119</v>
      </c>
      <c r="AI584" s="29"/>
      <c r="AJ584" s="29" t="s">
        <v>120</v>
      </c>
      <c r="AK584" s="29" t="s">
        <v>86</v>
      </c>
      <c r="AL584" s="29" t="s">
        <v>102</v>
      </c>
      <c r="AM584" s="29" t="s">
        <v>118</v>
      </c>
      <c r="AN584" s="29" t="s">
        <v>86</v>
      </c>
      <c r="AO584" s="29" t="s">
        <v>86</v>
      </c>
      <c r="AP584" s="29" t="s">
        <v>86</v>
      </c>
      <c r="AQ584" s="29" t="s">
        <v>96</v>
      </c>
      <c r="AR584" s="29"/>
      <c r="AS584" s="29" t="s">
        <v>84</v>
      </c>
      <c r="AT584" s="29" t="s">
        <v>121</v>
      </c>
      <c r="AU584" s="29"/>
      <c r="AV584" s="30">
        <v>1</v>
      </c>
      <c r="AW584" s="29" t="s">
        <v>84</v>
      </c>
      <c r="AX584" s="29" t="s">
        <v>84</v>
      </c>
      <c r="AY584" s="30">
        <v>250</v>
      </c>
      <c r="AZ584" s="30">
        <v>257.39999999999998</v>
      </c>
      <c r="BA584" s="30">
        <v>210.4</v>
      </c>
      <c r="BB584" s="30">
        <v>201.3</v>
      </c>
      <c r="BC584" s="29"/>
      <c r="BD584" s="29"/>
      <c r="BE584" s="30">
        <v>14.34</v>
      </c>
      <c r="BF584" s="29"/>
      <c r="BG584" s="30">
        <v>0.31</v>
      </c>
      <c r="BH584" s="29"/>
      <c r="BI584" s="29"/>
      <c r="BJ584" s="30">
        <v>0.27</v>
      </c>
      <c r="BK584" s="30">
        <v>45.76</v>
      </c>
      <c r="BL584" s="30">
        <v>45.76</v>
      </c>
      <c r="BM584" s="30">
        <v>50.8</v>
      </c>
      <c r="BN584" s="29"/>
      <c r="BO584" s="29"/>
      <c r="BP584" s="30">
        <v>0.3</v>
      </c>
      <c r="BQ584" s="30">
        <v>0.35</v>
      </c>
      <c r="BR584" s="29"/>
      <c r="BS584" s="30">
        <v>14.5</v>
      </c>
      <c r="BT584" s="30">
        <v>46.44</v>
      </c>
      <c r="BU584" s="29"/>
      <c r="BV584" s="30">
        <v>0</v>
      </c>
      <c r="BW584" s="28">
        <v>870</v>
      </c>
      <c r="BX584" s="33">
        <f t="shared" si="66"/>
        <v>45.731579999999994</v>
      </c>
      <c r="BY584" s="34">
        <f>IF(COUNTIF($G$2:G584,G584)=1,1,0)</f>
        <v>1</v>
      </c>
      <c r="BZ584" s="34">
        <f t="shared" si="67"/>
        <v>1</v>
      </c>
      <c r="CA584" s="28" t="s">
        <v>3405</v>
      </c>
      <c r="CB584" s="34" t="b">
        <f t="shared" si="72"/>
        <v>0</v>
      </c>
      <c r="CC584" s="34" t="b">
        <f t="shared" si="68"/>
        <v>0</v>
      </c>
      <c r="CD584" s="34" t="b">
        <f t="array" ref="CD584">ISNUMBER(SEARCH("Touch Screen",$AJ584))</f>
        <v>0</v>
      </c>
      <c r="CE584" s="34"/>
      <c r="CF584" s="34"/>
      <c r="CG584" s="32">
        <v>85</v>
      </c>
      <c r="CH584" s="28">
        <v>0</v>
      </c>
      <c r="CI584" s="33">
        <f>('2. AC Monitors'!$A$8*'1. Version 7 Dataset'!$R584)+('1. Version 7 Dataset'!$V584*'2. AC Monitors'!$B$8)+'2. AC Monitors'!$C$8</f>
        <v>44.398099999999999</v>
      </c>
      <c r="CJ584" s="35">
        <f>BX584-('2. AC Monitors'!$B$8*V584)</f>
        <v>36.911579999999994</v>
      </c>
      <c r="CK584" s="33">
        <f>IF($CH584=0,CJ584,CJ584-('2. AC Monitors'!$A$15*'1. Version 7 Dataset'!$CG584))</f>
        <v>36.911579999999994</v>
      </c>
      <c r="CL584" s="33">
        <f>IF($CC584=TRUE,'1. Version 7 Dataset'!CK584-($CI584*'2. AC Monitors'!$B$15),'1. Version 7 Dataset'!CK584)</f>
        <v>36.911579999999994</v>
      </c>
      <c r="CM584" s="33">
        <f>IF($CD584=TRUE,CL584-($CI584*'2. AC Monitors'!$D$15),CL584)</f>
        <v>36.911579999999994</v>
      </c>
      <c r="CN584" s="33">
        <f>IF($CB584=TRUE,CM584-($CI584*'2. AC Monitors'!$E$15),CM584)</f>
        <v>36.911579999999994</v>
      </c>
      <c r="CO584" s="33">
        <f>IF($CA584="DC",CN584+(CI584*(1-'2. AC Monitors'!$D$21)),CN584)</f>
        <v>36.911579999999994</v>
      </c>
      <c r="CP584" s="35">
        <f>('2. AC Monitors'!$A$8*'1. Version 7 Dataset'!$R584)+'2. AC Monitors'!$C$8</f>
        <v>35.578099999999999</v>
      </c>
      <c r="CQ584" s="35">
        <f t="shared" si="69"/>
        <v>0</v>
      </c>
      <c r="CR584" s="33">
        <f>(IF(CD584=TRUE,CI584+(CI584*'2. AC Monitors'!$D$15),'1. Version 7 Dataset'!CI584))*0.85</f>
        <v>37.738385000000001</v>
      </c>
      <c r="CS584" s="35">
        <f t="shared" si="70"/>
        <v>0</v>
      </c>
      <c r="CT584" s="35">
        <f>($AZ584*$R584*'3. Signage Displays'!$A$7)+'3. Signage Displays'!$B$7*TANH('3. Signage Displays'!$C$7*('1. Version 7 Dataset'!$R584+'3. Signage Displays'!$D$7)+'3. Signage Displays'!$E$7)+'3. Signage Displays'!$F$7</f>
        <v>31.074867281943156</v>
      </c>
      <c r="CU584" s="36">
        <f>($AZ584*$R584*'3. Signage Displays'!$A$7)</f>
        <v>2.3274108</v>
      </c>
      <c r="CV584" s="37">
        <f>BE584-(AZ584*R584*'3. Signage Displays'!$A$7)</f>
        <v>12.012589200000001</v>
      </c>
      <c r="CW584" s="37">
        <f>IF(CC584=TRUE,CV584-(CT584*'3. Signage Displays'!$A$12),CV584)</f>
        <v>12.012589200000001</v>
      </c>
      <c r="CX584" s="38">
        <f>'3. Signage Displays'!$B$7*TANH('3. Signage Displays'!$C$7*('1. Version 7 Dataset'!R584+'3. Signage Displays'!$D$7)+'3. Signage Displays'!$E$7)+'3. Signage Displays'!$F$7</f>
        <v>28.747456481943154</v>
      </c>
      <c r="CY584" s="28">
        <f t="shared" si="71"/>
        <v>1</v>
      </c>
    </row>
    <row r="585" spans="1:103" s="17" customFormat="1" ht="19.5" customHeight="1">
      <c r="A585" s="28">
        <v>872</v>
      </c>
      <c r="B585" s="29" t="s">
        <v>1674</v>
      </c>
      <c r="C585" s="29" t="s">
        <v>1774</v>
      </c>
      <c r="D585" s="29" t="s">
        <v>1775</v>
      </c>
      <c r="E585" s="29" t="s">
        <v>1677</v>
      </c>
      <c r="F585" s="29" t="s">
        <v>1774</v>
      </c>
      <c r="G585" s="29" t="s">
        <v>1775</v>
      </c>
      <c r="H585" s="29"/>
      <c r="I585" s="29" t="s">
        <v>78</v>
      </c>
      <c r="J585" s="29" t="s">
        <v>100</v>
      </c>
      <c r="K585" s="29"/>
      <c r="L585" s="29" t="s">
        <v>80</v>
      </c>
      <c r="M585" s="29"/>
      <c r="N585" s="30">
        <v>1000</v>
      </c>
      <c r="O585" s="30">
        <v>10.5</v>
      </c>
      <c r="P585" s="30">
        <v>18.7</v>
      </c>
      <c r="Q585" s="31">
        <v>21.5</v>
      </c>
      <c r="R585" s="30">
        <v>197.52</v>
      </c>
      <c r="S585" s="30">
        <v>1.78</v>
      </c>
      <c r="T585" s="30">
        <v>1080</v>
      </c>
      <c r="U585" s="30">
        <v>1920</v>
      </c>
      <c r="V585" s="32">
        <v>2.1</v>
      </c>
      <c r="W585" s="30">
        <v>10498</v>
      </c>
      <c r="X585" s="30">
        <v>60</v>
      </c>
      <c r="Y585" s="30">
        <v>0.3</v>
      </c>
      <c r="Z585" s="29" t="s">
        <v>86</v>
      </c>
      <c r="AA585" s="29" t="s">
        <v>86</v>
      </c>
      <c r="AB585" s="29"/>
      <c r="AC585" s="29"/>
      <c r="AD585" s="29" t="s">
        <v>84</v>
      </c>
      <c r="AE585" s="29" t="s">
        <v>84</v>
      </c>
      <c r="AF585" s="29" t="s">
        <v>405</v>
      </c>
      <c r="AG585" s="29"/>
      <c r="AH585" s="29" t="s">
        <v>86</v>
      </c>
      <c r="AI585" s="29"/>
      <c r="AJ585" s="29" t="s">
        <v>86</v>
      </c>
      <c r="AK585" s="29" t="s">
        <v>86</v>
      </c>
      <c r="AL585" s="29" t="s">
        <v>107</v>
      </c>
      <c r="AM585" s="29"/>
      <c r="AN585" s="29" t="s">
        <v>86</v>
      </c>
      <c r="AO585" s="29" t="s">
        <v>86</v>
      </c>
      <c r="AP585" s="29" t="s">
        <v>86</v>
      </c>
      <c r="AQ585" s="29" t="s">
        <v>96</v>
      </c>
      <c r="AR585" s="29"/>
      <c r="AS585" s="29" t="s">
        <v>84</v>
      </c>
      <c r="AT585" s="29" t="s">
        <v>89</v>
      </c>
      <c r="AU585" s="29"/>
      <c r="AV585" s="30">
        <v>5</v>
      </c>
      <c r="AW585" s="29" t="s">
        <v>84</v>
      </c>
      <c r="AX585" s="29" t="s">
        <v>84</v>
      </c>
      <c r="AY585" s="30">
        <v>250</v>
      </c>
      <c r="AZ585" s="30">
        <v>279.10000000000002</v>
      </c>
      <c r="BA585" s="30">
        <v>237.8</v>
      </c>
      <c r="BB585" s="30">
        <v>200</v>
      </c>
      <c r="BC585" s="29"/>
      <c r="BD585" s="29"/>
      <c r="BE585" s="30">
        <v>13.42</v>
      </c>
      <c r="BF585" s="29"/>
      <c r="BG585" s="30">
        <v>0.37</v>
      </c>
      <c r="BH585" s="30">
        <v>0</v>
      </c>
      <c r="BI585" s="29"/>
      <c r="BJ585" s="30">
        <v>0.15</v>
      </c>
      <c r="BK585" s="30">
        <v>43.25</v>
      </c>
      <c r="BL585" s="30">
        <v>43.25</v>
      </c>
      <c r="BM585" s="30">
        <v>50.6</v>
      </c>
      <c r="BN585" s="29"/>
      <c r="BO585" s="29"/>
      <c r="BP585" s="30">
        <v>0.18</v>
      </c>
      <c r="BQ585" s="30">
        <v>0.4</v>
      </c>
      <c r="BR585" s="30">
        <v>0</v>
      </c>
      <c r="BS585" s="30">
        <v>13.45</v>
      </c>
      <c r="BT585" s="30">
        <v>43.52</v>
      </c>
      <c r="BU585" s="29"/>
      <c r="BV585" s="30">
        <v>0</v>
      </c>
      <c r="BW585" s="28">
        <v>872</v>
      </c>
      <c r="BX585" s="33">
        <f t="shared" si="66"/>
        <v>43.252499999999998</v>
      </c>
      <c r="BY585" s="34">
        <f>IF(COUNTIF($G$2:G585,G585)=1,1,0)</f>
        <v>1</v>
      </c>
      <c r="BZ585" s="34">
        <f t="shared" si="67"/>
        <v>1</v>
      </c>
      <c r="CA585" s="28" t="s">
        <v>3405</v>
      </c>
      <c r="CB585" s="34" t="b">
        <f t="shared" si="72"/>
        <v>0</v>
      </c>
      <c r="CC585" s="34" t="b">
        <f t="shared" si="68"/>
        <v>0</v>
      </c>
      <c r="CD585" s="34" t="b">
        <f t="array" ref="CD585">ISNUMBER(SEARCH("Touch Screen",$AJ585))</f>
        <v>0</v>
      </c>
      <c r="CE585" s="34"/>
      <c r="CF585" s="34"/>
      <c r="CG585" s="32">
        <v>0.3</v>
      </c>
      <c r="CH585" s="28">
        <v>0</v>
      </c>
      <c r="CI585" s="33">
        <f>('2. AC Monitors'!$A$8*'1. Version 7 Dataset'!$R585)+('1. Version 7 Dataset'!$V585*'2. AC Monitors'!$B$8)+'2. AC Monitors'!$C$8</f>
        <v>40.917439999999999</v>
      </c>
      <c r="CJ585" s="35">
        <f>BX585-('2. AC Monitors'!$B$8*V585)</f>
        <v>34.432499999999997</v>
      </c>
      <c r="CK585" s="33">
        <f>IF($CH585=0,CJ585,CJ585-('2. AC Monitors'!$A$15*'1. Version 7 Dataset'!$CG585))</f>
        <v>34.432499999999997</v>
      </c>
      <c r="CL585" s="33">
        <f>IF($CC585=TRUE,'1. Version 7 Dataset'!CK585-($CI585*'2. AC Monitors'!$B$15),'1. Version 7 Dataset'!CK585)</f>
        <v>34.432499999999997</v>
      </c>
      <c r="CM585" s="33">
        <f>IF($CD585=TRUE,CL585-($CI585*'2. AC Monitors'!$D$15),CL585)</f>
        <v>34.432499999999997</v>
      </c>
      <c r="CN585" s="33">
        <f>IF($CB585=TRUE,CM585-($CI585*'2. AC Monitors'!$E$15),CM585)</f>
        <v>34.432499999999997</v>
      </c>
      <c r="CO585" s="33">
        <f>IF($CA585="DC",CN585+(CI585*(1-'2. AC Monitors'!$D$21)),CN585)</f>
        <v>34.432499999999997</v>
      </c>
      <c r="CP585" s="35">
        <f>('2. AC Monitors'!$A$8*'1. Version 7 Dataset'!$R585)+'2. AC Monitors'!$C$8</f>
        <v>32.097440000000006</v>
      </c>
      <c r="CQ585" s="35">
        <f t="shared" si="69"/>
        <v>0</v>
      </c>
      <c r="CR585" s="33">
        <f>(IF(CD585=TRUE,CI585+(CI585*'2. AC Monitors'!$D$15),'1. Version 7 Dataset'!CI585))*0.85</f>
        <v>34.779823999999998</v>
      </c>
      <c r="CS585" s="35">
        <f t="shared" si="70"/>
        <v>0</v>
      </c>
      <c r="CT585" s="35">
        <f>($AZ585*$R585*'3. Signage Displays'!$A$7)+'3. Signage Displays'!$B$7*TANH('3. Signage Displays'!$C$7*('1. Version 7 Dataset'!$R585+'3. Signage Displays'!$D$7)+'3. Signage Displays'!$E$7)+'3. Signage Displays'!$F$7</f>
        <v>29.248209157923768</v>
      </c>
      <c r="CU585" s="36">
        <f>($AZ585*$R585*'3. Signage Displays'!$A$7)</f>
        <v>2.2051132800000004</v>
      </c>
      <c r="CV585" s="37">
        <f>BE585-(AZ585*R585*'3. Signage Displays'!$A$7)</f>
        <v>11.214886719999999</v>
      </c>
      <c r="CW585" s="37">
        <f>IF(CC585=TRUE,CV585-(CT585*'3. Signage Displays'!$A$12),CV585)</f>
        <v>11.214886719999999</v>
      </c>
      <c r="CX585" s="38">
        <f>'3. Signage Displays'!$B$7*TANH('3. Signage Displays'!$C$7*('1. Version 7 Dataset'!R585+'3. Signage Displays'!$D$7)+'3. Signage Displays'!$E$7)+'3. Signage Displays'!$F$7</f>
        <v>27.043095877923768</v>
      </c>
      <c r="CY585" s="28">
        <f t="shared" si="71"/>
        <v>1</v>
      </c>
    </row>
    <row r="586" spans="1:103" s="17" customFormat="1" ht="19.5" customHeight="1">
      <c r="A586" s="28">
        <v>875</v>
      </c>
      <c r="B586" s="29" t="s">
        <v>72</v>
      </c>
      <c r="C586" s="29" t="s">
        <v>140</v>
      </c>
      <c r="D586" s="29" t="s">
        <v>141</v>
      </c>
      <c r="E586" s="29" t="s">
        <v>75</v>
      </c>
      <c r="F586" s="29" t="s">
        <v>142</v>
      </c>
      <c r="G586" s="29" t="s">
        <v>143</v>
      </c>
      <c r="H586" s="29" t="s">
        <v>144</v>
      </c>
      <c r="I586" s="29" t="s">
        <v>78</v>
      </c>
      <c r="J586" s="29" t="s">
        <v>100</v>
      </c>
      <c r="K586" s="29"/>
      <c r="L586" s="29" t="s">
        <v>80</v>
      </c>
      <c r="M586" s="29"/>
      <c r="N586" s="30">
        <v>1000</v>
      </c>
      <c r="O586" s="30">
        <v>11.5</v>
      </c>
      <c r="P586" s="30">
        <v>20.5</v>
      </c>
      <c r="Q586" s="31">
        <v>23.5</v>
      </c>
      <c r="R586" s="30">
        <v>235.98</v>
      </c>
      <c r="S586" s="30">
        <v>1.78</v>
      </c>
      <c r="T586" s="30">
        <v>1080</v>
      </c>
      <c r="U586" s="30">
        <v>1920</v>
      </c>
      <c r="V586" s="32">
        <v>2.1</v>
      </c>
      <c r="W586" s="30">
        <v>8787</v>
      </c>
      <c r="X586" s="30">
        <v>60</v>
      </c>
      <c r="Y586" s="30">
        <v>0.3</v>
      </c>
      <c r="Z586" s="29" t="s">
        <v>86</v>
      </c>
      <c r="AA586" s="29" t="s">
        <v>86</v>
      </c>
      <c r="AB586" s="29"/>
      <c r="AC586" s="29"/>
      <c r="AD586" s="29" t="s">
        <v>84</v>
      </c>
      <c r="AE586" s="29" t="s">
        <v>84</v>
      </c>
      <c r="AF586" s="29" t="s">
        <v>145</v>
      </c>
      <c r="AG586" s="29"/>
      <c r="AH586" s="29" t="s">
        <v>86</v>
      </c>
      <c r="AI586" s="29"/>
      <c r="AJ586" s="29" t="s">
        <v>86</v>
      </c>
      <c r="AK586" s="29" t="s">
        <v>86</v>
      </c>
      <c r="AL586" s="29" t="s">
        <v>87</v>
      </c>
      <c r="AM586" s="29"/>
      <c r="AN586" s="29" t="s">
        <v>86</v>
      </c>
      <c r="AO586" s="29" t="s">
        <v>86</v>
      </c>
      <c r="AP586" s="29" t="s">
        <v>86</v>
      </c>
      <c r="AQ586" s="29" t="s">
        <v>96</v>
      </c>
      <c r="AR586" s="29"/>
      <c r="AS586" s="29" t="s">
        <v>84</v>
      </c>
      <c r="AT586" s="29" t="s">
        <v>89</v>
      </c>
      <c r="AU586" s="29"/>
      <c r="AV586" s="30">
        <v>5</v>
      </c>
      <c r="AW586" s="29" t="s">
        <v>84</v>
      </c>
      <c r="AX586" s="29" t="s">
        <v>84</v>
      </c>
      <c r="AY586" s="30">
        <v>250</v>
      </c>
      <c r="AZ586" s="30">
        <v>294.3</v>
      </c>
      <c r="BA586" s="30">
        <v>294</v>
      </c>
      <c r="BB586" s="30">
        <v>200</v>
      </c>
      <c r="BC586" s="29"/>
      <c r="BD586" s="29"/>
      <c r="BE586" s="30">
        <v>16.7</v>
      </c>
      <c r="BF586" s="29"/>
      <c r="BG586" s="30">
        <v>0.25</v>
      </c>
      <c r="BH586" s="30">
        <v>0</v>
      </c>
      <c r="BI586" s="29"/>
      <c r="BJ586" s="30">
        <v>0.18</v>
      </c>
      <c r="BK586" s="30">
        <v>52.63</v>
      </c>
      <c r="BL586" s="30">
        <v>52.63</v>
      </c>
      <c r="BM586" s="30">
        <v>52.9</v>
      </c>
      <c r="BN586" s="29"/>
      <c r="BO586" s="29"/>
      <c r="BP586" s="30">
        <v>0.22</v>
      </c>
      <c r="BQ586" s="30">
        <v>0.3</v>
      </c>
      <c r="BR586" s="30">
        <v>0</v>
      </c>
      <c r="BS586" s="30">
        <v>16.61</v>
      </c>
      <c r="BT586" s="30">
        <v>52.63</v>
      </c>
      <c r="BU586" s="29"/>
      <c r="BV586" s="30">
        <v>0</v>
      </c>
      <c r="BW586" s="28">
        <v>875</v>
      </c>
      <c r="BX586" s="33">
        <f t="shared" si="66"/>
        <v>52.625699999999995</v>
      </c>
      <c r="BY586" s="34">
        <f>IF(COUNTIF($G$2:G586,G586)=1,1,0)</f>
        <v>1</v>
      </c>
      <c r="BZ586" s="34">
        <f t="shared" si="67"/>
        <v>1</v>
      </c>
      <c r="CA586" s="28" t="s">
        <v>3405</v>
      </c>
      <c r="CB586" s="34" t="b">
        <f t="shared" si="72"/>
        <v>0</v>
      </c>
      <c r="CC586" s="34" t="b">
        <f t="shared" si="68"/>
        <v>0</v>
      </c>
      <c r="CD586" s="34" t="b">
        <f t="array" ref="CD586">ISNUMBER(SEARCH("Touch Screen",$AJ586))</f>
        <v>0</v>
      </c>
      <c r="CE586" s="34"/>
      <c r="CF586" s="34"/>
      <c r="CG586" s="32">
        <v>0.3</v>
      </c>
      <c r="CH586" s="28">
        <v>0</v>
      </c>
      <c r="CI586" s="33">
        <f>('2. AC Monitors'!$A$8*'1. Version 7 Dataset'!$R586)+('1. Version 7 Dataset'!$V586*'2. AC Monitors'!$B$8)+'2. AC Monitors'!$C$8</f>
        <v>45.609560000000002</v>
      </c>
      <c r="CJ586" s="35">
        <f>BX586-('2. AC Monitors'!$B$8*V586)</f>
        <v>43.805699999999995</v>
      </c>
      <c r="CK586" s="33">
        <f>IF($CH586=0,CJ586,CJ586-('2. AC Monitors'!$A$15*'1. Version 7 Dataset'!$CG586))</f>
        <v>43.805699999999995</v>
      </c>
      <c r="CL586" s="33">
        <f>IF($CC586=TRUE,'1. Version 7 Dataset'!CK586-($CI586*'2. AC Monitors'!$B$15),'1. Version 7 Dataset'!CK586)</f>
        <v>43.805699999999995</v>
      </c>
      <c r="CM586" s="33">
        <f>IF($CD586=TRUE,CL586-($CI586*'2. AC Monitors'!$D$15),CL586)</f>
        <v>43.805699999999995</v>
      </c>
      <c r="CN586" s="33">
        <f>IF($CB586=TRUE,CM586-($CI586*'2. AC Monitors'!$E$15),CM586)</f>
        <v>43.805699999999995</v>
      </c>
      <c r="CO586" s="33">
        <f>IF($CA586="DC",CN586+(CI586*(1-'2. AC Monitors'!$D$21)),CN586)</f>
        <v>43.805699999999995</v>
      </c>
      <c r="CP586" s="35">
        <f>('2. AC Monitors'!$A$8*'1. Version 7 Dataset'!$R586)+'2. AC Monitors'!$C$8</f>
        <v>36.789559999999994</v>
      </c>
      <c r="CQ586" s="35">
        <f t="shared" si="69"/>
        <v>0</v>
      </c>
      <c r="CR586" s="33">
        <f>(IF(CD586=TRUE,CI586+(CI586*'2. AC Monitors'!$D$15),'1. Version 7 Dataset'!CI586))*0.85</f>
        <v>38.768126000000002</v>
      </c>
      <c r="CS586" s="35">
        <f t="shared" si="70"/>
        <v>0</v>
      </c>
      <c r="CT586" s="35">
        <f>($AZ586*$R586*'3. Signage Displays'!$A$7)+'3. Signage Displays'!$B$7*TANH('3. Signage Displays'!$C$7*('1. Version 7 Dataset'!$R586+'3. Signage Displays'!$D$7)+'3. Signage Displays'!$E$7)+'3. Signage Displays'!$F$7</f>
        <v>32.117827831673004</v>
      </c>
      <c r="CU586" s="36">
        <f>($AZ586*$R586*'3. Signage Displays'!$A$7)</f>
        <v>2.7779565600000002</v>
      </c>
      <c r="CV586" s="37">
        <f>BE586-(AZ586*R586*'3. Signage Displays'!$A$7)</f>
        <v>13.922043439999999</v>
      </c>
      <c r="CW586" s="37">
        <f>IF(CC586=TRUE,CV586-(CT586*'3. Signage Displays'!$A$12),CV586)</f>
        <v>13.922043439999999</v>
      </c>
      <c r="CX586" s="38">
        <f>'3. Signage Displays'!$B$7*TANH('3. Signage Displays'!$C$7*('1. Version 7 Dataset'!R586+'3. Signage Displays'!$D$7)+'3. Signage Displays'!$E$7)+'3. Signage Displays'!$F$7</f>
        <v>29.339871271673005</v>
      </c>
      <c r="CY586" s="28">
        <f t="shared" si="71"/>
        <v>1</v>
      </c>
    </row>
    <row r="587" spans="1:103" s="17" customFormat="1" ht="19.5" customHeight="1">
      <c r="A587" s="28">
        <v>877</v>
      </c>
      <c r="B587" s="29" t="s">
        <v>72</v>
      </c>
      <c r="C587" s="29" t="s">
        <v>371</v>
      </c>
      <c r="D587" s="29" t="s">
        <v>372</v>
      </c>
      <c r="E587" s="29" t="s">
        <v>75</v>
      </c>
      <c r="F587" s="29" t="s">
        <v>371</v>
      </c>
      <c r="G587" s="29" t="s">
        <v>372</v>
      </c>
      <c r="H587" s="29"/>
      <c r="I587" s="29" t="s">
        <v>78</v>
      </c>
      <c r="J587" s="29" t="s">
        <v>100</v>
      </c>
      <c r="K587" s="29"/>
      <c r="L587" s="29" t="s">
        <v>80</v>
      </c>
      <c r="M587" s="29"/>
      <c r="N587" s="30">
        <v>1000</v>
      </c>
      <c r="O587" s="30">
        <v>11.3</v>
      </c>
      <c r="P587" s="30">
        <v>20</v>
      </c>
      <c r="Q587" s="31">
        <v>23</v>
      </c>
      <c r="R587" s="30">
        <v>226.04</v>
      </c>
      <c r="S587" s="30">
        <v>1.78</v>
      </c>
      <c r="T587" s="30">
        <v>1080</v>
      </c>
      <c r="U587" s="30">
        <v>1920</v>
      </c>
      <c r="V587" s="32">
        <v>2.1</v>
      </c>
      <c r="W587" s="30">
        <v>9174</v>
      </c>
      <c r="X587" s="30">
        <v>60</v>
      </c>
      <c r="Y587" s="30">
        <v>0.3</v>
      </c>
      <c r="Z587" s="29" t="s">
        <v>86</v>
      </c>
      <c r="AA587" s="29" t="s">
        <v>86</v>
      </c>
      <c r="AB587" s="29"/>
      <c r="AC587" s="29"/>
      <c r="AD587" s="29" t="s">
        <v>83</v>
      </c>
      <c r="AE587" s="29" t="s">
        <v>84</v>
      </c>
      <c r="AF587" s="29" t="s">
        <v>373</v>
      </c>
      <c r="AG587" s="29"/>
      <c r="AH587" s="29" t="s">
        <v>86</v>
      </c>
      <c r="AI587" s="29"/>
      <c r="AJ587" s="29" t="s">
        <v>318</v>
      </c>
      <c r="AK587" s="29" t="s">
        <v>86</v>
      </c>
      <c r="AL587" s="29" t="s">
        <v>87</v>
      </c>
      <c r="AM587" s="29"/>
      <c r="AN587" s="29" t="s">
        <v>86</v>
      </c>
      <c r="AO587" s="29" t="s">
        <v>86</v>
      </c>
      <c r="AP587" s="29" t="s">
        <v>86</v>
      </c>
      <c r="AQ587" s="29" t="s">
        <v>88</v>
      </c>
      <c r="AR587" s="29" t="s">
        <v>374</v>
      </c>
      <c r="AS587" s="29" t="s">
        <v>84</v>
      </c>
      <c r="AT587" s="29" t="s">
        <v>89</v>
      </c>
      <c r="AU587" s="29"/>
      <c r="AV587" s="30">
        <v>1</v>
      </c>
      <c r="AW587" s="29" t="s">
        <v>84</v>
      </c>
      <c r="AX587" s="29" t="s">
        <v>84</v>
      </c>
      <c r="AY587" s="30">
        <v>250</v>
      </c>
      <c r="AZ587" s="30">
        <v>330</v>
      </c>
      <c r="BA587" s="30">
        <v>256</v>
      </c>
      <c r="BB587" s="30">
        <v>200</v>
      </c>
      <c r="BC587" s="29"/>
      <c r="BD587" s="29"/>
      <c r="BE587" s="30">
        <v>17.190000000000001</v>
      </c>
      <c r="BF587" s="29"/>
      <c r="BG587" s="30">
        <v>0.72</v>
      </c>
      <c r="BH587" s="30">
        <v>0.54</v>
      </c>
      <c r="BI587" s="29"/>
      <c r="BJ587" s="30">
        <v>0.4</v>
      </c>
      <c r="BK587" s="30">
        <v>56.82</v>
      </c>
      <c r="BL587" s="30">
        <v>56.82</v>
      </c>
      <c r="BM587" s="30">
        <v>58.4</v>
      </c>
      <c r="BN587" s="29"/>
      <c r="BO587" s="29"/>
      <c r="BP587" s="30">
        <v>0.4</v>
      </c>
      <c r="BQ587" s="30">
        <v>0.72</v>
      </c>
      <c r="BR587" s="30">
        <v>0.54</v>
      </c>
      <c r="BS587" s="30">
        <v>17.170000000000002</v>
      </c>
      <c r="BT587" s="30">
        <v>56.73</v>
      </c>
      <c r="BU587" s="29"/>
      <c r="BV587" s="30">
        <v>0</v>
      </c>
      <c r="BW587" s="28">
        <v>877</v>
      </c>
      <c r="BX587" s="33">
        <f t="shared" si="66"/>
        <v>56.804219999999994</v>
      </c>
      <c r="BY587" s="34">
        <f>IF(COUNTIF($G$2:G587,G587)=1,1,0)</f>
        <v>1</v>
      </c>
      <c r="BZ587" s="34">
        <f t="shared" si="67"/>
        <v>1</v>
      </c>
      <c r="CA587" s="28" t="s">
        <v>3405</v>
      </c>
      <c r="CB587" s="34" t="b">
        <f t="shared" si="72"/>
        <v>0</v>
      </c>
      <c r="CC587" s="34" t="b">
        <f t="shared" si="68"/>
        <v>0</v>
      </c>
      <c r="CD587" s="34" t="b">
        <f t="array" ref="CD587">ISNUMBER(SEARCH("Touch Screen",$AJ587))</f>
        <v>1</v>
      </c>
      <c r="CE587" s="34"/>
      <c r="CF587" s="34"/>
      <c r="CG587" s="32">
        <v>0.3</v>
      </c>
      <c r="CH587" s="28">
        <v>0</v>
      </c>
      <c r="CI587" s="33">
        <f>('2. AC Monitors'!$A$8*'1. Version 7 Dataset'!$R587)+('1. Version 7 Dataset'!$V587*'2. AC Monitors'!$B$8)+'2. AC Monitors'!$C$8</f>
        <v>44.396879999999996</v>
      </c>
      <c r="CJ587" s="35">
        <f>BX587-('2. AC Monitors'!$B$8*V587)</f>
        <v>47.984219999999993</v>
      </c>
      <c r="CK587" s="33">
        <f>IF($CH587=0,CJ587,CJ587-('2. AC Monitors'!$A$15*'1. Version 7 Dataset'!$CG587))</f>
        <v>47.984219999999993</v>
      </c>
      <c r="CL587" s="33">
        <f>IF($CC587=TRUE,'1. Version 7 Dataset'!CK587-($CI587*'2. AC Monitors'!$B$15),'1. Version 7 Dataset'!CK587)</f>
        <v>47.984219999999993</v>
      </c>
      <c r="CM587" s="33">
        <f>IF($CD587=TRUE,CL587-($CI587*'2. AC Monitors'!$D$15),CL587)</f>
        <v>41.324687999999995</v>
      </c>
      <c r="CN587" s="33">
        <f>IF($CB587=TRUE,CM587-($CI587*'2. AC Monitors'!$E$15),CM587)</f>
        <v>41.324687999999995</v>
      </c>
      <c r="CO587" s="33">
        <f>IF($CA587="DC",CN587+(CI587*(1-'2. AC Monitors'!$D$21)),CN587)</f>
        <v>41.324687999999995</v>
      </c>
      <c r="CP587" s="35">
        <f>('2. AC Monitors'!$A$8*'1. Version 7 Dataset'!$R587)+'2. AC Monitors'!$C$8</f>
        <v>35.576880000000003</v>
      </c>
      <c r="CQ587" s="35">
        <f t="shared" si="69"/>
        <v>0</v>
      </c>
      <c r="CR587" s="33">
        <f>(IF(CD587=TRUE,CI587+(CI587*'2. AC Monitors'!$D$15),'1. Version 7 Dataset'!CI587))*0.85</f>
        <v>43.397950199999997</v>
      </c>
      <c r="CS587" s="35">
        <f t="shared" si="70"/>
        <v>0</v>
      </c>
      <c r="CT587" s="35">
        <f>($AZ587*$R587*'3. Signage Displays'!$A$7)+'3. Signage Displays'!$B$7*TANH('3. Signage Displays'!$C$7*('1. Version 7 Dataset'!$R587+'3. Signage Displays'!$D$7)+'3. Signage Displays'!$E$7)+'3. Signage Displays'!$F$7</f>
        <v>31.730587669975424</v>
      </c>
      <c r="CU587" s="36">
        <f>($AZ587*$R587*'3. Signage Displays'!$A$7)</f>
        <v>2.9837280000000002</v>
      </c>
      <c r="CV587" s="37">
        <f>BE587-(AZ587*R587*'3. Signage Displays'!$A$7)</f>
        <v>14.206272000000002</v>
      </c>
      <c r="CW587" s="37">
        <f>IF(CC587=TRUE,CV587-(CT587*'3. Signage Displays'!$A$12),CV587)</f>
        <v>14.206272000000002</v>
      </c>
      <c r="CX587" s="38">
        <f>'3. Signage Displays'!$B$7*TANH('3. Signage Displays'!$C$7*('1. Version 7 Dataset'!R587+'3. Signage Displays'!$D$7)+'3. Signage Displays'!$E$7)+'3. Signage Displays'!$F$7</f>
        <v>28.746859669975425</v>
      </c>
      <c r="CY587" s="28">
        <f t="shared" si="71"/>
        <v>1</v>
      </c>
    </row>
    <row r="588" spans="1:103" s="17" customFormat="1" ht="19.5" customHeight="1">
      <c r="A588" s="28">
        <v>880</v>
      </c>
      <c r="B588" s="29" t="s">
        <v>679</v>
      </c>
      <c r="C588" s="29" t="s">
        <v>721</v>
      </c>
      <c r="D588" s="29" t="s">
        <v>722</v>
      </c>
      <c r="E588" s="29" t="s">
        <v>682</v>
      </c>
      <c r="F588" s="29" t="s">
        <v>721</v>
      </c>
      <c r="G588" s="29" t="s">
        <v>722</v>
      </c>
      <c r="H588" s="29" t="s">
        <v>723</v>
      </c>
      <c r="I588" s="29" t="s">
        <v>78</v>
      </c>
      <c r="J588" s="29" t="s">
        <v>88</v>
      </c>
      <c r="K588" s="29" t="s">
        <v>158</v>
      </c>
      <c r="L588" s="29" t="s">
        <v>80</v>
      </c>
      <c r="M588" s="29" t="s">
        <v>105</v>
      </c>
      <c r="N588" s="30">
        <v>1000</v>
      </c>
      <c r="O588" s="30">
        <v>10.6</v>
      </c>
      <c r="P588" s="30">
        <v>18.8</v>
      </c>
      <c r="Q588" s="31">
        <v>21.5</v>
      </c>
      <c r="R588" s="30">
        <v>198.1</v>
      </c>
      <c r="S588" s="30">
        <v>1.78</v>
      </c>
      <c r="T588" s="30">
        <v>1080</v>
      </c>
      <c r="U588" s="30">
        <v>1920</v>
      </c>
      <c r="V588" s="32">
        <v>2.1</v>
      </c>
      <c r="W588" s="30">
        <v>10499</v>
      </c>
      <c r="X588" s="30">
        <v>60</v>
      </c>
      <c r="Y588" s="30">
        <v>32.799999999999997</v>
      </c>
      <c r="Z588" s="29" t="s">
        <v>86</v>
      </c>
      <c r="AA588" s="29" t="s">
        <v>86</v>
      </c>
      <c r="AB588" s="29"/>
      <c r="AC588" s="29"/>
      <c r="AD588" s="29" t="s">
        <v>84</v>
      </c>
      <c r="AE588" s="29" t="s">
        <v>83</v>
      </c>
      <c r="AF588" s="29" t="s">
        <v>139</v>
      </c>
      <c r="AG588" s="29" t="s">
        <v>105</v>
      </c>
      <c r="AH588" s="29" t="s">
        <v>86</v>
      </c>
      <c r="AI588" s="29" t="s">
        <v>105</v>
      </c>
      <c r="AJ588" s="29" t="s">
        <v>86</v>
      </c>
      <c r="AK588" s="29" t="s">
        <v>86</v>
      </c>
      <c r="AL588" s="29" t="s">
        <v>102</v>
      </c>
      <c r="AM588" s="29" t="s">
        <v>105</v>
      </c>
      <c r="AN588" s="29" t="s">
        <v>86</v>
      </c>
      <c r="AO588" s="29" t="s">
        <v>86</v>
      </c>
      <c r="AP588" s="29" t="s">
        <v>86</v>
      </c>
      <c r="AQ588" s="29" t="s">
        <v>96</v>
      </c>
      <c r="AR588" s="29" t="s">
        <v>105</v>
      </c>
      <c r="AS588" s="29" t="s">
        <v>84</v>
      </c>
      <c r="AT588" s="29" t="s">
        <v>89</v>
      </c>
      <c r="AU588" s="29" t="s">
        <v>105</v>
      </c>
      <c r="AV588" s="30">
        <v>5</v>
      </c>
      <c r="AW588" s="29" t="s">
        <v>84</v>
      </c>
      <c r="AX588" s="29" t="s">
        <v>84</v>
      </c>
      <c r="AY588" s="30">
        <v>275.60000000000002</v>
      </c>
      <c r="AZ588" s="30">
        <v>275.60000000000002</v>
      </c>
      <c r="BA588" s="30">
        <v>256</v>
      </c>
      <c r="BB588" s="30">
        <v>200</v>
      </c>
      <c r="BC588" s="29"/>
      <c r="BD588" s="29"/>
      <c r="BE588" s="30">
        <v>15.23</v>
      </c>
      <c r="BF588" s="29"/>
      <c r="BG588" s="30">
        <v>0.27</v>
      </c>
      <c r="BH588" s="29"/>
      <c r="BI588" s="29"/>
      <c r="BJ588" s="30">
        <v>0.21</v>
      </c>
      <c r="BK588" s="30">
        <v>48.22</v>
      </c>
      <c r="BL588" s="30">
        <v>48.22</v>
      </c>
      <c r="BM588" s="30">
        <v>50.6</v>
      </c>
      <c r="BN588" s="29"/>
      <c r="BO588" s="29"/>
      <c r="BP588" s="30">
        <v>0.28000000000000003</v>
      </c>
      <c r="BQ588" s="30">
        <v>0.33</v>
      </c>
      <c r="BR588" s="29"/>
      <c r="BS588" s="30">
        <v>15.37</v>
      </c>
      <c r="BT588" s="30">
        <v>48.99</v>
      </c>
      <c r="BU588" s="29"/>
      <c r="BV588" s="30">
        <v>0</v>
      </c>
      <c r="BW588" s="28">
        <v>880</v>
      </c>
      <c r="BX588" s="33">
        <f t="shared" si="66"/>
        <v>48.232559999999999</v>
      </c>
      <c r="BY588" s="34">
        <f>IF(COUNTIF($G$2:G588,G588)=1,1,0)</f>
        <v>1</v>
      </c>
      <c r="BZ588" s="34">
        <f t="shared" si="67"/>
        <v>1</v>
      </c>
      <c r="CA588" s="28" t="s">
        <v>3405</v>
      </c>
      <c r="CB588" s="34" t="b">
        <f t="shared" si="72"/>
        <v>0</v>
      </c>
      <c r="CC588" s="34" t="b">
        <f t="shared" si="68"/>
        <v>0</v>
      </c>
      <c r="CD588" s="34" t="b">
        <f t="array" ref="CD588">ISNUMBER(SEARCH("Touch Screen",$AJ588))</f>
        <v>0</v>
      </c>
      <c r="CE588" s="34"/>
      <c r="CF588" s="34"/>
      <c r="CG588" s="32">
        <v>32.799999999999997</v>
      </c>
      <c r="CH588" s="28">
        <v>0</v>
      </c>
      <c r="CI588" s="33">
        <f>('2. AC Monitors'!$A$8*'1. Version 7 Dataset'!$R588)+('1. Version 7 Dataset'!$V588*'2. AC Monitors'!$B$8)+'2. AC Monitors'!$C$8</f>
        <v>40.988199999999999</v>
      </c>
      <c r="CJ588" s="35">
        <f>BX588-('2. AC Monitors'!$B$8*V588)</f>
        <v>39.412559999999999</v>
      </c>
      <c r="CK588" s="33">
        <f>IF($CH588=0,CJ588,CJ588-('2. AC Monitors'!$A$15*'1. Version 7 Dataset'!$CG588))</f>
        <v>39.412559999999999</v>
      </c>
      <c r="CL588" s="33">
        <f>IF($CC588=TRUE,'1. Version 7 Dataset'!CK588-($CI588*'2. AC Monitors'!$B$15),'1. Version 7 Dataset'!CK588)</f>
        <v>39.412559999999999</v>
      </c>
      <c r="CM588" s="33">
        <f>IF($CD588=TRUE,CL588-($CI588*'2. AC Monitors'!$D$15),CL588)</f>
        <v>39.412559999999999</v>
      </c>
      <c r="CN588" s="33">
        <f>IF($CB588=TRUE,CM588-($CI588*'2. AC Monitors'!$E$15),CM588)</f>
        <v>39.412559999999999</v>
      </c>
      <c r="CO588" s="33">
        <f>IF($CA588="DC",CN588+(CI588*(1-'2. AC Monitors'!$D$21)),CN588)</f>
        <v>39.412559999999999</v>
      </c>
      <c r="CP588" s="35">
        <f>('2. AC Monitors'!$A$8*'1. Version 7 Dataset'!$R588)+'2. AC Monitors'!$C$8</f>
        <v>32.168199999999999</v>
      </c>
      <c r="CQ588" s="35">
        <f t="shared" si="69"/>
        <v>0</v>
      </c>
      <c r="CR588" s="33">
        <f>(IF(CD588=TRUE,CI588+(CI588*'2. AC Monitors'!$D$15),'1. Version 7 Dataset'!CI588))*0.85</f>
        <v>34.839970000000001</v>
      </c>
      <c r="CS588" s="35">
        <f t="shared" si="70"/>
        <v>0</v>
      </c>
      <c r="CT588" s="35">
        <f>($AZ588*$R588*'3. Signage Displays'!$A$7)+'3. Signage Displays'!$B$7*TANH('3. Signage Displays'!$C$7*('1. Version 7 Dataset'!$R588+'3. Signage Displays'!$D$7)+'3. Signage Displays'!$E$7)+'3. Signage Displays'!$F$7</f>
        <v>29.261629807445491</v>
      </c>
      <c r="CU588" s="36">
        <f>($AZ588*$R588*'3. Signage Displays'!$A$7)</f>
        <v>2.1838544000000004</v>
      </c>
      <c r="CV588" s="37">
        <f>BE588-(AZ588*R588*'3. Signage Displays'!$A$7)</f>
        <v>13.046145599999999</v>
      </c>
      <c r="CW588" s="37">
        <f>IF(CC588=TRUE,CV588-(CT588*'3. Signage Displays'!$A$12),CV588)</f>
        <v>13.046145599999999</v>
      </c>
      <c r="CX588" s="38">
        <f>'3. Signage Displays'!$B$7*TANH('3. Signage Displays'!$C$7*('1. Version 7 Dataset'!R588+'3. Signage Displays'!$D$7)+'3. Signage Displays'!$E$7)+'3. Signage Displays'!$F$7</f>
        <v>27.077775407445493</v>
      </c>
      <c r="CY588" s="28">
        <f t="shared" si="71"/>
        <v>1</v>
      </c>
    </row>
    <row r="589" spans="1:103" s="17" customFormat="1" ht="19.5" customHeight="1">
      <c r="A589" s="28">
        <v>881</v>
      </c>
      <c r="B589" s="29" t="s">
        <v>72</v>
      </c>
      <c r="C589" s="29" t="s">
        <v>368</v>
      </c>
      <c r="D589" s="29" t="s">
        <v>369</v>
      </c>
      <c r="E589" s="29" t="s">
        <v>75</v>
      </c>
      <c r="F589" s="29" t="s">
        <v>322</v>
      </c>
      <c r="G589" s="29" t="s">
        <v>323</v>
      </c>
      <c r="H589" s="29" t="s">
        <v>370</v>
      </c>
      <c r="I589" s="29" t="s">
        <v>78</v>
      </c>
      <c r="J589" s="29" t="s">
        <v>79</v>
      </c>
      <c r="K589" s="29"/>
      <c r="L589" s="29" t="s">
        <v>80</v>
      </c>
      <c r="M589" s="29"/>
      <c r="N589" s="30">
        <v>1000</v>
      </c>
      <c r="O589" s="30">
        <v>10.5</v>
      </c>
      <c r="P589" s="30">
        <v>18.7</v>
      </c>
      <c r="Q589" s="31">
        <v>21.5</v>
      </c>
      <c r="R589" s="30">
        <v>197.6</v>
      </c>
      <c r="S589" s="30">
        <v>1.78</v>
      </c>
      <c r="T589" s="30">
        <v>1080</v>
      </c>
      <c r="U589" s="30">
        <v>1920</v>
      </c>
      <c r="V589" s="32">
        <v>2.1</v>
      </c>
      <c r="W589" s="30">
        <v>10494</v>
      </c>
      <c r="X589" s="30">
        <v>60</v>
      </c>
      <c r="Y589" s="30">
        <v>85</v>
      </c>
      <c r="Z589" s="29" t="s">
        <v>81</v>
      </c>
      <c r="AA589" s="29" t="s">
        <v>86</v>
      </c>
      <c r="AB589" s="29"/>
      <c r="AC589" s="29"/>
      <c r="AD589" s="29" t="s">
        <v>83</v>
      </c>
      <c r="AE589" s="29" t="s">
        <v>84</v>
      </c>
      <c r="AF589" s="29" t="s">
        <v>248</v>
      </c>
      <c r="AG589" s="29" t="s">
        <v>118</v>
      </c>
      <c r="AH589" s="29" t="s">
        <v>119</v>
      </c>
      <c r="AI589" s="29"/>
      <c r="AJ589" s="29" t="s">
        <v>120</v>
      </c>
      <c r="AK589" s="29" t="s">
        <v>86</v>
      </c>
      <c r="AL589" s="29" t="s">
        <v>102</v>
      </c>
      <c r="AM589" s="29" t="s">
        <v>118</v>
      </c>
      <c r="AN589" s="29" t="s">
        <v>86</v>
      </c>
      <c r="AO589" s="29" t="s">
        <v>86</v>
      </c>
      <c r="AP589" s="29" t="s">
        <v>86</v>
      </c>
      <c r="AQ589" s="29" t="s">
        <v>96</v>
      </c>
      <c r="AR589" s="29"/>
      <c r="AS589" s="29" t="s">
        <v>84</v>
      </c>
      <c r="AT589" s="29" t="s">
        <v>121</v>
      </c>
      <c r="AU589" s="29"/>
      <c r="AV589" s="30">
        <v>1</v>
      </c>
      <c r="AW589" s="29" t="s">
        <v>84</v>
      </c>
      <c r="AX589" s="29" t="s">
        <v>84</v>
      </c>
      <c r="AY589" s="30">
        <v>250</v>
      </c>
      <c r="AZ589" s="30">
        <v>249.5</v>
      </c>
      <c r="BA589" s="30">
        <v>201.7</v>
      </c>
      <c r="BB589" s="30">
        <v>202.3</v>
      </c>
      <c r="BC589" s="29"/>
      <c r="BD589" s="29"/>
      <c r="BE589" s="30">
        <v>14.01</v>
      </c>
      <c r="BF589" s="29"/>
      <c r="BG589" s="30">
        <v>0.18</v>
      </c>
      <c r="BH589" s="29"/>
      <c r="BI589" s="29"/>
      <c r="BJ589" s="30">
        <v>0.16</v>
      </c>
      <c r="BK589" s="30">
        <v>43.95</v>
      </c>
      <c r="BL589" s="30">
        <v>43.95</v>
      </c>
      <c r="BM589" s="30">
        <v>50.6</v>
      </c>
      <c r="BN589" s="29"/>
      <c r="BO589" s="29"/>
      <c r="BP589" s="30">
        <v>0.19</v>
      </c>
      <c r="BQ589" s="30">
        <v>0.21</v>
      </c>
      <c r="BR589" s="29"/>
      <c r="BS589" s="30">
        <v>13.99</v>
      </c>
      <c r="BT589" s="30">
        <v>44.06</v>
      </c>
      <c r="BU589" s="29"/>
      <c r="BV589" s="30">
        <v>0</v>
      </c>
      <c r="BW589" s="28">
        <v>881</v>
      </c>
      <c r="BX589" s="33">
        <f t="shared" si="66"/>
        <v>43.979579999999991</v>
      </c>
      <c r="BY589" s="34">
        <f>IF(COUNTIF($G$2:G589,G589)=1,1,0)</f>
        <v>0</v>
      </c>
      <c r="BZ589" s="34">
        <f t="shared" si="67"/>
        <v>1</v>
      </c>
      <c r="CA589" s="28" t="s">
        <v>3405</v>
      </c>
      <c r="CB589" s="34" t="b">
        <f t="shared" si="72"/>
        <v>0</v>
      </c>
      <c r="CC589" s="34" t="b">
        <f t="shared" si="68"/>
        <v>0</v>
      </c>
      <c r="CD589" s="34" t="b">
        <f t="array" ref="CD589">ISNUMBER(SEARCH("Touch Screen",$AJ589))</f>
        <v>0</v>
      </c>
      <c r="CE589" s="34"/>
      <c r="CF589" s="34"/>
      <c r="CG589" s="32">
        <v>85</v>
      </c>
      <c r="CH589" s="28">
        <v>0</v>
      </c>
      <c r="CI589" s="33">
        <f>('2. AC Monitors'!$A$8*'1. Version 7 Dataset'!$R589)+('1. Version 7 Dataset'!$V589*'2. AC Monitors'!$B$8)+'2. AC Monitors'!$C$8</f>
        <v>40.927199999999999</v>
      </c>
      <c r="CJ589" s="35">
        <f>BX589-('2. AC Monitors'!$B$8*V589)</f>
        <v>35.159579999999991</v>
      </c>
      <c r="CK589" s="33">
        <f>IF($CH589=0,CJ589,CJ589-('2. AC Monitors'!$A$15*'1. Version 7 Dataset'!$CG589))</f>
        <v>35.159579999999991</v>
      </c>
      <c r="CL589" s="33">
        <f>IF($CC589=TRUE,'1. Version 7 Dataset'!CK589-($CI589*'2. AC Monitors'!$B$15),'1. Version 7 Dataset'!CK589)</f>
        <v>35.159579999999991</v>
      </c>
      <c r="CM589" s="33">
        <f>IF($CD589=TRUE,CL589-($CI589*'2. AC Monitors'!$D$15),CL589)</f>
        <v>35.159579999999991</v>
      </c>
      <c r="CN589" s="33">
        <f>IF($CB589=TRUE,CM589-($CI589*'2. AC Monitors'!$E$15),CM589)</f>
        <v>35.159579999999991</v>
      </c>
      <c r="CO589" s="33">
        <f>IF($CA589="DC",CN589+(CI589*(1-'2. AC Monitors'!$D$21)),CN589)</f>
        <v>35.159579999999991</v>
      </c>
      <c r="CP589" s="35">
        <f>('2. AC Monitors'!$A$8*'1. Version 7 Dataset'!$R589)+'2. AC Monitors'!$C$8</f>
        <v>32.107199999999999</v>
      </c>
      <c r="CQ589" s="35">
        <f t="shared" si="69"/>
        <v>0</v>
      </c>
      <c r="CR589" s="33">
        <f>(IF(CD589=TRUE,CI589+(CI589*'2. AC Monitors'!$D$15),'1. Version 7 Dataset'!CI589))*0.85</f>
        <v>34.788119999999999</v>
      </c>
      <c r="CS589" s="35">
        <f t="shared" si="70"/>
        <v>0</v>
      </c>
      <c r="CT589" s="35">
        <f>($AZ589*$R589*'3. Signage Displays'!$A$7)+'3. Signage Displays'!$B$7*TANH('3. Signage Displays'!$C$7*('1. Version 7 Dataset'!$R589+'3. Signage Displays'!$D$7)+'3. Signage Displays'!$E$7)+'3. Signage Displays'!$F$7</f>
        <v>29.019927331624594</v>
      </c>
      <c r="CU589" s="36">
        <f>($AZ589*$R589*'3. Signage Displays'!$A$7)</f>
        <v>1.972048</v>
      </c>
      <c r="CV589" s="37">
        <f>BE589-(AZ589*R589*'3. Signage Displays'!$A$7)</f>
        <v>12.037952000000001</v>
      </c>
      <c r="CW589" s="37">
        <f>IF(CC589=TRUE,CV589-(CT589*'3. Signage Displays'!$A$12),CV589)</f>
        <v>12.037952000000001</v>
      </c>
      <c r="CX589" s="38">
        <f>'3. Signage Displays'!$B$7*TANH('3. Signage Displays'!$C$7*('1. Version 7 Dataset'!R589+'3. Signage Displays'!$D$7)+'3. Signage Displays'!$E$7)+'3. Signage Displays'!$F$7</f>
        <v>27.047879331624593</v>
      </c>
      <c r="CY589" s="28">
        <f t="shared" si="71"/>
        <v>1</v>
      </c>
    </row>
    <row r="590" spans="1:103" s="17" customFormat="1" ht="19.5" customHeight="1">
      <c r="A590" s="28">
        <v>882</v>
      </c>
      <c r="B590" s="29" t="s">
        <v>1871</v>
      </c>
      <c r="C590" s="29" t="s">
        <v>1932</v>
      </c>
      <c r="D590" s="29" t="s">
        <v>1933</v>
      </c>
      <c r="E590" s="29" t="s">
        <v>1873</v>
      </c>
      <c r="F590" s="29" t="s">
        <v>1932</v>
      </c>
      <c r="G590" s="29" t="s">
        <v>1933</v>
      </c>
      <c r="H590" s="29"/>
      <c r="I590" s="29" t="s">
        <v>78</v>
      </c>
      <c r="J590" s="29" t="s">
        <v>79</v>
      </c>
      <c r="K590" s="29" t="s">
        <v>105</v>
      </c>
      <c r="L590" s="29" t="s">
        <v>80</v>
      </c>
      <c r="M590" s="29" t="s">
        <v>105</v>
      </c>
      <c r="N590" s="30">
        <v>600</v>
      </c>
      <c r="O590" s="30">
        <v>11.7</v>
      </c>
      <c r="P590" s="30">
        <v>20.7</v>
      </c>
      <c r="Q590" s="31">
        <v>23.8</v>
      </c>
      <c r="R590" s="30">
        <v>242.19</v>
      </c>
      <c r="S590" s="30">
        <v>1.78</v>
      </c>
      <c r="T590" s="30">
        <v>1080</v>
      </c>
      <c r="U590" s="30">
        <v>1920</v>
      </c>
      <c r="V590" s="32">
        <v>2.1</v>
      </c>
      <c r="W590" s="30">
        <v>8562</v>
      </c>
      <c r="X590" s="30">
        <v>60</v>
      </c>
      <c r="Y590" s="30">
        <v>33</v>
      </c>
      <c r="Z590" s="29" t="s">
        <v>150</v>
      </c>
      <c r="AA590" s="29" t="s">
        <v>86</v>
      </c>
      <c r="AB590" s="29"/>
      <c r="AC590" s="29"/>
      <c r="AD590" s="29" t="s">
        <v>83</v>
      </c>
      <c r="AE590" s="29" t="s">
        <v>83</v>
      </c>
      <c r="AF590" s="29" t="s">
        <v>270</v>
      </c>
      <c r="AG590" s="29" t="s">
        <v>105</v>
      </c>
      <c r="AH590" s="29" t="s">
        <v>86</v>
      </c>
      <c r="AI590" s="29" t="s">
        <v>105</v>
      </c>
      <c r="AJ590" s="29" t="s">
        <v>86</v>
      </c>
      <c r="AK590" s="29" t="s">
        <v>86</v>
      </c>
      <c r="AL590" s="29" t="s">
        <v>102</v>
      </c>
      <c r="AM590" s="29" t="s">
        <v>105</v>
      </c>
      <c r="AN590" s="29" t="s">
        <v>86</v>
      </c>
      <c r="AO590" s="29" t="s">
        <v>86</v>
      </c>
      <c r="AP590" s="29" t="s">
        <v>86</v>
      </c>
      <c r="AQ590" s="29" t="s">
        <v>96</v>
      </c>
      <c r="AR590" s="29" t="s">
        <v>105</v>
      </c>
      <c r="AS590" s="29" t="s">
        <v>84</v>
      </c>
      <c r="AT590" s="29" t="s">
        <v>89</v>
      </c>
      <c r="AU590" s="29" t="s">
        <v>105</v>
      </c>
      <c r="AV590" s="30">
        <v>4</v>
      </c>
      <c r="AW590" s="29" t="s">
        <v>84</v>
      </c>
      <c r="AX590" s="29" t="s">
        <v>83</v>
      </c>
      <c r="AY590" s="30">
        <v>230</v>
      </c>
      <c r="AZ590" s="30">
        <v>243</v>
      </c>
      <c r="BA590" s="30">
        <v>239</v>
      </c>
      <c r="BB590" s="30">
        <v>200</v>
      </c>
      <c r="BC590" s="29"/>
      <c r="BD590" s="29"/>
      <c r="BE590" s="30">
        <v>14.86</v>
      </c>
      <c r="BF590" s="29"/>
      <c r="BG590" s="30">
        <v>0.27</v>
      </c>
      <c r="BH590" s="30">
        <v>0.3</v>
      </c>
      <c r="BI590" s="29"/>
      <c r="BJ590" s="30">
        <v>0.24</v>
      </c>
      <c r="BK590" s="30">
        <v>47.1</v>
      </c>
      <c r="BL590" s="30">
        <v>51.53</v>
      </c>
      <c r="BM590" s="30">
        <v>54.1</v>
      </c>
      <c r="BN590" s="29"/>
      <c r="BO590" s="29"/>
      <c r="BP590" s="30">
        <v>0.24</v>
      </c>
      <c r="BQ590" s="30">
        <v>0.27</v>
      </c>
      <c r="BR590" s="30">
        <v>0.3</v>
      </c>
      <c r="BS590" s="30">
        <v>14.86</v>
      </c>
      <c r="BT590" s="30">
        <v>47.1</v>
      </c>
      <c r="BU590" s="29"/>
      <c r="BV590" s="30">
        <v>0</v>
      </c>
      <c r="BW590" s="28">
        <v>882</v>
      </c>
      <c r="BX590" s="33">
        <f t="shared" si="66"/>
        <v>47.098140000000001</v>
      </c>
      <c r="BY590" s="34">
        <f>IF(COUNTIF($G$2:G590,G590)=1,1,0)</f>
        <v>1</v>
      </c>
      <c r="BZ590" s="34">
        <f t="shared" si="67"/>
        <v>1</v>
      </c>
      <c r="CA590" s="28" t="s">
        <v>3405</v>
      </c>
      <c r="CB590" s="34" t="b">
        <f t="shared" si="72"/>
        <v>0</v>
      </c>
      <c r="CC590" s="34" t="b">
        <f t="shared" si="68"/>
        <v>0</v>
      </c>
      <c r="CD590" s="34" t="b">
        <f t="array" ref="CD590">ISNUMBER(SEARCH("Touch Screen",$AJ590))</f>
        <v>0</v>
      </c>
      <c r="CE590" s="34"/>
      <c r="CF590" s="34"/>
      <c r="CG590" s="32">
        <v>33</v>
      </c>
      <c r="CH590" s="28">
        <v>0</v>
      </c>
      <c r="CI590" s="33">
        <f>('2. AC Monitors'!$A$8*'1. Version 7 Dataset'!$R590)+('1. Version 7 Dataset'!$V590*'2. AC Monitors'!$B$8)+'2. AC Monitors'!$C$8</f>
        <v>46.367179999999998</v>
      </c>
      <c r="CJ590" s="35">
        <f>BX590-('2. AC Monitors'!$B$8*V590)</f>
        <v>38.27814</v>
      </c>
      <c r="CK590" s="33">
        <f>IF($CH590=0,CJ590,CJ590-('2. AC Monitors'!$A$15*'1. Version 7 Dataset'!$CG590))</f>
        <v>38.27814</v>
      </c>
      <c r="CL590" s="33">
        <f>IF($CC590=TRUE,'1. Version 7 Dataset'!CK590-($CI590*'2. AC Monitors'!$B$15),'1. Version 7 Dataset'!CK590)</f>
        <v>38.27814</v>
      </c>
      <c r="CM590" s="33">
        <f>IF($CD590=TRUE,CL590-($CI590*'2. AC Monitors'!$D$15),CL590)</f>
        <v>38.27814</v>
      </c>
      <c r="CN590" s="33">
        <f>IF($CB590=TRUE,CM590-($CI590*'2. AC Monitors'!$E$15),CM590)</f>
        <v>38.27814</v>
      </c>
      <c r="CO590" s="33">
        <f>IF($CA590="DC",CN590+(CI590*(1-'2. AC Monitors'!$D$21)),CN590)</f>
        <v>38.27814</v>
      </c>
      <c r="CP590" s="35">
        <f>('2. AC Monitors'!$A$8*'1. Version 7 Dataset'!$R590)+'2. AC Monitors'!$C$8</f>
        <v>37.547179999999997</v>
      </c>
      <c r="CQ590" s="35">
        <f t="shared" si="69"/>
        <v>0</v>
      </c>
      <c r="CR590" s="33">
        <f>(IF(CD590=TRUE,CI590+(CI590*'2. AC Monitors'!$D$15),'1. Version 7 Dataset'!CI590))*0.85</f>
        <v>39.412102999999995</v>
      </c>
      <c r="CS590" s="35">
        <f t="shared" si="70"/>
        <v>0</v>
      </c>
      <c r="CT590" s="35">
        <f>($AZ590*$R590*'3. Signage Displays'!$A$7)+'3. Signage Displays'!$B$7*TANH('3. Signage Displays'!$C$7*('1. Version 7 Dataset'!$R590+'3. Signage Displays'!$D$7)+'3. Signage Displays'!$E$7)+'3. Signage Displays'!$F$7</f>
        <v>32.06421024433844</v>
      </c>
      <c r="CU590" s="36">
        <f>($AZ590*$R590*'3. Signage Displays'!$A$7)</f>
        <v>2.3540868000000001</v>
      </c>
      <c r="CV590" s="37">
        <f>BE590-(AZ590*R590*'3. Signage Displays'!$A$7)</f>
        <v>12.505913199999998</v>
      </c>
      <c r="CW590" s="37">
        <f>IF(CC590=TRUE,CV590-(CT590*'3. Signage Displays'!$A$12),CV590)</f>
        <v>12.505913199999998</v>
      </c>
      <c r="CX590" s="38">
        <f>'3. Signage Displays'!$B$7*TANH('3. Signage Displays'!$C$7*('1. Version 7 Dataset'!R590+'3. Signage Displays'!$D$7)+'3. Signage Displays'!$E$7)+'3. Signage Displays'!$F$7</f>
        <v>29.710123444338436</v>
      </c>
      <c r="CY590" s="28">
        <f t="shared" si="71"/>
        <v>1</v>
      </c>
    </row>
    <row r="591" spans="1:103" s="17" customFormat="1" ht="19.5" customHeight="1">
      <c r="A591" s="28">
        <v>883</v>
      </c>
      <c r="B591" s="29" t="s">
        <v>1871</v>
      </c>
      <c r="C591" s="29" t="s">
        <v>1934</v>
      </c>
      <c r="D591" s="29" t="s">
        <v>1935</v>
      </c>
      <c r="E591" s="29" t="s">
        <v>1873</v>
      </c>
      <c r="F591" s="29" t="s">
        <v>1936</v>
      </c>
      <c r="G591" s="29" t="s">
        <v>1935</v>
      </c>
      <c r="H591" s="29" t="s">
        <v>1937</v>
      </c>
      <c r="I591" s="29" t="s">
        <v>78</v>
      </c>
      <c r="J591" s="29" t="s">
        <v>79</v>
      </c>
      <c r="K591" s="29" t="s">
        <v>105</v>
      </c>
      <c r="L591" s="29" t="s">
        <v>80</v>
      </c>
      <c r="M591" s="29" t="s">
        <v>105</v>
      </c>
      <c r="N591" s="30">
        <v>600</v>
      </c>
      <c r="O591" s="30">
        <v>11.7</v>
      </c>
      <c r="P591" s="30">
        <v>20.7</v>
      </c>
      <c r="Q591" s="31">
        <v>23.8</v>
      </c>
      <c r="R591" s="30">
        <v>242.19</v>
      </c>
      <c r="S591" s="30">
        <v>1.78</v>
      </c>
      <c r="T591" s="30">
        <v>1080</v>
      </c>
      <c r="U591" s="30">
        <v>1920</v>
      </c>
      <c r="V591" s="32">
        <v>2.1</v>
      </c>
      <c r="W591" s="30">
        <v>8562</v>
      </c>
      <c r="X591" s="30">
        <v>60</v>
      </c>
      <c r="Y591" s="30">
        <v>33</v>
      </c>
      <c r="Z591" s="29" t="s">
        <v>150</v>
      </c>
      <c r="AA591" s="29" t="s">
        <v>86</v>
      </c>
      <c r="AB591" s="29"/>
      <c r="AC591" s="29"/>
      <c r="AD591" s="29" t="s">
        <v>83</v>
      </c>
      <c r="AE591" s="29" t="s">
        <v>83</v>
      </c>
      <c r="AF591" s="29" t="s">
        <v>127</v>
      </c>
      <c r="AG591" s="29" t="s">
        <v>105</v>
      </c>
      <c r="AH591" s="29" t="s">
        <v>86</v>
      </c>
      <c r="AI591" s="29" t="s">
        <v>105</v>
      </c>
      <c r="AJ591" s="29" t="s">
        <v>86</v>
      </c>
      <c r="AK591" s="29" t="s">
        <v>86</v>
      </c>
      <c r="AL591" s="29" t="s">
        <v>102</v>
      </c>
      <c r="AM591" s="29" t="s">
        <v>105</v>
      </c>
      <c r="AN591" s="29" t="s">
        <v>86</v>
      </c>
      <c r="AO591" s="29" t="s">
        <v>86</v>
      </c>
      <c r="AP591" s="29" t="s">
        <v>86</v>
      </c>
      <c r="AQ591" s="29" t="s">
        <v>96</v>
      </c>
      <c r="AR591" s="29" t="s">
        <v>105</v>
      </c>
      <c r="AS591" s="29" t="s">
        <v>84</v>
      </c>
      <c r="AT591" s="29" t="s">
        <v>89</v>
      </c>
      <c r="AU591" s="29" t="s">
        <v>105</v>
      </c>
      <c r="AV591" s="30">
        <v>4</v>
      </c>
      <c r="AW591" s="29" t="s">
        <v>84</v>
      </c>
      <c r="AX591" s="29" t="s">
        <v>83</v>
      </c>
      <c r="AY591" s="30">
        <v>220</v>
      </c>
      <c r="AZ591" s="30">
        <v>231</v>
      </c>
      <c r="BA591" s="30">
        <v>225</v>
      </c>
      <c r="BB591" s="30">
        <v>200</v>
      </c>
      <c r="BC591" s="29"/>
      <c r="BD591" s="29"/>
      <c r="BE591" s="30">
        <v>14.53</v>
      </c>
      <c r="BF591" s="29"/>
      <c r="BG591" s="30">
        <v>0.23</v>
      </c>
      <c r="BH591" s="30">
        <v>0.3</v>
      </c>
      <c r="BI591" s="29"/>
      <c r="BJ591" s="30">
        <v>0.19</v>
      </c>
      <c r="BK591" s="30">
        <v>45.86</v>
      </c>
      <c r="BL591" s="30">
        <v>51.53</v>
      </c>
      <c r="BM591" s="30">
        <v>54.1</v>
      </c>
      <c r="BN591" s="29"/>
      <c r="BO591" s="29"/>
      <c r="BP591" s="30">
        <v>0.19</v>
      </c>
      <c r="BQ591" s="30">
        <v>0.23</v>
      </c>
      <c r="BR591" s="30">
        <v>0.3</v>
      </c>
      <c r="BS591" s="30">
        <v>14.56</v>
      </c>
      <c r="BT591" s="30">
        <v>45.95</v>
      </c>
      <c r="BU591" s="29"/>
      <c r="BV591" s="30">
        <v>0</v>
      </c>
      <c r="BW591" s="28">
        <v>883</v>
      </c>
      <c r="BX591" s="33">
        <f t="shared" si="66"/>
        <v>45.858599999999996</v>
      </c>
      <c r="BY591" s="34">
        <f>IF(COUNTIF($G$2:G591,G591)=1,1,0)</f>
        <v>1</v>
      </c>
      <c r="BZ591" s="34">
        <f t="shared" si="67"/>
        <v>1</v>
      </c>
      <c r="CA591" s="28" t="s">
        <v>3405</v>
      </c>
      <c r="CB591" s="34" t="b">
        <f t="shared" si="72"/>
        <v>0</v>
      </c>
      <c r="CC591" s="34" t="b">
        <f t="shared" si="68"/>
        <v>0</v>
      </c>
      <c r="CD591" s="34" t="b">
        <f t="array" ref="CD591">ISNUMBER(SEARCH("Touch Screen",$AJ591))</f>
        <v>0</v>
      </c>
      <c r="CE591" s="34"/>
      <c r="CF591" s="34"/>
      <c r="CG591" s="32">
        <v>33</v>
      </c>
      <c r="CH591" s="28">
        <v>0</v>
      </c>
      <c r="CI591" s="33">
        <f>('2. AC Monitors'!$A$8*'1. Version 7 Dataset'!$R591)+('1. Version 7 Dataset'!$V591*'2. AC Monitors'!$B$8)+'2. AC Monitors'!$C$8</f>
        <v>46.367179999999998</v>
      </c>
      <c r="CJ591" s="35">
        <f>BX591-('2. AC Monitors'!$B$8*V591)</f>
        <v>37.038599999999995</v>
      </c>
      <c r="CK591" s="33">
        <f>IF($CH591=0,CJ591,CJ591-('2. AC Monitors'!$A$15*'1. Version 7 Dataset'!$CG591))</f>
        <v>37.038599999999995</v>
      </c>
      <c r="CL591" s="33">
        <f>IF($CC591=TRUE,'1. Version 7 Dataset'!CK591-($CI591*'2. AC Monitors'!$B$15),'1. Version 7 Dataset'!CK591)</f>
        <v>37.038599999999995</v>
      </c>
      <c r="CM591" s="33">
        <f>IF($CD591=TRUE,CL591-($CI591*'2. AC Monitors'!$D$15),CL591)</f>
        <v>37.038599999999995</v>
      </c>
      <c r="CN591" s="33">
        <f>IF($CB591=TRUE,CM591-($CI591*'2. AC Monitors'!$E$15),CM591)</f>
        <v>37.038599999999995</v>
      </c>
      <c r="CO591" s="33">
        <f>IF($CA591="DC",CN591+(CI591*(1-'2. AC Monitors'!$D$21)),CN591)</f>
        <v>37.038599999999995</v>
      </c>
      <c r="CP591" s="35">
        <f>('2. AC Monitors'!$A$8*'1. Version 7 Dataset'!$R591)+'2. AC Monitors'!$C$8</f>
        <v>37.547179999999997</v>
      </c>
      <c r="CQ591" s="35">
        <f t="shared" si="69"/>
        <v>1</v>
      </c>
      <c r="CR591" s="33">
        <f>(IF(CD591=TRUE,CI591+(CI591*'2. AC Monitors'!$D$15),'1. Version 7 Dataset'!CI591))*0.85</f>
        <v>39.412102999999995</v>
      </c>
      <c r="CS591" s="35">
        <f t="shared" si="70"/>
        <v>0</v>
      </c>
      <c r="CT591" s="35">
        <f>($AZ591*$R591*'3. Signage Displays'!$A$7)+'3. Signage Displays'!$B$7*TANH('3. Signage Displays'!$C$7*('1. Version 7 Dataset'!$R591+'3. Signage Displays'!$D$7)+'3. Signage Displays'!$E$7)+'3. Signage Displays'!$F$7</f>
        <v>31.947959044338436</v>
      </c>
      <c r="CU591" s="36">
        <f>($AZ591*$R591*'3. Signage Displays'!$A$7)</f>
        <v>2.2378356000000004</v>
      </c>
      <c r="CV591" s="37">
        <f>BE591-(AZ591*R591*'3. Signage Displays'!$A$7)</f>
        <v>12.292164399999999</v>
      </c>
      <c r="CW591" s="37">
        <f>IF(CC591=TRUE,CV591-(CT591*'3. Signage Displays'!$A$12),CV591)</f>
        <v>12.292164399999999</v>
      </c>
      <c r="CX591" s="38">
        <f>'3. Signage Displays'!$B$7*TANH('3. Signage Displays'!$C$7*('1. Version 7 Dataset'!R591+'3. Signage Displays'!$D$7)+'3. Signage Displays'!$E$7)+'3. Signage Displays'!$F$7</f>
        <v>29.710123444338436</v>
      </c>
      <c r="CY591" s="28">
        <f t="shared" si="71"/>
        <v>1</v>
      </c>
    </row>
    <row r="592" spans="1:103" s="17" customFormat="1" ht="19.5" customHeight="1">
      <c r="A592" s="28">
        <v>884</v>
      </c>
      <c r="B592" s="29" t="s">
        <v>1268</v>
      </c>
      <c r="C592" s="29" t="s">
        <v>1536</v>
      </c>
      <c r="D592" s="29" t="s">
        <v>1537</v>
      </c>
      <c r="E592" s="29" t="s">
        <v>1271</v>
      </c>
      <c r="F592" s="29" t="s">
        <v>1538</v>
      </c>
      <c r="G592" s="29" t="s">
        <v>1539</v>
      </c>
      <c r="H592" s="29"/>
      <c r="I592" s="29" t="s">
        <v>78</v>
      </c>
      <c r="J592" s="29" t="s">
        <v>100</v>
      </c>
      <c r="K592" s="29"/>
      <c r="L592" s="29" t="s">
        <v>80</v>
      </c>
      <c r="M592" s="29"/>
      <c r="N592" s="30">
        <v>1</v>
      </c>
      <c r="O592" s="30">
        <v>20.9</v>
      </c>
      <c r="P592" s="30">
        <v>11.8</v>
      </c>
      <c r="Q592" s="31">
        <v>24</v>
      </c>
      <c r="R592" s="30">
        <v>246.17</v>
      </c>
      <c r="S592" s="30">
        <v>1.78</v>
      </c>
      <c r="T592" s="30">
        <v>1920</v>
      </c>
      <c r="U592" s="30">
        <v>1080</v>
      </c>
      <c r="V592" s="32">
        <v>2.1</v>
      </c>
      <c r="W592" s="30">
        <v>8423</v>
      </c>
      <c r="X592" s="30">
        <v>60</v>
      </c>
      <c r="Y592" s="30">
        <v>0</v>
      </c>
      <c r="Z592" s="29" t="s">
        <v>81</v>
      </c>
      <c r="AA592" s="29" t="s">
        <v>86</v>
      </c>
      <c r="AB592" s="29"/>
      <c r="AC592" s="29"/>
      <c r="AD592" s="29" t="s">
        <v>84</v>
      </c>
      <c r="AE592" s="29" t="s">
        <v>84</v>
      </c>
      <c r="AF592" s="29" t="s">
        <v>285</v>
      </c>
      <c r="AG592" s="29"/>
      <c r="AH592" s="29" t="s">
        <v>86</v>
      </c>
      <c r="AI592" s="29"/>
      <c r="AJ592" s="29" t="s">
        <v>86</v>
      </c>
      <c r="AK592" s="29" t="s">
        <v>86</v>
      </c>
      <c r="AL592" s="29" t="s">
        <v>107</v>
      </c>
      <c r="AM592" s="29"/>
      <c r="AN592" s="29" t="s">
        <v>86</v>
      </c>
      <c r="AO592" s="29" t="s">
        <v>86</v>
      </c>
      <c r="AP592" s="29" t="s">
        <v>86</v>
      </c>
      <c r="AQ592" s="29" t="s">
        <v>96</v>
      </c>
      <c r="AR592" s="29"/>
      <c r="AS592" s="29" t="s">
        <v>84</v>
      </c>
      <c r="AT592" s="29" t="s">
        <v>89</v>
      </c>
      <c r="AU592" s="29"/>
      <c r="AV592" s="30">
        <v>0</v>
      </c>
      <c r="AW592" s="29" t="s">
        <v>84</v>
      </c>
      <c r="AX592" s="29" t="s">
        <v>83</v>
      </c>
      <c r="AY592" s="30">
        <v>250</v>
      </c>
      <c r="AZ592" s="30">
        <v>281.7</v>
      </c>
      <c r="BA592" s="30">
        <v>240.4</v>
      </c>
      <c r="BB592" s="30">
        <v>200</v>
      </c>
      <c r="BC592" s="29"/>
      <c r="BD592" s="29"/>
      <c r="BE592" s="30">
        <v>15.03</v>
      </c>
      <c r="BF592" s="29"/>
      <c r="BG592" s="30">
        <v>0.24</v>
      </c>
      <c r="BH592" s="29"/>
      <c r="BI592" s="29"/>
      <c r="BJ592" s="30">
        <v>0.11</v>
      </c>
      <c r="BK592" s="30">
        <v>47.44</v>
      </c>
      <c r="BL592" s="29"/>
      <c r="BM592" s="30">
        <v>54.94</v>
      </c>
      <c r="BN592" s="29"/>
      <c r="BO592" s="29"/>
      <c r="BP592" s="30">
        <v>0.17</v>
      </c>
      <c r="BQ592" s="30">
        <v>0.3</v>
      </c>
      <c r="BR592" s="29"/>
      <c r="BS592" s="30">
        <v>15.19</v>
      </c>
      <c r="BT592" s="30">
        <v>48.28</v>
      </c>
      <c r="BU592" s="29"/>
      <c r="BV592" s="30">
        <v>0</v>
      </c>
      <c r="BW592" s="28">
        <v>884</v>
      </c>
      <c r="BX592" s="33">
        <f t="shared" si="66"/>
        <v>47.448539999999994</v>
      </c>
      <c r="BY592" s="34">
        <f>IF(COUNTIF($G$2:G592,G592)=1,1,0)</f>
        <v>1</v>
      </c>
      <c r="BZ592" s="34">
        <f t="shared" si="67"/>
        <v>1</v>
      </c>
      <c r="CA592" s="28" t="s">
        <v>3405</v>
      </c>
      <c r="CB592" s="34" t="b">
        <f t="shared" si="72"/>
        <v>0</v>
      </c>
      <c r="CC592" s="34" t="b">
        <f t="shared" si="68"/>
        <v>0</v>
      </c>
      <c r="CD592" s="34" t="b">
        <f t="array" ref="CD592">ISNUMBER(SEARCH("Touch Screen",$AJ592))</f>
        <v>0</v>
      </c>
      <c r="CE592" s="34"/>
      <c r="CF592" s="34"/>
      <c r="CG592" s="32">
        <v>0</v>
      </c>
      <c r="CH592" s="28">
        <v>0</v>
      </c>
      <c r="CI592" s="33">
        <f>('2. AC Monitors'!$A$8*'1. Version 7 Dataset'!$R592)+('1. Version 7 Dataset'!$V592*'2. AC Monitors'!$B$8)+'2. AC Monitors'!$C$8</f>
        <v>46.852739999999997</v>
      </c>
      <c r="CJ592" s="35">
        <f>BX592-('2. AC Monitors'!$B$8*V592)</f>
        <v>38.628539999999994</v>
      </c>
      <c r="CK592" s="33">
        <f>IF($CH592=0,CJ592,CJ592-('2. AC Monitors'!$A$15*'1. Version 7 Dataset'!$CG592))</f>
        <v>38.628539999999994</v>
      </c>
      <c r="CL592" s="33">
        <f>IF($CC592=TRUE,'1. Version 7 Dataset'!CK592-($CI592*'2. AC Monitors'!$B$15),'1. Version 7 Dataset'!CK592)</f>
        <v>38.628539999999994</v>
      </c>
      <c r="CM592" s="33">
        <f>IF($CD592=TRUE,CL592-($CI592*'2. AC Monitors'!$D$15),CL592)</f>
        <v>38.628539999999994</v>
      </c>
      <c r="CN592" s="33">
        <f>IF($CB592=TRUE,CM592-($CI592*'2. AC Monitors'!$E$15),CM592)</f>
        <v>38.628539999999994</v>
      </c>
      <c r="CO592" s="33">
        <f>IF($CA592="DC",CN592+(CI592*(1-'2. AC Monitors'!$D$21)),CN592)</f>
        <v>38.628539999999994</v>
      </c>
      <c r="CP592" s="35">
        <f>('2. AC Monitors'!$A$8*'1. Version 7 Dataset'!$R592)+'2. AC Monitors'!$C$8</f>
        <v>38.032739999999997</v>
      </c>
      <c r="CQ592" s="35">
        <f t="shared" si="69"/>
        <v>0</v>
      </c>
      <c r="CR592" s="33">
        <f>(IF(CD592=TRUE,CI592+(CI592*'2. AC Monitors'!$D$15),'1. Version 7 Dataset'!CI592))*0.85</f>
        <v>39.824828999999994</v>
      </c>
      <c r="CS592" s="35">
        <f t="shared" si="70"/>
        <v>0</v>
      </c>
      <c r="CT592" s="35">
        <f>($AZ592*$R592*'3. Signage Displays'!$A$7)+'3. Signage Displays'!$B$7*TANH('3. Signage Displays'!$C$7*('1. Version 7 Dataset'!$R592+'3. Signage Displays'!$D$7)+'3. Signage Displays'!$E$7)+'3. Signage Displays'!$F$7</f>
        <v>32.721164911734803</v>
      </c>
      <c r="CU592" s="36">
        <f>($AZ592*$R592*'3. Signage Displays'!$A$7)</f>
        <v>2.77384356</v>
      </c>
      <c r="CV592" s="37">
        <f>BE592-(AZ592*R592*'3. Signage Displays'!$A$7)</f>
        <v>12.25615644</v>
      </c>
      <c r="CW592" s="37">
        <f>IF(CC592=TRUE,CV592-(CT592*'3. Signage Displays'!$A$12),CV592)</f>
        <v>12.25615644</v>
      </c>
      <c r="CX592" s="38">
        <f>'3. Signage Displays'!$B$7*TANH('3. Signage Displays'!$C$7*('1. Version 7 Dataset'!R592+'3. Signage Displays'!$D$7)+'3. Signage Displays'!$E$7)+'3. Signage Displays'!$F$7</f>
        <v>29.9473213517348</v>
      </c>
      <c r="CY592" s="28">
        <f t="shared" si="71"/>
        <v>1</v>
      </c>
    </row>
    <row r="593" spans="1:103" s="17" customFormat="1" ht="19.5" customHeight="1">
      <c r="A593" s="28">
        <v>885</v>
      </c>
      <c r="B593" s="29" t="s">
        <v>72</v>
      </c>
      <c r="C593" s="29" t="s">
        <v>232</v>
      </c>
      <c r="D593" s="29" t="s">
        <v>233</v>
      </c>
      <c r="E593" s="29" t="s">
        <v>75</v>
      </c>
      <c r="F593" s="29" t="s">
        <v>232</v>
      </c>
      <c r="G593" s="29" t="s">
        <v>233</v>
      </c>
      <c r="H593" s="29"/>
      <c r="I593" s="29" t="s">
        <v>78</v>
      </c>
      <c r="J593" s="29" t="s">
        <v>79</v>
      </c>
      <c r="K593" s="29"/>
      <c r="L593" s="29" t="s">
        <v>80</v>
      </c>
      <c r="M593" s="29"/>
      <c r="N593" s="30">
        <v>1000</v>
      </c>
      <c r="O593" s="30">
        <v>15.5</v>
      </c>
      <c r="P593" s="30">
        <v>27.5</v>
      </c>
      <c r="Q593" s="31">
        <v>31.5</v>
      </c>
      <c r="R593" s="30">
        <v>423.99</v>
      </c>
      <c r="S593" s="30">
        <v>1.78</v>
      </c>
      <c r="T593" s="30">
        <v>1080</v>
      </c>
      <c r="U593" s="30">
        <v>1920</v>
      </c>
      <c r="V593" s="32">
        <v>2.1</v>
      </c>
      <c r="W593" s="30">
        <v>4891</v>
      </c>
      <c r="X593" s="30">
        <v>60</v>
      </c>
      <c r="Y593" s="30">
        <v>0.3</v>
      </c>
      <c r="Z593" s="29" t="s">
        <v>86</v>
      </c>
      <c r="AA593" s="29" t="s">
        <v>86</v>
      </c>
      <c r="AB593" s="29"/>
      <c r="AC593" s="29"/>
      <c r="AD593" s="29" t="s">
        <v>84</v>
      </c>
      <c r="AE593" s="29" t="s">
        <v>84</v>
      </c>
      <c r="AF593" s="29" t="s">
        <v>234</v>
      </c>
      <c r="AG593" s="29" t="s">
        <v>235</v>
      </c>
      <c r="AH593" s="29" t="s">
        <v>86</v>
      </c>
      <c r="AI593" s="29"/>
      <c r="AJ593" s="29" t="s">
        <v>86</v>
      </c>
      <c r="AK593" s="29" t="s">
        <v>86</v>
      </c>
      <c r="AL593" s="29" t="s">
        <v>87</v>
      </c>
      <c r="AM593" s="29" t="s">
        <v>235</v>
      </c>
      <c r="AN593" s="29" t="s">
        <v>86</v>
      </c>
      <c r="AO593" s="29" t="s">
        <v>86</v>
      </c>
      <c r="AP593" s="29" t="s">
        <v>86</v>
      </c>
      <c r="AQ593" s="29" t="s">
        <v>96</v>
      </c>
      <c r="AR593" s="29"/>
      <c r="AS593" s="29" t="s">
        <v>84</v>
      </c>
      <c r="AT593" s="29" t="s">
        <v>89</v>
      </c>
      <c r="AU593" s="29"/>
      <c r="AV593" s="30">
        <v>5</v>
      </c>
      <c r="AW593" s="29" t="s">
        <v>84</v>
      </c>
      <c r="AX593" s="29" t="s">
        <v>84</v>
      </c>
      <c r="AY593" s="30">
        <v>300</v>
      </c>
      <c r="AZ593" s="30">
        <v>286.60000000000002</v>
      </c>
      <c r="BA593" s="30">
        <v>229.9</v>
      </c>
      <c r="BB593" s="30">
        <v>200</v>
      </c>
      <c r="BC593" s="29"/>
      <c r="BD593" s="29"/>
      <c r="BE593" s="30">
        <v>25.67</v>
      </c>
      <c r="BF593" s="29"/>
      <c r="BG593" s="30">
        <v>0.28000000000000003</v>
      </c>
      <c r="BH593" s="30">
        <v>0</v>
      </c>
      <c r="BI593" s="29"/>
      <c r="BJ593" s="30">
        <v>0.24</v>
      </c>
      <c r="BK593" s="30">
        <v>80.3</v>
      </c>
      <c r="BL593" s="30">
        <v>80.3</v>
      </c>
      <c r="BM593" s="30">
        <v>86.5</v>
      </c>
      <c r="BN593" s="29"/>
      <c r="BO593" s="29"/>
      <c r="BP593" s="30">
        <v>0.28999999999999998</v>
      </c>
      <c r="BQ593" s="30">
        <v>0.33</v>
      </c>
      <c r="BR593" s="30">
        <v>0</v>
      </c>
      <c r="BS593" s="30">
        <v>25.38</v>
      </c>
      <c r="BT593" s="30">
        <v>79.69</v>
      </c>
      <c r="BU593" s="29"/>
      <c r="BV593" s="30">
        <v>0</v>
      </c>
      <c r="BW593" s="28">
        <v>885</v>
      </c>
      <c r="BX593" s="33">
        <f t="shared" si="66"/>
        <v>80.298540000000003</v>
      </c>
      <c r="BY593" s="34">
        <f>IF(COUNTIF($G$2:G593,G593)=1,1,0)</f>
        <v>1</v>
      </c>
      <c r="BZ593" s="34">
        <f t="shared" si="67"/>
        <v>1</v>
      </c>
      <c r="CA593" s="28" t="s">
        <v>3405</v>
      </c>
      <c r="CB593" s="34" t="b">
        <f t="shared" si="72"/>
        <v>0</v>
      </c>
      <c r="CC593" s="34" t="b">
        <f t="shared" si="68"/>
        <v>0</v>
      </c>
      <c r="CD593" s="34" t="b">
        <f t="array" ref="CD593">ISNUMBER(SEARCH("Touch Screen",$AJ593))</f>
        <v>0</v>
      </c>
      <c r="CE593" s="34"/>
      <c r="CF593" s="34"/>
      <c r="CG593" s="32">
        <v>0.3</v>
      </c>
      <c r="CH593" s="28">
        <v>0</v>
      </c>
      <c r="CI593" s="33">
        <f>('2. AC Monitors'!$A$8*'1. Version 7 Dataset'!$R593)+('1. Version 7 Dataset'!$V593*'2. AC Monitors'!$B$8)+'2. AC Monitors'!$C$8</f>
        <v>68.546779999999998</v>
      </c>
      <c r="CJ593" s="35">
        <f>BX593-('2. AC Monitors'!$B$8*V593)</f>
        <v>71.47854000000001</v>
      </c>
      <c r="CK593" s="33">
        <f>IF($CH593=0,CJ593,CJ593-('2. AC Monitors'!$A$15*'1. Version 7 Dataset'!$CG593))</f>
        <v>71.47854000000001</v>
      </c>
      <c r="CL593" s="33">
        <f>IF($CC593=TRUE,'1. Version 7 Dataset'!CK593-($CI593*'2. AC Monitors'!$B$15),'1. Version 7 Dataset'!CK593)</f>
        <v>71.47854000000001</v>
      </c>
      <c r="CM593" s="33">
        <f>IF($CD593=TRUE,CL593-($CI593*'2. AC Monitors'!$D$15),CL593)</f>
        <v>71.47854000000001</v>
      </c>
      <c r="CN593" s="33">
        <f>IF($CB593=TRUE,CM593-($CI593*'2. AC Monitors'!$E$15),CM593)</f>
        <v>71.47854000000001</v>
      </c>
      <c r="CO593" s="33">
        <f>IF($CA593="DC",CN593+(CI593*(1-'2. AC Monitors'!$D$21)),CN593)</f>
        <v>71.47854000000001</v>
      </c>
      <c r="CP593" s="35">
        <f>('2. AC Monitors'!$A$8*'1. Version 7 Dataset'!$R593)+'2. AC Monitors'!$C$8</f>
        <v>59.726779999999998</v>
      </c>
      <c r="CQ593" s="35">
        <f t="shared" si="69"/>
        <v>0</v>
      </c>
      <c r="CR593" s="33">
        <f>(IF(CD593=TRUE,CI593+(CI593*'2. AC Monitors'!$D$15),'1. Version 7 Dataset'!CI593))*0.85</f>
        <v>58.264762999999995</v>
      </c>
      <c r="CS593" s="35">
        <f t="shared" si="70"/>
        <v>0</v>
      </c>
      <c r="CT593" s="35">
        <f>($AZ593*$R593*'3. Signage Displays'!$A$7)+'3. Signage Displays'!$B$7*TANH('3. Signage Displays'!$C$7*('1. Version 7 Dataset'!$R593+'3. Signage Displays'!$D$7)+'3. Signage Displays'!$E$7)+'3. Signage Displays'!$F$7</f>
        <v>45.298880932033292</v>
      </c>
      <c r="CU593" s="36">
        <f>($AZ593*$R593*'3. Signage Displays'!$A$7)</f>
        <v>4.8606213600000006</v>
      </c>
      <c r="CV593" s="37">
        <f>BE593-(AZ593*R593*'3. Signage Displays'!$A$7)</f>
        <v>20.809378640000002</v>
      </c>
      <c r="CW593" s="37">
        <f>IF(CC593=TRUE,CV593-(CT593*'3. Signage Displays'!$A$12),CV593)</f>
        <v>20.809378640000002</v>
      </c>
      <c r="CX593" s="38">
        <f>'3. Signage Displays'!$B$7*TANH('3. Signage Displays'!$C$7*('1. Version 7 Dataset'!R593+'3. Signage Displays'!$D$7)+'3. Signage Displays'!$E$7)+'3. Signage Displays'!$F$7</f>
        <v>40.438259572033289</v>
      </c>
      <c r="CY593" s="28">
        <f t="shared" si="71"/>
        <v>1</v>
      </c>
    </row>
    <row r="594" spans="1:103" s="17" customFormat="1" ht="19.5" customHeight="1">
      <c r="A594" s="28">
        <v>887</v>
      </c>
      <c r="B594" s="29" t="s">
        <v>1268</v>
      </c>
      <c r="C594" s="29" t="s">
        <v>1534</v>
      </c>
      <c r="D594" s="29" t="s">
        <v>1535</v>
      </c>
      <c r="E594" s="29" t="s">
        <v>1271</v>
      </c>
      <c r="F594" s="29" t="s">
        <v>1534</v>
      </c>
      <c r="G594" s="29" t="s">
        <v>1535</v>
      </c>
      <c r="H594" s="29"/>
      <c r="I594" s="29" t="s">
        <v>78</v>
      </c>
      <c r="J594" s="29" t="s">
        <v>100</v>
      </c>
      <c r="K594" s="29" t="s">
        <v>105</v>
      </c>
      <c r="L594" s="29" t="s">
        <v>80</v>
      </c>
      <c r="M594" s="29" t="s">
        <v>105</v>
      </c>
      <c r="N594" s="30">
        <v>600</v>
      </c>
      <c r="O594" s="30">
        <v>10.6</v>
      </c>
      <c r="P594" s="30">
        <v>18.8</v>
      </c>
      <c r="Q594" s="31">
        <v>21.5</v>
      </c>
      <c r="R594" s="30">
        <v>198.21</v>
      </c>
      <c r="S594" s="30">
        <v>1.78</v>
      </c>
      <c r="T594" s="30">
        <v>1080</v>
      </c>
      <c r="U594" s="30">
        <v>1920</v>
      </c>
      <c r="V594" s="32">
        <v>2.1</v>
      </c>
      <c r="W594" s="30">
        <v>10461</v>
      </c>
      <c r="X594" s="30">
        <v>60</v>
      </c>
      <c r="Y594" s="30">
        <v>32.4</v>
      </c>
      <c r="Z594" s="29" t="s">
        <v>150</v>
      </c>
      <c r="AA594" s="29" t="s">
        <v>86</v>
      </c>
      <c r="AB594" s="29"/>
      <c r="AC594" s="29"/>
      <c r="AD594" s="29" t="s">
        <v>84</v>
      </c>
      <c r="AE594" s="29" t="s">
        <v>83</v>
      </c>
      <c r="AF594" s="29" t="s">
        <v>106</v>
      </c>
      <c r="AG594" s="29" t="s">
        <v>105</v>
      </c>
      <c r="AH594" s="29" t="s">
        <v>86</v>
      </c>
      <c r="AI594" s="29" t="s">
        <v>105</v>
      </c>
      <c r="AJ594" s="29" t="s">
        <v>86</v>
      </c>
      <c r="AK594" s="29" t="s">
        <v>86</v>
      </c>
      <c r="AL594" s="29" t="s">
        <v>107</v>
      </c>
      <c r="AM594" s="29" t="s">
        <v>105</v>
      </c>
      <c r="AN594" s="29" t="s">
        <v>86</v>
      </c>
      <c r="AO594" s="29" t="s">
        <v>86</v>
      </c>
      <c r="AP594" s="29" t="s">
        <v>86</v>
      </c>
      <c r="AQ594" s="29" t="s">
        <v>96</v>
      </c>
      <c r="AR594" s="29" t="s">
        <v>105</v>
      </c>
      <c r="AS594" s="29" t="s">
        <v>84</v>
      </c>
      <c r="AT594" s="29" t="s">
        <v>89</v>
      </c>
      <c r="AU594" s="29" t="s">
        <v>105</v>
      </c>
      <c r="AV594" s="30">
        <v>0</v>
      </c>
      <c r="AW594" s="29" t="s">
        <v>84</v>
      </c>
      <c r="AX594" s="29" t="s">
        <v>83</v>
      </c>
      <c r="AY594" s="30">
        <v>200</v>
      </c>
      <c r="AZ594" s="30">
        <v>208</v>
      </c>
      <c r="BA594" s="30">
        <v>184</v>
      </c>
      <c r="BB594" s="30">
        <v>200</v>
      </c>
      <c r="BC594" s="29"/>
      <c r="BD594" s="29"/>
      <c r="BE594" s="30">
        <v>12.8</v>
      </c>
      <c r="BF594" s="29"/>
      <c r="BG594" s="30">
        <v>0.19</v>
      </c>
      <c r="BH594" s="29"/>
      <c r="BI594" s="29"/>
      <c r="BJ594" s="30">
        <v>0.14000000000000001</v>
      </c>
      <c r="BK594" s="30">
        <v>40.33</v>
      </c>
      <c r="BL594" s="30">
        <v>40.299999999999997</v>
      </c>
      <c r="BM594" s="30">
        <v>50.62</v>
      </c>
      <c r="BN594" s="29"/>
      <c r="BO594" s="29"/>
      <c r="BP594" s="30">
        <v>0.19</v>
      </c>
      <c r="BQ594" s="30">
        <v>0.27</v>
      </c>
      <c r="BR594" s="29"/>
      <c r="BS594" s="30">
        <v>13</v>
      </c>
      <c r="BT594" s="30">
        <v>41.4</v>
      </c>
      <c r="BU594" s="29"/>
      <c r="BV594" s="30">
        <v>0</v>
      </c>
      <c r="BW594" s="28">
        <v>887</v>
      </c>
      <c r="BX594" s="33">
        <f t="shared" si="66"/>
        <v>40.326659999999997</v>
      </c>
      <c r="BY594" s="34">
        <f>IF(COUNTIF($G$2:G594,G594)=1,1,0)</f>
        <v>1</v>
      </c>
      <c r="BZ594" s="34">
        <f t="shared" si="67"/>
        <v>1</v>
      </c>
      <c r="CA594" s="28" t="s">
        <v>3405</v>
      </c>
      <c r="CB594" s="34" t="b">
        <f t="shared" si="72"/>
        <v>0</v>
      </c>
      <c r="CC594" s="34" t="b">
        <f t="shared" si="68"/>
        <v>0</v>
      </c>
      <c r="CD594" s="34" t="b">
        <f t="array" ref="CD594">ISNUMBER(SEARCH("Touch Screen",$AJ594))</f>
        <v>0</v>
      </c>
      <c r="CE594" s="34"/>
      <c r="CF594" s="34"/>
      <c r="CG594" s="32">
        <v>32.4</v>
      </c>
      <c r="CH594" s="28">
        <v>0</v>
      </c>
      <c r="CI594" s="33">
        <f>('2. AC Monitors'!$A$8*'1. Version 7 Dataset'!$R594)+('1. Version 7 Dataset'!$V594*'2. AC Monitors'!$B$8)+'2. AC Monitors'!$C$8</f>
        <v>41.001620000000003</v>
      </c>
      <c r="CJ594" s="35">
        <f>BX594-('2. AC Monitors'!$B$8*V594)</f>
        <v>31.506659999999997</v>
      </c>
      <c r="CK594" s="33">
        <f>IF($CH594=0,CJ594,CJ594-('2. AC Monitors'!$A$15*'1. Version 7 Dataset'!$CG594))</f>
        <v>31.506659999999997</v>
      </c>
      <c r="CL594" s="33">
        <f>IF($CC594=TRUE,'1. Version 7 Dataset'!CK594-($CI594*'2. AC Monitors'!$B$15),'1. Version 7 Dataset'!CK594)</f>
        <v>31.506659999999997</v>
      </c>
      <c r="CM594" s="33">
        <f>IF($CD594=TRUE,CL594-($CI594*'2. AC Monitors'!$D$15),CL594)</f>
        <v>31.506659999999997</v>
      </c>
      <c r="CN594" s="33">
        <f>IF($CB594=TRUE,CM594-($CI594*'2. AC Monitors'!$E$15),CM594)</f>
        <v>31.506659999999997</v>
      </c>
      <c r="CO594" s="33">
        <f>IF($CA594="DC",CN594+(CI594*(1-'2. AC Monitors'!$D$21)),CN594)</f>
        <v>31.506659999999997</v>
      </c>
      <c r="CP594" s="35">
        <f>('2. AC Monitors'!$A$8*'1. Version 7 Dataset'!$R594)+'2. AC Monitors'!$C$8</f>
        <v>32.181619999999995</v>
      </c>
      <c r="CQ594" s="35">
        <f t="shared" si="69"/>
        <v>1</v>
      </c>
      <c r="CR594" s="33">
        <f>(IF(CD594=TRUE,CI594+(CI594*'2. AC Monitors'!$D$15),'1. Version 7 Dataset'!CI594))*0.85</f>
        <v>34.851376999999999</v>
      </c>
      <c r="CS594" s="35">
        <f t="shared" si="70"/>
        <v>0</v>
      </c>
      <c r="CT594" s="35">
        <f>($AZ594*$R594*'3. Signage Displays'!$A$7)+'3. Signage Displays'!$B$7*TANH('3. Signage Displays'!$C$7*('1. Version 7 Dataset'!$R594+'3. Signage Displays'!$D$7)+'3. Signage Displays'!$E$7)+'3. Signage Displays'!$F$7</f>
        <v>28.73345962593848</v>
      </c>
      <c r="CU594" s="36">
        <f>($AZ594*$R594*'3. Signage Displays'!$A$7)</f>
        <v>1.6491072000000002</v>
      </c>
      <c r="CV594" s="37">
        <f>BE594-(AZ594*R594*'3. Signage Displays'!$A$7)</f>
        <v>11.150892800000001</v>
      </c>
      <c r="CW594" s="37">
        <f>IF(CC594=TRUE,CV594-(CT594*'3. Signage Displays'!$A$12),CV594)</f>
        <v>11.150892800000001</v>
      </c>
      <c r="CX594" s="38">
        <f>'3. Signage Displays'!$B$7*TANH('3. Signage Displays'!$C$7*('1. Version 7 Dataset'!R594+'3. Signage Displays'!$D$7)+'3. Signage Displays'!$E$7)+'3. Signage Displays'!$F$7</f>
        <v>27.08435242593848</v>
      </c>
      <c r="CY594" s="28">
        <f t="shared" si="71"/>
        <v>1</v>
      </c>
    </row>
    <row r="595" spans="1:103" s="17" customFormat="1" ht="19.5" customHeight="1">
      <c r="A595" s="28">
        <v>888</v>
      </c>
      <c r="B595" s="29" t="s">
        <v>1268</v>
      </c>
      <c r="C595" s="29" t="s">
        <v>1507</v>
      </c>
      <c r="D595" s="29" t="s">
        <v>1508</v>
      </c>
      <c r="E595" s="29" t="s">
        <v>1271</v>
      </c>
      <c r="F595" s="29" t="s">
        <v>1507</v>
      </c>
      <c r="G595" s="29" t="s">
        <v>1508</v>
      </c>
      <c r="H595" s="29" t="s">
        <v>1509</v>
      </c>
      <c r="I595" s="29" t="s">
        <v>78</v>
      </c>
      <c r="J595" s="29" t="s">
        <v>79</v>
      </c>
      <c r="K595" s="29" t="s">
        <v>105</v>
      </c>
      <c r="L595" s="29" t="s">
        <v>80</v>
      </c>
      <c r="M595" s="29" t="s">
        <v>105</v>
      </c>
      <c r="N595" s="30">
        <v>1000</v>
      </c>
      <c r="O595" s="30">
        <v>11.3</v>
      </c>
      <c r="P595" s="30">
        <v>20</v>
      </c>
      <c r="Q595" s="31">
        <v>23</v>
      </c>
      <c r="R595" s="30">
        <v>226.05</v>
      </c>
      <c r="S595" s="30">
        <v>1.78</v>
      </c>
      <c r="T595" s="30">
        <v>1080</v>
      </c>
      <c r="U595" s="30">
        <v>1920</v>
      </c>
      <c r="V595" s="32">
        <v>2.1</v>
      </c>
      <c r="W595" s="30">
        <v>9173</v>
      </c>
      <c r="X595" s="30">
        <v>60</v>
      </c>
      <c r="Y595" s="30">
        <v>31.7</v>
      </c>
      <c r="Z595" s="29" t="s">
        <v>86</v>
      </c>
      <c r="AA595" s="29" t="s">
        <v>86</v>
      </c>
      <c r="AB595" s="29"/>
      <c r="AC595" s="29"/>
      <c r="AD595" s="29" t="s">
        <v>84</v>
      </c>
      <c r="AE595" s="29" t="s">
        <v>83</v>
      </c>
      <c r="AF595" s="29" t="s">
        <v>830</v>
      </c>
      <c r="AG595" s="29" t="s">
        <v>105</v>
      </c>
      <c r="AH595" s="29" t="s">
        <v>86</v>
      </c>
      <c r="AI595" s="29" t="s">
        <v>105</v>
      </c>
      <c r="AJ595" s="29" t="s">
        <v>86</v>
      </c>
      <c r="AK595" s="29" t="s">
        <v>86</v>
      </c>
      <c r="AL595" s="29" t="s">
        <v>87</v>
      </c>
      <c r="AM595" s="29" t="s">
        <v>105</v>
      </c>
      <c r="AN595" s="29" t="s">
        <v>86</v>
      </c>
      <c r="AO595" s="29" t="s">
        <v>86</v>
      </c>
      <c r="AP595" s="29" t="s">
        <v>86</v>
      </c>
      <c r="AQ595" s="29" t="s">
        <v>96</v>
      </c>
      <c r="AR595" s="29" t="s">
        <v>105</v>
      </c>
      <c r="AS595" s="29" t="s">
        <v>84</v>
      </c>
      <c r="AT595" s="29" t="s">
        <v>89</v>
      </c>
      <c r="AU595" s="29" t="s">
        <v>105</v>
      </c>
      <c r="AV595" s="30">
        <v>1</v>
      </c>
      <c r="AW595" s="29" t="s">
        <v>84</v>
      </c>
      <c r="AX595" s="29" t="s">
        <v>84</v>
      </c>
      <c r="AY595" s="30">
        <v>250</v>
      </c>
      <c r="AZ595" s="30">
        <v>240.6</v>
      </c>
      <c r="BA595" s="30">
        <v>217.5</v>
      </c>
      <c r="BB595" s="30">
        <v>200</v>
      </c>
      <c r="BC595" s="29"/>
      <c r="BD595" s="29"/>
      <c r="BE595" s="30">
        <v>15.98</v>
      </c>
      <c r="BF595" s="29"/>
      <c r="BG595" s="30">
        <v>0.24</v>
      </c>
      <c r="BH595" s="29"/>
      <c r="BI595" s="29"/>
      <c r="BJ595" s="30">
        <v>0.13</v>
      </c>
      <c r="BK595" s="30">
        <v>50.35</v>
      </c>
      <c r="BL595" s="30">
        <v>50.35</v>
      </c>
      <c r="BM595" s="30">
        <v>50.8</v>
      </c>
      <c r="BN595" s="29"/>
      <c r="BO595" s="29"/>
      <c r="BP595" s="30">
        <v>0.16</v>
      </c>
      <c r="BQ595" s="30">
        <v>0.27</v>
      </c>
      <c r="BR595" s="29"/>
      <c r="BS595" s="30">
        <v>15.98</v>
      </c>
      <c r="BT595" s="30">
        <v>50.55</v>
      </c>
      <c r="BU595" s="29"/>
      <c r="BV595" s="30">
        <v>0</v>
      </c>
      <c r="BW595" s="28">
        <v>888</v>
      </c>
      <c r="BX595" s="33">
        <f t="shared" si="66"/>
        <v>50.361239999999995</v>
      </c>
      <c r="BY595" s="34">
        <f>IF(COUNTIF($G$2:G595,G595)=1,1,0)</f>
        <v>1</v>
      </c>
      <c r="BZ595" s="34">
        <f t="shared" si="67"/>
        <v>1</v>
      </c>
      <c r="CA595" s="28" t="s">
        <v>3405</v>
      </c>
      <c r="CB595" s="34" t="b">
        <f t="shared" si="72"/>
        <v>0</v>
      </c>
      <c r="CC595" s="34" t="b">
        <f t="shared" si="68"/>
        <v>0</v>
      </c>
      <c r="CD595" s="34" t="b">
        <f t="array" ref="CD595">ISNUMBER(SEARCH("Touch Screen",$AJ595))</f>
        <v>0</v>
      </c>
      <c r="CE595" s="34"/>
      <c r="CF595" s="34"/>
      <c r="CG595" s="32">
        <v>31.7</v>
      </c>
      <c r="CH595" s="28">
        <v>0</v>
      </c>
      <c r="CI595" s="33">
        <f>('2. AC Monitors'!$A$8*'1. Version 7 Dataset'!$R595)+('1. Version 7 Dataset'!$V595*'2. AC Monitors'!$B$8)+'2. AC Monitors'!$C$8</f>
        <v>44.398099999999999</v>
      </c>
      <c r="CJ595" s="35">
        <f>BX595-('2. AC Monitors'!$B$8*V595)</f>
        <v>41.541239999999995</v>
      </c>
      <c r="CK595" s="33">
        <f>IF($CH595=0,CJ595,CJ595-('2. AC Monitors'!$A$15*'1. Version 7 Dataset'!$CG595))</f>
        <v>41.541239999999995</v>
      </c>
      <c r="CL595" s="33">
        <f>IF($CC595=TRUE,'1. Version 7 Dataset'!CK595-($CI595*'2. AC Monitors'!$B$15),'1. Version 7 Dataset'!CK595)</f>
        <v>41.541239999999995</v>
      </c>
      <c r="CM595" s="33">
        <f>IF($CD595=TRUE,CL595-($CI595*'2. AC Monitors'!$D$15),CL595)</f>
        <v>41.541239999999995</v>
      </c>
      <c r="CN595" s="33">
        <f>IF($CB595=TRUE,CM595-($CI595*'2. AC Monitors'!$E$15),CM595)</f>
        <v>41.541239999999995</v>
      </c>
      <c r="CO595" s="33">
        <f>IF($CA595="DC",CN595+(CI595*(1-'2. AC Monitors'!$D$21)),CN595)</f>
        <v>41.541239999999995</v>
      </c>
      <c r="CP595" s="35">
        <f>('2. AC Monitors'!$A$8*'1. Version 7 Dataset'!$R595)+'2. AC Monitors'!$C$8</f>
        <v>35.578099999999999</v>
      </c>
      <c r="CQ595" s="35">
        <f t="shared" si="69"/>
        <v>0</v>
      </c>
      <c r="CR595" s="33">
        <f>(IF(CD595=TRUE,CI595+(CI595*'2. AC Monitors'!$D$15),'1. Version 7 Dataset'!CI595))*0.85</f>
        <v>37.738385000000001</v>
      </c>
      <c r="CS595" s="35">
        <f t="shared" si="70"/>
        <v>0</v>
      </c>
      <c r="CT595" s="35">
        <f>($AZ595*$R595*'3. Signage Displays'!$A$7)+'3. Signage Displays'!$B$7*TANH('3. Signage Displays'!$C$7*('1. Version 7 Dataset'!$R595+'3. Signage Displays'!$D$7)+'3. Signage Displays'!$E$7)+'3. Signage Displays'!$F$7</f>
        <v>30.922961681943157</v>
      </c>
      <c r="CU595" s="36">
        <f>($AZ595*$R595*'3. Signage Displays'!$A$7)</f>
        <v>2.1755052000000004</v>
      </c>
      <c r="CV595" s="37">
        <f>BE595-(AZ595*R595*'3. Signage Displays'!$A$7)</f>
        <v>13.804494800000001</v>
      </c>
      <c r="CW595" s="37">
        <f>IF(CC595=TRUE,CV595-(CT595*'3. Signage Displays'!$A$12),CV595)</f>
        <v>13.804494800000001</v>
      </c>
      <c r="CX595" s="38">
        <f>'3. Signage Displays'!$B$7*TANH('3. Signage Displays'!$C$7*('1. Version 7 Dataset'!R595+'3. Signage Displays'!$D$7)+'3. Signage Displays'!$E$7)+'3. Signage Displays'!$F$7</f>
        <v>28.747456481943154</v>
      </c>
      <c r="CY595" s="28">
        <f t="shared" si="71"/>
        <v>1</v>
      </c>
    </row>
    <row r="596" spans="1:103" s="17" customFormat="1" ht="19.5" customHeight="1">
      <c r="A596" s="28">
        <v>889</v>
      </c>
      <c r="B596" s="29" t="s">
        <v>2857</v>
      </c>
      <c r="C596" s="29" t="s">
        <v>2917</v>
      </c>
      <c r="D596" s="29" t="s">
        <v>2918</v>
      </c>
      <c r="E596" s="29" t="s">
        <v>2860</v>
      </c>
      <c r="F596" s="29" t="s">
        <v>2919</v>
      </c>
      <c r="G596" s="29" t="s">
        <v>2918</v>
      </c>
      <c r="H596" s="29" t="s">
        <v>2920</v>
      </c>
      <c r="I596" s="29" t="s">
        <v>78</v>
      </c>
      <c r="J596" s="29" t="s">
        <v>100</v>
      </c>
      <c r="K596" s="29"/>
      <c r="L596" s="29" t="s">
        <v>80</v>
      </c>
      <c r="M596" s="29"/>
      <c r="N596" s="30">
        <v>1000</v>
      </c>
      <c r="O596" s="30">
        <v>10.5</v>
      </c>
      <c r="P596" s="30">
        <v>18.7</v>
      </c>
      <c r="Q596" s="31">
        <v>21.5</v>
      </c>
      <c r="R596" s="30">
        <v>197.52</v>
      </c>
      <c r="S596" s="30">
        <v>1.78</v>
      </c>
      <c r="T596" s="30">
        <v>1080</v>
      </c>
      <c r="U596" s="30">
        <v>1920</v>
      </c>
      <c r="V596" s="32">
        <v>2.1</v>
      </c>
      <c r="W596" s="30">
        <v>10498</v>
      </c>
      <c r="X596" s="30">
        <v>60</v>
      </c>
      <c r="Y596" s="30">
        <v>0.3</v>
      </c>
      <c r="Z596" s="29" t="s">
        <v>81</v>
      </c>
      <c r="AA596" s="29" t="s">
        <v>86</v>
      </c>
      <c r="AB596" s="29"/>
      <c r="AC596" s="29"/>
      <c r="AD596" s="29" t="s">
        <v>84</v>
      </c>
      <c r="AE596" s="29" t="s">
        <v>83</v>
      </c>
      <c r="AF596" s="29" t="s">
        <v>270</v>
      </c>
      <c r="AG596" s="29"/>
      <c r="AH596" s="29" t="s">
        <v>86</v>
      </c>
      <c r="AI596" s="29"/>
      <c r="AJ596" s="29" t="s">
        <v>86</v>
      </c>
      <c r="AK596" s="29" t="s">
        <v>86</v>
      </c>
      <c r="AL596" s="29" t="s">
        <v>102</v>
      </c>
      <c r="AM596" s="29"/>
      <c r="AN596" s="29" t="s">
        <v>86</v>
      </c>
      <c r="AO596" s="29" t="s">
        <v>86</v>
      </c>
      <c r="AP596" s="29" t="s">
        <v>86</v>
      </c>
      <c r="AQ596" s="29" t="s">
        <v>96</v>
      </c>
      <c r="AR596" s="29"/>
      <c r="AS596" s="29" t="s">
        <v>84</v>
      </c>
      <c r="AT596" s="29" t="s">
        <v>89</v>
      </c>
      <c r="AU596" s="29"/>
      <c r="AV596" s="30">
        <v>1</v>
      </c>
      <c r="AW596" s="29" t="s">
        <v>84</v>
      </c>
      <c r="AX596" s="29" t="s">
        <v>84</v>
      </c>
      <c r="AY596" s="30">
        <v>250</v>
      </c>
      <c r="AZ596" s="30">
        <v>236.2</v>
      </c>
      <c r="BA596" s="30">
        <v>236</v>
      </c>
      <c r="BB596" s="30">
        <v>200.7</v>
      </c>
      <c r="BC596" s="29"/>
      <c r="BD596" s="29"/>
      <c r="BE596" s="30">
        <v>15.22</v>
      </c>
      <c r="BF596" s="29"/>
      <c r="BG596" s="30">
        <v>0.37</v>
      </c>
      <c r="BH596" s="29"/>
      <c r="BI596" s="29"/>
      <c r="BJ596" s="30">
        <v>0.27</v>
      </c>
      <c r="BK596" s="30">
        <v>48.77</v>
      </c>
      <c r="BL596" s="30">
        <v>48.77</v>
      </c>
      <c r="BM596" s="30">
        <v>50.59</v>
      </c>
      <c r="BN596" s="29"/>
      <c r="BO596" s="29"/>
      <c r="BP596" s="30">
        <v>0.28999999999999998</v>
      </c>
      <c r="BQ596" s="30">
        <v>0.38</v>
      </c>
      <c r="BR596" s="29"/>
      <c r="BS596" s="30">
        <v>15.24</v>
      </c>
      <c r="BT596" s="30">
        <v>48.89</v>
      </c>
      <c r="BU596" s="29"/>
      <c r="BV596" s="30">
        <v>0</v>
      </c>
      <c r="BW596" s="28">
        <v>889</v>
      </c>
      <c r="BX596" s="33">
        <f t="shared" si="66"/>
        <v>48.771299999999997</v>
      </c>
      <c r="BY596" s="34">
        <f>IF(COUNTIF($G$2:G596,G596)=1,1,0)</f>
        <v>1</v>
      </c>
      <c r="BZ596" s="34">
        <f t="shared" si="67"/>
        <v>1</v>
      </c>
      <c r="CA596" s="28" t="s">
        <v>3405</v>
      </c>
      <c r="CB596" s="34" t="b">
        <f t="shared" si="72"/>
        <v>0</v>
      </c>
      <c r="CC596" s="34" t="b">
        <f t="shared" si="68"/>
        <v>0</v>
      </c>
      <c r="CD596" s="34" t="b">
        <f t="array" ref="CD596">ISNUMBER(SEARCH("Touch Screen",$AJ596))</f>
        <v>0</v>
      </c>
      <c r="CE596" s="34"/>
      <c r="CF596" s="34"/>
      <c r="CG596" s="32">
        <v>0.3</v>
      </c>
      <c r="CH596" s="28">
        <v>0</v>
      </c>
      <c r="CI596" s="33">
        <f>('2. AC Monitors'!$A$8*'1. Version 7 Dataset'!$R596)+('1. Version 7 Dataset'!$V596*'2. AC Monitors'!$B$8)+'2. AC Monitors'!$C$8</f>
        <v>40.917439999999999</v>
      </c>
      <c r="CJ596" s="35">
        <f>BX596-('2. AC Monitors'!$B$8*V596)</f>
        <v>39.951299999999996</v>
      </c>
      <c r="CK596" s="33">
        <f>IF($CH596=0,CJ596,CJ596-('2. AC Monitors'!$A$15*'1. Version 7 Dataset'!$CG596))</f>
        <v>39.951299999999996</v>
      </c>
      <c r="CL596" s="33">
        <f>IF($CC596=TRUE,'1. Version 7 Dataset'!CK596-($CI596*'2. AC Monitors'!$B$15),'1. Version 7 Dataset'!CK596)</f>
        <v>39.951299999999996</v>
      </c>
      <c r="CM596" s="33">
        <f>IF($CD596=TRUE,CL596-($CI596*'2. AC Monitors'!$D$15),CL596)</f>
        <v>39.951299999999996</v>
      </c>
      <c r="CN596" s="33">
        <f>IF($CB596=TRUE,CM596-($CI596*'2. AC Monitors'!$E$15),CM596)</f>
        <v>39.951299999999996</v>
      </c>
      <c r="CO596" s="33">
        <f>IF($CA596="DC",CN596+(CI596*(1-'2. AC Monitors'!$D$21)),CN596)</f>
        <v>39.951299999999996</v>
      </c>
      <c r="CP596" s="35">
        <f>('2. AC Monitors'!$A$8*'1. Version 7 Dataset'!$R596)+'2. AC Monitors'!$C$8</f>
        <v>32.097440000000006</v>
      </c>
      <c r="CQ596" s="35">
        <f t="shared" si="69"/>
        <v>0</v>
      </c>
      <c r="CR596" s="33">
        <f>(IF(CD596=TRUE,CI596+(CI596*'2. AC Monitors'!$D$15),'1. Version 7 Dataset'!CI596))*0.85</f>
        <v>34.779823999999998</v>
      </c>
      <c r="CS596" s="35">
        <f t="shared" si="70"/>
        <v>0</v>
      </c>
      <c r="CT596" s="35">
        <f>($AZ596*$R596*'3. Signage Displays'!$A$7)+'3. Signage Displays'!$B$7*TANH('3. Signage Displays'!$C$7*('1. Version 7 Dataset'!$R596+'3. Signage Displays'!$D$7)+'3. Signage Displays'!$E$7)+'3. Signage Displays'!$F$7</f>
        <v>28.909264837923772</v>
      </c>
      <c r="CU596" s="36">
        <f>($AZ596*$R596*'3. Signage Displays'!$A$7)</f>
        <v>1.8661689600000002</v>
      </c>
      <c r="CV596" s="37">
        <f>BE596-(AZ596*R596*'3. Signage Displays'!$A$7)</f>
        <v>13.353831040000001</v>
      </c>
      <c r="CW596" s="37">
        <f>IF(CC596=TRUE,CV596-(CT596*'3. Signage Displays'!$A$12),CV596)</f>
        <v>13.353831040000001</v>
      </c>
      <c r="CX596" s="38">
        <f>'3. Signage Displays'!$B$7*TANH('3. Signage Displays'!$C$7*('1. Version 7 Dataset'!R596+'3. Signage Displays'!$D$7)+'3. Signage Displays'!$E$7)+'3. Signage Displays'!$F$7</f>
        <v>27.043095877923768</v>
      </c>
      <c r="CY596" s="28">
        <f t="shared" si="71"/>
        <v>1</v>
      </c>
    </row>
    <row r="597" spans="1:103" s="17" customFormat="1" ht="19.5" customHeight="1">
      <c r="A597" s="28">
        <v>890</v>
      </c>
      <c r="B597" s="29" t="s">
        <v>2857</v>
      </c>
      <c r="C597" s="29" t="s">
        <v>2971</v>
      </c>
      <c r="D597" s="29" t="s">
        <v>2972</v>
      </c>
      <c r="E597" s="29" t="s">
        <v>2860</v>
      </c>
      <c r="F597" s="29" t="s">
        <v>2973</v>
      </c>
      <c r="G597" s="29" t="s">
        <v>2972</v>
      </c>
      <c r="H597" s="29" t="s">
        <v>2974</v>
      </c>
      <c r="I597" s="29" t="s">
        <v>78</v>
      </c>
      <c r="J597" s="29" t="s">
        <v>100</v>
      </c>
      <c r="K597" s="29"/>
      <c r="L597" s="29" t="s">
        <v>80</v>
      </c>
      <c r="M597" s="29"/>
      <c r="N597" s="30">
        <v>1000</v>
      </c>
      <c r="O597" s="30">
        <v>11.5</v>
      </c>
      <c r="P597" s="30">
        <v>20.5</v>
      </c>
      <c r="Q597" s="31">
        <v>23.5</v>
      </c>
      <c r="R597" s="30">
        <v>237.99</v>
      </c>
      <c r="S597" s="30">
        <v>1.78</v>
      </c>
      <c r="T597" s="30">
        <v>1080</v>
      </c>
      <c r="U597" s="30">
        <v>1920</v>
      </c>
      <c r="V597" s="32">
        <v>2.1</v>
      </c>
      <c r="W597" s="30">
        <v>8713</v>
      </c>
      <c r="X597" s="30">
        <v>60</v>
      </c>
      <c r="Y597" s="30">
        <v>0.3</v>
      </c>
      <c r="Z597" s="29" t="s">
        <v>81</v>
      </c>
      <c r="AA597" s="29" t="s">
        <v>86</v>
      </c>
      <c r="AB597" s="29"/>
      <c r="AC597" s="29"/>
      <c r="AD597" s="29" t="s">
        <v>84</v>
      </c>
      <c r="AE597" s="29" t="s">
        <v>83</v>
      </c>
      <c r="AF597" s="29" t="s">
        <v>270</v>
      </c>
      <c r="AG597" s="29"/>
      <c r="AH597" s="29" t="s">
        <v>86</v>
      </c>
      <c r="AI597" s="29"/>
      <c r="AJ597" s="29" t="s">
        <v>86</v>
      </c>
      <c r="AK597" s="29" t="s">
        <v>86</v>
      </c>
      <c r="AL597" s="29" t="s">
        <v>102</v>
      </c>
      <c r="AM597" s="29"/>
      <c r="AN597" s="29" t="s">
        <v>86</v>
      </c>
      <c r="AO597" s="29" t="s">
        <v>86</v>
      </c>
      <c r="AP597" s="29" t="s">
        <v>86</v>
      </c>
      <c r="AQ597" s="29" t="s">
        <v>96</v>
      </c>
      <c r="AR597" s="29"/>
      <c r="AS597" s="29" t="s">
        <v>84</v>
      </c>
      <c r="AT597" s="29" t="s">
        <v>89</v>
      </c>
      <c r="AU597" s="29"/>
      <c r="AV597" s="30">
        <v>1</v>
      </c>
      <c r="AW597" s="29" t="s">
        <v>84</v>
      </c>
      <c r="AX597" s="29" t="s">
        <v>84</v>
      </c>
      <c r="AY597" s="30">
        <v>290</v>
      </c>
      <c r="AZ597" s="30">
        <v>285.89999999999998</v>
      </c>
      <c r="BA597" s="30">
        <v>264.39999999999998</v>
      </c>
      <c r="BB597" s="30">
        <v>200.2</v>
      </c>
      <c r="BC597" s="29"/>
      <c r="BD597" s="29"/>
      <c r="BE597" s="30">
        <v>14.84</v>
      </c>
      <c r="BF597" s="29"/>
      <c r="BG597" s="30">
        <v>0.23</v>
      </c>
      <c r="BH597" s="29"/>
      <c r="BI597" s="29"/>
      <c r="BJ597" s="30">
        <v>0.13</v>
      </c>
      <c r="BK597" s="30">
        <v>46.81</v>
      </c>
      <c r="BL597" s="30">
        <v>46.81</v>
      </c>
      <c r="BM597" s="30">
        <v>53.31</v>
      </c>
      <c r="BN597" s="29"/>
      <c r="BO597" s="29"/>
      <c r="BP597" s="30">
        <v>0.16</v>
      </c>
      <c r="BQ597" s="30">
        <v>0.25</v>
      </c>
      <c r="BR597" s="29"/>
      <c r="BS597" s="30">
        <v>14.95</v>
      </c>
      <c r="BT597" s="30">
        <v>47.26</v>
      </c>
      <c r="BU597" s="29"/>
      <c r="BV597" s="30">
        <v>0</v>
      </c>
      <c r="BW597" s="28">
        <v>890</v>
      </c>
      <c r="BX597" s="33">
        <f t="shared" si="66"/>
        <v>46.809059999999995</v>
      </c>
      <c r="BY597" s="34">
        <f>IF(COUNTIF($G$2:G597,G597)=1,1,0)</f>
        <v>1</v>
      </c>
      <c r="BZ597" s="34">
        <f t="shared" si="67"/>
        <v>1</v>
      </c>
      <c r="CA597" s="28" t="s">
        <v>3405</v>
      </c>
      <c r="CB597" s="34" t="b">
        <f t="shared" si="72"/>
        <v>0</v>
      </c>
      <c r="CC597" s="34" t="b">
        <f t="shared" si="68"/>
        <v>0</v>
      </c>
      <c r="CD597" s="34" t="b">
        <f t="array" ref="CD597">ISNUMBER(SEARCH("Touch Screen",$AJ597))</f>
        <v>0</v>
      </c>
      <c r="CE597" s="34"/>
      <c r="CF597" s="34"/>
      <c r="CG597" s="32">
        <v>0.3</v>
      </c>
      <c r="CH597" s="28">
        <v>0</v>
      </c>
      <c r="CI597" s="33">
        <f>('2. AC Monitors'!$A$8*'1. Version 7 Dataset'!$R597)+('1. Version 7 Dataset'!$V597*'2. AC Monitors'!$B$8)+'2. AC Monitors'!$C$8</f>
        <v>45.854780000000005</v>
      </c>
      <c r="CJ597" s="35">
        <f>BX597-('2. AC Monitors'!$B$8*V597)</f>
        <v>37.989059999999995</v>
      </c>
      <c r="CK597" s="33">
        <f>IF($CH597=0,CJ597,CJ597-('2. AC Monitors'!$A$15*'1. Version 7 Dataset'!$CG597))</f>
        <v>37.989059999999995</v>
      </c>
      <c r="CL597" s="33">
        <f>IF($CC597=TRUE,'1. Version 7 Dataset'!CK597-($CI597*'2. AC Monitors'!$B$15),'1. Version 7 Dataset'!CK597)</f>
        <v>37.989059999999995</v>
      </c>
      <c r="CM597" s="33">
        <f>IF($CD597=TRUE,CL597-($CI597*'2. AC Monitors'!$D$15),CL597)</f>
        <v>37.989059999999995</v>
      </c>
      <c r="CN597" s="33">
        <f>IF($CB597=TRUE,CM597-($CI597*'2. AC Monitors'!$E$15),CM597)</f>
        <v>37.989059999999995</v>
      </c>
      <c r="CO597" s="33">
        <f>IF($CA597="DC",CN597+(CI597*(1-'2. AC Monitors'!$D$21)),CN597)</f>
        <v>37.989059999999995</v>
      </c>
      <c r="CP597" s="35">
        <f>('2. AC Monitors'!$A$8*'1. Version 7 Dataset'!$R597)+'2. AC Monitors'!$C$8</f>
        <v>37.034779999999998</v>
      </c>
      <c r="CQ597" s="35">
        <f t="shared" si="69"/>
        <v>0</v>
      </c>
      <c r="CR597" s="33">
        <f>(IF(CD597=TRUE,CI597+(CI597*'2. AC Monitors'!$D$15),'1. Version 7 Dataset'!CI597))*0.85</f>
        <v>38.976563000000006</v>
      </c>
      <c r="CS597" s="35">
        <f t="shared" si="70"/>
        <v>0</v>
      </c>
      <c r="CT597" s="35">
        <f>($AZ597*$R597*'3. Signage Displays'!$A$7)+'3. Signage Displays'!$B$7*TANH('3. Signage Displays'!$C$7*('1. Version 7 Dataset'!$R597+'3. Signage Displays'!$D$7)+'3. Signage Displays'!$E$7)+'3. Signage Displays'!$F$7</f>
        <v>32.181384917687808</v>
      </c>
      <c r="CU597" s="36">
        <f>($AZ597*$R597*'3. Signage Displays'!$A$7)</f>
        <v>2.7216536400000004</v>
      </c>
      <c r="CV597" s="37">
        <f>BE597-(AZ597*R597*'3. Signage Displays'!$A$7)</f>
        <v>12.11834636</v>
      </c>
      <c r="CW597" s="37">
        <f>IF(CC597=TRUE,CV597-(CT597*'3. Signage Displays'!$A$12),CV597)</f>
        <v>12.11834636</v>
      </c>
      <c r="CX597" s="38">
        <f>'3. Signage Displays'!$B$7*TANH('3. Signage Displays'!$C$7*('1. Version 7 Dataset'!R597+'3. Signage Displays'!$D$7)+'3. Signage Displays'!$E$7)+'3. Signage Displays'!$F$7</f>
        <v>29.459731277687805</v>
      </c>
      <c r="CY597" s="28">
        <f t="shared" si="71"/>
        <v>1</v>
      </c>
    </row>
    <row r="598" spans="1:103" s="17" customFormat="1" ht="19.5" customHeight="1">
      <c r="A598" s="28">
        <v>891</v>
      </c>
      <c r="B598" s="29" t="s">
        <v>1268</v>
      </c>
      <c r="C598" s="29" t="s">
        <v>1344</v>
      </c>
      <c r="D598" s="29" t="s">
        <v>1345</v>
      </c>
      <c r="E598" s="29" t="s">
        <v>1271</v>
      </c>
      <c r="F598" s="29" t="s">
        <v>1344</v>
      </c>
      <c r="G598" s="29" t="s">
        <v>1345</v>
      </c>
      <c r="H598" s="29"/>
      <c r="I598" s="29" t="s">
        <v>78</v>
      </c>
      <c r="J598" s="29" t="s">
        <v>79</v>
      </c>
      <c r="K598" s="29" t="s">
        <v>105</v>
      </c>
      <c r="L598" s="29" t="s">
        <v>80</v>
      </c>
      <c r="M598" s="29" t="s">
        <v>105</v>
      </c>
      <c r="N598" s="30">
        <v>1000</v>
      </c>
      <c r="O598" s="30">
        <v>10.5</v>
      </c>
      <c r="P598" s="30">
        <v>18.7</v>
      </c>
      <c r="Q598" s="31">
        <v>21.5</v>
      </c>
      <c r="R598" s="30">
        <v>197.6</v>
      </c>
      <c r="S598" s="30">
        <v>1.78</v>
      </c>
      <c r="T598" s="30">
        <v>1080</v>
      </c>
      <c r="U598" s="30">
        <v>1920</v>
      </c>
      <c r="V598" s="32">
        <v>2.1</v>
      </c>
      <c r="W598" s="30">
        <v>10494</v>
      </c>
      <c r="X598" s="30">
        <v>60</v>
      </c>
      <c r="Y598" s="30">
        <v>32.5</v>
      </c>
      <c r="Z598" s="29" t="s">
        <v>86</v>
      </c>
      <c r="AA598" s="29" t="s">
        <v>86</v>
      </c>
      <c r="AB598" s="29"/>
      <c r="AC598" s="29"/>
      <c r="AD598" s="29" t="s">
        <v>84</v>
      </c>
      <c r="AE598" s="29" t="s">
        <v>83</v>
      </c>
      <c r="AF598" s="29" t="s">
        <v>1346</v>
      </c>
      <c r="AG598" s="29" t="s">
        <v>105</v>
      </c>
      <c r="AH598" s="29" t="s">
        <v>86</v>
      </c>
      <c r="AI598" s="29" t="s">
        <v>105</v>
      </c>
      <c r="AJ598" s="29" t="s">
        <v>86</v>
      </c>
      <c r="AK598" s="29" t="s">
        <v>86</v>
      </c>
      <c r="AL598" s="29" t="s">
        <v>87</v>
      </c>
      <c r="AM598" s="29" t="s">
        <v>105</v>
      </c>
      <c r="AN598" s="29" t="s">
        <v>86</v>
      </c>
      <c r="AO598" s="29" t="s">
        <v>86</v>
      </c>
      <c r="AP598" s="29" t="s">
        <v>86</v>
      </c>
      <c r="AQ598" s="29" t="s">
        <v>96</v>
      </c>
      <c r="AR598" s="29" t="s">
        <v>105</v>
      </c>
      <c r="AS598" s="29" t="s">
        <v>84</v>
      </c>
      <c r="AT598" s="29" t="s">
        <v>89</v>
      </c>
      <c r="AU598" s="29" t="s">
        <v>105</v>
      </c>
      <c r="AV598" s="30">
        <v>0</v>
      </c>
      <c r="AW598" s="29" t="s">
        <v>84</v>
      </c>
      <c r="AX598" s="29" t="s">
        <v>84</v>
      </c>
      <c r="AY598" s="30">
        <v>250</v>
      </c>
      <c r="AZ598" s="30">
        <v>234.6</v>
      </c>
      <c r="BA598" s="30">
        <v>216.4</v>
      </c>
      <c r="BB598" s="30">
        <v>200</v>
      </c>
      <c r="BC598" s="29"/>
      <c r="BD598" s="29"/>
      <c r="BE598" s="30">
        <v>15.43</v>
      </c>
      <c r="BF598" s="29"/>
      <c r="BG598" s="30">
        <v>0.31</v>
      </c>
      <c r="BH598" s="30">
        <v>0.31</v>
      </c>
      <c r="BI598" s="29"/>
      <c r="BJ598" s="30">
        <v>0.19</v>
      </c>
      <c r="BK598" s="30">
        <v>49.06</v>
      </c>
      <c r="BL598" s="30">
        <v>49.06</v>
      </c>
      <c r="BM598" s="30">
        <v>50.6</v>
      </c>
      <c r="BN598" s="29"/>
      <c r="BO598" s="29"/>
      <c r="BP598" s="30">
        <v>0.22</v>
      </c>
      <c r="BQ598" s="30">
        <v>0.32</v>
      </c>
      <c r="BR598" s="30">
        <v>0.32</v>
      </c>
      <c r="BS598" s="30">
        <v>15.44</v>
      </c>
      <c r="BT598" s="30">
        <v>49.16</v>
      </c>
      <c r="BU598" s="29"/>
      <c r="BV598" s="30">
        <v>0</v>
      </c>
      <c r="BW598" s="28">
        <v>891</v>
      </c>
      <c r="BX598" s="33">
        <f t="shared" si="66"/>
        <v>49.073519999999995</v>
      </c>
      <c r="BY598" s="34">
        <f>IF(COUNTIF($G$2:G598,G598)=1,1,0)</f>
        <v>0</v>
      </c>
      <c r="BZ598" s="34">
        <f t="shared" si="67"/>
        <v>1</v>
      </c>
      <c r="CA598" s="28" t="s">
        <v>3405</v>
      </c>
      <c r="CB598" s="34" t="b">
        <f t="shared" si="72"/>
        <v>0</v>
      </c>
      <c r="CC598" s="34" t="b">
        <f t="shared" si="68"/>
        <v>0</v>
      </c>
      <c r="CD598" s="34" t="b">
        <f t="array" ref="CD598">ISNUMBER(SEARCH("Touch Screen",$AJ598))</f>
        <v>0</v>
      </c>
      <c r="CE598" s="34"/>
      <c r="CF598" s="34"/>
      <c r="CG598" s="32">
        <v>32.5</v>
      </c>
      <c r="CH598" s="28">
        <v>0</v>
      </c>
      <c r="CI598" s="33">
        <f>('2. AC Monitors'!$A$8*'1. Version 7 Dataset'!$R598)+('1. Version 7 Dataset'!$V598*'2. AC Monitors'!$B$8)+'2. AC Monitors'!$C$8</f>
        <v>40.927199999999999</v>
      </c>
      <c r="CJ598" s="35">
        <f>BX598-('2. AC Monitors'!$B$8*V598)</f>
        <v>40.253519999999995</v>
      </c>
      <c r="CK598" s="33">
        <f>IF($CH598=0,CJ598,CJ598-('2. AC Monitors'!$A$15*'1. Version 7 Dataset'!$CG598))</f>
        <v>40.253519999999995</v>
      </c>
      <c r="CL598" s="33">
        <f>IF($CC598=TRUE,'1. Version 7 Dataset'!CK598-($CI598*'2. AC Monitors'!$B$15),'1. Version 7 Dataset'!CK598)</f>
        <v>40.253519999999995</v>
      </c>
      <c r="CM598" s="33">
        <f>IF($CD598=TRUE,CL598-($CI598*'2. AC Monitors'!$D$15),CL598)</f>
        <v>40.253519999999995</v>
      </c>
      <c r="CN598" s="33">
        <f>IF($CB598=TRUE,CM598-($CI598*'2. AC Monitors'!$E$15),CM598)</f>
        <v>40.253519999999995</v>
      </c>
      <c r="CO598" s="33">
        <f>IF($CA598="DC",CN598+(CI598*(1-'2. AC Monitors'!$D$21)),CN598)</f>
        <v>40.253519999999995</v>
      </c>
      <c r="CP598" s="35">
        <f>('2. AC Monitors'!$A$8*'1. Version 7 Dataset'!$R598)+'2. AC Monitors'!$C$8</f>
        <v>32.107199999999999</v>
      </c>
      <c r="CQ598" s="35">
        <f t="shared" si="69"/>
        <v>0</v>
      </c>
      <c r="CR598" s="33">
        <f>(IF(CD598=TRUE,CI598+(CI598*'2. AC Monitors'!$D$15),'1. Version 7 Dataset'!CI598))*0.85</f>
        <v>34.788119999999999</v>
      </c>
      <c r="CS598" s="35">
        <f t="shared" si="70"/>
        <v>0</v>
      </c>
      <c r="CT598" s="35">
        <f>($AZ598*$R598*'3. Signage Displays'!$A$7)+'3. Signage Displays'!$B$7*TANH('3. Signage Displays'!$C$7*('1. Version 7 Dataset'!$R598+'3. Signage Displays'!$D$7)+'3. Signage Displays'!$E$7)+'3. Signage Displays'!$F$7</f>
        <v>28.902157731624591</v>
      </c>
      <c r="CU598" s="36">
        <f>($AZ598*$R598*'3. Signage Displays'!$A$7)</f>
        <v>1.8542784000000001</v>
      </c>
      <c r="CV598" s="37">
        <f>BE598-(AZ598*R598*'3. Signage Displays'!$A$7)</f>
        <v>13.5757216</v>
      </c>
      <c r="CW598" s="37">
        <f>IF(CC598=TRUE,CV598-(CT598*'3. Signage Displays'!$A$12),CV598)</f>
        <v>13.5757216</v>
      </c>
      <c r="CX598" s="38">
        <f>'3. Signage Displays'!$B$7*TANH('3. Signage Displays'!$C$7*('1. Version 7 Dataset'!R598+'3. Signage Displays'!$D$7)+'3. Signage Displays'!$E$7)+'3. Signage Displays'!$F$7</f>
        <v>27.047879331624593</v>
      </c>
      <c r="CY598" s="28">
        <f t="shared" si="71"/>
        <v>1</v>
      </c>
    </row>
    <row r="599" spans="1:103" s="17" customFormat="1" ht="19.5" customHeight="1">
      <c r="A599" s="28">
        <v>893</v>
      </c>
      <c r="B599" s="29" t="s">
        <v>2545</v>
      </c>
      <c r="C599" s="29" t="s">
        <v>2612</v>
      </c>
      <c r="D599" s="29" t="s">
        <v>2613</v>
      </c>
      <c r="E599" s="29" t="s">
        <v>2547</v>
      </c>
      <c r="F599" s="29" t="s">
        <v>2612</v>
      </c>
      <c r="G599" s="29" t="s">
        <v>2613</v>
      </c>
      <c r="H599" s="29" t="s">
        <v>2614</v>
      </c>
      <c r="I599" s="29" t="s">
        <v>78</v>
      </c>
      <c r="J599" s="29" t="s">
        <v>100</v>
      </c>
      <c r="K599" s="29" t="s">
        <v>105</v>
      </c>
      <c r="L599" s="29" t="s">
        <v>80</v>
      </c>
      <c r="M599" s="29" t="s">
        <v>105</v>
      </c>
      <c r="N599" s="30">
        <v>1000</v>
      </c>
      <c r="O599" s="30">
        <v>11.8</v>
      </c>
      <c r="P599" s="30">
        <v>20.9</v>
      </c>
      <c r="Q599" s="31">
        <v>24</v>
      </c>
      <c r="R599" s="30">
        <v>246.17</v>
      </c>
      <c r="S599" s="30">
        <v>1.78</v>
      </c>
      <c r="T599" s="30">
        <v>1080</v>
      </c>
      <c r="U599" s="30">
        <v>1920</v>
      </c>
      <c r="V599" s="32">
        <v>2.1</v>
      </c>
      <c r="W599" s="30">
        <v>8423</v>
      </c>
      <c r="X599" s="30">
        <v>60</v>
      </c>
      <c r="Y599" s="30">
        <v>32.799999999999997</v>
      </c>
      <c r="Z599" s="29" t="s">
        <v>86</v>
      </c>
      <c r="AA599" s="29" t="s">
        <v>86</v>
      </c>
      <c r="AB599" s="29"/>
      <c r="AC599" s="29"/>
      <c r="AD599" s="29" t="s">
        <v>84</v>
      </c>
      <c r="AE599" s="29" t="s">
        <v>83</v>
      </c>
      <c r="AF599" s="29" t="s">
        <v>106</v>
      </c>
      <c r="AG599" s="29" t="s">
        <v>105</v>
      </c>
      <c r="AH599" s="29" t="s">
        <v>86</v>
      </c>
      <c r="AI599" s="29" t="s">
        <v>105</v>
      </c>
      <c r="AJ599" s="29" t="s">
        <v>86</v>
      </c>
      <c r="AK599" s="29" t="s">
        <v>86</v>
      </c>
      <c r="AL599" s="29" t="s">
        <v>107</v>
      </c>
      <c r="AM599" s="29" t="s">
        <v>105</v>
      </c>
      <c r="AN599" s="29" t="s">
        <v>86</v>
      </c>
      <c r="AO599" s="29" t="s">
        <v>86</v>
      </c>
      <c r="AP599" s="29" t="s">
        <v>86</v>
      </c>
      <c r="AQ599" s="29" t="s">
        <v>96</v>
      </c>
      <c r="AR599" s="29" t="s">
        <v>105</v>
      </c>
      <c r="AS599" s="29" t="s">
        <v>84</v>
      </c>
      <c r="AT599" s="29" t="s">
        <v>89</v>
      </c>
      <c r="AU599" s="29" t="s">
        <v>105</v>
      </c>
      <c r="AV599" s="30">
        <v>1</v>
      </c>
      <c r="AW599" s="29" t="s">
        <v>84</v>
      </c>
      <c r="AX599" s="29" t="s">
        <v>84</v>
      </c>
      <c r="AY599" s="30">
        <v>250</v>
      </c>
      <c r="AZ599" s="30">
        <v>289.3</v>
      </c>
      <c r="BA599" s="30">
        <v>235.7</v>
      </c>
      <c r="BB599" s="30">
        <v>200</v>
      </c>
      <c r="BC599" s="29"/>
      <c r="BD599" s="29"/>
      <c r="BE599" s="30">
        <v>16.71</v>
      </c>
      <c r="BF599" s="29"/>
      <c r="BG599" s="30">
        <v>0.3</v>
      </c>
      <c r="BH599" s="29"/>
      <c r="BI599" s="29"/>
      <c r="BJ599" s="30">
        <v>0.22</v>
      </c>
      <c r="BK599" s="30">
        <v>52.93</v>
      </c>
      <c r="BL599" s="30">
        <v>52.93</v>
      </c>
      <c r="BM599" s="30">
        <v>54.9</v>
      </c>
      <c r="BN599" s="29"/>
      <c r="BO599" s="29"/>
      <c r="BP599" s="30">
        <v>0.24</v>
      </c>
      <c r="BQ599" s="30">
        <v>0.32</v>
      </c>
      <c r="BR599" s="29"/>
      <c r="BS599" s="30">
        <v>16.899999999999999</v>
      </c>
      <c r="BT599" s="30">
        <v>53.63</v>
      </c>
      <c r="BU599" s="29"/>
      <c r="BV599" s="30">
        <v>0</v>
      </c>
      <c r="BW599" s="28">
        <v>893</v>
      </c>
      <c r="BX599" s="33">
        <f t="shared" si="66"/>
        <v>52.94106</v>
      </c>
      <c r="BY599" s="34">
        <f>IF(COUNTIF($G$2:G599,G599)=1,1,0)</f>
        <v>1</v>
      </c>
      <c r="BZ599" s="34">
        <f t="shared" si="67"/>
        <v>1</v>
      </c>
      <c r="CA599" s="28" t="s">
        <v>3405</v>
      </c>
      <c r="CB599" s="34" t="b">
        <f t="shared" si="72"/>
        <v>0</v>
      </c>
      <c r="CC599" s="34" t="b">
        <f t="shared" si="68"/>
        <v>0</v>
      </c>
      <c r="CD599" s="34" t="b">
        <f t="array" ref="CD599">ISNUMBER(SEARCH("Touch Screen",$AJ599))</f>
        <v>0</v>
      </c>
      <c r="CE599" s="34"/>
      <c r="CF599" s="34"/>
      <c r="CG599" s="32">
        <v>32.799999999999997</v>
      </c>
      <c r="CH599" s="28">
        <v>0</v>
      </c>
      <c r="CI599" s="33">
        <f>('2. AC Monitors'!$A$8*'1. Version 7 Dataset'!$R599)+('1. Version 7 Dataset'!$V599*'2. AC Monitors'!$B$8)+'2. AC Monitors'!$C$8</f>
        <v>46.852739999999997</v>
      </c>
      <c r="CJ599" s="35">
        <f>BX599-('2. AC Monitors'!$B$8*V599)</f>
        <v>44.12106</v>
      </c>
      <c r="CK599" s="33">
        <f>IF($CH599=0,CJ599,CJ599-('2. AC Monitors'!$A$15*'1. Version 7 Dataset'!$CG599))</f>
        <v>44.12106</v>
      </c>
      <c r="CL599" s="33">
        <f>IF($CC599=TRUE,'1. Version 7 Dataset'!CK599-($CI599*'2. AC Monitors'!$B$15),'1. Version 7 Dataset'!CK599)</f>
        <v>44.12106</v>
      </c>
      <c r="CM599" s="33">
        <f>IF($CD599=TRUE,CL599-($CI599*'2. AC Monitors'!$D$15),CL599)</f>
        <v>44.12106</v>
      </c>
      <c r="CN599" s="33">
        <f>IF($CB599=TRUE,CM599-($CI599*'2. AC Monitors'!$E$15),CM599)</f>
        <v>44.12106</v>
      </c>
      <c r="CO599" s="33">
        <f>IF($CA599="DC",CN599+(CI599*(1-'2. AC Monitors'!$D$21)),CN599)</f>
        <v>44.12106</v>
      </c>
      <c r="CP599" s="35">
        <f>('2. AC Monitors'!$A$8*'1. Version 7 Dataset'!$R599)+'2. AC Monitors'!$C$8</f>
        <v>38.032739999999997</v>
      </c>
      <c r="CQ599" s="35">
        <f t="shared" si="69"/>
        <v>0</v>
      </c>
      <c r="CR599" s="33">
        <f>(IF(CD599=TRUE,CI599+(CI599*'2. AC Monitors'!$D$15),'1. Version 7 Dataset'!CI599))*0.85</f>
        <v>39.824828999999994</v>
      </c>
      <c r="CS599" s="35">
        <f t="shared" si="70"/>
        <v>0</v>
      </c>
      <c r="CT599" s="35">
        <f>($AZ599*$R599*'3. Signage Displays'!$A$7)+'3. Signage Displays'!$B$7*TANH('3. Signage Displays'!$C$7*('1. Version 7 Dataset'!$R599+'3. Signage Displays'!$D$7)+'3. Signage Displays'!$E$7)+'3. Signage Displays'!$F$7</f>
        <v>32.796000591734796</v>
      </c>
      <c r="CU599" s="36">
        <f>($AZ599*$R599*'3. Signage Displays'!$A$7)</f>
        <v>2.8486792400000001</v>
      </c>
      <c r="CV599" s="37">
        <f>BE599-(AZ599*R599*'3. Signage Displays'!$A$7)</f>
        <v>13.861320760000002</v>
      </c>
      <c r="CW599" s="37">
        <f>IF(CC599=TRUE,CV599-(CT599*'3. Signage Displays'!$A$12),CV599)</f>
        <v>13.861320760000002</v>
      </c>
      <c r="CX599" s="38">
        <f>'3. Signage Displays'!$B$7*TANH('3. Signage Displays'!$C$7*('1. Version 7 Dataset'!R599+'3. Signage Displays'!$D$7)+'3. Signage Displays'!$E$7)+'3. Signage Displays'!$F$7</f>
        <v>29.9473213517348</v>
      </c>
      <c r="CY599" s="28">
        <f t="shared" si="71"/>
        <v>1</v>
      </c>
    </row>
    <row r="600" spans="1:103" s="17" customFormat="1" ht="19.5" customHeight="1">
      <c r="A600" s="28">
        <v>894</v>
      </c>
      <c r="B600" s="29" t="s">
        <v>72</v>
      </c>
      <c r="C600" s="29" t="s">
        <v>122</v>
      </c>
      <c r="D600" s="29" t="s">
        <v>123</v>
      </c>
      <c r="E600" s="29" t="s">
        <v>75</v>
      </c>
      <c r="F600" s="29" t="s">
        <v>122</v>
      </c>
      <c r="G600" s="29" t="s">
        <v>123</v>
      </c>
      <c r="H600" s="29"/>
      <c r="I600" s="29" t="s">
        <v>78</v>
      </c>
      <c r="J600" s="29" t="s">
        <v>100</v>
      </c>
      <c r="K600" s="29" t="s">
        <v>105</v>
      </c>
      <c r="L600" s="29" t="s">
        <v>80</v>
      </c>
      <c r="M600" s="29" t="s">
        <v>105</v>
      </c>
      <c r="N600" s="30">
        <v>1000</v>
      </c>
      <c r="O600" s="30">
        <v>10.6</v>
      </c>
      <c r="P600" s="30">
        <v>18.8</v>
      </c>
      <c r="Q600" s="31">
        <v>21.5</v>
      </c>
      <c r="R600" s="30">
        <v>198.08</v>
      </c>
      <c r="S600" s="30">
        <v>1.78</v>
      </c>
      <c r="T600" s="30">
        <v>1080</v>
      </c>
      <c r="U600" s="30">
        <v>1920</v>
      </c>
      <c r="V600" s="32">
        <v>2.1</v>
      </c>
      <c r="W600" s="30">
        <v>10469</v>
      </c>
      <c r="X600" s="30">
        <v>60</v>
      </c>
      <c r="Y600" s="30">
        <v>31.5</v>
      </c>
      <c r="Z600" s="29" t="s">
        <v>86</v>
      </c>
      <c r="AA600" s="29" t="s">
        <v>86</v>
      </c>
      <c r="AB600" s="29"/>
      <c r="AC600" s="29"/>
      <c r="AD600" s="29" t="s">
        <v>84</v>
      </c>
      <c r="AE600" s="29" t="s">
        <v>83</v>
      </c>
      <c r="AF600" s="29" t="s">
        <v>106</v>
      </c>
      <c r="AG600" s="29" t="s">
        <v>105</v>
      </c>
      <c r="AH600" s="29" t="s">
        <v>86</v>
      </c>
      <c r="AI600" s="29" t="s">
        <v>105</v>
      </c>
      <c r="AJ600" s="29" t="s">
        <v>86</v>
      </c>
      <c r="AK600" s="29" t="s">
        <v>86</v>
      </c>
      <c r="AL600" s="29" t="s">
        <v>107</v>
      </c>
      <c r="AM600" s="29" t="s">
        <v>105</v>
      </c>
      <c r="AN600" s="29" t="s">
        <v>86</v>
      </c>
      <c r="AO600" s="29" t="s">
        <v>86</v>
      </c>
      <c r="AP600" s="29" t="s">
        <v>86</v>
      </c>
      <c r="AQ600" s="29" t="s">
        <v>96</v>
      </c>
      <c r="AR600" s="29" t="s">
        <v>105</v>
      </c>
      <c r="AS600" s="29" t="s">
        <v>84</v>
      </c>
      <c r="AT600" s="29" t="s">
        <v>89</v>
      </c>
      <c r="AU600" s="29" t="s">
        <v>105</v>
      </c>
      <c r="AV600" s="30">
        <v>1</v>
      </c>
      <c r="AW600" s="29" t="s">
        <v>84</v>
      </c>
      <c r="AX600" s="29" t="s">
        <v>84</v>
      </c>
      <c r="AY600" s="30">
        <v>220</v>
      </c>
      <c r="AZ600" s="30">
        <v>270.89999999999998</v>
      </c>
      <c r="BA600" s="30">
        <v>221.4</v>
      </c>
      <c r="BB600" s="30">
        <v>200</v>
      </c>
      <c r="BC600" s="29"/>
      <c r="BD600" s="29"/>
      <c r="BE600" s="30">
        <v>16.100000000000001</v>
      </c>
      <c r="BF600" s="29"/>
      <c r="BG600" s="30">
        <v>0.16</v>
      </c>
      <c r="BH600" s="29"/>
      <c r="BI600" s="29"/>
      <c r="BJ600" s="30">
        <v>0.11</v>
      </c>
      <c r="BK600" s="30">
        <v>50.28</v>
      </c>
      <c r="BL600" s="30">
        <v>50.28</v>
      </c>
      <c r="BM600" s="30">
        <v>50.6</v>
      </c>
      <c r="BN600" s="29"/>
      <c r="BO600" s="29"/>
      <c r="BP600" s="30">
        <v>0.12</v>
      </c>
      <c r="BQ600" s="30">
        <v>0.25</v>
      </c>
      <c r="BR600" s="29"/>
      <c r="BS600" s="30">
        <v>16.04</v>
      </c>
      <c r="BT600" s="30">
        <v>50.6</v>
      </c>
      <c r="BU600" s="29"/>
      <c r="BV600" s="30">
        <v>0</v>
      </c>
      <c r="BW600" s="28">
        <v>894</v>
      </c>
      <c r="BX600" s="33">
        <f t="shared" si="66"/>
        <v>50.27364</v>
      </c>
      <c r="BY600" s="34">
        <f>IF(COUNTIF($G$2:G600,G600)=1,1,0)</f>
        <v>1</v>
      </c>
      <c r="BZ600" s="34">
        <f t="shared" si="67"/>
        <v>1</v>
      </c>
      <c r="CA600" s="28" t="s">
        <v>3405</v>
      </c>
      <c r="CB600" s="34" t="b">
        <f t="shared" si="72"/>
        <v>0</v>
      </c>
      <c r="CC600" s="34" t="b">
        <f t="shared" si="68"/>
        <v>0</v>
      </c>
      <c r="CD600" s="34" t="b">
        <f t="array" ref="CD600">ISNUMBER(SEARCH("Touch Screen",$AJ600))</f>
        <v>0</v>
      </c>
      <c r="CE600" s="34"/>
      <c r="CF600" s="34"/>
      <c r="CG600" s="32">
        <v>31.5</v>
      </c>
      <c r="CH600" s="28">
        <v>0</v>
      </c>
      <c r="CI600" s="33">
        <f>('2. AC Monitors'!$A$8*'1. Version 7 Dataset'!$R600)+('1. Version 7 Dataset'!$V600*'2. AC Monitors'!$B$8)+'2. AC Monitors'!$C$8</f>
        <v>40.985759999999999</v>
      </c>
      <c r="CJ600" s="35">
        <f>BX600-('2. AC Monitors'!$B$8*V600)</f>
        <v>41.45364</v>
      </c>
      <c r="CK600" s="33">
        <f>IF($CH600=0,CJ600,CJ600-('2. AC Monitors'!$A$15*'1. Version 7 Dataset'!$CG600))</f>
        <v>41.45364</v>
      </c>
      <c r="CL600" s="33">
        <f>IF($CC600=TRUE,'1. Version 7 Dataset'!CK600-($CI600*'2. AC Monitors'!$B$15),'1. Version 7 Dataset'!CK600)</f>
        <v>41.45364</v>
      </c>
      <c r="CM600" s="33">
        <f>IF($CD600=TRUE,CL600-($CI600*'2. AC Monitors'!$D$15),CL600)</f>
        <v>41.45364</v>
      </c>
      <c r="CN600" s="33">
        <f>IF($CB600=TRUE,CM600-($CI600*'2. AC Monitors'!$E$15),CM600)</f>
        <v>41.45364</v>
      </c>
      <c r="CO600" s="33">
        <f>IF($CA600="DC",CN600+(CI600*(1-'2. AC Monitors'!$D$21)),CN600)</f>
        <v>41.45364</v>
      </c>
      <c r="CP600" s="35">
        <f>('2. AC Monitors'!$A$8*'1. Version 7 Dataset'!$R600)+'2. AC Monitors'!$C$8</f>
        <v>32.165760000000006</v>
      </c>
      <c r="CQ600" s="35">
        <f t="shared" si="69"/>
        <v>0</v>
      </c>
      <c r="CR600" s="33">
        <f>(IF(CD600=TRUE,CI600+(CI600*'2. AC Monitors'!$D$15),'1. Version 7 Dataset'!CI600))*0.85</f>
        <v>34.837896000000001</v>
      </c>
      <c r="CS600" s="35">
        <f t="shared" si="70"/>
        <v>0</v>
      </c>
      <c r="CT600" s="35">
        <f>($AZ600*$R600*'3. Signage Displays'!$A$7)+'3. Signage Displays'!$B$7*TANH('3. Signage Displays'!$C$7*('1. Version 7 Dataset'!$R600+'3. Signage Displays'!$D$7)+'3. Signage Displays'!$E$7)+'3. Signage Displays'!$F$7</f>
        <v>29.222974461315609</v>
      </c>
      <c r="CU600" s="36">
        <f>($AZ600*$R600*'3. Signage Displays'!$A$7)</f>
        <v>2.1463948799999999</v>
      </c>
      <c r="CV600" s="37">
        <f>BE600-(AZ600*R600*'3. Signage Displays'!$A$7)</f>
        <v>13.953605120000002</v>
      </c>
      <c r="CW600" s="37">
        <f>IF(CC600=TRUE,CV600-(CT600*'3. Signage Displays'!$A$12),CV600)</f>
        <v>13.953605120000002</v>
      </c>
      <c r="CX600" s="38">
        <f>'3. Signage Displays'!$B$7*TANH('3. Signage Displays'!$C$7*('1. Version 7 Dataset'!R600+'3. Signage Displays'!$D$7)+'3. Signage Displays'!$E$7)+'3. Signage Displays'!$F$7</f>
        <v>27.07657958131561</v>
      </c>
      <c r="CY600" s="28">
        <f t="shared" si="71"/>
        <v>1</v>
      </c>
    </row>
    <row r="601" spans="1:103" s="17" customFormat="1" ht="19.5" customHeight="1">
      <c r="A601" s="28">
        <v>897</v>
      </c>
      <c r="B601" s="29" t="s">
        <v>72</v>
      </c>
      <c r="C601" s="29" t="s">
        <v>428</v>
      </c>
      <c r="D601" s="29" t="s">
        <v>429</v>
      </c>
      <c r="E601" s="29" t="s">
        <v>75</v>
      </c>
      <c r="F601" s="29" t="s">
        <v>428</v>
      </c>
      <c r="G601" s="29" t="s">
        <v>429</v>
      </c>
      <c r="H601" s="29" t="s">
        <v>430</v>
      </c>
      <c r="I601" s="29" t="s">
        <v>78</v>
      </c>
      <c r="J601" s="29" t="s">
        <v>88</v>
      </c>
      <c r="K601" s="29" t="s">
        <v>158</v>
      </c>
      <c r="L601" s="29" t="s">
        <v>80</v>
      </c>
      <c r="M601" s="29" t="s">
        <v>105</v>
      </c>
      <c r="N601" s="30">
        <v>1000</v>
      </c>
      <c r="O601" s="30">
        <v>10.6</v>
      </c>
      <c r="P601" s="30">
        <v>18.8</v>
      </c>
      <c r="Q601" s="31">
        <v>21.5</v>
      </c>
      <c r="R601" s="30">
        <v>198.08</v>
      </c>
      <c r="S601" s="30">
        <v>1.78</v>
      </c>
      <c r="T601" s="30">
        <v>1080</v>
      </c>
      <c r="U601" s="30">
        <v>1920</v>
      </c>
      <c r="V601" s="32">
        <v>2.1</v>
      </c>
      <c r="W601" s="30">
        <v>10469</v>
      </c>
      <c r="X601" s="30">
        <v>60</v>
      </c>
      <c r="Y601" s="30">
        <v>32.299999999999997</v>
      </c>
      <c r="Z601" s="29" t="s">
        <v>86</v>
      </c>
      <c r="AA601" s="29" t="s">
        <v>86</v>
      </c>
      <c r="AB601" s="29"/>
      <c r="AC601" s="29"/>
      <c r="AD601" s="29" t="s">
        <v>84</v>
      </c>
      <c r="AE601" s="29" t="s">
        <v>83</v>
      </c>
      <c r="AF601" s="29" t="s">
        <v>127</v>
      </c>
      <c r="AG601" s="29" t="s">
        <v>105</v>
      </c>
      <c r="AH601" s="29" t="s">
        <v>86</v>
      </c>
      <c r="AI601" s="29" t="s">
        <v>105</v>
      </c>
      <c r="AJ601" s="29" t="s">
        <v>86</v>
      </c>
      <c r="AK601" s="29" t="s">
        <v>86</v>
      </c>
      <c r="AL601" s="29" t="s">
        <v>102</v>
      </c>
      <c r="AM601" s="29" t="s">
        <v>105</v>
      </c>
      <c r="AN601" s="29" t="s">
        <v>86</v>
      </c>
      <c r="AO601" s="29" t="s">
        <v>86</v>
      </c>
      <c r="AP601" s="29" t="s">
        <v>86</v>
      </c>
      <c r="AQ601" s="29" t="s">
        <v>96</v>
      </c>
      <c r="AR601" s="29" t="s">
        <v>105</v>
      </c>
      <c r="AS601" s="29" t="s">
        <v>84</v>
      </c>
      <c r="AT601" s="29" t="s">
        <v>89</v>
      </c>
      <c r="AU601" s="29" t="s">
        <v>105</v>
      </c>
      <c r="AV601" s="30">
        <v>1</v>
      </c>
      <c r="AW601" s="29" t="s">
        <v>84</v>
      </c>
      <c r="AX601" s="29" t="s">
        <v>84</v>
      </c>
      <c r="AY601" s="30">
        <v>220</v>
      </c>
      <c r="AZ601" s="30">
        <v>294</v>
      </c>
      <c r="BA601" s="30">
        <v>239.8</v>
      </c>
      <c r="BB601" s="30">
        <v>200</v>
      </c>
      <c r="BC601" s="29"/>
      <c r="BD601" s="29"/>
      <c r="BE601" s="30">
        <v>14.89</v>
      </c>
      <c r="BF601" s="29"/>
      <c r="BG601" s="30">
        <v>0.19</v>
      </c>
      <c r="BH601" s="29"/>
      <c r="BI601" s="29"/>
      <c r="BJ601" s="30">
        <v>0.13</v>
      </c>
      <c r="BK601" s="30">
        <v>46.75</v>
      </c>
      <c r="BL601" s="30">
        <v>46.75</v>
      </c>
      <c r="BM601" s="30">
        <v>50.6</v>
      </c>
      <c r="BN601" s="29"/>
      <c r="BO601" s="29"/>
      <c r="BP601" s="30">
        <v>0.21</v>
      </c>
      <c r="BQ601" s="30">
        <v>0.26</v>
      </c>
      <c r="BR601" s="29"/>
      <c r="BS601" s="30">
        <v>15.07</v>
      </c>
      <c r="BT601" s="30">
        <v>47.67</v>
      </c>
      <c r="BU601" s="29"/>
      <c r="BV601" s="30">
        <v>0</v>
      </c>
      <c r="BW601" s="28">
        <v>897</v>
      </c>
      <c r="BX601" s="33">
        <f t="shared" si="66"/>
        <v>46.7346</v>
      </c>
      <c r="BY601" s="34">
        <f>IF(COUNTIF($G$2:G601,G601)=1,1,0)</f>
        <v>0</v>
      </c>
      <c r="BZ601" s="34">
        <f t="shared" si="67"/>
        <v>1</v>
      </c>
      <c r="CA601" s="28" t="s">
        <v>3405</v>
      </c>
      <c r="CB601" s="34" t="b">
        <f t="shared" si="72"/>
        <v>0</v>
      </c>
      <c r="CC601" s="34" t="b">
        <f t="shared" si="68"/>
        <v>0</v>
      </c>
      <c r="CD601" s="34" t="b">
        <f t="array" ref="CD601">ISNUMBER(SEARCH("Touch Screen",$AJ601))</f>
        <v>0</v>
      </c>
      <c r="CE601" s="34"/>
      <c r="CF601" s="34"/>
      <c r="CG601" s="32">
        <v>32.299999999999997</v>
      </c>
      <c r="CH601" s="28">
        <v>0</v>
      </c>
      <c r="CI601" s="33">
        <f>('2. AC Monitors'!$A$8*'1. Version 7 Dataset'!$R601)+('1. Version 7 Dataset'!$V601*'2. AC Monitors'!$B$8)+'2. AC Monitors'!$C$8</f>
        <v>40.985759999999999</v>
      </c>
      <c r="CJ601" s="35">
        <f>BX601-('2. AC Monitors'!$B$8*V601)</f>
        <v>37.9146</v>
      </c>
      <c r="CK601" s="33">
        <f>IF($CH601=0,CJ601,CJ601-('2. AC Monitors'!$A$15*'1. Version 7 Dataset'!$CG601))</f>
        <v>37.9146</v>
      </c>
      <c r="CL601" s="33">
        <f>IF($CC601=TRUE,'1. Version 7 Dataset'!CK601-($CI601*'2. AC Monitors'!$B$15),'1. Version 7 Dataset'!CK601)</f>
        <v>37.9146</v>
      </c>
      <c r="CM601" s="33">
        <f>IF($CD601=TRUE,CL601-($CI601*'2. AC Monitors'!$D$15),CL601)</f>
        <v>37.9146</v>
      </c>
      <c r="CN601" s="33">
        <f>IF($CB601=TRUE,CM601-($CI601*'2. AC Monitors'!$E$15),CM601)</f>
        <v>37.9146</v>
      </c>
      <c r="CO601" s="33">
        <f>IF($CA601="DC",CN601+(CI601*(1-'2. AC Monitors'!$D$21)),CN601)</f>
        <v>37.9146</v>
      </c>
      <c r="CP601" s="35">
        <f>('2. AC Monitors'!$A$8*'1. Version 7 Dataset'!$R601)+'2. AC Monitors'!$C$8</f>
        <v>32.165760000000006</v>
      </c>
      <c r="CQ601" s="35">
        <f t="shared" si="69"/>
        <v>0</v>
      </c>
      <c r="CR601" s="33">
        <f>(IF(CD601=TRUE,CI601+(CI601*'2. AC Monitors'!$D$15),'1. Version 7 Dataset'!CI601))*0.85</f>
        <v>34.837896000000001</v>
      </c>
      <c r="CS601" s="35">
        <f t="shared" si="70"/>
        <v>0</v>
      </c>
      <c r="CT601" s="35">
        <f>($AZ601*$R601*'3. Signage Displays'!$A$7)+'3. Signage Displays'!$B$7*TANH('3. Signage Displays'!$C$7*('1. Version 7 Dataset'!$R601+'3. Signage Displays'!$D$7)+'3. Signage Displays'!$E$7)+'3. Signage Displays'!$F$7</f>
        <v>29.406000381315611</v>
      </c>
      <c r="CU601" s="36">
        <f>($AZ601*$R601*'3. Signage Displays'!$A$7)</f>
        <v>2.3294208000000003</v>
      </c>
      <c r="CV601" s="37">
        <f>BE601-(AZ601*R601*'3. Signage Displays'!$A$7)</f>
        <v>12.560579199999999</v>
      </c>
      <c r="CW601" s="37">
        <f>IF(CC601=TRUE,CV601-(CT601*'3. Signage Displays'!$A$12),CV601)</f>
        <v>12.560579199999999</v>
      </c>
      <c r="CX601" s="38">
        <f>'3. Signage Displays'!$B$7*TANH('3. Signage Displays'!$C$7*('1. Version 7 Dataset'!R601+'3. Signage Displays'!$D$7)+'3. Signage Displays'!$E$7)+'3. Signage Displays'!$F$7</f>
        <v>27.07657958131561</v>
      </c>
      <c r="CY601" s="28">
        <f t="shared" si="71"/>
        <v>1</v>
      </c>
    </row>
    <row r="602" spans="1:103" s="17" customFormat="1" ht="19.5" customHeight="1">
      <c r="A602" s="28">
        <v>900</v>
      </c>
      <c r="B602" s="29" t="s">
        <v>2545</v>
      </c>
      <c r="C602" s="29" t="s">
        <v>2610</v>
      </c>
      <c r="D602" s="29" t="s">
        <v>2611</v>
      </c>
      <c r="E602" s="29" t="s">
        <v>2547</v>
      </c>
      <c r="F602" s="29" t="s">
        <v>2610</v>
      </c>
      <c r="G602" s="29" t="s">
        <v>2611</v>
      </c>
      <c r="H602" s="29"/>
      <c r="I602" s="29" t="s">
        <v>78</v>
      </c>
      <c r="J602" s="29" t="s">
        <v>79</v>
      </c>
      <c r="K602" s="29" t="s">
        <v>105</v>
      </c>
      <c r="L602" s="29" t="s">
        <v>80</v>
      </c>
      <c r="M602" s="29" t="s">
        <v>105</v>
      </c>
      <c r="N602" s="30">
        <v>1000</v>
      </c>
      <c r="O602" s="30">
        <v>11.7</v>
      </c>
      <c r="P602" s="30">
        <v>20.7</v>
      </c>
      <c r="Q602" s="31">
        <v>23.8</v>
      </c>
      <c r="R602" s="30">
        <v>242.19</v>
      </c>
      <c r="S602" s="30">
        <v>1.78</v>
      </c>
      <c r="T602" s="30">
        <v>1080</v>
      </c>
      <c r="U602" s="30">
        <v>1920</v>
      </c>
      <c r="V602" s="32">
        <v>2.1</v>
      </c>
      <c r="W602" s="30">
        <v>8562</v>
      </c>
      <c r="X602" s="30">
        <v>60</v>
      </c>
      <c r="Y602" s="30">
        <v>32.4</v>
      </c>
      <c r="Z602" s="29" t="s">
        <v>150</v>
      </c>
      <c r="AA602" s="29" t="s">
        <v>86</v>
      </c>
      <c r="AB602" s="29"/>
      <c r="AC602" s="29"/>
      <c r="AD602" s="29" t="s">
        <v>84</v>
      </c>
      <c r="AE602" s="29" t="s">
        <v>83</v>
      </c>
      <c r="AF602" s="29" t="s">
        <v>463</v>
      </c>
      <c r="AG602" s="29" t="s">
        <v>105</v>
      </c>
      <c r="AH602" s="29" t="s">
        <v>120</v>
      </c>
      <c r="AI602" s="29" t="s">
        <v>105</v>
      </c>
      <c r="AJ602" s="29" t="s">
        <v>120</v>
      </c>
      <c r="AK602" s="29" t="s">
        <v>86</v>
      </c>
      <c r="AL602" s="29" t="s">
        <v>87</v>
      </c>
      <c r="AM602" s="29" t="s">
        <v>105</v>
      </c>
      <c r="AN602" s="29" t="s">
        <v>86</v>
      </c>
      <c r="AO602" s="29" t="s">
        <v>86</v>
      </c>
      <c r="AP602" s="29" t="s">
        <v>86</v>
      </c>
      <c r="AQ602" s="29" t="s">
        <v>96</v>
      </c>
      <c r="AR602" s="29" t="s">
        <v>105</v>
      </c>
      <c r="AS602" s="29" t="s">
        <v>84</v>
      </c>
      <c r="AT602" s="29" t="s">
        <v>89</v>
      </c>
      <c r="AU602" s="29" t="s">
        <v>105</v>
      </c>
      <c r="AV602" s="30">
        <v>1</v>
      </c>
      <c r="AW602" s="29" t="s">
        <v>84</v>
      </c>
      <c r="AX602" s="29" t="s">
        <v>84</v>
      </c>
      <c r="AY602" s="30">
        <v>250</v>
      </c>
      <c r="AZ602" s="30">
        <v>250</v>
      </c>
      <c r="BA602" s="30">
        <v>208</v>
      </c>
      <c r="BB602" s="30">
        <v>200</v>
      </c>
      <c r="BC602" s="29"/>
      <c r="BD602" s="29"/>
      <c r="BE602" s="30">
        <v>16.63</v>
      </c>
      <c r="BF602" s="29"/>
      <c r="BG602" s="30">
        <v>0.27</v>
      </c>
      <c r="BH602" s="30">
        <v>0.27</v>
      </c>
      <c r="BI602" s="29"/>
      <c r="BJ602" s="30">
        <v>0.22</v>
      </c>
      <c r="BK602" s="30">
        <v>52.52</v>
      </c>
      <c r="BL602" s="30">
        <v>52.52</v>
      </c>
      <c r="BM602" s="30">
        <v>54.1</v>
      </c>
      <c r="BN602" s="29"/>
      <c r="BO602" s="29"/>
      <c r="BP602" s="30">
        <v>0.26</v>
      </c>
      <c r="BQ602" s="30">
        <v>0.31</v>
      </c>
      <c r="BR602" s="29"/>
      <c r="BS602" s="30">
        <v>16.829999999999998</v>
      </c>
      <c r="BT602" s="30">
        <v>53.38</v>
      </c>
      <c r="BU602" s="29"/>
      <c r="BV602" s="30">
        <v>0</v>
      </c>
      <c r="BW602" s="28">
        <v>900</v>
      </c>
      <c r="BX602" s="33">
        <f t="shared" si="66"/>
        <v>52.524959999999993</v>
      </c>
      <c r="BY602" s="34">
        <f>IF(COUNTIF($G$2:G602,G602)=1,1,0)</f>
        <v>1</v>
      </c>
      <c r="BZ602" s="34">
        <f t="shared" si="67"/>
        <v>1</v>
      </c>
      <c r="CA602" s="28" t="s">
        <v>3405</v>
      </c>
      <c r="CB602" s="34" t="b">
        <f t="shared" si="72"/>
        <v>0</v>
      </c>
      <c r="CC602" s="34" t="b">
        <f t="shared" si="68"/>
        <v>0</v>
      </c>
      <c r="CD602" s="34" t="b">
        <f t="array" ref="CD602">ISNUMBER(SEARCH("Touch Screen",$AJ602))</f>
        <v>0</v>
      </c>
      <c r="CE602" s="34"/>
      <c r="CF602" s="34"/>
      <c r="CG602" s="32">
        <v>32.4</v>
      </c>
      <c r="CH602" s="28">
        <v>0</v>
      </c>
      <c r="CI602" s="33">
        <f>('2. AC Monitors'!$A$8*'1. Version 7 Dataset'!$R602)+('1. Version 7 Dataset'!$V602*'2. AC Monitors'!$B$8)+'2. AC Monitors'!$C$8</f>
        <v>46.367179999999998</v>
      </c>
      <c r="CJ602" s="35">
        <f>BX602-('2. AC Monitors'!$B$8*V602)</f>
        <v>43.704959999999993</v>
      </c>
      <c r="CK602" s="33">
        <f>IF($CH602=0,CJ602,CJ602-('2. AC Monitors'!$A$15*'1. Version 7 Dataset'!$CG602))</f>
        <v>43.704959999999993</v>
      </c>
      <c r="CL602" s="33">
        <f>IF($CC602=TRUE,'1. Version 7 Dataset'!CK602-($CI602*'2. AC Monitors'!$B$15),'1. Version 7 Dataset'!CK602)</f>
        <v>43.704959999999993</v>
      </c>
      <c r="CM602" s="33">
        <f>IF($CD602=TRUE,CL602-($CI602*'2. AC Monitors'!$D$15),CL602)</f>
        <v>43.704959999999993</v>
      </c>
      <c r="CN602" s="33">
        <f>IF($CB602=TRUE,CM602-($CI602*'2. AC Monitors'!$E$15),CM602)</f>
        <v>43.704959999999993</v>
      </c>
      <c r="CO602" s="33">
        <f>IF($CA602="DC",CN602+(CI602*(1-'2. AC Monitors'!$D$21)),CN602)</f>
        <v>43.704959999999993</v>
      </c>
      <c r="CP602" s="35">
        <f>('2. AC Monitors'!$A$8*'1. Version 7 Dataset'!$R602)+'2. AC Monitors'!$C$8</f>
        <v>37.547179999999997</v>
      </c>
      <c r="CQ602" s="35">
        <f t="shared" si="69"/>
        <v>0</v>
      </c>
      <c r="CR602" s="33">
        <f>(IF(CD602=TRUE,CI602+(CI602*'2. AC Monitors'!$D$15),'1. Version 7 Dataset'!CI602))*0.85</f>
        <v>39.412102999999995</v>
      </c>
      <c r="CS602" s="35">
        <f t="shared" si="70"/>
        <v>0</v>
      </c>
      <c r="CT602" s="35">
        <f>($AZ602*$R602*'3. Signage Displays'!$A$7)+'3. Signage Displays'!$B$7*TANH('3. Signage Displays'!$C$7*('1. Version 7 Dataset'!$R602+'3. Signage Displays'!$D$7)+'3. Signage Displays'!$E$7)+'3. Signage Displays'!$F$7</f>
        <v>32.132023444338436</v>
      </c>
      <c r="CU602" s="36">
        <f>($AZ602*$R602*'3. Signage Displays'!$A$7)</f>
        <v>2.4219000000000004</v>
      </c>
      <c r="CV602" s="37">
        <f>BE602-(AZ602*R602*'3. Signage Displays'!$A$7)</f>
        <v>14.208099999999998</v>
      </c>
      <c r="CW602" s="37">
        <f>IF(CC602=TRUE,CV602-(CT602*'3. Signage Displays'!$A$12),CV602)</f>
        <v>14.208099999999998</v>
      </c>
      <c r="CX602" s="38">
        <f>'3. Signage Displays'!$B$7*TANH('3. Signage Displays'!$C$7*('1. Version 7 Dataset'!R602+'3. Signage Displays'!$D$7)+'3. Signage Displays'!$E$7)+'3. Signage Displays'!$F$7</f>
        <v>29.710123444338436</v>
      </c>
      <c r="CY602" s="28">
        <f t="shared" si="71"/>
        <v>1</v>
      </c>
    </row>
    <row r="603" spans="1:103" s="17" customFormat="1" ht="19.5" customHeight="1">
      <c r="A603" s="28">
        <v>902</v>
      </c>
      <c r="B603" s="29" t="s">
        <v>3083</v>
      </c>
      <c r="C603" s="29" t="s">
        <v>3244</v>
      </c>
      <c r="D603" s="29" t="s">
        <v>3245</v>
      </c>
      <c r="E603" s="29" t="s">
        <v>3086</v>
      </c>
      <c r="F603" s="29" t="s">
        <v>3246</v>
      </c>
      <c r="G603" s="29" t="s">
        <v>3245</v>
      </c>
      <c r="H603" s="29" t="s">
        <v>3247</v>
      </c>
      <c r="I603" s="29" t="s">
        <v>78</v>
      </c>
      <c r="J603" s="29" t="s">
        <v>100</v>
      </c>
      <c r="K603" s="29"/>
      <c r="L603" s="29" t="s">
        <v>80</v>
      </c>
      <c r="M603" s="29"/>
      <c r="N603" s="30">
        <v>1000</v>
      </c>
      <c r="O603" s="30">
        <v>13.2</v>
      </c>
      <c r="P603" s="30">
        <v>23.5</v>
      </c>
      <c r="Q603" s="31">
        <v>27</v>
      </c>
      <c r="R603" s="30">
        <v>311.5</v>
      </c>
      <c r="S603" s="30">
        <v>1.78</v>
      </c>
      <c r="T603" s="30">
        <v>1080</v>
      </c>
      <c r="U603" s="30">
        <v>1920</v>
      </c>
      <c r="V603" s="32">
        <v>2.1</v>
      </c>
      <c r="W603" s="30">
        <v>6657</v>
      </c>
      <c r="X603" s="30">
        <v>60</v>
      </c>
      <c r="Y603" s="30">
        <v>0.3</v>
      </c>
      <c r="Z603" s="29" t="s">
        <v>86</v>
      </c>
      <c r="AA603" s="29" t="s">
        <v>86</v>
      </c>
      <c r="AB603" s="29"/>
      <c r="AC603" s="29"/>
      <c r="AD603" s="29" t="s">
        <v>84</v>
      </c>
      <c r="AE603" s="29" t="s">
        <v>84</v>
      </c>
      <c r="AF603" s="29" t="s">
        <v>139</v>
      </c>
      <c r="AG603" s="29"/>
      <c r="AH603" s="29" t="s">
        <v>86</v>
      </c>
      <c r="AI603" s="29"/>
      <c r="AJ603" s="29" t="s">
        <v>86</v>
      </c>
      <c r="AK603" s="29" t="s">
        <v>86</v>
      </c>
      <c r="AL603" s="29" t="s">
        <v>102</v>
      </c>
      <c r="AM603" s="29"/>
      <c r="AN603" s="29" t="s">
        <v>86</v>
      </c>
      <c r="AO603" s="29" t="s">
        <v>86</v>
      </c>
      <c r="AP603" s="29" t="s">
        <v>86</v>
      </c>
      <c r="AQ603" s="29" t="s">
        <v>96</v>
      </c>
      <c r="AR603" s="29"/>
      <c r="AS603" s="29" t="s">
        <v>84</v>
      </c>
      <c r="AT603" s="29" t="s">
        <v>89</v>
      </c>
      <c r="AU603" s="29"/>
      <c r="AV603" s="30">
        <v>5</v>
      </c>
      <c r="AW603" s="29" t="s">
        <v>84</v>
      </c>
      <c r="AX603" s="29" t="s">
        <v>84</v>
      </c>
      <c r="AY603" s="30">
        <v>250</v>
      </c>
      <c r="AZ603" s="30">
        <v>251.9</v>
      </c>
      <c r="BA603" s="30">
        <v>237.8</v>
      </c>
      <c r="BB603" s="30">
        <v>200</v>
      </c>
      <c r="BC603" s="29"/>
      <c r="BD603" s="29"/>
      <c r="BE603" s="30">
        <v>19.93</v>
      </c>
      <c r="BF603" s="29"/>
      <c r="BG603" s="30">
        <v>0.19</v>
      </c>
      <c r="BH603" s="30">
        <v>0</v>
      </c>
      <c r="BI603" s="29"/>
      <c r="BJ603" s="30">
        <v>0.12</v>
      </c>
      <c r="BK603" s="30">
        <v>62.19</v>
      </c>
      <c r="BL603" s="30">
        <v>62.19</v>
      </c>
      <c r="BM603" s="30">
        <v>64</v>
      </c>
      <c r="BN603" s="29"/>
      <c r="BO603" s="29"/>
      <c r="BP603" s="30">
        <v>0.17</v>
      </c>
      <c r="BQ603" s="30">
        <v>0.25</v>
      </c>
      <c r="BR603" s="30">
        <v>0</v>
      </c>
      <c r="BS603" s="30">
        <v>19.760000000000002</v>
      </c>
      <c r="BT603" s="30">
        <v>62.01</v>
      </c>
      <c r="BU603" s="29"/>
      <c r="BV603" s="30">
        <v>0</v>
      </c>
      <c r="BW603" s="28">
        <v>902</v>
      </c>
      <c r="BX603" s="33">
        <f t="shared" si="66"/>
        <v>62.187239999999996</v>
      </c>
      <c r="BY603" s="34">
        <f>IF(COUNTIF($G$2:G603,G603)=1,1,0)</f>
        <v>1</v>
      </c>
      <c r="BZ603" s="34">
        <f t="shared" si="67"/>
        <v>1</v>
      </c>
      <c r="CA603" s="28" t="s">
        <v>3405</v>
      </c>
      <c r="CB603" s="34" t="b">
        <f t="shared" si="72"/>
        <v>0</v>
      </c>
      <c r="CC603" s="34" t="b">
        <f t="shared" si="68"/>
        <v>0</v>
      </c>
      <c r="CD603" s="34" t="b">
        <f t="array" ref="CD603">ISNUMBER(SEARCH("Touch Screen",$AJ603))</f>
        <v>0</v>
      </c>
      <c r="CE603" s="34"/>
      <c r="CF603" s="34"/>
      <c r="CG603" s="32">
        <v>0.3</v>
      </c>
      <c r="CH603" s="28">
        <v>0</v>
      </c>
      <c r="CI603" s="33">
        <f>('2. AC Monitors'!$A$8*'1. Version 7 Dataset'!$R603)+('1. Version 7 Dataset'!$V603*'2. AC Monitors'!$B$8)+'2. AC Monitors'!$C$8</f>
        <v>54.823</v>
      </c>
      <c r="CJ603" s="35">
        <f>BX603-('2. AC Monitors'!$B$8*V603)</f>
        <v>53.367239999999995</v>
      </c>
      <c r="CK603" s="33">
        <f>IF($CH603=0,CJ603,CJ603-('2. AC Monitors'!$A$15*'1. Version 7 Dataset'!$CG603))</f>
        <v>53.367239999999995</v>
      </c>
      <c r="CL603" s="33">
        <f>IF($CC603=TRUE,'1. Version 7 Dataset'!CK603-($CI603*'2. AC Monitors'!$B$15),'1. Version 7 Dataset'!CK603)</f>
        <v>53.367239999999995</v>
      </c>
      <c r="CM603" s="33">
        <f>IF($CD603=TRUE,CL603-($CI603*'2. AC Monitors'!$D$15),CL603)</f>
        <v>53.367239999999995</v>
      </c>
      <c r="CN603" s="33">
        <f>IF($CB603=TRUE,CM603-($CI603*'2. AC Monitors'!$E$15),CM603)</f>
        <v>53.367239999999995</v>
      </c>
      <c r="CO603" s="33">
        <f>IF($CA603="DC",CN603+(CI603*(1-'2. AC Monitors'!$D$21)),CN603)</f>
        <v>53.367239999999995</v>
      </c>
      <c r="CP603" s="35">
        <f>('2. AC Monitors'!$A$8*'1. Version 7 Dataset'!$R603)+'2. AC Monitors'!$C$8</f>
        <v>46.003</v>
      </c>
      <c r="CQ603" s="35">
        <f t="shared" si="69"/>
        <v>0</v>
      </c>
      <c r="CR603" s="33">
        <f>(IF(CD603=TRUE,CI603+(CI603*'2. AC Monitors'!$D$15),'1. Version 7 Dataset'!CI603))*0.85</f>
        <v>46.599550000000001</v>
      </c>
      <c r="CS603" s="35">
        <f t="shared" si="70"/>
        <v>0</v>
      </c>
      <c r="CT603" s="35">
        <f>($AZ603*$R603*'3. Signage Displays'!$A$7)+'3. Signage Displays'!$B$7*TANH('3. Signage Displays'!$C$7*('1. Version 7 Dataset'!$R603+'3. Signage Displays'!$D$7)+'3. Signage Displays'!$E$7)+'3. Signage Displays'!$F$7</f>
        <v>36.966971626443197</v>
      </c>
      <c r="CU603" s="36">
        <f>($AZ603*$R603*'3. Signage Displays'!$A$7)</f>
        <v>3.1386740000000004</v>
      </c>
      <c r="CV603" s="37">
        <f>BE603-(AZ603*R603*'3. Signage Displays'!$A$7)</f>
        <v>16.791325999999998</v>
      </c>
      <c r="CW603" s="37">
        <f>IF(CC603=TRUE,CV603-(CT603*'3. Signage Displays'!$A$12),CV603)</f>
        <v>16.791325999999998</v>
      </c>
      <c r="CX603" s="38">
        <f>'3. Signage Displays'!$B$7*TANH('3. Signage Displays'!$C$7*('1. Version 7 Dataset'!R603+'3. Signage Displays'!$D$7)+'3. Signage Displays'!$E$7)+'3. Signage Displays'!$F$7</f>
        <v>33.828297626443195</v>
      </c>
      <c r="CY603" s="28">
        <f t="shared" si="71"/>
        <v>1</v>
      </c>
    </row>
    <row r="604" spans="1:103" s="17" customFormat="1" ht="19.5" customHeight="1">
      <c r="A604" s="28">
        <v>904</v>
      </c>
      <c r="B604" s="29" t="s">
        <v>808</v>
      </c>
      <c r="C604" s="29" t="s">
        <v>1011</v>
      </c>
      <c r="D604" s="29" t="s">
        <v>1012</v>
      </c>
      <c r="E604" s="29" t="s">
        <v>814</v>
      </c>
      <c r="F604" s="29" t="s">
        <v>1011</v>
      </c>
      <c r="G604" s="29" t="s">
        <v>1012</v>
      </c>
      <c r="H604" s="29" t="s">
        <v>1016</v>
      </c>
      <c r="I604" s="29" t="s">
        <v>78</v>
      </c>
      <c r="J604" s="29" t="s">
        <v>79</v>
      </c>
      <c r="K604" s="29" t="s">
        <v>105</v>
      </c>
      <c r="L604" s="29" t="s">
        <v>80</v>
      </c>
      <c r="M604" s="29" t="s">
        <v>105</v>
      </c>
      <c r="N604" s="30">
        <v>1000</v>
      </c>
      <c r="O604" s="30">
        <v>11.7</v>
      </c>
      <c r="P604" s="30">
        <v>20.7</v>
      </c>
      <c r="Q604" s="31">
        <v>23.8</v>
      </c>
      <c r="R604" s="30">
        <v>242.19</v>
      </c>
      <c r="S604" s="30">
        <v>1.78</v>
      </c>
      <c r="T604" s="30">
        <v>1080</v>
      </c>
      <c r="U604" s="30">
        <v>1920</v>
      </c>
      <c r="V604" s="32">
        <v>2.1</v>
      </c>
      <c r="W604" s="30">
        <v>8562</v>
      </c>
      <c r="X604" s="30">
        <v>60</v>
      </c>
      <c r="Y604" s="30">
        <v>32.4</v>
      </c>
      <c r="Z604" s="29" t="s">
        <v>86</v>
      </c>
      <c r="AA604" s="29" t="s">
        <v>86</v>
      </c>
      <c r="AB604" s="29"/>
      <c r="AC604" s="29"/>
      <c r="AD604" s="29" t="s">
        <v>84</v>
      </c>
      <c r="AE604" s="29" t="s">
        <v>83</v>
      </c>
      <c r="AF604" s="29" t="s">
        <v>139</v>
      </c>
      <c r="AG604" s="29" t="s">
        <v>105</v>
      </c>
      <c r="AH604" s="29" t="s">
        <v>86</v>
      </c>
      <c r="AI604" s="29" t="s">
        <v>105</v>
      </c>
      <c r="AJ604" s="29" t="s">
        <v>86</v>
      </c>
      <c r="AK604" s="29" t="s">
        <v>86</v>
      </c>
      <c r="AL604" s="29" t="s">
        <v>102</v>
      </c>
      <c r="AM604" s="29" t="s">
        <v>105</v>
      </c>
      <c r="AN604" s="29" t="s">
        <v>86</v>
      </c>
      <c r="AO604" s="29" t="s">
        <v>86</v>
      </c>
      <c r="AP604" s="29" t="s">
        <v>86</v>
      </c>
      <c r="AQ604" s="29" t="s">
        <v>96</v>
      </c>
      <c r="AR604" s="29" t="s">
        <v>105</v>
      </c>
      <c r="AS604" s="29" t="s">
        <v>84</v>
      </c>
      <c r="AT604" s="29" t="s">
        <v>89</v>
      </c>
      <c r="AU604" s="29" t="s">
        <v>105</v>
      </c>
      <c r="AV604" s="30">
        <v>4</v>
      </c>
      <c r="AW604" s="29" t="s">
        <v>84</v>
      </c>
      <c r="AX604" s="29" t="s">
        <v>83</v>
      </c>
      <c r="AY604" s="30">
        <v>250</v>
      </c>
      <c r="AZ604" s="30">
        <v>247.7</v>
      </c>
      <c r="BA604" s="30">
        <v>203.8</v>
      </c>
      <c r="BB604" s="30">
        <v>200</v>
      </c>
      <c r="BC604" s="29"/>
      <c r="BD604" s="29"/>
      <c r="BE604" s="30">
        <v>16.399999999999999</v>
      </c>
      <c r="BF604" s="29"/>
      <c r="BG604" s="30">
        <v>0.2</v>
      </c>
      <c r="BH604" s="30">
        <v>0.2</v>
      </c>
      <c r="BI604" s="29"/>
      <c r="BJ604" s="30">
        <v>0.19</v>
      </c>
      <c r="BK604" s="30">
        <v>51.4</v>
      </c>
      <c r="BL604" s="30">
        <v>51.4</v>
      </c>
      <c r="BM604" s="30">
        <v>54.1</v>
      </c>
      <c r="BN604" s="29"/>
      <c r="BO604" s="29"/>
      <c r="BP604" s="30">
        <v>0.19</v>
      </c>
      <c r="BQ604" s="30">
        <v>0.2</v>
      </c>
      <c r="BR604" s="30">
        <v>0.2</v>
      </c>
      <c r="BS604" s="30">
        <v>16.399999999999999</v>
      </c>
      <c r="BT604" s="30">
        <v>51.4</v>
      </c>
      <c r="BU604" s="29"/>
      <c r="BV604" s="30">
        <v>0</v>
      </c>
      <c r="BW604" s="28">
        <v>904</v>
      </c>
      <c r="BX604" s="33">
        <f t="shared" si="66"/>
        <v>51.421199999999992</v>
      </c>
      <c r="BY604" s="34">
        <f>IF(COUNTIF($G$2:G604,G604)=1,1,0)</f>
        <v>1</v>
      </c>
      <c r="BZ604" s="34">
        <f t="shared" si="67"/>
        <v>1</v>
      </c>
      <c r="CA604" s="28" t="s">
        <v>3405</v>
      </c>
      <c r="CB604" s="34" t="b">
        <f t="shared" si="72"/>
        <v>0</v>
      </c>
      <c r="CC604" s="34" t="b">
        <f t="shared" si="68"/>
        <v>0</v>
      </c>
      <c r="CD604" s="34" t="b">
        <f t="array" ref="CD604">ISNUMBER(SEARCH("Touch Screen",$AJ604))</f>
        <v>0</v>
      </c>
      <c r="CE604" s="34"/>
      <c r="CF604" s="34"/>
      <c r="CG604" s="32">
        <v>32.4</v>
      </c>
      <c r="CH604" s="28">
        <v>0</v>
      </c>
      <c r="CI604" s="33">
        <f>('2. AC Monitors'!$A$8*'1. Version 7 Dataset'!$R604)+('1. Version 7 Dataset'!$V604*'2. AC Monitors'!$B$8)+'2. AC Monitors'!$C$8</f>
        <v>46.367179999999998</v>
      </c>
      <c r="CJ604" s="35">
        <f>BX604-('2. AC Monitors'!$B$8*V604)</f>
        <v>42.601199999999992</v>
      </c>
      <c r="CK604" s="33">
        <f>IF($CH604=0,CJ604,CJ604-('2. AC Monitors'!$A$15*'1. Version 7 Dataset'!$CG604))</f>
        <v>42.601199999999992</v>
      </c>
      <c r="CL604" s="33">
        <f>IF($CC604=TRUE,'1. Version 7 Dataset'!CK604-($CI604*'2. AC Monitors'!$B$15),'1. Version 7 Dataset'!CK604)</f>
        <v>42.601199999999992</v>
      </c>
      <c r="CM604" s="33">
        <f>IF($CD604=TRUE,CL604-($CI604*'2. AC Monitors'!$D$15),CL604)</f>
        <v>42.601199999999992</v>
      </c>
      <c r="CN604" s="33">
        <f>IF($CB604=TRUE,CM604-($CI604*'2. AC Monitors'!$E$15),CM604)</f>
        <v>42.601199999999992</v>
      </c>
      <c r="CO604" s="33">
        <f>IF($CA604="DC",CN604+(CI604*(1-'2. AC Monitors'!$D$21)),CN604)</f>
        <v>42.601199999999992</v>
      </c>
      <c r="CP604" s="35">
        <f>('2. AC Monitors'!$A$8*'1. Version 7 Dataset'!$R604)+'2. AC Monitors'!$C$8</f>
        <v>37.547179999999997</v>
      </c>
      <c r="CQ604" s="35">
        <f t="shared" si="69"/>
        <v>0</v>
      </c>
      <c r="CR604" s="33">
        <f>(IF(CD604=TRUE,CI604+(CI604*'2. AC Monitors'!$D$15),'1. Version 7 Dataset'!CI604))*0.85</f>
        <v>39.412102999999995</v>
      </c>
      <c r="CS604" s="35">
        <f t="shared" si="70"/>
        <v>0</v>
      </c>
      <c r="CT604" s="35">
        <f>($AZ604*$R604*'3. Signage Displays'!$A$7)+'3. Signage Displays'!$B$7*TANH('3. Signage Displays'!$C$7*('1. Version 7 Dataset'!$R604+'3. Signage Displays'!$D$7)+'3. Signage Displays'!$E$7)+'3. Signage Displays'!$F$7</f>
        <v>32.10974196433844</v>
      </c>
      <c r="CU604" s="36">
        <f>($AZ604*$R604*'3. Signage Displays'!$A$7)</f>
        <v>2.3996185200000002</v>
      </c>
      <c r="CV604" s="37">
        <f>BE604-(AZ604*R604*'3. Signage Displays'!$A$7)</f>
        <v>14.000381479999998</v>
      </c>
      <c r="CW604" s="37">
        <f>IF(CC604=TRUE,CV604-(CT604*'3. Signage Displays'!$A$12),CV604)</f>
        <v>14.000381479999998</v>
      </c>
      <c r="CX604" s="38">
        <f>'3. Signage Displays'!$B$7*TANH('3. Signage Displays'!$C$7*('1. Version 7 Dataset'!R604+'3. Signage Displays'!$D$7)+'3. Signage Displays'!$E$7)+'3. Signage Displays'!$F$7</f>
        <v>29.710123444338436</v>
      </c>
      <c r="CY604" s="28">
        <f t="shared" si="71"/>
        <v>1</v>
      </c>
    </row>
    <row r="605" spans="1:103" s="17" customFormat="1" ht="19.5" customHeight="1">
      <c r="A605" s="28">
        <v>911</v>
      </c>
      <c r="B605" s="29" t="s">
        <v>2857</v>
      </c>
      <c r="C605" s="29" t="s">
        <v>3064</v>
      </c>
      <c r="D605" s="40" t="s">
        <v>3065</v>
      </c>
      <c r="E605" s="29" t="s">
        <v>2860</v>
      </c>
      <c r="F605" s="29" t="s">
        <v>3064</v>
      </c>
      <c r="G605" s="29" t="s">
        <v>3066</v>
      </c>
      <c r="H605" s="29" t="s">
        <v>3067</v>
      </c>
      <c r="I605" s="29" t="s">
        <v>78</v>
      </c>
      <c r="J605" s="29" t="s">
        <v>100</v>
      </c>
      <c r="K605" s="29"/>
      <c r="L605" s="29" t="s">
        <v>80</v>
      </c>
      <c r="M605" s="29"/>
      <c r="N605" s="30">
        <v>1000</v>
      </c>
      <c r="O605" s="30">
        <v>10.6</v>
      </c>
      <c r="P605" s="30">
        <v>18.8</v>
      </c>
      <c r="Q605" s="31">
        <v>21.5</v>
      </c>
      <c r="R605" s="30">
        <v>198.08</v>
      </c>
      <c r="S605" s="30">
        <v>1.78</v>
      </c>
      <c r="T605" s="30">
        <v>1080</v>
      </c>
      <c r="U605" s="30">
        <v>1920</v>
      </c>
      <c r="V605" s="32">
        <v>2.1</v>
      </c>
      <c r="W605" s="30">
        <v>10469</v>
      </c>
      <c r="X605" s="30">
        <v>60</v>
      </c>
      <c r="Y605" s="30">
        <v>0.3</v>
      </c>
      <c r="Z605" s="29" t="s">
        <v>86</v>
      </c>
      <c r="AA605" s="29" t="s">
        <v>86</v>
      </c>
      <c r="AB605" s="29"/>
      <c r="AC605" s="29"/>
      <c r="AD605" s="29" t="s">
        <v>84</v>
      </c>
      <c r="AE605" s="29" t="s">
        <v>84</v>
      </c>
      <c r="AF605" s="29" t="s">
        <v>877</v>
      </c>
      <c r="AG605" s="29"/>
      <c r="AH605" s="29" t="s">
        <v>86</v>
      </c>
      <c r="AI605" s="29"/>
      <c r="AJ605" s="29" t="s">
        <v>86</v>
      </c>
      <c r="AK605" s="29" t="s">
        <v>86</v>
      </c>
      <c r="AL605" s="29" t="s">
        <v>762</v>
      </c>
      <c r="AM605" s="29"/>
      <c r="AN605" s="29" t="s">
        <v>86</v>
      </c>
      <c r="AO605" s="29" t="s">
        <v>86</v>
      </c>
      <c r="AP605" s="29" t="s">
        <v>86</v>
      </c>
      <c r="AQ605" s="29" t="s">
        <v>96</v>
      </c>
      <c r="AR605" s="29"/>
      <c r="AS605" s="29" t="s">
        <v>84</v>
      </c>
      <c r="AT605" s="29" t="s">
        <v>89</v>
      </c>
      <c r="AU605" s="29"/>
      <c r="AV605" s="30">
        <v>1</v>
      </c>
      <c r="AW605" s="29" t="s">
        <v>84</v>
      </c>
      <c r="AX605" s="29" t="s">
        <v>84</v>
      </c>
      <c r="AY605" s="30">
        <v>250</v>
      </c>
      <c r="AZ605" s="30">
        <v>243.3</v>
      </c>
      <c r="BA605" s="30">
        <v>214.1</v>
      </c>
      <c r="BB605" s="30">
        <v>200.1</v>
      </c>
      <c r="BC605" s="29"/>
      <c r="BD605" s="29"/>
      <c r="BE605" s="30">
        <v>16.12</v>
      </c>
      <c r="BF605" s="29"/>
      <c r="BG605" s="30">
        <v>0.24</v>
      </c>
      <c r="BH605" s="30">
        <v>0.24</v>
      </c>
      <c r="BI605" s="29"/>
      <c r="BJ605" s="30">
        <v>0.16</v>
      </c>
      <c r="BK605" s="30">
        <v>50.79</v>
      </c>
      <c r="BL605" s="30">
        <v>50.79</v>
      </c>
      <c r="BM605" s="30">
        <v>50.6</v>
      </c>
      <c r="BN605" s="29"/>
      <c r="BO605" s="29"/>
      <c r="BP605" s="30">
        <v>0.18</v>
      </c>
      <c r="BQ605" s="30">
        <v>0.26</v>
      </c>
      <c r="BR605" s="30">
        <v>0.26</v>
      </c>
      <c r="BS605" s="30">
        <v>15.94</v>
      </c>
      <c r="BT605" s="30">
        <v>50.35</v>
      </c>
      <c r="BU605" s="29"/>
      <c r="BV605" s="30">
        <v>0</v>
      </c>
      <c r="BW605" s="28">
        <v>911</v>
      </c>
      <c r="BX605" s="33">
        <f t="shared" si="66"/>
        <v>50.790480000000002</v>
      </c>
      <c r="BY605" s="34">
        <f>IF(COUNTIF($G$2:G605,G605)=1,1,0)</f>
        <v>1</v>
      </c>
      <c r="BZ605" s="34">
        <f t="shared" si="67"/>
        <v>1</v>
      </c>
      <c r="CA605" s="28" t="s">
        <v>3405</v>
      </c>
      <c r="CB605" s="34" t="b">
        <f t="shared" si="72"/>
        <v>0</v>
      </c>
      <c r="CC605" s="34" t="b">
        <f t="shared" si="68"/>
        <v>0</v>
      </c>
      <c r="CD605" s="34" t="b">
        <f t="array" ref="CD605">ISNUMBER(SEARCH("Touch Screen",$AJ605))</f>
        <v>0</v>
      </c>
      <c r="CE605" s="34"/>
      <c r="CF605" s="34"/>
      <c r="CG605" s="32">
        <v>0.3</v>
      </c>
      <c r="CH605" s="28">
        <v>0</v>
      </c>
      <c r="CI605" s="33">
        <f>('2. AC Monitors'!$A$8*'1. Version 7 Dataset'!$R605)+('1. Version 7 Dataset'!$V605*'2. AC Monitors'!$B$8)+'2. AC Monitors'!$C$8</f>
        <v>40.985759999999999</v>
      </c>
      <c r="CJ605" s="35">
        <f>BX605-('2. AC Monitors'!$B$8*V605)</f>
        <v>41.970480000000002</v>
      </c>
      <c r="CK605" s="33">
        <f>IF($CH605=0,CJ605,CJ605-('2. AC Monitors'!$A$15*'1. Version 7 Dataset'!$CG605))</f>
        <v>41.970480000000002</v>
      </c>
      <c r="CL605" s="33">
        <f>IF($CC605=TRUE,'1. Version 7 Dataset'!CK605-($CI605*'2. AC Monitors'!$B$15),'1. Version 7 Dataset'!CK605)</f>
        <v>41.970480000000002</v>
      </c>
      <c r="CM605" s="33">
        <f>IF($CD605=TRUE,CL605-($CI605*'2. AC Monitors'!$D$15),CL605)</f>
        <v>41.970480000000002</v>
      </c>
      <c r="CN605" s="33">
        <f>IF($CB605=TRUE,CM605-($CI605*'2. AC Monitors'!$E$15),CM605)</f>
        <v>41.970480000000002</v>
      </c>
      <c r="CO605" s="33">
        <f>IF($CA605="DC",CN605+(CI605*(1-'2. AC Monitors'!$D$21)),CN605)</f>
        <v>41.970480000000002</v>
      </c>
      <c r="CP605" s="35">
        <f>('2. AC Monitors'!$A$8*'1. Version 7 Dataset'!$R605)+'2. AC Monitors'!$C$8</f>
        <v>32.165760000000006</v>
      </c>
      <c r="CQ605" s="35">
        <f t="shared" si="69"/>
        <v>0</v>
      </c>
      <c r="CR605" s="33">
        <f>(IF(CD605=TRUE,CI605+(CI605*'2. AC Monitors'!$D$15),'1. Version 7 Dataset'!CI605))*0.85</f>
        <v>34.837896000000001</v>
      </c>
      <c r="CS605" s="35">
        <f t="shared" si="70"/>
        <v>0</v>
      </c>
      <c r="CT605" s="35">
        <f>($AZ605*$R605*'3. Signage Displays'!$A$7)+'3. Signage Displays'!$B$7*TANH('3. Signage Displays'!$C$7*('1. Version 7 Dataset'!$R605+'3. Signage Displays'!$D$7)+'3. Signage Displays'!$E$7)+'3. Signage Displays'!$F$7</f>
        <v>29.004294141315611</v>
      </c>
      <c r="CU605" s="36">
        <f>($AZ605*$R605*'3. Signage Displays'!$A$7)</f>
        <v>1.9277145600000005</v>
      </c>
      <c r="CV605" s="37">
        <f>BE605-(AZ605*R605*'3. Signage Displays'!$A$7)</f>
        <v>14.192285440000001</v>
      </c>
      <c r="CW605" s="37">
        <f>IF(CC605=TRUE,CV605-(CT605*'3. Signage Displays'!$A$12),CV605)</f>
        <v>14.192285440000001</v>
      </c>
      <c r="CX605" s="38">
        <f>'3. Signage Displays'!$B$7*TANH('3. Signage Displays'!$C$7*('1. Version 7 Dataset'!R605+'3. Signage Displays'!$D$7)+'3. Signage Displays'!$E$7)+'3. Signage Displays'!$F$7</f>
        <v>27.07657958131561</v>
      </c>
      <c r="CY605" s="28">
        <f t="shared" si="71"/>
        <v>1</v>
      </c>
    </row>
    <row r="606" spans="1:103" s="17" customFormat="1" ht="19.5" customHeight="1">
      <c r="A606" s="28">
        <v>912</v>
      </c>
      <c r="B606" s="29" t="s">
        <v>2857</v>
      </c>
      <c r="C606" s="29" t="s">
        <v>3068</v>
      </c>
      <c r="D606" s="40" t="s">
        <v>3069</v>
      </c>
      <c r="E606" s="29" t="s">
        <v>2860</v>
      </c>
      <c r="F606" s="29" t="s">
        <v>3068</v>
      </c>
      <c r="G606" s="40" t="s">
        <v>3070</v>
      </c>
      <c r="H606" s="29" t="s">
        <v>3071</v>
      </c>
      <c r="I606" s="29" t="s">
        <v>78</v>
      </c>
      <c r="J606" s="29" t="s">
        <v>100</v>
      </c>
      <c r="K606" s="29"/>
      <c r="L606" s="29" t="s">
        <v>80</v>
      </c>
      <c r="M606" s="29"/>
      <c r="N606" s="30">
        <v>1000</v>
      </c>
      <c r="O606" s="30">
        <v>11.5</v>
      </c>
      <c r="P606" s="30">
        <v>20.5</v>
      </c>
      <c r="Q606" s="31">
        <v>23.5</v>
      </c>
      <c r="R606" s="30">
        <v>236.92</v>
      </c>
      <c r="S606" s="30">
        <v>1.78</v>
      </c>
      <c r="T606" s="30">
        <v>1080</v>
      </c>
      <c r="U606" s="30">
        <v>1920</v>
      </c>
      <c r="V606" s="32">
        <v>2.1</v>
      </c>
      <c r="W606" s="30">
        <v>8752</v>
      </c>
      <c r="X606" s="30">
        <v>60</v>
      </c>
      <c r="Y606" s="30">
        <v>0.3</v>
      </c>
      <c r="Z606" s="29" t="s">
        <v>86</v>
      </c>
      <c r="AA606" s="29" t="s">
        <v>86</v>
      </c>
      <c r="AB606" s="29"/>
      <c r="AC606" s="29"/>
      <c r="AD606" s="29" t="s">
        <v>84</v>
      </c>
      <c r="AE606" s="29" t="s">
        <v>84</v>
      </c>
      <c r="AF606" s="29" t="s">
        <v>405</v>
      </c>
      <c r="AG606" s="29"/>
      <c r="AH606" s="29" t="s">
        <v>86</v>
      </c>
      <c r="AI606" s="29"/>
      <c r="AJ606" s="29" t="s">
        <v>86</v>
      </c>
      <c r="AK606" s="29" t="s">
        <v>86</v>
      </c>
      <c r="AL606" s="29" t="s">
        <v>107</v>
      </c>
      <c r="AM606" s="29"/>
      <c r="AN606" s="29" t="s">
        <v>86</v>
      </c>
      <c r="AO606" s="29" t="s">
        <v>86</v>
      </c>
      <c r="AP606" s="29" t="s">
        <v>86</v>
      </c>
      <c r="AQ606" s="29" t="s">
        <v>96</v>
      </c>
      <c r="AR606" s="29"/>
      <c r="AS606" s="29" t="s">
        <v>84</v>
      </c>
      <c r="AT606" s="29" t="s">
        <v>89</v>
      </c>
      <c r="AU606" s="29"/>
      <c r="AV606" s="30">
        <v>1</v>
      </c>
      <c r="AW606" s="29" t="s">
        <v>84</v>
      </c>
      <c r="AX606" s="29" t="s">
        <v>84</v>
      </c>
      <c r="AY606" s="30">
        <v>250</v>
      </c>
      <c r="AZ606" s="30">
        <v>265.2</v>
      </c>
      <c r="BA606" s="30">
        <v>239.9</v>
      </c>
      <c r="BB606" s="30">
        <v>200.1</v>
      </c>
      <c r="BC606" s="29"/>
      <c r="BD606" s="29"/>
      <c r="BE606" s="30">
        <v>12.71</v>
      </c>
      <c r="BF606" s="29"/>
      <c r="BG606" s="30">
        <v>0.25</v>
      </c>
      <c r="BH606" s="30">
        <v>0.25</v>
      </c>
      <c r="BI606" s="29"/>
      <c r="BJ606" s="30">
        <v>0.12</v>
      </c>
      <c r="BK606" s="30">
        <v>40.39</v>
      </c>
      <c r="BL606" s="30">
        <v>40.39</v>
      </c>
      <c r="BM606" s="30">
        <v>53.1</v>
      </c>
      <c r="BN606" s="29"/>
      <c r="BO606" s="29"/>
      <c r="BP606" s="30">
        <v>0.14000000000000001</v>
      </c>
      <c r="BQ606" s="30">
        <v>0.27</v>
      </c>
      <c r="BR606" s="30">
        <v>0.27</v>
      </c>
      <c r="BS606" s="30">
        <v>12.59</v>
      </c>
      <c r="BT606" s="30">
        <v>40.14</v>
      </c>
      <c r="BU606" s="29"/>
      <c r="BV606" s="30">
        <v>0</v>
      </c>
      <c r="BW606" s="28">
        <v>912</v>
      </c>
      <c r="BX606" s="33">
        <f t="shared" si="66"/>
        <v>40.392359999999996</v>
      </c>
      <c r="BY606" s="34">
        <f>IF(COUNTIF($G$2:G606,G606)=1,1,0)</f>
        <v>1</v>
      </c>
      <c r="BZ606" s="34">
        <f t="shared" si="67"/>
        <v>1</v>
      </c>
      <c r="CA606" s="28" t="s">
        <v>3405</v>
      </c>
      <c r="CB606" s="34" t="b">
        <f t="shared" si="72"/>
        <v>0</v>
      </c>
      <c r="CC606" s="34" t="b">
        <f t="shared" si="68"/>
        <v>0</v>
      </c>
      <c r="CD606" s="34" t="b">
        <f t="array" ref="CD606">ISNUMBER(SEARCH("Touch Screen",$AJ606))</f>
        <v>0</v>
      </c>
      <c r="CE606" s="34"/>
      <c r="CF606" s="34"/>
      <c r="CG606" s="32">
        <v>0.3</v>
      </c>
      <c r="CH606" s="28">
        <v>0</v>
      </c>
      <c r="CI606" s="33">
        <f>('2. AC Monitors'!$A$8*'1. Version 7 Dataset'!$R606)+('1. Version 7 Dataset'!$V606*'2. AC Monitors'!$B$8)+'2. AC Monitors'!$C$8</f>
        <v>45.724239999999995</v>
      </c>
      <c r="CJ606" s="35">
        <f>BX606-('2. AC Monitors'!$B$8*V606)</f>
        <v>31.572359999999996</v>
      </c>
      <c r="CK606" s="33">
        <f>IF($CH606=0,CJ606,CJ606-('2. AC Monitors'!$A$15*'1. Version 7 Dataset'!$CG606))</f>
        <v>31.572359999999996</v>
      </c>
      <c r="CL606" s="33">
        <f>IF($CC606=TRUE,'1. Version 7 Dataset'!CK606-($CI606*'2. AC Monitors'!$B$15),'1. Version 7 Dataset'!CK606)</f>
        <v>31.572359999999996</v>
      </c>
      <c r="CM606" s="33">
        <f>IF($CD606=TRUE,CL606-($CI606*'2. AC Monitors'!$D$15),CL606)</f>
        <v>31.572359999999996</v>
      </c>
      <c r="CN606" s="33">
        <f>IF($CB606=TRUE,CM606-($CI606*'2. AC Monitors'!$E$15),CM606)</f>
        <v>31.572359999999996</v>
      </c>
      <c r="CO606" s="33">
        <f>IF($CA606="DC",CN606+(CI606*(1-'2. AC Monitors'!$D$21)),CN606)</f>
        <v>31.572359999999996</v>
      </c>
      <c r="CP606" s="35">
        <f>('2. AC Monitors'!$A$8*'1. Version 7 Dataset'!$R606)+'2. AC Monitors'!$C$8</f>
        <v>36.904240000000001</v>
      </c>
      <c r="CQ606" s="35">
        <f t="shared" si="69"/>
        <v>1</v>
      </c>
      <c r="CR606" s="33">
        <f>(IF(CD606=TRUE,CI606+(CI606*'2. AC Monitors'!$D$15),'1. Version 7 Dataset'!CI606))*0.85</f>
        <v>38.865603999999998</v>
      </c>
      <c r="CS606" s="35">
        <f t="shared" si="70"/>
        <v>0</v>
      </c>
      <c r="CT606" s="35">
        <f>($AZ606*$R606*'3. Signage Displays'!$A$7)+'3. Signage Displays'!$B$7*TANH('3. Signage Displays'!$C$7*('1. Version 7 Dataset'!$R606+'3. Signage Displays'!$D$7)+'3. Signage Displays'!$E$7)+'3. Signage Displays'!$F$7</f>
        <v>31.909174913592899</v>
      </c>
      <c r="CU606" s="36">
        <f>($AZ606*$R606*'3. Signage Displays'!$A$7)</f>
        <v>2.5132473599999998</v>
      </c>
      <c r="CV606" s="37">
        <f>BE606-(AZ606*R606*'3. Signage Displays'!$A$7)</f>
        <v>10.196752640000001</v>
      </c>
      <c r="CW606" s="37">
        <f>IF(CC606=TRUE,CV606-(CT606*'3. Signage Displays'!$A$12),CV606)</f>
        <v>10.196752640000001</v>
      </c>
      <c r="CX606" s="38">
        <f>'3. Signage Displays'!$B$7*TANH('3. Signage Displays'!$C$7*('1. Version 7 Dataset'!R606+'3. Signage Displays'!$D$7)+'3. Signage Displays'!$E$7)+'3. Signage Displays'!$F$7</f>
        <v>29.395927553592902</v>
      </c>
      <c r="CY606" s="28">
        <f t="shared" si="71"/>
        <v>1</v>
      </c>
    </row>
    <row r="607" spans="1:103" s="17" customFormat="1" ht="19.5" customHeight="1">
      <c r="A607" s="28">
        <v>913</v>
      </c>
      <c r="B607" s="29" t="s">
        <v>1674</v>
      </c>
      <c r="C607" s="29" t="s">
        <v>1864</v>
      </c>
      <c r="D607" s="29" t="s">
        <v>1865</v>
      </c>
      <c r="E607" s="29" t="s">
        <v>1677</v>
      </c>
      <c r="F607" s="29" t="s">
        <v>1864</v>
      </c>
      <c r="G607" s="29" t="s">
        <v>1865</v>
      </c>
      <c r="H607" s="29"/>
      <c r="I607" s="29" t="s">
        <v>78</v>
      </c>
      <c r="J607" s="29" t="s">
        <v>79</v>
      </c>
      <c r="K607" s="29"/>
      <c r="L607" s="29" t="s">
        <v>80</v>
      </c>
      <c r="M607" s="29"/>
      <c r="N607" s="30">
        <v>1000</v>
      </c>
      <c r="O607" s="30">
        <v>11.7</v>
      </c>
      <c r="P607" s="30">
        <v>20.7</v>
      </c>
      <c r="Q607" s="31">
        <v>23.8</v>
      </c>
      <c r="R607" s="30">
        <v>242.04</v>
      </c>
      <c r="S607" s="30">
        <v>1.78</v>
      </c>
      <c r="T607" s="30">
        <v>1080</v>
      </c>
      <c r="U607" s="30">
        <v>1920</v>
      </c>
      <c r="V607" s="32">
        <v>2.1</v>
      </c>
      <c r="W607" s="30">
        <v>8567</v>
      </c>
      <c r="X607" s="30">
        <v>60</v>
      </c>
      <c r="Y607" s="30">
        <v>0.3</v>
      </c>
      <c r="Z607" s="29" t="s">
        <v>86</v>
      </c>
      <c r="AA607" s="29" t="s">
        <v>86</v>
      </c>
      <c r="AB607" s="29"/>
      <c r="AC607" s="29"/>
      <c r="AD607" s="29" t="s">
        <v>84</v>
      </c>
      <c r="AE607" s="29" t="s">
        <v>84</v>
      </c>
      <c r="AF607" s="29" t="s">
        <v>1866</v>
      </c>
      <c r="AG607" s="29" t="s">
        <v>86</v>
      </c>
      <c r="AH607" s="29" t="s">
        <v>86</v>
      </c>
      <c r="AI607" s="29"/>
      <c r="AJ607" s="29" t="s">
        <v>86</v>
      </c>
      <c r="AK607" s="29" t="s">
        <v>86</v>
      </c>
      <c r="AL607" s="29" t="s">
        <v>87</v>
      </c>
      <c r="AM607" s="29" t="s">
        <v>86</v>
      </c>
      <c r="AN607" s="29" t="s">
        <v>86</v>
      </c>
      <c r="AO607" s="29" t="s">
        <v>86</v>
      </c>
      <c r="AP607" s="29" t="s">
        <v>86</v>
      </c>
      <c r="AQ607" s="29" t="s">
        <v>96</v>
      </c>
      <c r="AR607" s="29"/>
      <c r="AS607" s="29" t="s">
        <v>84</v>
      </c>
      <c r="AT607" s="29" t="s">
        <v>89</v>
      </c>
      <c r="AU607" s="29"/>
      <c r="AV607" s="30">
        <v>5</v>
      </c>
      <c r="AW607" s="29" t="s">
        <v>84</v>
      </c>
      <c r="AX607" s="29" t="s">
        <v>84</v>
      </c>
      <c r="AY607" s="30">
        <v>250</v>
      </c>
      <c r="AZ607" s="30">
        <v>266</v>
      </c>
      <c r="BA607" s="30">
        <v>233</v>
      </c>
      <c r="BB607" s="30">
        <v>200</v>
      </c>
      <c r="BC607" s="29"/>
      <c r="BD607" s="29"/>
      <c r="BE607" s="30">
        <v>13.61</v>
      </c>
      <c r="BF607" s="29"/>
      <c r="BG607" s="30">
        <v>1.7</v>
      </c>
      <c r="BH607" s="30">
        <v>0</v>
      </c>
      <c r="BI607" s="29"/>
      <c r="BJ607" s="30">
        <v>0.2</v>
      </c>
      <c r="BK607" s="30">
        <v>51.41</v>
      </c>
      <c r="BL607" s="30">
        <v>51.41</v>
      </c>
      <c r="BM607" s="30">
        <v>54.12</v>
      </c>
      <c r="BN607" s="29"/>
      <c r="BO607" s="29"/>
      <c r="BP607" s="30">
        <v>0.28999999999999998</v>
      </c>
      <c r="BQ607" s="30">
        <v>1.81</v>
      </c>
      <c r="BR607" s="30">
        <v>0</v>
      </c>
      <c r="BS607" s="30">
        <v>13.92</v>
      </c>
      <c r="BT607" s="30">
        <v>52.98</v>
      </c>
      <c r="BU607" s="29"/>
      <c r="BV607" s="30">
        <v>0</v>
      </c>
      <c r="BW607" s="28">
        <v>913</v>
      </c>
      <c r="BX607" s="33">
        <f t="shared" si="66"/>
        <v>51.408059999999992</v>
      </c>
      <c r="BY607" s="34">
        <f>IF(COUNTIF($G$2:G607,G607)=1,1,0)</f>
        <v>1</v>
      </c>
      <c r="BZ607" s="34">
        <f t="shared" si="67"/>
        <v>1</v>
      </c>
      <c r="CA607" s="28" t="s">
        <v>3405</v>
      </c>
      <c r="CB607" s="34" t="b">
        <f t="shared" si="72"/>
        <v>0</v>
      </c>
      <c r="CC607" s="34" t="b">
        <f t="shared" si="68"/>
        <v>0</v>
      </c>
      <c r="CD607" s="34" t="b">
        <f t="array" ref="CD607">ISNUMBER(SEARCH("Touch Screen",$AJ607))</f>
        <v>0</v>
      </c>
      <c r="CE607" s="34"/>
      <c r="CF607" s="34"/>
      <c r="CG607" s="32">
        <v>0.3</v>
      </c>
      <c r="CH607" s="28">
        <v>0</v>
      </c>
      <c r="CI607" s="33">
        <f>('2. AC Monitors'!$A$8*'1. Version 7 Dataset'!$R607)+('1. Version 7 Dataset'!$V607*'2. AC Monitors'!$B$8)+'2. AC Monitors'!$C$8</f>
        <v>46.348879999999994</v>
      </c>
      <c r="CJ607" s="35">
        <f>BX607-('2. AC Monitors'!$B$8*V607)</f>
        <v>42.588059999999992</v>
      </c>
      <c r="CK607" s="33">
        <f>IF($CH607=0,CJ607,CJ607-('2. AC Monitors'!$A$15*'1. Version 7 Dataset'!$CG607))</f>
        <v>42.588059999999992</v>
      </c>
      <c r="CL607" s="33">
        <f>IF($CC607=TRUE,'1. Version 7 Dataset'!CK607-($CI607*'2. AC Monitors'!$B$15),'1. Version 7 Dataset'!CK607)</f>
        <v>42.588059999999992</v>
      </c>
      <c r="CM607" s="33">
        <f>IF($CD607=TRUE,CL607-($CI607*'2. AC Monitors'!$D$15),CL607)</f>
        <v>42.588059999999992</v>
      </c>
      <c r="CN607" s="33">
        <f>IF($CB607=TRUE,CM607-($CI607*'2. AC Monitors'!$E$15),CM607)</f>
        <v>42.588059999999992</v>
      </c>
      <c r="CO607" s="33">
        <f>IF($CA607="DC",CN607+(CI607*(1-'2. AC Monitors'!$D$21)),CN607)</f>
        <v>42.588059999999992</v>
      </c>
      <c r="CP607" s="35">
        <f>('2. AC Monitors'!$A$8*'1. Version 7 Dataset'!$R607)+'2. AC Monitors'!$C$8</f>
        <v>37.528880000000001</v>
      </c>
      <c r="CQ607" s="35">
        <f t="shared" si="69"/>
        <v>0</v>
      </c>
      <c r="CR607" s="33">
        <f>(IF(CD607=TRUE,CI607+(CI607*'2. AC Monitors'!$D$15),'1. Version 7 Dataset'!CI607))*0.85</f>
        <v>39.396547999999996</v>
      </c>
      <c r="CS607" s="35">
        <f t="shared" si="70"/>
        <v>0</v>
      </c>
      <c r="CT607" s="35">
        <f>($AZ607*$R607*'3. Signage Displays'!$A$7)+'3. Signage Displays'!$B$7*TANH('3. Signage Displays'!$C$7*('1. Version 7 Dataset'!$R607+'3. Signage Displays'!$D$7)+'3. Signage Displays'!$E$7)+'3. Signage Displays'!$F$7</f>
        <v>32.276487919153872</v>
      </c>
      <c r="CU607" s="36">
        <f>($AZ607*$R607*'3. Signage Displays'!$A$7)</f>
        <v>2.5753056000000001</v>
      </c>
      <c r="CV607" s="37">
        <f>BE607-(AZ607*R607*'3. Signage Displays'!$A$7)</f>
        <v>11.034694399999999</v>
      </c>
      <c r="CW607" s="37">
        <f>IF(CC607=TRUE,CV607-(CT607*'3. Signage Displays'!$A$12),CV607)</f>
        <v>11.034694399999999</v>
      </c>
      <c r="CX607" s="38">
        <f>'3. Signage Displays'!$B$7*TANH('3. Signage Displays'!$C$7*('1. Version 7 Dataset'!R607+'3. Signage Displays'!$D$7)+'3. Signage Displays'!$E$7)+'3. Signage Displays'!$F$7</f>
        <v>29.701182319153872</v>
      </c>
      <c r="CY607" s="28">
        <f t="shared" si="71"/>
        <v>1</v>
      </c>
    </row>
    <row r="608" spans="1:103" s="17" customFormat="1" ht="19.5" customHeight="1">
      <c r="A608" s="28">
        <v>914</v>
      </c>
      <c r="B608" s="29" t="s">
        <v>1268</v>
      </c>
      <c r="C608" s="29" t="s">
        <v>1311</v>
      </c>
      <c r="D608" s="29" t="s">
        <v>1312</v>
      </c>
      <c r="E608" s="29" t="s">
        <v>1271</v>
      </c>
      <c r="F608" s="29" t="s">
        <v>1313</v>
      </c>
      <c r="G608" s="29" t="s">
        <v>1314</v>
      </c>
      <c r="H608" s="29" t="s">
        <v>1315</v>
      </c>
      <c r="I608" s="29" t="s">
        <v>78</v>
      </c>
      <c r="J608" s="29" t="s">
        <v>79</v>
      </c>
      <c r="K608" s="29"/>
      <c r="L608" s="29" t="s">
        <v>80</v>
      </c>
      <c r="M608" s="29"/>
      <c r="N608" s="30">
        <v>1000</v>
      </c>
      <c r="O608" s="30">
        <v>12.2</v>
      </c>
      <c r="P608" s="30">
        <v>21.8</v>
      </c>
      <c r="Q608" s="31">
        <v>24.9</v>
      </c>
      <c r="R608" s="30">
        <v>264.52999999999997</v>
      </c>
      <c r="S608" s="30">
        <v>1.78</v>
      </c>
      <c r="T608" s="30">
        <v>1080</v>
      </c>
      <c r="U608" s="30">
        <v>1920</v>
      </c>
      <c r="V608" s="32">
        <v>2.1</v>
      </c>
      <c r="W608" s="30">
        <v>7839</v>
      </c>
      <c r="X608" s="30">
        <v>60</v>
      </c>
      <c r="Y608" s="30">
        <v>84</v>
      </c>
      <c r="Z608" s="29" t="s">
        <v>81</v>
      </c>
      <c r="AA608" s="29" t="s">
        <v>86</v>
      </c>
      <c r="AB608" s="29"/>
      <c r="AC608" s="29"/>
      <c r="AD608" s="29" t="s">
        <v>83</v>
      </c>
      <c r="AE608" s="29" t="s">
        <v>84</v>
      </c>
      <c r="AF608" s="29" t="s">
        <v>270</v>
      </c>
      <c r="AG608" s="29"/>
      <c r="AH608" s="29" t="s">
        <v>1284</v>
      </c>
      <c r="AI608" s="29"/>
      <c r="AJ608" s="29" t="s">
        <v>86</v>
      </c>
      <c r="AK608" s="29" t="s">
        <v>86</v>
      </c>
      <c r="AL608" s="29" t="s">
        <v>102</v>
      </c>
      <c r="AM608" s="29"/>
      <c r="AN608" s="29" t="s">
        <v>86</v>
      </c>
      <c r="AO608" s="29" t="s">
        <v>86</v>
      </c>
      <c r="AP608" s="29" t="s">
        <v>86</v>
      </c>
      <c r="AQ608" s="29" t="s">
        <v>96</v>
      </c>
      <c r="AR608" s="29"/>
      <c r="AS608" s="29" t="s">
        <v>84</v>
      </c>
      <c r="AT608" s="29" t="s">
        <v>89</v>
      </c>
      <c r="AU608" s="29"/>
      <c r="AV608" s="30">
        <v>1</v>
      </c>
      <c r="AW608" s="29" t="s">
        <v>84</v>
      </c>
      <c r="AX608" s="29" t="s">
        <v>84</v>
      </c>
      <c r="AY608" s="30">
        <v>270</v>
      </c>
      <c r="AZ608" s="30">
        <v>278</v>
      </c>
      <c r="BA608" s="30">
        <v>244</v>
      </c>
      <c r="BB608" s="30">
        <v>202.3</v>
      </c>
      <c r="BC608" s="29"/>
      <c r="BD608" s="29"/>
      <c r="BE608" s="30">
        <v>17.809999999999999</v>
      </c>
      <c r="BF608" s="29"/>
      <c r="BG608" s="30">
        <v>0.17</v>
      </c>
      <c r="BH608" s="29"/>
      <c r="BI608" s="29"/>
      <c r="BJ608" s="30">
        <v>0.13</v>
      </c>
      <c r="BK608" s="30">
        <v>55.61</v>
      </c>
      <c r="BL608" s="30">
        <v>55.61</v>
      </c>
      <c r="BM608" s="30">
        <v>58.62</v>
      </c>
      <c r="BN608" s="29"/>
      <c r="BO608" s="29"/>
      <c r="BP608" s="30">
        <v>0.15</v>
      </c>
      <c r="BQ608" s="30">
        <v>0.2</v>
      </c>
      <c r="BR608" s="29"/>
      <c r="BS608" s="30">
        <v>17.73</v>
      </c>
      <c r="BT608" s="30">
        <v>55.49</v>
      </c>
      <c r="BU608" s="29"/>
      <c r="BV608" s="30">
        <v>0</v>
      </c>
      <c r="BW608" s="28">
        <v>914</v>
      </c>
      <c r="BX608" s="33">
        <f t="shared" si="66"/>
        <v>55.573439999999991</v>
      </c>
      <c r="BY608" s="34">
        <f>IF(COUNTIF($G$2:G608,G608)=1,1,0)</f>
        <v>1</v>
      </c>
      <c r="BZ608" s="34">
        <f t="shared" si="67"/>
        <v>1</v>
      </c>
      <c r="CA608" s="28" t="s">
        <v>3405</v>
      </c>
      <c r="CB608" s="34" t="b">
        <f t="shared" si="72"/>
        <v>0</v>
      </c>
      <c r="CC608" s="34" t="b">
        <f t="shared" si="68"/>
        <v>0</v>
      </c>
      <c r="CD608" s="34" t="b">
        <f t="array" ref="CD608">ISNUMBER(SEARCH("Touch Screen",$AJ608))</f>
        <v>0</v>
      </c>
      <c r="CE608" s="34"/>
      <c r="CF608" s="34"/>
      <c r="CG608" s="32">
        <v>84</v>
      </c>
      <c r="CH608" s="28">
        <v>0</v>
      </c>
      <c r="CI608" s="33">
        <f>('2. AC Monitors'!$A$8*'1. Version 7 Dataset'!$R608)+('1. Version 7 Dataset'!$V608*'2. AC Monitors'!$B$8)+'2. AC Monitors'!$C$8</f>
        <v>49.092659999999995</v>
      </c>
      <c r="CJ608" s="35">
        <f>BX608-('2. AC Monitors'!$B$8*V608)</f>
        <v>46.753439999999991</v>
      </c>
      <c r="CK608" s="33">
        <f>IF($CH608=0,CJ608,CJ608-('2. AC Monitors'!$A$15*'1. Version 7 Dataset'!$CG608))</f>
        <v>46.753439999999991</v>
      </c>
      <c r="CL608" s="33">
        <f>IF($CC608=TRUE,'1. Version 7 Dataset'!CK608-($CI608*'2. AC Monitors'!$B$15),'1. Version 7 Dataset'!CK608)</f>
        <v>46.753439999999991</v>
      </c>
      <c r="CM608" s="33">
        <f>IF($CD608=TRUE,CL608-($CI608*'2. AC Monitors'!$D$15),CL608)</f>
        <v>46.753439999999991</v>
      </c>
      <c r="CN608" s="33">
        <f>IF($CB608=TRUE,CM608-($CI608*'2. AC Monitors'!$E$15),CM608)</f>
        <v>46.753439999999991</v>
      </c>
      <c r="CO608" s="33">
        <f>IF($CA608="DC",CN608+(CI608*(1-'2. AC Monitors'!$D$21)),CN608)</f>
        <v>46.753439999999991</v>
      </c>
      <c r="CP608" s="35">
        <f>('2. AC Monitors'!$A$8*'1. Version 7 Dataset'!$R608)+'2. AC Monitors'!$C$8</f>
        <v>40.272659999999995</v>
      </c>
      <c r="CQ608" s="35">
        <f t="shared" si="69"/>
        <v>0</v>
      </c>
      <c r="CR608" s="33">
        <f>(IF(CD608=TRUE,CI608+(CI608*'2. AC Monitors'!$D$15),'1. Version 7 Dataset'!CI608))*0.85</f>
        <v>41.728760999999992</v>
      </c>
      <c r="CS608" s="35">
        <f t="shared" si="70"/>
        <v>0</v>
      </c>
      <c r="CT608" s="35">
        <f>($AZ608*$R608*'3. Signage Displays'!$A$7)+'3. Signage Displays'!$B$7*TANH('3. Signage Displays'!$C$7*('1. Version 7 Dataset'!$R608+'3. Signage Displays'!$D$7)+'3. Signage Displays'!$E$7)+'3. Signage Displays'!$F$7</f>
        <v>33.982062761990534</v>
      </c>
      <c r="CU608" s="36">
        <f>($AZ608*$R608*'3. Signage Displays'!$A$7)</f>
        <v>2.9415735999999999</v>
      </c>
      <c r="CV608" s="37">
        <f>BE608-(AZ608*R608*'3. Signage Displays'!$A$7)</f>
        <v>14.868426399999999</v>
      </c>
      <c r="CW608" s="37">
        <f>IF(CC608=TRUE,CV608-(CT608*'3. Signage Displays'!$A$12),CV608)</f>
        <v>14.868426399999999</v>
      </c>
      <c r="CX608" s="38">
        <f>'3. Signage Displays'!$B$7*TANH('3. Signage Displays'!$C$7*('1. Version 7 Dataset'!R608+'3. Signage Displays'!$D$7)+'3. Signage Displays'!$E$7)+'3. Signage Displays'!$F$7</f>
        <v>31.040489161990532</v>
      </c>
      <c r="CY608" s="28">
        <f t="shared" si="71"/>
        <v>1</v>
      </c>
    </row>
    <row r="609" spans="1:103" s="17" customFormat="1" ht="19.5" customHeight="1">
      <c r="A609" s="28">
        <v>915</v>
      </c>
      <c r="B609" s="29" t="s">
        <v>1268</v>
      </c>
      <c r="C609" s="29" t="s">
        <v>1320</v>
      </c>
      <c r="D609" s="29" t="s">
        <v>1321</v>
      </c>
      <c r="E609" s="29" t="s">
        <v>1271</v>
      </c>
      <c r="F609" s="29" t="s">
        <v>1322</v>
      </c>
      <c r="G609" s="29" t="s">
        <v>1323</v>
      </c>
      <c r="H609" s="39" t="s">
        <v>1324</v>
      </c>
      <c r="I609" s="29" t="s">
        <v>78</v>
      </c>
      <c r="J609" s="29" t="s">
        <v>79</v>
      </c>
      <c r="K609" s="29"/>
      <c r="L609" s="29" t="s">
        <v>80</v>
      </c>
      <c r="M609" s="29"/>
      <c r="N609" s="30">
        <v>1000</v>
      </c>
      <c r="O609" s="30">
        <v>13.2</v>
      </c>
      <c r="P609" s="30">
        <v>23.5</v>
      </c>
      <c r="Q609" s="31">
        <v>27</v>
      </c>
      <c r="R609" s="30">
        <v>311.67</v>
      </c>
      <c r="S609" s="30">
        <v>1.78</v>
      </c>
      <c r="T609" s="30">
        <v>1080</v>
      </c>
      <c r="U609" s="30">
        <v>1920</v>
      </c>
      <c r="V609" s="32">
        <v>2.1</v>
      </c>
      <c r="W609" s="30">
        <v>6653</v>
      </c>
      <c r="X609" s="30">
        <v>60</v>
      </c>
      <c r="Y609" s="30">
        <v>84</v>
      </c>
      <c r="Z609" s="29" t="s">
        <v>81</v>
      </c>
      <c r="AA609" s="29" t="s">
        <v>86</v>
      </c>
      <c r="AB609" s="29"/>
      <c r="AC609" s="29"/>
      <c r="AD609" s="29" t="s">
        <v>83</v>
      </c>
      <c r="AE609" s="29" t="s">
        <v>84</v>
      </c>
      <c r="AF609" s="29" t="s">
        <v>270</v>
      </c>
      <c r="AG609" s="29"/>
      <c r="AH609" s="29" t="s">
        <v>1284</v>
      </c>
      <c r="AI609" s="29"/>
      <c r="AJ609" s="29" t="s">
        <v>86</v>
      </c>
      <c r="AK609" s="29" t="s">
        <v>86</v>
      </c>
      <c r="AL609" s="29" t="s">
        <v>102</v>
      </c>
      <c r="AM609" s="29"/>
      <c r="AN609" s="29" t="s">
        <v>86</v>
      </c>
      <c r="AO609" s="29" t="s">
        <v>86</v>
      </c>
      <c r="AP609" s="29" t="s">
        <v>86</v>
      </c>
      <c r="AQ609" s="29" t="s">
        <v>96</v>
      </c>
      <c r="AR609" s="29"/>
      <c r="AS609" s="29" t="s">
        <v>84</v>
      </c>
      <c r="AT609" s="29" t="s">
        <v>89</v>
      </c>
      <c r="AU609" s="29"/>
      <c r="AV609" s="30">
        <v>1</v>
      </c>
      <c r="AW609" s="29" t="s">
        <v>84</v>
      </c>
      <c r="AX609" s="29" t="s">
        <v>84</v>
      </c>
      <c r="AY609" s="30">
        <v>280</v>
      </c>
      <c r="AZ609" s="30">
        <v>289.10000000000002</v>
      </c>
      <c r="BA609" s="30">
        <v>253.9</v>
      </c>
      <c r="BB609" s="30">
        <v>202.4</v>
      </c>
      <c r="BC609" s="29"/>
      <c r="BD609" s="29"/>
      <c r="BE609" s="30">
        <v>17.98</v>
      </c>
      <c r="BF609" s="29"/>
      <c r="BG609" s="30">
        <v>0.18</v>
      </c>
      <c r="BH609" s="29"/>
      <c r="BI609" s="29"/>
      <c r="BJ609" s="30">
        <v>0.13</v>
      </c>
      <c r="BK609" s="30">
        <v>56.13</v>
      </c>
      <c r="BL609" s="30">
        <v>56.13</v>
      </c>
      <c r="BM609" s="30">
        <v>64.040000000000006</v>
      </c>
      <c r="BN609" s="29"/>
      <c r="BO609" s="29"/>
      <c r="BP609" s="30">
        <v>0.16</v>
      </c>
      <c r="BQ609" s="30">
        <v>0.21</v>
      </c>
      <c r="BR609" s="29"/>
      <c r="BS609" s="30">
        <v>17.88</v>
      </c>
      <c r="BT609" s="30">
        <v>55.99</v>
      </c>
      <c r="BU609" s="29"/>
      <c r="BV609" s="30">
        <v>0</v>
      </c>
      <c r="BW609" s="28">
        <v>915</v>
      </c>
      <c r="BX609" s="33">
        <f t="shared" si="66"/>
        <v>56.151600000000002</v>
      </c>
      <c r="BY609" s="34">
        <f>IF(COUNTIF($G$2:G609,G609)=1,1,0)</f>
        <v>1</v>
      </c>
      <c r="BZ609" s="34">
        <f t="shared" si="67"/>
        <v>1</v>
      </c>
      <c r="CA609" s="28" t="s">
        <v>3405</v>
      </c>
      <c r="CB609" s="34" t="b">
        <f t="shared" si="72"/>
        <v>0</v>
      </c>
      <c r="CC609" s="34" t="b">
        <f t="shared" si="68"/>
        <v>0</v>
      </c>
      <c r="CD609" s="34" t="b">
        <f t="array" ref="CD609">ISNUMBER(SEARCH("Touch Screen",$AJ609))</f>
        <v>0</v>
      </c>
      <c r="CE609" s="34"/>
      <c r="CF609" s="34"/>
      <c r="CG609" s="32">
        <v>84</v>
      </c>
      <c r="CH609" s="28">
        <v>0</v>
      </c>
      <c r="CI609" s="33">
        <f>('2. AC Monitors'!$A$8*'1. Version 7 Dataset'!$R609)+('1. Version 7 Dataset'!$V609*'2. AC Monitors'!$B$8)+'2. AC Monitors'!$C$8</f>
        <v>54.843740000000004</v>
      </c>
      <c r="CJ609" s="35">
        <f>BX609-('2. AC Monitors'!$B$8*V609)</f>
        <v>47.331600000000002</v>
      </c>
      <c r="CK609" s="33">
        <f>IF($CH609=0,CJ609,CJ609-('2. AC Monitors'!$A$15*'1. Version 7 Dataset'!$CG609))</f>
        <v>47.331600000000002</v>
      </c>
      <c r="CL609" s="33">
        <f>IF($CC609=TRUE,'1. Version 7 Dataset'!CK609-($CI609*'2. AC Monitors'!$B$15),'1. Version 7 Dataset'!CK609)</f>
        <v>47.331600000000002</v>
      </c>
      <c r="CM609" s="33">
        <f>IF($CD609=TRUE,CL609-($CI609*'2. AC Monitors'!$D$15),CL609)</f>
        <v>47.331600000000002</v>
      </c>
      <c r="CN609" s="33">
        <f>IF($CB609=TRUE,CM609-($CI609*'2. AC Monitors'!$E$15),CM609)</f>
        <v>47.331600000000002</v>
      </c>
      <c r="CO609" s="33">
        <f>IF($CA609="DC",CN609+(CI609*(1-'2. AC Monitors'!$D$21)),CN609)</f>
        <v>47.331600000000002</v>
      </c>
      <c r="CP609" s="35">
        <f>('2. AC Monitors'!$A$8*'1. Version 7 Dataset'!$R609)+'2. AC Monitors'!$C$8</f>
        <v>46.023740000000004</v>
      </c>
      <c r="CQ609" s="35">
        <f t="shared" si="69"/>
        <v>0</v>
      </c>
      <c r="CR609" s="33">
        <f>(IF(CD609=TRUE,CI609+(CI609*'2. AC Monitors'!$D$15),'1. Version 7 Dataset'!CI609))*0.85</f>
        <v>46.617179</v>
      </c>
      <c r="CS609" s="35">
        <f t="shared" si="70"/>
        <v>0</v>
      </c>
      <c r="CT609" s="35">
        <f>($AZ609*$R609*'3. Signage Displays'!$A$7)+'3. Signage Displays'!$B$7*TANH('3. Signage Displays'!$C$7*('1. Version 7 Dataset'!$R609+'3. Signage Displays'!$D$7)+'3. Signage Displays'!$E$7)+'3. Signage Displays'!$F$7</f>
        <v>37.442513959051396</v>
      </c>
      <c r="CU609" s="36">
        <f>($AZ609*$R609*'3. Signage Displays'!$A$7)</f>
        <v>3.6041518800000008</v>
      </c>
      <c r="CV609" s="37">
        <f>BE609-(AZ609*R609*'3. Signage Displays'!$A$7)</f>
        <v>14.375848120000001</v>
      </c>
      <c r="CW609" s="37">
        <f>IF(CC609=TRUE,CV609-(CT609*'3. Signage Displays'!$A$12),CV609)</f>
        <v>14.375848120000001</v>
      </c>
      <c r="CX609" s="38">
        <f>'3. Signage Displays'!$B$7*TANH('3. Signage Displays'!$C$7*('1. Version 7 Dataset'!R609+'3. Signage Displays'!$D$7)+'3. Signage Displays'!$E$7)+'3. Signage Displays'!$F$7</f>
        <v>33.8383620790514</v>
      </c>
      <c r="CY609" s="28">
        <f t="shared" si="71"/>
        <v>1</v>
      </c>
    </row>
    <row r="610" spans="1:103" s="17" customFormat="1" ht="19.5" customHeight="1">
      <c r="A610" s="28">
        <v>916</v>
      </c>
      <c r="B610" s="29" t="s">
        <v>1268</v>
      </c>
      <c r="C610" s="29" t="s">
        <v>1308</v>
      </c>
      <c r="D610" s="29" t="s">
        <v>1309</v>
      </c>
      <c r="E610" s="29" t="s">
        <v>1271</v>
      </c>
      <c r="F610" s="29" t="s">
        <v>1308</v>
      </c>
      <c r="G610" s="29" t="s">
        <v>1309</v>
      </c>
      <c r="H610" s="29" t="s">
        <v>1310</v>
      </c>
      <c r="I610" s="29" t="s">
        <v>78</v>
      </c>
      <c r="J610" s="29" t="s">
        <v>88</v>
      </c>
      <c r="K610" s="29" t="s">
        <v>158</v>
      </c>
      <c r="L610" s="29" t="s">
        <v>80</v>
      </c>
      <c r="M610" s="29" t="s">
        <v>105</v>
      </c>
      <c r="N610" s="30">
        <v>1000</v>
      </c>
      <c r="O610" s="30">
        <v>11.7</v>
      </c>
      <c r="P610" s="30">
        <v>20.8</v>
      </c>
      <c r="Q610" s="31">
        <v>23.8</v>
      </c>
      <c r="R610" s="30">
        <v>242.18</v>
      </c>
      <c r="S610" s="30">
        <v>1.78</v>
      </c>
      <c r="T610" s="30">
        <v>1080</v>
      </c>
      <c r="U610" s="30">
        <v>1920</v>
      </c>
      <c r="V610" s="32">
        <v>2.1</v>
      </c>
      <c r="W610" s="30">
        <v>8562</v>
      </c>
      <c r="X610" s="30">
        <v>60</v>
      </c>
      <c r="Y610" s="30">
        <v>33.200000000000003</v>
      </c>
      <c r="Z610" s="29" t="s">
        <v>81</v>
      </c>
      <c r="AA610" s="29" t="s">
        <v>86</v>
      </c>
      <c r="AB610" s="29"/>
      <c r="AC610" s="29"/>
      <c r="AD610" s="29" t="s">
        <v>83</v>
      </c>
      <c r="AE610" s="29" t="s">
        <v>83</v>
      </c>
      <c r="AF610" s="29" t="s">
        <v>270</v>
      </c>
      <c r="AG610" s="29" t="s">
        <v>105</v>
      </c>
      <c r="AH610" s="29" t="s">
        <v>86</v>
      </c>
      <c r="AI610" s="29" t="s">
        <v>105</v>
      </c>
      <c r="AJ610" s="29" t="s">
        <v>86</v>
      </c>
      <c r="AK610" s="29" t="s">
        <v>86</v>
      </c>
      <c r="AL610" s="29" t="s">
        <v>102</v>
      </c>
      <c r="AM610" s="29" t="s">
        <v>105</v>
      </c>
      <c r="AN610" s="29" t="s">
        <v>86</v>
      </c>
      <c r="AO610" s="29" t="s">
        <v>86</v>
      </c>
      <c r="AP610" s="29" t="s">
        <v>86</v>
      </c>
      <c r="AQ610" s="29" t="s">
        <v>96</v>
      </c>
      <c r="AR610" s="29" t="s">
        <v>105</v>
      </c>
      <c r="AS610" s="29" t="s">
        <v>84</v>
      </c>
      <c r="AT610" s="29" t="s">
        <v>89</v>
      </c>
      <c r="AU610" s="29" t="s">
        <v>105</v>
      </c>
      <c r="AV610" s="30">
        <v>1</v>
      </c>
      <c r="AW610" s="29" t="s">
        <v>84</v>
      </c>
      <c r="AX610" s="29" t="s">
        <v>84</v>
      </c>
      <c r="AY610" s="30">
        <v>250</v>
      </c>
      <c r="AZ610" s="30">
        <v>262.5</v>
      </c>
      <c r="BA610" s="30">
        <v>218.1</v>
      </c>
      <c r="BB610" s="30">
        <v>200</v>
      </c>
      <c r="BC610" s="29"/>
      <c r="BD610" s="29"/>
      <c r="BE610" s="30">
        <v>14.77</v>
      </c>
      <c r="BF610" s="29"/>
      <c r="BG610" s="30">
        <v>0.24</v>
      </c>
      <c r="BH610" s="29"/>
      <c r="BI610" s="29"/>
      <c r="BJ610" s="30">
        <v>0.16</v>
      </c>
      <c r="BK610" s="30">
        <v>46.67</v>
      </c>
      <c r="BL610" s="30">
        <v>46.67</v>
      </c>
      <c r="BM610" s="30">
        <v>54.1</v>
      </c>
      <c r="BN610" s="29"/>
      <c r="BO610" s="29"/>
      <c r="BP610" s="30">
        <v>0.16</v>
      </c>
      <c r="BQ610" s="30">
        <v>0.24</v>
      </c>
      <c r="BR610" s="29"/>
      <c r="BS610" s="30">
        <v>14.77</v>
      </c>
      <c r="BT610" s="30">
        <v>46.64</v>
      </c>
      <c r="BU610" s="29"/>
      <c r="BV610" s="30">
        <v>0</v>
      </c>
      <c r="BW610" s="28">
        <v>916</v>
      </c>
      <c r="BX610" s="33">
        <f t="shared" si="66"/>
        <v>46.651379999999989</v>
      </c>
      <c r="BY610" s="34">
        <f>IF(COUNTIF($G$2:G610,G610)=1,1,0)</f>
        <v>1</v>
      </c>
      <c r="BZ610" s="34">
        <f t="shared" si="67"/>
        <v>1</v>
      </c>
      <c r="CA610" s="28" t="s">
        <v>3405</v>
      </c>
      <c r="CB610" s="34" t="b">
        <f t="shared" si="72"/>
        <v>0</v>
      </c>
      <c r="CC610" s="34" t="b">
        <f t="shared" si="68"/>
        <v>0</v>
      </c>
      <c r="CD610" s="34" t="b">
        <f t="array" ref="CD610">ISNUMBER(SEARCH("Touch Screen",$AJ610))</f>
        <v>0</v>
      </c>
      <c r="CE610" s="34"/>
      <c r="CF610" s="34"/>
      <c r="CG610" s="32">
        <v>33.200000000000003</v>
      </c>
      <c r="CH610" s="28">
        <v>0</v>
      </c>
      <c r="CI610" s="33">
        <f>('2. AC Monitors'!$A$8*'1. Version 7 Dataset'!$R610)+('1. Version 7 Dataset'!$V610*'2. AC Monitors'!$B$8)+'2. AC Monitors'!$C$8</f>
        <v>46.365960000000001</v>
      </c>
      <c r="CJ610" s="35">
        <f>BX610-('2. AC Monitors'!$B$8*V610)</f>
        <v>37.831379999999989</v>
      </c>
      <c r="CK610" s="33">
        <f>IF($CH610=0,CJ610,CJ610-('2. AC Monitors'!$A$15*'1. Version 7 Dataset'!$CG610))</f>
        <v>37.831379999999989</v>
      </c>
      <c r="CL610" s="33">
        <f>IF($CC610=TRUE,'1. Version 7 Dataset'!CK610-($CI610*'2. AC Monitors'!$B$15),'1. Version 7 Dataset'!CK610)</f>
        <v>37.831379999999989</v>
      </c>
      <c r="CM610" s="33">
        <f>IF($CD610=TRUE,CL610-($CI610*'2. AC Monitors'!$D$15),CL610)</f>
        <v>37.831379999999989</v>
      </c>
      <c r="CN610" s="33">
        <f>IF($CB610=TRUE,CM610-($CI610*'2. AC Monitors'!$E$15),CM610)</f>
        <v>37.831379999999989</v>
      </c>
      <c r="CO610" s="33">
        <f>IF($CA610="DC",CN610+(CI610*(1-'2. AC Monitors'!$D$21)),CN610)</f>
        <v>37.831379999999989</v>
      </c>
      <c r="CP610" s="35">
        <f>('2. AC Monitors'!$A$8*'1. Version 7 Dataset'!$R610)+'2. AC Monitors'!$C$8</f>
        <v>37.545960000000001</v>
      </c>
      <c r="CQ610" s="35">
        <f t="shared" si="69"/>
        <v>0</v>
      </c>
      <c r="CR610" s="33">
        <f>(IF(CD610=TRUE,CI610+(CI610*'2. AC Monitors'!$D$15),'1. Version 7 Dataset'!CI610))*0.85</f>
        <v>39.411065999999998</v>
      </c>
      <c r="CS610" s="35">
        <f t="shared" si="70"/>
        <v>0</v>
      </c>
      <c r="CT610" s="35">
        <f>($AZ610*$R610*'3. Signage Displays'!$A$7)+'3. Signage Displays'!$B$7*TANH('3. Signage Displays'!$C$7*('1. Version 7 Dataset'!$R610+'3. Signage Displays'!$D$7)+'3. Signage Displays'!$E$7)+'3. Signage Displays'!$F$7</f>
        <v>32.252417372701331</v>
      </c>
      <c r="CU610" s="36">
        <f>($AZ610*$R610*'3. Signage Displays'!$A$7)</f>
        <v>2.5428900000000003</v>
      </c>
      <c r="CV610" s="37">
        <f>BE610-(AZ610*R610*'3. Signage Displays'!$A$7)</f>
        <v>12.22711</v>
      </c>
      <c r="CW610" s="37">
        <f>IF(CC610=TRUE,CV610-(CT610*'3. Signage Displays'!$A$12),CV610)</f>
        <v>12.22711</v>
      </c>
      <c r="CX610" s="38">
        <f>'3. Signage Displays'!$B$7*TANH('3. Signage Displays'!$C$7*('1. Version 7 Dataset'!R610+'3. Signage Displays'!$D$7)+'3. Signage Displays'!$E$7)+'3. Signage Displays'!$F$7</f>
        <v>29.709527372701334</v>
      </c>
      <c r="CY610" s="28">
        <f t="shared" si="71"/>
        <v>1</v>
      </c>
    </row>
    <row r="611" spans="1:103" s="17" customFormat="1" ht="19.5" customHeight="1">
      <c r="A611" s="28">
        <v>920</v>
      </c>
      <c r="B611" s="29" t="s">
        <v>679</v>
      </c>
      <c r="C611" s="29" t="s">
        <v>707</v>
      </c>
      <c r="D611" s="29" t="s">
        <v>708</v>
      </c>
      <c r="E611" s="29" t="s">
        <v>682</v>
      </c>
      <c r="F611" s="29" t="s">
        <v>707</v>
      </c>
      <c r="G611" s="29" t="s">
        <v>708</v>
      </c>
      <c r="H611" s="39" t="s">
        <v>709</v>
      </c>
      <c r="I611" s="29" t="s">
        <v>78</v>
      </c>
      <c r="J611" s="29" t="s">
        <v>100</v>
      </c>
      <c r="K611" s="29" t="s">
        <v>105</v>
      </c>
      <c r="L611" s="29" t="s">
        <v>80</v>
      </c>
      <c r="M611" s="29" t="s">
        <v>105</v>
      </c>
      <c r="N611" s="30">
        <v>1000</v>
      </c>
      <c r="O611" s="30">
        <v>11.8</v>
      </c>
      <c r="P611" s="30">
        <v>20.9</v>
      </c>
      <c r="Q611" s="31">
        <v>24</v>
      </c>
      <c r="R611" s="30">
        <v>246.17</v>
      </c>
      <c r="S611" s="30">
        <v>1.78</v>
      </c>
      <c r="T611" s="30">
        <v>1080</v>
      </c>
      <c r="U611" s="30">
        <v>1920</v>
      </c>
      <c r="V611" s="32">
        <v>2.1</v>
      </c>
      <c r="W611" s="30">
        <v>8423</v>
      </c>
      <c r="X611" s="30">
        <v>60</v>
      </c>
      <c r="Y611" s="30">
        <v>32.799999999999997</v>
      </c>
      <c r="Z611" s="29" t="s">
        <v>86</v>
      </c>
      <c r="AA611" s="29" t="s">
        <v>86</v>
      </c>
      <c r="AB611" s="29"/>
      <c r="AC611" s="29"/>
      <c r="AD611" s="29" t="s">
        <v>84</v>
      </c>
      <c r="AE611" s="29" t="s">
        <v>83</v>
      </c>
      <c r="AF611" s="29" t="s">
        <v>106</v>
      </c>
      <c r="AG611" s="29" t="s">
        <v>105</v>
      </c>
      <c r="AH611" s="29" t="s">
        <v>86</v>
      </c>
      <c r="AI611" s="29" t="s">
        <v>105</v>
      </c>
      <c r="AJ611" s="29" t="s">
        <v>86</v>
      </c>
      <c r="AK611" s="29" t="s">
        <v>86</v>
      </c>
      <c r="AL611" s="29" t="s">
        <v>107</v>
      </c>
      <c r="AM611" s="29" t="s">
        <v>105</v>
      </c>
      <c r="AN611" s="29" t="s">
        <v>86</v>
      </c>
      <c r="AO611" s="29" t="s">
        <v>86</v>
      </c>
      <c r="AP611" s="29" t="s">
        <v>86</v>
      </c>
      <c r="AQ611" s="29" t="s">
        <v>96</v>
      </c>
      <c r="AR611" s="29" t="s">
        <v>105</v>
      </c>
      <c r="AS611" s="29" t="s">
        <v>84</v>
      </c>
      <c r="AT611" s="29" t="s">
        <v>89</v>
      </c>
      <c r="AU611" s="29" t="s">
        <v>105</v>
      </c>
      <c r="AV611" s="30">
        <v>5</v>
      </c>
      <c r="AW611" s="29" t="s">
        <v>84</v>
      </c>
      <c r="AX611" s="29" t="s">
        <v>84</v>
      </c>
      <c r="AY611" s="30">
        <v>300</v>
      </c>
      <c r="AZ611" s="30">
        <v>291.10000000000002</v>
      </c>
      <c r="BA611" s="30">
        <v>285.3</v>
      </c>
      <c r="BB611" s="30">
        <v>200</v>
      </c>
      <c r="BC611" s="29"/>
      <c r="BD611" s="29"/>
      <c r="BE611" s="30">
        <v>14.39</v>
      </c>
      <c r="BF611" s="29"/>
      <c r="BG611" s="30">
        <v>0.22</v>
      </c>
      <c r="BH611" s="29"/>
      <c r="BI611" s="29"/>
      <c r="BJ611" s="30">
        <v>0.16</v>
      </c>
      <c r="BK611" s="30">
        <v>45.37</v>
      </c>
      <c r="BL611" s="30">
        <v>45.37</v>
      </c>
      <c r="BM611" s="30">
        <v>54.9</v>
      </c>
      <c r="BN611" s="29"/>
      <c r="BO611" s="29"/>
      <c r="BP611" s="30">
        <v>0.21</v>
      </c>
      <c r="BQ611" s="30">
        <v>0.27</v>
      </c>
      <c r="BR611" s="29"/>
      <c r="BS611" s="30">
        <v>14.56</v>
      </c>
      <c r="BT611" s="30">
        <v>46.18</v>
      </c>
      <c r="BU611" s="29"/>
      <c r="BV611" s="30">
        <v>0</v>
      </c>
      <c r="BW611" s="28">
        <v>920</v>
      </c>
      <c r="BX611" s="33">
        <f t="shared" si="66"/>
        <v>45.372419999999998</v>
      </c>
      <c r="BY611" s="34">
        <f>IF(COUNTIF($G$2:G611,G611)=1,1,0)</f>
        <v>1</v>
      </c>
      <c r="BZ611" s="34">
        <f t="shared" si="67"/>
        <v>1</v>
      </c>
      <c r="CA611" s="28" t="s">
        <v>3405</v>
      </c>
      <c r="CB611" s="34" t="b">
        <f t="shared" si="72"/>
        <v>0</v>
      </c>
      <c r="CC611" s="34" t="b">
        <f t="shared" si="68"/>
        <v>0</v>
      </c>
      <c r="CD611" s="34" t="b">
        <f t="array" ref="CD611">ISNUMBER(SEARCH("Touch Screen",$AJ611))</f>
        <v>0</v>
      </c>
      <c r="CE611" s="34"/>
      <c r="CF611" s="34"/>
      <c r="CG611" s="32">
        <v>32.799999999999997</v>
      </c>
      <c r="CH611" s="28">
        <v>0</v>
      </c>
      <c r="CI611" s="33">
        <f>('2. AC Monitors'!$A$8*'1. Version 7 Dataset'!$R611)+('1. Version 7 Dataset'!$V611*'2. AC Monitors'!$B$8)+'2. AC Monitors'!$C$8</f>
        <v>46.852739999999997</v>
      </c>
      <c r="CJ611" s="35">
        <f>BX611-('2. AC Monitors'!$B$8*V611)</f>
        <v>36.552419999999998</v>
      </c>
      <c r="CK611" s="33">
        <f>IF($CH611=0,CJ611,CJ611-('2. AC Monitors'!$A$15*'1. Version 7 Dataset'!$CG611))</f>
        <v>36.552419999999998</v>
      </c>
      <c r="CL611" s="33">
        <f>IF($CC611=TRUE,'1. Version 7 Dataset'!CK611-($CI611*'2. AC Monitors'!$B$15),'1. Version 7 Dataset'!CK611)</f>
        <v>36.552419999999998</v>
      </c>
      <c r="CM611" s="33">
        <f>IF($CD611=TRUE,CL611-($CI611*'2. AC Monitors'!$D$15),CL611)</f>
        <v>36.552419999999998</v>
      </c>
      <c r="CN611" s="33">
        <f>IF($CB611=TRUE,CM611-($CI611*'2. AC Monitors'!$E$15),CM611)</f>
        <v>36.552419999999998</v>
      </c>
      <c r="CO611" s="33">
        <f>IF($CA611="DC",CN611+(CI611*(1-'2. AC Monitors'!$D$21)),CN611)</f>
        <v>36.552419999999998</v>
      </c>
      <c r="CP611" s="35">
        <f>('2. AC Monitors'!$A$8*'1. Version 7 Dataset'!$R611)+'2. AC Monitors'!$C$8</f>
        <v>38.032739999999997</v>
      </c>
      <c r="CQ611" s="35">
        <f t="shared" si="69"/>
        <v>1</v>
      </c>
      <c r="CR611" s="33">
        <f>(IF(CD611=TRUE,CI611+(CI611*'2. AC Monitors'!$D$15),'1. Version 7 Dataset'!CI611))*0.85</f>
        <v>39.824828999999994</v>
      </c>
      <c r="CS611" s="35">
        <f t="shared" si="70"/>
        <v>0</v>
      </c>
      <c r="CT611" s="35">
        <f>($AZ611*$R611*'3. Signage Displays'!$A$7)+'3. Signage Displays'!$B$7*TANH('3. Signage Displays'!$C$7*('1. Version 7 Dataset'!$R611+'3. Signage Displays'!$D$7)+'3. Signage Displays'!$E$7)+'3. Signage Displays'!$F$7</f>
        <v>32.813724831734802</v>
      </c>
      <c r="CU611" s="36">
        <f>($AZ611*$R611*'3. Signage Displays'!$A$7)</f>
        <v>2.8664034800000002</v>
      </c>
      <c r="CV611" s="37">
        <f>BE611-(AZ611*R611*'3. Signage Displays'!$A$7)</f>
        <v>11.52359652</v>
      </c>
      <c r="CW611" s="37">
        <f>IF(CC611=TRUE,CV611-(CT611*'3. Signage Displays'!$A$12),CV611)</f>
        <v>11.52359652</v>
      </c>
      <c r="CX611" s="38">
        <f>'3. Signage Displays'!$B$7*TANH('3. Signage Displays'!$C$7*('1. Version 7 Dataset'!R611+'3. Signage Displays'!$D$7)+'3. Signage Displays'!$E$7)+'3. Signage Displays'!$F$7</f>
        <v>29.9473213517348</v>
      </c>
      <c r="CY611" s="28">
        <f t="shared" si="71"/>
        <v>1</v>
      </c>
    </row>
    <row r="612" spans="1:103" s="17" customFormat="1" ht="19.5" customHeight="1">
      <c r="A612" s="28">
        <v>921</v>
      </c>
      <c r="B612" s="29" t="s">
        <v>679</v>
      </c>
      <c r="C612" s="29" t="s">
        <v>687</v>
      </c>
      <c r="D612" s="29" t="s">
        <v>688</v>
      </c>
      <c r="E612" s="29" t="s">
        <v>682</v>
      </c>
      <c r="F612" s="29" t="s">
        <v>688</v>
      </c>
      <c r="G612" s="29" t="s">
        <v>687</v>
      </c>
      <c r="H612" s="29" t="s">
        <v>689</v>
      </c>
      <c r="I612" s="29" t="s">
        <v>78</v>
      </c>
      <c r="J612" s="29" t="s">
        <v>100</v>
      </c>
      <c r="K612" s="29"/>
      <c r="L612" s="29" t="s">
        <v>80</v>
      </c>
      <c r="M612" s="29"/>
      <c r="N612" s="30">
        <v>1000</v>
      </c>
      <c r="O612" s="30">
        <v>11.7</v>
      </c>
      <c r="P612" s="30">
        <v>20.7</v>
      </c>
      <c r="Q612" s="31">
        <v>23.6</v>
      </c>
      <c r="R612" s="30">
        <v>237.99</v>
      </c>
      <c r="S612" s="30">
        <v>1.78</v>
      </c>
      <c r="T612" s="30">
        <v>1080</v>
      </c>
      <c r="U612" s="30">
        <v>1920</v>
      </c>
      <c r="V612" s="32">
        <v>2.1</v>
      </c>
      <c r="W612" s="30">
        <v>179</v>
      </c>
      <c r="X612" s="30">
        <v>60</v>
      </c>
      <c r="Y612" s="30">
        <v>1</v>
      </c>
      <c r="Z612" s="29" t="s">
        <v>81</v>
      </c>
      <c r="AA612" s="29" t="s">
        <v>86</v>
      </c>
      <c r="AB612" s="29"/>
      <c r="AC612" s="29"/>
      <c r="AD612" s="29" t="s">
        <v>84</v>
      </c>
      <c r="AE612" s="29" t="s">
        <v>84</v>
      </c>
      <c r="AF612" s="29" t="s">
        <v>690</v>
      </c>
      <c r="AG612" s="29" t="s">
        <v>691</v>
      </c>
      <c r="AH612" s="29" t="s">
        <v>86</v>
      </c>
      <c r="AI612" s="29"/>
      <c r="AJ612" s="29" t="s">
        <v>86</v>
      </c>
      <c r="AK612" s="29" t="s">
        <v>86</v>
      </c>
      <c r="AL612" s="29" t="s">
        <v>87</v>
      </c>
      <c r="AM612" s="29" t="s">
        <v>691</v>
      </c>
      <c r="AN612" s="29" t="s">
        <v>86</v>
      </c>
      <c r="AO612" s="29" t="s">
        <v>86</v>
      </c>
      <c r="AP612" s="29" t="s">
        <v>86</v>
      </c>
      <c r="AQ612" s="29" t="s">
        <v>96</v>
      </c>
      <c r="AR612" s="29"/>
      <c r="AS612" s="29" t="s">
        <v>84</v>
      </c>
      <c r="AT612" s="29" t="s">
        <v>89</v>
      </c>
      <c r="AU612" s="29"/>
      <c r="AV612" s="30">
        <v>1</v>
      </c>
      <c r="AW612" s="29" t="s">
        <v>84</v>
      </c>
      <c r="AX612" s="29" t="s">
        <v>84</v>
      </c>
      <c r="AY612" s="30">
        <v>228.2</v>
      </c>
      <c r="AZ612" s="30">
        <v>272.60000000000002</v>
      </c>
      <c r="BA612" s="30">
        <v>228.2</v>
      </c>
      <c r="BB612" s="30">
        <v>203</v>
      </c>
      <c r="BC612" s="29"/>
      <c r="BD612" s="29"/>
      <c r="BE612" s="30">
        <v>13.64</v>
      </c>
      <c r="BF612" s="29"/>
      <c r="BG612" s="30">
        <v>0.28999999999999998</v>
      </c>
      <c r="BH612" s="30">
        <v>0.16</v>
      </c>
      <c r="BI612" s="30">
        <v>0.5</v>
      </c>
      <c r="BJ612" s="30">
        <v>0.26</v>
      </c>
      <c r="BK612" s="30">
        <v>43.47</v>
      </c>
      <c r="BL612" s="30">
        <v>43.47</v>
      </c>
      <c r="BM612" s="30">
        <v>50.6</v>
      </c>
      <c r="BN612" s="29"/>
      <c r="BO612" s="29"/>
      <c r="BP612" s="30">
        <v>0.36</v>
      </c>
      <c r="BQ612" s="30">
        <v>0.4</v>
      </c>
      <c r="BR612" s="30">
        <v>0.25</v>
      </c>
      <c r="BS612" s="30">
        <v>13.78</v>
      </c>
      <c r="BT612" s="30">
        <v>44.51</v>
      </c>
      <c r="BU612" s="29"/>
      <c r="BV612" s="30">
        <v>1</v>
      </c>
      <c r="BW612" s="28">
        <v>921</v>
      </c>
      <c r="BX612" s="33">
        <f t="shared" si="66"/>
        <v>43.471499999999999</v>
      </c>
      <c r="BY612" s="34">
        <f>IF(COUNTIF($G$2:G612,G612)=1,1,0)</f>
        <v>1</v>
      </c>
      <c r="BZ612" s="34">
        <f t="shared" si="67"/>
        <v>1</v>
      </c>
      <c r="CA612" s="28" t="s">
        <v>3405</v>
      </c>
      <c r="CB612" s="34" t="b">
        <f t="shared" si="72"/>
        <v>0</v>
      </c>
      <c r="CC612" s="34" t="b">
        <f t="shared" si="68"/>
        <v>0</v>
      </c>
      <c r="CD612" s="34" t="b">
        <f t="array" ref="CD612">ISNUMBER(SEARCH("Touch Screen",$AJ612))</f>
        <v>0</v>
      </c>
      <c r="CE612" s="34"/>
      <c r="CF612" s="34"/>
      <c r="CG612" s="32">
        <v>1</v>
      </c>
      <c r="CH612" s="28">
        <v>0</v>
      </c>
      <c r="CI612" s="33">
        <f>('2. AC Monitors'!$A$8*'1. Version 7 Dataset'!$R612)+('1. Version 7 Dataset'!$V612*'2. AC Monitors'!$B$8)+'2. AC Monitors'!$C$8</f>
        <v>45.854780000000005</v>
      </c>
      <c r="CJ612" s="35">
        <f>BX612-('2. AC Monitors'!$B$8*V612)</f>
        <v>34.651499999999999</v>
      </c>
      <c r="CK612" s="33">
        <f>IF($CH612=0,CJ612,CJ612-('2. AC Monitors'!$A$15*'1. Version 7 Dataset'!$CG612))</f>
        <v>34.651499999999999</v>
      </c>
      <c r="CL612" s="33">
        <f>IF($CC612=TRUE,'1. Version 7 Dataset'!CK612-($CI612*'2. AC Monitors'!$B$15),'1. Version 7 Dataset'!CK612)</f>
        <v>34.651499999999999</v>
      </c>
      <c r="CM612" s="33">
        <f>IF($CD612=TRUE,CL612-($CI612*'2. AC Monitors'!$D$15),CL612)</f>
        <v>34.651499999999999</v>
      </c>
      <c r="CN612" s="33">
        <f>IF($CB612=TRUE,CM612-($CI612*'2. AC Monitors'!$E$15),CM612)</f>
        <v>34.651499999999999</v>
      </c>
      <c r="CO612" s="33">
        <f>IF($CA612="DC",CN612+(CI612*(1-'2. AC Monitors'!$D$21)),CN612)</f>
        <v>34.651499999999999</v>
      </c>
      <c r="CP612" s="35">
        <f>('2. AC Monitors'!$A$8*'1. Version 7 Dataset'!$R612)+'2. AC Monitors'!$C$8</f>
        <v>37.034779999999998</v>
      </c>
      <c r="CQ612" s="35">
        <f t="shared" si="69"/>
        <v>1</v>
      </c>
      <c r="CR612" s="33">
        <f>(IF(CD612=TRUE,CI612+(CI612*'2. AC Monitors'!$D$15),'1. Version 7 Dataset'!CI612))*0.85</f>
        <v>38.976563000000006</v>
      </c>
      <c r="CS612" s="35">
        <f t="shared" si="70"/>
        <v>0</v>
      </c>
      <c r="CT612" s="35">
        <f>($AZ612*$R612*'3. Signage Displays'!$A$7)+'3. Signage Displays'!$B$7*TANH('3. Signage Displays'!$C$7*('1. Version 7 Dataset'!$R612+'3. Signage Displays'!$D$7)+'3. Signage Displays'!$E$7)+'3. Signage Displays'!$F$7</f>
        <v>32.054774237687809</v>
      </c>
      <c r="CU612" s="36">
        <f>($AZ612*$R612*'3. Signage Displays'!$A$7)</f>
        <v>2.5950429600000007</v>
      </c>
      <c r="CV612" s="37">
        <f>BE612-(AZ612*R612*'3. Signage Displays'!$A$7)</f>
        <v>11.04495704</v>
      </c>
      <c r="CW612" s="37">
        <f>IF(CC612=TRUE,CV612-(CT612*'3. Signage Displays'!$A$12),CV612)</f>
        <v>11.04495704</v>
      </c>
      <c r="CX612" s="38">
        <f>'3. Signage Displays'!$B$7*TANH('3. Signage Displays'!$C$7*('1. Version 7 Dataset'!R612+'3. Signage Displays'!$D$7)+'3. Signage Displays'!$E$7)+'3. Signage Displays'!$F$7</f>
        <v>29.459731277687805</v>
      </c>
      <c r="CY612" s="28">
        <f t="shared" si="71"/>
        <v>1</v>
      </c>
    </row>
    <row r="613" spans="1:103" s="17" customFormat="1" ht="19.5" customHeight="1">
      <c r="A613" s="28">
        <v>923</v>
      </c>
      <c r="B613" s="29" t="s">
        <v>1268</v>
      </c>
      <c r="C613" s="29" t="s">
        <v>1573</v>
      </c>
      <c r="D613" s="29" t="s">
        <v>1574</v>
      </c>
      <c r="E613" s="29" t="s">
        <v>1271</v>
      </c>
      <c r="F613" s="29" t="s">
        <v>1573</v>
      </c>
      <c r="G613" s="29" t="s">
        <v>1574</v>
      </c>
      <c r="H613" s="29"/>
      <c r="I613" s="29" t="s">
        <v>78</v>
      </c>
      <c r="J613" s="29" t="s">
        <v>79</v>
      </c>
      <c r="K613" s="29"/>
      <c r="L613" s="29" t="s">
        <v>80</v>
      </c>
      <c r="M613" s="29"/>
      <c r="N613" s="30">
        <v>1000</v>
      </c>
      <c r="O613" s="30">
        <v>11.7</v>
      </c>
      <c r="P613" s="30">
        <v>20.7</v>
      </c>
      <c r="Q613" s="31">
        <v>23.8</v>
      </c>
      <c r="R613" s="30">
        <v>242.04</v>
      </c>
      <c r="S613" s="30">
        <v>1.78</v>
      </c>
      <c r="T613" s="30">
        <v>1080</v>
      </c>
      <c r="U613" s="30">
        <v>1920</v>
      </c>
      <c r="V613" s="32">
        <v>2.1</v>
      </c>
      <c r="W613" s="30">
        <v>8567</v>
      </c>
      <c r="X613" s="30">
        <v>60</v>
      </c>
      <c r="Y613" s="30">
        <v>0.3</v>
      </c>
      <c r="Z613" s="29" t="s">
        <v>86</v>
      </c>
      <c r="AA613" s="29" t="s">
        <v>86</v>
      </c>
      <c r="AB613" s="29"/>
      <c r="AC613" s="29"/>
      <c r="AD613" s="29" t="s">
        <v>84</v>
      </c>
      <c r="AE613" s="29" t="s">
        <v>83</v>
      </c>
      <c r="AF613" s="29" t="s">
        <v>1156</v>
      </c>
      <c r="AG613" s="29" t="s">
        <v>1575</v>
      </c>
      <c r="AH613" s="29" t="s">
        <v>86</v>
      </c>
      <c r="AI613" s="29"/>
      <c r="AJ613" s="29" t="s">
        <v>86</v>
      </c>
      <c r="AK613" s="29" t="s">
        <v>86</v>
      </c>
      <c r="AL613" s="29" t="s">
        <v>87</v>
      </c>
      <c r="AM613" s="29" t="s">
        <v>1575</v>
      </c>
      <c r="AN613" s="29" t="s">
        <v>86</v>
      </c>
      <c r="AO613" s="29" t="s">
        <v>86</v>
      </c>
      <c r="AP613" s="29" t="s">
        <v>86</v>
      </c>
      <c r="AQ613" s="29" t="s">
        <v>96</v>
      </c>
      <c r="AR613" s="29"/>
      <c r="AS613" s="29" t="s">
        <v>84</v>
      </c>
      <c r="AT613" s="29" t="s">
        <v>89</v>
      </c>
      <c r="AU613" s="29"/>
      <c r="AV613" s="30">
        <v>1</v>
      </c>
      <c r="AW613" s="29" t="s">
        <v>84</v>
      </c>
      <c r="AX613" s="29" t="s">
        <v>84</v>
      </c>
      <c r="AY613" s="30">
        <v>250</v>
      </c>
      <c r="AZ613" s="30">
        <v>155.9</v>
      </c>
      <c r="BA613" s="30">
        <v>155.9</v>
      </c>
      <c r="BB613" s="30">
        <v>155.9</v>
      </c>
      <c r="BC613" s="29"/>
      <c r="BD613" s="29"/>
      <c r="BE613" s="30">
        <v>14.52</v>
      </c>
      <c r="BF613" s="29"/>
      <c r="BG613" s="30">
        <v>0.22</v>
      </c>
      <c r="BH613" s="30">
        <v>0.21</v>
      </c>
      <c r="BI613" s="29"/>
      <c r="BJ613" s="30">
        <v>0.18</v>
      </c>
      <c r="BK613" s="30">
        <v>45.77</v>
      </c>
      <c r="BL613" s="30">
        <v>45.77</v>
      </c>
      <c r="BM613" s="30">
        <v>54.1</v>
      </c>
      <c r="BN613" s="29"/>
      <c r="BO613" s="29"/>
      <c r="BP613" s="30">
        <v>0.21</v>
      </c>
      <c r="BQ613" s="30">
        <v>0.25</v>
      </c>
      <c r="BR613" s="30">
        <v>0.24</v>
      </c>
      <c r="BS613" s="30">
        <v>14.64</v>
      </c>
      <c r="BT613" s="30">
        <v>46.31</v>
      </c>
      <c r="BU613" s="29"/>
      <c r="BV613" s="30">
        <v>0</v>
      </c>
      <c r="BW613" s="28">
        <v>923</v>
      </c>
      <c r="BX613" s="33">
        <f t="shared" si="66"/>
        <v>45.770999999999994</v>
      </c>
      <c r="BY613" s="34">
        <f>IF(COUNTIF($G$2:G613,G613)=1,1,0)</f>
        <v>1</v>
      </c>
      <c r="BZ613" s="34">
        <f t="shared" si="67"/>
        <v>1</v>
      </c>
      <c r="CA613" s="28" t="s">
        <v>3405</v>
      </c>
      <c r="CB613" s="34" t="b">
        <f t="shared" si="72"/>
        <v>0</v>
      </c>
      <c r="CC613" s="34" t="b">
        <f t="shared" si="68"/>
        <v>0</v>
      </c>
      <c r="CD613" s="34" t="b">
        <f t="array" ref="CD613">ISNUMBER(SEARCH("Touch Screen",$AJ613))</f>
        <v>0</v>
      </c>
      <c r="CE613" s="34"/>
      <c r="CF613" s="34"/>
      <c r="CG613" s="32">
        <v>0.3</v>
      </c>
      <c r="CH613" s="28">
        <v>0</v>
      </c>
      <c r="CI613" s="33">
        <f>('2. AC Monitors'!$A$8*'1. Version 7 Dataset'!$R613)+('1. Version 7 Dataset'!$V613*'2. AC Monitors'!$B$8)+'2. AC Monitors'!$C$8</f>
        <v>46.348879999999994</v>
      </c>
      <c r="CJ613" s="35">
        <f>BX613-('2. AC Monitors'!$B$8*V613)</f>
        <v>36.950999999999993</v>
      </c>
      <c r="CK613" s="33">
        <f>IF($CH613=0,CJ613,CJ613-('2. AC Monitors'!$A$15*'1. Version 7 Dataset'!$CG613))</f>
        <v>36.950999999999993</v>
      </c>
      <c r="CL613" s="33">
        <f>IF($CC613=TRUE,'1. Version 7 Dataset'!CK613-($CI613*'2. AC Monitors'!$B$15),'1. Version 7 Dataset'!CK613)</f>
        <v>36.950999999999993</v>
      </c>
      <c r="CM613" s="33">
        <f>IF($CD613=TRUE,CL613-($CI613*'2. AC Monitors'!$D$15),CL613)</f>
        <v>36.950999999999993</v>
      </c>
      <c r="CN613" s="33">
        <f>IF($CB613=TRUE,CM613-($CI613*'2. AC Monitors'!$E$15),CM613)</f>
        <v>36.950999999999993</v>
      </c>
      <c r="CO613" s="33">
        <f>IF($CA613="DC",CN613+(CI613*(1-'2. AC Monitors'!$D$21)),CN613)</f>
        <v>36.950999999999993</v>
      </c>
      <c r="CP613" s="35">
        <f>('2. AC Monitors'!$A$8*'1. Version 7 Dataset'!$R613)+'2. AC Monitors'!$C$8</f>
        <v>37.528880000000001</v>
      </c>
      <c r="CQ613" s="35">
        <f t="shared" si="69"/>
        <v>1</v>
      </c>
      <c r="CR613" s="33">
        <f>(IF(CD613=TRUE,CI613+(CI613*'2. AC Monitors'!$D$15),'1. Version 7 Dataset'!CI613))*0.85</f>
        <v>39.396547999999996</v>
      </c>
      <c r="CS613" s="35">
        <f t="shared" si="70"/>
        <v>0</v>
      </c>
      <c r="CT613" s="35">
        <f>($AZ613*$R613*'3. Signage Displays'!$A$7)+'3. Signage Displays'!$B$7*TANH('3. Signage Displays'!$C$7*('1. Version 7 Dataset'!$R613+'3. Signage Displays'!$D$7)+'3. Signage Displays'!$E$7)+'3. Signage Displays'!$F$7</f>
        <v>31.210543759153872</v>
      </c>
      <c r="CU613" s="36">
        <f>($AZ613*$R613*'3. Signage Displays'!$A$7)</f>
        <v>1.5093614400000002</v>
      </c>
      <c r="CV613" s="37">
        <f>BE613-(AZ613*R613*'3. Signage Displays'!$A$7)</f>
        <v>13.01063856</v>
      </c>
      <c r="CW613" s="37">
        <f>IF(CC613=TRUE,CV613-(CT613*'3. Signage Displays'!$A$12),CV613)</f>
        <v>13.01063856</v>
      </c>
      <c r="CX613" s="38">
        <f>'3. Signage Displays'!$B$7*TANH('3. Signage Displays'!$C$7*('1. Version 7 Dataset'!R613+'3. Signage Displays'!$D$7)+'3. Signage Displays'!$E$7)+'3. Signage Displays'!$F$7</f>
        <v>29.701182319153872</v>
      </c>
      <c r="CY613" s="28">
        <f t="shared" si="71"/>
        <v>1</v>
      </c>
    </row>
    <row r="614" spans="1:103" s="17" customFormat="1" ht="19.5" customHeight="1">
      <c r="A614" s="28">
        <v>926</v>
      </c>
      <c r="B614" s="29" t="s">
        <v>808</v>
      </c>
      <c r="C614" s="29" t="s">
        <v>906</v>
      </c>
      <c r="D614" s="29" t="s">
        <v>907</v>
      </c>
      <c r="E614" s="29" t="s">
        <v>814</v>
      </c>
      <c r="F614" s="29" t="s">
        <v>906</v>
      </c>
      <c r="G614" s="29" t="s">
        <v>907</v>
      </c>
      <c r="H614" s="29"/>
      <c r="I614" s="29" t="s">
        <v>78</v>
      </c>
      <c r="J614" s="29" t="s">
        <v>79</v>
      </c>
      <c r="K614" s="29"/>
      <c r="L614" s="29" t="s">
        <v>80</v>
      </c>
      <c r="M614" s="29"/>
      <c r="N614" s="30">
        <v>1000</v>
      </c>
      <c r="O614" s="30">
        <v>11.3</v>
      </c>
      <c r="P614" s="30">
        <v>20</v>
      </c>
      <c r="Q614" s="31">
        <v>23</v>
      </c>
      <c r="R614" s="30">
        <v>226.04</v>
      </c>
      <c r="S614" s="30">
        <v>1.78</v>
      </c>
      <c r="T614" s="30">
        <v>1080</v>
      </c>
      <c r="U614" s="30">
        <v>1920</v>
      </c>
      <c r="V614" s="32">
        <v>2.1</v>
      </c>
      <c r="W614" s="30">
        <v>9174</v>
      </c>
      <c r="X614" s="30">
        <v>60</v>
      </c>
      <c r="Y614" s="30">
        <v>0.3</v>
      </c>
      <c r="Z614" s="29" t="s">
        <v>86</v>
      </c>
      <c r="AA614" s="29" t="s">
        <v>86</v>
      </c>
      <c r="AB614" s="29"/>
      <c r="AC614" s="29"/>
      <c r="AD614" s="29" t="s">
        <v>83</v>
      </c>
      <c r="AE614" s="29" t="s">
        <v>83</v>
      </c>
      <c r="AF614" s="29" t="s">
        <v>908</v>
      </c>
      <c r="AG614" s="29" t="s">
        <v>909</v>
      </c>
      <c r="AH614" s="29" t="s">
        <v>86</v>
      </c>
      <c r="AI614" s="29"/>
      <c r="AJ614" s="29" t="s">
        <v>86</v>
      </c>
      <c r="AK614" s="29" t="s">
        <v>86</v>
      </c>
      <c r="AL614" s="29" t="s">
        <v>87</v>
      </c>
      <c r="AM614" s="29" t="s">
        <v>909</v>
      </c>
      <c r="AN614" s="29" t="s">
        <v>86</v>
      </c>
      <c r="AO614" s="29" t="s">
        <v>86</v>
      </c>
      <c r="AP614" s="29" t="s">
        <v>86</v>
      </c>
      <c r="AQ614" s="29" t="s">
        <v>96</v>
      </c>
      <c r="AR614" s="29"/>
      <c r="AS614" s="29" t="s">
        <v>84</v>
      </c>
      <c r="AT614" s="29" t="s">
        <v>89</v>
      </c>
      <c r="AU614" s="29"/>
      <c r="AV614" s="30">
        <v>5</v>
      </c>
      <c r="AW614" s="29" t="s">
        <v>84</v>
      </c>
      <c r="AX614" s="29" t="s">
        <v>84</v>
      </c>
      <c r="AY614" s="30">
        <v>300</v>
      </c>
      <c r="AZ614" s="30">
        <v>256.39999999999998</v>
      </c>
      <c r="BA614" s="30">
        <v>173.7</v>
      </c>
      <c r="BB614" s="30">
        <v>201.5</v>
      </c>
      <c r="BC614" s="29"/>
      <c r="BD614" s="29"/>
      <c r="BE614" s="30">
        <v>15.63</v>
      </c>
      <c r="BF614" s="29"/>
      <c r="BG614" s="30">
        <v>1.03</v>
      </c>
      <c r="BH614" s="30">
        <v>0.26</v>
      </c>
      <c r="BI614" s="29"/>
      <c r="BJ614" s="30">
        <v>0.23</v>
      </c>
      <c r="BK614" s="30">
        <v>53.79</v>
      </c>
      <c r="BL614" s="30">
        <v>53.79</v>
      </c>
      <c r="BM614" s="30">
        <v>58.45</v>
      </c>
      <c r="BN614" s="29"/>
      <c r="BO614" s="29"/>
      <c r="BP614" s="30">
        <v>0.24</v>
      </c>
      <c r="BQ614" s="30">
        <v>1.03</v>
      </c>
      <c r="BR614" s="30">
        <v>0.27</v>
      </c>
      <c r="BS614" s="30">
        <v>15.88</v>
      </c>
      <c r="BT614" s="30">
        <v>54.55</v>
      </c>
      <c r="BU614" s="29"/>
      <c r="BV614" s="30">
        <v>0</v>
      </c>
      <c r="BW614" s="28">
        <v>926</v>
      </c>
      <c r="BX614" s="33">
        <f t="shared" si="66"/>
        <v>53.7864</v>
      </c>
      <c r="BY614" s="34">
        <f>IF(COUNTIF($G$2:G614,G614)=1,1,0)</f>
        <v>1</v>
      </c>
      <c r="BZ614" s="34">
        <f t="shared" si="67"/>
        <v>1</v>
      </c>
      <c r="CA614" s="28" t="s">
        <v>3405</v>
      </c>
      <c r="CB614" s="34" t="b">
        <f t="shared" si="72"/>
        <v>0</v>
      </c>
      <c r="CC614" s="34" t="b">
        <f t="shared" si="68"/>
        <v>0</v>
      </c>
      <c r="CD614" s="34" t="b">
        <f t="array" ref="CD614">ISNUMBER(SEARCH("Touch Screen",$AJ614))</f>
        <v>0</v>
      </c>
      <c r="CE614" s="34"/>
      <c r="CF614" s="34"/>
      <c r="CG614" s="32">
        <v>0.3</v>
      </c>
      <c r="CH614" s="28">
        <v>0</v>
      </c>
      <c r="CI614" s="33">
        <f>('2. AC Monitors'!$A$8*'1. Version 7 Dataset'!$R614)+('1. Version 7 Dataset'!$V614*'2. AC Monitors'!$B$8)+'2. AC Monitors'!$C$8</f>
        <v>44.396879999999996</v>
      </c>
      <c r="CJ614" s="35">
        <f>BX614-('2. AC Monitors'!$B$8*V614)</f>
        <v>44.9664</v>
      </c>
      <c r="CK614" s="33">
        <f>IF($CH614=0,CJ614,CJ614-('2. AC Monitors'!$A$15*'1. Version 7 Dataset'!$CG614))</f>
        <v>44.9664</v>
      </c>
      <c r="CL614" s="33">
        <f>IF($CC614=TRUE,'1. Version 7 Dataset'!CK614-($CI614*'2. AC Monitors'!$B$15),'1. Version 7 Dataset'!CK614)</f>
        <v>44.9664</v>
      </c>
      <c r="CM614" s="33">
        <f>IF($CD614=TRUE,CL614-($CI614*'2. AC Monitors'!$D$15),CL614)</f>
        <v>44.9664</v>
      </c>
      <c r="CN614" s="33">
        <f>IF($CB614=TRUE,CM614-($CI614*'2. AC Monitors'!$E$15),CM614)</f>
        <v>44.9664</v>
      </c>
      <c r="CO614" s="33">
        <f>IF($CA614="DC",CN614+(CI614*(1-'2. AC Monitors'!$D$21)),CN614)</f>
        <v>44.9664</v>
      </c>
      <c r="CP614" s="35">
        <f>('2. AC Monitors'!$A$8*'1. Version 7 Dataset'!$R614)+'2. AC Monitors'!$C$8</f>
        <v>35.576880000000003</v>
      </c>
      <c r="CQ614" s="35">
        <f t="shared" si="69"/>
        <v>0</v>
      </c>
      <c r="CR614" s="33">
        <f>(IF(CD614=TRUE,CI614+(CI614*'2. AC Monitors'!$D$15),'1. Version 7 Dataset'!CI614))*0.85</f>
        <v>37.737347999999997</v>
      </c>
      <c r="CS614" s="35">
        <f t="shared" si="70"/>
        <v>0</v>
      </c>
      <c r="CT614" s="35">
        <f>($AZ614*$R614*'3. Signage Displays'!$A$7)+'3. Signage Displays'!$B$7*TANH('3. Signage Displays'!$C$7*('1. Version 7 Dataset'!$R614+'3. Signage Displays'!$D$7)+'3. Signage Displays'!$E$7)+'3. Signage Displays'!$F$7</f>
        <v>31.065125909975425</v>
      </c>
      <c r="CU614" s="36">
        <f>($AZ614*$R614*'3. Signage Displays'!$A$7)</f>
        <v>2.3182662399999998</v>
      </c>
      <c r="CV614" s="37">
        <f>BE614-(AZ614*R614*'3. Signage Displays'!$A$7)</f>
        <v>13.311733760000001</v>
      </c>
      <c r="CW614" s="37">
        <f>IF(CC614=TRUE,CV614-(CT614*'3. Signage Displays'!$A$12),CV614)</f>
        <v>13.311733760000001</v>
      </c>
      <c r="CX614" s="38">
        <f>'3. Signage Displays'!$B$7*TANH('3. Signage Displays'!$C$7*('1. Version 7 Dataset'!R614+'3. Signage Displays'!$D$7)+'3. Signage Displays'!$E$7)+'3. Signage Displays'!$F$7</f>
        <v>28.746859669975425</v>
      </c>
      <c r="CY614" s="28">
        <f t="shared" si="71"/>
        <v>1</v>
      </c>
    </row>
    <row r="615" spans="1:103" s="17" customFormat="1" ht="19.5" customHeight="1">
      <c r="A615" s="28">
        <v>927</v>
      </c>
      <c r="B615" s="29" t="s">
        <v>1268</v>
      </c>
      <c r="C615" s="29" t="s">
        <v>1291</v>
      </c>
      <c r="D615" s="29" t="s">
        <v>1292</v>
      </c>
      <c r="E615" s="29" t="s">
        <v>1271</v>
      </c>
      <c r="F615" s="29" t="s">
        <v>1291</v>
      </c>
      <c r="G615" s="29" t="s">
        <v>1292</v>
      </c>
      <c r="H615" s="29" t="s">
        <v>1293</v>
      </c>
      <c r="I615" s="29" t="s">
        <v>78</v>
      </c>
      <c r="J615" s="29" t="s">
        <v>79</v>
      </c>
      <c r="K615" s="29" t="s">
        <v>105</v>
      </c>
      <c r="L615" s="29" t="s">
        <v>80</v>
      </c>
      <c r="M615" s="29" t="s">
        <v>105</v>
      </c>
      <c r="N615" s="30">
        <v>1000</v>
      </c>
      <c r="O615" s="30">
        <v>10.5</v>
      </c>
      <c r="P615" s="30">
        <v>18.7</v>
      </c>
      <c r="Q615" s="31">
        <v>21.5</v>
      </c>
      <c r="R615" s="30">
        <v>197.6</v>
      </c>
      <c r="S615" s="30">
        <v>1.78</v>
      </c>
      <c r="T615" s="30">
        <v>1080</v>
      </c>
      <c r="U615" s="30">
        <v>1920</v>
      </c>
      <c r="V615" s="32">
        <v>2.1</v>
      </c>
      <c r="W615" s="30">
        <v>10494</v>
      </c>
      <c r="X615" s="30">
        <v>60</v>
      </c>
      <c r="Y615" s="30">
        <v>32.6</v>
      </c>
      <c r="Z615" s="29" t="s">
        <v>86</v>
      </c>
      <c r="AA615" s="29" t="s">
        <v>86</v>
      </c>
      <c r="AB615" s="29"/>
      <c r="AC615" s="29"/>
      <c r="AD615" s="29" t="s">
        <v>83</v>
      </c>
      <c r="AE615" s="29" t="s">
        <v>83</v>
      </c>
      <c r="AF615" s="29" t="s">
        <v>270</v>
      </c>
      <c r="AG615" s="29" t="s">
        <v>105</v>
      </c>
      <c r="AH615" s="29" t="s">
        <v>86</v>
      </c>
      <c r="AI615" s="29" t="s">
        <v>105</v>
      </c>
      <c r="AJ615" s="29" t="s">
        <v>86</v>
      </c>
      <c r="AK615" s="29" t="s">
        <v>86</v>
      </c>
      <c r="AL615" s="29" t="s">
        <v>102</v>
      </c>
      <c r="AM615" s="29" t="s">
        <v>105</v>
      </c>
      <c r="AN615" s="29" t="s">
        <v>86</v>
      </c>
      <c r="AO615" s="29" t="s">
        <v>86</v>
      </c>
      <c r="AP615" s="29" t="s">
        <v>86</v>
      </c>
      <c r="AQ615" s="29" t="s">
        <v>96</v>
      </c>
      <c r="AR615" s="29" t="s">
        <v>105</v>
      </c>
      <c r="AS615" s="29" t="s">
        <v>84</v>
      </c>
      <c r="AT615" s="29" t="s">
        <v>89</v>
      </c>
      <c r="AU615" s="29" t="s">
        <v>105</v>
      </c>
      <c r="AV615" s="30">
        <v>2</v>
      </c>
      <c r="AW615" s="29" t="s">
        <v>84</v>
      </c>
      <c r="AX615" s="29" t="s">
        <v>84</v>
      </c>
      <c r="AY615" s="30">
        <v>250</v>
      </c>
      <c r="AZ615" s="30">
        <v>236.8</v>
      </c>
      <c r="BA615" s="30">
        <v>208.3</v>
      </c>
      <c r="BB615" s="30">
        <v>200</v>
      </c>
      <c r="BC615" s="29"/>
      <c r="BD615" s="29"/>
      <c r="BE615" s="30">
        <v>15.44</v>
      </c>
      <c r="BF615" s="29"/>
      <c r="BG615" s="30">
        <v>0.22</v>
      </c>
      <c r="BH615" s="29"/>
      <c r="BI615" s="29"/>
      <c r="BJ615" s="30">
        <v>0.16</v>
      </c>
      <c r="BK615" s="30">
        <v>48.59</v>
      </c>
      <c r="BL615" s="30">
        <v>48.59</v>
      </c>
      <c r="BM615" s="30">
        <v>50.6</v>
      </c>
      <c r="BN615" s="29"/>
      <c r="BO615" s="29"/>
      <c r="BP615" s="30">
        <v>0.15</v>
      </c>
      <c r="BQ615" s="30">
        <v>0.21</v>
      </c>
      <c r="BR615" s="29"/>
      <c r="BS615" s="30">
        <v>15.57</v>
      </c>
      <c r="BT615" s="30">
        <v>48.95</v>
      </c>
      <c r="BU615" s="29"/>
      <c r="BV615" s="30">
        <v>0</v>
      </c>
      <c r="BW615" s="28">
        <v>927</v>
      </c>
      <c r="BX615" s="33">
        <f t="shared" si="66"/>
        <v>48.591719999999995</v>
      </c>
      <c r="BY615" s="34">
        <f>IF(COUNTIF($G$2:G615,G615)=1,1,0)</f>
        <v>1</v>
      </c>
      <c r="BZ615" s="34">
        <f t="shared" si="67"/>
        <v>1</v>
      </c>
      <c r="CA615" s="28" t="s">
        <v>3405</v>
      </c>
      <c r="CB615" s="34" t="b">
        <f t="shared" si="72"/>
        <v>0</v>
      </c>
      <c r="CC615" s="34" t="b">
        <f t="shared" si="68"/>
        <v>0</v>
      </c>
      <c r="CD615" s="34" t="b">
        <f t="array" ref="CD615">ISNUMBER(SEARCH("Touch Screen",$AJ615))</f>
        <v>0</v>
      </c>
      <c r="CE615" s="34"/>
      <c r="CF615" s="34"/>
      <c r="CG615" s="32">
        <v>32.6</v>
      </c>
      <c r="CH615" s="28">
        <v>0</v>
      </c>
      <c r="CI615" s="33">
        <f>('2. AC Monitors'!$A$8*'1. Version 7 Dataset'!$R615)+('1. Version 7 Dataset'!$V615*'2. AC Monitors'!$B$8)+'2. AC Monitors'!$C$8</f>
        <v>40.927199999999999</v>
      </c>
      <c r="CJ615" s="35">
        <f>BX615-('2. AC Monitors'!$B$8*V615)</f>
        <v>39.771719999999995</v>
      </c>
      <c r="CK615" s="33">
        <f>IF($CH615=0,CJ615,CJ615-('2. AC Monitors'!$A$15*'1. Version 7 Dataset'!$CG615))</f>
        <v>39.771719999999995</v>
      </c>
      <c r="CL615" s="33">
        <f>IF($CC615=TRUE,'1. Version 7 Dataset'!CK615-($CI615*'2. AC Monitors'!$B$15),'1. Version 7 Dataset'!CK615)</f>
        <v>39.771719999999995</v>
      </c>
      <c r="CM615" s="33">
        <f>IF($CD615=TRUE,CL615-($CI615*'2. AC Monitors'!$D$15),CL615)</f>
        <v>39.771719999999995</v>
      </c>
      <c r="CN615" s="33">
        <f>IF($CB615=TRUE,CM615-($CI615*'2. AC Monitors'!$E$15),CM615)</f>
        <v>39.771719999999995</v>
      </c>
      <c r="CO615" s="33">
        <f>IF($CA615="DC",CN615+(CI615*(1-'2. AC Monitors'!$D$21)),CN615)</f>
        <v>39.771719999999995</v>
      </c>
      <c r="CP615" s="35">
        <f>('2. AC Monitors'!$A$8*'1. Version 7 Dataset'!$R615)+'2. AC Monitors'!$C$8</f>
        <v>32.107199999999999</v>
      </c>
      <c r="CQ615" s="35">
        <f t="shared" si="69"/>
        <v>0</v>
      </c>
      <c r="CR615" s="33">
        <f>(IF(CD615=TRUE,CI615+(CI615*'2. AC Monitors'!$D$15),'1. Version 7 Dataset'!CI615))*0.85</f>
        <v>34.788119999999999</v>
      </c>
      <c r="CS615" s="35">
        <f t="shared" si="70"/>
        <v>0</v>
      </c>
      <c r="CT615" s="35">
        <f>($AZ615*$R615*'3. Signage Displays'!$A$7)+'3. Signage Displays'!$B$7*TANH('3. Signage Displays'!$C$7*('1. Version 7 Dataset'!$R615+'3. Signage Displays'!$D$7)+'3. Signage Displays'!$E$7)+'3. Signage Displays'!$F$7</f>
        <v>28.91954653162459</v>
      </c>
      <c r="CU615" s="36">
        <f>($AZ615*$R615*'3. Signage Displays'!$A$7)</f>
        <v>1.8716672000000001</v>
      </c>
      <c r="CV615" s="37">
        <f>BE615-(AZ615*R615*'3. Signage Displays'!$A$7)</f>
        <v>13.5683328</v>
      </c>
      <c r="CW615" s="37">
        <f>IF(CC615=TRUE,CV615-(CT615*'3. Signage Displays'!$A$12),CV615)</f>
        <v>13.5683328</v>
      </c>
      <c r="CX615" s="38">
        <f>'3. Signage Displays'!$B$7*TANH('3. Signage Displays'!$C$7*('1. Version 7 Dataset'!R615+'3. Signage Displays'!$D$7)+'3. Signage Displays'!$E$7)+'3. Signage Displays'!$F$7</f>
        <v>27.047879331624593</v>
      </c>
      <c r="CY615" s="28">
        <f t="shared" si="71"/>
        <v>1</v>
      </c>
    </row>
    <row r="616" spans="1:103" s="17" customFormat="1" ht="19.5" customHeight="1">
      <c r="A616" s="28">
        <v>928</v>
      </c>
      <c r="B616" s="29" t="s">
        <v>1268</v>
      </c>
      <c r="C616" s="29" t="s">
        <v>1362</v>
      </c>
      <c r="D616" s="29" t="s">
        <v>1363</v>
      </c>
      <c r="E616" s="29" t="s">
        <v>1271</v>
      </c>
      <c r="F616" s="29" t="s">
        <v>1362</v>
      </c>
      <c r="G616" s="29" t="s">
        <v>1363</v>
      </c>
      <c r="H616" s="29" t="s">
        <v>1364</v>
      </c>
      <c r="I616" s="29" t="s">
        <v>78</v>
      </c>
      <c r="J616" s="29" t="s">
        <v>79</v>
      </c>
      <c r="K616" s="29" t="s">
        <v>105</v>
      </c>
      <c r="L616" s="29" t="s">
        <v>80</v>
      </c>
      <c r="M616" s="29" t="s">
        <v>105</v>
      </c>
      <c r="N616" s="30">
        <v>1000</v>
      </c>
      <c r="O616" s="30">
        <v>11.3</v>
      </c>
      <c r="P616" s="30">
        <v>20</v>
      </c>
      <c r="Q616" s="31">
        <v>23.8</v>
      </c>
      <c r="R616" s="30">
        <v>226.05</v>
      </c>
      <c r="S616" s="30">
        <v>1.78</v>
      </c>
      <c r="T616" s="30">
        <v>1080</v>
      </c>
      <c r="U616" s="30">
        <v>1920</v>
      </c>
      <c r="V616" s="32">
        <v>2.1</v>
      </c>
      <c r="W616" s="30">
        <v>9173</v>
      </c>
      <c r="X616" s="30">
        <v>60</v>
      </c>
      <c r="Y616" s="30">
        <v>33.200000000000003</v>
      </c>
      <c r="Z616" s="29" t="s">
        <v>81</v>
      </c>
      <c r="AA616" s="29" t="s">
        <v>86</v>
      </c>
      <c r="AB616" s="29"/>
      <c r="AC616" s="29"/>
      <c r="AD616" s="29" t="s">
        <v>84</v>
      </c>
      <c r="AE616" s="29" t="s">
        <v>83</v>
      </c>
      <c r="AF616" s="29" t="s">
        <v>1340</v>
      </c>
      <c r="AG616" s="29" t="s">
        <v>105</v>
      </c>
      <c r="AH616" s="29" t="s">
        <v>86</v>
      </c>
      <c r="AI616" s="29" t="s">
        <v>105</v>
      </c>
      <c r="AJ616" s="29" t="s">
        <v>86</v>
      </c>
      <c r="AK616" s="29" t="s">
        <v>86</v>
      </c>
      <c r="AL616" s="29" t="s">
        <v>87</v>
      </c>
      <c r="AM616" s="29" t="s">
        <v>105</v>
      </c>
      <c r="AN616" s="29" t="s">
        <v>86</v>
      </c>
      <c r="AO616" s="29" t="s">
        <v>86</v>
      </c>
      <c r="AP616" s="29" t="s">
        <v>86</v>
      </c>
      <c r="AQ616" s="29" t="s">
        <v>96</v>
      </c>
      <c r="AR616" s="29" t="s">
        <v>105</v>
      </c>
      <c r="AS616" s="29" t="s">
        <v>84</v>
      </c>
      <c r="AT616" s="29" t="s">
        <v>89</v>
      </c>
      <c r="AU616" s="29" t="s">
        <v>105</v>
      </c>
      <c r="AV616" s="30">
        <v>0</v>
      </c>
      <c r="AW616" s="29" t="s">
        <v>84</v>
      </c>
      <c r="AX616" s="29" t="s">
        <v>84</v>
      </c>
      <c r="AY616" s="30">
        <v>250</v>
      </c>
      <c r="AZ616" s="30">
        <v>257.89999999999998</v>
      </c>
      <c r="BA616" s="30">
        <v>216</v>
      </c>
      <c r="BB616" s="30">
        <v>200</v>
      </c>
      <c r="BC616" s="29"/>
      <c r="BD616" s="29"/>
      <c r="BE616" s="30">
        <v>14.58</v>
      </c>
      <c r="BF616" s="29"/>
      <c r="BG616" s="30">
        <v>0.28000000000000003</v>
      </c>
      <c r="BH616" s="30">
        <v>0.26</v>
      </c>
      <c r="BI616" s="29"/>
      <c r="BJ616" s="30">
        <v>0.21</v>
      </c>
      <c r="BK616" s="30">
        <v>46.28</v>
      </c>
      <c r="BL616" s="30">
        <v>46.28</v>
      </c>
      <c r="BM616" s="30">
        <v>50.8</v>
      </c>
      <c r="BN616" s="29"/>
      <c r="BO616" s="29"/>
      <c r="BP616" s="30">
        <v>0.23</v>
      </c>
      <c r="BQ616" s="30">
        <v>0.31</v>
      </c>
      <c r="BR616" s="30">
        <v>0.3</v>
      </c>
      <c r="BS616" s="30">
        <v>14.66</v>
      </c>
      <c r="BT616" s="30">
        <v>46.71</v>
      </c>
      <c r="BU616" s="29"/>
      <c r="BV616" s="30">
        <v>0</v>
      </c>
      <c r="BW616" s="28">
        <v>928</v>
      </c>
      <c r="BX616" s="33">
        <f t="shared" si="66"/>
        <v>46.296599999999998</v>
      </c>
      <c r="BY616" s="34">
        <f>IF(COUNTIF($G$2:G616,G616)=1,1,0)</f>
        <v>1</v>
      </c>
      <c r="BZ616" s="34">
        <f t="shared" si="67"/>
        <v>1</v>
      </c>
      <c r="CA616" s="28" t="s">
        <v>3405</v>
      </c>
      <c r="CB616" s="34" t="b">
        <f t="shared" si="72"/>
        <v>0</v>
      </c>
      <c r="CC616" s="34" t="b">
        <f t="shared" si="68"/>
        <v>0</v>
      </c>
      <c r="CD616" s="34" t="b">
        <f t="array" ref="CD616">ISNUMBER(SEARCH("Touch Screen",$AJ616))</f>
        <v>0</v>
      </c>
      <c r="CE616" s="34"/>
      <c r="CF616" s="34"/>
      <c r="CG616" s="32">
        <v>33.200000000000003</v>
      </c>
      <c r="CH616" s="28">
        <v>0</v>
      </c>
      <c r="CI616" s="33">
        <f>('2. AC Monitors'!$A$8*'1. Version 7 Dataset'!$R616)+('1. Version 7 Dataset'!$V616*'2. AC Monitors'!$B$8)+'2. AC Monitors'!$C$8</f>
        <v>44.398099999999999</v>
      </c>
      <c r="CJ616" s="35">
        <f>BX616-('2. AC Monitors'!$B$8*V616)</f>
        <v>37.476599999999998</v>
      </c>
      <c r="CK616" s="33">
        <f>IF($CH616=0,CJ616,CJ616-('2. AC Monitors'!$A$15*'1. Version 7 Dataset'!$CG616))</f>
        <v>37.476599999999998</v>
      </c>
      <c r="CL616" s="33">
        <f>IF($CC616=TRUE,'1. Version 7 Dataset'!CK616-($CI616*'2. AC Monitors'!$B$15),'1. Version 7 Dataset'!CK616)</f>
        <v>37.476599999999998</v>
      </c>
      <c r="CM616" s="33">
        <f>IF($CD616=TRUE,CL616-($CI616*'2. AC Monitors'!$D$15),CL616)</f>
        <v>37.476599999999998</v>
      </c>
      <c r="CN616" s="33">
        <f>IF($CB616=TRUE,CM616-($CI616*'2. AC Monitors'!$E$15),CM616)</f>
        <v>37.476599999999998</v>
      </c>
      <c r="CO616" s="33">
        <f>IF($CA616="DC",CN616+(CI616*(1-'2. AC Monitors'!$D$21)),CN616)</f>
        <v>37.476599999999998</v>
      </c>
      <c r="CP616" s="35">
        <f>('2. AC Monitors'!$A$8*'1. Version 7 Dataset'!$R616)+'2. AC Monitors'!$C$8</f>
        <v>35.578099999999999</v>
      </c>
      <c r="CQ616" s="35">
        <f t="shared" si="69"/>
        <v>0</v>
      </c>
      <c r="CR616" s="33">
        <f>(IF(CD616=TRUE,CI616+(CI616*'2. AC Monitors'!$D$15),'1. Version 7 Dataset'!CI616))*0.85</f>
        <v>37.738385000000001</v>
      </c>
      <c r="CS616" s="35">
        <f t="shared" si="70"/>
        <v>0</v>
      </c>
      <c r="CT616" s="35">
        <f>($AZ616*$R616*'3. Signage Displays'!$A$7)+'3. Signage Displays'!$B$7*TANH('3. Signage Displays'!$C$7*('1. Version 7 Dataset'!$R616+'3. Signage Displays'!$D$7)+'3. Signage Displays'!$E$7)+'3. Signage Displays'!$F$7</f>
        <v>31.079388281943153</v>
      </c>
      <c r="CU616" s="36">
        <f>($AZ616*$R616*'3. Signage Displays'!$A$7)</f>
        <v>2.3319318</v>
      </c>
      <c r="CV616" s="37">
        <f>BE616-(AZ616*R616*'3. Signage Displays'!$A$7)</f>
        <v>12.248068200000001</v>
      </c>
      <c r="CW616" s="37">
        <f>IF(CC616=TRUE,CV616-(CT616*'3. Signage Displays'!$A$12),CV616)</f>
        <v>12.248068200000001</v>
      </c>
      <c r="CX616" s="38">
        <f>'3. Signage Displays'!$B$7*TANH('3. Signage Displays'!$C$7*('1. Version 7 Dataset'!R616+'3. Signage Displays'!$D$7)+'3. Signage Displays'!$E$7)+'3. Signage Displays'!$F$7</f>
        <v>28.747456481943154</v>
      </c>
      <c r="CY616" s="28">
        <f t="shared" si="71"/>
        <v>1</v>
      </c>
    </row>
    <row r="617" spans="1:103" s="17" customFormat="1" ht="19.5" customHeight="1">
      <c r="A617" s="28">
        <v>929</v>
      </c>
      <c r="B617" s="29" t="s">
        <v>1268</v>
      </c>
      <c r="C617" s="29" t="s">
        <v>1544</v>
      </c>
      <c r="D617" s="29" t="s">
        <v>1545</v>
      </c>
      <c r="E617" s="29" t="s">
        <v>1271</v>
      </c>
      <c r="F617" s="29" t="s">
        <v>1544</v>
      </c>
      <c r="G617" s="29" t="s">
        <v>1545</v>
      </c>
      <c r="H617" s="29" t="s">
        <v>1546</v>
      </c>
      <c r="I617" s="29" t="s">
        <v>78</v>
      </c>
      <c r="J617" s="29" t="s">
        <v>79</v>
      </c>
      <c r="K617" s="29" t="s">
        <v>105</v>
      </c>
      <c r="L617" s="29" t="s">
        <v>80</v>
      </c>
      <c r="M617" s="29" t="s">
        <v>105</v>
      </c>
      <c r="N617" s="30">
        <v>1000</v>
      </c>
      <c r="O617" s="30">
        <v>13.2</v>
      </c>
      <c r="P617" s="30">
        <v>23.5</v>
      </c>
      <c r="Q617" s="31">
        <v>27</v>
      </c>
      <c r="R617" s="30">
        <v>311.67</v>
      </c>
      <c r="S617" s="30">
        <v>1.78</v>
      </c>
      <c r="T617" s="30">
        <v>1080</v>
      </c>
      <c r="U617" s="30">
        <v>1920</v>
      </c>
      <c r="V617" s="32">
        <v>2.1</v>
      </c>
      <c r="W617" s="30">
        <v>6653</v>
      </c>
      <c r="X617" s="30">
        <v>60</v>
      </c>
      <c r="Y617" s="30">
        <v>32.200000000000003</v>
      </c>
      <c r="Z617" s="29" t="s">
        <v>86</v>
      </c>
      <c r="AA617" s="29" t="s">
        <v>86</v>
      </c>
      <c r="AB617" s="29"/>
      <c r="AC617" s="29"/>
      <c r="AD617" s="29" t="s">
        <v>84</v>
      </c>
      <c r="AE617" s="29" t="s">
        <v>83</v>
      </c>
      <c r="AF617" s="29" t="s">
        <v>139</v>
      </c>
      <c r="AG617" s="29" t="s">
        <v>105</v>
      </c>
      <c r="AH617" s="29" t="s">
        <v>86</v>
      </c>
      <c r="AI617" s="29" t="s">
        <v>105</v>
      </c>
      <c r="AJ617" s="29" t="s">
        <v>86</v>
      </c>
      <c r="AK617" s="29" t="s">
        <v>86</v>
      </c>
      <c r="AL617" s="29" t="s">
        <v>102</v>
      </c>
      <c r="AM617" s="29" t="s">
        <v>105</v>
      </c>
      <c r="AN617" s="29" t="s">
        <v>86</v>
      </c>
      <c r="AO617" s="29" t="s">
        <v>86</v>
      </c>
      <c r="AP617" s="29" t="s">
        <v>86</v>
      </c>
      <c r="AQ617" s="29" t="s">
        <v>96</v>
      </c>
      <c r="AR617" s="29" t="s">
        <v>105</v>
      </c>
      <c r="AS617" s="29" t="s">
        <v>84</v>
      </c>
      <c r="AT617" s="29" t="s">
        <v>89</v>
      </c>
      <c r="AU617" s="29" t="s">
        <v>105</v>
      </c>
      <c r="AV617" s="30">
        <v>0</v>
      </c>
      <c r="AW617" s="29" t="s">
        <v>84</v>
      </c>
      <c r="AX617" s="29" t="s">
        <v>84</v>
      </c>
      <c r="AY617" s="30">
        <v>250</v>
      </c>
      <c r="AZ617" s="30">
        <v>248.3</v>
      </c>
      <c r="BA617" s="30">
        <v>176.8</v>
      </c>
      <c r="BB617" s="30">
        <v>200</v>
      </c>
      <c r="BC617" s="29"/>
      <c r="BD617" s="29"/>
      <c r="BE617" s="30">
        <v>19.579999999999998</v>
      </c>
      <c r="BF617" s="29"/>
      <c r="BG617" s="30">
        <v>0.22</v>
      </c>
      <c r="BH617" s="29"/>
      <c r="BI617" s="29"/>
      <c r="BJ617" s="30">
        <v>0.15</v>
      </c>
      <c r="BK617" s="30">
        <v>61.25</v>
      </c>
      <c r="BL617" s="30">
        <v>61.25</v>
      </c>
      <c r="BM617" s="30">
        <v>64</v>
      </c>
      <c r="BN617" s="29"/>
      <c r="BO617" s="29"/>
      <c r="BP617" s="30">
        <v>0.18</v>
      </c>
      <c r="BQ617" s="30">
        <v>0.25</v>
      </c>
      <c r="BR617" s="29"/>
      <c r="BS617" s="30">
        <v>19.670000000000002</v>
      </c>
      <c r="BT617" s="30">
        <v>61.71</v>
      </c>
      <c r="BU617" s="29"/>
      <c r="BV617" s="30">
        <v>0</v>
      </c>
      <c r="BW617" s="28">
        <v>929</v>
      </c>
      <c r="BX617" s="33">
        <f t="shared" si="66"/>
        <v>61.284959999999984</v>
      </c>
      <c r="BY617" s="34">
        <f>IF(COUNTIF($G$2:G617,G617)=1,1,0)</f>
        <v>1</v>
      </c>
      <c r="BZ617" s="34">
        <f t="shared" si="67"/>
        <v>1</v>
      </c>
      <c r="CA617" s="28" t="s">
        <v>3405</v>
      </c>
      <c r="CB617" s="34" t="b">
        <f t="shared" si="72"/>
        <v>0</v>
      </c>
      <c r="CC617" s="34" t="b">
        <f t="shared" si="68"/>
        <v>0</v>
      </c>
      <c r="CD617" s="34" t="b">
        <f t="array" ref="CD617">ISNUMBER(SEARCH("Touch Screen",$AJ617))</f>
        <v>0</v>
      </c>
      <c r="CE617" s="34"/>
      <c r="CF617" s="34"/>
      <c r="CG617" s="32">
        <v>32.200000000000003</v>
      </c>
      <c r="CH617" s="28">
        <v>0</v>
      </c>
      <c r="CI617" s="33">
        <f>('2. AC Monitors'!$A$8*'1. Version 7 Dataset'!$R617)+('1. Version 7 Dataset'!$V617*'2. AC Monitors'!$B$8)+'2. AC Monitors'!$C$8</f>
        <v>54.843740000000004</v>
      </c>
      <c r="CJ617" s="35">
        <f>BX617-('2. AC Monitors'!$B$8*V617)</f>
        <v>52.464959999999984</v>
      </c>
      <c r="CK617" s="33">
        <f>IF($CH617=0,CJ617,CJ617-('2. AC Monitors'!$A$15*'1. Version 7 Dataset'!$CG617))</f>
        <v>52.464959999999984</v>
      </c>
      <c r="CL617" s="33">
        <f>IF($CC617=TRUE,'1. Version 7 Dataset'!CK617-($CI617*'2. AC Monitors'!$B$15),'1. Version 7 Dataset'!CK617)</f>
        <v>52.464959999999984</v>
      </c>
      <c r="CM617" s="33">
        <f>IF($CD617=TRUE,CL617-($CI617*'2. AC Monitors'!$D$15),CL617)</f>
        <v>52.464959999999984</v>
      </c>
      <c r="CN617" s="33">
        <f>IF($CB617=TRUE,CM617-($CI617*'2. AC Monitors'!$E$15),CM617)</f>
        <v>52.464959999999984</v>
      </c>
      <c r="CO617" s="33">
        <f>IF($CA617="DC",CN617+(CI617*(1-'2. AC Monitors'!$D$21)),CN617)</f>
        <v>52.464959999999984</v>
      </c>
      <c r="CP617" s="35">
        <f>('2. AC Monitors'!$A$8*'1. Version 7 Dataset'!$R617)+'2. AC Monitors'!$C$8</f>
        <v>46.023740000000004</v>
      </c>
      <c r="CQ617" s="35">
        <f t="shared" si="69"/>
        <v>0</v>
      </c>
      <c r="CR617" s="33">
        <f>(IF(CD617=TRUE,CI617+(CI617*'2. AC Monitors'!$D$15),'1. Version 7 Dataset'!CI617))*0.85</f>
        <v>46.617179</v>
      </c>
      <c r="CS617" s="35">
        <f t="shared" si="70"/>
        <v>0</v>
      </c>
      <c r="CT617" s="35">
        <f>($AZ617*$R617*'3. Signage Displays'!$A$7)+'3. Signage Displays'!$B$7*TANH('3. Signage Displays'!$C$7*('1. Version 7 Dataset'!$R617+'3. Signage Displays'!$D$7)+'3. Signage Displays'!$E$7)+'3. Signage Displays'!$F$7</f>
        <v>36.933868519051401</v>
      </c>
      <c r="CU617" s="36">
        <f>($AZ617*$R617*'3. Signage Displays'!$A$7)</f>
        <v>3.0955064400000007</v>
      </c>
      <c r="CV617" s="37">
        <f>BE617-(AZ617*R617*'3. Signage Displays'!$A$7)</f>
        <v>16.484493559999997</v>
      </c>
      <c r="CW617" s="37">
        <f>IF(CC617=TRUE,CV617-(CT617*'3. Signage Displays'!$A$12),CV617)</f>
        <v>16.484493559999997</v>
      </c>
      <c r="CX617" s="38">
        <f>'3. Signage Displays'!$B$7*TANH('3. Signage Displays'!$C$7*('1. Version 7 Dataset'!R617+'3. Signage Displays'!$D$7)+'3. Signage Displays'!$E$7)+'3. Signage Displays'!$F$7</f>
        <v>33.8383620790514</v>
      </c>
      <c r="CY617" s="28">
        <f t="shared" si="71"/>
        <v>1</v>
      </c>
    </row>
    <row r="618" spans="1:103" s="17" customFormat="1" ht="19.5" customHeight="1">
      <c r="A618" s="28">
        <v>930</v>
      </c>
      <c r="B618" s="29" t="s">
        <v>1268</v>
      </c>
      <c r="C618" s="29" t="s">
        <v>1498</v>
      </c>
      <c r="D618" s="29" t="s">
        <v>1499</v>
      </c>
      <c r="E618" s="29" t="s">
        <v>1271</v>
      </c>
      <c r="F618" s="29" t="s">
        <v>1498</v>
      </c>
      <c r="G618" s="29" t="s">
        <v>1499</v>
      </c>
      <c r="H618" s="29"/>
      <c r="I618" s="29" t="s">
        <v>78</v>
      </c>
      <c r="J618" s="29" t="s">
        <v>79</v>
      </c>
      <c r="K618" s="29"/>
      <c r="L618" s="29" t="s">
        <v>80</v>
      </c>
      <c r="M618" s="29"/>
      <c r="N618" s="30">
        <v>3000</v>
      </c>
      <c r="O618" s="30">
        <v>10.5</v>
      </c>
      <c r="P618" s="30">
        <v>18.7</v>
      </c>
      <c r="Q618" s="31">
        <v>21.5</v>
      </c>
      <c r="R618" s="30">
        <v>197.52</v>
      </c>
      <c r="S618" s="30">
        <v>1.78</v>
      </c>
      <c r="T618" s="30">
        <v>1080</v>
      </c>
      <c r="U618" s="30">
        <v>1920</v>
      </c>
      <c r="V618" s="32">
        <v>2.1</v>
      </c>
      <c r="W618" s="30">
        <v>10498</v>
      </c>
      <c r="X618" s="30">
        <v>60</v>
      </c>
      <c r="Y618" s="30">
        <v>0.3</v>
      </c>
      <c r="Z618" s="29" t="s">
        <v>81</v>
      </c>
      <c r="AA618" s="29" t="s">
        <v>86</v>
      </c>
      <c r="AB618" s="29"/>
      <c r="AC618" s="29"/>
      <c r="AD618" s="29" t="s">
        <v>84</v>
      </c>
      <c r="AE618" s="29" t="s">
        <v>83</v>
      </c>
      <c r="AF618" s="29" t="s">
        <v>1500</v>
      </c>
      <c r="AG618" s="29" t="s">
        <v>1501</v>
      </c>
      <c r="AH618" s="29" t="s">
        <v>120</v>
      </c>
      <c r="AI618" s="29"/>
      <c r="AJ618" s="29" t="s">
        <v>120</v>
      </c>
      <c r="AK618" s="29" t="s">
        <v>86</v>
      </c>
      <c r="AL618" s="29" t="s">
        <v>87</v>
      </c>
      <c r="AM618" s="29" t="s">
        <v>1501</v>
      </c>
      <c r="AN618" s="29" t="s">
        <v>86</v>
      </c>
      <c r="AO618" s="29" t="s">
        <v>86</v>
      </c>
      <c r="AP618" s="29" t="s">
        <v>86</v>
      </c>
      <c r="AQ618" s="29" t="s">
        <v>96</v>
      </c>
      <c r="AR618" s="29"/>
      <c r="AS618" s="29" t="s">
        <v>84</v>
      </c>
      <c r="AT618" s="29" t="s">
        <v>89</v>
      </c>
      <c r="AU618" s="29"/>
      <c r="AV618" s="30">
        <v>1</v>
      </c>
      <c r="AW618" s="29" t="s">
        <v>84</v>
      </c>
      <c r="AX618" s="29" t="s">
        <v>84</v>
      </c>
      <c r="AY618" s="30">
        <v>250</v>
      </c>
      <c r="AZ618" s="30">
        <v>267.7</v>
      </c>
      <c r="BA618" s="30">
        <v>252.3</v>
      </c>
      <c r="BB618" s="30">
        <v>200.4</v>
      </c>
      <c r="BC618" s="29"/>
      <c r="BD618" s="29"/>
      <c r="BE618" s="30">
        <v>14.28</v>
      </c>
      <c r="BF618" s="29"/>
      <c r="BG618" s="30">
        <v>0.6</v>
      </c>
      <c r="BH618" s="30">
        <v>0.16</v>
      </c>
      <c r="BI618" s="29"/>
      <c r="BJ618" s="30">
        <v>0.15</v>
      </c>
      <c r="BK618" s="30">
        <v>47.2</v>
      </c>
      <c r="BL618" s="30">
        <v>47.2</v>
      </c>
      <c r="BM618" s="30">
        <v>50.6</v>
      </c>
      <c r="BN618" s="29"/>
      <c r="BO618" s="29"/>
      <c r="BP618" s="30">
        <v>0.19</v>
      </c>
      <c r="BQ618" s="30">
        <v>0.66</v>
      </c>
      <c r="BR618" s="30">
        <v>0.2</v>
      </c>
      <c r="BS618" s="30">
        <v>14.36</v>
      </c>
      <c r="BT618" s="30">
        <v>47.79</v>
      </c>
      <c r="BU618" s="29"/>
      <c r="BV618" s="30">
        <v>0</v>
      </c>
      <c r="BW618" s="28">
        <v>930</v>
      </c>
      <c r="BX618" s="33">
        <f t="shared" si="66"/>
        <v>47.198879999999988</v>
      </c>
      <c r="BY618" s="34">
        <f>IF(COUNTIF($G$2:G618,G618)=1,1,0)</f>
        <v>1</v>
      </c>
      <c r="BZ618" s="34">
        <f t="shared" si="67"/>
        <v>1</v>
      </c>
      <c r="CA618" s="28" t="s">
        <v>3405</v>
      </c>
      <c r="CB618" s="34" t="b">
        <f t="shared" si="72"/>
        <v>0</v>
      </c>
      <c r="CC618" s="34" t="b">
        <f t="shared" si="68"/>
        <v>0</v>
      </c>
      <c r="CD618" s="34" t="b">
        <f t="array" ref="CD618">ISNUMBER(SEARCH("Touch Screen",$AJ618))</f>
        <v>0</v>
      </c>
      <c r="CE618" s="34"/>
      <c r="CF618" s="34"/>
      <c r="CG618" s="32">
        <v>0.3</v>
      </c>
      <c r="CH618" s="28">
        <v>0</v>
      </c>
      <c r="CI618" s="33">
        <f>('2. AC Monitors'!$A$8*'1. Version 7 Dataset'!$R618)+('1. Version 7 Dataset'!$V618*'2. AC Monitors'!$B$8)+'2. AC Monitors'!$C$8</f>
        <v>40.917439999999999</v>
      </c>
      <c r="CJ618" s="35">
        <f>BX618-('2. AC Monitors'!$B$8*V618)</f>
        <v>38.378879999999988</v>
      </c>
      <c r="CK618" s="33">
        <f>IF($CH618=0,CJ618,CJ618-('2. AC Monitors'!$A$15*'1. Version 7 Dataset'!$CG618))</f>
        <v>38.378879999999988</v>
      </c>
      <c r="CL618" s="33">
        <f>IF($CC618=TRUE,'1. Version 7 Dataset'!CK618-($CI618*'2. AC Monitors'!$B$15),'1. Version 7 Dataset'!CK618)</f>
        <v>38.378879999999988</v>
      </c>
      <c r="CM618" s="33">
        <f>IF($CD618=TRUE,CL618-($CI618*'2. AC Monitors'!$D$15),CL618)</f>
        <v>38.378879999999988</v>
      </c>
      <c r="CN618" s="33">
        <f>IF($CB618=TRUE,CM618-($CI618*'2. AC Monitors'!$E$15),CM618)</f>
        <v>38.378879999999988</v>
      </c>
      <c r="CO618" s="33">
        <f>IF($CA618="DC",CN618+(CI618*(1-'2. AC Monitors'!$D$21)),CN618)</f>
        <v>38.378879999999988</v>
      </c>
      <c r="CP618" s="35">
        <f>('2. AC Monitors'!$A$8*'1. Version 7 Dataset'!$R618)+'2. AC Monitors'!$C$8</f>
        <v>32.097440000000006</v>
      </c>
      <c r="CQ618" s="35">
        <f t="shared" si="69"/>
        <v>0</v>
      </c>
      <c r="CR618" s="33">
        <f>(IF(CD618=TRUE,CI618+(CI618*'2. AC Monitors'!$D$15),'1. Version 7 Dataset'!CI618))*0.85</f>
        <v>34.779823999999998</v>
      </c>
      <c r="CS618" s="35">
        <f t="shared" si="70"/>
        <v>0</v>
      </c>
      <c r="CT618" s="35">
        <f>($AZ618*$R618*'3. Signage Displays'!$A$7)+'3. Signage Displays'!$B$7*TANH('3. Signage Displays'!$C$7*('1. Version 7 Dataset'!$R618+'3. Signage Displays'!$D$7)+'3. Signage Displays'!$E$7)+'3. Signage Displays'!$F$7</f>
        <v>29.158140037923769</v>
      </c>
      <c r="CU618" s="36">
        <f>($AZ618*$R618*'3. Signage Displays'!$A$7)</f>
        <v>2.1150441600000001</v>
      </c>
      <c r="CV618" s="37">
        <f>BE618-(AZ618*R618*'3. Signage Displays'!$A$7)</f>
        <v>12.164955839999999</v>
      </c>
      <c r="CW618" s="37">
        <f>IF(CC618=TRUE,CV618-(CT618*'3. Signage Displays'!$A$12),CV618)</f>
        <v>12.164955839999999</v>
      </c>
      <c r="CX618" s="38">
        <f>'3. Signage Displays'!$B$7*TANH('3. Signage Displays'!$C$7*('1. Version 7 Dataset'!R618+'3. Signage Displays'!$D$7)+'3. Signage Displays'!$E$7)+'3. Signage Displays'!$F$7</f>
        <v>27.043095877923768</v>
      </c>
      <c r="CY618" s="28">
        <f t="shared" si="71"/>
        <v>1</v>
      </c>
    </row>
    <row r="619" spans="1:103" s="17" customFormat="1" ht="19.5" customHeight="1">
      <c r="A619" s="28">
        <v>931</v>
      </c>
      <c r="B619" s="29" t="s">
        <v>1268</v>
      </c>
      <c r="C619" s="29" t="s">
        <v>1317</v>
      </c>
      <c r="D619" s="29" t="s">
        <v>1318</v>
      </c>
      <c r="E619" s="29" t="s">
        <v>1271</v>
      </c>
      <c r="F619" s="29" t="s">
        <v>1317</v>
      </c>
      <c r="G619" s="29" t="s">
        <v>1318</v>
      </c>
      <c r="H619" s="29" t="s">
        <v>1319</v>
      </c>
      <c r="I619" s="29" t="s">
        <v>78</v>
      </c>
      <c r="J619" s="29" t="s">
        <v>79</v>
      </c>
      <c r="K619" s="29" t="s">
        <v>105</v>
      </c>
      <c r="L619" s="29" t="s">
        <v>80</v>
      </c>
      <c r="M619" s="29" t="s">
        <v>105</v>
      </c>
      <c r="N619" s="30">
        <v>1000</v>
      </c>
      <c r="O619" s="30">
        <v>12.2</v>
      </c>
      <c r="P619" s="30">
        <v>21.8</v>
      </c>
      <c r="Q619" s="31">
        <v>25</v>
      </c>
      <c r="R619" s="30">
        <v>264.52999999999997</v>
      </c>
      <c r="S619" s="30">
        <v>1.78</v>
      </c>
      <c r="T619" s="30">
        <v>1080</v>
      </c>
      <c r="U619" s="30">
        <v>1920</v>
      </c>
      <c r="V619" s="32">
        <v>2.1</v>
      </c>
      <c r="W619" s="30">
        <v>7839</v>
      </c>
      <c r="X619" s="30">
        <v>60</v>
      </c>
      <c r="Y619" s="30">
        <v>32.5</v>
      </c>
      <c r="Z619" s="29" t="s">
        <v>86</v>
      </c>
      <c r="AA619" s="29" t="s">
        <v>86</v>
      </c>
      <c r="AB619" s="29"/>
      <c r="AC619" s="29"/>
      <c r="AD619" s="29" t="s">
        <v>83</v>
      </c>
      <c r="AE619" s="29" t="s">
        <v>83</v>
      </c>
      <c r="AF619" s="29" t="s">
        <v>270</v>
      </c>
      <c r="AG619" s="29" t="s">
        <v>105</v>
      </c>
      <c r="AH619" s="29" t="s">
        <v>86</v>
      </c>
      <c r="AI619" s="29" t="s">
        <v>105</v>
      </c>
      <c r="AJ619" s="29" t="s">
        <v>86</v>
      </c>
      <c r="AK619" s="29" t="s">
        <v>86</v>
      </c>
      <c r="AL619" s="29" t="s">
        <v>102</v>
      </c>
      <c r="AM619" s="29" t="s">
        <v>105</v>
      </c>
      <c r="AN619" s="29" t="s">
        <v>86</v>
      </c>
      <c r="AO619" s="29" t="s">
        <v>86</v>
      </c>
      <c r="AP619" s="29" t="s">
        <v>86</v>
      </c>
      <c r="AQ619" s="29" t="s">
        <v>96</v>
      </c>
      <c r="AR619" s="29" t="s">
        <v>105</v>
      </c>
      <c r="AS619" s="29" t="s">
        <v>84</v>
      </c>
      <c r="AT619" s="29" t="s">
        <v>89</v>
      </c>
      <c r="AU619" s="29" t="s">
        <v>105</v>
      </c>
      <c r="AV619" s="30">
        <v>1</v>
      </c>
      <c r="AW619" s="29" t="s">
        <v>84</v>
      </c>
      <c r="AX619" s="29" t="s">
        <v>84</v>
      </c>
      <c r="AY619" s="30">
        <v>250</v>
      </c>
      <c r="AZ619" s="30">
        <v>287.7</v>
      </c>
      <c r="BA619" s="30">
        <v>238.9</v>
      </c>
      <c r="BB619" s="30">
        <v>200</v>
      </c>
      <c r="BC619" s="29"/>
      <c r="BD619" s="29"/>
      <c r="BE619" s="30">
        <v>15.51</v>
      </c>
      <c r="BF619" s="29"/>
      <c r="BG619" s="30">
        <v>0.24</v>
      </c>
      <c r="BH619" s="29"/>
      <c r="BI619" s="29"/>
      <c r="BJ619" s="30">
        <v>0.24</v>
      </c>
      <c r="BK619" s="30">
        <v>48.93</v>
      </c>
      <c r="BL619" s="30">
        <v>48.93</v>
      </c>
      <c r="BM619" s="30">
        <v>58.6</v>
      </c>
      <c r="BN619" s="29"/>
      <c r="BO619" s="29"/>
      <c r="BP619" s="30">
        <v>0.16</v>
      </c>
      <c r="BQ619" s="30">
        <v>0.24</v>
      </c>
      <c r="BR619" s="29"/>
      <c r="BS619" s="30">
        <v>15.5</v>
      </c>
      <c r="BT619" s="30">
        <v>48.86</v>
      </c>
      <c r="BU619" s="29"/>
      <c r="BV619" s="30">
        <v>0</v>
      </c>
      <c r="BW619" s="28">
        <v>931</v>
      </c>
      <c r="BX619" s="33">
        <f t="shared" si="66"/>
        <v>48.920219999999993</v>
      </c>
      <c r="BY619" s="34">
        <f>IF(COUNTIF($G$2:G619,G619)=1,1,0)</f>
        <v>1</v>
      </c>
      <c r="BZ619" s="34">
        <f t="shared" si="67"/>
        <v>1</v>
      </c>
      <c r="CA619" s="28" t="s">
        <v>3405</v>
      </c>
      <c r="CB619" s="34" t="b">
        <f t="shared" si="72"/>
        <v>0</v>
      </c>
      <c r="CC619" s="34" t="b">
        <f t="shared" si="68"/>
        <v>0</v>
      </c>
      <c r="CD619" s="34" t="b">
        <f t="array" ref="CD619">ISNUMBER(SEARCH("Touch Screen",$AJ619))</f>
        <v>0</v>
      </c>
      <c r="CE619" s="34"/>
      <c r="CF619" s="34"/>
      <c r="CG619" s="32">
        <v>32.5</v>
      </c>
      <c r="CH619" s="28">
        <v>0</v>
      </c>
      <c r="CI619" s="33">
        <f>('2. AC Monitors'!$A$8*'1. Version 7 Dataset'!$R619)+('1. Version 7 Dataset'!$V619*'2. AC Monitors'!$B$8)+'2. AC Monitors'!$C$8</f>
        <v>49.092659999999995</v>
      </c>
      <c r="CJ619" s="35">
        <f>BX619-('2. AC Monitors'!$B$8*V619)</f>
        <v>40.100219999999993</v>
      </c>
      <c r="CK619" s="33">
        <f>IF($CH619=0,CJ619,CJ619-('2. AC Monitors'!$A$15*'1. Version 7 Dataset'!$CG619))</f>
        <v>40.100219999999993</v>
      </c>
      <c r="CL619" s="33">
        <f>IF($CC619=TRUE,'1. Version 7 Dataset'!CK619-($CI619*'2. AC Monitors'!$B$15),'1. Version 7 Dataset'!CK619)</f>
        <v>40.100219999999993</v>
      </c>
      <c r="CM619" s="33">
        <f>IF($CD619=TRUE,CL619-($CI619*'2. AC Monitors'!$D$15),CL619)</f>
        <v>40.100219999999993</v>
      </c>
      <c r="CN619" s="33">
        <f>IF($CB619=TRUE,CM619-($CI619*'2. AC Monitors'!$E$15),CM619)</f>
        <v>40.100219999999993</v>
      </c>
      <c r="CO619" s="33">
        <f>IF($CA619="DC",CN619+(CI619*(1-'2. AC Monitors'!$D$21)),CN619)</f>
        <v>40.100219999999993</v>
      </c>
      <c r="CP619" s="35">
        <f>('2. AC Monitors'!$A$8*'1. Version 7 Dataset'!$R619)+'2. AC Monitors'!$C$8</f>
        <v>40.272659999999995</v>
      </c>
      <c r="CQ619" s="35">
        <f t="shared" si="69"/>
        <v>1</v>
      </c>
      <c r="CR619" s="33">
        <f>(IF(CD619=TRUE,CI619+(CI619*'2. AC Monitors'!$D$15),'1. Version 7 Dataset'!CI619))*0.85</f>
        <v>41.728760999999992</v>
      </c>
      <c r="CS619" s="35">
        <f t="shared" si="70"/>
        <v>0</v>
      </c>
      <c r="CT619" s="35">
        <f>($AZ619*$R619*'3. Signage Displays'!$A$7)+'3. Signage Displays'!$B$7*TANH('3. Signage Displays'!$C$7*('1. Version 7 Dataset'!$R619+'3. Signage Displays'!$D$7)+'3. Signage Displays'!$E$7)+'3. Signage Displays'!$F$7</f>
        <v>34.084700401990531</v>
      </c>
      <c r="CU619" s="36">
        <f>($AZ619*$R619*'3. Signage Displays'!$A$7)</f>
        <v>3.0442112399999997</v>
      </c>
      <c r="CV619" s="37">
        <f>BE619-(AZ619*R619*'3. Signage Displays'!$A$7)</f>
        <v>12.465788760000001</v>
      </c>
      <c r="CW619" s="37">
        <f>IF(CC619=TRUE,CV619-(CT619*'3. Signage Displays'!$A$12),CV619)</f>
        <v>12.465788760000001</v>
      </c>
      <c r="CX619" s="38">
        <f>'3. Signage Displays'!$B$7*TANH('3. Signage Displays'!$C$7*('1. Version 7 Dataset'!R619+'3. Signage Displays'!$D$7)+'3. Signage Displays'!$E$7)+'3. Signage Displays'!$F$7</f>
        <v>31.040489161990532</v>
      </c>
      <c r="CY619" s="28">
        <f t="shared" si="71"/>
        <v>1</v>
      </c>
    </row>
    <row r="620" spans="1:103" s="17" customFormat="1" ht="19.5" customHeight="1">
      <c r="A620" s="28">
        <v>932</v>
      </c>
      <c r="B620" s="29" t="s">
        <v>1268</v>
      </c>
      <c r="C620" s="29" t="s">
        <v>1332</v>
      </c>
      <c r="D620" s="29" t="s">
        <v>1333</v>
      </c>
      <c r="E620" s="29" t="s">
        <v>1271</v>
      </c>
      <c r="F620" s="29" t="s">
        <v>1332</v>
      </c>
      <c r="G620" s="29" t="s">
        <v>1333</v>
      </c>
      <c r="H620" s="29" t="s">
        <v>1334</v>
      </c>
      <c r="I620" s="29" t="s">
        <v>78</v>
      </c>
      <c r="J620" s="29" t="s">
        <v>79</v>
      </c>
      <c r="K620" s="29" t="s">
        <v>105</v>
      </c>
      <c r="L620" s="29" t="s">
        <v>80</v>
      </c>
      <c r="M620" s="29" t="s">
        <v>105</v>
      </c>
      <c r="N620" s="30">
        <v>1000</v>
      </c>
      <c r="O620" s="30">
        <v>13.2</v>
      </c>
      <c r="P620" s="30">
        <v>23.5</v>
      </c>
      <c r="Q620" s="31">
        <v>27</v>
      </c>
      <c r="R620" s="30">
        <v>311.67</v>
      </c>
      <c r="S620" s="30">
        <v>1.78</v>
      </c>
      <c r="T620" s="30">
        <v>1080</v>
      </c>
      <c r="U620" s="30">
        <v>1920</v>
      </c>
      <c r="V620" s="32">
        <v>2.1</v>
      </c>
      <c r="W620" s="30">
        <v>6653</v>
      </c>
      <c r="X620" s="30">
        <v>60</v>
      </c>
      <c r="Y620" s="30">
        <v>32.200000000000003</v>
      </c>
      <c r="Z620" s="29" t="s">
        <v>86</v>
      </c>
      <c r="AA620" s="29" t="s">
        <v>86</v>
      </c>
      <c r="AB620" s="29"/>
      <c r="AC620" s="29"/>
      <c r="AD620" s="29" t="s">
        <v>83</v>
      </c>
      <c r="AE620" s="29" t="s">
        <v>83</v>
      </c>
      <c r="AF620" s="29" t="s">
        <v>270</v>
      </c>
      <c r="AG620" s="29" t="s">
        <v>105</v>
      </c>
      <c r="AH620" s="29" t="s">
        <v>86</v>
      </c>
      <c r="AI620" s="29" t="s">
        <v>105</v>
      </c>
      <c r="AJ620" s="29" t="s">
        <v>86</v>
      </c>
      <c r="AK620" s="29" t="s">
        <v>86</v>
      </c>
      <c r="AL620" s="29" t="s">
        <v>102</v>
      </c>
      <c r="AM620" s="29" t="s">
        <v>105</v>
      </c>
      <c r="AN620" s="29" t="s">
        <v>86</v>
      </c>
      <c r="AO620" s="29" t="s">
        <v>86</v>
      </c>
      <c r="AP620" s="29" t="s">
        <v>86</v>
      </c>
      <c r="AQ620" s="29" t="s">
        <v>96</v>
      </c>
      <c r="AR620" s="29" t="s">
        <v>105</v>
      </c>
      <c r="AS620" s="29" t="s">
        <v>84</v>
      </c>
      <c r="AT620" s="29" t="s">
        <v>89</v>
      </c>
      <c r="AU620" s="29" t="s">
        <v>105</v>
      </c>
      <c r="AV620" s="30">
        <v>1</v>
      </c>
      <c r="AW620" s="29" t="s">
        <v>84</v>
      </c>
      <c r="AX620" s="29" t="s">
        <v>84</v>
      </c>
      <c r="AY620" s="30">
        <v>250</v>
      </c>
      <c r="AZ620" s="30">
        <v>239.2</v>
      </c>
      <c r="BA620" s="30">
        <v>191.2</v>
      </c>
      <c r="BB620" s="30">
        <v>200</v>
      </c>
      <c r="BC620" s="29"/>
      <c r="BD620" s="29"/>
      <c r="BE620" s="30">
        <v>18.53</v>
      </c>
      <c r="BF620" s="29"/>
      <c r="BG620" s="30">
        <v>0.23</v>
      </c>
      <c r="BH620" s="29"/>
      <c r="BI620" s="29"/>
      <c r="BJ620" s="30">
        <v>0.16</v>
      </c>
      <c r="BK620" s="30">
        <v>58.12</v>
      </c>
      <c r="BL620" s="30">
        <v>58.12</v>
      </c>
      <c r="BM620" s="30">
        <v>64</v>
      </c>
      <c r="BN620" s="29"/>
      <c r="BO620" s="29"/>
      <c r="BP620" s="30">
        <v>0.16</v>
      </c>
      <c r="BQ620" s="30">
        <v>0.24</v>
      </c>
      <c r="BR620" s="29"/>
      <c r="BS620" s="30">
        <v>18.5</v>
      </c>
      <c r="BT620" s="30">
        <v>58.07</v>
      </c>
      <c r="BU620" s="29"/>
      <c r="BV620" s="30">
        <v>0</v>
      </c>
      <c r="BW620" s="28">
        <v>932</v>
      </c>
      <c r="BX620" s="33">
        <f t="shared" si="66"/>
        <v>58.122599999999998</v>
      </c>
      <c r="BY620" s="34">
        <f>IF(COUNTIF($G$2:G620,G620)=1,1,0)</f>
        <v>1</v>
      </c>
      <c r="BZ620" s="34">
        <f t="shared" si="67"/>
        <v>1</v>
      </c>
      <c r="CA620" s="28" t="s">
        <v>3405</v>
      </c>
      <c r="CB620" s="34" t="b">
        <f t="shared" si="72"/>
        <v>0</v>
      </c>
      <c r="CC620" s="34" t="b">
        <f t="shared" si="68"/>
        <v>0</v>
      </c>
      <c r="CD620" s="34" t="b">
        <f t="array" ref="CD620">ISNUMBER(SEARCH("Touch Screen",$AJ620))</f>
        <v>0</v>
      </c>
      <c r="CE620" s="34"/>
      <c r="CF620" s="34"/>
      <c r="CG620" s="32">
        <v>32.200000000000003</v>
      </c>
      <c r="CH620" s="28">
        <v>0</v>
      </c>
      <c r="CI620" s="33">
        <f>('2. AC Monitors'!$A$8*'1. Version 7 Dataset'!$R620)+('1. Version 7 Dataset'!$V620*'2. AC Monitors'!$B$8)+'2. AC Monitors'!$C$8</f>
        <v>54.843740000000004</v>
      </c>
      <c r="CJ620" s="35">
        <f>BX620-('2. AC Monitors'!$B$8*V620)</f>
        <v>49.302599999999998</v>
      </c>
      <c r="CK620" s="33">
        <f>IF($CH620=0,CJ620,CJ620-('2. AC Monitors'!$A$15*'1. Version 7 Dataset'!$CG620))</f>
        <v>49.302599999999998</v>
      </c>
      <c r="CL620" s="33">
        <f>IF($CC620=TRUE,'1. Version 7 Dataset'!CK620-($CI620*'2. AC Monitors'!$B$15),'1. Version 7 Dataset'!CK620)</f>
        <v>49.302599999999998</v>
      </c>
      <c r="CM620" s="33">
        <f>IF($CD620=TRUE,CL620-($CI620*'2. AC Monitors'!$D$15),CL620)</f>
        <v>49.302599999999998</v>
      </c>
      <c r="CN620" s="33">
        <f>IF($CB620=TRUE,CM620-($CI620*'2. AC Monitors'!$E$15),CM620)</f>
        <v>49.302599999999998</v>
      </c>
      <c r="CO620" s="33">
        <f>IF($CA620="DC",CN620+(CI620*(1-'2. AC Monitors'!$D$21)),CN620)</f>
        <v>49.302599999999998</v>
      </c>
      <c r="CP620" s="35">
        <f>('2. AC Monitors'!$A$8*'1. Version 7 Dataset'!$R620)+'2. AC Monitors'!$C$8</f>
        <v>46.023740000000004</v>
      </c>
      <c r="CQ620" s="35">
        <f t="shared" si="69"/>
        <v>0</v>
      </c>
      <c r="CR620" s="33">
        <f>(IF(CD620=TRUE,CI620+(CI620*'2. AC Monitors'!$D$15),'1. Version 7 Dataset'!CI620))*0.85</f>
        <v>46.617179</v>
      </c>
      <c r="CS620" s="35">
        <f t="shared" si="70"/>
        <v>0</v>
      </c>
      <c r="CT620" s="35">
        <f>($AZ620*$R620*'3. Signage Displays'!$A$7)+'3. Signage Displays'!$B$7*TANH('3. Signage Displays'!$C$7*('1. Version 7 Dataset'!$R620+'3. Signage Displays'!$D$7)+'3. Signage Displays'!$E$7)+'3. Signage Displays'!$F$7</f>
        <v>36.820420639051399</v>
      </c>
      <c r="CU620" s="36">
        <f>($AZ620*$R620*'3. Signage Displays'!$A$7)</f>
        <v>2.9820585600000005</v>
      </c>
      <c r="CV620" s="37">
        <f>BE620-(AZ620*R620*'3. Signage Displays'!$A$7)</f>
        <v>15.547941440000001</v>
      </c>
      <c r="CW620" s="37">
        <f>IF(CC620=TRUE,CV620-(CT620*'3. Signage Displays'!$A$12),CV620)</f>
        <v>15.547941440000001</v>
      </c>
      <c r="CX620" s="38">
        <f>'3. Signage Displays'!$B$7*TANH('3. Signage Displays'!$C$7*('1. Version 7 Dataset'!R620+'3. Signage Displays'!$D$7)+'3. Signage Displays'!$E$7)+'3. Signage Displays'!$F$7</f>
        <v>33.8383620790514</v>
      </c>
      <c r="CY620" s="28">
        <f t="shared" si="71"/>
        <v>1</v>
      </c>
    </row>
    <row r="621" spans="1:103" s="17" customFormat="1" ht="19.5" customHeight="1">
      <c r="A621" s="28">
        <v>933</v>
      </c>
      <c r="B621" s="29" t="s">
        <v>1268</v>
      </c>
      <c r="C621" s="29" t="s">
        <v>1297</v>
      </c>
      <c r="D621" s="29" t="s">
        <v>1298</v>
      </c>
      <c r="E621" s="29" t="s">
        <v>1271</v>
      </c>
      <c r="F621" s="29" t="s">
        <v>1297</v>
      </c>
      <c r="G621" s="29" t="s">
        <v>1298</v>
      </c>
      <c r="H621" s="29" t="s">
        <v>1299</v>
      </c>
      <c r="I621" s="29" t="s">
        <v>78</v>
      </c>
      <c r="J621" s="29" t="s">
        <v>79</v>
      </c>
      <c r="K621" s="29" t="s">
        <v>105</v>
      </c>
      <c r="L621" s="29" t="s">
        <v>80</v>
      </c>
      <c r="M621" s="29" t="s">
        <v>105</v>
      </c>
      <c r="N621" s="30">
        <v>1000</v>
      </c>
      <c r="O621" s="30">
        <v>11.3</v>
      </c>
      <c r="P621" s="30">
        <v>20</v>
      </c>
      <c r="Q621" s="31">
        <v>23</v>
      </c>
      <c r="R621" s="30">
        <v>226.05</v>
      </c>
      <c r="S621" s="30">
        <v>1.78</v>
      </c>
      <c r="T621" s="30">
        <v>1080</v>
      </c>
      <c r="U621" s="30">
        <v>1920</v>
      </c>
      <c r="V621" s="32">
        <v>2.1</v>
      </c>
      <c r="W621" s="30">
        <v>9173</v>
      </c>
      <c r="X621" s="30">
        <v>60</v>
      </c>
      <c r="Y621" s="30">
        <v>32.700000000000003</v>
      </c>
      <c r="Z621" s="29" t="s">
        <v>86</v>
      </c>
      <c r="AA621" s="29" t="s">
        <v>86</v>
      </c>
      <c r="AB621" s="29"/>
      <c r="AC621" s="29"/>
      <c r="AD621" s="29" t="s">
        <v>83</v>
      </c>
      <c r="AE621" s="29" t="s">
        <v>83</v>
      </c>
      <c r="AF621" s="29" t="s">
        <v>270</v>
      </c>
      <c r="AG621" s="29" t="s">
        <v>105</v>
      </c>
      <c r="AH621" s="29" t="s">
        <v>86</v>
      </c>
      <c r="AI621" s="29" t="s">
        <v>105</v>
      </c>
      <c r="AJ621" s="29" t="s">
        <v>86</v>
      </c>
      <c r="AK621" s="29" t="s">
        <v>86</v>
      </c>
      <c r="AL621" s="29" t="s">
        <v>102</v>
      </c>
      <c r="AM621" s="29" t="s">
        <v>105</v>
      </c>
      <c r="AN621" s="29" t="s">
        <v>86</v>
      </c>
      <c r="AO621" s="29" t="s">
        <v>86</v>
      </c>
      <c r="AP621" s="29" t="s">
        <v>86</v>
      </c>
      <c r="AQ621" s="29" t="s">
        <v>96</v>
      </c>
      <c r="AR621" s="29" t="s">
        <v>105</v>
      </c>
      <c r="AS621" s="29" t="s">
        <v>84</v>
      </c>
      <c r="AT621" s="29" t="s">
        <v>89</v>
      </c>
      <c r="AU621" s="29" t="s">
        <v>105</v>
      </c>
      <c r="AV621" s="30">
        <v>1</v>
      </c>
      <c r="AW621" s="29" t="s">
        <v>84</v>
      </c>
      <c r="AX621" s="29" t="s">
        <v>84</v>
      </c>
      <c r="AY621" s="30">
        <v>250</v>
      </c>
      <c r="AZ621" s="30">
        <v>216.5</v>
      </c>
      <c r="BA621" s="30">
        <v>182.7</v>
      </c>
      <c r="BB621" s="30">
        <v>200</v>
      </c>
      <c r="BC621" s="29"/>
      <c r="BD621" s="29"/>
      <c r="BE621" s="30">
        <v>15.56</v>
      </c>
      <c r="BF621" s="29"/>
      <c r="BG621" s="30">
        <v>0.22</v>
      </c>
      <c r="BH621" s="29"/>
      <c r="BI621" s="29"/>
      <c r="BJ621" s="30">
        <v>0.15</v>
      </c>
      <c r="BK621" s="30">
        <v>48.95</v>
      </c>
      <c r="BL621" s="30">
        <v>48.95</v>
      </c>
      <c r="BM621" s="30">
        <v>50.8</v>
      </c>
      <c r="BN621" s="29"/>
      <c r="BO621" s="29"/>
      <c r="BP621" s="30">
        <v>0.15</v>
      </c>
      <c r="BQ621" s="30">
        <v>0.21</v>
      </c>
      <c r="BR621" s="29"/>
      <c r="BS621" s="30">
        <v>15.58</v>
      </c>
      <c r="BT621" s="30">
        <v>48.98</v>
      </c>
      <c r="BU621" s="29"/>
      <c r="BV621" s="30">
        <v>0</v>
      </c>
      <c r="BW621" s="28">
        <v>933</v>
      </c>
      <c r="BX621" s="33">
        <f t="shared" si="66"/>
        <v>48.959639999999993</v>
      </c>
      <c r="BY621" s="34">
        <f>IF(COUNTIF($G$2:G621,G621)=1,1,0)</f>
        <v>1</v>
      </c>
      <c r="BZ621" s="34">
        <f t="shared" si="67"/>
        <v>1</v>
      </c>
      <c r="CA621" s="28" t="s">
        <v>3405</v>
      </c>
      <c r="CB621" s="34" t="b">
        <f t="shared" si="72"/>
        <v>0</v>
      </c>
      <c r="CC621" s="34" t="b">
        <f t="shared" si="68"/>
        <v>0</v>
      </c>
      <c r="CD621" s="34" t="b">
        <f t="array" ref="CD621">ISNUMBER(SEARCH("Touch Screen",$AJ621))</f>
        <v>0</v>
      </c>
      <c r="CE621" s="34"/>
      <c r="CF621" s="34"/>
      <c r="CG621" s="32">
        <v>32.700000000000003</v>
      </c>
      <c r="CH621" s="28">
        <v>0</v>
      </c>
      <c r="CI621" s="33">
        <f>('2. AC Monitors'!$A$8*'1. Version 7 Dataset'!$R621)+('1. Version 7 Dataset'!$V621*'2. AC Monitors'!$B$8)+'2. AC Monitors'!$C$8</f>
        <v>44.398099999999999</v>
      </c>
      <c r="CJ621" s="35">
        <f>BX621-('2. AC Monitors'!$B$8*V621)</f>
        <v>40.139639999999993</v>
      </c>
      <c r="CK621" s="33">
        <f>IF($CH621=0,CJ621,CJ621-('2. AC Monitors'!$A$15*'1. Version 7 Dataset'!$CG621))</f>
        <v>40.139639999999993</v>
      </c>
      <c r="CL621" s="33">
        <f>IF($CC621=TRUE,'1. Version 7 Dataset'!CK621-($CI621*'2. AC Monitors'!$B$15),'1. Version 7 Dataset'!CK621)</f>
        <v>40.139639999999993</v>
      </c>
      <c r="CM621" s="33">
        <f>IF($CD621=TRUE,CL621-($CI621*'2. AC Monitors'!$D$15),CL621)</f>
        <v>40.139639999999993</v>
      </c>
      <c r="CN621" s="33">
        <f>IF($CB621=TRUE,CM621-($CI621*'2. AC Monitors'!$E$15),CM621)</f>
        <v>40.139639999999993</v>
      </c>
      <c r="CO621" s="33">
        <f>IF($CA621="DC",CN621+(CI621*(1-'2. AC Monitors'!$D$21)),CN621)</f>
        <v>40.139639999999993</v>
      </c>
      <c r="CP621" s="35">
        <f>('2. AC Monitors'!$A$8*'1. Version 7 Dataset'!$R621)+'2. AC Monitors'!$C$8</f>
        <v>35.578099999999999</v>
      </c>
      <c r="CQ621" s="35">
        <f t="shared" si="69"/>
        <v>0</v>
      </c>
      <c r="CR621" s="33">
        <f>(IF(CD621=TRUE,CI621+(CI621*'2. AC Monitors'!$D$15),'1. Version 7 Dataset'!CI621))*0.85</f>
        <v>37.738385000000001</v>
      </c>
      <c r="CS621" s="35">
        <f t="shared" si="70"/>
        <v>0</v>
      </c>
      <c r="CT621" s="35">
        <f>($AZ621*$R621*'3. Signage Displays'!$A$7)+'3. Signage Displays'!$B$7*TANH('3. Signage Displays'!$C$7*('1. Version 7 Dataset'!$R621+'3. Signage Displays'!$D$7)+'3. Signage Displays'!$E$7)+'3. Signage Displays'!$F$7</f>
        <v>30.705049481943156</v>
      </c>
      <c r="CU621" s="36">
        <f>($AZ621*$R621*'3. Signage Displays'!$A$7)</f>
        <v>1.9575930000000004</v>
      </c>
      <c r="CV621" s="37">
        <f>BE621-(AZ621*R621*'3. Signage Displays'!$A$7)</f>
        <v>13.602406999999999</v>
      </c>
      <c r="CW621" s="37">
        <f>IF(CC621=TRUE,CV621-(CT621*'3. Signage Displays'!$A$12),CV621)</f>
        <v>13.602406999999999</v>
      </c>
      <c r="CX621" s="38">
        <f>'3. Signage Displays'!$B$7*TANH('3. Signage Displays'!$C$7*('1. Version 7 Dataset'!R621+'3. Signage Displays'!$D$7)+'3. Signage Displays'!$E$7)+'3. Signage Displays'!$F$7</f>
        <v>28.747456481943154</v>
      </c>
      <c r="CY621" s="28">
        <f t="shared" si="71"/>
        <v>1</v>
      </c>
    </row>
    <row r="622" spans="1:103" s="17" customFormat="1" ht="19.5" customHeight="1">
      <c r="A622" s="28">
        <v>936</v>
      </c>
      <c r="B622" s="29" t="s">
        <v>1871</v>
      </c>
      <c r="C622" s="29" t="s">
        <v>2028</v>
      </c>
      <c r="D622" s="29" t="s">
        <v>2029</v>
      </c>
      <c r="E622" s="29" t="s">
        <v>1873</v>
      </c>
      <c r="F622" s="29" t="s">
        <v>2028</v>
      </c>
      <c r="G622" s="29" t="s">
        <v>2029</v>
      </c>
      <c r="H622" s="29" t="s">
        <v>2030</v>
      </c>
      <c r="I622" s="29" t="s">
        <v>78</v>
      </c>
      <c r="J622" s="29" t="s">
        <v>79</v>
      </c>
      <c r="K622" s="29" t="s">
        <v>105</v>
      </c>
      <c r="L622" s="29" t="s">
        <v>80</v>
      </c>
      <c r="M622" s="29" t="s">
        <v>105</v>
      </c>
      <c r="N622" s="30">
        <v>900</v>
      </c>
      <c r="O622" s="30">
        <v>15.5</v>
      </c>
      <c r="P622" s="30">
        <v>27.5</v>
      </c>
      <c r="Q622" s="31">
        <v>31.5</v>
      </c>
      <c r="R622" s="30">
        <v>426.25</v>
      </c>
      <c r="S622" s="30">
        <v>1.78</v>
      </c>
      <c r="T622" s="30">
        <v>1080</v>
      </c>
      <c r="U622" s="30">
        <v>1920</v>
      </c>
      <c r="V622" s="32">
        <v>2.1</v>
      </c>
      <c r="W622" s="30">
        <v>4874</v>
      </c>
      <c r="X622" s="30">
        <v>60</v>
      </c>
      <c r="Y622" s="30">
        <v>33</v>
      </c>
      <c r="Z622" s="29" t="s">
        <v>150</v>
      </c>
      <c r="AA622" s="29" t="s">
        <v>86</v>
      </c>
      <c r="AB622" s="29"/>
      <c r="AC622" s="29"/>
      <c r="AD622" s="29" t="s">
        <v>83</v>
      </c>
      <c r="AE622" s="29" t="s">
        <v>83</v>
      </c>
      <c r="AF622" s="29" t="s">
        <v>102</v>
      </c>
      <c r="AG622" s="29" t="s">
        <v>105</v>
      </c>
      <c r="AH622" s="29" t="s">
        <v>86</v>
      </c>
      <c r="AI622" s="29" t="s">
        <v>105</v>
      </c>
      <c r="AJ622" s="29" t="s">
        <v>86</v>
      </c>
      <c r="AK622" s="29" t="s">
        <v>86</v>
      </c>
      <c r="AL622" s="29" t="s">
        <v>102</v>
      </c>
      <c r="AM622" s="29" t="s">
        <v>105</v>
      </c>
      <c r="AN622" s="29" t="s">
        <v>86</v>
      </c>
      <c r="AO622" s="29" t="s">
        <v>86</v>
      </c>
      <c r="AP622" s="29" t="s">
        <v>86</v>
      </c>
      <c r="AQ622" s="29" t="s">
        <v>96</v>
      </c>
      <c r="AR622" s="29" t="s">
        <v>105</v>
      </c>
      <c r="AS622" s="29" t="s">
        <v>84</v>
      </c>
      <c r="AT622" s="29" t="s">
        <v>89</v>
      </c>
      <c r="AU622" s="29" t="s">
        <v>105</v>
      </c>
      <c r="AV622" s="29"/>
      <c r="AW622" s="29" t="s">
        <v>84</v>
      </c>
      <c r="AX622" s="29" t="s">
        <v>83</v>
      </c>
      <c r="AY622" s="30">
        <v>250</v>
      </c>
      <c r="AZ622" s="30">
        <v>263</v>
      </c>
      <c r="BA622" s="30">
        <v>216.3</v>
      </c>
      <c r="BB622" s="30">
        <v>199</v>
      </c>
      <c r="BC622" s="29"/>
      <c r="BD622" s="29"/>
      <c r="BE622" s="30">
        <v>23.74</v>
      </c>
      <c r="BF622" s="29"/>
      <c r="BG622" s="30">
        <v>0.17</v>
      </c>
      <c r="BH622" s="29"/>
      <c r="BI622" s="29"/>
      <c r="BJ622" s="30">
        <v>0.1</v>
      </c>
      <c r="BK622" s="30">
        <v>75.599999999999994</v>
      </c>
      <c r="BL622" s="30">
        <v>82.5</v>
      </c>
      <c r="BM622" s="30">
        <v>87</v>
      </c>
      <c r="BN622" s="29"/>
      <c r="BO622" s="29"/>
      <c r="BP622" s="29"/>
      <c r="BQ622" s="29"/>
      <c r="BR622" s="29"/>
      <c r="BS622" s="29"/>
      <c r="BT622" s="29"/>
      <c r="BU622" s="29"/>
      <c r="BV622" s="30">
        <v>0</v>
      </c>
      <c r="BW622" s="28">
        <v>936</v>
      </c>
      <c r="BX622" s="33">
        <f t="shared" si="66"/>
        <v>73.754819999999995</v>
      </c>
      <c r="BY622" s="34">
        <f>IF(COUNTIF($G$2:G622,G622)=1,1,0)</f>
        <v>1</v>
      </c>
      <c r="BZ622" s="34">
        <f t="shared" si="67"/>
        <v>1</v>
      </c>
      <c r="CA622" s="28" t="s">
        <v>3405</v>
      </c>
      <c r="CB622" s="34" t="b">
        <f t="shared" si="72"/>
        <v>0</v>
      </c>
      <c r="CC622" s="34" t="b">
        <f t="shared" si="68"/>
        <v>0</v>
      </c>
      <c r="CD622" s="34" t="b">
        <f t="array" ref="CD622">ISNUMBER(SEARCH("Touch Screen",$AJ622))</f>
        <v>0</v>
      </c>
      <c r="CE622" s="34"/>
      <c r="CF622" s="34"/>
      <c r="CG622" s="32">
        <v>33</v>
      </c>
      <c r="CH622" s="28">
        <v>0</v>
      </c>
      <c r="CI622" s="33">
        <f>('2. AC Monitors'!$A$8*'1. Version 7 Dataset'!$R622)+('1. Version 7 Dataset'!$V622*'2. AC Monitors'!$B$8)+'2. AC Monitors'!$C$8</f>
        <v>68.822499999999991</v>
      </c>
      <c r="CJ622" s="35">
        <f>BX622-('2. AC Monitors'!$B$8*V622)</f>
        <v>64.934820000000002</v>
      </c>
      <c r="CK622" s="33">
        <f>IF($CH622=0,CJ622,CJ622-('2. AC Monitors'!$A$15*'1. Version 7 Dataset'!$CG622))</f>
        <v>64.934820000000002</v>
      </c>
      <c r="CL622" s="33">
        <f>IF($CC622=TRUE,'1. Version 7 Dataset'!CK622-($CI622*'2. AC Monitors'!$B$15),'1. Version 7 Dataset'!CK622)</f>
        <v>64.934820000000002</v>
      </c>
      <c r="CM622" s="33">
        <f>IF($CD622=TRUE,CL622-($CI622*'2. AC Monitors'!$D$15),CL622)</f>
        <v>64.934820000000002</v>
      </c>
      <c r="CN622" s="33">
        <f>IF($CB622=TRUE,CM622-($CI622*'2. AC Monitors'!$E$15),CM622)</f>
        <v>64.934820000000002</v>
      </c>
      <c r="CO622" s="33">
        <f>IF($CA622="DC",CN622+(CI622*(1-'2. AC Monitors'!$D$21)),CN622)</f>
        <v>64.934820000000002</v>
      </c>
      <c r="CP622" s="35">
        <f>('2. AC Monitors'!$A$8*'1. Version 7 Dataset'!$R622)+'2. AC Monitors'!$C$8</f>
        <v>60.002499999999998</v>
      </c>
      <c r="CQ622" s="35">
        <f t="shared" si="69"/>
        <v>0</v>
      </c>
      <c r="CR622" s="33">
        <f>(IF(CD622=TRUE,CI622+(CI622*'2. AC Monitors'!$D$15),'1. Version 7 Dataset'!CI622))*0.85</f>
        <v>58.499124999999992</v>
      </c>
      <c r="CS622" s="35">
        <f t="shared" si="70"/>
        <v>0</v>
      </c>
      <c r="CT622" s="35">
        <f>($AZ622*$R622*'3. Signage Displays'!$A$7)+'3. Signage Displays'!$B$7*TANH('3. Signage Displays'!$C$7*('1. Version 7 Dataset'!$R622+'3. Signage Displays'!$D$7)+'3. Signage Displays'!$E$7)+'3. Signage Displays'!$F$7</f>
        <v>45.054050627216796</v>
      </c>
      <c r="CU622" s="36">
        <f>($AZ622*$R622*'3. Signage Displays'!$A$7)</f>
        <v>4.4841500000000005</v>
      </c>
      <c r="CV622" s="37">
        <f>BE622-(AZ622*R622*'3. Signage Displays'!$A$7)</f>
        <v>19.255849999999999</v>
      </c>
      <c r="CW622" s="37">
        <f>IF(CC622=TRUE,CV622-(CT622*'3. Signage Displays'!$A$12),CV622)</f>
        <v>19.255849999999999</v>
      </c>
      <c r="CX622" s="38">
        <f>'3. Signage Displays'!$B$7*TANH('3. Signage Displays'!$C$7*('1. Version 7 Dataset'!R622+'3. Signage Displays'!$D$7)+'3. Signage Displays'!$E$7)+'3. Signage Displays'!$F$7</f>
        <v>40.569900627216796</v>
      </c>
      <c r="CY622" s="28">
        <f t="shared" si="71"/>
        <v>1</v>
      </c>
    </row>
    <row r="623" spans="1:103" s="17" customFormat="1" ht="19.5" customHeight="1">
      <c r="A623" s="28">
        <v>937</v>
      </c>
      <c r="B623" s="29" t="s">
        <v>1871</v>
      </c>
      <c r="C623" s="29" t="s">
        <v>2028</v>
      </c>
      <c r="D623" s="29" t="s">
        <v>2029</v>
      </c>
      <c r="E623" s="29" t="s">
        <v>1873</v>
      </c>
      <c r="F623" s="29" t="s">
        <v>2028</v>
      </c>
      <c r="G623" s="29" t="s">
        <v>2029</v>
      </c>
      <c r="H623" s="29" t="s">
        <v>2030</v>
      </c>
      <c r="I623" s="29" t="s">
        <v>78</v>
      </c>
      <c r="J623" s="29" t="s">
        <v>79</v>
      </c>
      <c r="K623" s="29" t="s">
        <v>105</v>
      </c>
      <c r="L623" s="29" t="s">
        <v>80</v>
      </c>
      <c r="M623" s="29" t="s">
        <v>105</v>
      </c>
      <c r="N623" s="30">
        <v>900</v>
      </c>
      <c r="O623" s="30">
        <v>15.5</v>
      </c>
      <c r="P623" s="30">
        <v>27.5</v>
      </c>
      <c r="Q623" s="31">
        <v>31.5</v>
      </c>
      <c r="R623" s="30">
        <v>426.25</v>
      </c>
      <c r="S623" s="30">
        <v>1.78</v>
      </c>
      <c r="T623" s="30">
        <v>1080</v>
      </c>
      <c r="U623" s="30">
        <v>1920</v>
      </c>
      <c r="V623" s="32">
        <v>2.1</v>
      </c>
      <c r="W623" s="30">
        <v>4874</v>
      </c>
      <c r="X623" s="30">
        <v>60</v>
      </c>
      <c r="Y623" s="30">
        <v>33</v>
      </c>
      <c r="Z623" s="29" t="s">
        <v>150</v>
      </c>
      <c r="AA623" s="29" t="s">
        <v>86</v>
      </c>
      <c r="AB623" s="29"/>
      <c r="AC623" s="29"/>
      <c r="AD623" s="29" t="s">
        <v>83</v>
      </c>
      <c r="AE623" s="29" t="s">
        <v>83</v>
      </c>
      <c r="AF623" s="29" t="s">
        <v>102</v>
      </c>
      <c r="AG623" s="29" t="s">
        <v>105</v>
      </c>
      <c r="AH623" s="29" t="s">
        <v>86</v>
      </c>
      <c r="AI623" s="29" t="s">
        <v>105</v>
      </c>
      <c r="AJ623" s="29" t="s">
        <v>86</v>
      </c>
      <c r="AK623" s="29" t="s">
        <v>86</v>
      </c>
      <c r="AL623" s="29" t="s">
        <v>102</v>
      </c>
      <c r="AM623" s="29" t="s">
        <v>105</v>
      </c>
      <c r="AN623" s="29" t="s">
        <v>86</v>
      </c>
      <c r="AO623" s="29" t="s">
        <v>86</v>
      </c>
      <c r="AP623" s="29" t="s">
        <v>86</v>
      </c>
      <c r="AQ623" s="29" t="s">
        <v>96</v>
      </c>
      <c r="AR623" s="29" t="s">
        <v>105</v>
      </c>
      <c r="AS623" s="29" t="s">
        <v>84</v>
      </c>
      <c r="AT623" s="29" t="s">
        <v>89</v>
      </c>
      <c r="AU623" s="29" t="s">
        <v>105</v>
      </c>
      <c r="AV623" s="29"/>
      <c r="AW623" s="29" t="s">
        <v>84</v>
      </c>
      <c r="AX623" s="29" t="s">
        <v>83</v>
      </c>
      <c r="AY623" s="30">
        <v>250</v>
      </c>
      <c r="AZ623" s="30">
        <v>263</v>
      </c>
      <c r="BA623" s="30">
        <v>216.3</v>
      </c>
      <c r="BB623" s="30">
        <v>199</v>
      </c>
      <c r="BC623" s="29"/>
      <c r="BD623" s="29"/>
      <c r="BE623" s="30">
        <v>23.74</v>
      </c>
      <c r="BF623" s="29"/>
      <c r="BG623" s="30">
        <v>0.17</v>
      </c>
      <c r="BH623" s="29"/>
      <c r="BI623" s="29"/>
      <c r="BJ623" s="30">
        <v>0.1</v>
      </c>
      <c r="BK623" s="30">
        <v>75.599999999999994</v>
      </c>
      <c r="BL623" s="30">
        <v>82.5</v>
      </c>
      <c r="BM623" s="30">
        <v>87</v>
      </c>
      <c r="BN623" s="29"/>
      <c r="BO623" s="29"/>
      <c r="BP623" s="29"/>
      <c r="BQ623" s="29"/>
      <c r="BR623" s="29"/>
      <c r="BS623" s="29"/>
      <c r="BT623" s="29"/>
      <c r="BU623" s="29"/>
      <c r="BV623" s="30">
        <v>0</v>
      </c>
      <c r="BW623" s="28">
        <v>937</v>
      </c>
      <c r="BX623" s="33">
        <f t="shared" si="66"/>
        <v>73.754819999999995</v>
      </c>
      <c r="BY623" s="34">
        <f>IF(COUNTIF($G$2:G623,G623)=1,1,0)</f>
        <v>0</v>
      </c>
      <c r="BZ623" s="34">
        <f t="shared" si="67"/>
        <v>1</v>
      </c>
      <c r="CA623" s="28" t="s">
        <v>3405</v>
      </c>
      <c r="CB623" s="34" t="b">
        <f t="shared" si="72"/>
        <v>0</v>
      </c>
      <c r="CC623" s="34" t="b">
        <f t="shared" si="68"/>
        <v>0</v>
      </c>
      <c r="CD623" s="34" t="b">
        <f t="array" ref="CD623">ISNUMBER(SEARCH("Touch Screen",$AJ623))</f>
        <v>0</v>
      </c>
      <c r="CE623" s="34"/>
      <c r="CF623" s="34"/>
      <c r="CG623" s="32">
        <v>33</v>
      </c>
      <c r="CH623" s="28">
        <v>0</v>
      </c>
      <c r="CI623" s="33">
        <f>('2. AC Monitors'!$A$8*'1. Version 7 Dataset'!$R623)+('1. Version 7 Dataset'!$V623*'2. AC Monitors'!$B$8)+'2. AC Monitors'!$C$8</f>
        <v>68.822499999999991</v>
      </c>
      <c r="CJ623" s="35">
        <f>BX623-('2. AC Monitors'!$B$8*V623)</f>
        <v>64.934820000000002</v>
      </c>
      <c r="CK623" s="33">
        <f>IF($CH623=0,CJ623,CJ623-('2. AC Monitors'!$A$15*'1. Version 7 Dataset'!$CG623))</f>
        <v>64.934820000000002</v>
      </c>
      <c r="CL623" s="33">
        <f>IF($CC623=TRUE,'1. Version 7 Dataset'!CK623-($CI623*'2. AC Monitors'!$B$15),'1. Version 7 Dataset'!CK623)</f>
        <v>64.934820000000002</v>
      </c>
      <c r="CM623" s="33">
        <f>IF($CD623=TRUE,CL623-($CI623*'2. AC Monitors'!$D$15),CL623)</f>
        <v>64.934820000000002</v>
      </c>
      <c r="CN623" s="33">
        <f>IF($CB623=TRUE,CM623-($CI623*'2. AC Monitors'!$E$15),CM623)</f>
        <v>64.934820000000002</v>
      </c>
      <c r="CO623" s="33">
        <f>IF($CA623="DC",CN623+(CI623*(1-'2. AC Monitors'!$D$21)),CN623)</f>
        <v>64.934820000000002</v>
      </c>
      <c r="CP623" s="35">
        <f>('2. AC Monitors'!$A$8*'1. Version 7 Dataset'!$R623)+'2. AC Monitors'!$C$8</f>
        <v>60.002499999999998</v>
      </c>
      <c r="CQ623" s="35">
        <f t="shared" si="69"/>
        <v>0</v>
      </c>
      <c r="CR623" s="33">
        <f>(IF(CD623=TRUE,CI623+(CI623*'2. AC Monitors'!$D$15),'1. Version 7 Dataset'!CI623))*0.85</f>
        <v>58.499124999999992</v>
      </c>
      <c r="CS623" s="35">
        <f t="shared" si="70"/>
        <v>0</v>
      </c>
      <c r="CT623" s="35">
        <f>($AZ623*$R623*'3. Signage Displays'!$A$7)+'3. Signage Displays'!$B$7*TANH('3. Signage Displays'!$C$7*('1. Version 7 Dataset'!$R623+'3. Signage Displays'!$D$7)+'3. Signage Displays'!$E$7)+'3. Signage Displays'!$F$7</f>
        <v>45.054050627216796</v>
      </c>
      <c r="CU623" s="36">
        <f>($AZ623*$R623*'3. Signage Displays'!$A$7)</f>
        <v>4.4841500000000005</v>
      </c>
      <c r="CV623" s="37">
        <f>BE623-(AZ623*R623*'3. Signage Displays'!$A$7)</f>
        <v>19.255849999999999</v>
      </c>
      <c r="CW623" s="37">
        <f>IF(CC623=TRUE,CV623-(CT623*'3. Signage Displays'!$A$12),CV623)</f>
        <v>19.255849999999999</v>
      </c>
      <c r="CX623" s="38">
        <f>'3. Signage Displays'!$B$7*TANH('3. Signage Displays'!$C$7*('1. Version 7 Dataset'!R623+'3. Signage Displays'!$D$7)+'3. Signage Displays'!$E$7)+'3. Signage Displays'!$F$7</f>
        <v>40.569900627216796</v>
      </c>
      <c r="CY623" s="28">
        <f t="shared" si="71"/>
        <v>1</v>
      </c>
    </row>
    <row r="624" spans="1:103" s="17" customFormat="1" ht="19.5" customHeight="1">
      <c r="A624" s="28">
        <v>939</v>
      </c>
      <c r="B624" s="29" t="s">
        <v>1871</v>
      </c>
      <c r="C624" s="29" t="s">
        <v>1973</v>
      </c>
      <c r="D624" s="29" t="s">
        <v>1974</v>
      </c>
      <c r="E624" s="29" t="s">
        <v>1873</v>
      </c>
      <c r="F624" s="29" t="s">
        <v>1973</v>
      </c>
      <c r="G624" s="29" t="s">
        <v>1974</v>
      </c>
      <c r="H624" s="29" t="s">
        <v>1975</v>
      </c>
      <c r="I624" s="29" t="s">
        <v>78</v>
      </c>
      <c r="J624" s="29" t="s">
        <v>79</v>
      </c>
      <c r="K624" s="29" t="s">
        <v>105</v>
      </c>
      <c r="L624" s="29" t="s">
        <v>80</v>
      </c>
      <c r="M624" s="29" t="s">
        <v>105</v>
      </c>
      <c r="N624" s="30">
        <v>600</v>
      </c>
      <c r="O624" s="30">
        <v>13.2</v>
      </c>
      <c r="P624" s="30">
        <v>23.6</v>
      </c>
      <c r="Q624" s="31">
        <v>27</v>
      </c>
      <c r="R624" s="30">
        <v>311.67</v>
      </c>
      <c r="S624" s="30">
        <v>1.78</v>
      </c>
      <c r="T624" s="30">
        <v>1080</v>
      </c>
      <c r="U624" s="30">
        <v>1920</v>
      </c>
      <c r="V624" s="32">
        <v>2.1</v>
      </c>
      <c r="W624" s="30">
        <v>6654</v>
      </c>
      <c r="X624" s="30">
        <v>60</v>
      </c>
      <c r="Y624" s="30">
        <v>33</v>
      </c>
      <c r="Z624" s="29" t="s">
        <v>150</v>
      </c>
      <c r="AA624" s="29" t="s">
        <v>86</v>
      </c>
      <c r="AB624" s="29"/>
      <c r="AC624" s="29"/>
      <c r="AD624" s="29" t="s">
        <v>83</v>
      </c>
      <c r="AE624" s="29" t="s">
        <v>83</v>
      </c>
      <c r="AF624" s="29" t="s">
        <v>127</v>
      </c>
      <c r="AG624" s="29" t="s">
        <v>105</v>
      </c>
      <c r="AH624" s="29" t="s">
        <v>86</v>
      </c>
      <c r="AI624" s="29" t="s">
        <v>105</v>
      </c>
      <c r="AJ624" s="29" t="s">
        <v>86</v>
      </c>
      <c r="AK624" s="29" t="s">
        <v>86</v>
      </c>
      <c r="AL624" s="29" t="s">
        <v>102</v>
      </c>
      <c r="AM624" s="29" t="s">
        <v>105</v>
      </c>
      <c r="AN624" s="29" t="s">
        <v>86</v>
      </c>
      <c r="AO624" s="29" t="s">
        <v>86</v>
      </c>
      <c r="AP624" s="29" t="s">
        <v>86</v>
      </c>
      <c r="AQ624" s="29" t="s">
        <v>96</v>
      </c>
      <c r="AR624" s="29" t="s">
        <v>105</v>
      </c>
      <c r="AS624" s="29" t="s">
        <v>84</v>
      </c>
      <c r="AT624" s="29" t="s">
        <v>89</v>
      </c>
      <c r="AU624" s="29" t="s">
        <v>105</v>
      </c>
      <c r="AV624" s="30">
        <v>4</v>
      </c>
      <c r="AW624" s="29" t="s">
        <v>84</v>
      </c>
      <c r="AX624" s="29" t="s">
        <v>83</v>
      </c>
      <c r="AY624" s="30">
        <v>240</v>
      </c>
      <c r="AZ624" s="30">
        <v>258</v>
      </c>
      <c r="BA624" s="30">
        <v>252</v>
      </c>
      <c r="BB624" s="30">
        <v>200</v>
      </c>
      <c r="BC624" s="29"/>
      <c r="BD624" s="29"/>
      <c r="BE624" s="30">
        <v>17.489999999999998</v>
      </c>
      <c r="BF624" s="29"/>
      <c r="BG624" s="30">
        <v>0.26</v>
      </c>
      <c r="BH624" s="30">
        <v>0.3</v>
      </c>
      <c r="BI624" s="29"/>
      <c r="BJ624" s="30">
        <v>0.2</v>
      </c>
      <c r="BK624" s="30">
        <v>55.1</v>
      </c>
      <c r="BL624" s="30">
        <v>60.91</v>
      </c>
      <c r="BM624" s="30">
        <v>64.099999999999994</v>
      </c>
      <c r="BN624" s="29"/>
      <c r="BO624" s="29"/>
      <c r="BP624" s="30">
        <v>0.2</v>
      </c>
      <c r="BQ624" s="30">
        <v>0.26</v>
      </c>
      <c r="BR624" s="30">
        <v>0.3</v>
      </c>
      <c r="BS624" s="30">
        <v>17.489999999999998</v>
      </c>
      <c r="BT624" s="30">
        <v>55.1</v>
      </c>
      <c r="BU624" s="29"/>
      <c r="BV624" s="30">
        <v>0</v>
      </c>
      <c r="BW624" s="28">
        <v>939</v>
      </c>
      <c r="BX624" s="33">
        <f t="shared" si="66"/>
        <v>55.104779999999991</v>
      </c>
      <c r="BY624" s="34">
        <f>IF(COUNTIF($G$2:G624,G624)=1,1,0)</f>
        <v>1</v>
      </c>
      <c r="BZ624" s="34">
        <f t="shared" si="67"/>
        <v>1</v>
      </c>
      <c r="CA624" s="28" t="s">
        <v>3405</v>
      </c>
      <c r="CB624" s="34" t="b">
        <f t="shared" si="72"/>
        <v>0</v>
      </c>
      <c r="CC624" s="34" t="b">
        <f t="shared" si="68"/>
        <v>0</v>
      </c>
      <c r="CD624" s="34" t="b">
        <f t="array" ref="CD624">ISNUMBER(SEARCH("Touch Screen",$AJ624))</f>
        <v>0</v>
      </c>
      <c r="CE624" s="34"/>
      <c r="CF624" s="34"/>
      <c r="CG624" s="32">
        <v>33</v>
      </c>
      <c r="CH624" s="28">
        <v>0</v>
      </c>
      <c r="CI624" s="33">
        <f>('2. AC Monitors'!$A$8*'1. Version 7 Dataset'!$R624)+('1. Version 7 Dataset'!$V624*'2. AC Monitors'!$B$8)+'2. AC Monitors'!$C$8</f>
        <v>54.843740000000004</v>
      </c>
      <c r="CJ624" s="35">
        <f>BX624-('2. AC Monitors'!$B$8*V624)</f>
        <v>46.284779999999991</v>
      </c>
      <c r="CK624" s="33">
        <f>IF($CH624=0,CJ624,CJ624-('2. AC Monitors'!$A$15*'1. Version 7 Dataset'!$CG624))</f>
        <v>46.284779999999991</v>
      </c>
      <c r="CL624" s="33">
        <f>IF($CC624=TRUE,'1. Version 7 Dataset'!CK624-($CI624*'2. AC Monitors'!$B$15),'1. Version 7 Dataset'!CK624)</f>
        <v>46.284779999999991</v>
      </c>
      <c r="CM624" s="33">
        <f>IF($CD624=TRUE,CL624-($CI624*'2. AC Monitors'!$D$15),CL624)</f>
        <v>46.284779999999991</v>
      </c>
      <c r="CN624" s="33">
        <f>IF($CB624=TRUE,CM624-($CI624*'2. AC Monitors'!$E$15),CM624)</f>
        <v>46.284779999999991</v>
      </c>
      <c r="CO624" s="33">
        <f>IF($CA624="DC",CN624+(CI624*(1-'2. AC Monitors'!$D$21)),CN624)</f>
        <v>46.284779999999991</v>
      </c>
      <c r="CP624" s="35">
        <f>('2. AC Monitors'!$A$8*'1. Version 7 Dataset'!$R624)+'2. AC Monitors'!$C$8</f>
        <v>46.023740000000004</v>
      </c>
      <c r="CQ624" s="35">
        <f t="shared" si="69"/>
        <v>0</v>
      </c>
      <c r="CR624" s="33">
        <f>(IF(CD624=TRUE,CI624+(CI624*'2. AC Monitors'!$D$15),'1. Version 7 Dataset'!CI624))*0.85</f>
        <v>46.617179</v>
      </c>
      <c r="CS624" s="35">
        <f t="shared" si="70"/>
        <v>0</v>
      </c>
      <c r="CT624" s="35">
        <f>($AZ624*$R624*'3. Signage Displays'!$A$7)+'3. Signage Displays'!$B$7*TANH('3. Signage Displays'!$C$7*('1. Version 7 Dataset'!$R624+'3. Signage Displays'!$D$7)+'3. Signage Displays'!$E$7)+'3. Signage Displays'!$F$7</f>
        <v>37.054796479051404</v>
      </c>
      <c r="CU624" s="36">
        <f>($AZ624*$R624*'3. Signage Displays'!$A$7)</f>
        <v>3.2164344000000002</v>
      </c>
      <c r="CV624" s="37">
        <f>BE624-(AZ624*R624*'3. Signage Displays'!$A$7)</f>
        <v>14.273565599999998</v>
      </c>
      <c r="CW624" s="37">
        <f>IF(CC624=TRUE,CV624-(CT624*'3. Signage Displays'!$A$12),CV624)</f>
        <v>14.273565599999998</v>
      </c>
      <c r="CX624" s="38">
        <f>'3. Signage Displays'!$B$7*TANH('3. Signage Displays'!$C$7*('1. Version 7 Dataset'!R624+'3. Signage Displays'!$D$7)+'3. Signage Displays'!$E$7)+'3. Signage Displays'!$F$7</f>
        <v>33.8383620790514</v>
      </c>
      <c r="CY624" s="28">
        <f t="shared" si="71"/>
        <v>1</v>
      </c>
    </row>
    <row r="625" spans="1:103" s="17" customFormat="1" ht="19.5" customHeight="1">
      <c r="A625" s="28">
        <v>944</v>
      </c>
      <c r="B625" s="29" t="s">
        <v>1132</v>
      </c>
      <c r="C625" s="29" t="s">
        <v>1164</v>
      </c>
      <c r="D625" s="29" t="s">
        <v>1165</v>
      </c>
      <c r="E625" s="29" t="s">
        <v>1135</v>
      </c>
      <c r="F625" s="29" t="s">
        <v>1164</v>
      </c>
      <c r="G625" s="29" t="s">
        <v>1165</v>
      </c>
      <c r="H625" s="29" t="s">
        <v>1166</v>
      </c>
      <c r="I625" s="29" t="s">
        <v>78</v>
      </c>
      <c r="J625" s="29" t="s">
        <v>88</v>
      </c>
      <c r="K625" s="29" t="s">
        <v>158</v>
      </c>
      <c r="L625" s="29" t="s">
        <v>80</v>
      </c>
      <c r="M625" s="29" t="s">
        <v>105</v>
      </c>
      <c r="N625" s="30">
        <v>1000</v>
      </c>
      <c r="O625" s="30">
        <v>10.5</v>
      </c>
      <c r="P625" s="30">
        <v>18.7</v>
      </c>
      <c r="Q625" s="31">
        <v>21.5</v>
      </c>
      <c r="R625" s="30">
        <v>197.5</v>
      </c>
      <c r="S625" s="30">
        <v>1.6</v>
      </c>
      <c r="T625" s="30">
        <v>1080</v>
      </c>
      <c r="U625" s="30">
        <v>1920</v>
      </c>
      <c r="V625" s="32">
        <v>2.1</v>
      </c>
      <c r="W625" s="30">
        <v>10499</v>
      </c>
      <c r="X625" s="30">
        <v>60</v>
      </c>
      <c r="Y625" s="30">
        <v>32.700000000000003</v>
      </c>
      <c r="Z625" s="29" t="s">
        <v>81</v>
      </c>
      <c r="AA625" s="29" t="s">
        <v>86</v>
      </c>
      <c r="AB625" s="29"/>
      <c r="AC625" s="29"/>
      <c r="AD625" s="29" t="s">
        <v>84</v>
      </c>
      <c r="AE625" s="29" t="s">
        <v>83</v>
      </c>
      <c r="AF625" s="29" t="s">
        <v>127</v>
      </c>
      <c r="AG625" s="29" t="s">
        <v>105</v>
      </c>
      <c r="AH625" s="29" t="s">
        <v>86</v>
      </c>
      <c r="AI625" s="29" t="s">
        <v>105</v>
      </c>
      <c r="AJ625" s="29" t="s">
        <v>86</v>
      </c>
      <c r="AK625" s="29" t="s">
        <v>86</v>
      </c>
      <c r="AL625" s="29" t="s">
        <v>102</v>
      </c>
      <c r="AM625" s="29" t="s">
        <v>105</v>
      </c>
      <c r="AN625" s="29" t="s">
        <v>86</v>
      </c>
      <c r="AO625" s="29" t="s">
        <v>86</v>
      </c>
      <c r="AP625" s="29" t="s">
        <v>86</v>
      </c>
      <c r="AQ625" s="29" t="s">
        <v>96</v>
      </c>
      <c r="AR625" s="29" t="s">
        <v>105</v>
      </c>
      <c r="AS625" s="29" t="s">
        <v>84</v>
      </c>
      <c r="AT625" s="29" t="s">
        <v>89</v>
      </c>
      <c r="AU625" s="29" t="s">
        <v>105</v>
      </c>
      <c r="AV625" s="30">
        <v>0</v>
      </c>
      <c r="AW625" s="29" t="s">
        <v>84</v>
      </c>
      <c r="AX625" s="29" t="s">
        <v>84</v>
      </c>
      <c r="AY625" s="30">
        <v>245</v>
      </c>
      <c r="AZ625" s="30">
        <v>245</v>
      </c>
      <c r="BA625" s="30">
        <v>168.8</v>
      </c>
      <c r="BB625" s="30">
        <v>200</v>
      </c>
      <c r="BC625" s="29"/>
      <c r="BD625" s="29"/>
      <c r="BE625" s="30">
        <v>15.73</v>
      </c>
      <c r="BF625" s="29"/>
      <c r="BG625" s="30">
        <v>0.19</v>
      </c>
      <c r="BH625" s="30">
        <v>0.19</v>
      </c>
      <c r="BI625" s="29"/>
      <c r="BJ625" s="30">
        <v>0.15</v>
      </c>
      <c r="BK625" s="30">
        <v>49.31</v>
      </c>
      <c r="BL625" s="30">
        <v>49.31</v>
      </c>
      <c r="BM625" s="30">
        <v>50.6</v>
      </c>
      <c r="BN625" s="29"/>
      <c r="BO625" s="29"/>
      <c r="BP625" s="30">
        <v>0.2</v>
      </c>
      <c r="BQ625" s="30">
        <v>0.24</v>
      </c>
      <c r="BR625" s="30">
        <v>0.24</v>
      </c>
      <c r="BS625" s="30">
        <v>15.81</v>
      </c>
      <c r="BT625" s="30">
        <v>49.85</v>
      </c>
      <c r="BU625" s="29"/>
      <c r="BV625" s="30">
        <v>0</v>
      </c>
      <c r="BW625" s="28">
        <v>944</v>
      </c>
      <c r="BX625" s="33">
        <f t="shared" si="66"/>
        <v>49.310039999999994</v>
      </c>
      <c r="BY625" s="34">
        <f>IF(COUNTIF($G$2:G625,G625)=1,1,0)</f>
        <v>1</v>
      </c>
      <c r="BZ625" s="34">
        <f t="shared" si="67"/>
        <v>1</v>
      </c>
      <c r="CA625" s="28" t="s">
        <v>3405</v>
      </c>
      <c r="CB625" s="34" t="b">
        <f t="shared" si="72"/>
        <v>0</v>
      </c>
      <c r="CC625" s="34" t="b">
        <f t="shared" si="68"/>
        <v>0</v>
      </c>
      <c r="CD625" s="34" t="b">
        <f t="array" ref="CD625">ISNUMBER(SEARCH("Touch Screen",$AJ625))</f>
        <v>0</v>
      </c>
      <c r="CE625" s="34"/>
      <c r="CF625" s="34"/>
      <c r="CG625" s="32">
        <v>32.700000000000003</v>
      </c>
      <c r="CH625" s="28">
        <v>0</v>
      </c>
      <c r="CI625" s="33">
        <f>('2. AC Monitors'!$A$8*'1. Version 7 Dataset'!$R625)+('1. Version 7 Dataset'!$V625*'2. AC Monitors'!$B$8)+'2. AC Monitors'!$C$8</f>
        <v>40.914999999999999</v>
      </c>
      <c r="CJ625" s="35">
        <f>BX625-('2. AC Monitors'!$B$8*V625)</f>
        <v>40.490039999999993</v>
      </c>
      <c r="CK625" s="33">
        <f>IF($CH625=0,CJ625,CJ625-('2. AC Monitors'!$A$15*'1. Version 7 Dataset'!$CG625))</f>
        <v>40.490039999999993</v>
      </c>
      <c r="CL625" s="33">
        <f>IF($CC625=TRUE,'1. Version 7 Dataset'!CK625-($CI625*'2. AC Monitors'!$B$15),'1. Version 7 Dataset'!CK625)</f>
        <v>40.490039999999993</v>
      </c>
      <c r="CM625" s="33">
        <f>IF($CD625=TRUE,CL625-($CI625*'2. AC Monitors'!$D$15),CL625)</f>
        <v>40.490039999999993</v>
      </c>
      <c r="CN625" s="33">
        <f>IF($CB625=TRUE,CM625-($CI625*'2. AC Monitors'!$E$15),CM625)</f>
        <v>40.490039999999993</v>
      </c>
      <c r="CO625" s="33">
        <f>IF($CA625="DC",CN625+(CI625*(1-'2. AC Monitors'!$D$21)),CN625)</f>
        <v>40.490039999999993</v>
      </c>
      <c r="CP625" s="35">
        <f>('2. AC Monitors'!$A$8*'1. Version 7 Dataset'!$R625)+'2. AC Monitors'!$C$8</f>
        <v>32.094999999999999</v>
      </c>
      <c r="CQ625" s="35">
        <f t="shared" si="69"/>
        <v>0</v>
      </c>
      <c r="CR625" s="33">
        <f>(IF(CD625=TRUE,CI625+(CI625*'2. AC Monitors'!$D$15),'1. Version 7 Dataset'!CI625))*0.85</f>
        <v>34.777749999999997</v>
      </c>
      <c r="CS625" s="35">
        <f t="shared" si="70"/>
        <v>0</v>
      </c>
      <c r="CT625" s="35">
        <f>($AZ625*$R625*'3. Signage Displays'!$A$7)+'3. Signage Displays'!$B$7*TANH('3. Signage Displays'!$C$7*('1. Version 7 Dataset'!$R625+'3. Signage Displays'!$D$7)+'3. Signage Displays'!$E$7)+'3. Signage Displays'!$F$7</f>
        <v>28.977400010988553</v>
      </c>
      <c r="CU625" s="36">
        <f>($AZ625*$R625*'3. Signage Displays'!$A$7)</f>
        <v>1.9355000000000002</v>
      </c>
      <c r="CV625" s="37">
        <f>BE625-(AZ625*R625*'3. Signage Displays'!$A$7)</f>
        <v>13.794499999999999</v>
      </c>
      <c r="CW625" s="37">
        <f>IF(CC625=TRUE,CV625-(CT625*'3. Signage Displays'!$A$12),CV625)</f>
        <v>13.794499999999999</v>
      </c>
      <c r="CX625" s="38">
        <f>'3. Signage Displays'!$B$7*TANH('3. Signage Displays'!$C$7*('1. Version 7 Dataset'!R625+'3. Signage Displays'!$D$7)+'3. Signage Displays'!$E$7)+'3. Signage Displays'!$F$7</f>
        <v>27.041900010988552</v>
      </c>
      <c r="CY625" s="28">
        <f t="shared" si="71"/>
        <v>1</v>
      </c>
    </row>
    <row r="626" spans="1:103" s="17" customFormat="1" ht="19.5" customHeight="1">
      <c r="A626" s="28">
        <v>946</v>
      </c>
      <c r="B626" s="29" t="s">
        <v>780</v>
      </c>
      <c r="C626" s="29" t="s">
        <v>786</v>
      </c>
      <c r="D626" s="29" t="s">
        <v>787</v>
      </c>
      <c r="E626" s="29" t="s">
        <v>783</v>
      </c>
      <c r="F626" s="29" t="s">
        <v>786</v>
      </c>
      <c r="G626" s="29" t="s">
        <v>787</v>
      </c>
      <c r="H626" s="29"/>
      <c r="I626" s="29" t="s">
        <v>78</v>
      </c>
      <c r="J626" s="29" t="s">
        <v>79</v>
      </c>
      <c r="K626" s="29"/>
      <c r="L626" s="29" t="s">
        <v>80</v>
      </c>
      <c r="M626" s="29"/>
      <c r="N626" s="30">
        <v>5000000</v>
      </c>
      <c r="O626" s="30">
        <v>11.7</v>
      </c>
      <c r="P626" s="30">
        <v>20.7</v>
      </c>
      <c r="Q626" s="31">
        <v>23.8</v>
      </c>
      <c r="R626" s="30">
        <v>242.04</v>
      </c>
      <c r="S626" s="30">
        <v>1.78</v>
      </c>
      <c r="T626" s="30">
        <v>1920</v>
      </c>
      <c r="U626" s="30">
        <v>1080</v>
      </c>
      <c r="V626" s="32">
        <v>2.1</v>
      </c>
      <c r="W626" s="30">
        <v>8567</v>
      </c>
      <c r="X626" s="30">
        <v>60</v>
      </c>
      <c r="Y626" s="30">
        <v>0.8</v>
      </c>
      <c r="Z626" s="29" t="s">
        <v>81</v>
      </c>
      <c r="AA626" s="29" t="s">
        <v>86</v>
      </c>
      <c r="AB626" s="29"/>
      <c r="AC626" s="29"/>
      <c r="AD626" s="29" t="s">
        <v>83</v>
      </c>
      <c r="AE626" s="29" t="s">
        <v>84</v>
      </c>
      <c r="AF626" s="29" t="s">
        <v>306</v>
      </c>
      <c r="AG626" s="29"/>
      <c r="AH626" s="29" t="s">
        <v>86</v>
      </c>
      <c r="AI626" s="29"/>
      <c r="AJ626" s="29" t="s">
        <v>86</v>
      </c>
      <c r="AK626" s="29" t="s">
        <v>86</v>
      </c>
      <c r="AL626" s="29" t="s">
        <v>306</v>
      </c>
      <c r="AM626" s="29"/>
      <c r="AN626" s="29" t="s">
        <v>86</v>
      </c>
      <c r="AO626" s="29" t="s">
        <v>86</v>
      </c>
      <c r="AP626" s="29" t="s">
        <v>86</v>
      </c>
      <c r="AQ626" s="29" t="s">
        <v>96</v>
      </c>
      <c r="AR626" s="29"/>
      <c r="AS626" s="29" t="s">
        <v>84</v>
      </c>
      <c r="AT626" s="29" t="s">
        <v>89</v>
      </c>
      <c r="AU626" s="29"/>
      <c r="AV626" s="29"/>
      <c r="AW626" s="29" t="s">
        <v>84</v>
      </c>
      <c r="AX626" s="29" t="s">
        <v>84</v>
      </c>
      <c r="AY626" s="30">
        <v>250</v>
      </c>
      <c r="AZ626" s="30">
        <v>296</v>
      </c>
      <c r="BA626" s="30">
        <v>184</v>
      </c>
      <c r="BB626" s="30">
        <v>200</v>
      </c>
      <c r="BC626" s="29"/>
      <c r="BD626" s="29"/>
      <c r="BE626" s="30">
        <v>16.07</v>
      </c>
      <c r="BF626" s="29"/>
      <c r="BG626" s="30">
        <v>0.12</v>
      </c>
      <c r="BH626" s="29"/>
      <c r="BI626" s="29"/>
      <c r="BJ626" s="30">
        <v>0.11</v>
      </c>
      <c r="BK626" s="30">
        <v>49.95</v>
      </c>
      <c r="BL626" s="30">
        <v>50</v>
      </c>
      <c r="BM626" s="30">
        <v>54.1</v>
      </c>
      <c r="BN626" s="29"/>
      <c r="BO626" s="29"/>
      <c r="BP626" s="29"/>
      <c r="BQ626" s="29"/>
      <c r="BR626" s="29"/>
      <c r="BS626" s="29"/>
      <c r="BT626" s="29"/>
      <c r="BU626" s="29"/>
      <c r="BV626" s="30">
        <v>0</v>
      </c>
      <c r="BW626" s="28">
        <v>946</v>
      </c>
      <c r="BX626" s="33">
        <f t="shared" si="66"/>
        <v>49.953899999999997</v>
      </c>
      <c r="BY626" s="34">
        <f>IF(COUNTIF($G$2:G626,G626)=1,1,0)</f>
        <v>1</v>
      </c>
      <c r="BZ626" s="34">
        <f t="shared" si="67"/>
        <v>1</v>
      </c>
      <c r="CA626" s="28" t="s">
        <v>3405</v>
      </c>
      <c r="CB626" s="34" t="b">
        <f t="shared" si="72"/>
        <v>0</v>
      </c>
      <c r="CC626" s="34" t="b">
        <f t="shared" si="68"/>
        <v>0</v>
      </c>
      <c r="CD626" s="34" t="b">
        <f t="array" ref="CD626">ISNUMBER(SEARCH("Touch Screen",$AJ626))</f>
        <v>0</v>
      </c>
      <c r="CE626" s="34"/>
      <c r="CF626" s="34"/>
      <c r="CG626" s="32">
        <v>0.8</v>
      </c>
      <c r="CH626" s="28">
        <v>0</v>
      </c>
      <c r="CI626" s="33">
        <f>('2. AC Monitors'!$A$8*'1. Version 7 Dataset'!$R626)+('1. Version 7 Dataset'!$V626*'2. AC Monitors'!$B$8)+'2. AC Monitors'!$C$8</f>
        <v>46.348879999999994</v>
      </c>
      <c r="CJ626" s="35">
        <f>BX626-('2. AC Monitors'!$B$8*V626)</f>
        <v>41.133899999999997</v>
      </c>
      <c r="CK626" s="33">
        <f>IF($CH626=0,CJ626,CJ626-('2. AC Monitors'!$A$15*'1. Version 7 Dataset'!$CG626))</f>
        <v>41.133899999999997</v>
      </c>
      <c r="CL626" s="33">
        <f>IF($CC626=TRUE,'1. Version 7 Dataset'!CK626-($CI626*'2. AC Monitors'!$B$15),'1. Version 7 Dataset'!CK626)</f>
        <v>41.133899999999997</v>
      </c>
      <c r="CM626" s="33">
        <f>IF($CD626=TRUE,CL626-($CI626*'2. AC Monitors'!$D$15),CL626)</f>
        <v>41.133899999999997</v>
      </c>
      <c r="CN626" s="33">
        <f>IF($CB626=TRUE,CM626-($CI626*'2. AC Monitors'!$E$15),CM626)</f>
        <v>41.133899999999997</v>
      </c>
      <c r="CO626" s="33">
        <f>IF($CA626="DC",CN626+(CI626*(1-'2. AC Monitors'!$D$21)),CN626)</f>
        <v>41.133899999999997</v>
      </c>
      <c r="CP626" s="35">
        <f>('2. AC Monitors'!$A$8*'1. Version 7 Dataset'!$R626)+'2. AC Monitors'!$C$8</f>
        <v>37.528880000000001</v>
      </c>
      <c r="CQ626" s="35">
        <f t="shared" si="69"/>
        <v>0</v>
      </c>
      <c r="CR626" s="33">
        <f>(IF(CD626=TRUE,CI626+(CI626*'2. AC Monitors'!$D$15),'1. Version 7 Dataset'!CI626))*0.85</f>
        <v>39.396547999999996</v>
      </c>
      <c r="CS626" s="35">
        <f t="shared" si="70"/>
        <v>0</v>
      </c>
      <c r="CT626" s="35">
        <f>($AZ626*$R626*'3. Signage Displays'!$A$7)+'3. Signage Displays'!$B$7*TANH('3. Signage Displays'!$C$7*('1. Version 7 Dataset'!$R626+'3. Signage Displays'!$D$7)+'3. Signage Displays'!$E$7)+'3. Signage Displays'!$F$7</f>
        <v>32.56693591915387</v>
      </c>
      <c r="CU626" s="36">
        <f>($AZ626*$R626*'3. Signage Displays'!$A$7)</f>
        <v>2.8657536000000001</v>
      </c>
      <c r="CV626" s="37">
        <f>BE626-(AZ626*R626*'3. Signage Displays'!$A$7)</f>
        <v>13.204246400000001</v>
      </c>
      <c r="CW626" s="37">
        <f>IF(CC626=TRUE,CV626-(CT626*'3. Signage Displays'!$A$12),CV626)</f>
        <v>13.204246400000001</v>
      </c>
      <c r="CX626" s="38">
        <f>'3. Signage Displays'!$B$7*TANH('3. Signage Displays'!$C$7*('1. Version 7 Dataset'!R626+'3. Signage Displays'!$D$7)+'3. Signage Displays'!$E$7)+'3. Signage Displays'!$F$7</f>
        <v>29.701182319153872</v>
      </c>
      <c r="CY626" s="28">
        <f t="shared" si="71"/>
        <v>1</v>
      </c>
    </row>
    <row r="627" spans="1:103" s="17" customFormat="1" ht="19.5" customHeight="1">
      <c r="A627" s="28">
        <v>947</v>
      </c>
      <c r="B627" s="29" t="s">
        <v>1268</v>
      </c>
      <c r="C627" s="29" t="s">
        <v>1279</v>
      </c>
      <c r="D627" s="29" t="s">
        <v>1280</v>
      </c>
      <c r="E627" s="29" t="s">
        <v>1271</v>
      </c>
      <c r="F627" s="29" t="s">
        <v>1279</v>
      </c>
      <c r="G627" s="29" t="s">
        <v>1280</v>
      </c>
      <c r="H627" s="29"/>
      <c r="I627" s="29" t="s">
        <v>78</v>
      </c>
      <c r="J627" s="29" t="s">
        <v>88</v>
      </c>
      <c r="K627" s="29" t="s">
        <v>158</v>
      </c>
      <c r="L627" s="29" t="s">
        <v>80</v>
      </c>
      <c r="M627" s="29" t="s">
        <v>105</v>
      </c>
      <c r="N627" s="30">
        <v>600</v>
      </c>
      <c r="O627" s="30">
        <v>10.1</v>
      </c>
      <c r="P627" s="30">
        <v>18</v>
      </c>
      <c r="Q627" s="31">
        <v>20.7</v>
      </c>
      <c r="R627" s="30">
        <v>182.82</v>
      </c>
      <c r="S627" s="30">
        <v>1.78</v>
      </c>
      <c r="T627" s="30">
        <v>1080</v>
      </c>
      <c r="U627" s="30">
        <v>1920</v>
      </c>
      <c r="V627" s="32">
        <v>2.1</v>
      </c>
      <c r="W627" s="30">
        <v>11342</v>
      </c>
      <c r="X627" s="30">
        <v>60</v>
      </c>
      <c r="Y627" s="30">
        <v>33.4</v>
      </c>
      <c r="Z627" s="29" t="s">
        <v>81</v>
      </c>
      <c r="AA627" s="29" t="s">
        <v>86</v>
      </c>
      <c r="AB627" s="29"/>
      <c r="AC627" s="29"/>
      <c r="AD627" s="29" t="s">
        <v>84</v>
      </c>
      <c r="AE627" s="29" t="s">
        <v>83</v>
      </c>
      <c r="AF627" s="29" t="s">
        <v>405</v>
      </c>
      <c r="AG627" s="29" t="s">
        <v>105</v>
      </c>
      <c r="AH627" s="29" t="s">
        <v>86</v>
      </c>
      <c r="AI627" s="29" t="s">
        <v>105</v>
      </c>
      <c r="AJ627" s="29" t="s">
        <v>86</v>
      </c>
      <c r="AK627" s="29" t="s">
        <v>86</v>
      </c>
      <c r="AL627" s="29" t="s">
        <v>107</v>
      </c>
      <c r="AM627" s="29" t="s">
        <v>105</v>
      </c>
      <c r="AN627" s="29" t="s">
        <v>86</v>
      </c>
      <c r="AO627" s="29" t="s">
        <v>86</v>
      </c>
      <c r="AP627" s="29" t="s">
        <v>86</v>
      </c>
      <c r="AQ627" s="29" t="s">
        <v>96</v>
      </c>
      <c r="AR627" s="29" t="s">
        <v>105</v>
      </c>
      <c r="AS627" s="29" t="s">
        <v>84</v>
      </c>
      <c r="AT627" s="29" t="s">
        <v>89</v>
      </c>
      <c r="AU627" s="29" t="s">
        <v>105</v>
      </c>
      <c r="AV627" s="30">
        <v>1</v>
      </c>
      <c r="AW627" s="29" t="s">
        <v>84</v>
      </c>
      <c r="AX627" s="29" t="s">
        <v>84</v>
      </c>
      <c r="AY627" s="30">
        <v>240</v>
      </c>
      <c r="AZ627" s="30">
        <v>237.8</v>
      </c>
      <c r="BA627" s="30">
        <v>201.3</v>
      </c>
      <c r="BB627" s="30">
        <v>200</v>
      </c>
      <c r="BC627" s="29"/>
      <c r="BD627" s="29"/>
      <c r="BE627" s="30">
        <v>15.57</v>
      </c>
      <c r="BF627" s="29"/>
      <c r="BG627" s="30">
        <v>0.34</v>
      </c>
      <c r="BH627" s="29"/>
      <c r="BI627" s="29"/>
      <c r="BJ627" s="30">
        <v>0.13</v>
      </c>
      <c r="BK627" s="30">
        <v>49.68</v>
      </c>
      <c r="BL627" s="30">
        <v>49.68</v>
      </c>
      <c r="BM627" s="30">
        <v>49.9</v>
      </c>
      <c r="BN627" s="29"/>
      <c r="BO627" s="29"/>
      <c r="BP627" s="30">
        <v>0.17</v>
      </c>
      <c r="BQ627" s="30">
        <v>0.35</v>
      </c>
      <c r="BR627" s="29"/>
      <c r="BS627" s="30">
        <v>15.19</v>
      </c>
      <c r="BT627" s="30">
        <v>48.57</v>
      </c>
      <c r="BU627" s="29"/>
      <c r="BV627" s="30">
        <v>1</v>
      </c>
      <c r="BW627" s="28">
        <v>947</v>
      </c>
      <c r="BX627" s="33">
        <f t="shared" si="66"/>
        <v>49.673579999999994</v>
      </c>
      <c r="BY627" s="34">
        <f>IF(COUNTIF($G$2:G627,G627)=1,1,0)</f>
        <v>1</v>
      </c>
      <c r="BZ627" s="34">
        <f t="shared" si="67"/>
        <v>1</v>
      </c>
      <c r="CA627" s="28" t="s">
        <v>3405</v>
      </c>
      <c r="CB627" s="34" t="b">
        <f t="shared" si="72"/>
        <v>0</v>
      </c>
      <c r="CC627" s="34" t="b">
        <f t="shared" si="68"/>
        <v>0</v>
      </c>
      <c r="CD627" s="34" t="b">
        <f t="array" ref="CD627">ISNUMBER(SEARCH("Touch Screen",$AJ627))</f>
        <v>0</v>
      </c>
      <c r="CE627" s="34"/>
      <c r="CF627" s="34"/>
      <c r="CG627" s="32">
        <v>33.4</v>
      </c>
      <c r="CH627" s="28">
        <v>0</v>
      </c>
      <c r="CI627" s="33">
        <f>('2. AC Monitors'!$A$8*'1. Version 7 Dataset'!$R627)+('1. Version 7 Dataset'!$V627*'2. AC Monitors'!$B$8)+'2. AC Monitors'!$C$8</f>
        <v>39.124039999999994</v>
      </c>
      <c r="CJ627" s="35">
        <f>BX627-('2. AC Monitors'!$B$8*V627)</f>
        <v>40.853579999999994</v>
      </c>
      <c r="CK627" s="33">
        <f>IF($CH627=0,CJ627,CJ627-('2. AC Monitors'!$A$15*'1. Version 7 Dataset'!$CG627))</f>
        <v>40.853579999999994</v>
      </c>
      <c r="CL627" s="33">
        <f>IF($CC627=TRUE,'1. Version 7 Dataset'!CK627-($CI627*'2. AC Monitors'!$B$15),'1. Version 7 Dataset'!CK627)</f>
        <v>40.853579999999994</v>
      </c>
      <c r="CM627" s="33">
        <f>IF($CD627=TRUE,CL627-($CI627*'2. AC Monitors'!$D$15),CL627)</f>
        <v>40.853579999999994</v>
      </c>
      <c r="CN627" s="33">
        <f>IF($CB627=TRUE,CM627-($CI627*'2. AC Monitors'!$E$15),CM627)</f>
        <v>40.853579999999994</v>
      </c>
      <c r="CO627" s="33">
        <f>IF($CA627="DC",CN627+(CI627*(1-'2. AC Monitors'!$D$21)),CN627)</f>
        <v>40.853579999999994</v>
      </c>
      <c r="CP627" s="35">
        <f>('2. AC Monitors'!$A$8*'1. Version 7 Dataset'!$R627)+'2. AC Monitors'!$C$8</f>
        <v>30.304039999999997</v>
      </c>
      <c r="CQ627" s="35">
        <f t="shared" si="69"/>
        <v>0</v>
      </c>
      <c r="CR627" s="33">
        <f>(IF(CD627=TRUE,CI627+(CI627*'2. AC Monitors'!$D$15),'1. Version 7 Dataset'!CI627))*0.85</f>
        <v>33.255433999999994</v>
      </c>
      <c r="CS627" s="35">
        <f t="shared" si="70"/>
        <v>0</v>
      </c>
      <c r="CT627" s="35">
        <f>($AZ627*$R627*'3. Signage Displays'!$A$7)+'3. Signage Displays'!$B$7*TANH('3. Signage Displays'!$C$7*('1. Version 7 Dataset'!$R627+'3. Signage Displays'!$D$7)+'3. Signage Displays'!$E$7)+'3. Signage Displays'!$F$7</f>
        <v>27.90275453903007</v>
      </c>
      <c r="CU627" s="36">
        <f>($AZ627*$R627*'3. Signage Displays'!$A$7)</f>
        <v>1.7389838399999999</v>
      </c>
      <c r="CV627" s="37">
        <f>BE627-(AZ627*R627*'3. Signage Displays'!$A$7)</f>
        <v>13.831016160000001</v>
      </c>
      <c r="CW627" s="37">
        <f>IF(CC627=TRUE,CV627-(CT627*'3. Signage Displays'!$A$12),CV627)</f>
        <v>13.831016160000001</v>
      </c>
      <c r="CX627" s="38">
        <f>'3. Signage Displays'!$B$7*TANH('3. Signage Displays'!$C$7*('1. Version 7 Dataset'!R627+'3. Signage Displays'!$D$7)+'3. Signage Displays'!$E$7)+'3. Signage Displays'!$F$7</f>
        <v>26.163770699030071</v>
      </c>
      <c r="CY627" s="28">
        <f t="shared" si="71"/>
        <v>1</v>
      </c>
    </row>
    <row r="628" spans="1:103" s="17" customFormat="1" ht="19.5" customHeight="1">
      <c r="A628" s="28">
        <v>951</v>
      </c>
      <c r="B628" s="29" t="s">
        <v>1674</v>
      </c>
      <c r="C628" s="29" t="s">
        <v>1827</v>
      </c>
      <c r="D628" s="29" t="s">
        <v>1827</v>
      </c>
      <c r="E628" s="29" t="s">
        <v>1677</v>
      </c>
      <c r="F628" s="29" t="s">
        <v>1827</v>
      </c>
      <c r="G628" s="29" t="s">
        <v>1827</v>
      </c>
      <c r="H628" s="29"/>
      <c r="I628" s="29" t="s">
        <v>78</v>
      </c>
      <c r="J628" s="29" t="s">
        <v>100</v>
      </c>
      <c r="K628" s="29" t="s">
        <v>105</v>
      </c>
      <c r="L628" s="29" t="s">
        <v>80</v>
      </c>
      <c r="M628" s="29" t="s">
        <v>105</v>
      </c>
      <c r="N628" s="30">
        <v>1000</v>
      </c>
      <c r="O628" s="30">
        <v>10.5</v>
      </c>
      <c r="P628" s="30">
        <v>18.7</v>
      </c>
      <c r="Q628" s="31">
        <v>21.5</v>
      </c>
      <c r="R628" s="30">
        <v>197.52</v>
      </c>
      <c r="S628" s="30">
        <v>1.78</v>
      </c>
      <c r="T628" s="30">
        <v>1080</v>
      </c>
      <c r="U628" s="30">
        <v>1920</v>
      </c>
      <c r="V628" s="32">
        <v>2.1</v>
      </c>
      <c r="W628" s="30">
        <v>10498</v>
      </c>
      <c r="X628" s="30">
        <v>60</v>
      </c>
      <c r="Y628" s="30">
        <v>33</v>
      </c>
      <c r="Z628" s="29" t="s">
        <v>150</v>
      </c>
      <c r="AA628" s="29" t="s">
        <v>86</v>
      </c>
      <c r="AB628" s="29"/>
      <c r="AC628" s="29"/>
      <c r="AD628" s="29" t="s">
        <v>84</v>
      </c>
      <c r="AE628" s="29" t="s">
        <v>83</v>
      </c>
      <c r="AF628" s="29" t="s">
        <v>133</v>
      </c>
      <c r="AG628" s="29" t="s">
        <v>105</v>
      </c>
      <c r="AH628" s="29" t="s">
        <v>86</v>
      </c>
      <c r="AI628" s="29" t="s">
        <v>105</v>
      </c>
      <c r="AJ628" s="29" t="s">
        <v>86</v>
      </c>
      <c r="AK628" s="29" t="s">
        <v>86</v>
      </c>
      <c r="AL628" s="29" t="s">
        <v>87</v>
      </c>
      <c r="AM628" s="29" t="s">
        <v>105</v>
      </c>
      <c r="AN628" s="29" t="s">
        <v>86</v>
      </c>
      <c r="AO628" s="29" t="s">
        <v>86</v>
      </c>
      <c r="AP628" s="29" t="s">
        <v>86</v>
      </c>
      <c r="AQ628" s="29" t="s">
        <v>96</v>
      </c>
      <c r="AR628" s="29" t="s">
        <v>105</v>
      </c>
      <c r="AS628" s="29" t="s">
        <v>84</v>
      </c>
      <c r="AT628" s="29" t="s">
        <v>89</v>
      </c>
      <c r="AU628" s="29" t="s">
        <v>105</v>
      </c>
      <c r="AV628" s="30">
        <v>0</v>
      </c>
      <c r="AW628" s="29" t="s">
        <v>84</v>
      </c>
      <c r="AX628" s="29" t="s">
        <v>83</v>
      </c>
      <c r="AY628" s="30">
        <v>250</v>
      </c>
      <c r="AZ628" s="30">
        <v>253</v>
      </c>
      <c r="BA628" s="30">
        <v>186</v>
      </c>
      <c r="BB628" s="30">
        <v>200</v>
      </c>
      <c r="BC628" s="29"/>
      <c r="BD628" s="29"/>
      <c r="BE628" s="30">
        <v>14.5</v>
      </c>
      <c r="BF628" s="29"/>
      <c r="BG628" s="30">
        <v>0.13</v>
      </c>
      <c r="BH628" s="29"/>
      <c r="BI628" s="29"/>
      <c r="BJ628" s="30">
        <v>0.1</v>
      </c>
      <c r="BK628" s="30">
        <v>45.2</v>
      </c>
      <c r="BL628" s="30">
        <v>45.2</v>
      </c>
      <c r="BM628" s="30">
        <v>50.6</v>
      </c>
      <c r="BN628" s="29"/>
      <c r="BO628" s="29"/>
      <c r="BP628" s="30">
        <v>0.12</v>
      </c>
      <c r="BQ628" s="30">
        <v>0.17</v>
      </c>
      <c r="BR628" s="29"/>
      <c r="BS628" s="30">
        <v>14.7</v>
      </c>
      <c r="BT628" s="30">
        <v>46.04</v>
      </c>
      <c r="BU628" s="29"/>
      <c r="BV628" s="30">
        <v>0</v>
      </c>
      <c r="BW628" s="28">
        <v>951</v>
      </c>
      <c r="BX628" s="33">
        <f t="shared" si="66"/>
        <v>45.197219999999994</v>
      </c>
      <c r="BY628" s="34">
        <f>IF(COUNTIF($G$2:G628,G628)=1,1,0)</f>
        <v>1</v>
      </c>
      <c r="BZ628" s="34">
        <f t="shared" si="67"/>
        <v>1</v>
      </c>
      <c r="CA628" s="28" t="s">
        <v>3405</v>
      </c>
      <c r="CB628" s="34" t="b">
        <f t="shared" si="72"/>
        <v>0</v>
      </c>
      <c r="CC628" s="34" t="b">
        <f t="shared" si="68"/>
        <v>0</v>
      </c>
      <c r="CD628" s="34" t="b">
        <f t="array" ref="CD628">ISNUMBER(SEARCH("Touch Screen",$AJ628))</f>
        <v>0</v>
      </c>
      <c r="CE628" s="34"/>
      <c r="CF628" s="34"/>
      <c r="CG628" s="32">
        <v>33</v>
      </c>
      <c r="CH628" s="28">
        <v>0</v>
      </c>
      <c r="CI628" s="33">
        <f>('2. AC Monitors'!$A$8*'1. Version 7 Dataset'!$R628)+('1. Version 7 Dataset'!$V628*'2. AC Monitors'!$B$8)+'2. AC Monitors'!$C$8</f>
        <v>40.917439999999999</v>
      </c>
      <c r="CJ628" s="35">
        <f>BX628-('2. AC Monitors'!$B$8*V628)</f>
        <v>36.377219999999994</v>
      </c>
      <c r="CK628" s="33">
        <f>IF($CH628=0,CJ628,CJ628-('2. AC Monitors'!$A$15*'1. Version 7 Dataset'!$CG628))</f>
        <v>36.377219999999994</v>
      </c>
      <c r="CL628" s="33">
        <f>IF($CC628=TRUE,'1. Version 7 Dataset'!CK628-($CI628*'2. AC Monitors'!$B$15),'1. Version 7 Dataset'!CK628)</f>
        <v>36.377219999999994</v>
      </c>
      <c r="CM628" s="33">
        <f>IF($CD628=TRUE,CL628-($CI628*'2. AC Monitors'!$D$15),CL628)</f>
        <v>36.377219999999994</v>
      </c>
      <c r="CN628" s="33">
        <f>IF($CB628=TRUE,CM628-($CI628*'2. AC Monitors'!$E$15),CM628)</f>
        <v>36.377219999999994</v>
      </c>
      <c r="CO628" s="33">
        <f>IF($CA628="DC",CN628+(CI628*(1-'2. AC Monitors'!$D$21)),CN628)</f>
        <v>36.377219999999994</v>
      </c>
      <c r="CP628" s="35">
        <f>('2. AC Monitors'!$A$8*'1. Version 7 Dataset'!$R628)+'2. AC Monitors'!$C$8</f>
        <v>32.097440000000006</v>
      </c>
      <c r="CQ628" s="35">
        <f t="shared" si="69"/>
        <v>0</v>
      </c>
      <c r="CR628" s="33">
        <f>(IF(CD628=TRUE,CI628+(CI628*'2. AC Monitors'!$D$15),'1. Version 7 Dataset'!CI628))*0.85</f>
        <v>34.779823999999998</v>
      </c>
      <c r="CS628" s="35">
        <f t="shared" si="70"/>
        <v>0</v>
      </c>
      <c r="CT628" s="35">
        <f>($AZ628*$R628*'3. Signage Displays'!$A$7)+'3. Signage Displays'!$B$7*TANH('3. Signage Displays'!$C$7*('1. Version 7 Dataset'!$R628+'3. Signage Displays'!$D$7)+'3. Signage Displays'!$E$7)+'3. Signage Displays'!$F$7</f>
        <v>29.041998277923771</v>
      </c>
      <c r="CU628" s="36">
        <f>($AZ628*$R628*'3. Signage Displays'!$A$7)</f>
        <v>1.9989024000000004</v>
      </c>
      <c r="CV628" s="37">
        <f>BE628-(AZ628*R628*'3. Signage Displays'!$A$7)</f>
        <v>12.5010976</v>
      </c>
      <c r="CW628" s="37">
        <f>IF(CC628=TRUE,CV628-(CT628*'3. Signage Displays'!$A$12),CV628)</f>
        <v>12.5010976</v>
      </c>
      <c r="CX628" s="38">
        <f>'3. Signage Displays'!$B$7*TANH('3. Signage Displays'!$C$7*('1. Version 7 Dataset'!R628+'3. Signage Displays'!$D$7)+'3. Signage Displays'!$E$7)+'3. Signage Displays'!$F$7</f>
        <v>27.043095877923768</v>
      </c>
      <c r="CY628" s="28">
        <f t="shared" si="71"/>
        <v>1</v>
      </c>
    </row>
    <row r="629" spans="1:103" s="17" customFormat="1" ht="19.5" customHeight="1">
      <c r="A629" s="28">
        <v>952</v>
      </c>
      <c r="B629" s="29" t="s">
        <v>1674</v>
      </c>
      <c r="C629" s="29" t="s">
        <v>1832</v>
      </c>
      <c r="D629" s="29" t="s">
        <v>1832</v>
      </c>
      <c r="E629" s="29" t="s">
        <v>1677</v>
      </c>
      <c r="F629" s="29" t="s">
        <v>1832</v>
      </c>
      <c r="G629" s="29" t="s">
        <v>1832</v>
      </c>
      <c r="H629" s="29"/>
      <c r="I629" s="29" t="s">
        <v>78</v>
      </c>
      <c r="J629" s="29" t="s">
        <v>100</v>
      </c>
      <c r="K629" s="29" t="s">
        <v>105</v>
      </c>
      <c r="L629" s="29" t="s">
        <v>80</v>
      </c>
      <c r="M629" s="29" t="s">
        <v>105</v>
      </c>
      <c r="N629" s="30">
        <v>1000</v>
      </c>
      <c r="O629" s="30">
        <v>10.5</v>
      </c>
      <c r="P629" s="30">
        <v>18.7</v>
      </c>
      <c r="Q629" s="31">
        <v>21.5</v>
      </c>
      <c r="R629" s="30">
        <v>197.52</v>
      </c>
      <c r="S629" s="30">
        <v>1.78</v>
      </c>
      <c r="T629" s="30">
        <v>1080</v>
      </c>
      <c r="U629" s="30">
        <v>1920</v>
      </c>
      <c r="V629" s="32">
        <v>2.1</v>
      </c>
      <c r="W629" s="30">
        <v>10498</v>
      </c>
      <c r="X629" s="30">
        <v>60</v>
      </c>
      <c r="Y629" s="30">
        <v>33</v>
      </c>
      <c r="Z629" s="29" t="s">
        <v>150</v>
      </c>
      <c r="AA629" s="29" t="s">
        <v>86</v>
      </c>
      <c r="AB629" s="29"/>
      <c r="AC629" s="29"/>
      <c r="AD629" s="29" t="s">
        <v>84</v>
      </c>
      <c r="AE629" s="29" t="s">
        <v>83</v>
      </c>
      <c r="AF629" s="29" t="s">
        <v>133</v>
      </c>
      <c r="AG629" s="29" t="s">
        <v>105</v>
      </c>
      <c r="AH629" s="29" t="s">
        <v>1386</v>
      </c>
      <c r="AI629" s="29" t="s">
        <v>105</v>
      </c>
      <c r="AJ629" s="29" t="s">
        <v>1386</v>
      </c>
      <c r="AK629" s="29" t="s">
        <v>86</v>
      </c>
      <c r="AL629" s="29" t="s">
        <v>87</v>
      </c>
      <c r="AM629" s="29" t="s">
        <v>105</v>
      </c>
      <c r="AN629" s="29" t="s">
        <v>86</v>
      </c>
      <c r="AO629" s="29" t="s">
        <v>86</v>
      </c>
      <c r="AP629" s="29" t="s">
        <v>86</v>
      </c>
      <c r="AQ629" s="29" t="s">
        <v>96</v>
      </c>
      <c r="AR629" s="29" t="s">
        <v>105</v>
      </c>
      <c r="AS629" s="29" t="s">
        <v>84</v>
      </c>
      <c r="AT629" s="29" t="s">
        <v>89</v>
      </c>
      <c r="AU629" s="29" t="s">
        <v>105</v>
      </c>
      <c r="AV629" s="30">
        <v>0</v>
      </c>
      <c r="AW629" s="29" t="s">
        <v>84</v>
      </c>
      <c r="AX629" s="29" t="s">
        <v>83</v>
      </c>
      <c r="AY629" s="30">
        <v>250</v>
      </c>
      <c r="AZ629" s="30">
        <v>248</v>
      </c>
      <c r="BA629" s="30">
        <v>180</v>
      </c>
      <c r="BB629" s="30">
        <v>200</v>
      </c>
      <c r="BC629" s="29"/>
      <c r="BD629" s="29"/>
      <c r="BE629" s="30">
        <v>15.4</v>
      </c>
      <c r="BF629" s="29"/>
      <c r="BG629" s="30">
        <v>0.16</v>
      </c>
      <c r="BH629" s="29"/>
      <c r="BI629" s="29"/>
      <c r="BJ629" s="30">
        <v>0.11</v>
      </c>
      <c r="BK629" s="30">
        <v>48.13</v>
      </c>
      <c r="BL629" s="30">
        <v>48.13</v>
      </c>
      <c r="BM629" s="30">
        <v>56.3</v>
      </c>
      <c r="BN629" s="29"/>
      <c r="BO629" s="29"/>
      <c r="BP629" s="30">
        <v>0.13</v>
      </c>
      <c r="BQ629" s="30">
        <v>0.18</v>
      </c>
      <c r="BR629" s="29"/>
      <c r="BS629" s="30">
        <v>15.5</v>
      </c>
      <c r="BT629" s="30">
        <v>48.55</v>
      </c>
      <c r="BU629" s="29"/>
      <c r="BV629" s="30">
        <v>0</v>
      </c>
      <c r="BW629" s="28">
        <v>952</v>
      </c>
      <c r="BX629" s="33">
        <f t="shared" si="66"/>
        <v>48.12744</v>
      </c>
      <c r="BY629" s="34">
        <f>IF(COUNTIF($G$2:G629,G629)=1,1,0)</f>
        <v>1</v>
      </c>
      <c r="BZ629" s="34">
        <f t="shared" si="67"/>
        <v>1</v>
      </c>
      <c r="CA629" s="28" t="s">
        <v>3405</v>
      </c>
      <c r="CB629" s="34" t="b">
        <f t="shared" si="72"/>
        <v>0</v>
      </c>
      <c r="CC629" s="34" t="b">
        <f t="shared" si="68"/>
        <v>0</v>
      </c>
      <c r="CD629" s="34" t="b">
        <f t="array" ref="CD629">ISNUMBER(SEARCH("Touch Screen",$AJ629))</f>
        <v>0</v>
      </c>
      <c r="CE629" s="34"/>
      <c r="CF629" s="34"/>
      <c r="CG629" s="32">
        <v>33</v>
      </c>
      <c r="CH629" s="28">
        <v>0</v>
      </c>
      <c r="CI629" s="33">
        <f>('2. AC Monitors'!$A$8*'1. Version 7 Dataset'!$R629)+('1. Version 7 Dataset'!$V629*'2. AC Monitors'!$B$8)+'2. AC Monitors'!$C$8</f>
        <v>40.917439999999999</v>
      </c>
      <c r="CJ629" s="35">
        <f>BX629-('2. AC Monitors'!$B$8*V629)</f>
        <v>39.30744</v>
      </c>
      <c r="CK629" s="33">
        <f>IF($CH629=0,CJ629,CJ629-('2. AC Monitors'!$A$15*'1. Version 7 Dataset'!$CG629))</f>
        <v>39.30744</v>
      </c>
      <c r="CL629" s="33">
        <f>IF($CC629=TRUE,'1. Version 7 Dataset'!CK629-($CI629*'2. AC Monitors'!$B$15),'1. Version 7 Dataset'!CK629)</f>
        <v>39.30744</v>
      </c>
      <c r="CM629" s="33">
        <f>IF($CD629=TRUE,CL629-($CI629*'2. AC Monitors'!$D$15),CL629)</f>
        <v>39.30744</v>
      </c>
      <c r="CN629" s="33">
        <f>IF($CB629=TRUE,CM629-($CI629*'2. AC Monitors'!$E$15),CM629)</f>
        <v>39.30744</v>
      </c>
      <c r="CO629" s="33">
        <f>IF($CA629="DC",CN629+(CI629*(1-'2. AC Monitors'!$D$21)),CN629)</f>
        <v>39.30744</v>
      </c>
      <c r="CP629" s="35">
        <f>('2. AC Monitors'!$A$8*'1. Version 7 Dataset'!$R629)+'2. AC Monitors'!$C$8</f>
        <v>32.097440000000006</v>
      </c>
      <c r="CQ629" s="35">
        <f t="shared" si="69"/>
        <v>0</v>
      </c>
      <c r="CR629" s="33">
        <f>(IF(CD629=TRUE,CI629+(CI629*'2. AC Monitors'!$D$15),'1. Version 7 Dataset'!CI629))*0.85</f>
        <v>34.779823999999998</v>
      </c>
      <c r="CS629" s="35">
        <f t="shared" si="70"/>
        <v>0</v>
      </c>
      <c r="CT629" s="35">
        <f>($AZ629*$R629*'3. Signage Displays'!$A$7)+'3. Signage Displays'!$B$7*TANH('3. Signage Displays'!$C$7*('1. Version 7 Dataset'!$R629+'3. Signage Displays'!$D$7)+'3. Signage Displays'!$E$7)+'3. Signage Displays'!$F$7</f>
        <v>29.00249427792377</v>
      </c>
      <c r="CU629" s="36">
        <f>($AZ629*$R629*'3. Signage Displays'!$A$7)</f>
        <v>1.9593984000000002</v>
      </c>
      <c r="CV629" s="37">
        <f>BE629-(AZ629*R629*'3. Signage Displays'!$A$7)</f>
        <v>13.440601600000001</v>
      </c>
      <c r="CW629" s="37">
        <f>IF(CC629=TRUE,CV629-(CT629*'3. Signage Displays'!$A$12),CV629)</f>
        <v>13.440601600000001</v>
      </c>
      <c r="CX629" s="38">
        <f>'3. Signage Displays'!$B$7*TANH('3. Signage Displays'!$C$7*('1. Version 7 Dataset'!R629+'3. Signage Displays'!$D$7)+'3. Signage Displays'!$E$7)+'3. Signage Displays'!$F$7</f>
        <v>27.043095877923768</v>
      </c>
      <c r="CY629" s="28">
        <f t="shared" si="71"/>
        <v>1</v>
      </c>
    </row>
    <row r="630" spans="1:103" s="17" customFormat="1" ht="19.5" customHeight="1">
      <c r="A630" s="28">
        <v>955</v>
      </c>
      <c r="B630" s="29" t="s">
        <v>446</v>
      </c>
      <c r="C630" s="29" t="s">
        <v>573</v>
      </c>
      <c r="D630" s="29" t="s">
        <v>572</v>
      </c>
      <c r="E630" s="29" t="s">
        <v>449</v>
      </c>
      <c r="F630" s="29" t="s">
        <v>573</v>
      </c>
      <c r="G630" s="29" t="s">
        <v>572</v>
      </c>
      <c r="H630" s="29" t="s">
        <v>575</v>
      </c>
      <c r="I630" s="29" t="s">
        <v>78</v>
      </c>
      <c r="J630" s="29" t="s">
        <v>79</v>
      </c>
      <c r="K630" s="29"/>
      <c r="L630" s="29" t="s">
        <v>80</v>
      </c>
      <c r="M630" s="29"/>
      <c r="N630" s="30">
        <v>1000</v>
      </c>
      <c r="O630" s="30">
        <v>13.2</v>
      </c>
      <c r="P630" s="30">
        <v>23.5</v>
      </c>
      <c r="Q630" s="31">
        <v>27</v>
      </c>
      <c r="R630" s="30">
        <v>311.67</v>
      </c>
      <c r="S630" s="30">
        <v>1.78</v>
      </c>
      <c r="T630" s="30">
        <v>1080</v>
      </c>
      <c r="U630" s="30">
        <v>1920</v>
      </c>
      <c r="V630" s="32">
        <v>2.1</v>
      </c>
      <c r="W630" s="30">
        <v>6653</v>
      </c>
      <c r="X630" s="30">
        <v>60</v>
      </c>
      <c r="Y630" s="30">
        <v>84</v>
      </c>
      <c r="Z630" s="29" t="s">
        <v>150</v>
      </c>
      <c r="AA630" s="29" t="s">
        <v>86</v>
      </c>
      <c r="AB630" s="29"/>
      <c r="AC630" s="29"/>
      <c r="AD630" s="29" t="s">
        <v>83</v>
      </c>
      <c r="AE630" s="29" t="s">
        <v>84</v>
      </c>
      <c r="AF630" s="29" t="s">
        <v>248</v>
      </c>
      <c r="AG630" s="29" t="s">
        <v>118</v>
      </c>
      <c r="AH630" s="29" t="s">
        <v>119</v>
      </c>
      <c r="AI630" s="29"/>
      <c r="AJ630" s="29" t="s">
        <v>120</v>
      </c>
      <c r="AK630" s="29" t="s">
        <v>86</v>
      </c>
      <c r="AL630" s="29" t="s">
        <v>102</v>
      </c>
      <c r="AM630" s="29" t="s">
        <v>118</v>
      </c>
      <c r="AN630" s="29" t="s">
        <v>86</v>
      </c>
      <c r="AO630" s="29" t="s">
        <v>86</v>
      </c>
      <c r="AP630" s="29" t="s">
        <v>86</v>
      </c>
      <c r="AQ630" s="29" t="s">
        <v>96</v>
      </c>
      <c r="AR630" s="29"/>
      <c r="AS630" s="29" t="s">
        <v>84</v>
      </c>
      <c r="AT630" s="29" t="s">
        <v>121</v>
      </c>
      <c r="AU630" s="29"/>
      <c r="AV630" s="30">
        <v>1</v>
      </c>
      <c r="AW630" s="29" t="s">
        <v>84</v>
      </c>
      <c r="AX630" s="29" t="s">
        <v>84</v>
      </c>
      <c r="AY630" s="30">
        <v>300</v>
      </c>
      <c r="AZ630" s="30">
        <v>234.9</v>
      </c>
      <c r="BA630" s="30">
        <v>213.8</v>
      </c>
      <c r="BB630" s="30">
        <v>200.5</v>
      </c>
      <c r="BC630" s="29"/>
      <c r="BD630" s="29"/>
      <c r="BE630" s="30">
        <v>20.149999999999999</v>
      </c>
      <c r="BF630" s="29"/>
      <c r="BG630" s="30">
        <v>0.17</v>
      </c>
      <c r="BH630" s="29"/>
      <c r="BI630" s="29"/>
      <c r="BJ630" s="30">
        <v>0.13</v>
      </c>
      <c r="BK630" s="30">
        <v>62.76</v>
      </c>
      <c r="BL630" s="30">
        <v>62.76</v>
      </c>
      <c r="BM630" s="30">
        <v>64</v>
      </c>
      <c r="BN630" s="29"/>
      <c r="BO630" s="29"/>
      <c r="BP630" s="30">
        <v>0.17</v>
      </c>
      <c r="BQ630" s="30">
        <v>0.21</v>
      </c>
      <c r="BR630" s="29"/>
      <c r="BS630" s="30">
        <v>20.170000000000002</v>
      </c>
      <c r="BT630" s="30">
        <v>63.03</v>
      </c>
      <c r="BU630" s="29"/>
      <c r="BV630" s="30">
        <v>0</v>
      </c>
      <c r="BW630" s="28">
        <v>955</v>
      </c>
      <c r="BX630" s="33">
        <f t="shared" si="66"/>
        <v>62.747879999999995</v>
      </c>
      <c r="BY630" s="34">
        <f>IF(COUNTIF($G$2:G630,G630)=1,1,0)</f>
        <v>0</v>
      </c>
      <c r="BZ630" s="34">
        <f t="shared" si="67"/>
        <v>1</v>
      </c>
      <c r="CA630" s="28" t="s">
        <v>3405</v>
      </c>
      <c r="CB630" s="34" t="b">
        <f t="shared" si="72"/>
        <v>0</v>
      </c>
      <c r="CC630" s="34" t="b">
        <f t="shared" si="68"/>
        <v>0</v>
      </c>
      <c r="CD630" s="34" t="b">
        <f t="array" ref="CD630">ISNUMBER(SEARCH("Touch Screen",$AJ630))</f>
        <v>0</v>
      </c>
      <c r="CE630" s="34"/>
      <c r="CF630" s="34"/>
      <c r="CG630" s="32">
        <v>84</v>
      </c>
      <c r="CH630" s="28">
        <v>0</v>
      </c>
      <c r="CI630" s="33">
        <f>('2. AC Monitors'!$A$8*'1. Version 7 Dataset'!$R630)+('1. Version 7 Dataset'!$V630*'2. AC Monitors'!$B$8)+'2. AC Monitors'!$C$8</f>
        <v>54.843740000000004</v>
      </c>
      <c r="CJ630" s="35">
        <f>BX630-('2. AC Monitors'!$B$8*V630)</f>
        <v>53.927879999999995</v>
      </c>
      <c r="CK630" s="33">
        <f>IF($CH630=0,CJ630,CJ630-('2. AC Monitors'!$A$15*'1. Version 7 Dataset'!$CG630))</f>
        <v>53.927879999999995</v>
      </c>
      <c r="CL630" s="33">
        <f>IF($CC630=TRUE,'1. Version 7 Dataset'!CK630-($CI630*'2. AC Monitors'!$B$15),'1. Version 7 Dataset'!CK630)</f>
        <v>53.927879999999995</v>
      </c>
      <c r="CM630" s="33">
        <f>IF($CD630=TRUE,CL630-($CI630*'2. AC Monitors'!$D$15),CL630)</f>
        <v>53.927879999999995</v>
      </c>
      <c r="CN630" s="33">
        <f>IF($CB630=TRUE,CM630-($CI630*'2. AC Monitors'!$E$15),CM630)</f>
        <v>53.927879999999995</v>
      </c>
      <c r="CO630" s="33">
        <f>IF($CA630="DC",CN630+(CI630*(1-'2. AC Monitors'!$D$21)),CN630)</f>
        <v>53.927879999999995</v>
      </c>
      <c r="CP630" s="35">
        <f>('2. AC Monitors'!$A$8*'1. Version 7 Dataset'!$R630)+'2. AC Monitors'!$C$8</f>
        <v>46.023740000000004</v>
      </c>
      <c r="CQ630" s="35">
        <f t="shared" si="69"/>
        <v>0</v>
      </c>
      <c r="CR630" s="33">
        <f>(IF(CD630=TRUE,CI630+(CI630*'2. AC Monitors'!$D$15),'1. Version 7 Dataset'!CI630))*0.85</f>
        <v>46.617179</v>
      </c>
      <c r="CS630" s="35">
        <f t="shared" si="70"/>
        <v>0</v>
      </c>
      <c r="CT630" s="35">
        <f>($AZ630*$R630*'3. Signage Displays'!$A$7)+'3. Signage Displays'!$B$7*TANH('3. Signage Displays'!$C$7*('1. Version 7 Dataset'!$R630+'3. Signage Displays'!$D$7)+'3. Signage Displays'!$E$7)+'3. Signage Displays'!$F$7</f>
        <v>36.766813399051401</v>
      </c>
      <c r="CU630" s="36">
        <f>($AZ630*$R630*'3. Signage Displays'!$A$7)</f>
        <v>2.9284513200000006</v>
      </c>
      <c r="CV630" s="37">
        <f>BE630-(AZ630*R630*'3. Signage Displays'!$A$7)</f>
        <v>17.221548679999998</v>
      </c>
      <c r="CW630" s="37">
        <f>IF(CC630=TRUE,CV630-(CT630*'3. Signage Displays'!$A$12),CV630)</f>
        <v>17.221548679999998</v>
      </c>
      <c r="CX630" s="38">
        <f>'3. Signage Displays'!$B$7*TANH('3. Signage Displays'!$C$7*('1. Version 7 Dataset'!R630+'3. Signage Displays'!$D$7)+'3. Signage Displays'!$E$7)+'3. Signage Displays'!$F$7</f>
        <v>33.8383620790514</v>
      </c>
      <c r="CY630" s="28">
        <f t="shared" si="71"/>
        <v>1</v>
      </c>
    </row>
    <row r="631" spans="1:103" s="17" customFormat="1" ht="19.5" customHeight="1">
      <c r="A631" s="28">
        <v>958</v>
      </c>
      <c r="B631" s="29" t="s">
        <v>72</v>
      </c>
      <c r="C631" s="29" t="s">
        <v>331</v>
      </c>
      <c r="D631" s="29" t="s">
        <v>332</v>
      </c>
      <c r="E631" s="29" t="s">
        <v>75</v>
      </c>
      <c r="F631" s="29" t="s">
        <v>331</v>
      </c>
      <c r="G631" s="29" t="s">
        <v>332</v>
      </c>
      <c r="H631" s="29" t="s">
        <v>333</v>
      </c>
      <c r="I631" s="29" t="s">
        <v>78</v>
      </c>
      <c r="J631" s="29" t="s">
        <v>79</v>
      </c>
      <c r="K631" s="29"/>
      <c r="L631" s="29" t="s">
        <v>80</v>
      </c>
      <c r="M631" s="29"/>
      <c r="N631" s="30">
        <v>1000</v>
      </c>
      <c r="O631" s="30">
        <v>11.7</v>
      </c>
      <c r="P631" s="30">
        <v>20.8</v>
      </c>
      <c r="Q631" s="31">
        <v>23.8</v>
      </c>
      <c r="R631" s="30">
        <v>242.18</v>
      </c>
      <c r="S631" s="30">
        <v>1.78</v>
      </c>
      <c r="T631" s="30">
        <v>1080</v>
      </c>
      <c r="U631" s="30">
        <v>1920</v>
      </c>
      <c r="V631" s="32">
        <v>2.1</v>
      </c>
      <c r="W631" s="30">
        <v>8562</v>
      </c>
      <c r="X631" s="30">
        <v>60</v>
      </c>
      <c r="Y631" s="30">
        <v>87</v>
      </c>
      <c r="Z631" s="29" t="s">
        <v>81</v>
      </c>
      <c r="AA631" s="29" t="s">
        <v>86</v>
      </c>
      <c r="AB631" s="29"/>
      <c r="AC631" s="29"/>
      <c r="AD631" s="29" t="s">
        <v>83</v>
      </c>
      <c r="AE631" s="29" t="s">
        <v>84</v>
      </c>
      <c r="AF631" s="29" t="s">
        <v>334</v>
      </c>
      <c r="AG631" s="29" t="s">
        <v>335</v>
      </c>
      <c r="AH631" s="29" t="s">
        <v>119</v>
      </c>
      <c r="AI631" s="29"/>
      <c r="AJ631" s="29" t="s">
        <v>120</v>
      </c>
      <c r="AK631" s="29" t="s">
        <v>86</v>
      </c>
      <c r="AL631" s="29" t="s">
        <v>102</v>
      </c>
      <c r="AM631" s="29" t="s">
        <v>335</v>
      </c>
      <c r="AN631" s="29" t="s">
        <v>86</v>
      </c>
      <c r="AO631" s="29" t="s">
        <v>86</v>
      </c>
      <c r="AP631" s="29" t="s">
        <v>86</v>
      </c>
      <c r="AQ631" s="29" t="s">
        <v>96</v>
      </c>
      <c r="AR631" s="29"/>
      <c r="AS631" s="29" t="s">
        <v>84</v>
      </c>
      <c r="AT631" s="29" t="s">
        <v>121</v>
      </c>
      <c r="AU631" s="29"/>
      <c r="AV631" s="30">
        <v>1</v>
      </c>
      <c r="AW631" s="29" t="s">
        <v>84</v>
      </c>
      <c r="AX631" s="29" t="s">
        <v>84</v>
      </c>
      <c r="AY631" s="30">
        <v>260</v>
      </c>
      <c r="AZ631" s="30">
        <v>275.60000000000002</v>
      </c>
      <c r="BA631" s="30">
        <v>222.6</v>
      </c>
      <c r="BB631" s="30">
        <v>200.8</v>
      </c>
      <c r="BC631" s="29"/>
      <c r="BD631" s="29"/>
      <c r="BE631" s="30">
        <v>15.05</v>
      </c>
      <c r="BF631" s="29"/>
      <c r="BG631" s="30">
        <v>0.75</v>
      </c>
      <c r="BH631" s="30">
        <v>0.31</v>
      </c>
      <c r="BI631" s="29"/>
      <c r="BJ631" s="30">
        <v>0.31</v>
      </c>
      <c r="BK631" s="30">
        <v>50.4</v>
      </c>
      <c r="BL631" s="30">
        <v>50.4</v>
      </c>
      <c r="BM631" s="30">
        <v>54.1</v>
      </c>
      <c r="BN631" s="29"/>
      <c r="BO631" s="29"/>
      <c r="BP631" s="30">
        <v>0.35</v>
      </c>
      <c r="BQ631" s="30">
        <v>0.83</v>
      </c>
      <c r="BR631" s="30">
        <v>0.4</v>
      </c>
      <c r="BS631" s="30">
        <v>15.43</v>
      </c>
      <c r="BT631" s="30">
        <v>52.01</v>
      </c>
      <c r="BU631" s="29"/>
      <c r="BV631" s="30">
        <v>0</v>
      </c>
      <c r="BW631" s="28">
        <v>958</v>
      </c>
      <c r="BX631" s="33">
        <f t="shared" si="66"/>
        <v>50.413799999999995</v>
      </c>
      <c r="BY631" s="34">
        <f>IF(COUNTIF($G$2:G631,G631)=1,1,0)</f>
        <v>1</v>
      </c>
      <c r="BZ631" s="34">
        <f t="shared" si="67"/>
        <v>1</v>
      </c>
      <c r="CA631" s="28" t="s">
        <v>3405</v>
      </c>
      <c r="CB631" s="34" t="b">
        <f t="shared" si="72"/>
        <v>0</v>
      </c>
      <c r="CC631" s="34" t="b">
        <f t="shared" si="68"/>
        <v>0</v>
      </c>
      <c r="CD631" s="34" t="b">
        <f t="array" ref="CD631">ISNUMBER(SEARCH("Touch Screen",$AJ631))</f>
        <v>0</v>
      </c>
      <c r="CE631" s="34"/>
      <c r="CF631" s="34"/>
      <c r="CG631" s="32">
        <v>87</v>
      </c>
      <c r="CH631" s="28">
        <v>0</v>
      </c>
      <c r="CI631" s="33">
        <f>('2. AC Monitors'!$A$8*'1. Version 7 Dataset'!$R631)+('1. Version 7 Dataset'!$V631*'2. AC Monitors'!$B$8)+'2. AC Monitors'!$C$8</f>
        <v>46.365960000000001</v>
      </c>
      <c r="CJ631" s="35">
        <f>BX631-('2. AC Monitors'!$B$8*V631)</f>
        <v>41.593799999999995</v>
      </c>
      <c r="CK631" s="33">
        <f>IF($CH631=0,CJ631,CJ631-('2. AC Monitors'!$A$15*'1. Version 7 Dataset'!$CG631))</f>
        <v>41.593799999999995</v>
      </c>
      <c r="CL631" s="33">
        <f>IF($CC631=TRUE,'1. Version 7 Dataset'!CK631-($CI631*'2. AC Monitors'!$B$15),'1. Version 7 Dataset'!CK631)</f>
        <v>41.593799999999995</v>
      </c>
      <c r="CM631" s="33">
        <f>IF($CD631=TRUE,CL631-($CI631*'2. AC Monitors'!$D$15),CL631)</f>
        <v>41.593799999999995</v>
      </c>
      <c r="CN631" s="33">
        <f>IF($CB631=TRUE,CM631-($CI631*'2. AC Monitors'!$E$15),CM631)</f>
        <v>41.593799999999995</v>
      </c>
      <c r="CO631" s="33">
        <f>IF($CA631="DC",CN631+(CI631*(1-'2. AC Monitors'!$D$21)),CN631)</f>
        <v>41.593799999999995</v>
      </c>
      <c r="CP631" s="35">
        <f>('2. AC Monitors'!$A$8*'1. Version 7 Dataset'!$R631)+'2. AC Monitors'!$C$8</f>
        <v>37.545960000000001</v>
      </c>
      <c r="CQ631" s="35">
        <f t="shared" si="69"/>
        <v>0</v>
      </c>
      <c r="CR631" s="33">
        <f>(IF(CD631=TRUE,CI631+(CI631*'2. AC Monitors'!$D$15),'1. Version 7 Dataset'!CI631))*0.85</f>
        <v>39.411065999999998</v>
      </c>
      <c r="CS631" s="35">
        <f t="shared" si="70"/>
        <v>0</v>
      </c>
      <c r="CT631" s="35">
        <f>($AZ631*$R631*'3. Signage Displays'!$A$7)+'3. Signage Displays'!$B$7*TANH('3. Signage Displays'!$C$7*('1. Version 7 Dataset'!$R631+'3. Signage Displays'!$D$7)+'3. Signage Displays'!$E$7)+'3. Signage Displays'!$F$7</f>
        <v>32.379319692701337</v>
      </c>
      <c r="CU631" s="36">
        <f>($AZ631*$R631*'3. Signage Displays'!$A$7)</f>
        <v>2.6697923200000004</v>
      </c>
      <c r="CV631" s="37">
        <f>BE631-(AZ631*R631*'3. Signage Displays'!$A$7)</f>
        <v>12.38020768</v>
      </c>
      <c r="CW631" s="37">
        <f>IF(CC631=TRUE,CV631-(CT631*'3. Signage Displays'!$A$12),CV631)</f>
        <v>12.38020768</v>
      </c>
      <c r="CX631" s="38">
        <f>'3. Signage Displays'!$B$7*TANH('3. Signage Displays'!$C$7*('1. Version 7 Dataset'!R631+'3. Signage Displays'!$D$7)+'3. Signage Displays'!$E$7)+'3. Signage Displays'!$F$7</f>
        <v>29.709527372701334</v>
      </c>
      <c r="CY631" s="28">
        <f t="shared" si="71"/>
        <v>1</v>
      </c>
    </row>
    <row r="632" spans="1:103" s="17" customFormat="1" ht="19.5" customHeight="1">
      <c r="A632" s="28">
        <v>961</v>
      </c>
      <c r="B632" s="29" t="s">
        <v>808</v>
      </c>
      <c r="C632" s="29" t="s">
        <v>1084</v>
      </c>
      <c r="D632" s="29" t="s">
        <v>1085</v>
      </c>
      <c r="E632" s="29" t="s">
        <v>814</v>
      </c>
      <c r="F632" s="29" t="s">
        <v>1084</v>
      </c>
      <c r="G632" s="29" t="s">
        <v>1085</v>
      </c>
      <c r="H632" s="29"/>
      <c r="I632" s="29" t="s">
        <v>78</v>
      </c>
      <c r="J632" s="29" t="s">
        <v>100</v>
      </c>
      <c r="K632" s="29" t="s">
        <v>105</v>
      </c>
      <c r="L632" s="29" t="s">
        <v>80</v>
      </c>
      <c r="M632" s="29" t="s">
        <v>105</v>
      </c>
      <c r="N632" s="30">
        <v>1000</v>
      </c>
      <c r="O632" s="30">
        <v>11.3</v>
      </c>
      <c r="P632" s="30">
        <v>20.100000000000001</v>
      </c>
      <c r="Q632" s="31">
        <v>23</v>
      </c>
      <c r="R632" s="30">
        <v>226.59</v>
      </c>
      <c r="S632" s="30">
        <v>1.78</v>
      </c>
      <c r="T632" s="30">
        <v>1080</v>
      </c>
      <c r="U632" s="30">
        <v>1920</v>
      </c>
      <c r="V632" s="32">
        <v>2.1</v>
      </c>
      <c r="W632" s="30">
        <v>9151</v>
      </c>
      <c r="X632" s="30">
        <v>60</v>
      </c>
      <c r="Y632" s="30">
        <v>33.200000000000003</v>
      </c>
      <c r="Z632" s="29" t="s">
        <v>150</v>
      </c>
      <c r="AA632" s="29" t="s">
        <v>86</v>
      </c>
      <c r="AB632" s="29"/>
      <c r="AC632" s="29"/>
      <c r="AD632" s="29" t="s">
        <v>83</v>
      </c>
      <c r="AE632" s="29" t="s">
        <v>83</v>
      </c>
      <c r="AF632" s="29" t="s">
        <v>1086</v>
      </c>
      <c r="AG632" s="29" t="s">
        <v>105</v>
      </c>
      <c r="AH632" s="29" t="s">
        <v>86</v>
      </c>
      <c r="AI632" s="29" t="s">
        <v>105</v>
      </c>
      <c r="AJ632" s="29" t="s">
        <v>86</v>
      </c>
      <c r="AK632" s="29" t="s">
        <v>86</v>
      </c>
      <c r="AL632" s="29" t="s">
        <v>87</v>
      </c>
      <c r="AM632" s="29" t="s">
        <v>105</v>
      </c>
      <c r="AN632" s="29" t="s">
        <v>86</v>
      </c>
      <c r="AO632" s="29" t="s">
        <v>86</v>
      </c>
      <c r="AP632" s="29" t="s">
        <v>86</v>
      </c>
      <c r="AQ632" s="29" t="s">
        <v>96</v>
      </c>
      <c r="AR632" s="29" t="s">
        <v>105</v>
      </c>
      <c r="AS632" s="29" t="s">
        <v>84</v>
      </c>
      <c r="AT632" s="29" t="s">
        <v>89</v>
      </c>
      <c r="AU632" s="29" t="s">
        <v>105</v>
      </c>
      <c r="AV632" s="30">
        <v>0</v>
      </c>
      <c r="AW632" s="29" t="s">
        <v>84</v>
      </c>
      <c r="AX632" s="29" t="s">
        <v>83</v>
      </c>
      <c r="AY632" s="30">
        <v>300</v>
      </c>
      <c r="AZ632" s="30">
        <v>290</v>
      </c>
      <c r="BA632" s="30">
        <v>205</v>
      </c>
      <c r="BB632" s="30">
        <v>200</v>
      </c>
      <c r="BC632" s="29"/>
      <c r="BD632" s="29"/>
      <c r="BE632" s="30">
        <v>14.8</v>
      </c>
      <c r="BF632" s="29"/>
      <c r="BG632" s="30">
        <v>0.46</v>
      </c>
      <c r="BH632" s="29"/>
      <c r="BI632" s="29"/>
      <c r="BJ632" s="30">
        <v>0.25</v>
      </c>
      <c r="BK632" s="30">
        <v>48</v>
      </c>
      <c r="BL632" s="30">
        <v>48</v>
      </c>
      <c r="BM632" s="30">
        <v>56.6</v>
      </c>
      <c r="BN632" s="29"/>
      <c r="BO632" s="29"/>
      <c r="BP632" s="30">
        <v>0.28999999999999998</v>
      </c>
      <c r="BQ632" s="30">
        <v>0.46</v>
      </c>
      <c r="BR632" s="29"/>
      <c r="BS632" s="30">
        <v>15.04</v>
      </c>
      <c r="BT632" s="30">
        <v>48.73</v>
      </c>
      <c r="BU632" s="29"/>
      <c r="BV632" s="30">
        <v>0</v>
      </c>
      <c r="BW632" s="28">
        <v>961</v>
      </c>
      <c r="BX632" s="33">
        <f t="shared" si="66"/>
        <v>47.996040000000001</v>
      </c>
      <c r="BY632" s="34">
        <f>IF(COUNTIF($G$2:G632,G632)=1,1,0)</f>
        <v>1</v>
      </c>
      <c r="BZ632" s="34">
        <f t="shared" si="67"/>
        <v>1</v>
      </c>
      <c r="CA632" s="28" t="s">
        <v>3405</v>
      </c>
      <c r="CB632" s="34" t="b">
        <f t="shared" si="72"/>
        <v>0</v>
      </c>
      <c r="CC632" s="34" t="b">
        <f t="shared" si="68"/>
        <v>0</v>
      </c>
      <c r="CD632" s="34" t="b">
        <f t="array" ref="CD632">ISNUMBER(SEARCH("Touch Screen",$AJ632))</f>
        <v>0</v>
      </c>
      <c r="CE632" s="34"/>
      <c r="CF632" s="34"/>
      <c r="CG632" s="32">
        <v>33.200000000000003</v>
      </c>
      <c r="CH632" s="28">
        <v>0</v>
      </c>
      <c r="CI632" s="33">
        <f>('2. AC Monitors'!$A$8*'1. Version 7 Dataset'!$R632)+('1. Version 7 Dataset'!$V632*'2. AC Monitors'!$B$8)+'2. AC Monitors'!$C$8</f>
        <v>44.463979999999999</v>
      </c>
      <c r="CJ632" s="35">
        <f>BX632-('2. AC Monitors'!$B$8*V632)</f>
        <v>39.17604</v>
      </c>
      <c r="CK632" s="33">
        <f>IF($CH632=0,CJ632,CJ632-('2. AC Monitors'!$A$15*'1. Version 7 Dataset'!$CG632))</f>
        <v>39.17604</v>
      </c>
      <c r="CL632" s="33">
        <f>IF($CC632=TRUE,'1. Version 7 Dataset'!CK632-($CI632*'2. AC Monitors'!$B$15),'1. Version 7 Dataset'!CK632)</f>
        <v>39.17604</v>
      </c>
      <c r="CM632" s="33">
        <f>IF($CD632=TRUE,CL632-($CI632*'2. AC Monitors'!$D$15),CL632)</f>
        <v>39.17604</v>
      </c>
      <c r="CN632" s="33">
        <f>IF($CB632=TRUE,CM632-($CI632*'2. AC Monitors'!$E$15),CM632)</f>
        <v>39.17604</v>
      </c>
      <c r="CO632" s="33">
        <f>IF($CA632="DC",CN632+(CI632*(1-'2. AC Monitors'!$D$21)),CN632)</f>
        <v>39.17604</v>
      </c>
      <c r="CP632" s="35">
        <f>('2. AC Monitors'!$A$8*'1. Version 7 Dataset'!$R632)+'2. AC Monitors'!$C$8</f>
        <v>35.643979999999999</v>
      </c>
      <c r="CQ632" s="35">
        <f t="shared" si="69"/>
        <v>0</v>
      </c>
      <c r="CR632" s="33">
        <f>(IF(CD632=TRUE,CI632+(CI632*'2. AC Monitors'!$D$15),'1. Version 7 Dataset'!CI632))*0.85</f>
        <v>37.794382999999996</v>
      </c>
      <c r="CS632" s="35">
        <f t="shared" si="70"/>
        <v>0</v>
      </c>
      <c r="CT632" s="35">
        <f>($AZ632*$R632*'3. Signage Displays'!$A$7)+'3. Signage Displays'!$B$7*TANH('3. Signage Displays'!$C$7*('1. Version 7 Dataset'!$R632+'3. Signage Displays'!$D$7)+'3. Signage Displays'!$E$7)+'3. Signage Displays'!$F$7</f>
        <v>31.40812768138295</v>
      </c>
      <c r="CU632" s="36">
        <f>($AZ632*$R632*'3. Signage Displays'!$A$7)</f>
        <v>2.6284440000000004</v>
      </c>
      <c r="CV632" s="37">
        <f>BE632-(AZ632*R632*'3. Signage Displays'!$A$7)</f>
        <v>12.171556000000001</v>
      </c>
      <c r="CW632" s="37">
        <f>IF(CC632=TRUE,CV632-(CT632*'3. Signage Displays'!$A$12),CV632)</f>
        <v>12.171556000000001</v>
      </c>
      <c r="CX632" s="38">
        <f>'3. Signage Displays'!$B$7*TANH('3. Signage Displays'!$C$7*('1. Version 7 Dataset'!R632+'3. Signage Displays'!$D$7)+'3. Signage Displays'!$E$7)+'3. Signage Displays'!$F$7</f>
        <v>28.779683681382949</v>
      </c>
      <c r="CY632" s="28">
        <f t="shared" si="71"/>
        <v>1</v>
      </c>
    </row>
    <row r="633" spans="1:103" s="17" customFormat="1" ht="19.5" customHeight="1">
      <c r="A633" s="28">
        <v>969</v>
      </c>
      <c r="B633" s="29" t="s">
        <v>2231</v>
      </c>
      <c r="C633" s="29" t="s">
        <v>2341</v>
      </c>
      <c r="D633" s="29" t="s">
        <v>2342</v>
      </c>
      <c r="E633" s="29" t="s">
        <v>2234</v>
      </c>
      <c r="F633" s="29" t="s">
        <v>2343</v>
      </c>
      <c r="G633" s="29" t="s">
        <v>2342</v>
      </c>
      <c r="H633" s="29" t="s">
        <v>2344</v>
      </c>
      <c r="I633" s="29" t="s">
        <v>78</v>
      </c>
      <c r="J633" s="29" t="s">
        <v>100</v>
      </c>
      <c r="K633" s="29" t="s">
        <v>105</v>
      </c>
      <c r="L633" s="29" t="s">
        <v>80</v>
      </c>
      <c r="M633" s="29" t="s">
        <v>105</v>
      </c>
      <c r="N633" s="30">
        <v>1000</v>
      </c>
      <c r="O633" s="30">
        <v>11.3</v>
      </c>
      <c r="P633" s="30">
        <v>20</v>
      </c>
      <c r="Q633" s="31">
        <v>23</v>
      </c>
      <c r="R633" s="30">
        <v>226</v>
      </c>
      <c r="S633" s="30">
        <v>1.78</v>
      </c>
      <c r="T633" s="30">
        <v>1080</v>
      </c>
      <c r="U633" s="30">
        <v>1920</v>
      </c>
      <c r="V633" s="32">
        <v>2.1</v>
      </c>
      <c r="W633" s="30">
        <v>9177</v>
      </c>
      <c r="X633" s="30">
        <v>60</v>
      </c>
      <c r="Y633" s="30">
        <v>32.700000000000003</v>
      </c>
      <c r="Z633" s="29" t="s">
        <v>150</v>
      </c>
      <c r="AA633" s="29" t="s">
        <v>86</v>
      </c>
      <c r="AB633" s="29"/>
      <c r="AC633" s="29"/>
      <c r="AD633" s="29" t="s">
        <v>83</v>
      </c>
      <c r="AE633" s="29" t="s">
        <v>83</v>
      </c>
      <c r="AF633" s="29" t="s">
        <v>127</v>
      </c>
      <c r="AG633" s="29" t="s">
        <v>105</v>
      </c>
      <c r="AH633" s="29" t="s">
        <v>86</v>
      </c>
      <c r="AI633" s="29" t="s">
        <v>105</v>
      </c>
      <c r="AJ633" s="29" t="s">
        <v>86</v>
      </c>
      <c r="AK633" s="29" t="s">
        <v>86</v>
      </c>
      <c r="AL633" s="29" t="s">
        <v>102</v>
      </c>
      <c r="AM633" s="29" t="s">
        <v>105</v>
      </c>
      <c r="AN633" s="29" t="s">
        <v>86</v>
      </c>
      <c r="AO633" s="29" t="s">
        <v>86</v>
      </c>
      <c r="AP633" s="29" t="s">
        <v>86</v>
      </c>
      <c r="AQ633" s="29" t="s">
        <v>96</v>
      </c>
      <c r="AR633" s="29" t="s">
        <v>105</v>
      </c>
      <c r="AS633" s="29" t="s">
        <v>84</v>
      </c>
      <c r="AT633" s="29" t="s">
        <v>89</v>
      </c>
      <c r="AU633" s="29" t="s">
        <v>105</v>
      </c>
      <c r="AV633" s="30">
        <v>5</v>
      </c>
      <c r="AW633" s="29" t="s">
        <v>84</v>
      </c>
      <c r="AX633" s="29" t="s">
        <v>83</v>
      </c>
      <c r="AY633" s="30">
        <v>300</v>
      </c>
      <c r="AZ633" s="30">
        <v>286</v>
      </c>
      <c r="BA633" s="30">
        <v>268</v>
      </c>
      <c r="BB633" s="30">
        <v>200</v>
      </c>
      <c r="BC633" s="29"/>
      <c r="BD633" s="29"/>
      <c r="BE633" s="30">
        <v>15.37</v>
      </c>
      <c r="BF633" s="29"/>
      <c r="BG633" s="30">
        <v>0.18</v>
      </c>
      <c r="BH633" s="29"/>
      <c r="BI633" s="29"/>
      <c r="BJ633" s="30">
        <v>0.16</v>
      </c>
      <c r="BK633" s="30">
        <v>48.15</v>
      </c>
      <c r="BL633" s="30">
        <v>48.15</v>
      </c>
      <c r="BM633" s="30">
        <v>50.8</v>
      </c>
      <c r="BN633" s="29"/>
      <c r="BO633" s="29"/>
      <c r="BP633" s="30">
        <v>0.18</v>
      </c>
      <c r="BQ633" s="30">
        <v>0.2</v>
      </c>
      <c r="BR633" s="29"/>
      <c r="BS633" s="30">
        <v>15.4</v>
      </c>
      <c r="BT633" s="30">
        <v>48.39</v>
      </c>
      <c r="BU633" s="29"/>
      <c r="BV633" s="30">
        <v>0</v>
      </c>
      <c r="BW633" s="28">
        <v>969</v>
      </c>
      <c r="BX633" s="33">
        <f t="shared" si="66"/>
        <v>48.149339999999995</v>
      </c>
      <c r="BY633" s="34">
        <f>IF(COUNTIF($G$2:G633,G633)=1,1,0)</f>
        <v>1</v>
      </c>
      <c r="BZ633" s="34">
        <f t="shared" si="67"/>
        <v>1</v>
      </c>
      <c r="CA633" s="28" t="s">
        <v>3405</v>
      </c>
      <c r="CB633" s="34" t="b">
        <f t="shared" si="72"/>
        <v>0</v>
      </c>
      <c r="CC633" s="34" t="b">
        <f t="shared" si="68"/>
        <v>0</v>
      </c>
      <c r="CD633" s="34" t="b">
        <f t="array" ref="CD633">ISNUMBER(SEARCH("Touch Screen",$AJ633))</f>
        <v>0</v>
      </c>
      <c r="CE633" s="34"/>
      <c r="CF633" s="34"/>
      <c r="CG633" s="32">
        <v>32.700000000000003</v>
      </c>
      <c r="CH633" s="28">
        <v>0</v>
      </c>
      <c r="CI633" s="33">
        <f>('2. AC Monitors'!$A$8*'1. Version 7 Dataset'!$R633)+('1. Version 7 Dataset'!$V633*'2. AC Monitors'!$B$8)+'2. AC Monitors'!$C$8</f>
        <v>44.391999999999996</v>
      </c>
      <c r="CJ633" s="35">
        <f>BX633-('2. AC Monitors'!$B$8*V633)</f>
        <v>39.329339999999995</v>
      </c>
      <c r="CK633" s="33">
        <f>IF($CH633=0,CJ633,CJ633-('2. AC Monitors'!$A$15*'1. Version 7 Dataset'!$CG633))</f>
        <v>39.329339999999995</v>
      </c>
      <c r="CL633" s="33">
        <f>IF($CC633=TRUE,'1. Version 7 Dataset'!CK633-($CI633*'2. AC Monitors'!$B$15),'1. Version 7 Dataset'!CK633)</f>
        <v>39.329339999999995</v>
      </c>
      <c r="CM633" s="33">
        <f>IF($CD633=TRUE,CL633-($CI633*'2. AC Monitors'!$D$15),CL633)</f>
        <v>39.329339999999995</v>
      </c>
      <c r="CN633" s="33">
        <f>IF($CB633=TRUE,CM633-($CI633*'2. AC Monitors'!$E$15),CM633)</f>
        <v>39.329339999999995</v>
      </c>
      <c r="CO633" s="33">
        <f>IF($CA633="DC",CN633+(CI633*(1-'2. AC Monitors'!$D$21)),CN633)</f>
        <v>39.329339999999995</v>
      </c>
      <c r="CP633" s="35">
        <f>('2. AC Monitors'!$A$8*'1. Version 7 Dataset'!$R633)+'2. AC Monitors'!$C$8</f>
        <v>35.572000000000003</v>
      </c>
      <c r="CQ633" s="35">
        <f t="shared" si="69"/>
        <v>0</v>
      </c>
      <c r="CR633" s="33">
        <f>(IF(CD633=TRUE,CI633+(CI633*'2. AC Monitors'!$D$15),'1. Version 7 Dataset'!CI633))*0.85</f>
        <v>37.733199999999997</v>
      </c>
      <c r="CS633" s="35">
        <f t="shared" si="70"/>
        <v>0</v>
      </c>
      <c r="CT633" s="35">
        <f>($AZ633*$R633*'3. Signage Displays'!$A$7)+'3. Signage Displays'!$B$7*TANH('3. Signage Displays'!$C$7*('1. Version 7 Dataset'!$R633+'3. Signage Displays'!$D$7)+'3. Signage Displays'!$E$7)+'3. Signage Displays'!$F$7</f>
        <v>31.329912417754599</v>
      </c>
      <c r="CU633" s="36">
        <f>($AZ633*$R633*'3. Signage Displays'!$A$7)</f>
        <v>2.5854400000000002</v>
      </c>
      <c r="CV633" s="37">
        <f>BE633-(AZ633*R633*'3. Signage Displays'!$A$7)</f>
        <v>12.784559999999999</v>
      </c>
      <c r="CW633" s="37">
        <f>IF(CC633=TRUE,CV633-(CT633*'3. Signage Displays'!$A$12),CV633)</f>
        <v>12.784559999999999</v>
      </c>
      <c r="CX633" s="38">
        <f>'3. Signage Displays'!$B$7*TANH('3. Signage Displays'!$C$7*('1. Version 7 Dataset'!R633+'3. Signage Displays'!$D$7)+'3. Signage Displays'!$E$7)+'3. Signage Displays'!$F$7</f>
        <v>28.744472417754601</v>
      </c>
      <c r="CY633" s="28">
        <f t="shared" si="71"/>
        <v>1</v>
      </c>
    </row>
    <row r="634" spans="1:103" s="17" customFormat="1" ht="19.5" customHeight="1">
      <c r="A634" s="28">
        <v>971</v>
      </c>
      <c r="B634" s="29" t="s">
        <v>2231</v>
      </c>
      <c r="C634" s="29" t="s">
        <v>2436</v>
      </c>
      <c r="D634" s="29" t="s">
        <v>2437</v>
      </c>
      <c r="E634" s="29" t="s">
        <v>2234</v>
      </c>
      <c r="F634" s="29" t="s">
        <v>2438</v>
      </c>
      <c r="G634" s="29" t="s">
        <v>2437</v>
      </c>
      <c r="H634" s="29" t="s">
        <v>2439</v>
      </c>
      <c r="I634" s="29" t="s">
        <v>78</v>
      </c>
      <c r="J634" s="29" t="s">
        <v>79</v>
      </c>
      <c r="K634" s="29" t="s">
        <v>105</v>
      </c>
      <c r="L634" s="29" t="s">
        <v>80</v>
      </c>
      <c r="M634" s="29" t="s">
        <v>105</v>
      </c>
      <c r="N634" s="30">
        <v>1000</v>
      </c>
      <c r="O634" s="30">
        <v>13.2</v>
      </c>
      <c r="P634" s="30">
        <v>23.6</v>
      </c>
      <c r="Q634" s="31">
        <v>27</v>
      </c>
      <c r="R634" s="30">
        <v>311.7</v>
      </c>
      <c r="S634" s="30">
        <v>1.78</v>
      </c>
      <c r="T634" s="30">
        <v>1080</v>
      </c>
      <c r="U634" s="30">
        <v>1920</v>
      </c>
      <c r="V634" s="32">
        <v>2.1</v>
      </c>
      <c r="W634" s="30">
        <v>6654</v>
      </c>
      <c r="X634" s="30">
        <v>60</v>
      </c>
      <c r="Y634" s="30">
        <v>31.8</v>
      </c>
      <c r="Z634" s="29" t="s">
        <v>150</v>
      </c>
      <c r="AA634" s="29" t="s">
        <v>86</v>
      </c>
      <c r="AB634" s="29"/>
      <c r="AC634" s="29"/>
      <c r="AD634" s="29" t="s">
        <v>83</v>
      </c>
      <c r="AE634" s="29" t="s">
        <v>83</v>
      </c>
      <c r="AF634" s="29" t="s">
        <v>127</v>
      </c>
      <c r="AG634" s="29" t="s">
        <v>105</v>
      </c>
      <c r="AH634" s="29" t="s">
        <v>86</v>
      </c>
      <c r="AI634" s="29" t="s">
        <v>105</v>
      </c>
      <c r="AJ634" s="29" t="s">
        <v>86</v>
      </c>
      <c r="AK634" s="29" t="s">
        <v>86</v>
      </c>
      <c r="AL634" s="29" t="s">
        <v>102</v>
      </c>
      <c r="AM634" s="29" t="s">
        <v>105</v>
      </c>
      <c r="AN634" s="29" t="s">
        <v>86</v>
      </c>
      <c r="AO634" s="29" t="s">
        <v>86</v>
      </c>
      <c r="AP634" s="29" t="s">
        <v>86</v>
      </c>
      <c r="AQ634" s="29" t="s">
        <v>96</v>
      </c>
      <c r="AR634" s="29" t="s">
        <v>105</v>
      </c>
      <c r="AS634" s="29" t="s">
        <v>84</v>
      </c>
      <c r="AT634" s="29" t="s">
        <v>89</v>
      </c>
      <c r="AU634" s="29" t="s">
        <v>105</v>
      </c>
      <c r="AV634" s="30">
        <v>5</v>
      </c>
      <c r="AW634" s="29" t="s">
        <v>84</v>
      </c>
      <c r="AX634" s="29" t="s">
        <v>83</v>
      </c>
      <c r="AY634" s="30">
        <v>250</v>
      </c>
      <c r="AZ634" s="30">
        <v>262</v>
      </c>
      <c r="BA634" s="30">
        <v>261</v>
      </c>
      <c r="BB634" s="30">
        <v>200</v>
      </c>
      <c r="BC634" s="29"/>
      <c r="BD634" s="29"/>
      <c r="BE634" s="30">
        <v>16.440000000000001</v>
      </c>
      <c r="BF634" s="29"/>
      <c r="BG634" s="30">
        <v>0.37</v>
      </c>
      <c r="BH634" s="29"/>
      <c r="BI634" s="29"/>
      <c r="BJ634" s="30">
        <v>0.27</v>
      </c>
      <c r="BK634" s="30">
        <v>52.49</v>
      </c>
      <c r="BL634" s="30">
        <v>52.49</v>
      </c>
      <c r="BM634" s="30">
        <v>64.099999999999994</v>
      </c>
      <c r="BN634" s="29"/>
      <c r="BO634" s="29"/>
      <c r="BP634" s="30">
        <v>0.3</v>
      </c>
      <c r="BQ634" s="30">
        <v>0.38</v>
      </c>
      <c r="BR634" s="29"/>
      <c r="BS634" s="30">
        <v>17.12</v>
      </c>
      <c r="BT634" s="30">
        <v>54.64</v>
      </c>
      <c r="BU634" s="29"/>
      <c r="BV634" s="30">
        <v>0</v>
      </c>
      <c r="BW634" s="28">
        <v>971</v>
      </c>
      <c r="BX634" s="33">
        <f t="shared" si="66"/>
        <v>52.51182</v>
      </c>
      <c r="BY634" s="34">
        <f>IF(COUNTIF($G$2:G634,G634)=1,1,0)</f>
        <v>1</v>
      </c>
      <c r="BZ634" s="34">
        <f t="shared" si="67"/>
        <v>1</v>
      </c>
      <c r="CA634" s="28" t="s">
        <v>3405</v>
      </c>
      <c r="CB634" s="34" t="b">
        <f t="shared" si="72"/>
        <v>0</v>
      </c>
      <c r="CC634" s="34" t="b">
        <f t="shared" si="68"/>
        <v>0</v>
      </c>
      <c r="CD634" s="34" t="b">
        <f t="array" ref="CD634">ISNUMBER(SEARCH("Touch Screen",$AJ634))</f>
        <v>0</v>
      </c>
      <c r="CE634" s="34"/>
      <c r="CF634" s="34"/>
      <c r="CG634" s="32">
        <v>31.8</v>
      </c>
      <c r="CH634" s="28">
        <v>0</v>
      </c>
      <c r="CI634" s="33">
        <f>('2. AC Monitors'!$A$8*'1. Version 7 Dataset'!$R634)+('1. Version 7 Dataset'!$V634*'2. AC Monitors'!$B$8)+'2. AC Monitors'!$C$8</f>
        <v>54.8474</v>
      </c>
      <c r="CJ634" s="35">
        <f>BX634-('2. AC Monitors'!$B$8*V634)</f>
        <v>43.69182</v>
      </c>
      <c r="CK634" s="33">
        <f>IF($CH634=0,CJ634,CJ634-('2. AC Monitors'!$A$15*'1. Version 7 Dataset'!$CG634))</f>
        <v>43.69182</v>
      </c>
      <c r="CL634" s="33">
        <f>IF($CC634=TRUE,'1. Version 7 Dataset'!CK634-($CI634*'2. AC Monitors'!$B$15),'1. Version 7 Dataset'!CK634)</f>
        <v>43.69182</v>
      </c>
      <c r="CM634" s="33">
        <f>IF($CD634=TRUE,CL634-($CI634*'2. AC Monitors'!$D$15),CL634)</f>
        <v>43.69182</v>
      </c>
      <c r="CN634" s="33">
        <f>IF($CB634=TRUE,CM634-($CI634*'2. AC Monitors'!$E$15),CM634)</f>
        <v>43.69182</v>
      </c>
      <c r="CO634" s="33">
        <f>IF($CA634="DC",CN634+(CI634*(1-'2. AC Monitors'!$D$21)),CN634)</f>
        <v>43.69182</v>
      </c>
      <c r="CP634" s="35">
        <f>('2. AC Monitors'!$A$8*'1. Version 7 Dataset'!$R634)+'2. AC Monitors'!$C$8</f>
        <v>46.0274</v>
      </c>
      <c r="CQ634" s="35">
        <f t="shared" si="69"/>
        <v>1</v>
      </c>
      <c r="CR634" s="33">
        <f>(IF(CD634=TRUE,CI634+(CI634*'2. AC Monitors'!$D$15),'1. Version 7 Dataset'!CI634))*0.85</f>
        <v>46.620289999999997</v>
      </c>
      <c r="CS634" s="35">
        <f t="shared" si="70"/>
        <v>0</v>
      </c>
      <c r="CT634" s="35">
        <f>($AZ634*$R634*'3. Signage Displays'!$A$7)+'3. Signage Displays'!$B$7*TANH('3. Signage Displays'!$C$7*('1. Version 7 Dataset'!$R634+'3. Signage Displays'!$D$7)+'3. Signage Displays'!$E$7)+'3. Signage Displays'!$F$7</f>
        <v>37.106754138445922</v>
      </c>
      <c r="CU634" s="36">
        <f>($AZ634*$R634*'3. Signage Displays'!$A$7)</f>
        <v>3.266616</v>
      </c>
      <c r="CV634" s="37">
        <f>BE634-(AZ634*R634*'3. Signage Displays'!$A$7)</f>
        <v>13.173384000000002</v>
      </c>
      <c r="CW634" s="37">
        <f>IF(CC634=TRUE,CV634-(CT634*'3. Signage Displays'!$A$12),CV634)</f>
        <v>13.173384000000002</v>
      </c>
      <c r="CX634" s="38">
        <f>'3. Signage Displays'!$B$7*TANH('3. Signage Displays'!$C$7*('1. Version 7 Dataset'!R634+'3. Signage Displays'!$D$7)+'3. Signage Displays'!$E$7)+'3. Signage Displays'!$F$7</f>
        <v>33.840138138445923</v>
      </c>
      <c r="CY634" s="28">
        <f t="shared" si="71"/>
        <v>1</v>
      </c>
    </row>
    <row r="635" spans="1:103" s="17" customFormat="1" ht="19.5" customHeight="1">
      <c r="A635" s="28">
        <v>972</v>
      </c>
      <c r="B635" s="29" t="s">
        <v>72</v>
      </c>
      <c r="C635" s="29" t="s">
        <v>349</v>
      </c>
      <c r="D635" s="29" t="s">
        <v>350</v>
      </c>
      <c r="E635" s="29" t="s">
        <v>75</v>
      </c>
      <c r="F635" s="29" t="s">
        <v>336</v>
      </c>
      <c r="G635" s="29" t="s">
        <v>337</v>
      </c>
      <c r="H635" s="29"/>
      <c r="I635" s="29" t="s">
        <v>78</v>
      </c>
      <c r="J635" s="29" t="s">
        <v>79</v>
      </c>
      <c r="K635" s="29"/>
      <c r="L635" s="29" t="s">
        <v>80</v>
      </c>
      <c r="M635" s="29"/>
      <c r="N635" s="30">
        <v>1000</v>
      </c>
      <c r="O635" s="30">
        <v>11.7</v>
      </c>
      <c r="P635" s="30">
        <v>20.8</v>
      </c>
      <c r="Q635" s="31">
        <v>23.8</v>
      </c>
      <c r="R635" s="30">
        <v>242.18</v>
      </c>
      <c r="S635" s="30">
        <v>1.78</v>
      </c>
      <c r="T635" s="30">
        <v>1080</v>
      </c>
      <c r="U635" s="30">
        <v>1920</v>
      </c>
      <c r="V635" s="32">
        <v>2.1</v>
      </c>
      <c r="W635" s="30">
        <v>8562</v>
      </c>
      <c r="X635" s="30">
        <v>60</v>
      </c>
      <c r="Y635" s="30">
        <v>87</v>
      </c>
      <c r="Z635" s="29" t="s">
        <v>81</v>
      </c>
      <c r="AA635" s="29" t="s">
        <v>86</v>
      </c>
      <c r="AB635" s="29"/>
      <c r="AC635" s="29"/>
      <c r="AD635" s="29" t="s">
        <v>83</v>
      </c>
      <c r="AE635" s="29" t="s">
        <v>84</v>
      </c>
      <c r="AF635" s="29" t="s">
        <v>248</v>
      </c>
      <c r="AG635" s="29" t="s">
        <v>118</v>
      </c>
      <c r="AH635" s="29" t="s">
        <v>119</v>
      </c>
      <c r="AI635" s="29"/>
      <c r="AJ635" s="29" t="s">
        <v>120</v>
      </c>
      <c r="AK635" s="29" t="s">
        <v>86</v>
      </c>
      <c r="AL635" s="29" t="s">
        <v>102</v>
      </c>
      <c r="AM635" s="29" t="s">
        <v>118</v>
      </c>
      <c r="AN635" s="29" t="s">
        <v>86</v>
      </c>
      <c r="AO635" s="29" t="s">
        <v>86</v>
      </c>
      <c r="AP635" s="29" t="s">
        <v>86</v>
      </c>
      <c r="AQ635" s="29" t="s">
        <v>96</v>
      </c>
      <c r="AR635" s="29"/>
      <c r="AS635" s="29" t="s">
        <v>84</v>
      </c>
      <c r="AT635" s="29" t="s">
        <v>121</v>
      </c>
      <c r="AU635" s="29"/>
      <c r="AV635" s="30">
        <v>1</v>
      </c>
      <c r="AW635" s="29" t="s">
        <v>84</v>
      </c>
      <c r="AX635" s="29" t="s">
        <v>84</v>
      </c>
      <c r="AY635" s="30">
        <v>250</v>
      </c>
      <c r="AZ635" s="30">
        <v>232.2</v>
      </c>
      <c r="BA635" s="30">
        <v>193.2</v>
      </c>
      <c r="BB635" s="30">
        <v>203.5</v>
      </c>
      <c r="BC635" s="29"/>
      <c r="BD635" s="29"/>
      <c r="BE635" s="30">
        <v>15.14</v>
      </c>
      <c r="BF635" s="29"/>
      <c r="BG635" s="30">
        <v>0.19</v>
      </c>
      <c r="BH635" s="29"/>
      <c r="BI635" s="29"/>
      <c r="BJ635" s="30">
        <v>0.17</v>
      </c>
      <c r="BK635" s="30">
        <v>47.51</v>
      </c>
      <c r="BL635" s="30">
        <v>47.51</v>
      </c>
      <c r="BM635" s="30">
        <v>54.1</v>
      </c>
      <c r="BN635" s="29"/>
      <c r="BO635" s="29"/>
      <c r="BP635" s="30">
        <v>0.2</v>
      </c>
      <c r="BQ635" s="30">
        <v>0.22</v>
      </c>
      <c r="BR635" s="29"/>
      <c r="BS635" s="30">
        <v>15.14</v>
      </c>
      <c r="BT635" s="30">
        <v>47.67</v>
      </c>
      <c r="BU635" s="29"/>
      <c r="BV635" s="30">
        <v>0</v>
      </c>
      <c r="BW635" s="28">
        <v>972</v>
      </c>
      <c r="BX635" s="33">
        <f t="shared" si="66"/>
        <v>47.501099999999994</v>
      </c>
      <c r="BY635" s="34">
        <f>IF(COUNTIF($G$2:G635,G635)=1,1,0)</f>
        <v>0</v>
      </c>
      <c r="BZ635" s="34">
        <f t="shared" si="67"/>
        <v>1</v>
      </c>
      <c r="CA635" s="28" t="s">
        <v>3405</v>
      </c>
      <c r="CB635" s="34" t="b">
        <f t="shared" si="72"/>
        <v>0</v>
      </c>
      <c r="CC635" s="34" t="b">
        <f t="shared" si="68"/>
        <v>0</v>
      </c>
      <c r="CD635" s="34" t="b">
        <f t="array" ref="CD635">ISNUMBER(SEARCH("Touch Screen",$AJ635))</f>
        <v>0</v>
      </c>
      <c r="CE635" s="34"/>
      <c r="CF635" s="34"/>
      <c r="CG635" s="32">
        <v>87</v>
      </c>
      <c r="CH635" s="28">
        <v>0</v>
      </c>
      <c r="CI635" s="33">
        <f>('2. AC Monitors'!$A$8*'1. Version 7 Dataset'!$R635)+('1. Version 7 Dataset'!$V635*'2. AC Monitors'!$B$8)+'2. AC Monitors'!$C$8</f>
        <v>46.365960000000001</v>
      </c>
      <c r="CJ635" s="35">
        <f>BX635-('2. AC Monitors'!$B$8*V635)</f>
        <v>38.681099999999994</v>
      </c>
      <c r="CK635" s="33">
        <f>IF($CH635=0,CJ635,CJ635-('2. AC Monitors'!$A$15*'1. Version 7 Dataset'!$CG635))</f>
        <v>38.681099999999994</v>
      </c>
      <c r="CL635" s="33">
        <f>IF($CC635=TRUE,'1. Version 7 Dataset'!CK635-($CI635*'2. AC Monitors'!$B$15),'1. Version 7 Dataset'!CK635)</f>
        <v>38.681099999999994</v>
      </c>
      <c r="CM635" s="33">
        <f>IF($CD635=TRUE,CL635-($CI635*'2. AC Monitors'!$D$15),CL635)</f>
        <v>38.681099999999994</v>
      </c>
      <c r="CN635" s="33">
        <f>IF($CB635=TRUE,CM635-($CI635*'2. AC Monitors'!$E$15),CM635)</f>
        <v>38.681099999999994</v>
      </c>
      <c r="CO635" s="33">
        <f>IF($CA635="DC",CN635+(CI635*(1-'2. AC Monitors'!$D$21)),CN635)</f>
        <v>38.681099999999994</v>
      </c>
      <c r="CP635" s="35">
        <f>('2. AC Monitors'!$A$8*'1. Version 7 Dataset'!$R635)+'2. AC Monitors'!$C$8</f>
        <v>37.545960000000001</v>
      </c>
      <c r="CQ635" s="35">
        <f t="shared" si="69"/>
        <v>0</v>
      </c>
      <c r="CR635" s="33">
        <f>(IF(CD635=TRUE,CI635+(CI635*'2. AC Monitors'!$D$15),'1. Version 7 Dataset'!CI635))*0.85</f>
        <v>39.411065999999998</v>
      </c>
      <c r="CS635" s="35">
        <f t="shared" si="70"/>
        <v>0</v>
      </c>
      <c r="CT635" s="35">
        <f>($AZ635*$R635*'3. Signage Displays'!$A$7)+'3. Signage Displays'!$B$7*TANH('3. Signage Displays'!$C$7*('1. Version 7 Dataset'!$R635+'3. Signage Displays'!$D$7)+'3. Signage Displays'!$E$7)+'3. Signage Displays'!$F$7</f>
        <v>31.958895212701336</v>
      </c>
      <c r="CU635" s="36">
        <f>($AZ635*$R635*'3. Signage Displays'!$A$7)</f>
        <v>2.2493678400000001</v>
      </c>
      <c r="CV635" s="37">
        <f>BE635-(AZ635*R635*'3. Signage Displays'!$A$7)</f>
        <v>12.890632160000001</v>
      </c>
      <c r="CW635" s="37">
        <f>IF(CC635=TRUE,CV635-(CT635*'3. Signage Displays'!$A$12),CV635)</f>
        <v>12.890632160000001</v>
      </c>
      <c r="CX635" s="38">
        <f>'3. Signage Displays'!$B$7*TANH('3. Signage Displays'!$C$7*('1. Version 7 Dataset'!R635+'3. Signage Displays'!$D$7)+'3. Signage Displays'!$E$7)+'3. Signage Displays'!$F$7</f>
        <v>29.709527372701334</v>
      </c>
      <c r="CY635" s="28">
        <f t="shared" si="71"/>
        <v>1</v>
      </c>
    </row>
    <row r="636" spans="1:103" s="17" customFormat="1" ht="19.5" customHeight="1">
      <c r="A636" s="28">
        <v>975</v>
      </c>
      <c r="B636" s="29" t="s">
        <v>72</v>
      </c>
      <c r="C636" s="29" t="s">
        <v>444</v>
      </c>
      <c r="D636" s="29" t="s">
        <v>445</v>
      </c>
      <c r="E636" s="29" t="s">
        <v>75</v>
      </c>
      <c r="F636" s="29" t="s">
        <v>444</v>
      </c>
      <c r="G636" s="29" t="s">
        <v>445</v>
      </c>
      <c r="H636" s="29"/>
      <c r="I636" s="29" t="s">
        <v>78</v>
      </c>
      <c r="J636" s="29" t="s">
        <v>100</v>
      </c>
      <c r="K636" s="29"/>
      <c r="L636" s="29" t="s">
        <v>80</v>
      </c>
      <c r="M636" s="29"/>
      <c r="N636" s="30">
        <v>1000</v>
      </c>
      <c r="O636" s="30">
        <v>11.7</v>
      </c>
      <c r="P636" s="30">
        <v>20.7</v>
      </c>
      <c r="Q636" s="31">
        <v>23.8</v>
      </c>
      <c r="R636" s="30">
        <v>242.04</v>
      </c>
      <c r="S636" s="30">
        <v>1.78</v>
      </c>
      <c r="T636" s="30">
        <v>1080</v>
      </c>
      <c r="U636" s="30">
        <v>1920</v>
      </c>
      <c r="V636" s="32">
        <v>2.1</v>
      </c>
      <c r="W636" s="30">
        <v>8567</v>
      </c>
      <c r="X636" s="30">
        <v>60</v>
      </c>
      <c r="Y636" s="30">
        <v>0.4</v>
      </c>
      <c r="Z636" s="29" t="s">
        <v>86</v>
      </c>
      <c r="AA636" s="29" t="s">
        <v>86</v>
      </c>
      <c r="AB636" s="29"/>
      <c r="AC636" s="29"/>
      <c r="AD636" s="29" t="s">
        <v>84</v>
      </c>
      <c r="AE636" s="29" t="s">
        <v>84</v>
      </c>
      <c r="AF636" s="29" t="s">
        <v>188</v>
      </c>
      <c r="AG636" s="29"/>
      <c r="AH636" s="29" t="s">
        <v>86</v>
      </c>
      <c r="AI636" s="29"/>
      <c r="AJ636" s="29" t="s">
        <v>86</v>
      </c>
      <c r="AK636" s="29" t="s">
        <v>86</v>
      </c>
      <c r="AL636" s="29" t="s">
        <v>87</v>
      </c>
      <c r="AM636" s="29"/>
      <c r="AN636" s="29" t="s">
        <v>86</v>
      </c>
      <c r="AO636" s="29" t="s">
        <v>86</v>
      </c>
      <c r="AP636" s="29" t="s">
        <v>86</v>
      </c>
      <c r="AQ636" s="29" t="s">
        <v>96</v>
      </c>
      <c r="AR636" s="29"/>
      <c r="AS636" s="29" t="s">
        <v>84</v>
      </c>
      <c r="AT636" s="29" t="s">
        <v>89</v>
      </c>
      <c r="AU636" s="29"/>
      <c r="AV636" s="30">
        <v>2</v>
      </c>
      <c r="AW636" s="29" t="s">
        <v>84</v>
      </c>
      <c r="AX636" s="29" t="s">
        <v>84</v>
      </c>
      <c r="AY636" s="30">
        <v>250</v>
      </c>
      <c r="AZ636" s="30">
        <v>249.4</v>
      </c>
      <c r="BA636" s="30">
        <v>198.5</v>
      </c>
      <c r="BB636" s="30">
        <v>200</v>
      </c>
      <c r="BC636" s="29"/>
      <c r="BD636" s="29"/>
      <c r="BE636" s="30">
        <v>15.8</v>
      </c>
      <c r="BF636" s="29"/>
      <c r="BG636" s="30">
        <v>0.28000000000000003</v>
      </c>
      <c r="BH636" s="29"/>
      <c r="BI636" s="29"/>
      <c r="BJ636" s="30">
        <v>0.22</v>
      </c>
      <c r="BK636" s="30">
        <v>50.04</v>
      </c>
      <c r="BL636" s="30">
        <v>50.04</v>
      </c>
      <c r="BM636" s="30">
        <v>53.8</v>
      </c>
      <c r="BN636" s="29"/>
      <c r="BO636" s="29"/>
      <c r="BP636" s="30">
        <v>0.3</v>
      </c>
      <c r="BQ636" s="30">
        <v>0.35</v>
      </c>
      <c r="BR636" s="29"/>
      <c r="BS636" s="30">
        <v>15.82</v>
      </c>
      <c r="BT636" s="30">
        <v>50.5</v>
      </c>
      <c r="BU636" s="29"/>
      <c r="BV636" s="30">
        <v>0</v>
      </c>
      <c r="BW636" s="28">
        <v>975</v>
      </c>
      <c r="BX636" s="33">
        <f t="shared" si="66"/>
        <v>50.037120000000002</v>
      </c>
      <c r="BY636" s="34">
        <f>IF(COUNTIF($G$2:G636,G636)=1,1,0)</f>
        <v>1</v>
      </c>
      <c r="BZ636" s="34">
        <f t="shared" si="67"/>
        <v>1</v>
      </c>
      <c r="CA636" s="28" t="s">
        <v>3405</v>
      </c>
      <c r="CB636" s="34" t="b">
        <f t="shared" si="72"/>
        <v>0</v>
      </c>
      <c r="CC636" s="34" t="b">
        <f t="shared" si="68"/>
        <v>0</v>
      </c>
      <c r="CD636" s="34" t="b">
        <f t="array" ref="CD636">ISNUMBER(SEARCH("Touch Screen",$AJ636))</f>
        <v>0</v>
      </c>
      <c r="CE636" s="34"/>
      <c r="CF636" s="34"/>
      <c r="CG636" s="32">
        <v>40</v>
      </c>
      <c r="CH636" s="28">
        <v>0</v>
      </c>
      <c r="CI636" s="33">
        <f>('2. AC Monitors'!$A$8*'1. Version 7 Dataset'!$R636)+('1. Version 7 Dataset'!$V636*'2. AC Monitors'!$B$8)+'2. AC Monitors'!$C$8</f>
        <v>46.348879999999994</v>
      </c>
      <c r="CJ636" s="35">
        <f>BX636-('2. AC Monitors'!$B$8*V636)</f>
        <v>41.217120000000001</v>
      </c>
      <c r="CK636" s="33">
        <f>IF($CH636=0,CJ636,CJ636-('2. AC Monitors'!$A$15*'1. Version 7 Dataset'!$CG636))</f>
        <v>41.217120000000001</v>
      </c>
      <c r="CL636" s="33">
        <f>IF($CC636=TRUE,'1. Version 7 Dataset'!CK636-($CI636*'2. AC Monitors'!$B$15),'1. Version 7 Dataset'!CK636)</f>
        <v>41.217120000000001</v>
      </c>
      <c r="CM636" s="33">
        <f>IF($CD636=TRUE,CL636-($CI636*'2. AC Monitors'!$D$15),CL636)</f>
        <v>41.217120000000001</v>
      </c>
      <c r="CN636" s="33">
        <f>IF($CB636=TRUE,CM636-($CI636*'2. AC Monitors'!$E$15),CM636)</f>
        <v>41.217120000000001</v>
      </c>
      <c r="CO636" s="33">
        <f>IF($CA636="DC",CN636+(CI636*(1-'2. AC Monitors'!$D$21)),CN636)</f>
        <v>41.217120000000001</v>
      </c>
      <c r="CP636" s="35">
        <f>('2. AC Monitors'!$A$8*'1. Version 7 Dataset'!$R636)+'2. AC Monitors'!$C$8</f>
        <v>37.528880000000001</v>
      </c>
      <c r="CQ636" s="35">
        <f t="shared" si="69"/>
        <v>0</v>
      </c>
      <c r="CR636" s="33">
        <f>(IF(CD636=TRUE,CI636+(CI636*'2. AC Monitors'!$D$15),'1. Version 7 Dataset'!CI636))*0.85</f>
        <v>39.396547999999996</v>
      </c>
      <c r="CS636" s="35">
        <f t="shared" si="70"/>
        <v>0</v>
      </c>
      <c r="CT636" s="35">
        <f>($AZ636*$R636*'3. Signage Displays'!$A$7)+'3. Signage Displays'!$B$7*TANH('3. Signage Displays'!$C$7*('1. Version 7 Dataset'!$R636+'3. Signage Displays'!$D$7)+'3. Signage Displays'!$E$7)+'3. Signage Displays'!$F$7</f>
        <v>32.11577335915387</v>
      </c>
      <c r="CU636" s="36">
        <f>($AZ636*$R636*'3. Signage Displays'!$A$7)</f>
        <v>2.4145910399999999</v>
      </c>
      <c r="CV636" s="37">
        <f>BE636-(AZ636*R636*'3. Signage Displays'!$A$7)</f>
        <v>13.385408960000001</v>
      </c>
      <c r="CW636" s="37">
        <f>IF(CC636=TRUE,CV636-(CT636*'3. Signage Displays'!$A$12),CV636)</f>
        <v>13.385408960000001</v>
      </c>
      <c r="CX636" s="38">
        <f>'3. Signage Displays'!$B$7*TANH('3. Signage Displays'!$C$7*('1. Version 7 Dataset'!R636+'3. Signage Displays'!$D$7)+'3. Signage Displays'!$E$7)+'3. Signage Displays'!$F$7</f>
        <v>29.701182319153872</v>
      </c>
      <c r="CY636" s="28">
        <f t="shared" si="71"/>
        <v>1</v>
      </c>
    </row>
    <row r="637" spans="1:103" s="17" customFormat="1" ht="19.5" customHeight="1">
      <c r="A637" s="28">
        <v>976</v>
      </c>
      <c r="B637" s="29" t="s">
        <v>1268</v>
      </c>
      <c r="C637" s="29" t="s">
        <v>1355</v>
      </c>
      <c r="D637" s="29" t="s">
        <v>1356</v>
      </c>
      <c r="E637" s="29" t="s">
        <v>1271</v>
      </c>
      <c r="F637" s="29" t="s">
        <v>1355</v>
      </c>
      <c r="G637" s="29" t="s">
        <v>1356</v>
      </c>
      <c r="H637" s="29" t="s">
        <v>1357</v>
      </c>
      <c r="I637" s="29" t="s">
        <v>78</v>
      </c>
      <c r="J637" s="29" t="s">
        <v>100</v>
      </c>
      <c r="K637" s="29" t="s">
        <v>105</v>
      </c>
      <c r="L637" s="29" t="s">
        <v>80</v>
      </c>
      <c r="M637" s="29" t="s">
        <v>105</v>
      </c>
      <c r="N637" s="30">
        <v>1000</v>
      </c>
      <c r="O637" s="30">
        <v>11.3</v>
      </c>
      <c r="P637" s="30">
        <v>20.100000000000001</v>
      </c>
      <c r="Q637" s="31">
        <v>23</v>
      </c>
      <c r="R637" s="30">
        <v>226.16</v>
      </c>
      <c r="S637" s="30">
        <v>1.78</v>
      </c>
      <c r="T637" s="30">
        <v>1080</v>
      </c>
      <c r="U637" s="30">
        <v>1920</v>
      </c>
      <c r="V637" s="32">
        <v>2.1</v>
      </c>
      <c r="W637" s="30">
        <v>9169</v>
      </c>
      <c r="X637" s="30">
        <v>60</v>
      </c>
      <c r="Y637" s="30">
        <v>33.200000000000003</v>
      </c>
      <c r="Z637" s="29" t="s">
        <v>150</v>
      </c>
      <c r="AA637" s="29" t="s">
        <v>86</v>
      </c>
      <c r="AB637" s="29"/>
      <c r="AC637" s="29"/>
      <c r="AD637" s="29" t="s">
        <v>84</v>
      </c>
      <c r="AE637" s="29" t="s">
        <v>83</v>
      </c>
      <c r="AF637" s="29" t="s">
        <v>1340</v>
      </c>
      <c r="AG637" s="29" t="s">
        <v>105</v>
      </c>
      <c r="AH637" s="29" t="s">
        <v>86</v>
      </c>
      <c r="AI637" s="29" t="s">
        <v>105</v>
      </c>
      <c r="AJ637" s="29" t="s">
        <v>86</v>
      </c>
      <c r="AK637" s="29" t="s">
        <v>86</v>
      </c>
      <c r="AL637" s="29" t="s">
        <v>87</v>
      </c>
      <c r="AM637" s="29" t="s">
        <v>105</v>
      </c>
      <c r="AN637" s="29" t="s">
        <v>86</v>
      </c>
      <c r="AO637" s="29" t="s">
        <v>86</v>
      </c>
      <c r="AP637" s="29" t="s">
        <v>86</v>
      </c>
      <c r="AQ637" s="29" t="s">
        <v>96</v>
      </c>
      <c r="AR637" s="29" t="s">
        <v>105</v>
      </c>
      <c r="AS637" s="29" t="s">
        <v>84</v>
      </c>
      <c r="AT637" s="29" t="s">
        <v>89</v>
      </c>
      <c r="AU637" s="29" t="s">
        <v>105</v>
      </c>
      <c r="AV637" s="30">
        <v>0</v>
      </c>
      <c r="AW637" s="29" t="s">
        <v>84</v>
      </c>
      <c r="AX637" s="29" t="s">
        <v>83</v>
      </c>
      <c r="AY637" s="30">
        <v>250</v>
      </c>
      <c r="AZ637" s="30">
        <v>330</v>
      </c>
      <c r="BA637" s="30">
        <v>271</v>
      </c>
      <c r="BB637" s="30">
        <v>200</v>
      </c>
      <c r="BC637" s="29"/>
      <c r="BD637" s="29"/>
      <c r="BE637" s="30">
        <v>12.2</v>
      </c>
      <c r="BF637" s="29"/>
      <c r="BG637" s="30">
        <v>0.16</v>
      </c>
      <c r="BH637" s="29"/>
      <c r="BI637" s="29"/>
      <c r="BJ637" s="30">
        <v>0.15</v>
      </c>
      <c r="BK637" s="30">
        <v>38.299999999999997</v>
      </c>
      <c r="BL637" s="30">
        <v>38.299999999999997</v>
      </c>
      <c r="BM637" s="30">
        <v>56.5</v>
      </c>
      <c r="BN637" s="29"/>
      <c r="BO637" s="29"/>
      <c r="BP637" s="30">
        <v>0.2</v>
      </c>
      <c r="BQ637" s="30">
        <v>0.21</v>
      </c>
      <c r="BR637" s="29"/>
      <c r="BS637" s="30">
        <v>12.4</v>
      </c>
      <c r="BT637" s="30">
        <v>39.21</v>
      </c>
      <c r="BU637" s="29"/>
      <c r="BV637" s="30">
        <v>0</v>
      </c>
      <c r="BW637" s="28">
        <v>976</v>
      </c>
      <c r="BX637" s="33">
        <f t="shared" si="66"/>
        <v>38.316239999999993</v>
      </c>
      <c r="BY637" s="34">
        <f>IF(COUNTIF($G$2:G637,G637)=1,1,0)</f>
        <v>1</v>
      </c>
      <c r="BZ637" s="34">
        <f t="shared" si="67"/>
        <v>1</v>
      </c>
      <c r="CA637" s="28" t="s">
        <v>3405</v>
      </c>
      <c r="CB637" s="34" t="b">
        <f t="shared" si="72"/>
        <v>0</v>
      </c>
      <c r="CC637" s="34" t="b">
        <f t="shared" si="68"/>
        <v>0</v>
      </c>
      <c r="CD637" s="34" t="b">
        <f t="array" ref="CD637">ISNUMBER(SEARCH("Touch Screen",$AJ637))</f>
        <v>0</v>
      </c>
      <c r="CE637" s="34"/>
      <c r="CF637" s="34"/>
      <c r="CG637" s="32">
        <v>33.200000000000003</v>
      </c>
      <c r="CH637" s="28">
        <v>0</v>
      </c>
      <c r="CI637" s="33">
        <f>('2. AC Monitors'!$A$8*'1. Version 7 Dataset'!$R637)+('1. Version 7 Dataset'!$V637*'2. AC Monitors'!$B$8)+'2. AC Monitors'!$C$8</f>
        <v>44.411519999999996</v>
      </c>
      <c r="CJ637" s="35">
        <f>BX637-('2. AC Monitors'!$B$8*V637)</f>
        <v>29.496239999999993</v>
      </c>
      <c r="CK637" s="33">
        <f>IF($CH637=0,CJ637,CJ637-('2. AC Monitors'!$A$15*'1. Version 7 Dataset'!$CG637))</f>
        <v>29.496239999999993</v>
      </c>
      <c r="CL637" s="33">
        <f>IF($CC637=TRUE,'1. Version 7 Dataset'!CK637-($CI637*'2. AC Monitors'!$B$15),'1. Version 7 Dataset'!CK637)</f>
        <v>29.496239999999993</v>
      </c>
      <c r="CM637" s="33">
        <f>IF($CD637=TRUE,CL637-($CI637*'2. AC Monitors'!$D$15),CL637)</f>
        <v>29.496239999999993</v>
      </c>
      <c r="CN637" s="33">
        <f>IF($CB637=TRUE,CM637-($CI637*'2. AC Monitors'!$E$15),CM637)</f>
        <v>29.496239999999993</v>
      </c>
      <c r="CO637" s="33">
        <f>IF($CA637="DC",CN637+(CI637*(1-'2. AC Monitors'!$D$21)),CN637)</f>
        <v>29.496239999999993</v>
      </c>
      <c r="CP637" s="35">
        <f>('2. AC Monitors'!$A$8*'1. Version 7 Dataset'!$R637)+'2. AC Monitors'!$C$8</f>
        <v>35.591520000000003</v>
      </c>
      <c r="CQ637" s="35">
        <f t="shared" si="69"/>
        <v>1</v>
      </c>
      <c r="CR637" s="33">
        <f>(IF(CD637=TRUE,CI637+(CI637*'2. AC Monitors'!$D$15),'1. Version 7 Dataset'!CI637))*0.85</f>
        <v>37.749791999999992</v>
      </c>
      <c r="CS637" s="35">
        <f t="shared" si="70"/>
        <v>0</v>
      </c>
      <c r="CT637" s="35">
        <f>($AZ637*$R637*'3. Signage Displays'!$A$7)+'3. Signage Displays'!$B$7*TANH('3. Signage Displays'!$C$7*('1. Version 7 Dataset'!$R637+'3. Signage Displays'!$D$7)+'3. Signage Displays'!$E$7)+'3. Signage Displays'!$F$7</f>
        <v>31.73933338486853</v>
      </c>
      <c r="CU637" s="36">
        <f>($AZ637*$R637*'3. Signage Displays'!$A$7)</f>
        <v>2.9853120000000004</v>
      </c>
      <c r="CV637" s="37">
        <f>BE637-(AZ637*R637*'3. Signage Displays'!$A$7)</f>
        <v>9.2146879999999989</v>
      </c>
      <c r="CW637" s="37">
        <f>IF(CC637=TRUE,CV637-(CT637*'3. Signage Displays'!$A$12),CV637)</f>
        <v>9.2146879999999989</v>
      </c>
      <c r="CX637" s="38">
        <f>'3. Signage Displays'!$B$7*TANH('3. Signage Displays'!$C$7*('1. Version 7 Dataset'!R637+'3. Signage Displays'!$D$7)+'3. Signage Displays'!$E$7)+'3. Signage Displays'!$F$7</f>
        <v>28.75402138486853</v>
      </c>
      <c r="CY637" s="28">
        <f t="shared" si="71"/>
        <v>1</v>
      </c>
    </row>
    <row r="638" spans="1:103" s="17" customFormat="1" ht="19.5" customHeight="1">
      <c r="A638" s="28">
        <v>979</v>
      </c>
      <c r="B638" s="29" t="s">
        <v>2231</v>
      </c>
      <c r="C638" s="29" t="s">
        <v>2404</v>
      </c>
      <c r="D638" s="29" t="s">
        <v>2405</v>
      </c>
      <c r="E638" s="29" t="s">
        <v>2234</v>
      </c>
      <c r="F638" s="29" t="s">
        <v>2404</v>
      </c>
      <c r="G638" s="29" t="s">
        <v>2405</v>
      </c>
      <c r="H638" s="29"/>
      <c r="I638" s="29" t="s">
        <v>78</v>
      </c>
      <c r="J638" s="29" t="s">
        <v>100</v>
      </c>
      <c r="K638" s="29" t="s">
        <v>105</v>
      </c>
      <c r="L638" s="29" t="s">
        <v>80</v>
      </c>
      <c r="M638" s="29" t="s">
        <v>105</v>
      </c>
      <c r="N638" s="30">
        <v>1000</v>
      </c>
      <c r="O638" s="30">
        <v>11.7</v>
      </c>
      <c r="P638" s="30">
        <v>20.8</v>
      </c>
      <c r="Q638" s="31">
        <v>23.8</v>
      </c>
      <c r="R638" s="30">
        <v>242.2</v>
      </c>
      <c r="S638" s="30">
        <v>1.78</v>
      </c>
      <c r="T638" s="30">
        <v>1080</v>
      </c>
      <c r="U638" s="30">
        <v>1920</v>
      </c>
      <c r="V638" s="32">
        <v>2.1</v>
      </c>
      <c r="W638" s="30">
        <v>8579</v>
      </c>
      <c r="X638" s="30">
        <v>60</v>
      </c>
      <c r="Y638" s="30">
        <v>32.700000000000003</v>
      </c>
      <c r="Z638" s="29" t="s">
        <v>150</v>
      </c>
      <c r="AA638" s="29" t="s">
        <v>86</v>
      </c>
      <c r="AB638" s="29"/>
      <c r="AC638" s="29"/>
      <c r="AD638" s="29" t="s">
        <v>83</v>
      </c>
      <c r="AE638" s="29" t="s">
        <v>83</v>
      </c>
      <c r="AF638" s="29" t="s">
        <v>452</v>
      </c>
      <c r="AG638" s="29" t="s">
        <v>105</v>
      </c>
      <c r="AH638" s="29" t="s">
        <v>86</v>
      </c>
      <c r="AI638" s="29" t="s">
        <v>105</v>
      </c>
      <c r="AJ638" s="29" t="s">
        <v>86</v>
      </c>
      <c r="AK638" s="29" t="s">
        <v>86</v>
      </c>
      <c r="AL638" s="29" t="s">
        <v>87</v>
      </c>
      <c r="AM638" s="29" t="s">
        <v>105</v>
      </c>
      <c r="AN638" s="29" t="s">
        <v>86</v>
      </c>
      <c r="AO638" s="29" t="s">
        <v>86</v>
      </c>
      <c r="AP638" s="29" t="s">
        <v>86</v>
      </c>
      <c r="AQ638" s="29" t="s">
        <v>96</v>
      </c>
      <c r="AR638" s="29" t="s">
        <v>105</v>
      </c>
      <c r="AS638" s="29" t="s">
        <v>84</v>
      </c>
      <c r="AT638" s="29" t="s">
        <v>89</v>
      </c>
      <c r="AU638" s="29" t="s">
        <v>105</v>
      </c>
      <c r="AV638" s="30">
        <v>5</v>
      </c>
      <c r="AW638" s="29" t="s">
        <v>84</v>
      </c>
      <c r="AX638" s="29" t="s">
        <v>83</v>
      </c>
      <c r="AY638" s="30">
        <v>250</v>
      </c>
      <c r="AZ638" s="30">
        <v>256</v>
      </c>
      <c r="BA638" s="30">
        <v>228</v>
      </c>
      <c r="BB638" s="30">
        <v>200</v>
      </c>
      <c r="BC638" s="29"/>
      <c r="BD638" s="29"/>
      <c r="BE638" s="30">
        <v>15.32</v>
      </c>
      <c r="BF638" s="29"/>
      <c r="BG638" s="30">
        <v>0.25</v>
      </c>
      <c r="BH638" s="29"/>
      <c r="BI638" s="29"/>
      <c r="BJ638" s="30">
        <v>0.25</v>
      </c>
      <c r="BK638" s="30">
        <v>48.4</v>
      </c>
      <c r="BL638" s="30">
        <v>48.4</v>
      </c>
      <c r="BM638" s="30">
        <v>54.1</v>
      </c>
      <c r="BN638" s="29"/>
      <c r="BO638" s="29"/>
      <c r="BP638" s="30">
        <v>0.28000000000000003</v>
      </c>
      <c r="BQ638" s="30">
        <v>0.3</v>
      </c>
      <c r="BR638" s="29"/>
      <c r="BS638" s="30">
        <v>15.2</v>
      </c>
      <c r="BT638" s="30">
        <v>48.33</v>
      </c>
      <c r="BU638" s="29"/>
      <c r="BV638" s="30">
        <v>0</v>
      </c>
      <c r="BW638" s="28">
        <v>979</v>
      </c>
      <c r="BX638" s="33">
        <f t="shared" si="66"/>
        <v>48.394619999999996</v>
      </c>
      <c r="BY638" s="34">
        <f>IF(COUNTIF($G$2:G638,G638)=1,1,0)</f>
        <v>1</v>
      </c>
      <c r="BZ638" s="34">
        <f t="shared" si="67"/>
        <v>1</v>
      </c>
      <c r="CA638" s="28" t="s">
        <v>3405</v>
      </c>
      <c r="CB638" s="34" t="b">
        <f t="shared" si="72"/>
        <v>0</v>
      </c>
      <c r="CC638" s="34" t="b">
        <f t="shared" si="68"/>
        <v>0</v>
      </c>
      <c r="CD638" s="34" t="b">
        <f t="array" ref="CD638">ISNUMBER(SEARCH("Touch Screen",$AJ638))</f>
        <v>0</v>
      </c>
      <c r="CE638" s="34"/>
      <c r="CF638" s="34"/>
      <c r="CG638" s="32">
        <v>32.700000000000003</v>
      </c>
      <c r="CH638" s="28">
        <v>0</v>
      </c>
      <c r="CI638" s="33">
        <f>('2. AC Monitors'!$A$8*'1. Version 7 Dataset'!$R638)+('1. Version 7 Dataset'!$V638*'2. AC Monitors'!$B$8)+'2. AC Monitors'!$C$8</f>
        <v>46.368399999999994</v>
      </c>
      <c r="CJ638" s="35">
        <f>BX638-('2. AC Monitors'!$B$8*V638)</f>
        <v>39.574619999999996</v>
      </c>
      <c r="CK638" s="33">
        <f>IF($CH638=0,CJ638,CJ638-('2. AC Monitors'!$A$15*'1. Version 7 Dataset'!$CG638))</f>
        <v>39.574619999999996</v>
      </c>
      <c r="CL638" s="33">
        <f>IF($CC638=TRUE,'1. Version 7 Dataset'!CK638-($CI638*'2. AC Monitors'!$B$15),'1. Version 7 Dataset'!CK638)</f>
        <v>39.574619999999996</v>
      </c>
      <c r="CM638" s="33">
        <f>IF($CD638=TRUE,CL638-($CI638*'2. AC Monitors'!$D$15),CL638)</f>
        <v>39.574619999999996</v>
      </c>
      <c r="CN638" s="33">
        <f>IF($CB638=TRUE,CM638-($CI638*'2. AC Monitors'!$E$15),CM638)</f>
        <v>39.574619999999996</v>
      </c>
      <c r="CO638" s="33">
        <f>IF($CA638="DC",CN638+(CI638*(1-'2. AC Monitors'!$D$21)),CN638)</f>
        <v>39.574619999999996</v>
      </c>
      <c r="CP638" s="35">
        <f>('2. AC Monitors'!$A$8*'1. Version 7 Dataset'!$R638)+'2. AC Monitors'!$C$8</f>
        <v>37.548400000000001</v>
      </c>
      <c r="CQ638" s="35">
        <f t="shared" si="69"/>
        <v>0</v>
      </c>
      <c r="CR638" s="33">
        <f>(IF(CD638=TRUE,CI638+(CI638*'2. AC Monitors'!$D$15),'1. Version 7 Dataset'!CI638))*0.85</f>
        <v>39.413139999999991</v>
      </c>
      <c r="CS638" s="35">
        <f t="shared" si="70"/>
        <v>0</v>
      </c>
      <c r="CT638" s="35">
        <f>($AZ638*$R638*'3. Signage Displays'!$A$7)+'3. Signage Displays'!$B$7*TANH('3. Signage Displays'!$C$7*('1. Version 7 Dataset'!$R638+'3. Signage Displays'!$D$7)+'3. Signage Displays'!$E$7)+'3. Signage Displays'!$F$7</f>
        <v>32.190847515493211</v>
      </c>
      <c r="CU638" s="36">
        <f>($AZ638*$R638*'3. Signage Displays'!$A$7)</f>
        <v>2.4801280000000001</v>
      </c>
      <c r="CV638" s="37">
        <f>BE638-(AZ638*R638*'3. Signage Displays'!$A$7)</f>
        <v>12.839872</v>
      </c>
      <c r="CW638" s="37">
        <f>IF(CC638=TRUE,CV638-(CT638*'3. Signage Displays'!$A$12),CV638)</f>
        <v>12.839872</v>
      </c>
      <c r="CX638" s="38">
        <f>'3. Signage Displays'!$B$7*TANH('3. Signage Displays'!$C$7*('1. Version 7 Dataset'!R638+'3. Signage Displays'!$D$7)+'3. Signage Displays'!$E$7)+'3. Signage Displays'!$F$7</f>
        <v>29.71071951549321</v>
      </c>
      <c r="CY638" s="28">
        <f t="shared" si="71"/>
        <v>1</v>
      </c>
    </row>
    <row r="639" spans="1:103" s="17" customFormat="1" ht="19.5" customHeight="1">
      <c r="A639" s="28">
        <v>986</v>
      </c>
      <c r="B639" s="29" t="s">
        <v>1268</v>
      </c>
      <c r="C639" s="29" t="s">
        <v>1365</v>
      </c>
      <c r="D639" s="29" t="s">
        <v>1363</v>
      </c>
      <c r="E639" s="29" t="s">
        <v>1271</v>
      </c>
      <c r="F639" s="29" t="s">
        <v>1363</v>
      </c>
      <c r="G639" s="29" t="s">
        <v>1363</v>
      </c>
      <c r="H639" s="29"/>
      <c r="I639" s="29" t="s">
        <v>78</v>
      </c>
      <c r="J639" s="29" t="s">
        <v>132</v>
      </c>
      <c r="K639" s="29"/>
      <c r="L639" s="29" t="s">
        <v>80</v>
      </c>
      <c r="M639" s="29"/>
      <c r="N639" s="30">
        <v>1000</v>
      </c>
      <c r="O639" s="30">
        <v>11.7</v>
      </c>
      <c r="P639" s="30">
        <v>20.7</v>
      </c>
      <c r="Q639" s="31">
        <v>23.8</v>
      </c>
      <c r="R639" s="30">
        <v>242.18</v>
      </c>
      <c r="S639" s="30">
        <v>1.78</v>
      </c>
      <c r="T639" s="30">
        <v>1080</v>
      </c>
      <c r="U639" s="30">
        <v>1920</v>
      </c>
      <c r="V639" s="32">
        <v>2.1</v>
      </c>
      <c r="W639" s="30">
        <v>8562</v>
      </c>
      <c r="X639" s="30">
        <v>60</v>
      </c>
      <c r="Y639" s="30">
        <v>32.9</v>
      </c>
      <c r="Z639" s="29" t="s">
        <v>81</v>
      </c>
      <c r="AA639" s="29" t="s">
        <v>86</v>
      </c>
      <c r="AB639" s="29"/>
      <c r="AC639" s="29"/>
      <c r="AD639" s="29" t="s">
        <v>84</v>
      </c>
      <c r="AE639" s="29" t="s">
        <v>84</v>
      </c>
      <c r="AF639" s="29" t="s">
        <v>452</v>
      </c>
      <c r="AG639" s="29"/>
      <c r="AH639" s="29" t="s">
        <v>86</v>
      </c>
      <c r="AI639" s="29"/>
      <c r="AJ639" s="29" t="s">
        <v>86</v>
      </c>
      <c r="AK639" s="29" t="s">
        <v>86</v>
      </c>
      <c r="AL639" s="29" t="s">
        <v>87</v>
      </c>
      <c r="AM639" s="29"/>
      <c r="AN639" s="29" t="s">
        <v>86</v>
      </c>
      <c r="AO639" s="29" t="s">
        <v>86</v>
      </c>
      <c r="AP639" s="29" t="s">
        <v>86</v>
      </c>
      <c r="AQ639" s="29" t="s">
        <v>96</v>
      </c>
      <c r="AR639" s="29"/>
      <c r="AS639" s="29" t="s">
        <v>84</v>
      </c>
      <c r="AT639" s="29" t="s">
        <v>89</v>
      </c>
      <c r="AU639" s="29"/>
      <c r="AV639" s="30">
        <v>0</v>
      </c>
      <c r="AW639" s="29" t="s">
        <v>84</v>
      </c>
      <c r="AX639" s="29" t="s">
        <v>83</v>
      </c>
      <c r="AY639" s="30">
        <v>250</v>
      </c>
      <c r="AZ639" s="30">
        <v>243.5</v>
      </c>
      <c r="BA639" s="30">
        <v>210.1</v>
      </c>
      <c r="BB639" s="30">
        <v>200</v>
      </c>
      <c r="BC639" s="29"/>
      <c r="BD639" s="29"/>
      <c r="BE639" s="30">
        <v>14.06</v>
      </c>
      <c r="BF639" s="29"/>
      <c r="BG639" s="30">
        <v>0.35</v>
      </c>
      <c r="BH639" s="30">
        <v>0.23</v>
      </c>
      <c r="BI639" s="29"/>
      <c r="BJ639" s="30">
        <v>0.17</v>
      </c>
      <c r="BK639" s="30">
        <v>45.09</v>
      </c>
      <c r="BL639" s="30">
        <v>45.09</v>
      </c>
      <c r="BM639" s="30">
        <v>54.1</v>
      </c>
      <c r="BN639" s="29"/>
      <c r="BO639" s="29"/>
      <c r="BP639" s="30">
        <v>0.2</v>
      </c>
      <c r="BQ639" s="30">
        <v>0.38</v>
      </c>
      <c r="BR639" s="30">
        <v>0.25</v>
      </c>
      <c r="BS639" s="30">
        <v>14.16</v>
      </c>
      <c r="BT639" s="30">
        <v>45.58</v>
      </c>
      <c r="BU639" s="29"/>
      <c r="BV639" s="30">
        <v>0</v>
      </c>
      <c r="BW639" s="28">
        <v>986</v>
      </c>
      <c r="BX639" s="33">
        <f t="shared" si="66"/>
        <v>45.100860000000004</v>
      </c>
      <c r="BY639" s="34">
        <f>IF(COUNTIF($G$2:G639,G639)=1,1,0)</f>
        <v>0</v>
      </c>
      <c r="BZ639" s="34">
        <f t="shared" si="67"/>
        <v>1</v>
      </c>
      <c r="CA639" s="28" t="s">
        <v>3405</v>
      </c>
      <c r="CB639" s="34" t="b">
        <f t="shared" si="72"/>
        <v>0</v>
      </c>
      <c r="CC639" s="34" t="b">
        <f t="shared" si="68"/>
        <v>0</v>
      </c>
      <c r="CD639" s="34" t="b">
        <f t="array" ref="CD639">ISNUMBER(SEARCH("Touch Screen",$AJ639))</f>
        <v>0</v>
      </c>
      <c r="CE639" s="34"/>
      <c r="CF639" s="34"/>
      <c r="CG639" s="32">
        <v>32.9</v>
      </c>
      <c r="CH639" s="28">
        <v>0</v>
      </c>
      <c r="CI639" s="33">
        <f>('2. AC Monitors'!$A$8*'1. Version 7 Dataset'!$R639)+('1. Version 7 Dataset'!$V639*'2. AC Monitors'!$B$8)+'2. AC Monitors'!$C$8</f>
        <v>46.365960000000001</v>
      </c>
      <c r="CJ639" s="35">
        <f>BX639-('2. AC Monitors'!$B$8*V639)</f>
        <v>36.280860000000004</v>
      </c>
      <c r="CK639" s="33">
        <f>IF($CH639=0,CJ639,CJ639-('2. AC Monitors'!$A$15*'1. Version 7 Dataset'!$CG639))</f>
        <v>36.280860000000004</v>
      </c>
      <c r="CL639" s="33">
        <f>IF($CC639=TRUE,'1. Version 7 Dataset'!CK639-($CI639*'2. AC Monitors'!$B$15),'1. Version 7 Dataset'!CK639)</f>
        <v>36.280860000000004</v>
      </c>
      <c r="CM639" s="33">
        <f>IF($CD639=TRUE,CL639-($CI639*'2. AC Monitors'!$D$15),CL639)</f>
        <v>36.280860000000004</v>
      </c>
      <c r="CN639" s="33">
        <f>IF($CB639=TRUE,CM639-($CI639*'2. AC Monitors'!$E$15),CM639)</f>
        <v>36.280860000000004</v>
      </c>
      <c r="CO639" s="33">
        <f>IF($CA639="DC",CN639+(CI639*(1-'2. AC Monitors'!$D$21)),CN639)</f>
        <v>36.280860000000004</v>
      </c>
      <c r="CP639" s="35">
        <f>('2. AC Monitors'!$A$8*'1. Version 7 Dataset'!$R639)+'2. AC Monitors'!$C$8</f>
        <v>37.545960000000001</v>
      </c>
      <c r="CQ639" s="35">
        <f t="shared" si="69"/>
        <v>1</v>
      </c>
      <c r="CR639" s="33">
        <f>(IF(CD639=TRUE,CI639+(CI639*'2. AC Monitors'!$D$15),'1. Version 7 Dataset'!CI639))*0.85</f>
        <v>39.411065999999998</v>
      </c>
      <c r="CS639" s="35">
        <f t="shared" si="70"/>
        <v>0</v>
      </c>
      <c r="CT639" s="35">
        <f>($AZ639*$R639*'3. Signage Displays'!$A$7)+'3. Signage Displays'!$B$7*TANH('3. Signage Displays'!$C$7*('1. Version 7 Dataset'!$R639+'3. Signage Displays'!$D$7)+'3. Signage Displays'!$E$7)+'3. Signage Displays'!$F$7</f>
        <v>32.068360572701337</v>
      </c>
      <c r="CU639" s="36">
        <f>($AZ639*$R639*'3. Signage Displays'!$A$7)</f>
        <v>2.3588332000000003</v>
      </c>
      <c r="CV639" s="37">
        <f>BE639-(AZ639*R639*'3. Signage Displays'!$A$7)</f>
        <v>11.701166799999999</v>
      </c>
      <c r="CW639" s="37">
        <f>IF(CC639=TRUE,CV639-(CT639*'3. Signage Displays'!$A$12),CV639)</f>
        <v>11.701166799999999</v>
      </c>
      <c r="CX639" s="38">
        <f>'3. Signage Displays'!$B$7*TANH('3. Signage Displays'!$C$7*('1. Version 7 Dataset'!R639+'3. Signage Displays'!$D$7)+'3. Signage Displays'!$E$7)+'3. Signage Displays'!$F$7</f>
        <v>29.709527372701334</v>
      </c>
      <c r="CY639" s="28">
        <f t="shared" si="71"/>
        <v>1</v>
      </c>
    </row>
    <row r="640" spans="1:103" s="17" customFormat="1" ht="19.5" customHeight="1">
      <c r="A640" s="28">
        <v>989</v>
      </c>
      <c r="B640" s="29" t="s">
        <v>1268</v>
      </c>
      <c r="C640" s="29" t="s">
        <v>1387</v>
      </c>
      <c r="D640" s="29" t="s">
        <v>1388</v>
      </c>
      <c r="E640" s="29" t="s">
        <v>1271</v>
      </c>
      <c r="F640" s="29" t="s">
        <v>1387</v>
      </c>
      <c r="G640" s="29" t="s">
        <v>1388</v>
      </c>
      <c r="H640" s="29" t="s">
        <v>1389</v>
      </c>
      <c r="I640" s="29" t="s">
        <v>78</v>
      </c>
      <c r="J640" s="29" t="s">
        <v>79</v>
      </c>
      <c r="K640" s="29"/>
      <c r="L640" s="29" t="s">
        <v>80</v>
      </c>
      <c r="M640" s="29"/>
      <c r="N640" s="30">
        <v>1000</v>
      </c>
      <c r="O640" s="30">
        <v>13.2</v>
      </c>
      <c r="P640" s="30">
        <v>23.5</v>
      </c>
      <c r="Q640" s="31">
        <v>27</v>
      </c>
      <c r="R640" s="30">
        <v>311.67</v>
      </c>
      <c r="S640" s="30">
        <v>1.78</v>
      </c>
      <c r="T640" s="30">
        <v>1080</v>
      </c>
      <c r="U640" s="30">
        <v>1920</v>
      </c>
      <c r="V640" s="32">
        <v>2.1</v>
      </c>
      <c r="W640" s="30">
        <v>6653</v>
      </c>
      <c r="X640" s="30">
        <v>60</v>
      </c>
      <c r="Y640" s="30">
        <v>84</v>
      </c>
      <c r="Z640" s="29" t="s">
        <v>81</v>
      </c>
      <c r="AA640" s="29" t="s">
        <v>86</v>
      </c>
      <c r="AB640" s="29"/>
      <c r="AC640" s="29"/>
      <c r="AD640" s="29" t="s">
        <v>84</v>
      </c>
      <c r="AE640" s="29" t="s">
        <v>84</v>
      </c>
      <c r="AF640" s="29" t="s">
        <v>1390</v>
      </c>
      <c r="AG640" s="29"/>
      <c r="AH640" s="29" t="s">
        <v>1284</v>
      </c>
      <c r="AI640" s="29"/>
      <c r="AJ640" s="29" t="s">
        <v>86</v>
      </c>
      <c r="AK640" s="29" t="s">
        <v>86</v>
      </c>
      <c r="AL640" s="29" t="s">
        <v>87</v>
      </c>
      <c r="AM640" s="29"/>
      <c r="AN640" s="29" t="s">
        <v>86</v>
      </c>
      <c r="AO640" s="29" t="s">
        <v>86</v>
      </c>
      <c r="AP640" s="29" t="s">
        <v>86</v>
      </c>
      <c r="AQ640" s="29" t="s">
        <v>96</v>
      </c>
      <c r="AR640" s="29"/>
      <c r="AS640" s="29" t="s">
        <v>84</v>
      </c>
      <c r="AT640" s="29" t="s">
        <v>121</v>
      </c>
      <c r="AU640" s="29"/>
      <c r="AV640" s="30">
        <v>1</v>
      </c>
      <c r="AW640" s="29" t="s">
        <v>84</v>
      </c>
      <c r="AX640" s="29" t="s">
        <v>84</v>
      </c>
      <c r="AY640" s="30">
        <v>300</v>
      </c>
      <c r="AZ640" s="30">
        <v>305.2</v>
      </c>
      <c r="BA640" s="30">
        <v>286.89999999999998</v>
      </c>
      <c r="BB640" s="30">
        <v>201.5</v>
      </c>
      <c r="BC640" s="29"/>
      <c r="BD640" s="29"/>
      <c r="BE640" s="30">
        <v>18.96</v>
      </c>
      <c r="BF640" s="29"/>
      <c r="BG640" s="30">
        <v>0.19</v>
      </c>
      <c r="BH640" s="30">
        <v>0.22</v>
      </c>
      <c r="BI640" s="29"/>
      <c r="BJ640" s="30">
        <v>0.16</v>
      </c>
      <c r="BK640" s="30">
        <v>59.24</v>
      </c>
      <c r="BL640" s="30">
        <v>59.24</v>
      </c>
      <c r="BM640" s="30">
        <v>64</v>
      </c>
      <c r="BN640" s="29"/>
      <c r="BO640" s="29"/>
      <c r="BP640" s="30">
        <v>0.2</v>
      </c>
      <c r="BQ640" s="30">
        <v>0.23</v>
      </c>
      <c r="BR640" s="30">
        <v>0.25</v>
      </c>
      <c r="BS640" s="30">
        <v>19.010000000000002</v>
      </c>
      <c r="BT640" s="30">
        <v>59.57</v>
      </c>
      <c r="BU640" s="29"/>
      <c r="BV640" s="30">
        <v>0</v>
      </c>
      <c r="BW640" s="28">
        <v>989</v>
      </c>
      <c r="BX640" s="33">
        <f t="shared" si="66"/>
        <v>59.21322</v>
      </c>
      <c r="BY640" s="34">
        <f>IF(COUNTIF($G$2:G640,G640)=1,1,0)</f>
        <v>1</v>
      </c>
      <c r="BZ640" s="34">
        <f t="shared" si="67"/>
        <v>1</v>
      </c>
      <c r="CA640" s="28" t="s">
        <v>3405</v>
      </c>
      <c r="CB640" s="34" t="b">
        <f t="shared" si="72"/>
        <v>0</v>
      </c>
      <c r="CC640" s="34" t="b">
        <f t="shared" si="68"/>
        <v>0</v>
      </c>
      <c r="CD640" s="34" t="b">
        <f t="array" ref="CD640">ISNUMBER(SEARCH("Touch Screen",$AJ640))</f>
        <v>0</v>
      </c>
      <c r="CE640" s="34"/>
      <c r="CF640" s="34"/>
      <c r="CG640" s="32">
        <v>84</v>
      </c>
      <c r="CH640" s="28">
        <v>0</v>
      </c>
      <c r="CI640" s="33">
        <f>('2. AC Monitors'!$A$8*'1. Version 7 Dataset'!$R640)+('1. Version 7 Dataset'!$V640*'2. AC Monitors'!$B$8)+'2. AC Monitors'!$C$8</f>
        <v>54.843740000000004</v>
      </c>
      <c r="CJ640" s="35">
        <f>BX640-('2. AC Monitors'!$B$8*V640)</f>
        <v>50.393219999999999</v>
      </c>
      <c r="CK640" s="33">
        <f>IF($CH640=0,CJ640,CJ640-('2. AC Monitors'!$A$15*'1. Version 7 Dataset'!$CG640))</f>
        <v>50.393219999999999</v>
      </c>
      <c r="CL640" s="33">
        <f>IF($CC640=TRUE,'1. Version 7 Dataset'!CK640-($CI640*'2. AC Monitors'!$B$15),'1. Version 7 Dataset'!CK640)</f>
        <v>50.393219999999999</v>
      </c>
      <c r="CM640" s="33">
        <f>IF($CD640=TRUE,CL640-($CI640*'2. AC Monitors'!$D$15),CL640)</f>
        <v>50.393219999999999</v>
      </c>
      <c r="CN640" s="33">
        <f>IF($CB640=TRUE,CM640-($CI640*'2. AC Monitors'!$E$15),CM640)</f>
        <v>50.393219999999999</v>
      </c>
      <c r="CO640" s="33">
        <f>IF($CA640="DC",CN640+(CI640*(1-'2. AC Monitors'!$D$21)),CN640)</f>
        <v>50.393219999999999</v>
      </c>
      <c r="CP640" s="35">
        <f>('2. AC Monitors'!$A$8*'1. Version 7 Dataset'!$R640)+'2. AC Monitors'!$C$8</f>
        <v>46.023740000000004</v>
      </c>
      <c r="CQ640" s="35">
        <f t="shared" si="69"/>
        <v>0</v>
      </c>
      <c r="CR640" s="33">
        <f>(IF(CD640=TRUE,CI640+(CI640*'2. AC Monitors'!$D$15),'1. Version 7 Dataset'!CI640))*0.85</f>
        <v>46.617179</v>
      </c>
      <c r="CS640" s="35">
        <f t="shared" si="70"/>
        <v>0</v>
      </c>
      <c r="CT640" s="35">
        <f>($AZ640*$R640*'3. Signage Displays'!$A$7)+'3. Signage Displays'!$B$7*TANH('3. Signage Displays'!$C$7*('1. Version 7 Dataset'!$R640+'3. Signage Displays'!$D$7)+'3. Signage Displays'!$E$7)+'3. Signage Displays'!$F$7</f>
        <v>37.643229439051396</v>
      </c>
      <c r="CU640" s="36">
        <f>($AZ640*$R640*'3. Signage Displays'!$A$7)</f>
        <v>3.8048673600000007</v>
      </c>
      <c r="CV640" s="37">
        <f>BE640-(AZ640*R640*'3. Signage Displays'!$A$7)</f>
        <v>15.15513264</v>
      </c>
      <c r="CW640" s="37">
        <f>IF(CC640=TRUE,CV640-(CT640*'3. Signage Displays'!$A$12),CV640)</f>
        <v>15.15513264</v>
      </c>
      <c r="CX640" s="38">
        <f>'3. Signage Displays'!$B$7*TANH('3. Signage Displays'!$C$7*('1. Version 7 Dataset'!R640+'3. Signage Displays'!$D$7)+'3. Signage Displays'!$E$7)+'3. Signage Displays'!$F$7</f>
        <v>33.8383620790514</v>
      </c>
      <c r="CY640" s="28">
        <f t="shared" si="71"/>
        <v>1</v>
      </c>
    </row>
    <row r="641" spans="1:103" s="17" customFormat="1" ht="19.5" customHeight="1">
      <c r="A641" s="28">
        <v>991</v>
      </c>
      <c r="B641" s="29" t="s">
        <v>3083</v>
      </c>
      <c r="C641" s="29" t="s">
        <v>3274</v>
      </c>
      <c r="D641" s="29" t="s">
        <v>3275</v>
      </c>
      <c r="E641" s="29" t="s">
        <v>3086</v>
      </c>
      <c r="F641" s="29" t="s">
        <v>3276</v>
      </c>
      <c r="G641" s="29" t="s">
        <v>3275</v>
      </c>
      <c r="H641" s="29"/>
      <c r="I641" s="29" t="s">
        <v>78</v>
      </c>
      <c r="J641" s="29" t="s">
        <v>79</v>
      </c>
      <c r="K641" s="29"/>
      <c r="L641" s="29" t="s">
        <v>80</v>
      </c>
      <c r="M641" s="29"/>
      <c r="N641" s="30">
        <v>1000</v>
      </c>
      <c r="O641" s="30">
        <v>11.7</v>
      </c>
      <c r="P641" s="30">
        <v>20.7</v>
      </c>
      <c r="Q641" s="31">
        <v>23.8</v>
      </c>
      <c r="R641" s="30">
        <v>242.04</v>
      </c>
      <c r="S641" s="30">
        <v>1.78</v>
      </c>
      <c r="T641" s="30">
        <v>1080</v>
      </c>
      <c r="U641" s="30">
        <v>1920</v>
      </c>
      <c r="V641" s="32">
        <v>2.1</v>
      </c>
      <c r="W641" s="30">
        <v>8567</v>
      </c>
      <c r="X641" s="30">
        <v>60</v>
      </c>
      <c r="Y641" s="30">
        <v>0.4</v>
      </c>
      <c r="Z641" s="29" t="s">
        <v>81</v>
      </c>
      <c r="AA641" s="29" t="s">
        <v>86</v>
      </c>
      <c r="AB641" s="29"/>
      <c r="AC641" s="29"/>
      <c r="AD641" s="29" t="s">
        <v>84</v>
      </c>
      <c r="AE641" s="29" t="s">
        <v>83</v>
      </c>
      <c r="AF641" s="29" t="s">
        <v>1071</v>
      </c>
      <c r="AG641" s="29" t="s">
        <v>3277</v>
      </c>
      <c r="AH641" s="29" t="s">
        <v>120</v>
      </c>
      <c r="AI641" s="29"/>
      <c r="AJ641" s="29" t="s">
        <v>86</v>
      </c>
      <c r="AK641" s="29" t="s">
        <v>86</v>
      </c>
      <c r="AL641" s="29" t="s">
        <v>87</v>
      </c>
      <c r="AM641" s="29" t="s">
        <v>3277</v>
      </c>
      <c r="AN641" s="29" t="s">
        <v>86</v>
      </c>
      <c r="AO641" s="29" t="s">
        <v>86</v>
      </c>
      <c r="AP641" s="29" t="s">
        <v>86</v>
      </c>
      <c r="AQ641" s="29" t="s">
        <v>96</v>
      </c>
      <c r="AR641" s="29"/>
      <c r="AS641" s="29" t="s">
        <v>84</v>
      </c>
      <c r="AT641" s="29" t="s">
        <v>89</v>
      </c>
      <c r="AU641" s="29"/>
      <c r="AV641" s="30">
        <v>1</v>
      </c>
      <c r="AW641" s="29" t="s">
        <v>84</v>
      </c>
      <c r="AX641" s="29" t="s">
        <v>84</v>
      </c>
      <c r="AY641" s="30">
        <v>250</v>
      </c>
      <c r="AZ641" s="30">
        <v>258.89999999999998</v>
      </c>
      <c r="BA641" s="30">
        <v>247.9</v>
      </c>
      <c r="BB641" s="30">
        <v>200.1</v>
      </c>
      <c r="BC641" s="29"/>
      <c r="BD641" s="29"/>
      <c r="BE641" s="30">
        <v>13.32</v>
      </c>
      <c r="BF641" s="29"/>
      <c r="BG641" s="30">
        <v>0.26</v>
      </c>
      <c r="BH641" s="30">
        <v>0.2</v>
      </c>
      <c r="BI641" s="29"/>
      <c r="BJ641" s="30">
        <v>0.19</v>
      </c>
      <c r="BK641" s="30">
        <v>42.32</v>
      </c>
      <c r="BL641" s="30">
        <v>42.32</v>
      </c>
      <c r="BM641" s="30">
        <v>54.1</v>
      </c>
      <c r="BN641" s="29"/>
      <c r="BO641" s="29"/>
      <c r="BP641" s="30">
        <v>0.25</v>
      </c>
      <c r="BQ641" s="30">
        <v>0.33</v>
      </c>
      <c r="BR641" s="30">
        <v>0.26</v>
      </c>
      <c r="BS641" s="30">
        <v>13.4</v>
      </c>
      <c r="BT641" s="30">
        <v>42.96</v>
      </c>
      <c r="BU641" s="29"/>
      <c r="BV641" s="30">
        <v>0</v>
      </c>
      <c r="BW641" s="28">
        <v>991</v>
      </c>
      <c r="BX641" s="33">
        <f t="shared" si="66"/>
        <v>42.319559999999996</v>
      </c>
      <c r="BY641" s="34">
        <f>IF(COUNTIF($G$2:G641,G641)=1,1,0)</f>
        <v>1</v>
      </c>
      <c r="BZ641" s="34">
        <f t="shared" si="67"/>
        <v>1</v>
      </c>
      <c r="CA641" s="28" t="s">
        <v>3405</v>
      </c>
      <c r="CB641" s="34" t="b">
        <f t="shared" si="72"/>
        <v>0</v>
      </c>
      <c r="CC641" s="34" t="b">
        <f t="shared" si="68"/>
        <v>0</v>
      </c>
      <c r="CD641" s="34" t="b">
        <f t="array" ref="CD641">ISNUMBER(SEARCH("Touch Screen",$AJ641))</f>
        <v>0</v>
      </c>
      <c r="CE641" s="34"/>
      <c r="CF641" s="34"/>
      <c r="CG641" s="32">
        <v>40</v>
      </c>
      <c r="CH641" s="28">
        <v>0</v>
      </c>
      <c r="CI641" s="33">
        <f>('2. AC Monitors'!$A$8*'1. Version 7 Dataset'!$R641)+('1. Version 7 Dataset'!$V641*'2. AC Monitors'!$B$8)+'2. AC Monitors'!$C$8</f>
        <v>46.348879999999994</v>
      </c>
      <c r="CJ641" s="35">
        <f>BX641-('2. AC Monitors'!$B$8*V641)</f>
        <v>33.499559999999995</v>
      </c>
      <c r="CK641" s="33">
        <f>IF($CH641=0,CJ641,CJ641-('2. AC Monitors'!$A$15*'1. Version 7 Dataset'!$CG641))</f>
        <v>33.499559999999995</v>
      </c>
      <c r="CL641" s="33">
        <f>IF($CC641=TRUE,'1. Version 7 Dataset'!CK641-($CI641*'2. AC Monitors'!$B$15),'1. Version 7 Dataset'!CK641)</f>
        <v>33.499559999999995</v>
      </c>
      <c r="CM641" s="33">
        <f>IF($CD641=TRUE,CL641-($CI641*'2. AC Monitors'!$D$15),CL641)</f>
        <v>33.499559999999995</v>
      </c>
      <c r="CN641" s="33">
        <f>IF($CB641=TRUE,CM641-($CI641*'2. AC Monitors'!$E$15),CM641)</f>
        <v>33.499559999999995</v>
      </c>
      <c r="CO641" s="33">
        <f>IF($CA641="DC",CN641+(CI641*(1-'2. AC Monitors'!$D$21)),CN641)</f>
        <v>33.499559999999995</v>
      </c>
      <c r="CP641" s="35">
        <f>('2. AC Monitors'!$A$8*'1. Version 7 Dataset'!$R641)+'2. AC Monitors'!$C$8</f>
        <v>37.528880000000001</v>
      </c>
      <c r="CQ641" s="35">
        <f t="shared" si="69"/>
        <v>1</v>
      </c>
      <c r="CR641" s="33">
        <f>(IF(CD641=TRUE,CI641+(CI641*'2. AC Monitors'!$D$15),'1. Version 7 Dataset'!CI641))*0.85</f>
        <v>39.396547999999996</v>
      </c>
      <c r="CS641" s="35">
        <f t="shared" si="70"/>
        <v>0</v>
      </c>
      <c r="CT641" s="35">
        <f>($AZ641*$R641*'3. Signage Displays'!$A$7)+'3. Signage Displays'!$B$7*TANH('3. Signage Displays'!$C$7*('1. Version 7 Dataset'!$R641+'3. Signage Displays'!$D$7)+'3. Signage Displays'!$E$7)+'3. Signage Displays'!$F$7</f>
        <v>32.20774855915387</v>
      </c>
      <c r="CU641" s="36">
        <f>($AZ641*$R641*'3. Signage Displays'!$A$7)</f>
        <v>2.5065662400000002</v>
      </c>
      <c r="CV641" s="37">
        <f>BE641-(AZ641*R641*'3. Signage Displays'!$A$7)</f>
        <v>10.813433760000001</v>
      </c>
      <c r="CW641" s="37">
        <f>IF(CC641=TRUE,CV641-(CT641*'3. Signage Displays'!$A$12),CV641)</f>
        <v>10.813433760000001</v>
      </c>
      <c r="CX641" s="38">
        <f>'3. Signage Displays'!$B$7*TANH('3. Signage Displays'!$C$7*('1. Version 7 Dataset'!R641+'3. Signage Displays'!$D$7)+'3. Signage Displays'!$E$7)+'3. Signage Displays'!$F$7</f>
        <v>29.701182319153872</v>
      </c>
      <c r="CY641" s="28">
        <f t="shared" si="71"/>
        <v>1</v>
      </c>
    </row>
    <row r="642" spans="1:103" s="17" customFormat="1" ht="19.5" customHeight="1">
      <c r="A642" s="28">
        <v>992</v>
      </c>
      <c r="B642" s="29" t="s">
        <v>72</v>
      </c>
      <c r="C642" s="29" t="s">
        <v>299</v>
      </c>
      <c r="D642" s="29" t="s">
        <v>300</v>
      </c>
      <c r="E642" s="29" t="s">
        <v>75</v>
      </c>
      <c r="F642" s="29" t="s">
        <v>301</v>
      </c>
      <c r="G642" s="29" t="s">
        <v>302</v>
      </c>
      <c r="H642" s="29" t="s">
        <v>303</v>
      </c>
      <c r="I642" s="29" t="s">
        <v>78</v>
      </c>
      <c r="J642" s="29" t="s">
        <v>100</v>
      </c>
      <c r="K642" s="29"/>
      <c r="L642" s="29" t="s">
        <v>80</v>
      </c>
      <c r="M642" s="29"/>
      <c r="N642" s="30">
        <v>1000</v>
      </c>
      <c r="O642" s="30">
        <v>13.2</v>
      </c>
      <c r="P642" s="30">
        <v>23.5</v>
      </c>
      <c r="Q642" s="31">
        <v>27</v>
      </c>
      <c r="R642" s="30">
        <v>311.5</v>
      </c>
      <c r="S642" s="30">
        <v>1.78</v>
      </c>
      <c r="T642" s="30">
        <v>1080</v>
      </c>
      <c r="U642" s="30">
        <v>1920</v>
      </c>
      <c r="V642" s="32">
        <v>2.1</v>
      </c>
      <c r="W642" s="30">
        <v>6657</v>
      </c>
      <c r="X642" s="30">
        <v>60</v>
      </c>
      <c r="Y642" s="30">
        <v>0.3</v>
      </c>
      <c r="Z642" s="29" t="s">
        <v>86</v>
      </c>
      <c r="AA642" s="29" t="s">
        <v>86</v>
      </c>
      <c r="AB642" s="29"/>
      <c r="AC642" s="29"/>
      <c r="AD642" s="29" t="s">
        <v>84</v>
      </c>
      <c r="AE642" s="29" t="s">
        <v>84</v>
      </c>
      <c r="AF642" s="29" t="s">
        <v>139</v>
      </c>
      <c r="AG642" s="29"/>
      <c r="AH642" s="29" t="s">
        <v>86</v>
      </c>
      <c r="AI642" s="29"/>
      <c r="AJ642" s="29" t="s">
        <v>86</v>
      </c>
      <c r="AK642" s="29" t="s">
        <v>86</v>
      </c>
      <c r="AL642" s="29" t="s">
        <v>102</v>
      </c>
      <c r="AM642" s="29"/>
      <c r="AN642" s="29" t="s">
        <v>86</v>
      </c>
      <c r="AO642" s="29" t="s">
        <v>86</v>
      </c>
      <c r="AP642" s="29" t="s">
        <v>86</v>
      </c>
      <c r="AQ642" s="29" t="s">
        <v>96</v>
      </c>
      <c r="AR642" s="29"/>
      <c r="AS642" s="29" t="s">
        <v>84</v>
      </c>
      <c r="AT642" s="29" t="s">
        <v>89</v>
      </c>
      <c r="AU642" s="29"/>
      <c r="AV642" s="30">
        <v>5</v>
      </c>
      <c r="AW642" s="29" t="s">
        <v>84</v>
      </c>
      <c r="AX642" s="29" t="s">
        <v>84</v>
      </c>
      <c r="AY642" s="30">
        <v>300</v>
      </c>
      <c r="AZ642" s="30">
        <v>287</v>
      </c>
      <c r="BA642" s="30">
        <v>287</v>
      </c>
      <c r="BB642" s="30">
        <v>200</v>
      </c>
      <c r="BC642" s="29"/>
      <c r="BD642" s="29"/>
      <c r="BE642" s="30">
        <v>20.059999999999999</v>
      </c>
      <c r="BF642" s="29"/>
      <c r="BG642" s="30">
        <v>0.25</v>
      </c>
      <c r="BH642" s="30">
        <v>0</v>
      </c>
      <c r="BI642" s="29"/>
      <c r="BJ642" s="30">
        <v>0.17</v>
      </c>
      <c r="BK642" s="30">
        <v>62.93</v>
      </c>
      <c r="BL642" s="30">
        <v>62.93</v>
      </c>
      <c r="BM642" s="30">
        <v>64</v>
      </c>
      <c r="BN642" s="29"/>
      <c r="BO642" s="29"/>
      <c r="BP642" s="30">
        <v>0.22</v>
      </c>
      <c r="BQ642" s="30">
        <v>0.26</v>
      </c>
      <c r="BR642" s="30">
        <v>0</v>
      </c>
      <c r="BS642" s="30">
        <v>20.34</v>
      </c>
      <c r="BT642" s="30">
        <v>63.84</v>
      </c>
      <c r="BU642" s="29"/>
      <c r="BV642" s="30">
        <v>0</v>
      </c>
      <c r="BW642" s="28">
        <v>992</v>
      </c>
      <c r="BX642" s="33">
        <f t="shared" ref="BX642:BX705" si="73">8.76*((0.65*BG642)+(0.35*BE642))</f>
        <v>62.927459999999989</v>
      </c>
      <c r="BY642" s="34">
        <f>IF(COUNTIF($G$2:G642,G642)=1,1,0)</f>
        <v>1</v>
      </c>
      <c r="BZ642" s="34">
        <f t="shared" ref="BZ642:BZ705" si="74">IF(V642&lt;3.6,1,2)</f>
        <v>1</v>
      </c>
      <c r="CA642" s="28" t="s">
        <v>3405</v>
      </c>
      <c r="CB642" s="34" t="b">
        <f t="shared" si="72"/>
        <v>0</v>
      </c>
      <c r="CC642" s="34" t="b">
        <f t="shared" ref="CC642:CC705" si="75">ISNUMBER(SEARCH("Automatic Brightness Control",AJ642))</f>
        <v>0</v>
      </c>
      <c r="CD642" s="34" t="b">
        <f t="array" ref="CD642">ISNUMBER(SEARCH("Touch Screen",$AJ642))</f>
        <v>0</v>
      </c>
      <c r="CE642" s="34"/>
      <c r="CF642" s="34"/>
      <c r="CG642" s="32">
        <v>0.3</v>
      </c>
      <c r="CH642" s="28">
        <v>0</v>
      </c>
      <c r="CI642" s="33">
        <f>('2. AC Monitors'!$A$8*'1. Version 7 Dataset'!$R642)+('1. Version 7 Dataset'!$V642*'2. AC Monitors'!$B$8)+'2. AC Monitors'!$C$8</f>
        <v>54.823</v>
      </c>
      <c r="CJ642" s="35">
        <f>BX642-('2. AC Monitors'!$B$8*V642)</f>
        <v>54.107459999999989</v>
      </c>
      <c r="CK642" s="33">
        <f>IF($CH642=0,CJ642,CJ642-('2. AC Monitors'!$A$15*'1. Version 7 Dataset'!$CG642))</f>
        <v>54.107459999999989</v>
      </c>
      <c r="CL642" s="33">
        <f>IF($CC642=TRUE,'1. Version 7 Dataset'!CK642-($CI642*'2. AC Monitors'!$B$15),'1. Version 7 Dataset'!CK642)</f>
        <v>54.107459999999989</v>
      </c>
      <c r="CM642" s="33">
        <f>IF($CD642=TRUE,CL642-($CI642*'2. AC Monitors'!$D$15),CL642)</f>
        <v>54.107459999999989</v>
      </c>
      <c r="CN642" s="33">
        <f>IF($CB642=TRUE,CM642-($CI642*'2. AC Monitors'!$E$15),CM642)</f>
        <v>54.107459999999989</v>
      </c>
      <c r="CO642" s="33">
        <f>IF($CA642="DC",CN642+(CI642*(1-'2. AC Monitors'!$D$21)),CN642)</f>
        <v>54.107459999999989</v>
      </c>
      <c r="CP642" s="35">
        <f>('2. AC Monitors'!$A$8*'1. Version 7 Dataset'!$R642)+'2. AC Monitors'!$C$8</f>
        <v>46.003</v>
      </c>
      <c r="CQ642" s="35">
        <f t="shared" ref="CQ642:CQ705" si="76">IF(CN642&lt;=CP642,1,0)</f>
        <v>0</v>
      </c>
      <c r="CR642" s="33">
        <f>(IF(CD642=TRUE,CI642+(CI642*'2. AC Monitors'!$D$15),'1. Version 7 Dataset'!CI642))*0.85</f>
        <v>46.599550000000001</v>
      </c>
      <c r="CS642" s="35">
        <f t="shared" si="70"/>
        <v>0</v>
      </c>
      <c r="CT642" s="35">
        <f>($AZ642*$R642*'3. Signage Displays'!$A$7)+'3. Signage Displays'!$B$7*TANH('3. Signage Displays'!$C$7*('1. Version 7 Dataset'!$R642+'3. Signage Displays'!$D$7)+'3. Signage Displays'!$E$7)+'3. Signage Displays'!$F$7</f>
        <v>37.404317626443202</v>
      </c>
      <c r="CU642" s="36">
        <f>($AZ642*$R642*'3. Signage Displays'!$A$7)</f>
        <v>3.5760200000000002</v>
      </c>
      <c r="CV642" s="37">
        <f>BE642-(AZ642*R642*'3. Signage Displays'!$A$7)</f>
        <v>16.483979999999999</v>
      </c>
      <c r="CW642" s="37">
        <f>IF(CC642=TRUE,CV642-(CT642*'3. Signage Displays'!$A$12),CV642)</f>
        <v>16.483979999999999</v>
      </c>
      <c r="CX642" s="38">
        <f>'3. Signage Displays'!$B$7*TANH('3. Signage Displays'!$C$7*('1. Version 7 Dataset'!R642+'3. Signage Displays'!$D$7)+'3. Signage Displays'!$E$7)+'3. Signage Displays'!$F$7</f>
        <v>33.828297626443195</v>
      </c>
      <c r="CY642" s="28">
        <f t="shared" si="71"/>
        <v>1</v>
      </c>
    </row>
    <row r="643" spans="1:103" s="17" customFormat="1" ht="19.5" customHeight="1">
      <c r="A643" s="28">
        <v>996</v>
      </c>
      <c r="B643" s="29" t="s">
        <v>446</v>
      </c>
      <c r="C643" s="29" t="s">
        <v>503</v>
      </c>
      <c r="D643" s="29" t="s">
        <v>504</v>
      </c>
      <c r="E643" s="29" t="s">
        <v>449</v>
      </c>
      <c r="F643" s="29" t="s">
        <v>505</v>
      </c>
      <c r="G643" s="29" t="s">
        <v>504</v>
      </c>
      <c r="H643" s="29" t="s">
        <v>506</v>
      </c>
      <c r="I643" s="29" t="s">
        <v>78</v>
      </c>
      <c r="J643" s="29" t="s">
        <v>79</v>
      </c>
      <c r="K643" s="29"/>
      <c r="L643" s="29" t="s">
        <v>80</v>
      </c>
      <c r="M643" s="29"/>
      <c r="N643" s="30">
        <v>1000</v>
      </c>
      <c r="O643" s="30">
        <v>13.2</v>
      </c>
      <c r="P643" s="30">
        <v>23.5</v>
      </c>
      <c r="Q643" s="31">
        <v>27</v>
      </c>
      <c r="R643" s="30">
        <v>311.67</v>
      </c>
      <c r="S643" s="30">
        <v>1.78</v>
      </c>
      <c r="T643" s="30">
        <v>1080</v>
      </c>
      <c r="U643" s="30">
        <v>1920</v>
      </c>
      <c r="V643" s="32">
        <v>2.1</v>
      </c>
      <c r="W643" s="30">
        <v>6653</v>
      </c>
      <c r="X643" s="30">
        <v>60</v>
      </c>
      <c r="Y643" s="30">
        <v>84</v>
      </c>
      <c r="Z643" s="29" t="s">
        <v>150</v>
      </c>
      <c r="AA643" s="29" t="s">
        <v>86</v>
      </c>
      <c r="AB643" s="29"/>
      <c r="AC643" s="29"/>
      <c r="AD643" s="29" t="s">
        <v>83</v>
      </c>
      <c r="AE643" s="29" t="s">
        <v>84</v>
      </c>
      <c r="AF643" s="29" t="s">
        <v>507</v>
      </c>
      <c r="AG643" s="29" t="s">
        <v>335</v>
      </c>
      <c r="AH643" s="29" t="s">
        <v>119</v>
      </c>
      <c r="AI643" s="29"/>
      <c r="AJ643" s="29" t="s">
        <v>120</v>
      </c>
      <c r="AK643" s="29" t="s">
        <v>86</v>
      </c>
      <c r="AL643" s="29" t="s">
        <v>102</v>
      </c>
      <c r="AM643" s="29" t="s">
        <v>335</v>
      </c>
      <c r="AN643" s="29" t="s">
        <v>86</v>
      </c>
      <c r="AO643" s="29" t="s">
        <v>86</v>
      </c>
      <c r="AP643" s="29" t="s">
        <v>86</v>
      </c>
      <c r="AQ643" s="29" t="s">
        <v>96</v>
      </c>
      <c r="AR643" s="29"/>
      <c r="AS643" s="29" t="s">
        <v>84</v>
      </c>
      <c r="AT643" s="29" t="s">
        <v>121</v>
      </c>
      <c r="AU643" s="29"/>
      <c r="AV643" s="30">
        <v>1</v>
      </c>
      <c r="AW643" s="29" t="s">
        <v>84</v>
      </c>
      <c r="AX643" s="29" t="s">
        <v>84</v>
      </c>
      <c r="AY643" s="30">
        <v>250</v>
      </c>
      <c r="AZ643" s="30">
        <v>245.2</v>
      </c>
      <c r="BA643" s="30">
        <v>194.6</v>
      </c>
      <c r="BB643" s="30">
        <v>200.4</v>
      </c>
      <c r="BC643" s="29"/>
      <c r="BD643" s="29"/>
      <c r="BE643" s="30">
        <v>19.7</v>
      </c>
      <c r="BF643" s="29"/>
      <c r="BG643" s="30">
        <v>0.23</v>
      </c>
      <c r="BH643" s="29"/>
      <c r="BI643" s="29"/>
      <c r="BJ643" s="30">
        <v>0.18</v>
      </c>
      <c r="BK643" s="30">
        <v>61.7</v>
      </c>
      <c r="BL643" s="30">
        <v>61.7</v>
      </c>
      <c r="BM643" s="30">
        <v>64</v>
      </c>
      <c r="BN643" s="29"/>
      <c r="BO643" s="29"/>
      <c r="BP643" s="30">
        <v>0.23</v>
      </c>
      <c r="BQ643" s="30">
        <v>0.28000000000000003</v>
      </c>
      <c r="BR643" s="29"/>
      <c r="BS643" s="30">
        <v>20.04</v>
      </c>
      <c r="BT643" s="30">
        <v>63</v>
      </c>
      <c r="BU643" s="29"/>
      <c r="BV643" s="30">
        <v>0</v>
      </c>
      <c r="BW643" s="28">
        <v>996</v>
      </c>
      <c r="BX643" s="33">
        <f t="shared" si="73"/>
        <v>61.709819999999993</v>
      </c>
      <c r="BY643" s="34">
        <f>IF(COUNTIF($G$2:G643,G643)=1,1,0)</f>
        <v>1</v>
      </c>
      <c r="BZ643" s="34">
        <f t="shared" si="74"/>
        <v>1</v>
      </c>
      <c r="CA643" s="28" t="s">
        <v>3405</v>
      </c>
      <c r="CB643" s="34" t="b">
        <f t="shared" si="72"/>
        <v>0</v>
      </c>
      <c r="CC643" s="34" t="b">
        <f t="shared" si="75"/>
        <v>0</v>
      </c>
      <c r="CD643" s="34" t="b">
        <f t="array" ref="CD643">ISNUMBER(SEARCH("Touch Screen",$AJ643))</f>
        <v>0</v>
      </c>
      <c r="CE643" s="34"/>
      <c r="CF643" s="34"/>
      <c r="CG643" s="32">
        <v>84</v>
      </c>
      <c r="CH643" s="28">
        <v>0</v>
      </c>
      <c r="CI643" s="33">
        <f>('2. AC Monitors'!$A$8*'1. Version 7 Dataset'!$R643)+('1. Version 7 Dataset'!$V643*'2. AC Monitors'!$B$8)+'2. AC Monitors'!$C$8</f>
        <v>54.843740000000004</v>
      </c>
      <c r="CJ643" s="35">
        <f>BX643-('2. AC Monitors'!$B$8*V643)</f>
        <v>52.889819999999993</v>
      </c>
      <c r="CK643" s="33">
        <f>IF($CH643=0,CJ643,CJ643-('2. AC Monitors'!$A$15*'1. Version 7 Dataset'!$CG643))</f>
        <v>52.889819999999993</v>
      </c>
      <c r="CL643" s="33">
        <f>IF($CC643=TRUE,'1. Version 7 Dataset'!CK643-($CI643*'2. AC Monitors'!$B$15),'1. Version 7 Dataset'!CK643)</f>
        <v>52.889819999999993</v>
      </c>
      <c r="CM643" s="33">
        <f>IF($CD643=TRUE,CL643-($CI643*'2. AC Monitors'!$D$15),CL643)</f>
        <v>52.889819999999993</v>
      </c>
      <c r="CN643" s="33">
        <f>IF($CB643=TRUE,CM643-($CI643*'2. AC Monitors'!$E$15),CM643)</f>
        <v>52.889819999999993</v>
      </c>
      <c r="CO643" s="33">
        <f>IF($CA643="DC",CN643+(CI643*(1-'2. AC Monitors'!$D$21)),CN643)</f>
        <v>52.889819999999993</v>
      </c>
      <c r="CP643" s="35">
        <f>('2. AC Monitors'!$A$8*'1. Version 7 Dataset'!$R643)+'2. AC Monitors'!$C$8</f>
        <v>46.023740000000004</v>
      </c>
      <c r="CQ643" s="35">
        <f t="shared" si="76"/>
        <v>0</v>
      </c>
      <c r="CR643" s="33">
        <f>(IF(CD643=TRUE,CI643+(CI643*'2. AC Monitors'!$D$15),'1. Version 7 Dataset'!CI643))*0.85</f>
        <v>46.617179</v>
      </c>
      <c r="CS643" s="35">
        <f t="shared" ref="CS643:CS706" si="77">IF(BX643&lt;=CR643,1,0)</f>
        <v>0</v>
      </c>
      <c r="CT643" s="35">
        <f>($AZ643*$R643*'3. Signage Displays'!$A$7)+'3. Signage Displays'!$B$7*TANH('3. Signage Displays'!$C$7*('1. Version 7 Dataset'!$R643+'3. Signage Displays'!$D$7)+'3. Signage Displays'!$E$7)+'3. Signage Displays'!$F$7</f>
        <v>36.895221439051397</v>
      </c>
      <c r="CU643" s="36">
        <f>($AZ643*$R643*'3. Signage Displays'!$A$7)</f>
        <v>3.0568593600000002</v>
      </c>
      <c r="CV643" s="37">
        <f>BE643-(AZ643*R643*'3. Signage Displays'!$A$7)</f>
        <v>16.643140639999999</v>
      </c>
      <c r="CW643" s="37">
        <f>IF(CC643=TRUE,CV643-(CT643*'3. Signage Displays'!$A$12),CV643)</f>
        <v>16.643140639999999</v>
      </c>
      <c r="CX643" s="38">
        <f>'3. Signage Displays'!$B$7*TANH('3. Signage Displays'!$C$7*('1. Version 7 Dataset'!R643+'3. Signage Displays'!$D$7)+'3. Signage Displays'!$E$7)+'3. Signage Displays'!$F$7</f>
        <v>33.8383620790514</v>
      </c>
      <c r="CY643" s="28">
        <f t="shared" ref="CY643:CY706" si="78">IF(CW643&lt;=CX643,1,0)</f>
        <v>1</v>
      </c>
    </row>
    <row r="644" spans="1:103" s="17" customFormat="1" ht="19.5" customHeight="1">
      <c r="A644" s="28">
        <v>998</v>
      </c>
      <c r="B644" s="29" t="s">
        <v>2231</v>
      </c>
      <c r="C644" s="29" t="s">
        <v>2313</v>
      </c>
      <c r="D644" s="29" t="s">
        <v>2311</v>
      </c>
      <c r="E644" s="29" t="s">
        <v>2234</v>
      </c>
      <c r="F644" s="29" t="s">
        <v>2314</v>
      </c>
      <c r="G644" s="29" t="s">
        <v>2315</v>
      </c>
      <c r="H644" s="29" t="s">
        <v>2316</v>
      </c>
      <c r="I644" s="29" t="s">
        <v>78</v>
      </c>
      <c r="J644" s="29" t="s">
        <v>100</v>
      </c>
      <c r="K644" s="29" t="s">
        <v>105</v>
      </c>
      <c r="L644" s="29" t="s">
        <v>80</v>
      </c>
      <c r="M644" s="29" t="s">
        <v>105</v>
      </c>
      <c r="N644" s="30">
        <v>1000</v>
      </c>
      <c r="O644" s="30">
        <v>10.5</v>
      </c>
      <c r="P644" s="30">
        <v>18.7</v>
      </c>
      <c r="Q644" s="31">
        <v>21.5</v>
      </c>
      <c r="R644" s="30">
        <v>196.35</v>
      </c>
      <c r="S644" s="30">
        <v>1.6</v>
      </c>
      <c r="T644" s="30">
        <v>1080</v>
      </c>
      <c r="U644" s="30">
        <v>1920</v>
      </c>
      <c r="V644" s="32">
        <v>2.1</v>
      </c>
      <c r="W644" s="30">
        <v>10560</v>
      </c>
      <c r="X644" s="30">
        <v>60</v>
      </c>
      <c r="Y644" s="30">
        <v>32.700000000000003</v>
      </c>
      <c r="Z644" s="29" t="s">
        <v>150</v>
      </c>
      <c r="AA644" s="29" t="s">
        <v>86</v>
      </c>
      <c r="AB644" s="29"/>
      <c r="AC644" s="29"/>
      <c r="AD644" s="29" t="s">
        <v>84</v>
      </c>
      <c r="AE644" s="29" t="s">
        <v>83</v>
      </c>
      <c r="AF644" s="29" t="s">
        <v>106</v>
      </c>
      <c r="AG644" s="29" t="s">
        <v>105</v>
      </c>
      <c r="AH644" s="29" t="s">
        <v>86</v>
      </c>
      <c r="AI644" s="29" t="s">
        <v>105</v>
      </c>
      <c r="AJ644" s="29" t="s">
        <v>86</v>
      </c>
      <c r="AK644" s="29" t="s">
        <v>86</v>
      </c>
      <c r="AL644" s="29" t="s">
        <v>306</v>
      </c>
      <c r="AM644" s="29" t="s">
        <v>105</v>
      </c>
      <c r="AN644" s="29" t="s">
        <v>86</v>
      </c>
      <c r="AO644" s="29" t="s">
        <v>86</v>
      </c>
      <c r="AP644" s="29" t="s">
        <v>86</v>
      </c>
      <c r="AQ644" s="29" t="s">
        <v>96</v>
      </c>
      <c r="AR644" s="29" t="s">
        <v>105</v>
      </c>
      <c r="AS644" s="29" t="s">
        <v>84</v>
      </c>
      <c r="AT644" s="29" t="s">
        <v>89</v>
      </c>
      <c r="AU644" s="29" t="s">
        <v>105</v>
      </c>
      <c r="AV644" s="30">
        <v>5</v>
      </c>
      <c r="AW644" s="29" t="s">
        <v>84</v>
      </c>
      <c r="AX644" s="29" t="s">
        <v>83</v>
      </c>
      <c r="AY644" s="30">
        <v>223</v>
      </c>
      <c r="AZ644" s="30">
        <v>223</v>
      </c>
      <c r="BA644" s="30">
        <v>194</v>
      </c>
      <c r="BB644" s="30">
        <v>200</v>
      </c>
      <c r="BC644" s="29"/>
      <c r="BD644" s="29"/>
      <c r="BE644" s="30">
        <v>14.45</v>
      </c>
      <c r="BF644" s="29"/>
      <c r="BG644" s="30">
        <v>0.28999999999999998</v>
      </c>
      <c r="BH644" s="29"/>
      <c r="BI644" s="29"/>
      <c r="BJ644" s="30">
        <v>0.22</v>
      </c>
      <c r="BK644" s="30">
        <v>45.95</v>
      </c>
      <c r="BL644" s="30">
        <v>45.95</v>
      </c>
      <c r="BM644" s="30">
        <v>50.5</v>
      </c>
      <c r="BN644" s="29"/>
      <c r="BO644" s="29"/>
      <c r="BP644" s="30">
        <v>0.23</v>
      </c>
      <c r="BQ644" s="30">
        <v>0.28000000000000003</v>
      </c>
      <c r="BR644" s="29"/>
      <c r="BS644" s="30">
        <v>14.68</v>
      </c>
      <c r="BT644" s="30">
        <v>46.6</v>
      </c>
      <c r="BU644" s="29"/>
      <c r="BV644" s="30">
        <v>0</v>
      </c>
      <c r="BW644" s="28">
        <v>998</v>
      </c>
      <c r="BX644" s="33">
        <f t="shared" si="73"/>
        <v>45.954959999999993</v>
      </c>
      <c r="BY644" s="34">
        <f>IF(COUNTIF($G$2:G644,G644)=1,1,0)</f>
        <v>1</v>
      </c>
      <c r="BZ644" s="34">
        <f t="shared" si="74"/>
        <v>1</v>
      </c>
      <c r="CA644" s="28" t="s">
        <v>3405</v>
      </c>
      <c r="CB644" s="34" t="b">
        <f t="shared" si="72"/>
        <v>0</v>
      </c>
      <c r="CC644" s="34" t="b">
        <f t="shared" si="75"/>
        <v>0</v>
      </c>
      <c r="CD644" s="34" t="b">
        <f t="array" ref="CD644">ISNUMBER(SEARCH("Touch Screen",$AJ644))</f>
        <v>0</v>
      </c>
      <c r="CE644" s="34"/>
      <c r="CF644" s="34"/>
      <c r="CG644" s="32">
        <v>32.700000000000003</v>
      </c>
      <c r="CH644" s="28">
        <v>0</v>
      </c>
      <c r="CI644" s="33">
        <f>('2. AC Monitors'!$A$8*'1. Version 7 Dataset'!$R644)+('1. Version 7 Dataset'!$V644*'2. AC Monitors'!$B$8)+'2. AC Monitors'!$C$8</f>
        <v>40.774699999999996</v>
      </c>
      <c r="CJ644" s="35">
        <f>BX644-('2. AC Monitors'!$B$8*V644)</f>
        <v>37.134959999999992</v>
      </c>
      <c r="CK644" s="33">
        <f>IF($CH644=0,CJ644,CJ644-('2. AC Monitors'!$A$15*'1. Version 7 Dataset'!$CG644))</f>
        <v>37.134959999999992</v>
      </c>
      <c r="CL644" s="33">
        <f>IF($CC644=TRUE,'1. Version 7 Dataset'!CK644-($CI644*'2. AC Monitors'!$B$15),'1. Version 7 Dataset'!CK644)</f>
        <v>37.134959999999992</v>
      </c>
      <c r="CM644" s="33">
        <f>IF($CD644=TRUE,CL644-($CI644*'2. AC Monitors'!$D$15),CL644)</f>
        <v>37.134959999999992</v>
      </c>
      <c r="CN644" s="33">
        <f>IF($CB644=TRUE,CM644-($CI644*'2. AC Monitors'!$E$15),CM644)</f>
        <v>37.134959999999992</v>
      </c>
      <c r="CO644" s="33">
        <f>IF($CA644="DC",CN644+(CI644*(1-'2. AC Monitors'!$D$21)),CN644)</f>
        <v>37.134959999999992</v>
      </c>
      <c r="CP644" s="35">
        <f>('2. AC Monitors'!$A$8*'1. Version 7 Dataset'!$R644)+'2. AC Monitors'!$C$8</f>
        <v>31.954699999999999</v>
      </c>
      <c r="CQ644" s="35">
        <f t="shared" si="76"/>
        <v>0</v>
      </c>
      <c r="CR644" s="33">
        <f>(IF(CD644=TRUE,CI644+(CI644*'2. AC Monitors'!$D$15),'1. Version 7 Dataset'!CI644))*0.85</f>
        <v>34.658494999999995</v>
      </c>
      <c r="CS644" s="35">
        <f t="shared" si="77"/>
        <v>0</v>
      </c>
      <c r="CT644" s="35">
        <f>($AZ644*$R644*'3. Signage Displays'!$A$7)+'3. Signage Displays'!$B$7*TANH('3. Signage Displays'!$C$7*('1. Version 7 Dataset'!$R644+'3. Signage Displays'!$D$7)+'3. Signage Displays'!$E$7)+'3. Signage Displays'!$F$7</f>
        <v>28.724577309149709</v>
      </c>
      <c r="CU644" s="36">
        <f>($AZ644*$R644*'3. Signage Displays'!$A$7)</f>
        <v>1.7514419999999999</v>
      </c>
      <c r="CV644" s="37">
        <f>BE644-(AZ644*R644*'3. Signage Displays'!$A$7)</f>
        <v>12.698557999999998</v>
      </c>
      <c r="CW644" s="37">
        <f>IF(CC644=TRUE,CV644-(CT644*'3. Signage Displays'!$A$12),CV644)</f>
        <v>12.698557999999998</v>
      </c>
      <c r="CX644" s="38">
        <f>'3. Signage Displays'!$B$7*TANH('3. Signage Displays'!$C$7*('1. Version 7 Dataset'!R644+'3. Signage Displays'!$D$7)+'3. Signage Displays'!$E$7)+'3. Signage Displays'!$F$7</f>
        <v>26.973135309149711</v>
      </c>
      <c r="CY644" s="28">
        <f t="shared" si="78"/>
        <v>1</v>
      </c>
    </row>
    <row r="645" spans="1:103" s="17" customFormat="1" ht="19.5" customHeight="1">
      <c r="A645" s="28">
        <v>1001</v>
      </c>
      <c r="B645" s="29" t="s">
        <v>1268</v>
      </c>
      <c r="C645" s="29" t="s">
        <v>1555</v>
      </c>
      <c r="D645" s="29" t="s">
        <v>1556</v>
      </c>
      <c r="E645" s="29" t="s">
        <v>1271</v>
      </c>
      <c r="F645" s="29" t="s">
        <v>1555</v>
      </c>
      <c r="G645" s="29" t="s">
        <v>1556</v>
      </c>
      <c r="H645" s="29"/>
      <c r="I645" s="29" t="s">
        <v>78</v>
      </c>
      <c r="J645" s="29" t="s">
        <v>88</v>
      </c>
      <c r="K645" s="29" t="s">
        <v>158</v>
      </c>
      <c r="L645" s="29" t="s">
        <v>80</v>
      </c>
      <c r="M645" s="29" t="s">
        <v>105</v>
      </c>
      <c r="N645" s="30">
        <v>3000</v>
      </c>
      <c r="O645" s="30">
        <v>10.5</v>
      </c>
      <c r="P645" s="30">
        <v>18.7</v>
      </c>
      <c r="Q645" s="31">
        <v>21.5</v>
      </c>
      <c r="R645" s="30">
        <v>197.6</v>
      </c>
      <c r="S645" s="30">
        <v>1.78</v>
      </c>
      <c r="T645" s="30">
        <v>1080</v>
      </c>
      <c r="U645" s="30">
        <v>1920</v>
      </c>
      <c r="V645" s="32">
        <v>2.1</v>
      </c>
      <c r="W645" s="30">
        <v>10494</v>
      </c>
      <c r="X645" s="30">
        <v>60</v>
      </c>
      <c r="Y645" s="30">
        <v>33.9</v>
      </c>
      <c r="Z645" s="29" t="s">
        <v>81</v>
      </c>
      <c r="AA645" s="29" t="s">
        <v>86</v>
      </c>
      <c r="AB645" s="29"/>
      <c r="AC645" s="29"/>
      <c r="AD645" s="29" t="s">
        <v>84</v>
      </c>
      <c r="AE645" s="29" t="s">
        <v>83</v>
      </c>
      <c r="AF645" s="29" t="s">
        <v>1340</v>
      </c>
      <c r="AG645" s="29" t="s">
        <v>105</v>
      </c>
      <c r="AH645" s="29" t="s">
        <v>86</v>
      </c>
      <c r="AI645" s="29" t="s">
        <v>105</v>
      </c>
      <c r="AJ645" s="29" t="s">
        <v>86</v>
      </c>
      <c r="AK645" s="29" t="s">
        <v>86</v>
      </c>
      <c r="AL645" s="29" t="s">
        <v>87</v>
      </c>
      <c r="AM645" s="29" t="s">
        <v>105</v>
      </c>
      <c r="AN645" s="29" t="s">
        <v>86</v>
      </c>
      <c r="AO645" s="29" t="s">
        <v>86</v>
      </c>
      <c r="AP645" s="29" t="s">
        <v>86</v>
      </c>
      <c r="AQ645" s="29" t="s">
        <v>96</v>
      </c>
      <c r="AR645" s="29" t="s">
        <v>105</v>
      </c>
      <c r="AS645" s="29" t="s">
        <v>84</v>
      </c>
      <c r="AT645" s="29" t="s">
        <v>89</v>
      </c>
      <c r="AU645" s="29" t="s">
        <v>105</v>
      </c>
      <c r="AV645" s="30">
        <v>1</v>
      </c>
      <c r="AW645" s="29" t="s">
        <v>84</v>
      </c>
      <c r="AX645" s="29" t="s">
        <v>84</v>
      </c>
      <c r="AY645" s="30">
        <v>250</v>
      </c>
      <c r="AZ645" s="30">
        <v>263.2</v>
      </c>
      <c r="BA645" s="30">
        <v>220.6</v>
      </c>
      <c r="BB645" s="30">
        <v>200</v>
      </c>
      <c r="BC645" s="29"/>
      <c r="BD645" s="29"/>
      <c r="BE645" s="30">
        <v>15.4</v>
      </c>
      <c r="BF645" s="29"/>
      <c r="BG645" s="30">
        <v>0.21</v>
      </c>
      <c r="BH645" s="30">
        <v>0.21</v>
      </c>
      <c r="BI645" s="29"/>
      <c r="BJ645" s="30">
        <v>0.13</v>
      </c>
      <c r="BK645" s="30">
        <v>48.42</v>
      </c>
      <c r="BL645" s="30">
        <v>48.42</v>
      </c>
      <c r="BM645" s="30">
        <v>50.6</v>
      </c>
      <c r="BN645" s="29"/>
      <c r="BO645" s="29"/>
      <c r="BP645" s="30">
        <v>0.16</v>
      </c>
      <c r="BQ645" s="30">
        <v>0.24</v>
      </c>
      <c r="BR645" s="30">
        <v>0.24</v>
      </c>
      <c r="BS645" s="30">
        <v>15.46</v>
      </c>
      <c r="BT645" s="30">
        <v>48.74</v>
      </c>
      <c r="BU645" s="29"/>
      <c r="BV645" s="30">
        <v>0</v>
      </c>
      <c r="BW645" s="28">
        <v>1001</v>
      </c>
      <c r="BX645" s="33">
        <f t="shared" si="73"/>
        <v>48.412139999999994</v>
      </c>
      <c r="BY645" s="34">
        <f>IF(COUNTIF($G$2:G645,G645)=1,1,0)</f>
        <v>1</v>
      </c>
      <c r="BZ645" s="34">
        <f t="shared" si="74"/>
        <v>1</v>
      </c>
      <c r="CA645" s="28" t="s">
        <v>3405</v>
      </c>
      <c r="CB645" s="34" t="b">
        <f t="shared" si="72"/>
        <v>0</v>
      </c>
      <c r="CC645" s="34" t="b">
        <f t="shared" si="75"/>
        <v>0</v>
      </c>
      <c r="CD645" s="34" t="b">
        <f t="array" ref="CD645">ISNUMBER(SEARCH("Touch Screen",$AJ645))</f>
        <v>0</v>
      </c>
      <c r="CE645" s="34"/>
      <c r="CF645" s="34"/>
      <c r="CG645" s="32">
        <v>33.9</v>
      </c>
      <c r="CH645" s="28">
        <v>0</v>
      </c>
      <c r="CI645" s="33">
        <f>('2. AC Monitors'!$A$8*'1. Version 7 Dataset'!$R645)+('1. Version 7 Dataset'!$V645*'2. AC Monitors'!$B$8)+'2. AC Monitors'!$C$8</f>
        <v>40.927199999999999</v>
      </c>
      <c r="CJ645" s="35">
        <f>BX645-('2. AC Monitors'!$B$8*V645)</f>
        <v>39.592139999999993</v>
      </c>
      <c r="CK645" s="33">
        <f>IF($CH645=0,CJ645,CJ645-('2. AC Monitors'!$A$15*'1. Version 7 Dataset'!$CG645))</f>
        <v>39.592139999999993</v>
      </c>
      <c r="CL645" s="33">
        <f>IF($CC645=TRUE,'1. Version 7 Dataset'!CK645-($CI645*'2. AC Monitors'!$B$15),'1. Version 7 Dataset'!CK645)</f>
        <v>39.592139999999993</v>
      </c>
      <c r="CM645" s="33">
        <f>IF($CD645=TRUE,CL645-($CI645*'2. AC Monitors'!$D$15),CL645)</f>
        <v>39.592139999999993</v>
      </c>
      <c r="CN645" s="33">
        <f>IF($CB645=TRUE,CM645-($CI645*'2. AC Monitors'!$E$15),CM645)</f>
        <v>39.592139999999993</v>
      </c>
      <c r="CO645" s="33">
        <f>IF($CA645="DC",CN645+(CI645*(1-'2. AC Monitors'!$D$21)),CN645)</f>
        <v>39.592139999999993</v>
      </c>
      <c r="CP645" s="35">
        <f>('2. AC Monitors'!$A$8*'1. Version 7 Dataset'!$R645)+'2. AC Monitors'!$C$8</f>
        <v>32.107199999999999</v>
      </c>
      <c r="CQ645" s="35">
        <f t="shared" si="76"/>
        <v>0</v>
      </c>
      <c r="CR645" s="33">
        <f>(IF(CD645=TRUE,CI645+(CI645*'2. AC Monitors'!$D$15),'1. Version 7 Dataset'!CI645))*0.85</f>
        <v>34.788119999999999</v>
      </c>
      <c r="CS645" s="35">
        <f t="shared" si="77"/>
        <v>0</v>
      </c>
      <c r="CT645" s="35">
        <f>($AZ645*$R645*'3. Signage Displays'!$A$7)+'3. Signage Displays'!$B$7*TANH('3. Signage Displays'!$C$7*('1. Version 7 Dataset'!$R645+'3. Signage Displays'!$D$7)+'3. Signage Displays'!$E$7)+'3. Signage Displays'!$F$7</f>
        <v>29.128212131624593</v>
      </c>
      <c r="CU645" s="36">
        <f>($AZ645*$R645*'3. Signage Displays'!$A$7)</f>
        <v>2.0803328000000003</v>
      </c>
      <c r="CV645" s="37">
        <f>BE645-(AZ645*R645*'3. Signage Displays'!$A$7)</f>
        <v>13.3196672</v>
      </c>
      <c r="CW645" s="37">
        <f>IF(CC645=TRUE,CV645-(CT645*'3. Signage Displays'!$A$12),CV645)</f>
        <v>13.3196672</v>
      </c>
      <c r="CX645" s="38">
        <f>'3. Signage Displays'!$B$7*TANH('3. Signage Displays'!$C$7*('1. Version 7 Dataset'!R645+'3. Signage Displays'!$D$7)+'3. Signage Displays'!$E$7)+'3. Signage Displays'!$F$7</f>
        <v>27.047879331624593</v>
      </c>
      <c r="CY645" s="28">
        <f t="shared" si="78"/>
        <v>1</v>
      </c>
    </row>
    <row r="646" spans="1:103" s="17" customFormat="1" ht="19.5" customHeight="1">
      <c r="A646" s="28">
        <v>1002</v>
      </c>
      <c r="B646" s="29" t="s">
        <v>1268</v>
      </c>
      <c r="C646" s="29" t="s">
        <v>1559</v>
      </c>
      <c r="D646" s="29" t="s">
        <v>1560</v>
      </c>
      <c r="E646" s="29" t="s">
        <v>1271</v>
      </c>
      <c r="F646" s="29" t="s">
        <v>1559</v>
      </c>
      <c r="G646" s="29" t="s">
        <v>1560</v>
      </c>
      <c r="H646" s="29"/>
      <c r="I646" s="29" t="s">
        <v>78</v>
      </c>
      <c r="J646" s="29" t="s">
        <v>88</v>
      </c>
      <c r="K646" s="29" t="s">
        <v>158</v>
      </c>
      <c r="L646" s="29" t="s">
        <v>80</v>
      </c>
      <c r="M646" s="29" t="s">
        <v>105</v>
      </c>
      <c r="N646" s="30">
        <v>1000</v>
      </c>
      <c r="O646" s="30">
        <v>10.6</v>
      </c>
      <c r="P646" s="30">
        <v>20</v>
      </c>
      <c r="Q646" s="31">
        <v>23</v>
      </c>
      <c r="R646" s="30">
        <v>211.84</v>
      </c>
      <c r="S646" s="30">
        <v>1.78</v>
      </c>
      <c r="T646" s="30">
        <v>1080</v>
      </c>
      <c r="U646" s="30">
        <v>1920</v>
      </c>
      <c r="V646" s="32">
        <v>2.1</v>
      </c>
      <c r="W646" s="30">
        <v>9788</v>
      </c>
      <c r="X646" s="30">
        <v>60</v>
      </c>
      <c r="Y646" s="30">
        <v>33</v>
      </c>
      <c r="Z646" s="29" t="s">
        <v>81</v>
      </c>
      <c r="AA646" s="29" t="s">
        <v>86</v>
      </c>
      <c r="AB646" s="29"/>
      <c r="AC646" s="29"/>
      <c r="AD646" s="29" t="s">
        <v>84</v>
      </c>
      <c r="AE646" s="29" t="s">
        <v>83</v>
      </c>
      <c r="AF646" s="29" t="s">
        <v>1340</v>
      </c>
      <c r="AG646" s="29" t="s">
        <v>105</v>
      </c>
      <c r="AH646" s="29" t="s">
        <v>86</v>
      </c>
      <c r="AI646" s="29" t="s">
        <v>105</v>
      </c>
      <c r="AJ646" s="29" t="s">
        <v>86</v>
      </c>
      <c r="AK646" s="29" t="s">
        <v>86</v>
      </c>
      <c r="AL646" s="29" t="s">
        <v>87</v>
      </c>
      <c r="AM646" s="29" t="s">
        <v>105</v>
      </c>
      <c r="AN646" s="29" t="s">
        <v>86</v>
      </c>
      <c r="AO646" s="29" t="s">
        <v>86</v>
      </c>
      <c r="AP646" s="29" t="s">
        <v>86</v>
      </c>
      <c r="AQ646" s="29" t="s">
        <v>96</v>
      </c>
      <c r="AR646" s="29" t="s">
        <v>105</v>
      </c>
      <c r="AS646" s="29" t="s">
        <v>84</v>
      </c>
      <c r="AT646" s="29" t="s">
        <v>89</v>
      </c>
      <c r="AU646" s="29" t="s">
        <v>105</v>
      </c>
      <c r="AV646" s="30">
        <v>0</v>
      </c>
      <c r="AW646" s="29" t="s">
        <v>84</v>
      </c>
      <c r="AX646" s="29" t="s">
        <v>84</v>
      </c>
      <c r="AY646" s="30">
        <v>250</v>
      </c>
      <c r="AZ646" s="30">
        <v>252.4</v>
      </c>
      <c r="BA646" s="30">
        <v>193.4</v>
      </c>
      <c r="BB646" s="30">
        <v>200</v>
      </c>
      <c r="BC646" s="29"/>
      <c r="BD646" s="29"/>
      <c r="BE646" s="30">
        <v>14.32</v>
      </c>
      <c r="BF646" s="29"/>
      <c r="BG646" s="30">
        <v>0.32</v>
      </c>
      <c r="BH646" s="30">
        <v>0.31</v>
      </c>
      <c r="BI646" s="29"/>
      <c r="BJ646" s="30">
        <v>0.2</v>
      </c>
      <c r="BK646" s="30">
        <v>45.73</v>
      </c>
      <c r="BL646" s="30">
        <v>45.73</v>
      </c>
      <c r="BM646" s="30">
        <v>50.4</v>
      </c>
      <c r="BN646" s="29"/>
      <c r="BO646" s="29"/>
      <c r="BP646" s="30">
        <v>0.26</v>
      </c>
      <c r="BQ646" s="30">
        <v>0.35</v>
      </c>
      <c r="BR646" s="30">
        <v>0.33</v>
      </c>
      <c r="BS646" s="30">
        <v>14.54</v>
      </c>
      <c r="BT646" s="30">
        <v>46.57</v>
      </c>
      <c r="BU646" s="29"/>
      <c r="BV646" s="30">
        <v>0</v>
      </c>
      <c r="BW646" s="28">
        <v>1002</v>
      </c>
      <c r="BX646" s="33">
        <f t="shared" si="73"/>
        <v>45.727199999999996</v>
      </c>
      <c r="BY646" s="34">
        <f>IF(COUNTIF($G$2:G646,G646)=1,1,0)</f>
        <v>1</v>
      </c>
      <c r="BZ646" s="34">
        <f t="shared" si="74"/>
        <v>1</v>
      </c>
      <c r="CA646" s="28" t="s">
        <v>3405</v>
      </c>
      <c r="CB646" s="34" t="b">
        <f t="shared" ref="CB646:CB709" si="79">ISNUMBER(SEARCH("curved screen",AH646))</f>
        <v>0</v>
      </c>
      <c r="CC646" s="34" t="b">
        <f t="shared" si="75"/>
        <v>0</v>
      </c>
      <c r="CD646" s="34" t="b">
        <f t="array" ref="CD646">ISNUMBER(SEARCH("Touch Screen",$AJ646))</f>
        <v>0</v>
      </c>
      <c r="CE646" s="34"/>
      <c r="CF646" s="34"/>
      <c r="CG646" s="32">
        <v>33</v>
      </c>
      <c r="CH646" s="28">
        <v>0</v>
      </c>
      <c r="CI646" s="33">
        <f>('2. AC Monitors'!$A$8*'1. Version 7 Dataset'!$R646)+('1. Version 7 Dataset'!$V646*'2. AC Monitors'!$B$8)+'2. AC Monitors'!$C$8</f>
        <v>42.664479999999998</v>
      </c>
      <c r="CJ646" s="35">
        <f>BX646-('2. AC Monitors'!$B$8*V646)</f>
        <v>36.907199999999996</v>
      </c>
      <c r="CK646" s="33">
        <f>IF($CH646=0,CJ646,CJ646-('2. AC Monitors'!$A$15*'1. Version 7 Dataset'!$CG646))</f>
        <v>36.907199999999996</v>
      </c>
      <c r="CL646" s="33">
        <f>IF($CC646=TRUE,'1. Version 7 Dataset'!CK646-($CI646*'2. AC Monitors'!$B$15),'1. Version 7 Dataset'!CK646)</f>
        <v>36.907199999999996</v>
      </c>
      <c r="CM646" s="33">
        <f>IF($CD646=TRUE,CL646-($CI646*'2. AC Monitors'!$D$15),CL646)</f>
        <v>36.907199999999996</v>
      </c>
      <c r="CN646" s="33">
        <f>IF($CB646=TRUE,CM646-($CI646*'2. AC Monitors'!$E$15),CM646)</f>
        <v>36.907199999999996</v>
      </c>
      <c r="CO646" s="33">
        <f>IF($CA646="DC",CN646+(CI646*(1-'2. AC Monitors'!$D$21)),CN646)</f>
        <v>36.907199999999996</v>
      </c>
      <c r="CP646" s="35">
        <f>('2. AC Monitors'!$A$8*'1. Version 7 Dataset'!$R646)+'2. AC Monitors'!$C$8</f>
        <v>33.844480000000004</v>
      </c>
      <c r="CQ646" s="35">
        <f t="shared" si="76"/>
        <v>0</v>
      </c>
      <c r="CR646" s="33">
        <f>(IF(CD646=TRUE,CI646+(CI646*'2. AC Monitors'!$D$15),'1. Version 7 Dataset'!CI646))*0.85</f>
        <v>36.264807999999995</v>
      </c>
      <c r="CS646" s="35">
        <f t="shared" si="77"/>
        <v>0</v>
      </c>
      <c r="CT646" s="35">
        <f>($AZ646*$R646*'3. Signage Displays'!$A$7)+'3. Signage Displays'!$B$7*TANH('3. Signage Displays'!$C$7*('1. Version 7 Dataset'!$R646+'3. Signage Displays'!$D$7)+'3. Signage Displays'!$E$7)+'3. Signage Displays'!$F$7</f>
        <v>30.037698448141015</v>
      </c>
      <c r="CU646" s="36">
        <f>($AZ646*$R646*'3. Signage Displays'!$A$7)</f>
        <v>2.1387366400000003</v>
      </c>
      <c r="CV646" s="37">
        <f>BE646-(AZ646*R646*'3. Signage Displays'!$A$7)</f>
        <v>12.181263359999999</v>
      </c>
      <c r="CW646" s="37">
        <f>IF(CC646=TRUE,CV646-(CT646*'3. Signage Displays'!$A$12),CV646)</f>
        <v>12.181263359999999</v>
      </c>
      <c r="CX646" s="38">
        <f>'3. Signage Displays'!$B$7*TANH('3. Signage Displays'!$C$7*('1. Version 7 Dataset'!R646+'3. Signage Displays'!$D$7)+'3. Signage Displays'!$E$7)+'3. Signage Displays'!$F$7</f>
        <v>27.898961808141014</v>
      </c>
      <c r="CY646" s="28">
        <f t="shared" si="78"/>
        <v>1</v>
      </c>
    </row>
    <row r="647" spans="1:103" s="17" customFormat="1" ht="19.5" customHeight="1">
      <c r="A647" s="28">
        <v>1004</v>
      </c>
      <c r="B647" s="29" t="s">
        <v>1268</v>
      </c>
      <c r="C647" s="29" t="s">
        <v>1502</v>
      </c>
      <c r="D647" s="29" t="s">
        <v>1503</v>
      </c>
      <c r="E647" s="29" t="s">
        <v>1271</v>
      </c>
      <c r="F647" s="29" t="s">
        <v>1502</v>
      </c>
      <c r="G647" s="29" t="s">
        <v>1503</v>
      </c>
      <c r="H647" s="29"/>
      <c r="I647" s="29" t="s">
        <v>78</v>
      </c>
      <c r="J647" s="29" t="s">
        <v>88</v>
      </c>
      <c r="K647" s="29" t="s">
        <v>158</v>
      </c>
      <c r="L647" s="29" t="s">
        <v>80</v>
      </c>
      <c r="M647" s="29" t="s">
        <v>105</v>
      </c>
      <c r="N647" s="30">
        <v>3000</v>
      </c>
      <c r="O647" s="30">
        <v>10.5</v>
      </c>
      <c r="P647" s="30">
        <v>18.7</v>
      </c>
      <c r="Q647" s="31">
        <v>21.5</v>
      </c>
      <c r="R647" s="30">
        <v>197.6</v>
      </c>
      <c r="S647" s="30">
        <v>1.78</v>
      </c>
      <c r="T647" s="30">
        <v>1080</v>
      </c>
      <c r="U647" s="30">
        <v>1920</v>
      </c>
      <c r="V647" s="32">
        <v>2.1</v>
      </c>
      <c r="W647" s="30">
        <v>10494</v>
      </c>
      <c r="X647" s="30">
        <v>60</v>
      </c>
      <c r="Y647" s="30">
        <v>33.9</v>
      </c>
      <c r="Z647" s="29" t="s">
        <v>81</v>
      </c>
      <c r="AA647" s="29" t="s">
        <v>86</v>
      </c>
      <c r="AB647" s="29"/>
      <c r="AC647" s="29"/>
      <c r="AD647" s="29" t="s">
        <v>84</v>
      </c>
      <c r="AE647" s="29" t="s">
        <v>83</v>
      </c>
      <c r="AF647" s="29" t="s">
        <v>830</v>
      </c>
      <c r="AG647" s="29" t="s">
        <v>105</v>
      </c>
      <c r="AH647" s="29" t="s">
        <v>86</v>
      </c>
      <c r="AI647" s="29" t="s">
        <v>105</v>
      </c>
      <c r="AJ647" s="29" t="s">
        <v>86</v>
      </c>
      <c r="AK647" s="29" t="s">
        <v>86</v>
      </c>
      <c r="AL647" s="29" t="s">
        <v>87</v>
      </c>
      <c r="AM647" s="29" t="s">
        <v>105</v>
      </c>
      <c r="AN647" s="29" t="s">
        <v>86</v>
      </c>
      <c r="AO647" s="29" t="s">
        <v>86</v>
      </c>
      <c r="AP647" s="29" t="s">
        <v>86</v>
      </c>
      <c r="AQ647" s="29" t="s">
        <v>96</v>
      </c>
      <c r="AR647" s="29" t="s">
        <v>105</v>
      </c>
      <c r="AS647" s="29" t="s">
        <v>84</v>
      </c>
      <c r="AT647" s="29" t="s">
        <v>89</v>
      </c>
      <c r="AU647" s="29" t="s">
        <v>105</v>
      </c>
      <c r="AV647" s="30">
        <v>1</v>
      </c>
      <c r="AW647" s="29" t="s">
        <v>84</v>
      </c>
      <c r="AX647" s="29" t="s">
        <v>84</v>
      </c>
      <c r="AY647" s="30">
        <v>250</v>
      </c>
      <c r="AZ647" s="30">
        <v>255.5</v>
      </c>
      <c r="BA647" s="30">
        <v>220.6</v>
      </c>
      <c r="BB647" s="30">
        <v>200</v>
      </c>
      <c r="BC647" s="29"/>
      <c r="BD647" s="29"/>
      <c r="BE647" s="30">
        <v>15.4</v>
      </c>
      <c r="BF647" s="29"/>
      <c r="BG647" s="30">
        <v>0.21</v>
      </c>
      <c r="BH647" s="29"/>
      <c r="BI647" s="29"/>
      <c r="BJ647" s="30">
        <v>0.13</v>
      </c>
      <c r="BK647" s="30">
        <v>48.41</v>
      </c>
      <c r="BL647" s="30">
        <v>48.41</v>
      </c>
      <c r="BM647" s="30">
        <v>50.6</v>
      </c>
      <c r="BN647" s="29"/>
      <c r="BO647" s="29"/>
      <c r="BP647" s="30">
        <v>0.16</v>
      </c>
      <c r="BQ647" s="30">
        <v>0.24</v>
      </c>
      <c r="BR647" s="29"/>
      <c r="BS647" s="30">
        <v>15.46</v>
      </c>
      <c r="BT647" s="30">
        <v>48.74</v>
      </c>
      <c r="BU647" s="29"/>
      <c r="BV647" s="30">
        <v>0</v>
      </c>
      <c r="BW647" s="28">
        <v>1004</v>
      </c>
      <c r="BX647" s="33">
        <f t="shared" si="73"/>
        <v>48.412139999999994</v>
      </c>
      <c r="BY647" s="34">
        <f>IF(COUNTIF($G$2:G647,G647)=1,1,0)</f>
        <v>1</v>
      </c>
      <c r="BZ647" s="34">
        <f t="shared" si="74"/>
        <v>1</v>
      </c>
      <c r="CA647" s="28" t="s">
        <v>3405</v>
      </c>
      <c r="CB647" s="34" t="b">
        <f t="shared" si="79"/>
        <v>0</v>
      </c>
      <c r="CC647" s="34" t="b">
        <f t="shared" si="75"/>
        <v>0</v>
      </c>
      <c r="CD647" s="34" t="b">
        <f t="array" ref="CD647">ISNUMBER(SEARCH("Touch Screen",$AJ647))</f>
        <v>0</v>
      </c>
      <c r="CE647" s="34"/>
      <c r="CF647" s="34"/>
      <c r="CG647" s="32">
        <v>33.9</v>
      </c>
      <c r="CH647" s="28">
        <v>0</v>
      </c>
      <c r="CI647" s="33">
        <f>('2. AC Monitors'!$A$8*'1. Version 7 Dataset'!$R647)+('1. Version 7 Dataset'!$V647*'2. AC Monitors'!$B$8)+'2. AC Monitors'!$C$8</f>
        <v>40.927199999999999</v>
      </c>
      <c r="CJ647" s="35">
        <f>BX647-('2. AC Monitors'!$B$8*V647)</f>
        <v>39.592139999999993</v>
      </c>
      <c r="CK647" s="33">
        <f>IF($CH647=0,CJ647,CJ647-('2. AC Monitors'!$A$15*'1. Version 7 Dataset'!$CG647))</f>
        <v>39.592139999999993</v>
      </c>
      <c r="CL647" s="33">
        <f>IF($CC647=TRUE,'1. Version 7 Dataset'!CK647-($CI647*'2. AC Monitors'!$B$15),'1. Version 7 Dataset'!CK647)</f>
        <v>39.592139999999993</v>
      </c>
      <c r="CM647" s="33">
        <f>IF($CD647=TRUE,CL647-($CI647*'2. AC Monitors'!$D$15),CL647)</f>
        <v>39.592139999999993</v>
      </c>
      <c r="CN647" s="33">
        <f>IF($CB647=TRUE,CM647-($CI647*'2. AC Monitors'!$E$15),CM647)</f>
        <v>39.592139999999993</v>
      </c>
      <c r="CO647" s="33">
        <f>IF($CA647="DC",CN647+(CI647*(1-'2. AC Monitors'!$D$21)),CN647)</f>
        <v>39.592139999999993</v>
      </c>
      <c r="CP647" s="35">
        <f>('2. AC Monitors'!$A$8*'1. Version 7 Dataset'!$R647)+'2. AC Monitors'!$C$8</f>
        <v>32.107199999999999</v>
      </c>
      <c r="CQ647" s="35">
        <f t="shared" si="76"/>
        <v>0</v>
      </c>
      <c r="CR647" s="33">
        <f>(IF(CD647=TRUE,CI647+(CI647*'2. AC Monitors'!$D$15),'1. Version 7 Dataset'!CI647))*0.85</f>
        <v>34.788119999999999</v>
      </c>
      <c r="CS647" s="35">
        <f t="shared" si="77"/>
        <v>0</v>
      </c>
      <c r="CT647" s="35">
        <f>($AZ647*$R647*'3. Signage Displays'!$A$7)+'3. Signage Displays'!$B$7*TANH('3. Signage Displays'!$C$7*('1. Version 7 Dataset'!$R647+'3. Signage Displays'!$D$7)+'3. Signage Displays'!$E$7)+'3. Signage Displays'!$F$7</f>
        <v>29.067351331624593</v>
      </c>
      <c r="CU647" s="36">
        <f>($AZ647*$R647*'3. Signage Displays'!$A$7)</f>
        <v>2.0194719999999999</v>
      </c>
      <c r="CV647" s="37">
        <f>BE647-(AZ647*R647*'3. Signage Displays'!$A$7)</f>
        <v>13.380528</v>
      </c>
      <c r="CW647" s="37">
        <f>IF(CC647=TRUE,CV647-(CT647*'3. Signage Displays'!$A$12),CV647)</f>
        <v>13.380528</v>
      </c>
      <c r="CX647" s="38">
        <f>'3. Signage Displays'!$B$7*TANH('3. Signage Displays'!$C$7*('1. Version 7 Dataset'!R647+'3. Signage Displays'!$D$7)+'3. Signage Displays'!$E$7)+'3. Signage Displays'!$F$7</f>
        <v>27.047879331624593</v>
      </c>
      <c r="CY647" s="28">
        <f t="shared" si="78"/>
        <v>1</v>
      </c>
    </row>
    <row r="648" spans="1:103" s="17" customFormat="1" ht="19.5" customHeight="1">
      <c r="A648" s="28">
        <v>1006</v>
      </c>
      <c r="B648" s="29" t="s">
        <v>808</v>
      </c>
      <c r="C648" s="29" t="s">
        <v>1020</v>
      </c>
      <c r="D648" s="29" t="s">
        <v>1021</v>
      </c>
      <c r="E648" s="29" t="s">
        <v>814</v>
      </c>
      <c r="F648" s="29" t="s">
        <v>1020</v>
      </c>
      <c r="G648" s="29" t="s">
        <v>1021</v>
      </c>
      <c r="H648" s="29" t="s">
        <v>1022</v>
      </c>
      <c r="I648" s="29" t="s">
        <v>78</v>
      </c>
      <c r="J648" s="29" t="s">
        <v>88</v>
      </c>
      <c r="K648" s="29" t="s">
        <v>158</v>
      </c>
      <c r="L648" s="29" t="s">
        <v>80</v>
      </c>
      <c r="M648" s="29" t="s">
        <v>105</v>
      </c>
      <c r="N648" s="30">
        <v>1000</v>
      </c>
      <c r="O648" s="30">
        <v>13.2</v>
      </c>
      <c r="P648" s="30">
        <v>23.5</v>
      </c>
      <c r="Q648" s="31">
        <v>27</v>
      </c>
      <c r="R648" s="30">
        <v>311.67</v>
      </c>
      <c r="S648" s="30">
        <v>1.78</v>
      </c>
      <c r="T648" s="30">
        <v>1080</v>
      </c>
      <c r="U648" s="30">
        <v>1920</v>
      </c>
      <c r="V648" s="32">
        <v>2.1</v>
      </c>
      <c r="W648" s="30">
        <v>6653</v>
      </c>
      <c r="X648" s="30">
        <v>60</v>
      </c>
      <c r="Y648" s="30">
        <v>30.7</v>
      </c>
      <c r="Z648" s="29" t="s">
        <v>86</v>
      </c>
      <c r="AA648" s="29" t="s">
        <v>86</v>
      </c>
      <c r="AB648" s="29"/>
      <c r="AC648" s="29"/>
      <c r="AD648" s="29" t="s">
        <v>84</v>
      </c>
      <c r="AE648" s="29" t="s">
        <v>83</v>
      </c>
      <c r="AF648" s="29" t="s">
        <v>270</v>
      </c>
      <c r="AG648" s="29" t="s">
        <v>105</v>
      </c>
      <c r="AH648" s="29" t="s">
        <v>86</v>
      </c>
      <c r="AI648" s="29" t="s">
        <v>105</v>
      </c>
      <c r="AJ648" s="29" t="s">
        <v>86</v>
      </c>
      <c r="AK648" s="29" t="s">
        <v>86</v>
      </c>
      <c r="AL648" s="29" t="s">
        <v>102</v>
      </c>
      <c r="AM648" s="29" t="s">
        <v>105</v>
      </c>
      <c r="AN648" s="29" t="s">
        <v>86</v>
      </c>
      <c r="AO648" s="29" t="s">
        <v>86</v>
      </c>
      <c r="AP648" s="29" t="s">
        <v>86</v>
      </c>
      <c r="AQ648" s="29" t="s">
        <v>96</v>
      </c>
      <c r="AR648" s="29" t="s">
        <v>105</v>
      </c>
      <c r="AS648" s="29" t="s">
        <v>84</v>
      </c>
      <c r="AT648" s="29" t="s">
        <v>89</v>
      </c>
      <c r="AU648" s="29" t="s">
        <v>105</v>
      </c>
      <c r="AV648" s="30">
        <v>4</v>
      </c>
      <c r="AW648" s="29" t="s">
        <v>84</v>
      </c>
      <c r="AX648" s="29" t="s">
        <v>84</v>
      </c>
      <c r="AY648" s="30">
        <v>220</v>
      </c>
      <c r="AZ648" s="30">
        <v>220</v>
      </c>
      <c r="BA648" s="30">
        <v>220</v>
      </c>
      <c r="BB648" s="30">
        <v>200</v>
      </c>
      <c r="BC648" s="29"/>
      <c r="BD648" s="29"/>
      <c r="BE648" s="30">
        <v>18.059999999999999</v>
      </c>
      <c r="BF648" s="29"/>
      <c r="BG648" s="30">
        <v>0.15</v>
      </c>
      <c r="BH648" s="29"/>
      <c r="BI648" s="29"/>
      <c r="BJ648" s="30">
        <v>0.12</v>
      </c>
      <c r="BK648" s="30">
        <v>56.22</v>
      </c>
      <c r="BL648" s="30">
        <v>56.22</v>
      </c>
      <c r="BM648" s="30">
        <v>59.4</v>
      </c>
      <c r="BN648" s="29"/>
      <c r="BO648" s="29"/>
      <c r="BP648" s="30">
        <v>0.13</v>
      </c>
      <c r="BQ648" s="30">
        <v>0.15</v>
      </c>
      <c r="BR648" s="29"/>
      <c r="BS648" s="30">
        <v>18.36</v>
      </c>
      <c r="BT648" s="30">
        <v>57.16</v>
      </c>
      <c r="BU648" s="29"/>
      <c r="BV648" s="30">
        <v>0</v>
      </c>
      <c r="BW648" s="28">
        <v>1006</v>
      </c>
      <c r="BX648" s="33">
        <f t="shared" si="73"/>
        <v>56.22605999999999</v>
      </c>
      <c r="BY648" s="34">
        <f>IF(COUNTIF($G$2:G648,G648)=1,1,0)</f>
        <v>1</v>
      </c>
      <c r="BZ648" s="34">
        <f t="shared" si="74"/>
        <v>1</v>
      </c>
      <c r="CA648" s="28" t="s">
        <v>3405</v>
      </c>
      <c r="CB648" s="34" t="b">
        <f t="shared" si="79"/>
        <v>0</v>
      </c>
      <c r="CC648" s="34" t="b">
        <f t="shared" si="75"/>
        <v>0</v>
      </c>
      <c r="CD648" s="34" t="b">
        <f t="array" ref="CD648">ISNUMBER(SEARCH("Touch Screen",$AJ648))</f>
        <v>0</v>
      </c>
      <c r="CE648" s="34"/>
      <c r="CF648" s="34"/>
      <c r="CG648" s="32">
        <v>30.7</v>
      </c>
      <c r="CH648" s="28">
        <v>0</v>
      </c>
      <c r="CI648" s="33">
        <f>('2. AC Monitors'!$A$8*'1. Version 7 Dataset'!$R648)+('1. Version 7 Dataset'!$V648*'2. AC Monitors'!$B$8)+'2. AC Monitors'!$C$8</f>
        <v>54.843740000000004</v>
      </c>
      <c r="CJ648" s="35">
        <f>BX648-('2. AC Monitors'!$B$8*V648)</f>
        <v>47.406059999999989</v>
      </c>
      <c r="CK648" s="33">
        <f>IF($CH648=0,CJ648,CJ648-('2. AC Monitors'!$A$15*'1. Version 7 Dataset'!$CG648))</f>
        <v>47.406059999999989</v>
      </c>
      <c r="CL648" s="33">
        <f>IF($CC648=TRUE,'1. Version 7 Dataset'!CK648-($CI648*'2. AC Monitors'!$B$15),'1. Version 7 Dataset'!CK648)</f>
        <v>47.406059999999989</v>
      </c>
      <c r="CM648" s="33">
        <f>IF($CD648=TRUE,CL648-($CI648*'2. AC Monitors'!$D$15),CL648)</f>
        <v>47.406059999999989</v>
      </c>
      <c r="CN648" s="33">
        <f>IF($CB648=TRUE,CM648-($CI648*'2. AC Monitors'!$E$15),CM648)</f>
        <v>47.406059999999989</v>
      </c>
      <c r="CO648" s="33">
        <f>IF($CA648="DC",CN648+(CI648*(1-'2. AC Monitors'!$D$21)),CN648)</f>
        <v>47.406059999999989</v>
      </c>
      <c r="CP648" s="35">
        <f>('2. AC Monitors'!$A$8*'1. Version 7 Dataset'!$R648)+'2. AC Monitors'!$C$8</f>
        <v>46.023740000000004</v>
      </c>
      <c r="CQ648" s="35">
        <f t="shared" si="76"/>
        <v>0</v>
      </c>
      <c r="CR648" s="33">
        <f>(IF(CD648=TRUE,CI648+(CI648*'2. AC Monitors'!$D$15),'1. Version 7 Dataset'!CI648))*0.85</f>
        <v>46.617179</v>
      </c>
      <c r="CS648" s="35">
        <f t="shared" si="77"/>
        <v>0</v>
      </c>
      <c r="CT648" s="35">
        <f>($AZ648*$R648*'3. Signage Displays'!$A$7)+'3. Signage Displays'!$B$7*TANH('3. Signage Displays'!$C$7*('1. Version 7 Dataset'!$R648+'3. Signage Displays'!$D$7)+'3. Signage Displays'!$E$7)+'3. Signage Displays'!$F$7</f>
        <v>36.581058079051402</v>
      </c>
      <c r="CU648" s="36">
        <f>($AZ648*$R648*'3. Signage Displays'!$A$7)</f>
        <v>2.7426960000000005</v>
      </c>
      <c r="CV648" s="37">
        <f>BE648-(AZ648*R648*'3. Signage Displays'!$A$7)</f>
        <v>15.317303999999998</v>
      </c>
      <c r="CW648" s="37">
        <f>IF(CC648=TRUE,CV648-(CT648*'3. Signage Displays'!$A$12),CV648)</f>
        <v>15.317303999999998</v>
      </c>
      <c r="CX648" s="38">
        <f>'3. Signage Displays'!$B$7*TANH('3. Signage Displays'!$C$7*('1. Version 7 Dataset'!R648+'3. Signage Displays'!$D$7)+'3. Signage Displays'!$E$7)+'3. Signage Displays'!$F$7</f>
        <v>33.8383620790514</v>
      </c>
      <c r="CY648" s="28">
        <f t="shared" si="78"/>
        <v>1</v>
      </c>
    </row>
    <row r="649" spans="1:103" s="17" customFormat="1" ht="19.5" customHeight="1">
      <c r="A649" s="28">
        <v>1007</v>
      </c>
      <c r="B649" s="29" t="s">
        <v>808</v>
      </c>
      <c r="C649" s="29" t="s">
        <v>910</v>
      </c>
      <c r="D649" s="29" t="s">
        <v>913</v>
      </c>
      <c r="E649" s="29" t="s">
        <v>814</v>
      </c>
      <c r="F649" s="29" t="s">
        <v>910</v>
      </c>
      <c r="G649" s="29" t="s">
        <v>913</v>
      </c>
      <c r="H649" s="29"/>
      <c r="I649" s="29" t="s">
        <v>78</v>
      </c>
      <c r="J649" s="29" t="s">
        <v>100</v>
      </c>
      <c r="K649" s="29" t="s">
        <v>105</v>
      </c>
      <c r="L649" s="29" t="s">
        <v>80</v>
      </c>
      <c r="M649" s="29" t="s">
        <v>105</v>
      </c>
      <c r="N649" s="30">
        <v>1000</v>
      </c>
      <c r="O649" s="30">
        <v>11.3</v>
      </c>
      <c r="P649" s="30">
        <v>20.100000000000001</v>
      </c>
      <c r="Q649" s="31">
        <v>23</v>
      </c>
      <c r="R649" s="30">
        <v>226.16</v>
      </c>
      <c r="S649" s="30">
        <v>1.78</v>
      </c>
      <c r="T649" s="30">
        <v>1080</v>
      </c>
      <c r="U649" s="30">
        <v>1920</v>
      </c>
      <c r="V649" s="32">
        <v>2.1</v>
      </c>
      <c r="W649" s="30">
        <v>9168</v>
      </c>
      <c r="X649" s="30">
        <v>60</v>
      </c>
      <c r="Y649" s="30">
        <v>33.6</v>
      </c>
      <c r="Z649" s="29" t="s">
        <v>150</v>
      </c>
      <c r="AA649" s="29" t="s">
        <v>86</v>
      </c>
      <c r="AB649" s="29"/>
      <c r="AC649" s="29"/>
      <c r="AD649" s="29" t="s">
        <v>84</v>
      </c>
      <c r="AE649" s="29" t="s">
        <v>83</v>
      </c>
      <c r="AF649" s="29" t="s">
        <v>914</v>
      </c>
      <c r="AG649" s="29"/>
      <c r="AH649" s="29" t="s">
        <v>851</v>
      </c>
      <c r="AI649" s="29"/>
      <c r="AJ649" s="29" t="s">
        <v>851</v>
      </c>
      <c r="AK649" s="29" t="s">
        <v>86</v>
      </c>
      <c r="AL649" s="29" t="s">
        <v>87</v>
      </c>
      <c r="AM649" s="29"/>
      <c r="AN649" s="29" t="s">
        <v>86</v>
      </c>
      <c r="AO649" s="29" t="s">
        <v>86</v>
      </c>
      <c r="AP649" s="29" t="s">
        <v>86</v>
      </c>
      <c r="AQ649" s="29" t="s">
        <v>96</v>
      </c>
      <c r="AR649" s="29"/>
      <c r="AS649" s="29" t="s">
        <v>84</v>
      </c>
      <c r="AT649" s="29" t="s">
        <v>89</v>
      </c>
      <c r="AU649" s="29"/>
      <c r="AV649" s="30">
        <v>0</v>
      </c>
      <c r="AW649" s="29" t="s">
        <v>84</v>
      </c>
      <c r="AX649" s="29" t="s">
        <v>83</v>
      </c>
      <c r="AY649" s="30">
        <v>250</v>
      </c>
      <c r="AZ649" s="30">
        <v>236.6</v>
      </c>
      <c r="BA649" s="30">
        <v>178</v>
      </c>
      <c r="BB649" s="30">
        <v>200</v>
      </c>
      <c r="BC649" s="29"/>
      <c r="BD649" s="29"/>
      <c r="BE649" s="30">
        <v>13.91</v>
      </c>
      <c r="BF649" s="29"/>
      <c r="BG649" s="30">
        <v>0.23</v>
      </c>
      <c r="BH649" s="30">
        <v>0.2</v>
      </c>
      <c r="BI649" s="29"/>
      <c r="BJ649" s="30">
        <v>0.14000000000000001</v>
      </c>
      <c r="BK649" s="30">
        <v>43.96</v>
      </c>
      <c r="BL649" s="30">
        <v>43.96</v>
      </c>
      <c r="BM649" s="30">
        <v>56.5</v>
      </c>
      <c r="BN649" s="29"/>
      <c r="BO649" s="29"/>
      <c r="BP649" s="30">
        <v>0.2</v>
      </c>
      <c r="BQ649" s="30">
        <v>0.28999999999999998</v>
      </c>
      <c r="BR649" s="30">
        <v>0.23</v>
      </c>
      <c r="BS649" s="30">
        <v>14.38</v>
      </c>
      <c r="BT649" s="30">
        <v>45.74</v>
      </c>
      <c r="BU649" s="29"/>
      <c r="BV649" s="30">
        <v>0</v>
      </c>
      <c r="BW649" s="28">
        <v>1007</v>
      </c>
      <c r="BX649" s="33">
        <f t="shared" si="73"/>
        <v>43.957679999999996</v>
      </c>
      <c r="BY649" s="34">
        <f>IF(COUNTIF($G$2:G649,G649)=1,1,0)</f>
        <v>1</v>
      </c>
      <c r="BZ649" s="34">
        <f t="shared" si="74"/>
        <v>1</v>
      </c>
      <c r="CA649" s="28" t="s">
        <v>3405</v>
      </c>
      <c r="CB649" s="34" t="b">
        <f t="shared" si="79"/>
        <v>0</v>
      </c>
      <c r="CC649" s="34" t="b">
        <f t="shared" si="75"/>
        <v>0</v>
      </c>
      <c r="CD649" s="34" t="b">
        <f t="array" ref="CD649">ISNUMBER(SEARCH("Touch Screen",$AJ649))</f>
        <v>0</v>
      </c>
      <c r="CE649" s="34"/>
      <c r="CF649" s="34"/>
      <c r="CG649" s="32">
        <v>33.6</v>
      </c>
      <c r="CH649" s="28">
        <v>0</v>
      </c>
      <c r="CI649" s="33">
        <f>('2. AC Monitors'!$A$8*'1. Version 7 Dataset'!$R649)+('1. Version 7 Dataset'!$V649*'2. AC Monitors'!$B$8)+'2. AC Monitors'!$C$8</f>
        <v>44.411519999999996</v>
      </c>
      <c r="CJ649" s="35">
        <f>BX649-('2. AC Monitors'!$B$8*V649)</f>
        <v>35.137679999999996</v>
      </c>
      <c r="CK649" s="33">
        <f>IF($CH649=0,CJ649,CJ649-('2. AC Monitors'!$A$15*'1. Version 7 Dataset'!$CG649))</f>
        <v>35.137679999999996</v>
      </c>
      <c r="CL649" s="33">
        <f>IF($CC649=TRUE,'1. Version 7 Dataset'!CK649-($CI649*'2. AC Monitors'!$B$15),'1. Version 7 Dataset'!CK649)</f>
        <v>35.137679999999996</v>
      </c>
      <c r="CM649" s="33">
        <f>IF($CD649=TRUE,CL649-($CI649*'2. AC Monitors'!$D$15),CL649)</f>
        <v>35.137679999999996</v>
      </c>
      <c r="CN649" s="33">
        <f>IF($CB649=TRUE,CM649-($CI649*'2. AC Monitors'!$E$15),CM649)</f>
        <v>35.137679999999996</v>
      </c>
      <c r="CO649" s="33">
        <f>IF($CA649="DC",CN649+(CI649*(1-'2. AC Monitors'!$D$21)),CN649)</f>
        <v>35.137679999999996</v>
      </c>
      <c r="CP649" s="35">
        <f>('2. AC Monitors'!$A$8*'1. Version 7 Dataset'!$R649)+'2. AC Monitors'!$C$8</f>
        <v>35.591520000000003</v>
      </c>
      <c r="CQ649" s="35">
        <f t="shared" si="76"/>
        <v>1</v>
      </c>
      <c r="CR649" s="33">
        <f>(IF(CD649=TRUE,CI649+(CI649*'2. AC Monitors'!$D$15),'1. Version 7 Dataset'!CI649))*0.85</f>
        <v>37.749791999999992</v>
      </c>
      <c r="CS649" s="35">
        <f t="shared" si="77"/>
        <v>0</v>
      </c>
      <c r="CT649" s="35">
        <f>($AZ649*$R649*'3. Signage Displays'!$A$7)+'3. Signage Displays'!$B$7*TANH('3. Signage Displays'!$C$7*('1. Version 7 Dataset'!$R649+'3. Signage Displays'!$D$7)+'3. Signage Displays'!$E$7)+'3. Signage Displays'!$F$7</f>
        <v>30.89439962486853</v>
      </c>
      <c r="CU649" s="36">
        <f>($AZ649*$R649*'3. Signage Displays'!$A$7)</f>
        <v>2.14037824</v>
      </c>
      <c r="CV649" s="37">
        <f>BE649-(AZ649*R649*'3. Signage Displays'!$A$7)</f>
        <v>11.76962176</v>
      </c>
      <c r="CW649" s="37">
        <f>IF(CC649=TRUE,CV649-(CT649*'3. Signage Displays'!$A$12),CV649)</f>
        <v>11.76962176</v>
      </c>
      <c r="CX649" s="38">
        <f>'3. Signage Displays'!$B$7*TANH('3. Signage Displays'!$C$7*('1. Version 7 Dataset'!R649+'3. Signage Displays'!$D$7)+'3. Signage Displays'!$E$7)+'3. Signage Displays'!$F$7</f>
        <v>28.75402138486853</v>
      </c>
      <c r="CY649" s="28">
        <f t="shared" si="78"/>
        <v>1</v>
      </c>
    </row>
    <row r="650" spans="1:103" s="17" customFormat="1" ht="19.5" customHeight="1">
      <c r="A650" s="28">
        <v>1011</v>
      </c>
      <c r="B650" s="29" t="s">
        <v>1871</v>
      </c>
      <c r="C650" s="29" t="s">
        <v>1899</v>
      </c>
      <c r="D650" s="29" t="s">
        <v>1900</v>
      </c>
      <c r="E650" s="29" t="s">
        <v>1873</v>
      </c>
      <c r="F650" s="29" t="s">
        <v>1899</v>
      </c>
      <c r="G650" s="29" t="s">
        <v>1900</v>
      </c>
      <c r="H650" s="29"/>
      <c r="I650" s="29" t="s">
        <v>78</v>
      </c>
      <c r="J650" s="29" t="s">
        <v>79</v>
      </c>
      <c r="K650" s="29" t="s">
        <v>105</v>
      </c>
      <c r="L650" s="29" t="s">
        <v>80</v>
      </c>
      <c r="M650" s="29" t="s">
        <v>105</v>
      </c>
      <c r="N650" s="30">
        <v>700</v>
      </c>
      <c r="O650" s="30">
        <v>10.5</v>
      </c>
      <c r="P650" s="30">
        <v>18.8</v>
      </c>
      <c r="Q650" s="31">
        <v>21.5</v>
      </c>
      <c r="R650" s="30">
        <v>198</v>
      </c>
      <c r="S650" s="30">
        <v>1.78</v>
      </c>
      <c r="T650" s="30">
        <v>1080</v>
      </c>
      <c r="U650" s="30">
        <v>1920</v>
      </c>
      <c r="V650" s="32">
        <v>2.1</v>
      </c>
      <c r="W650" s="30">
        <v>10469</v>
      </c>
      <c r="X650" s="30">
        <v>60</v>
      </c>
      <c r="Y650" s="30">
        <v>33</v>
      </c>
      <c r="Z650" s="29" t="s">
        <v>150</v>
      </c>
      <c r="AA650" s="29" t="s">
        <v>86</v>
      </c>
      <c r="AB650" s="29"/>
      <c r="AC650" s="29"/>
      <c r="AD650" s="29" t="s">
        <v>83</v>
      </c>
      <c r="AE650" s="29" t="s">
        <v>83</v>
      </c>
      <c r="AF650" s="29" t="s">
        <v>127</v>
      </c>
      <c r="AG650" s="29" t="s">
        <v>105</v>
      </c>
      <c r="AH650" s="29" t="s">
        <v>86</v>
      </c>
      <c r="AI650" s="29" t="s">
        <v>105</v>
      </c>
      <c r="AJ650" s="29" t="s">
        <v>86</v>
      </c>
      <c r="AK650" s="29" t="s">
        <v>86</v>
      </c>
      <c r="AL650" s="29" t="s">
        <v>102</v>
      </c>
      <c r="AM650" s="29" t="s">
        <v>105</v>
      </c>
      <c r="AN650" s="29" t="s">
        <v>86</v>
      </c>
      <c r="AO650" s="29" t="s">
        <v>86</v>
      </c>
      <c r="AP650" s="29" t="s">
        <v>86</v>
      </c>
      <c r="AQ650" s="29" t="s">
        <v>96</v>
      </c>
      <c r="AR650" s="29" t="s">
        <v>105</v>
      </c>
      <c r="AS650" s="29" t="s">
        <v>84</v>
      </c>
      <c r="AT650" s="29" t="s">
        <v>89</v>
      </c>
      <c r="AU650" s="29" t="s">
        <v>105</v>
      </c>
      <c r="AV650" s="30">
        <v>4</v>
      </c>
      <c r="AW650" s="29" t="s">
        <v>84</v>
      </c>
      <c r="AX650" s="29" t="s">
        <v>83</v>
      </c>
      <c r="AY650" s="30">
        <v>230</v>
      </c>
      <c r="AZ650" s="30">
        <v>245</v>
      </c>
      <c r="BA650" s="30">
        <v>240</v>
      </c>
      <c r="BB650" s="30">
        <v>200</v>
      </c>
      <c r="BC650" s="29"/>
      <c r="BD650" s="29"/>
      <c r="BE650" s="30">
        <v>13.56</v>
      </c>
      <c r="BF650" s="29"/>
      <c r="BG650" s="30">
        <v>0.24</v>
      </c>
      <c r="BH650" s="30">
        <v>0.3</v>
      </c>
      <c r="BI650" s="29"/>
      <c r="BJ650" s="30">
        <v>0.18</v>
      </c>
      <c r="BK650" s="30">
        <v>42.94</v>
      </c>
      <c r="BL650" s="30">
        <v>48.13</v>
      </c>
      <c r="BM650" s="30">
        <v>50.6</v>
      </c>
      <c r="BN650" s="29"/>
      <c r="BO650" s="29"/>
      <c r="BP650" s="30">
        <v>0.18</v>
      </c>
      <c r="BQ650" s="30">
        <v>0.24</v>
      </c>
      <c r="BR650" s="30">
        <v>0.3</v>
      </c>
      <c r="BS650" s="30">
        <v>13.65</v>
      </c>
      <c r="BT650" s="30">
        <v>43.22</v>
      </c>
      <c r="BU650" s="29"/>
      <c r="BV650" s="30">
        <v>0</v>
      </c>
      <c r="BW650" s="28">
        <v>1011</v>
      </c>
      <c r="BX650" s="33">
        <f t="shared" si="73"/>
        <v>42.94151999999999</v>
      </c>
      <c r="BY650" s="34">
        <f>IF(COUNTIF($G$2:G650,G650)=1,1,0)</f>
        <v>1</v>
      </c>
      <c r="BZ650" s="34">
        <f t="shared" si="74"/>
        <v>1</v>
      </c>
      <c r="CA650" s="28" t="s">
        <v>3405</v>
      </c>
      <c r="CB650" s="34" t="b">
        <f t="shared" si="79"/>
        <v>0</v>
      </c>
      <c r="CC650" s="34" t="b">
        <f t="shared" si="75"/>
        <v>0</v>
      </c>
      <c r="CD650" s="34" t="b">
        <f t="array" ref="CD650">ISNUMBER(SEARCH("Touch Screen",$AJ650))</f>
        <v>0</v>
      </c>
      <c r="CE650" s="34"/>
      <c r="CF650" s="34"/>
      <c r="CG650" s="32">
        <v>33</v>
      </c>
      <c r="CH650" s="28">
        <v>0</v>
      </c>
      <c r="CI650" s="33">
        <f>('2. AC Monitors'!$A$8*'1. Version 7 Dataset'!$R650)+('1. Version 7 Dataset'!$V650*'2. AC Monitors'!$B$8)+'2. AC Monitors'!$C$8</f>
        <v>40.975999999999999</v>
      </c>
      <c r="CJ650" s="35">
        <f>BX650-('2. AC Monitors'!$B$8*V650)</f>
        <v>34.12151999999999</v>
      </c>
      <c r="CK650" s="33">
        <f>IF($CH650=0,CJ650,CJ650-('2. AC Monitors'!$A$15*'1. Version 7 Dataset'!$CG650))</f>
        <v>34.12151999999999</v>
      </c>
      <c r="CL650" s="33">
        <f>IF($CC650=TRUE,'1. Version 7 Dataset'!CK650-($CI650*'2. AC Monitors'!$B$15),'1. Version 7 Dataset'!CK650)</f>
        <v>34.12151999999999</v>
      </c>
      <c r="CM650" s="33">
        <f>IF($CD650=TRUE,CL650-($CI650*'2. AC Monitors'!$D$15),CL650)</f>
        <v>34.12151999999999</v>
      </c>
      <c r="CN650" s="33">
        <f>IF($CB650=TRUE,CM650-($CI650*'2. AC Monitors'!$E$15),CM650)</f>
        <v>34.12151999999999</v>
      </c>
      <c r="CO650" s="33">
        <f>IF($CA650="DC",CN650+(CI650*(1-'2. AC Monitors'!$D$21)),CN650)</f>
        <v>34.12151999999999</v>
      </c>
      <c r="CP650" s="35">
        <f>('2. AC Monitors'!$A$8*'1. Version 7 Dataset'!$R650)+'2. AC Monitors'!$C$8</f>
        <v>32.155999999999999</v>
      </c>
      <c r="CQ650" s="35">
        <f t="shared" si="76"/>
        <v>0</v>
      </c>
      <c r="CR650" s="33">
        <f>(IF(CD650=TRUE,CI650+(CI650*'2. AC Monitors'!$D$15),'1. Version 7 Dataset'!CI650))*0.85</f>
        <v>34.829599999999999</v>
      </c>
      <c r="CS650" s="35">
        <f t="shared" si="77"/>
        <v>0</v>
      </c>
      <c r="CT650" s="35">
        <f>($AZ650*$R650*'3. Signage Displays'!$A$7)+'3. Signage Displays'!$B$7*TANH('3. Signage Displays'!$C$7*('1. Version 7 Dataset'!$R650+'3. Signage Displays'!$D$7)+'3. Signage Displays'!$E$7)+'3. Signage Displays'!$F$7</f>
        <v>29.012196262694506</v>
      </c>
      <c r="CU650" s="36">
        <f>($AZ650*$R650*'3. Signage Displays'!$A$7)</f>
        <v>1.9404000000000001</v>
      </c>
      <c r="CV650" s="37">
        <f>BE650-(AZ650*R650*'3. Signage Displays'!$A$7)</f>
        <v>11.6196</v>
      </c>
      <c r="CW650" s="37">
        <f>IF(CC650=TRUE,CV650-(CT650*'3. Signage Displays'!$A$12),CV650)</f>
        <v>11.6196</v>
      </c>
      <c r="CX650" s="38">
        <f>'3. Signage Displays'!$B$7*TANH('3. Signage Displays'!$C$7*('1. Version 7 Dataset'!R650+'3. Signage Displays'!$D$7)+'3. Signage Displays'!$E$7)+'3. Signage Displays'!$F$7</f>
        <v>27.071796262694505</v>
      </c>
      <c r="CY650" s="28">
        <f t="shared" si="78"/>
        <v>1</v>
      </c>
    </row>
    <row r="651" spans="1:103" s="17" customFormat="1" ht="19.5" customHeight="1">
      <c r="A651" s="28">
        <v>1012</v>
      </c>
      <c r="B651" s="29" t="s">
        <v>1871</v>
      </c>
      <c r="C651" s="29" t="s">
        <v>1943</v>
      </c>
      <c r="D651" s="29" t="s">
        <v>1944</v>
      </c>
      <c r="E651" s="29" t="s">
        <v>1873</v>
      </c>
      <c r="F651" s="29" t="s">
        <v>1943</v>
      </c>
      <c r="G651" s="29" t="s">
        <v>1944</v>
      </c>
      <c r="H651" s="29" t="s">
        <v>1945</v>
      </c>
      <c r="I651" s="29" t="s">
        <v>78</v>
      </c>
      <c r="J651" s="29" t="s">
        <v>79</v>
      </c>
      <c r="K651" s="29" t="s">
        <v>105</v>
      </c>
      <c r="L651" s="29" t="s">
        <v>80</v>
      </c>
      <c r="M651" s="29" t="s">
        <v>105</v>
      </c>
      <c r="N651" s="30">
        <v>700</v>
      </c>
      <c r="O651" s="30">
        <v>11.7</v>
      </c>
      <c r="P651" s="30">
        <v>20.7</v>
      </c>
      <c r="Q651" s="31">
        <v>23.8</v>
      </c>
      <c r="R651" s="30">
        <v>242.19</v>
      </c>
      <c r="S651" s="30">
        <v>1.78</v>
      </c>
      <c r="T651" s="30">
        <v>1080</v>
      </c>
      <c r="U651" s="30">
        <v>1920</v>
      </c>
      <c r="V651" s="32">
        <v>2.1</v>
      </c>
      <c r="W651" s="30">
        <v>8562</v>
      </c>
      <c r="X651" s="30">
        <v>60</v>
      </c>
      <c r="Y651" s="30">
        <v>34.4</v>
      </c>
      <c r="Z651" s="29" t="s">
        <v>150</v>
      </c>
      <c r="AA651" s="29" t="s">
        <v>86</v>
      </c>
      <c r="AB651" s="29"/>
      <c r="AC651" s="29"/>
      <c r="AD651" s="29" t="s">
        <v>83</v>
      </c>
      <c r="AE651" s="29" t="s">
        <v>83</v>
      </c>
      <c r="AF651" s="29" t="s">
        <v>270</v>
      </c>
      <c r="AG651" s="29" t="s">
        <v>105</v>
      </c>
      <c r="AH651" s="29" t="s">
        <v>86</v>
      </c>
      <c r="AI651" s="29" t="s">
        <v>105</v>
      </c>
      <c r="AJ651" s="29" t="s">
        <v>86</v>
      </c>
      <c r="AK651" s="29" t="s">
        <v>86</v>
      </c>
      <c r="AL651" s="29" t="s">
        <v>102</v>
      </c>
      <c r="AM651" s="29" t="s">
        <v>105</v>
      </c>
      <c r="AN651" s="29" t="s">
        <v>86</v>
      </c>
      <c r="AO651" s="29" t="s">
        <v>86</v>
      </c>
      <c r="AP651" s="29" t="s">
        <v>86</v>
      </c>
      <c r="AQ651" s="29" t="s">
        <v>96</v>
      </c>
      <c r="AR651" s="29" t="s">
        <v>105</v>
      </c>
      <c r="AS651" s="29" t="s">
        <v>84</v>
      </c>
      <c r="AT651" s="29" t="s">
        <v>89</v>
      </c>
      <c r="AU651" s="29" t="s">
        <v>105</v>
      </c>
      <c r="AV651" s="30">
        <v>4</v>
      </c>
      <c r="AW651" s="29" t="s">
        <v>84</v>
      </c>
      <c r="AX651" s="29" t="s">
        <v>83</v>
      </c>
      <c r="AY651" s="30">
        <v>250</v>
      </c>
      <c r="AZ651" s="30">
        <v>264</v>
      </c>
      <c r="BA651" s="30">
        <v>261</v>
      </c>
      <c r="BB651" s="30">
        <v>200</v>
      </c>
      <c r="BC651" s="29"/>
      <c r="BD651" s="29"/>
      <c r="BE651" s="30">
        <v>14.39</v>
      </c>
      <c r="BF651" s="29"/>
      <c r="BG651" s="30">
        <v>0.25</v>
      </c>
      <c r="BH651" s="30">
        <v>0.3</v>
      </c>
      <c r="BI651" s="29"/>
      <c r="BJ651" s="30">
        <v>0.15</v>
      </c>
      <c r="BK651" s="30">
        <v>45.54</v>
      </c>
      <c r="BL651" s="30">
        <v>51.53</v>
      </c>
      <c r="BM651" s="30">
        <v>54.1</v>
      </c>
      <c r="BN651" s="29"/>
      <c r="BO651" s="29"/>
      <c r="BP651" s="30">
        <v>0.15</v>
      </c>
      <c r="BQ651" s="30">
        <v>0.25</v>
      </c>
      <c r="BR651" s="30">
        <v>0.3</v>
      </c>
      <c r="BS651" s="30">
        <v>14.6</v>
      </c>
      <c r="BT651" s="30">
        <v>46.19</v>
      </c>
      <c r="BU651" s="29"/>
      <c r="BV651" s="30">
        <v>0</v>
      </c>
      <c r="BW651" s="28">
        <v>1012</v>
      </c>
      <c r="BX651" s="33">
        <f t="shared" si="73"/>
        <v>45.543239999999997</v>
      </c>
      <c r="BY651" s="34">
        <f>IF(COUNTIF($G$2:G651,G651)=1,1,0)</f>
        <v>1</v>
      </c>
      <c r="BZ651" s="34">
        <f t="shared" si="74"/>
        <v>1</v>
      </c>
      <c r="CA651" s="28" t="s">
        <v>3405</v>
      </c>
      <c r="CB651" s="34" t="b">
        <f t="shared" si="79"/>
        <v>0</v>
      </c>
      <c r="CC651" s="34" t="b">
        <f t="shared" si="75"/>
        <v>0</v>
      </c>
      <c r="CD651" s="34" t="b">
        <f t="array" ref="CD651">ISNUMBER(SEARCH("Touch Screen",$AJ651))</f>
        <v>0</v>
      </c>
      <c r="CE651" s="34"/>
      <c r="CF651" s="34"/>
      <c r="CG651" s="32">
        <v>34.4</v>
      </c>
      <c r="CH651" s="28">
        <v>0</v>
      </c>
      <c r="CI651" s="33">
        <f>('2. AC Monitors'!$A$8*'1. Version 7 Dataset'!$R651)+('1. Version 7 Dataset'!$V651*'2. AC Monitors'!$B$8)+'2. AC Monitors'!$C$8</f>
        <v>46.367179999999998</v>
      </c>
      <c r="CJ651" s="35">
        <f>BX651-('2. AC Monitors'!$B$8*V651)</f>
        <v>36.723239999999997</v>
      </c>
      <c r="CK651" s="33">
        <f>IF($CH651=0,CJ651,CJ651-('2. AC Monitors'!$A$15*'1. Version 7 Dataset'!$CG651))</f>
        <v>36.723239999999997</v>
      </c>
      <c r="CL651" s="33">
        <f>IF($CC651=TRUE,'1. Version 7 Dataset'!CK651-($CI651*'2. AC Monitors'!$B$15),'1. Version 7 Dataset'!CK651)</f>
        <v>36.723239999999997</v>
      </c>
      <c r="CM651" s="33">
        <f>IF($CD651=TRUE,CL651-($CI651*'2. AC Monitors'!$D$15),CL651)</f>
        <v>36.723239999999997</v>
      </c>
      <c r="CN651" s="33">
        <f>IF($CB651=TRUE,CM651-($CI651*'2. AC Monitors'!$E$15),CM651)</f>
        <v>36.723239999999997</v>
      </c>
      <c r="CO651" s="33">
        <f>IF($CA651="DC",CN651+(CI651*(1-'2. AC Monitors'!$D$21)),CN651)</f>
        <v>36.723239999999997</v>
      </c>
      <c r="CP651" s="35">
        <f>('2. AC Monitors'!$A$8*'1. Version 7 Dataset'!$R651)+'2. AC Monitors'!$C$8</f>
        <v>37.547179999999997</v>
      </c>
      <c r="CQ651" s="35">
        <f t="shared" si="76"/>
        <v>1</v>
      </c>
      <c r="CR651" s="33">
        <f>(IF(CD651=TRUE,CI651+(CI651*'2. AC Monitors'!$D$15),'1. Version 7 Dataset'!CI651))*0.85</f>
        <v>39.412102999999995</v>
      </c>
      <c r="CS651" s="35">
        <f t="shared" si="77"/>
        <v>0</v>
      </c>
      <c r="CT651" s="35">
        <f>($AZ651*$R651*'3. Signage Displays'!$A$7)+'3. Signage Displays'!$B$7*TANH('3. Signage Displays'!$C$7*('1. Version 7 Dataset'!$R651+'3. Signage Displays'!$D$7)+'3. Signage Displays'!$E$7)+'3. Signage Displays'!$F$7</f>
        <v>32.267649844338436</v>
      </c>
      <c r="CU651" s="36">
        <f>($AZ651*$R651*'3. Signage Displays'!$A$7)</f>
        <v>2.5575264</v>
      </c>
      <c r="CV651" s="37">
        <f>BE651-(AZ651*R651*'3. Signage Displays'!$A$7)</f>
        <v>11.8324736</v>
      </c>
      <c r="CW651" s="37">
        <f>IF(CC651=TRUE,CV651-(CT651*'3. Signage Displays'!$A$12),CV651)</f>
        <v>11.8324736</v>
      </c>
      <c r="CX651" s="38">
        <f>'3. Signage Displays'!$B$7*TANH('3. Signage Displays'!$C$7*('1. Version 7 Dataset'!R651+'3. Signage Displays'!$D$7)+'3. Signage Displays'!$E$7)+'3. Signage Displays'!$F$7</f>
        <v>29.710123444338436</v>
      </c>
      <c r="CY651" s="28">
        <f t="shared" si="78"/>
        <v>1</v>
      </c>
    </row>
    <row r="652" spans="1:103" s="17" customFormat="1" ht="19.5" customHeight="1">
      <c r="A652" s="28">
        <v>1014</v>
      </c>
      <c r="B652" s="29" t="s">
        <v>1674</v>
      </c>
      <c r="C652" s="29" t="s">
        <v>1857</v>
      </c>
      <c r="D652" s="29" t="s">
        <v>1857</v>
      </c>
      <c r="E652" s="29" t="s">
        <v>1677</v>
      </c>
      <c r="F652" s="29" t="s">
        <v>1857</v>
      </c>
      <c r="G652" s="29" t="s">
        <v>1857</v>
      </c>
      <c r="H652" s="29"/>
      <c r="I652" s="29" t="s">
        <v>78</v>
      </c>
      <c r="J652" s="29" t="s">
        <v>79</v>
      </c>
      <c r="K652" s="29" t="s">
        <v>105</v>
      </c>
      <c r="L652" s="29" t="s">
        <v>80</v>
      </c>
      <c r="M652" s="29" t="s">
        <v>105</v>
      </c>
      <c r="N652" s="30">
        <v>1000</v>
      </c>
      <c r="O652" s="30">
        <v>11.7</v>
      </c>
      <c r="P652" s="30">
        <v>20.8</v>
      </c>
      <c r="Q652" s="31">
        <v>23.8</v>
      </c>
      <c r="R652" s="30">
        <v>242.15</v>
      </c>
      <c r="S652" s="30">
        <v>1.78</v>
      </c>
      <c r="T652" s="30">
        <v>1080</v>
      </c>
      <c r="U652" s="30">
        <v>1920</v>
      </c>
      <c r="V652" s="32">
        <v>2.1</v>
      </c>
      <c r="W652" s="30">
        <v>8563</v>
      </c>
      <c r="X652" s="30">
        <v>60</v>
      </c>
      <c r="Y652" s="30">
        <v>33.200000000000003</v>
      </c>
      <c r="Z652" s="29" t="s">
        <v>150</v>
      </c>
      <c r="AA652" s="29" t="s">
        <v>86</v>
      </c>
      <c r="AB652" s="29"/>
      <c r="AC652" s="29"/>
      <c r="AD652" s="29" t="s">
        <v>83</v>
      </c>
      <c r="AE652" s="29" t="s">
        <v>83</v>
      </c>
      <c r="AF652" s="29" t="s">
        <v>1706</v>
      </c>
      <c r="AG652" s="29" t="s">
        <v>105</v>
      </c>
      <c r="AH652" s="29" t="s">
        <v>120</v>
      </c>
      <c r="AI652" s="29" t="s">
        <v>105</v>
      </c>
      <c r="AJ652" s="29" t="s">
        <v>120</v>
      </c>
      <c r="AK652" s="29" t="s">
        <v>86</v>
      </c>
      <c r="AL652" s="29" t="s">
        <v>87</v>
      </c>
      <c r="AM652" s="29" t="s">
        <v>105</v>
      </c>
      <c r="AN652" s="29" t="s">
        <v>86</v>
      </c>
      <c r="AO652" s="29" t="s">
        <v>86</v>
      </c>
      <c r="AP652" s="29" t="s">
        <v>86</v>
      </c>
      <c r="AQ652" s="29" t="s">
        <v>96</v>
      </c>
      <c r="AR652" s="29" t="s">
        <v>105</v>
      </c>
      <c r="AS652" s="29" t="s">
        <v>84</v>
      </c>
      <c r="AT652" s="29" t="s">
        <v>89</v>
      </c>
      <c r="AU652" s="29" t="s">
        <v>105</v>
      </c>
      <c r="AV652" s="30">
        <v>0</v>
      </c>
      <c r="AW652" s="29" t="s">
        <v>84</v>
      </c>
      <c r="AX652" s="29" t="s">
        <v>83</v>
      </c>
      <c r="AY652" s="30">
        <v>250</v>
      </c>
      <c r="AZ652" s="30">
        <v>277</v>
      </c>
      <c r="BA652" s="30">
        <v>199</v>
      </c>
      <c r="BB652" s="30">
        <v>200</v>
      </c>
      <c r="BC652" s="29"/>
      <c r="BD652" s="29"/>
      <c r="BE652" s="30">
        <v>14.93</v>
      </c>
      <c r="BF652" s="29"/>
      <c r="BG652" s="30">
        <v>0.42</v>
      </c>
      <c r="BH652" s="29"/>
      <c r="BI652" s="29"/>
      <c r="BJ652" s="30">
        <v>0.32</v>
      </c>
      <c r="BK652" s="30">
        <v>48.17</v>
      </c>
      <c r="BL652" s="30">
        <v>48.17</v>
      </c>
      <c r="BM652" s="30">
        <v>60.4</v>
      </c>
      <c r="BN652" s="29"/>
      <c r="BO652" s="29"/>
      <c r="BP652" s="30">
        <v>0.39</v>
      </c>
      <c r="BQ652" s="30">
        <v>0.49</v>
      </c>
      <c r="BR652" s="29"/>
      <c r="BS652" s="30">
        <v>15.43</v>
      </c>
      <c r="BT652" s="30">
        <v>50.1</v>
      </c>
      <c r="BU652" s="29"/>
      <c r="BV652" s="30">
        <v>0</v>
      </c>
      <c r="BW652" s="28">
        <v>1014</v>
      </c>
      <c r="BX652" s="33">
        <f t="shared" si="73"/>
        <v>48.166859999999993</v>
      </c>
      <c r="BY652" s="34">
        <f>IF(COUNTIF($G$2:G652,G652)=1,1,0)</f>
        <v>1</v>
      </c>
      <c r="BZ652" s="34">
        <f t="shared" si="74"/>
        <v>1</v>
      </c>
      <c r="CA652" s="28" t="s">
        <v>3405</v>
      </c>
      <c r="CB652" s="34" t="b">
        <f t="shared" si="79"/>
        <v>0</v>
      </c>
      <c r="CC652" s="34" t="b">
        <f t="shared" si="75"/>
        <v>0</v>
      </c>
      <c r="CD652" s="34" t="b">
        <f t="array" ref="CD652">ISNUMBER(SEARCH("Touch Screen",$AJ652))</f>
        <v>0</v>
      </c>
      <c r="CE652" s="34"/>
      <c r="CF652" s="34"/>
      <c r="CG652" s="32">
        <v>33.200000000000003</v>
      </c>
      <c r="CH652" s="28">
        <v>0</v>
      </c>
      <c r="CI652" s="33">
        <f>('2. AC Monitors'!$A$8*'1. Version 7 Dataset'!$R652)+('1. Version 7 Dataset'!$V652*'2. AC Monitors'!$B$8)+'2. AC Monitors'!$C$8</f>
        <v>46.362300000000005</v>
      </c>
      <c r="CJ652" s="35">
        <f>BX652-('2. AC Monitors'!$B$8*V652)</f>
        <v>39.346859999999992</v>
      </c>
      <c r="CK652" s="33">
        <f>IF($CH652=0,CJ652,CJ652-('2. AC Monitors'!$A$15*'1. Version 7 Dataset'!$CG652))</f>
        <v>39.346859999999992</v>
      </c>
      <c r="CL652" s="33">
        <f>IF($CC652=TRUE,'1. Version 7 Dataset'!CK652-($CI652*'2. AC Monitors'!$B$15),'1. Version 7 Dataset'!CK652)</f>
        <v>39.346859999999992</v>
      </c>
      <c r="CM652" s="33">
        <f>IF($CD652=TRUE,CL652-($CI652*'2. AC Monitors'!$D$15),CL652)</f>
        <v>39.346859999999992</v>
      </c>
      <c r="CN652" s="33">
        <f>IF($CB652=TRUE,CM652-($CI652*'2. AC Monitors'!$E$15),CM652)</f>
        <v>39.346859999999992</v>
      </c>
      <c r="CO652" s="33">
        <f>IF($CA652="DC",CN652+(CI652*(1-'2. AC Monitors'!$D$21)),CN652)</f>
        <v>39.346859999999992</v>
      </c>
      <c r="CP652" s="35">
        <f>('2. AC Monitors'!$A$8*'1. Version 7 Dataset'!$R652)+'2. AC Monitors'!$C$8</f>
        <v>37.542299999999997</v>
      </c>
      <c r="CQ652" s="35">
        <f t="shared" si="76"/>
        <v>0</v>
      </c>
      <c r="CR652" s="33">
        <f>(IF(CD652=TRUE,CI652+(CI652*'2. AC Monitors'!$D$15),'1. Version 7 Dataset'!CI652))*0.85</f>
        <v>39.407955000000001</v>
      </c>
      <c r="CS652" s="35">
        <f t="shared" si="77"/>
        <v>0</v>
      </c>
      <c r="CT652" s="35">
        <f>($AZ652*$R652*'3. Signage Displays'!$A$7)+'3. Signage Displays'!$B$7*TANH('3. Signage Displays'!$C$7*('1. Version 7 Dataset'!$R652+'3. Signage Displays'!$D$7)+'3. Signage Displays'!$E$7)+'3. Signage Displays'!$F$7</f>
        <v>32.390761154896353</v>
      </c>
      <c r="CU652" s="36">
        <f>($AZ652*$R652*'3. Signage Displays'!$A$7)</f>
        <v>2.6830220000000002</v>
      </c>
      <c r="CV652" s="37">
        <f>BE652-(AZ652*R652*'3. Signage Displays'!$A$7)</f>
        <v>12.246977999999999</v>
      </c>
      <c r="CW652" s="37">
        <f>IF(CC652=TRUE,CV652-(CT652*'3. Signage Displays'!$A$12),CV652)</f>
        <v>12.246977999999999</v>
      </c>
      <c r="CX652" s="38">
        <f>'3. Signage Displays'!$B$7*TANH('3. Signage Displays'!$C$7*('1. Version 7 Dataset'!R652+'3. Signage Displays'!$D$7)+'3. Signage Displays'!$E$7)+'3. Signage Displays'!$F$7</f>
        <v>29.707739154896348</v>
      </c>
      <c r="CY652" s="28">
        <f t="shared" si="78"/>
        <v>1</v>
      </c>
    </row>
    <row r="653" spans="1:103" s="17" customFormat="1" ht="19.5" customHeight="1">
      <c r="A653" s="28">
        <v>1016</v>
      </c>
      <c r="B653" s="29" t="s">
        <v>1871</v>
      </c>
      <c r="C653" s="29" t="s">
        <v>1886</v>
      </c>
      <c r="D653" s="29" t="s">
        <v>1887</v>
      </c>
      <c r="E653" s="29" t="s">
        <v>1873</v>
      </c>
      <c r="F653" s="29" t="s">
        <v>1888</v>
      </c>
      <c r="G653" s="29" t="s">
        <v>1889</v>
      </c>
      <c r="H653" s="29" t="s">
        <v>1890</v>
      </c>
      <c r="I653" s="29" t="s">
        <v>78</v>
      </c>
      <c r="J653" s="29" t="s">
        <v>79</v>
      </c>
      <c r="K653" s="29" t="s">
        <v>105</v>
      </c>
      <c r="L653" s="29" t="s">
        <v>80</v>
      </c>
      <c r="M653" s="29" t="s">
        <v>105</v>
      </c>
      <c r="N653" s="30">
        <v>700</v>
      </c>
      <c r="O653" s="30">
        <v>10.5</v>
      </c>
      <c r="P653" s="30">
        <v>18.7</v>
      </c>
      <c r="Q653" s="31">
        <v>21.5</v>
      </c>
      <c r="R653" s="30">
        <v>196.35</v>
      </c>
      <c r="S653" s="30">
        <v>1.6</v>
      </c>
      <c r="T653" s="30">
        <v>1080</v>
      </c>
      <c r="U653" s="30">
        <v>1920</v>
      </c>
      <c r="V653" s="32">
        <v>2.1</v>
      </c>
      <c r="W653" s="30">
        <v>10560</v>
      </c>
      <c r="X653" s="30">
        <v>60</v>
      </c>
      <c r="Y653" s="30">
        <v>32.700000000000003</v>
      </c>
      <c r="Z653" s="29" t="s">
        <v>150</v>
      </c>
      <c r="AA653" s="29" t="s">
        <v>86</v>
      </c>
      <c r="AB653" s="29"/>
      <c r="AC653" s="29"/>
      <c r="AD653" s="29" t="s">
        <v>84</v>
      </c>
      <c r="AE653" s="29" t="s">
        <v>83</v>
      </c>
      <c r="AF653" s="29" t="s">
        <v>542</v>
      </c>
      <c r="AG653" s="29" t="s">
        <v>105</v>
      </c>
      <c r="AH653" s="29" t="s">
        <v>86</v>
      </c>
      <c r="AI653" s="29" t="s">
        <v>105</v>
      </c>
      <c r="AJ653" s="29" t="s">
        <v>86</v>
      </c>
      <c r="AK653" s="29" t="s">
        <v>86</v>
      </c>
      <c r="AL653" s="29" t="s">
        <v>107</v>
      </c>
      <c r="AM653" s="29" t="s">
        <v>105</v>
      </c>
      <c r="AN653" s="29" t="s">
        <v>86</v>
      </c>
      <c r="AO653" s="29" t="s">
        <v>86</v>
      </c>
      <c r="AP653" s="29" t="s">
        <v>86</v>
      </c>
      <c r="AQ653" s="29" t="s">
        <v>96</v>
      </c>
      <c r="AR653" s="29" t="s">
        <v>105</v>
      </c>
      <c r="AS653" s="29" t="s">
        <v>84</v>
      </c>
      <c r="AT653" s="29" t="s">
        <v>89</v>
      </c>
      <c r="AU653" s="29" t="s">
        <v>105</v>
      </c>
      <c r="AV653" s="30">
        <v>4</v>
      </c>
      <c r="AW653" s="29" t="s">
        <v>84</v>
      </c>
      <c r="AX653" s="29" t="s">
        <v>83</v>
      </c>
      <c r="AY653" s="30">
        <v>230</v>
      </c>
      <c r="AZ653" s="30">
        <v>250</v>
      </c>
      <c r="BA653" s="30">
        <v>248</v>
      </c>
      <c r="BB653" s="30">
        <v>200</v>
      </c>
      <c r="BC653" s="29"/>
      <c r="BD653" s="29"/>
      <c r="BE653" s="30">
        <v>13.99</v>
      </c>
      <c r="BF653" s="29"/>
      <c r="BG653" s="30">
        <v>0.22</v>
      </c>
      <c r="BH653" s="30">
        <v>0.3</v>
      </c>
      <c r="BI653" s="29"/>
      <c r="BJ653" s="30">
        <v>0.21</v>
      </c>
      <c r="BK653" s="30">
        <v>44.14</v>
      </c>
      <c r="BL653" s="30">
        <v>48.12</v>
      </c>
      <c r="BM653" s="30">
        <v>50.5</v>
      </c>
      <c r="BN653" s="29"/>
      <c r="BO653" s="29"/>
      <c r="BP653" s="30">
        <v>0.21</v>
      </c>
      <c r="BQ653" s="30">
        <v>0.22</v>
      </c>
      <c r="BR653" s="30">
        <v>0.3</v>
      </c>
      <c r="BS653" s="30">
        <v>13.98</v>
      </c>
      <c r="BT653" s="30">
        <v>44.11</v>
      </c>
      <c r="BU653" s="29"/>
      <c r="BV653" s="30">
        <v>0</v>
      </c>
      <c r="BW653" s="28">
        <v>1016</v>
      </c>
      <c r="BX653" s="33">
        <f t="shared" si="73"/>
        <v>44.146019999999993</v>
      </c>
      <c r="BY653" s="34">
        <f>IF(COUNTIF($G$2:G653,G653)=1,1,0)</f>
        <v>1</v>
      </c>
      <c r="BZ653" s="34">
        <f t="shared" si="74"/>
        <v>1</v>
      </c>
      <c r="CA653" s="28" t="s">
        <v>3405</v>
      </c>
      <c r="CB653" s="34" t="b">
        <f t="shared" si="79"/>
        <v>0</v>
      </c>
      <c r="CC653" s="34" t="b">
        <f t="shared" si="75"/>
        <v>0</v>
      </c>
      <c r="CD653" s="34" t="b">
        <f t="array" ref="CD653">ISNUMBER(SEARCH("Touch Screen",$AJ653))</f>
        <v>0</v>
      </c>
      <c r="CE653" s="34"/>
      <c r="CF653" s="34"/>
      <c r="CG653" s="32">
        <v>32.700000000000003</v>
      </c>
      <c r="CH653" s="28">
        <v>0</v>
      </c>
      <c r="CI653" s="33">
        <f>('2. AC Monitors'!$A$8*'1. Version 7 Dataset'!$R653)+('1. Version 7 Dataset'!$V653*'2. AC Monitors'!$B$8)+'2. AC Monitors'!$C$8</f>
        <v>40.774699999999996</v>
      </c>
      <c r="CJ653" s="35">
        <f>BX653-('2. AC Monitors'!$B$8*V653)</f>
        <v>35.326019999999993</v>
      </c>
      <c r="CK653" s="33">
        <f>IF($CH653=0,CJ653,CJ653-('2. AC Monitors'!$A$15*'1. Version 7 Dataset'!$CG653))</f>
        <v>35.326019999999993</v>
      </c>
      <c r="CL653" s="33">
        <f>IF($CC653=TRUE,'1. Version 7 Dataset'!CK653-($CI653*'2. AC Monitors'!$B$15),'1. Version 7 Dataset'!CK653)</f>
        <v>35.326019999999993</v>
      </c>
      <c r="CM653" s="33">
        <f>IF($CD653=TRUE,CL653-($CI653*'2. AC Monitors'!$D$15),CL653)</f>
        <v>35.326019999999993</v>
      </c>
      <c r="CN653" s="33">
        <f>IF($CB653=TRUE,CM653-($CI653*'2. AC Monitors'!$E$15),CM653)</f>
        <v>35.326019999999993</v>
      </c>
      <c r="CO653" s="33">
        <f>IF($CA653="DC",CN653+(CI653*(1-'2. AC Monitors'!$D$21)),CN653)</f>
        <v>35.326019999999993</v>
      </c>
      <c r="CP653" s="35">
        <f>('2. AC Monitors'!$A$8*'1. Version 7 Dataset'!$R653)+'2. AC Monitors'!$C$8</f>
        <v>31.954699999999999</v>
      </c>
      <c r="CQ653" s="35">
        <f t="shared" si="76"/>
        <v>0</v>
      </c>
      <c r="CR653" s="33">
        <f>(IF(CD653=TRUE,CI653+(CI653*'2. AC Monitors'!$D$15),'1. Version 7 Dataset'!CI653))*0.85</f>
        <v>34.658494999999995</v>
      </c>
      <c r="CS653" s="35">
        <f t="shared" si="77"/>
        <v>0</v>
      </c>
      <c r="CT653" s="35">
        <f>($AZ653*$R653*'3. Signage Displays'!$A$7)+'3. Signage Displays'!$B$7*TANH('3. Signage Displays'!$C$7*('1. Version 7 Dataset'!$R653+'3. Signage Displays'!$D$7)+'3. Signage Displays'!$E$7)+'3. Signage Displays'!$F$7</f>
        <v>28.936635309149711</v>
      </c>
      <c r="CU653" s="36">
        <f>($AZ653*$R653*'3. Signage Displays'!$A$7)</f>
        <v>1.9635000000000002</v>
      </c>
      <c r="CV653" s="37">
        <f>BE653-(AZ653*R653*'3. Signage Displays'!$A$7)</f>
        <v>12.0265</v>
      </c>
      <c r="CW653" s="37">
        <f>IF(CC653=TRUE,CV653-(CT653*'3. Signage Displays'!$A$12),CV653)</f>
        <v>12.0265</v>
      </c>
      <c r="CX653" s="38">
        <f>'3. Signage Displays'!$B$7*TANH('3. Signage Displays'!$C$7*('1. Version 7 Dataset'!R653+'3. Signage Displays'!$D$7)+'3. Signage Displays'!$E$7)+'3. Signage Displays'!$F$7</f>
        <v>26.973135309149711</v>
      </c>
      <c r="CY653" s="28">
        <f t="shared" si="78"/>
        <v>1</v>
      </c>
    </row>
    <row r="654" spans="1:103" s="17" customFormat="1" ht="19.5" customHeight="1">
      <c r="A654" s="28">
        <v>1018</v>
      </c>
      <c r="B654" s="29" t="s">
        <v>1871</v>
      </c>
      <c r="C654" s="29" t="s">
        <v>1979</v>
      </c>
      <c r="D654" s="29" t="s">
        <v>1980</v>
      </c>
      <c r="E654" s="29" t="s">
        <v>1873</v>
      </c>
      <c r="F654" s="29" t="s">
        <v>1979</v>
      </c>
      <c r="G654" s="29" t="s">
        <v>1980</v>
      </c>
      <c r="H654" s="29"/>
      <c r="I654" s="29" t="s">
        <v>78</v>
      </c>
      <c r="J654" s="29" t="s">
        <v>79</v>
      </c>
      <c r="K654" s="29" t="s">
        <v>105</v>
      </c>
      <c r="L654" s="29" t="s">
        <v>80</v>
      </c>
      <c r="M654" s="29" t="s">
        <v>105</v>
      </c>
      <c r="N654" s="30">
        <v>600</v>
      </c>
      <c r="O654" s="30">
        <v>13.2</v>
      </c>
      <c r="P654" s="30">
        <v>23.6</v>
      </c>
      <c r="Q654" s="31">
        <v>27</v>
      </c>
      <c r="R654" s="30">
        <v>311.7</v>
      </c>
      <c r="S654" s="30">
        <v>1.78</v>
      </c>
      <c r="T654" s="30">
        <v>1080</v>
      </c>
      <c r="U654" s="30">
        <v>1920</v>
      </c>
      <c r="V654" s="32">
        <v>2.1</v>
      </c>
      <c r="W654" s="30">
        <v>6654</v>
      </c>
      <c r="X654" s="30">
        <v>60</v>
      </c>
      <c r="Y654" s="30">
        <v>33.700000000000003</v>
      </c>
      <c r="Z654" s="29" t="s">
        <v>150</v>
      </c>
      <c r="AA654" s="29" t="s">
        <v>86</v>
      </c>
      <c r="AB654" s="29"/>
      <c r="AC654" s="29"/>
      <c r="AD654" s="29" t="s">
        <v>83</v>
      </c>
      <c r="AE654" s="29" t="s">
        <v>83</v>
      </c>
      <c r="AF654" s="29" t="s">
        <v>127</v>
      </c>
      <c r="AG654" s="29" t="s">
        <v>105</v>
      </c>
      <c r="AH654" s="29" t="s">
        <v>86</v>
      </c>
      <c r="AI654" s="29" t="s">
        <v>105</v>
      </c>
      <c r="AJ654" s="29" t="s">
        <v>86</v>
      </c>
      <c r="AK654" s="29" t="s">
        <v>86</v>
      </c>
      <c r="AL654" s="29" t="s">
        <v>102</v>
      </c>
      <c r="AM654" s="29" t="s">
        <v>105</v>
      </c>
      <c r="AN654" s="29" t="s">
        <v>86</v>
      </c>
      <c r="AO654" s="29" t="s">
        <v>86</v>
      </c>
      <c r="AP654" s="29" t="s">
        <v>86</v>
      </c>
      <c r="AQ654" s="29" t="s">
        <v>96</v>
      </c>
      <c r="AR654" s="29" t="s">
        <v>105</v>
      </c>
      <c r="AS654" s="29" t="s">
        <v>84</v>
      </c>
      <c r="AT654" s="29" t="s">
        <v>89</v>
      </c>
      <c r="AU654" s="29" t="s">
        <v>105</v>
      </c>
      <c r="AV654" s="30">
        <v>4</v>
      </c>
      <c r="AW654" s="29" t="s">
        <v>84</v>
      </c>
      <c r="AX654" s="29" t="s">
        <v>83</v>
      </c>
      <c r="AY654" s="30">
        <v>262</v>
      </c>
      <c r="AZ654" s="30">
        <v>268</v>
      </c>
      <c r="BA654" s="30">
        <v>267</v>
      </c>
      <c r="BB654" s="30">
        <v>200</v>
      </c>
      <c r="BC654" s="29"/>
      <c r="BD654" s="29"/>
      <c r="BE654" s="30">
        <v>17.7</v>
      </c>
      <c r="BF654" s="29"/>
      <c r="BG654" s="30">
        <v>0.27</v>
      </c>
      <c r="BH654" s="30">
        <v>0.3</v>
      </c>
      <c r="BI654" s="29"/>
      <c r="BJ654" s="30">
        <v>0.25</v>
      </c>
      <c r="BK654" s="30">
        <v>55.77</v>
      </c>
      <c r="BL654" s="30">
        <v>63.87</v>
      </c>
      <c r="BM654" s="30">
        <v>64</v>
      </c>
      <c r="BN654" s="29"/>
      <c r="BO654" s="29"/>
      <c r="BP654" s="30">
        <v>0.23</v>
      </c>
      <c r="BQ654" s="30">
        <v>0.27</v>
      </c>
      <c r="BR654" s="30">
        <v>0.3</v>
      </c>
      <c r="BS654" s="30">
        <v>17.3</v>
      </c>
      <c r="BT654" s="30">
        <v>54.55</v>
      </c>
      <c r="BU654" s="29"/>
      <c r="BV654" s="30">
        <v>0</v>
      </c>
      <c r="BW654" s="28">
        <v>1018</v>
      </c>
      <c r="BX654" s="33">
        <f t="shared" si="73"/>
        <v>55.805579999999999</v>
      </c>
      <c r="BY654" s="34">
        <f>IF(COUNTIF($G$2:G654,G654)=1,1,0)</f>
        <v>1</v>
      </c>
      <c r="BZ654" s="34">
        <f t="shared" si="74"/>
        <v>1</v>
      </c>
      <c r="CA654" s="28" t="s">
        <v>3405</v>
      </c>
      <c r="CB654" s="34" t="b">
        <f t="shared" si="79"/>
        <v>0</v>
      </c>
      <c r="CC654" s="34" t="b">
        <f t="shared" si="75"/>
        <v>0</v>
      </c>
      <c r="CD654" s="34" t="b">
        <f t="array" ref="CD654">ISNUMBER(SEARCH("Touch Screen",$AJ654))</f>
        <v>0</v>
      </c>
      <c r="CE654" s="34"/>
      <c r="CF654" s="34"/>
      <c r="CG654" s="32">
        <v>33.700000000000003</v>
      </c>
      <c r="CH654" s="28">
        <v>0</v>
      </c>
      <c r="CI654" s="33">
        <f>('2. AC Monitors'!$A$8*'1. Version 7 Dataset'!$R654)+('1. Version 7 Dataset'!$V654*'2. AC Monitors'!$B$8)+'2. AC Monitors'!$C$8</f>
        <v>54.8474</v>
      </c>
      <c r="CJ654" s="35">
        <f>BX654-('2. AC Monitors'!$B$8*V654)</f>
        <v>46.985579999999999</v>
      </c>
      <c r="CK654" s="33">
        <f>IF($CH654=0,CJ654,CJ654-('2. AC Monitors'!$A$15*'1. Version 7 Dataset'!$CG654))</f>
        <v>46.985579999999999</v>
      </c>
      <c r="CL654" s="33">
        <f>IF($CC654=TRUE,'1. Version 7 Dataset'!CK654-($CI654*'2. AC Monitors'!$B$15),'1. Version 7 Dataset'!CK654)</f>
        <v>46.985579999999999</v>
      </c>
      <c r="CM654" s="33">
        <f>IF($CD654=TRUE,CL654-($CI654*'2. AC Monitors'!$D$15),CL654)</f>
        <v>46.985579999999999</v>
      </c>
      <c r="CN654" s="33">
        <f>IF($CB654=TRUE,CM654-($CI654*'2. AC Monitors'!$E$15),CM654)</f>
        <v>46.985579999999999</v>
      </c>
      <c r="CO654" s="33">
        <f>IF($CA654="DC",CN654+(CI654*(1-'2. AC Monitors'!$D$21)),CN654)</f>
        <v>46.985579999999999</v>
      </c>
      <c r="CP654" s="35">
        <f>('2. AC Monitors'!$A$8*'1. Version 7 Dataset'!$R654)+'2. AC Monitors'!$C$8</f>
        <v>46.0274</v>
      </c>
      <c r="CQ654" s="35">
        <f t="shared" si="76"/>
        <v>0</v>
      </c>
      <c r="CR654" s="33">
        <f>(IF(CD654=TRUE,CI654+(CI654*'2. AC Monitors'!$D$15),'1. Version 7 Dataset'!CI654))*0.85</f>
        <v>46.620289999999997</v>
      </c>
      <c r="CS654" s="35">
        <f t="shared" si="77"/>
        <v>0</v>
      </c>
      <c r="CT654" s="35">
        <f>($AZ654*$R654*'3. Signage Displays'!$A$7)+'3. Signage Displays'!$B$7*TANH('3. Signage Displays'!$C$7*('1. Version 7 Dataset'!$R654+'3. Signage Displays'!$D$7)+'3. Signage Displays'!$E$7)+'3. Signage Displays'!$F$7</f>
        <v>37.181562138445919</v>
      </c>
      <c r="CU654" s="36">
        <f>($AZ654*$R654*'3. Signage Displays'!$A$7)</f>
        <v>3.3414239999999999</v>
      </c>
      <c r="CV654" s="37">
        <f>BE654-(AZ654*R654*'3. Signage Displays'!$A$7)</f>
        <v>14.358575999999999</v>
      </c>
      <c r="CW654" s="37">
        <f>IF(CC654=TRUE,CV654-(CT654*'3. Signage Displays'!$A$12),CV654)</f>
        <v>14.358575999999999</v>
      </c>
      <c r="CX654" s="38">
        <f>'3. Signage Displays'!$B$7*TANH('3. Signage Displays'!$C$7*('1. Version 7 Dataset'!R654+'3. Signage Displays'!$D$7)+'3. Signage Displays'!$E$7)+'3. Signage Displays'!$F$7</f>
        <v>33.840138138445923</v>
      </c>
      <c r="CY654" s="28">
        <f t="shared" si="78"/>
        <v>1</v>
      </c>
    </row>
    <row r="655" spans="1:103" s="17" customFormat="1" ht="19.5" customHeight="1">
      <c r="A655" s="28">
        <v>1020</v>
      </c>
      <c r="B655" s="29" t="s">
        <v>446</v>
      </c>
      <c r="C655" s="29" t="s">
        <v>617</v>
      </c>
      <c r="D655" s="29" t="s">
        <v>618</v>
      </c>
      <c r="E655" s="29" t="s">
        <v>449</v>
      </c>
      <c r="F655" s="29" t="s">
        <v>617</v>
      </c>
      <c r="G655" s="29" t="s">
        <v>618</v>
      </c>
      <c r="H655" s="29" t="s">
        <v>619</v>
      </c>
      <c r="I655" s="29" t="s">
        <v>78</v>
      </c>
      <c r="J655" s="29" t="s">
        <v>79</v>
      </c>
      <c r="K655" s="29"/>
      <c r="L655" s="29" t="s">
        <v>80</v>
      </c>
      <c r="M655" s="29"/>
      <c r="N655" s="30">
        <v>1000</v>
      </c>
      <c r="O655" s="30">
        <v>13.2</v>
      </c>
      <c r="P655" s="30">
        <v>23.5</v>
      </c>
      <c r="Q655" s="31">
        <v>27</v>
      </c>
      <c r="R655" s="30">
        <v>311.67</v>
      </c>
      <c r="S655" s="30">
        <v>1.78</v>
      </c>
      <c r="T655" s="30">
        <v>1080</v>
      </c>
      <c r="U655" s="30">
        <v>1920</v>
      </c>
      <c r="V655" s="32">
        <v>2.1</v>
      </c>
      <c r="W655" s="30">
        <v>6653</v>
      </c>
      <c r="X655" s="30">
        <v>60</v>
      </c>
      <c r="Y655" s="30">
        <v>84</v>
      </c>
      <c r="Z655" s="29" t="s">
        <v>150</v>
      </c>
      <c r="AA655" s="29" t="s">
        <v>86</v>
      </c>
      <c r="AB655" s="29"/>
      <c r="AC655" s="29"/>
      <c r="AD655" s="29" t="s">
        <v>84</v>
      </c>
      <c r="AE655" s="29" t="s">
        <v>84</v>
      </c>
      <c r="AF655" s="29" t="s">
        <v>613</v>
      </c>
      <c r="AG655" s="29" t="s">
        <v>118</v>
      </c>
      <c r="AH655" s="29" t="s">
        <v>119</v>
      </c>
      <c r="AI655" s="29"/>
      <c r="AJ655" s="29" t="s">
        <v>120</v>
      </c>
      <c r="AK655" s="29" t="s">
        <v>86</v>
      </c>
      <c r="AL655" s="29" t="s">
        <v>87</v>
      </c>
      <c r="AM655" s="29" t="s">
        <v>118</v>
      </c>
      <c r="AN655" s="29" t="s">
        <v>86</v>
      </c>
      <c r="AO655" s="29" t="s">
        <v>86</v>
      </c>
      <c r="AP655" s="29" t="s">
        <v>86</v>
      </c>
      <c r="AQ655" s="29" t="s">
        <v>96</v>
      </c>
      <c r="AR655" s="29"/>
      <c r="AS655" s="29" t="s">
        <v>84</v>
      </c>
      <c r="AT655" s="29" t="s">
        <v>121</v>
      </c>
      <c r="AU655" s="29"/>
      <c r="AV655" s="30">
        <v>1</v>
      </c>
      <c r="AW655" s="29" t="s">
        <v>84</v>
      </c>
      <c r="AX655" s="29" t="s">
        <v>84</v>
      </c>
      <c r="AY655" s="30">
        <v>300</v>
      </c>
      <c r="AZ655" s="30">
        <v>244.4</v>
      </c>
      <c r="BA655" s="30">
        <v>222</v>
      </c>
      <c r="BB655" s="30">
        <v>202</v>
      </c>
      <c r="BC655" s="29"/>
      <c r="BD655" s="29"/>
      <c r="BE655" s="30">
        <v>20.12</v>
      </c>
      <c r="BF655" s="29"/>
      <c r="BG655" s="30">
        <v>0.28000000000000003</v>
      </c>
      <c r="BH655" s="29"/>
      <c r="BI655" s="29"/>
      <c r="BJ655" s="30">
        <v>0.24</v>
      </c>
      <c r="BK655" s="30">
        <v>63.29</v>
      </c>
      <c r="BL655" s="30">
        <v>63.29</v>
      </c>
      <c r="BM655" s="30">
        <v>64</v>
      </c>
      <c r="BN655" s="29"/>
      <c r="BO655" s="29"/>
      <c r="BP655" s="30">
        <v>0.27</v>
      </c>
      <c r="BQ655" s="30">
        <v>0.32</v>
      </c>
      <c r="BR655" s="29"/>
      <c r="BS655" s="30">
        <v>20.09</v>
      </c>
      <c r="BT655" s="30">
        <v>63.42</v>
      </c>
      <c r="BU655" s="29"/>
      <c r="BV655" s="30">
        <v>0</v>
      </c>
      <c r="BW655" s="28">
        <v>1020</v>
      </c>
      <c r="BX655" s="33">
        <f t="shared" si="73"/>
        <v>63.282240000000002</v>
      </c>
      <c r="BY655" s="34">
        <f>IF(COUNTIF($G$2:G655,G655)=1,1,0)</f>
        <v>1</v>
      </c>
      <c r="BZ655" s="34">
        <f t="shared" si="74"/>
        <v>1</v>
      </c>
      <c r="CA655" s="28" t="s">
        <v>3405</v>
      </c>
      <c r="CB655" s="34" t="b">
        <f t="shared" si="79"/>
        <v>0</v>
      </c>
      <c r="CC655" s="34" t="b">
        <f t="shared" si="75"/>
        <v>0</v>
      </c>
      <c r="CD655" s="34" t="b">
        <f t="array" ref="CD655">ISNUMBER(SEARCH("Touch Screen",$AJ655))</f>
        <v>0</v>
      </c>
      <c r="CE655" s="34"/>
      <c r="CF655" s="34"/>
      <c r="CG655" s="32">
        <v>84</v>
      </c>
      <c r="CH655" s="28">
        <v>0</v>
      </c>
      <c r="CI655" s="33">
        <f>('2. AC Monitors'!$A$8*'1. Version 7 Dataset'!$R655)+('1. Version 7 Dataset'!$V655*'2. AC Monitors'!$B$8)+'2. AC Monitors'!$C$8</f>
        <v>54.843740000000004</v>
      </c>
      <c r="CJ655" s="35">
        <f>BX655-('2. AC Monitors'!$B$8*V655)</f>
        <v>54.462240000000001</v>
      </c>
      <c r="CK655" s="33">
        <f>IF($CH655=0,CJ655,CJ655-('2. AC Monitors'!$A$15*'1. Version 7 Dataset'!$CG655))</f>
        <v>54.462240000000001</v>
      </c>
      <c r="CL655" s="33">
        <f>IF($CC655=TRUE,'1. Version 7 Dataset'!CK655-($CI655*'2. AC Monitors'!$B$15),'1. Version 7 Dataset'!CK655)</f>
        <v>54.462240000000001</v>
      </c>
      <c r="CM655" s="33">
        <f>IF($CD655=TRUE,CL655-($CI655*'2. AC Monitors'!$D$15),CL655)</f>
        <v>54.462240000000001</v>
      </c>
      <c r="CN655" s="33">
        <f>IF($CB655=TRUE,CM655-($CI655*'2. AC Monitors'!$E$15),CM655)</f>
        <v>54.462240000000001</v>
      </c>
      <c r="CO655" s="33">
        <f>IF($CA655="DC",CN655+(CI655*(1-'2. AC Monitors'!$D$21)),CN655)</f>
        <v>54.462240000000001</v>
      </c>
      <c r="CP655" s="35">
        <f>('2. AC Monitors'!$A$8*'1. Version 7 Dataset'!$R655)+'2. AC Monitors'!$C$8</f>
        <v>46.023740000000004</v>
      </c>
      <c r="CQ655" s="35">
        <f t="shared" si="76"/>
        <v>0</v>
      </c>
      <c r="CR655" s="33">
        <f>(IF(CD655=TRUE,CI655+(CI655*'2. AC Monitors'!$D$15),'1. Version 7 Dataset'!CI655))*0.85</f>
        <v>46.617179</v>
      </c>
      <c r="CS655" s="35">
        <f t="shared" si="77"/>
        <v>0</v>
      </c>
      <c r="CT655" s="35">
        <f>($AZ655*$R655*'3. Signage Displays'!$A$7)+'3. Signage Displays'!$B$7*TANH('3. Signage Displays'!$C$7*('1. Version 7 Dataset'!$R655+'3. Signage Displays'!$D$7)+'3. Signage Displays'!$E$7)+'3. Signage Displays'!$F$7</f>
        <v>36.885247999051401</v>
      </c>
      <c r="CU655" s="36">
        <f>($AZ655*$R655*'3. Signage Displays'!$A$7)</f>
        <v>3.0468859200000002</v>
      </c>
      <c r="CV655" s="37">
        <f>BE655-(AZ655*R655*'3. Signage Displays'!$A$7)</f>
        <v>17.07311408</v>
      </c>
      <c r="CW655" s="37">
        <f>IF(CC655=TRUE,CV655-(CT655*'3. Signage Displays'!$A$12),CV655)</f>
        <v>17.07311408</v>
      </c>
      <c r="CX655" s="38">
        <f>'3. Signage Displays'!$B$7*TANH('3. Signage Displays'!$C$7*('1. Version 7 Dataset'!R655+'3. Signage Displays'!$D$7)+'3. Signage Displays'!$E$7)+'3. Signage Displays'!$F$7</f>
        <v>33.8383620790514</v>
      </c>
      <c r="CY655" s="28">
        <f t="shared" si="78"/>
        <v>1</v>
      </c>
    </row>
    <row r="656" spans="1:103" s="17" customFormat="1" ht="19.5" customHeight="1">
      <c r="A656" s="28">
        <v>1021</v>
      </c>
      <c r="B656" s="29" t="s">
        <v>72</v>
      </c>
      <c r="C656" s="29" t="s">
        <v>239</v>
      </c>
      <c r="D656" s="29" t="s">
        <v>240</v>
      </c>
      <c r="E656" s="29" t="s">
        <v>75</v>
      </c>
      <c r="F656" s="29" t="s">
        <v>239</v>
      </c>
      <c r="G656" s="29" t="s">
        <v>240</v>
      </c>
      <c r="H656" s="29" t="s">
        <v>241</v>
      </c>
      <c r="I656" s="29" t="s">
        <v>78</v>
      </c>
      <c r="J656" s="29" t="s">
        <v>132</v>
      </c>
      <c r="K656" s="29"/>
      <c r="L656" s="29" t="s">
        <v>80</v>
      </c>
      <c r="M656" s="29"/>
      <c r="N656" s="30">
        <v>3000</v>
      </c>
      <c r="O656" s="30">
        <v>9.4</v>
      </c>
      <c r="P656" s="30">
        <v>17.100000000000001</v>
      </c>
      <c r="Q656" s="31">
        <v>19.5</v>
      </c>
      <c r="R656" s="30">
        <v>160.88999999999999</v>
      </c>
      <c r="S656" s="30">
        <v>1.82</v>
      </c>
      <c r="T656" s="30">
        <v>1080</v>
      </c>
      <c r="U656" s="30">
        <v>1920</v>
      </c>
      <c r="V656" s="32">
        <v>2.1</v>
      </c>
      <c r="W656" s="30">
        <v>12889</v>
      </c>
      <c r="X656" s="30">
        <v>60</v>
      </c>
      <c r="Y656" s="30">
        <v>89.7</v>
      </c>
      <c r="Z656" s="29" t="s">
        <v>81</v>
      </c>
      <c r="AA656" s="29" t="s">
        <v>86</v>
      </c>
      <c r="AB656" s="29"/>
      <c r="AC656" s="29"/>
      <c r="AD656" s="29" t="s">
        <v>83</v>
      </c>
      <c r="AE656" s="29" t="s">
        <v>84</v>
      </c>
      <c r="AF656" s="29" t="s">
        <v>117</v>
      </c>
      <c r="AG656" s="29" t="s">
        <v>118</v>
      </c>
      <c r="AH656" s="29" t="s">
        <v>119</v>
      </c>
      <c r="AI656" s="29"/>
      <c r="AJ656" s="29" t="s">
        <v>120</v>
      </c>
      <c r="AK656" s="29" t="s">
        <v>86</v>
      </c>
      <c r="AL656" s="29" t="s">
        <v>107</v>
      </c>
      <c r="AM656" s="29" t="s">
        <v>118</v>
      </c>
      <c r="AN656" s="29" t="s">
        <v>86</v>
      </c>
      <c r="AO656" s="29" t="s">
        <v>86</v>
      </c>
      <c r="AP656" s="29" t="s">
        <v>86</v>
      </c>
      <c r="AQ656" s="29" t="s">
        <v>96</v>
      </c>
      <c r="AR656" s="29"/>
      <c r="AS656" s="29" t="s">
        <v>84</v>
      </c>
      <c r="AT656" s="29" t="s">
        <v>121</v>
      </c>
      <c r="AU656" s="29"/>
      <c r="AV656" s="30">
        <v>1</v>
      </c>
      <c r="AW656" s="29" t="s">
        <v>84</v>
      </c>
      <c r="AX656" s="29" t="s">
        <v>84</v>
      </c>
      <c r="AY656" s="30">
        <v>250</v>
      </c>
      <c r="AZ656" s="30">
        <v>300</v>
      </c>
      <c r="BA656" s="30">
        <v>288.2</v>
      </c>
      <c r="BB656" s="30">
        <v>204.8</v>
      </c>
      <c r="BC656" s="29"/>
      <c r="BD656" s="29"/>
      <c r="BE656" s="30">
        <v>11.99</v>
      </c>
      <c r="BF656" s="29"/>
      <c r="BG656" s="30">
        <v>0.1</v>
      </c>
      <c r="BH656" s="29"/>
      <c r="BI656" s="29"/>
      <c r="BJ656" s="30">
        <v>0.09</v>
      </c>
      <c r="BK656" s="30">
        <v>37.35</v>
      </c>
      <c r="BL656" s="30">
        <v>37.35</v>
      </c>
      <c r="BM656" s="30">
        <v>46</v>
      </c>
      <c r="BN656" s="29"/>
      <c r="BO656" s="29"/>
      <c r="BP656" s="30">
        <v>0.11</v>
      </c>
      <c r="BQ656" s="30">
        <v>0.13</v>
      </c>
      <c r="BR656" s="29"/>
      <c r="BS656" s="30">
        <v>11.97</v>
      </c>
      <c r="BT656" s="30">
        <v>37.42</v>
      </c>
      <c r="BU656" s="29"/>
      <c r="BV656" s="30">
        <v>0</v>
      </c>
      <c r="BW656" s="28">
        <v>1021</v>
      </c>
      <c r="BX656" s="33">
        <f t="shared" si="73"/>
        <v>37.330739999999999</v>
      </c>
      <c r="BY656" s="34">
        <f>IF(COUNTIF($G$2:G656,G656)=1,1,0)</f>
        <v>1</v>
      </c>
      <c r="BZ656" s="34">
        <f t="shared" si="74"/>
        <v>1</v>
      </c>
      <c r="CA656" s="28" t="s">
        <v>3405</v>
      </c>
      <c r="CB656" s="34" t="b">
        <f t="shared" si="79"/>
        <v>0</v>
      </c>
      <c r="CC656" s="34" t="b">
        <f t="shared" si="75"/>
        <v>0</v>
      </c>
      <c r="CD656" s="34" t="b">
        <f t="array" ref="CD656">ISNUMBER(SEARCH("Touch Screen",$AJ656))</f>
        <v>0</v>
      </c>
      <c r="CE656" s="34"/>
      <c r="CF656" s="34"/>
      <c r="CG656" s="32">
        <v>89.7</v>
      </c>
      <c r="CH656" s="28">
        <v>0</v>
      </c>
      <c r="CI656" s="33">
        <f>('2. AC Monitors'!$A$8*'1. Version 7 Dataset'!$R656)+('1. Version 7 Dataset'!$V656*'2. AC Monitors'!$B$8)+'2. AC Monitors'!$C$8</f>
        <v>36.44858</v>
      </c>
      <c r="CJ656" s="35">
        <f>BX656-('2. AC Monitors'!$B$8*V656)</f>
        <v>28.510739999999998</v>
      </c>
      <c r="CK656" s="33">
        <f>IF($CH656=0,CJ656,CJ656-('2. AC Monitors'!$A$15*'1. Version 7 Dataset'!$CG656))</f>
        <v>28.510739999999998</v>
      </c>
      <c r="CL656" s="33">
        <f>IF($CC656=TRUE,'1. Version 7 Dataset'!CK656-($CI656*'2. AC Monitors'!$B$15),'1. Version 7 Dataset'!CK656)</f>
        <v>28.510739999999998</v>
      </c>
      <c r="CM656" s="33">
        <f>IF($CD656=TRUE,CL656-($CI656*'2. AC Monitors'!$D$15),CL656)</f>
        <v>28.510739999999998</v>
      </c>
      <c r="CN656" s="33">
        <f>IF($CB656=TRUE,CM656-($CI656*'2. AC Monitors'!$E$15),CM656)</f>
        <v>28.510739999999998</v>
      </c>
      <c r="CO656" s="33">
        <f>IF($CA656="DC",CN656+(CI656*(1-'2. AC Monitors'!$D$21)),CN656)</f>
        <v>28.510739999999998</v>
      </c>
      <c r="CP656" s="35">
        <f>('2. AC Monitors'!$A$8*'1. Version 7 Dataset'!$R656)+'2. AC Monitors'!$C$8</f>
        <v>27.628579999999999</v>
      </c>
      <c r="CQ656" s="35">
        <f t="shared" si="76"/>
        <v>0</v>
      </c>
      <c r="CR656" s="33">
        <f>(IF(CD656=TRUE,CI656+(CI656*'2. AC Monitors'!$D$15),'1. Version 7 Dataset'!CI656))*0.85</f>
        <v>30.981292999999997</v>
      </c>
      <c r="CS656" s="35">
        <f t="shared" si="77"/>
        <v>0</v>
      </c>
      <c r="CT656" s="35">
        <f>($AZ656*$R656*'3. Signage Displays'!$A$7)+'3. Signage Displays'!$B$7*TANH('3. Signage Displays'!$C$7*('1. Version 7 Dataset'!$R656+'3. Signage Displays'!$D$7)+'3. Signage Displays'!$E$7)+'3. Signage Displays'!$F$7</f>
        <v>26.781435336395877</v>
      </c>
      <c r="CU656" s="36">
        <f>($AZ656*$R656*'3. Signage Displays'!$A$7)</f>
        <v>1.93068</v>
      </c>
      <c r="CV656" s="37">
        <f>BE656-(AZ656*R656*'3. Signage Displays'!$A$7)</f>
        <v>10.05932</v>
      </c>
      <c r="CW656" s="37">
        <f>IF(CC656=TRUE,CV656-(CT656*'3. Signage Displays'!$A$12),CV656)</f>
        <v>10.05932</v>
      </c>
      <c r="CX656" s="38">
        <f>'3. Signage Displays'!$B$7*TANH('3. Signage Displays'!$C$7*('1. Version 7 Dataset'!R656+'3. Signage Displays'!$D$7)+'3. Signage Displays'!$E$7)+'3. Signage Displays'!$F$7</f>
        <v>24.850755336395878</v>
      </c>
      <c r="CY656" s="28">
        <f t="shared" si="78"/>
        <v>1</v>
      </c>
    </row>
    <row r="657" spans="1:103" s="17" customFormat="1" ht="19.5" customHeight="1">
      <c r="A657" s="28">
        <v>1022</v>
      </c>
      <c r="B657" s="29" t="s">
        <v>1871</v>
      </c>
      <c r="C657" s="29" t="s">
        <v>1958</v>
      </c>
      <c r="D657" s="29" t="s">
        <v>1959</v>
      </c>
      <c r="E657" s="29" t="s">
        <v>1873</v>
      </c>
      <c r="F657" s="29" t="s">
        <v>1958</v>
      </c>
      <c r="G657" s="29" t="s">
        <v>1959</v>
      </c>
      <c r="H657" s="29" t="s">
        <v>1960</v>
      </c>
      <c r="I657" s="29" t="s">
        <v>78</v>
      </c>
      <c r="J657" s="29" t="s">
        <v>79</v>
      </c>
      <c r="K657" s="29" t="s">
        <v>105</v>
      </c>
      <c r="L657" s="29" t="s">
        <v>80</v>
      </c>
      <c r="M657" s="29" t="s">
        <v>105</v>
      </c>
      <c r="N657" s="30">
        <v>600</v>
      </c>
      <c r="O657" s="30">
        <v>13.2</v>
      </c>
      <c r="P657" s="30">
        <v>23.6</v>
      </c>
      <c r="Q657" s="31">
        <v>27</v>
      </c>
      <c r="R657" s="30">
        <v>311.7</v>
      </c>
      <c r="S657" s="30">
        <v>1.78</v>
      </c>
      <c r="T657" s="30">
        <v>1080</v>
      </c>
      <c r="U657" s="30">
        <v>1920</v>
      </c>
      <c r="V657" s="32">
        <v>2.1</v>
      </c>
      <c r="W657" s="30">
        <v>6654</v>
      </c>
      <c r="X657" s="30">
        <v>60</v>
      </c>
      <c r="Y657" s="30">
        <v>31</v>
      </c>
      <c r="Z657" s="29" t="s">
        <v>150</v>
      </c>
      <c r="AA657" s="29" t="s">
        <v>86</v>
      </c>
      <c r="AB657" s="29"/>
      <c r="AC657" s="29"/>
      <c r="AD657" s="29" t="s">
        <v>84</v>
      </c>
      <c r="AE657" s="29" t="s">
        <v>83</v>
      </c>
      <c r="AF657" s="29" t="s">
        <v>542</v>
      </c>
      <c r="AG657" s="29" t="s">
        <v>105</v>
      </c>
      <c r="AH657" s="29" t="s">
        <v>86</v>
      </c>
      <c r="AI657" s="29" t="s">
        <v>105</v>
      </c>
      <c r="AJ657" s="29" t="s">
        <v>86</v>
      </c>
      <c r="AK657" s="29" t="s">
        <v>86</v>
      </c>
      <c r="AL657" s="29" t="s">
        <v>87</v>
      </c>
      <c r="AM657" s="29" t="s">
        <v>105</v>
      </c>
      <c r="AN657" s="29" t="s">
        <v>86</v>
      </c>
      <c r="AO657" s="29" t="s">
        <v>86</v>
      </c>
      <c r="AP657" s="29" t="s">
        <v>86</v>
      </c>
      <c r="AQ657" s="29" t="s">
        <v>96</v>
      </c>
      <c r="AR657" s="29" t="s">
        <v>105</v>
      </c>
      <c r="AS657" s="29" t="s">
        <v>84</v>
      </c>
      <c r="AT657" s="29" t="s">
        <v>89</v>
      </c>
      <c r="AU657" s="29" t="s">
        <v>105</v>
      </c>
      <c r="AV657" s="30">
        <v>4</v>
      </c>
      <c r="AW657" s="29" t="s">
        <v>84</v>
      </c>
      <c r="AX657" s="29" t="s">
        <v>83</v>
      </c>
      <c r="AY657" s="30">
        <v>230</v>
      </c>
      <c r="AZ657" s="30">
        <v>292</v>
      </c>
      <c r="BA657" s="30">
        <v>243</v>
      </c>
      <c r="BB657" s="30">
        <v>200</v>
      </c>
      <c r="BC657" s="29"/>
      <c r="BD657" s="29"/>
      <c r="BE657" s="30">
        <v>16.89</v>
      </c>
      <c r="BF657" s="29"/>
      <c r="BG657" s="30">
        <v>0.21</v>
      </c>
      <c r="BH657" s="30">
        <v>0.3</v>
      </c>
      <c r="BI657" s="29"/>
      <c r="BJ657" s="30">
        <v>0.18</v>
      </c>
      <c r="BK657" s="30">
        <v>52.98</v>
      </c>
      <c r="BL657" s="30">
        <v>60.91</v>
      </c>
      <c r="BM657" s="30">
        <v>64</v>
      </c>
      <c r="BN657" s="29"/>
      <c r="BO657" s="29"/>
      <c r="BP657" s="30">
        <v>0.18</v>
      </c>
      <c r="BQ657" s="30">
        <v>0.21</v>
      </c>
      <c r="BR657" s="30">
        <v>0.3</v>
      </c>
      <c r="BS657" s="30">
        <v>15.94</v>
      </c>
      <c r="BT657" s="30">
        <v>50.07</v>
      </c>
      <c r="BU657" s="29"/>
      <c r="BV657" s="30">
        <v>0</v>
      </c>
      <c r="BW657" s="28">
        <v>1022</v>
      </c>
      <c r="BX657" s="33">
        <f t="shared" si="73"/>
        <v>52.98048</v>
      </c>
      <c r="BY657" s="34">
        <f>IF(COUNTIF($G$2:G657,G657)=1,1,0)</f>
        <v>1</v>
      </c>
      <c r="BZ657" s="34">
        <f t="shared" si="74"/>
        <v>1</v>
      </c>
      <c r="CA657" s="28" t="s">
        <v>3405</v>
      </c>
      <c r="CB657" s="34" t="b">
        <f t="shared" si="79"/>
        <v>0</v>
      </c>
      <c r="CC657" s="34" t="b">
        <f t="shared" si="75"/>
        <v>0</v>
      </c>
      <c r="CD657" s="34" t="b">
        <f t="array" ref="CD657">ISNUMBER(SEARCH("Touch Screen",$AJ657))</f>
        <v>0</v>
      </c>
      <c r="CE657" s="34"/>
      <c r="CF657" s="34"/>
      <c r="CG657" s="32">
        <v>31</v>
      </c>
      <c r="CH657" s="28">
        <v>0</v>
      </c>
      <c r="CI657" s="33">
        <f>('2. AC Monitors'!$A$8*'1. Version 7 Dataset'!$R657)+('1. Version 7 Dataset'!$V657*'2. AC Monitors'!$B$8)+'2. AC Monitors'!$C$8</f>
        <v>54.8474</v>
      </c>
      <c r="CJ657" s="35">
        <f>BX657-('2. AC Monitors'!$B$8*V657)</f>
        <v>44.16048</v>
      </c>
      <c r="CK657" s="33">
        <f>IF($CH657=0,CJ657,CJ657-('2. AC Monitors'!$A$15*'1. Version 7 Dataset'!$CG657))</f>
        <v>44.16048</v>
      </c>
      <c r="CL657" s="33">
        <f>IF($CC657=TRUE,'1. Version 7 Dataset'!CK657-($CI657*'2. AC Monitors'!$B$15),'1. Version 7 Dataset'!CK657)</f>
        <v>44.16048</v>
      </c>
      <c r="CM657" s="33">
        <f>IF($CD657=TRUE,CL657-($CI657*'2. AC Monitors'!$D$15),CL657)</f>
        <v>44.16048</v>
      </c>
      <c r="CN657" s="33">
        <f>IF($CB657=TRUE,CM657-($CI657*'2. AC Monitors'!$E$15),CM657)</f>
        <v>44.16048</v>
      </c>
      <c r="CO657" s="33">
        <f>IF($CA657="DC",CN657+(CI657*(1-'2. AC Monitors'!$D$21)),CN657)</f>
        <v>44.16048</v>
      </c>
      <c r="CP657" s="35">
        <f>('2. AC Monitors'!$A$8*'1. Version 7 Dataset'!$R657)+'2. AC Monitors'!$C$8</f>
        <v>46.0274</v>
      </c>
      <c r="CQ657" s="35">
        <f t="shared" si="76"/>
        <v>1</v>
      </c>
      <c r="CR657" s="33">
        <f>(IF(CD657=TRUE,CI657+(CI657*'2. AC Monitors'!$D$15),'1. Version 7 Dataset'!CI657))*0.85</f>
        <v>46.620289999999997</v>
      </c>
      <c r="CS657" s="35">
        <f t="shared" si="77"/>
        <v>0</v>
      </c>
      <c r="CT657" s="35">
        <f>($AZ657*$R657*'3. Signage Displays'!$A$7)+'3. Signage Displays'!$B$7*TANH('3. Signage Displays'!$C$7*('1. Version 7 Dataset'!$R657+'3. Signage Displays'!$D$7)+'3. Signage Displays'!$E$7)+'3. Signage Displays'!$F$7</f>
        <v>37.480794138445916</v>
      </c>
      <c r="CU657" s="36">
        <f>($AZ657*$R657*'3. Signage Displays'!$A$7)</f>
        <v>3.6406559999999999</v>
      </c>
      <c r="CV657" s="37">
        <f>BE657-(AZ657*R657*'3. Signage Displays'!$A$7)</f>
        <v>13.249344000000001</v>
      </c>
      <c r="CW657" s="37">
        <f>IF(CC657=TRUE,CV657-(CT657*'3. Signage Displays'!$A$12),CV657)</f>
        <v>13.249344000000001</v>
      </c>
      <c r="CX657" s="38">
        <f>'3. Signage Displays'!$B$7*TANH('3. Signage Displays'!$C$7*('1. Version 7 Dataset'!R657+'3. Signage Displays'!$D$7)+'3. Signage Displays'!$E$7)+'3. Signage Displays'!$F$7</f>
        <v>33.840138138445923</v>
      </c>
      <c r="CY657" s="28">
        <f t="shared" si="78"/>
        <v>1</v>
      </c>
    </row>
    <row r="658" spans="1:103" s="17" customFormat="1" ht="19.5" customHeight="1">
      <c r="A658" s="28">
        <v>1023</v>
      </c>
      <c r="B658" s="29" t="s">
        <v>1871</v>
      </c>
      <c r="C658" s="29" t="s">
        <v>1901</v>
      </c>
      <c r="D658" s="29" t="s">
        <v>1902</v>
      </c>
      <c r="E658" s="29" t="s">
        <v>1873</v>
      </c>
      <c r="F658" s="29" t="s">
        <v>1903</v>
      </c>
      <c r="G658" s="29" t="s">
        <v>1904</v>
      </c>
      <c r="H658" s="29"/>
      <c r="I658" s="29" t="s">
        <v>78</v>
      </c>
      <c r="J658" s="29" t="s">
        <v>79</v>
      </c>
      <c r="K658" s="29" t="s">
        <v>105</v>
      </c>
      <c r="L658" s="29" t="s">
        <v>80</v>
      </c>
      <c r="M658" s="29" t="s">
        <v>105</v>
      </c>
      <c r="N658" s="30">
        <v>600</v>
      </c>
      <c r="O658" s="30">
        <v>11.3</v>
      </c>
      <c r="P658" s="30">
        <v>20</v>
      </c>
      <c r="Q658" s="31">
        <v>23</v>
      </c>
      <c r="R658" s="30">
        <v>226</v>
      </c>
      <c r="S658" s="30">
        <v>1.78</v>
      </c>
      <c r="T658" s="30">
        <v>1080</v>
      </c>
      <c r="U658" s="30">
        <v>1920</v>
      </c>
      <c r="V658" s="32">
        <v>2.1</v>
      </c>
      <c r="W658" s="30">
        <v>9177</v>
      </c>
      <c r="X658" s="30">
        <v>60</v>
      </c>
      <c r="Y658" s="30">
        <v>32.700000000000003</v>
      </c>
      <c r="Z658" s="29" t="s">
        <v>150</v>
      </c>
      <c r="AA658" s="29" t="s">
        <v>86</v>
      </c>
      <c r="AB658" s="29"/>
      <c r="AC658" s="29"/>
      <c r="AD658" s="29" t="s">
        <v>84</v>
      </c>
      <c r="AE658" s="29" t="s">
        <v>83</v>
      </c>
      <c r="AF658" s="29" t="s">
        <v>106</v>
      </c>
      <c r="AG658" s="29" t="s">
        <v>105</v>
      </c>
      <c r="AH658" s="29" t="s">
        <v>86</v>
      </c>
      <c r="AI658" s="29" t="s">
        <v>105</v>
      </c>
      <c r="AJ658" s="29" t="s">
        <v>86</v>
      </c>
      <c r="AK658" s="29" t="s">
        <v>86</v>
      </c>
      <c r="AL658" s="29" t="s">
        <v>107</v>
      </c>
      <c r="AM658" s="29" t="s">
        <v>105</v>
      </c>
      <c r="AN658" s="29" t="s">
        <v>86</v>
      </c>
      <c r="AO658" s="29" t="s">
        <v>86</v>
      </c>
      <c r="AP658" s="29" t="s">
        <v>86</v>
      </c>
      <c r="AQ658" s="29" t="s">
        <v>96</v>
      </c>
      <c r="AR658" s="29" t="s">
        <v>105</v>
      </c>
      <c r="AS658" s="29" t="s">
        <v>84</v>
      </c>
      <c r="AT658" s="29" t="s">
        <v>89</v>
      </c>
      <c r="AU658" s="29" t="s">
        <v>105</v>
      </c>
      <c r="AV658" s="30">
        <v>4</v>
      </c>
      <c r="AW658" s="29" t="s">
        <v>84</v>
      </c>
      <c r="AX658" s="29" t="s">
        <v>83</v>
      </c>
      <c r="AY658" s="30">
        <v>250</v>
      </c>
      <c r="AZ658" s="30">
        <v>259</v>
      </c>
      <c r="BA658" s="30">
        <v>257</v>
      </c>
      <c r="BB658" s="30">
        <v>200</v>
      </c>
      <c r="BC658" s="29"/>
      <c r="BD658" s="29"/>
      <c r="BE658" s="30">
        <v>14.06</v>
      </c>
      <c r="BF658" s="29"/>
      <c r="BG658" s="30">
        <v>0.21</v>
      </c>
      <c r="BH658" s="30">
        <v>0.3</v>
      </c>
      <c r="BI658" s="29"/>
      <c r="BJ658" s="30">
        <v>0.18</v>
      </c>
      <c r="BK658" s="30">
        <v>44.3</v>
      </c>
      <c r="BL658" s="30">
        <v>48.34</v>
      </c>
      <c r="BM658" s="30">
        <v>50.8</v>
      </c>
      <c r="BN658" s="29"/>
      <c r="BO658" s="29"/>
      <c r="BP658" s="30">
        <v>0.18</v>
      </c>
      <c r="BQ658" s="30">
        <v>0.21</v>
      </c>
      <c r="BR658" s="30">
        <v>0.3</v>
      </c>
      <c r="BS658" s="30">
        <v>14.51</v>
      </c>
      <c r="BT658" s="30">
        <v>45.68</v>
      </c>
      <c r="BU658" s="29"/>
      <c r="BV658" s="30">
        <v>0</v>
      </c>
      <c r="BW658" s="28">
        <v>1023</v>
      </c>
      <c r="BX658" s="33">
        <f t="shared" si="73"/>
        <v>44.303699999999999</v>
      </c>
      <c r="BY658" s="34">
        <f>IF(COUNTIF($G$2:G658,G658)=1,1,0)</f>
        <v>1</v>
      </c>
      <c r="BZ658" s="34">
        <f t="shared" si="74"/>
        <v>1</v>
      </c>
      <c r="CA658" s="28" t="s">
        <v>3405</v>
      </c>
      <c r="CB658" s="34" t="b">
        <f t="shared" si="79"/>
        <v>0</v>
      </c>
      <c r="CC658" s="34" t="b">
        <f t="shared" si="75"/>
        <v>0</v>
      </c>
      <c r="CD658" s="34" t="b">
        <f t="array" ref="CD658">ISNUMBER(SEARCH("Touch Screen",$AJ658))</f>
        <v>0</v>
      </c>
      <c r="CE658" s="34"/>
      <c r="CF658" s="34"/>
      <c r="CG658" s="32">
        <v>32.700000000000003</v>
      </c>
      <c r="CH658" s="28">
        <v>0</v>
      </c>
      <c r="CI658" s="33">
        <f>('2. AC Monitors'!$A$8*'1. Version 7 Dataset'!$R658)+('1. Version 7 Dataset'!$V658*'2. AC Monitors'!$B$8)+'2. AC Monitors'!$C$8</f>
        <v>44.391999999999996</v>
      </c>
      <c r="CJ658" s="35">
        <f>BX658-('2. AC Monitors'!$B$8*V658)</f>
        <v>35.483699999999999</v>
      </c>
      <c r="CK658" s="33">
        <f>IF($CH658=0,CJ658,CJ658-('2. AC Monitors'!$A$15*'1. Version 7 Dataset'!$CG658))</f>
        <v>35.483699999999999</v>
      </c>
      <c r="CL658" s="33">
        <f>IF($CC658=TRUE,'1. Version 7 Dataset'!CK658-($CI658*'2. AC Monitors'!$B$15),'1. Version 7 Dataset'!CK658)</f>
        <v>35.483699999999999</v>
      </c>
      <c r="CM658" s="33">
        <f>IF($CD658=TRUE,CL658-($CI658*'2. AC Monitors'!$D$15),CL658)</f>
        <v>35.483699999999999</v>
      </c>
      <c r="CN658" s="33">
        <f>IF($CB658=TRUE,CM658-($CI658*'2. AC Monitors'!$E$15),CM658)</f>
        <v>35.483699999999999</v>
      </c>
      <c r="CO658" s="33">
        <f>IF($CA658="DC",CN658+(CI658*(1-'2. AC Monitors'!$D$21)),CN658)</f>
        <v>35.483699999999999</v>
      </c>
      <c r="CP658" s="35">
        <f>('2. AC Monitors'!$A$8*'1. Version 7 Dataset'!$R658)+'2. AC Monitors'!$C$8</f>
        <v>35.572000000000003</v>
      </c>
      <c r="CQ658" s="35">
        <f t="shared" si="76"/>
        <v>1</v>
      </c>
      <c r="CR658" s="33">
        <f>(IF(CD658=TRUE,CI658+(CI658*'2. AC Monitors'!$D$15),'1. Version 7 Dataset'!CI658))*0.85</f>
        <v>37.733199999999997</v>
      </c>
      <c r="CS658" s="35">
        <f t="shared" si="77"/>
        <v>0</v>
      </c>
      <c r="CT658" s="35">
        <f>($AZ658*$R658*'3. Signage Displays'!$A$7)+'3. Signage Displays'!$B$7*TANH('3. Signage Displays'!$C$7*('1. Version 7 Dataset'!$R658+'3. Signage Displays'!$D$7)+'3. Signage Displays'!$E$7)+'3. Signage Displays'!$F$7</f>
        <v>31.085832417754602</v>
      </c>
      <c r="CU658" s="36">
        <f>($AZ658*$R658*'3. Signage Displays'!$A$7)</f>
        <v>2.3413600000000003</v>
      </c>
      <c r="CV658" s="37">
        <f>BE658-(AZ658*R658*'3. Signage Displays'!$A$7)</f>
        <v>11.718640000000001</v>
      </c>
      <c r="CW658" s="37">
        <f>IF(CC658=TRUE,CV658-(CT658*'3. Signage Displays'!$A$12),CV658)</f>
        <v>11.718640000000001</v>
      </c>
      <c r="CX658" s="38">
        <f>'3. Signage Displays'!$B$7*TANH('3. Signage Displays'!$C$7*('1. Version 7 Dataset'!R658+'3. Signage Displays'!$D$7)+'3. Signage Displays'!$E$7)+'3. Signage Displays'!$F$7</f>
        <v>28.744472417754601</v>
      </c>
      <c r="CY658" s="28">
        <f t="shared" si="78"/>
        <v>1</v>
      </c>
    </row>
    <row r="659" spans="1:103" s="17" customFormat="1" ht="19.5" customHeight="1">
      <c r="A659" s="28">
        <v>1024</v>
      </c>
      <c r="B659" s="29" t="s">
        <v>1871</v>
      </c>
      <c r="C659" s="29" t="s">
        <v>1971</v>
      </c>
      <c r="D659" s="29" t="s">
        <v>1972</v>
      </c>
      <c r="E659" s="29" t="s">
        <v>1873</v>
      </c>
      <c r="F659" s="29" t="s">
        <v>1971</v>
      </c>
      <c r="G659" s="29" t="s">
        <v>1972</v>
      </c>
      <c r="H659" s="29"/>
      <c r="I659" s="29" t="s">
        <v>78</v>
      </c>
      <c r="J659" s="29" t="s">
        <v>79</v>
      </c>
      <c r="K659" s="29" t="s">
        <v>105</v>
      </c>
      <c r="L659" s="29" t="s">
        <v>80</v>
      </c>
      <c r="M659" s="29" t="s">
        <v>105</v>
      </c>
      <c r="N659" s="30">
        <v>700</v>
      </c>
      <c r="O659" s="30">
        <v>13.2</v>
      </c>
      <c r="P659" s="30">
        <v>23.6</v>
      </c>
      <c r="Q659" s="31">
        <v>27</v>
      </c>
      <c r="R659" s="30">
        <v>311.67</v>
      </c>
      <c r="S659" s="30">
        <v>1.78</v>
      </c>
      <c r="T659" s="30">
        <v>1080</v>
      </c>
      <c r="U659" s="30">
        <v>1920</v>
      </c>
      <c r="V659" s="32">
        <v>2.1</v>
      </c>
      <c r="W659" s="30">
        <v>6654</v>
      </c>
      <c r="X659" s="30">
        <v>60</v>
      </c>
      <c r="Y659" s="30">
        <v>30</v>
      </c>
      <c r="Z659" s="29" t="s">
        <v>150</v>
      </c>
      <c r="AA659" s="29" t="s">
        <v>86</v>
      </c>
      <c r="AB659" s="29"/>
      <c r="AC659" s="29"/>
      <c r="AD659" s="29" t="s">
        <v>83</v>
      </c>
      <c r="AE659" s="29" t="s">
        <v>83</v>
      </c>
      <c r="AF659" s="29" t="s">
        <v>127</v>
      </c>
      <c r="AG659" s="29" t="s">
        <v>105</v>
      </c>
      <c r="AH659" s="29" t="s">
        <v>86</v>
      </c>
      <c r="AI659" s="29" t="s">
        <v>105</v>
      </c>
      <c r="AJ659" s="29" t="s">
        <v>86</v>
      </c>
      <c r="AK659" s="29" t="s">
        <v>86</v>
      </c>
      <c r="AL659" s="29" t="s">
        <v>102</v>
      </c>
      <c r="AM659" s="29" t="s">
        <v>105</v>
      </c>
      <c r="AN659" s="29" t="s">
        <v>86</v>
      </c>
      <c r="AO659" s="29" t="s">
        <v>86</v>
      </c>
      <c r="AP659" s="29" t="s">
        <v>86</v>
      </c>
      <c r="AQ659" s="29" t="s">
        <v>96</v>
      </c>
      <c r="AR659" s="29" t="s">
        <v>105</v>
      </c>
      <c r="AS659" s="29" t="s">
        <v>84</v>
      </c>
      <c r="AT659" s="29" t="s">
        <v>89</v>
      </c>
      <c r="AU659" s="29" t="s">
        <v>105</v>
      </c>
      <c r="AV659" s="30">
        <v>4</v>
      </c>
      <c r="AW659" s="29" t="s">
        <v>84</v>
      </c>
      <c r="AX659" s="29" t="s">
        <v>83</v>
      </c>
      <c r="AY659" s="30">
        <v>275</v>
      </c>
      <c r="AZ659" s="30">
        <v>302</v>
      </c>
      <c r="BA659" s="30">
        <v>295</v>
      </c>
      <c r="BB659" s="30">
        <v>200</v>
      </c>
      <c r="BC659" s="29"/>
      <c r="BD659" s="29"/>
      <c r="BE659" s="30">
        <v>18.2</v>
      </c>
      <c r="BF659" s="29"/>
      <c r="BG659" s="30">
        <v>0.23</v>
      </c>
      <c r="BH659" s="30">
        <v>0.3</v>
      </c>
      <c r="BI659" s="29"/>
      <c r="BJ659" s="30">
        <v>0.2</v>
      </c>
      <c r="BK659" s="30">
        <v>57.11</v>
      </c>
      <c r="BL659" s="30">
        <v>60.91</v>
      </c>
      <c r="BM659" s="30">
        <v>64.099999999999994</v>
      </c>
      <c r="BN659" s="29"/>
      <c r="BO659" s="29"/>
      <c r="BP659" s="30">
        <v>0.2</v>
      </c>
      <c r="BQ659" s="30">
        <v>0.23</v>
      </c>
      <c r="BR659" s="30">
        <v>0.3</v>
      </c>
      <c r="BS659" s="30">
        <v>18.399999999999999</v>
      </c>
      <c r="BT659" s="30">
        <v>57.72</v>
      </c>
      <c r="BU659" s="29"/>
      <c r="BV659" s="30">
        <v>0</v>
      </c>
      <c r="BW659" s="28">
        <v>1024</v>
      </c>
      <c r="BX659" s="33">
        <f t="shared" si="73"/>
        <v>57.11081999999999</v>
      </c>
      <c r="BY659" s="34">
        <f>IF(COUNTIF($G$2:G659,G659)=1,1,0)</f>
        <v>1</v>
      </c>
      <c r="BZ659" s="34">
        <f t="shared" si="74"/>
        <v>1</v>
      </c>
      <c r="CA659" s="28" t="s">
        <v>3405</v>
      </c>
      <c r="CB659" s="34" t="b">
        <f t="shared" si="79"/>
        <v>0</v>
      </c>
      <c r="CC659" s="34" t="b">
        <f t="shared" si="75"/>
        <v>0</v>
      </c>
      <c r="CD659" s="34" t="b">
        <f t="array" ref="CD659">ISNUMBER(SEARCH("Touch Screen",$AJ659))</f>
        <v>0</v>
      </c>
      <c r="CE659" s="34"/>
      <c r="CF659" s="34"/>
      <c r="CG659" s="32">
        <v>30</v>
      </c>
      <c r="CH659" s="28">
        <v>0</v>
      </c>
      <c r="CI659" s="33">
        <f>('2. AC Monitors'!$A$8*'1. Version 7 Dataset'!$R659)+('1. Version 7 Dataset'!$V659*'2. AC Monitors'!$B$8)+'2. AC Monitors'!$C$8</f>
        <v>54.843740000000004</v>
      </c>
      <c r="CJ659" s="35">
        <f>BX659-('2. AC Monitors'!$B$8*V659)</f>
        <v>48.290819999999989</v>
      </c>
      <c r="CK659" s="33">
        <f>IF($CH659=0,CJ659,CJ659-('2. AC Monitors'!$A$15*'1. Version 7 Dataset'!$CG659))</f>
        <v>48.290819999999989</v>
      </c>
      <c r="CL659" s="33">
        <f>IF($CC659=TRUE,'1. Version 7 Dataset'!CK659-($CI659*'2. AC Monitors'!$B$15),'1. Version 7 Dataset'!CK659)</f>
        <v>48.290819999999989</v>
      </c>
      <c r="CM659" s="33">
        <f>IF($CD659=TRUE,CL659-($CI659*'2. AC Monitors'!$D$15),CL659)</f>
        <v>48.290819999999989</v>
      </c>
      <c r="CN659" s="33">
        <f>IF($CB659=TRUE,CM659-($CI659*'2. AC Monitors'!$E$15),CM659)</f>
        <v>48.290819999999989</v>
      </c>
      <c r="CO659" s="33">
        <f>IF($CA659="DC",CN659+(CI659*(1-'2. AC Monitors'!$D$21)),CN659)</f>
        <v>48.290819999999989</v>
      </c>
      <c r="CP659" s="35">
        <f>('2. AC Monitors'!$A$8*'1. Version 7 Dataset'!$R659)+'2. AC Monitors'!$C$8</f>
        <v>46.023740000000004</v>
      </c>
      <c r="CQ659" s="35">
        <f t="shared" si="76"/>
        <v>0</v>
      </c>
      <c r="CR659" s="33">
        <f>(IF(CD659=TRUE,CI659+(CI659*'2. AC Monitors'!$D$15),'1. Version 7 Dataset'!CI659))*0.85</f>
        <v>46.617179</v>
      </c>
      <c r="CS659" s="35">
        <f t="shared" si="77"/>
        <v>0</v>
      </c>
      <c r="CT659" s="35">
        <f>($AZ659*$R659*'3. Signage Displays'!$A$7)+'3. Signage Displays'!$B$7*TANH('3. Signage Displays'!$C$7*('1. Version 7 Dataset'!$R659+'3. Signage Displays'!$D$7)+'3. Signage Displays'!$E$7)+'3. Signage Displays'!$F$7</f>
        <v>37.603335679051398</v>
      </c>
      <c r="CU659" s="36">
        <f>($AZ659*$R659*'3. Signage Displays'!$A$7)</f>
        <v>3.7649736000000007</v>
      </c>
      <c r="CV659" s="37">
        <f>BE659-(AZ659*R659*'3. Signage Displays'!$A$7)</f>
        <v>14.435026399999998</v>
      </c>
      <c r="CW659" s="37">
        <f>IF(CC659=TRUE,CV659-(CT659*'3. Signage Displays'!$A$12),CV659)</f>
        <v>14.435026399999998</v>
      </c>
      <c r="CX659" s="38">
        <f>'3. Signage Displays'!$B$7*TANH('3. Signage Displays'!$C$7*('1. Version 7 Dataset'!R659+'3. Signage Displays'!$D$7)+'3. Signage Displays'!$E$7)+'3. Signage Displays'!$F$7</f>
        <v>33.8383620790514</v>
      </c>
      <c r="CY659" s="28">
        <f t="shared" si="78"/>
        <v>1</v>
      </c>
    </row>
    <row r="660" spans="1:103" s="17" customFormat="1" ht="19.5" customHeight="1">
      <c r="A660" s="28">
        <v>1027</v>
      </c>
      <c r="B660" s="29" t="s">
        <v>3083</v>
      </c>
      <c r="C660" s="29" t="s">
        <v>3232</v>
      </c>
      <c r="D660" s="29" t="s">
        <v>3233</v>
      </c>
      <c r="E660" s="29" t="s">
        <v>3086</v>
      </c>
      <c r="F660" s="29" t="s">
        <v>3232</v>
      </c>
      <c r="G660" s="29" t="s">
        <v>3233</v>
      </c>
      <c r="H660" s="29"/>
      <c r="I660" s="29" t="s">
        <v>78</v>
      </c>
      <c r="J660" s="29" t="s">
        <v>79</v>
      </c>
      <c r="K660" s="29"/>
      <c r="L660" s="29" t="s">
        <v>80</v>
      </c>
      <c r="M660" s="29"/>
      <c r="N660" s="30">
        <v>1000</v>
      </c>
      <c r="O660" s="30">
        <v>13.2</v>
      </c>
      <c r="P660" s="30">
        <v>23.5</v>
      </c>
      <c r="Q660" s="31">
        <v>27</v>
      </c>
      <c r="R660" s="30">
        <v>311.67</v>
      </c>
      <c r="S660" s="30">
        <v>1.78</v>
      </c>
      <c r="T660" s="30">
        <v>1080</v>
      </c>
      <c r="U660" s="30">
        <v>1920</v>
      </c>
      <c r="V660" s="32">
        <v>2.1</v>
      </c>
      <c r="W660" s="30">
        <v>6653</v>
      </c>
      <c r="X660" s="30">
        <v>60</v>
      </c>
      <c r="Y660" s="30">
        <v>0.7</v>
      </c>
      <c r="Z660" s="29" t="s">
        <v>3234</v>
      </c>
      <c r="AA660" s="29" t="s">
        <v>86</v>
      </c>
      <c r="AB660" s="29"/>
      <c r="AC660" s="29"/>
      <c r="AD660" s="29" t="s">
        <v>83</v>
      </c>
      <c r="AE660" s="29" t="s">
        <v>84</v>
      </c>
      <c r="AF660" s="29" t="s">
        <v>106</v>
      </c>
      <c r="AG660" s="29"/>
      <c r="AH660" s="29" t="s">
        <v>86</v>
      </c>
      <c r="AI660" s="29"/>
      <c r="AJ660" s="29" t="s">
        <v>86</v>
      </c>
      <c r="AK660" s="29" t="s">
        <v>86</v>
      </c>
      <c r="AL660" s="29" t="s">
        <v>107</v>
      </c>
      <c r="AM660" s="29"/>
      <c r="AN660" s="29" t="s">
        <v>86</v>
      </c>
      <c r="AO660" s="29" t="s">
        <v>86</v>
      </c>
      <c r="AP660" s="29" t="s">
        <v>86</v>
      </c>
      <c r="AQ660" s="29" t="s">
        <v>96</v>
      </c>
      <c r="AR660" s="29"/>
      <c r="AS660" s="29" t="s">
        <v>84</v>
      </c>
      <c r="AT660" s="29" t="s">
        <v>89</v>
      </c>
      <c r="AU660" s="29"/>
      <c r="AV660" s="29"/>
      <c r="AW660" s="29" t="s">
        <v>83</v>
      </c>
      <c r="AX660" s="29" t="s">
        <v>84</v>
      </c>
      <c r="AY660" s="30">
        <v>250</v>
      </c>
      <c r="AZ660" s="30">
        <v>227.2</v>
      </c>
      <c r="BA660" s="30">
        <v>224.9</v>
      </c>
      <c r="BB660" s="30">
        <v>201.8</v>
      </c>
      <c r="BC660" s="29"/>
      <c r="BD660" s="29"/>
      <c r="BE660" s="30">
        <v>18.489999999999998</v>
      </c>
      <c r="BF660" s="29"/>
      <c r="BG660" s="30">
        <v>0.13</v>
      </c>
      <c r="BH660" s="29"/>
      <c r="BI660" s="29"/>
      <c r="BJ660" s="30">
        <v>0.04</v>
      </c>
      <c r="BK660" s="30">
        <v>57.43</v>
      </c>
      <c r="BL660" s="30">
        <v>57.43</v>
      </c>
      <c r="BM660" s="30">
        <v>64</v>
      </c>
      <c r="BN660" s="29"/>
      <c r="BO660" s="29"/>
      <c r="BP660" s="30">
        <v>0.04</v>
      </c>
      <c r="BQ660" s="30">
        <v>0.13</v>
      </c>
      <c r="BR660" s="29"/>
      <c r="BS660" s="30">
        <v>18.440000000000001</v>
      </c>
      <c r="BT660" s="30">
        <v>57.28</v>
      </c>
      <c r="BU660" s="29"/>
      <c r="BV660" s="30">
        <v>0</v>
      </c>
      <c r="BW660" s="28">
        <v>1027</v>
      </c>
      <c r="BX660" s="33">
        <f t="shared" si="73"/>
        <v>57.430559999999993</v>
      </c>
      <c r="BY660" s="34">
        <f>IF(COUNTIF($G$2:G660,G660)=1,1,0)</f>
        <v>1</v>
      </c>
      <c r="BZ660" s="34">
        <f t="shared" si="74"/>
        <v>1</v>
      </c>
      <c r="CA660" s="28" t="s">
        <v>3405</v>
      </c>
      <c r="CB660" s="34" t="b">
        <f t="shared" si="79"/>
        <v>0</v>
      </c>
      <c r="CC660" s="34" t="b">
        <f t="shared" si="75"/>
        <v>0</v>
      </c>
      <c r="CD660" s="34" t="b">
        <f t="array" ref="CD660">ISNUMBER(SEARCH("Touch Screen",$AJ660))</f>
        <v>0</v>
      </c>
      <c r="CE660" s="34"/>
      <c r="CF660" s="34"/>
      <c r="CG660" s="32">
        <v>0.7</v>
      </c>
      <c r="CH660" s="28">
        <v>0</v>
      </c>
      <c r="CI660" s="33">
        <f>('2. AC Monitors'!$A$8*'1. Version 7 Dataset'!$R660)+('1. Version 7 Dataset'!$V660*'2. AC Monitors'!$B$8)+'2. AC Monitors'!$C$8</f>
        <v>54.843740000000004</v>
      </c>
      <c r="CJ660" s="35">
        <f>BX660-('2. AC Monitors'!$B$8*V660)</f>
        <v>48.610559999999992</v>
      </c>
      <c r="CK660" s="33">
        <f>IF($CH660=0,CJ660,CJ660-('2. AC Monitors'!$A$15*'1. Version 7 Dataset'!$CG660))</f>
        <v>48.610559999999992</v>
      </c>
      <c r="CL660" s="33">
        <f>IF($CC660=TRUE,'1. Version 7 Dataset'!CK660-($CI660*'2. AC Monitors'!$B$15),'1. Version 7 Dataset'!CK660)</f>
        <v>48.610559999999992</v>
      </c>
      <c r="CM660" s="33">
        <f>IF($CD660=TRUE,CL660-($CI660*'2. AC Monitors'!$D$15),CL660)</f>
        <v>48.610559999999992</v>
      </c>
      <c r="CN660" s="33">
        <f>IF($CB660=TRUE,CM660-($CI660*'2. AC Monitors'!$E$15),CM660)</f>
        <v>48.610559999999992</v>
      </c>
      <c r="CO660" s="33">
        <f>IF($CA660="DC",CN660+(CI660*(1-'2. AC Monitors'!$D$21)),CN660)</f>
        <v>48.610559999999992</v>
      </c>
      <c r="CP660" s="35">
        <f>('2. AC Monitors'!$A$8*'1. Version 7 Dataset'!$R660)+'2. AC Monitors'!$C$8</f>
        <v>46.023740000000004</v>
      </c>
      <c r="CQ660" s="35">
        <f t="shared" si="76"/>
        <v>0</v>
      </c>
      <c r="CR660" s="33">
        <f>(IF(CD660=TRUE,CI660+(CI660*'2. AC Monitors'!$D$15),'1. Version 7 Dataset'!CI660))*0.85</f>
        <v>46.617179</v>
      </c>
      <c r="CS660" s="35">
        <f t="shared" si="77"/>
        <v>0</v>
      </c>
      <c r="CT660" s="35">
        <f>($AZ660*$R660*'3. Signage Displays'!$A$7)+'3. Signage Displays'!$B$7*TANH('3. Signage Displays'!$C$7*('1. Version 7 Dataset'!$R660+'3. Signage Displays'!$D$7)+'3. Signage Displays'!$E$7)+'3. Signage Displays'!$F$7</f>
        <v>36.670819039051402</v>
      </c>
      <c r="CU660" s="36">
        <f>($AZ660*$R660*'3. Signage Displays'!$A$7)</f>
        <v>2.83245696</v>
      </c>
      <c r="CV660" s="37">
        <f>BE660-(AZ660*R660*'3. Signage Displays'!$A$7)</f>
        <v>15.657543039999998</v>
      </c>
      <c r="CW660" s="37">
        <f>IF(CC660=TRUE,CV660-(CT660*'3. Signage Displays'!$A$12),CV660)</f>
        <v>15.657543039999998</v>
      </c>
      <c r="CX660" s="38">
        <f>'3. Signage Displays'!$B$7*TANH('3. Signage Displays'!$C$7*('1. Version 7 Dataset'!R660+'3. Signage Displays'!$D$7)+'3. Signage Displays'!$E$7)+'3. Signage Displays'!$F$7</f>
        <v>33.8383620790514</v>
      </c>
      <c r="CY660" s="28">
        <f t="shared" si="78"/>
        <v>1</v>
      </c>
    </row>
    <row r="661" spans="1:103" s="17" customFormat="1" ht="19.5" customHeight="1">
      <c r="A661" s="28">
        <v>1028</v>
      </c>
      <c r="B661" s="29" t="s">
        <v>3083</v>
      </c>
      <c r="C661" s="29" t="s">
        <v>3235</v>
      </c>
      <c r="D661" s="29" t="s">
        <v>3233</v>
      </c>
      <c r="E661" s="29" t="s">
        <v>3086</v>
      </c>
      <c r="F661" s="29" t="s">
        <v>3235</v>
      </c>
      <c r="G661" s="29" t="s">
        <v>3233</v>
      </c>
      <c r="H661" s="29"/>
      <c r="I661" s="29" t="s">
        <v>78</v>
      </c>
      <c r="J661" s="29" t="s">
        <v>79</v>
      </c>
      <c r="K661" s="29"/>
      <c r="L661" s="29" t="s">
        <v>80</v>
      </c>
      <c r="M661" s="29"/>
      <c r="N661" s="30">
        <v>1000</v>
      </c>
      <c r="O661" s="30">
        <v>13.2</v>
      </c>
      <c r="P661" s="30">
        <v>23.5</v>
      </c>
      <c r="Q661" s="31">
        <v>27</v>
      </c>
      <c r="R661" s="30">
        <v>311.67</v>
      </c>
      <c r="S661" s="30">
        <v>1.78</v>
      </c>
      <c r="T661" s="30">
        <v>1080</v>
      </c>
      <c r="U661" s="30">
        <v>1920</v>
      </c>
      <c r="V661" s="32">
        <v>2.1</v>
      </c>
      <c r="W661" s="30">
        <v>6653</v>
      </c>
      <c r="X661" s="30">
        <v>60</v>
      </c>
      <c r="Y661" s="30">
        <v>0.7</v>
      </c>
      <c r="Z661" s="29" t="s">
        <v>3234</v>
      </c>
      <c r="AA661" s="29" t="s">
        <v>86</v>
      </c>
      <c r="AB661" s="29"/>
      <c r="AC661" s="29"/>
      <c r="AD661" s="29" t="s">
        <v>83</v>
      </c>
      <c r="AE661" s="29" t="s">
        <v>84</v>
      </c>
      <c r="AF661" s="29" t="s">
        <v>3218</v>
      </c>
      <c r="AG661" s="29"/>
      <c r="AH661" s="29" t="s">
        <v>86</v>
      </c>
      <c r="AI661" s="29"/>
      <c r="AJ661" s="29" t="s">
        <v>86</v>
      </c>
      <c r="AK661" s="29" t="s">
        <v>86</v>
      </c>
      <c r="AL661" s="29" t="s">
        <v>803</v>
      </c>
      <c r="AM661" s="29"/>
      <c r="AN661" s="29" t="s">
        <v>86</v>
      </c>
      <c r="AO661" s="29" t="s">
        <v>86</v>
      </c>
      <c r="AP661" s="29" t="s">
        <v>86</v>
      </c>
      <c r="AQ661" s="29" t="s">
        <v>96</v>
      </c>
      <c r="AR661" s="29"/>
      <c r="AS661" s="29" t="s">
        <v>84</v>
      </c>
      <c r="AT661" s="29" t="s">
        <v>89</v>
      </c>
      <c r="AU661" s="29"/>
      <c r="AV661" s="29"/>
      <c r="AW661" s="29" t="s">
        <v>83</v>
      </c>
      <c r="AX661" s="29" t="s">
        <v>84</v>
      </c>
      <c r="AY661" s="30">
        <v>250</v>
      </c>
      <c r="AZ661" s="30">
        <v>224.4</v>
      </c>
      <c r="BA661" s="30">
        <v>222.3</v>
      </c>
      <c r="BB661" s="30">
        <v>201.4</v>
      </c>
      <c r="BC661" s="29"/>
      <c r="BD661" s="29"/>
      <c r="BE661" s="30">
        <v>18.86</v>
      </c>
      <c r="BF661" s="29"/>
      <c r="BG661" s="30">
        <v>0.15</v>
      </c>
      <c r="BH661" s="29"/>
      <c r="BI661" s="29"/>
      <c r="BJ661" s="30">
        <v>0.01</v>
      </c>
      <c r="BK661" s="30">
        <v>58.68</v>
      </c>
      <c r="BL661" s="30">
        <v>58.68</v>
      </c>
      <c r="BM661" s="30">
        <v>64</v>
      </c>
      <c r="BN661" s="29"/>
      <c r="BO661" s="29"/>
      <c r="BP661" s="30">
        <v>0.01</v>
      </c>
      <c r="BQ661" s="30">
        <v>0.15</v>
      </c>
      <c r="BR661" s="29"/>
      <c r="BS661" s="30">
        <v>18.829999999999998</v>
      </c>
      <c r="BT661" s="30">
        <v>58.59</v>
      </c>
      <c r="BU661" s="29"/>
      <c r="BV661" s="30">
        <v>0</v>
      </c>
      <c r="BW661" s="28">
        <v>1028</v>
      </c>
      <c r="BX661" s="33">
        <f t="shared" si="73"/>
        <v>58.678859999999993</v>
      </c>
      <c r="BY661" s="34">
        <f>IF(COUNTIF($G$2:G661,G661)=1,1,0)</f>
        <v>0</v>
      </c>
      <c r="BZ661" s="34">
        <f t="shared" si="74"/>
        <v>1</v>
      </c>
      <c r="CA661" s="28" t="s">
        <v>3405</v>
      </c>
      <c r="CB661" s="34" t="b">
        <f t="shared" si="79"/>
        <v>0</v>
      </c>
      <c r="CC661" s="34" t="b">
        <f t="shared" si="75"/>
        <v>0</v>
      </c>
      <c r="CD661" s="34" t="b">
        <f t="array" ref="CD661">ISNUMBER(SEARCH("Touch Screen",$AJ661))</f>
        <v>0</v>
      </c>
      <c r="CE661" s="34"/>
      <c r="CF661" s="34"/>
      <c r="CG661" s="32">
        <v>0.7</v>
      </c>
      <c r="CH661" s="28">
        <v>0</v>
      </c>
      <c r="CI661" s="33">
        <f>('2. AC Monitors'!$A$8*'1. Version 7 Dataset'!$R661)+('1. Version 7 Dataset'!$V661*'2. AC Monitors'!$B$8)+'2. AC Monitors'!$C$8</f>
        <v>54.843740000000004</v>
      </c>
      <c r="CJ661" s="35">
        <f>BX661-('2. AC Monitors'!$B$8*V661)</f>
        <v>49.858859999999993</v>
      </c>
      <c r="CK661" s="33">
        <f>IF($CH661=0,CJ661,CJ661-('2. AC Monitors'!$A$15*'1. Version 7 Dataset'!$CG661))</f>
        <v>49.858859999999993</v>
      </c>
      <c r="CL661" s="33">
        <f>IF($CC661=TRUE,'1. Version 7 Dataset'!CK661-($CI661*'2. AC Monitors'!$B$15),'1. Version 7 Dataset'!CK661)</f>
        <v>49.858859999999993</v>
      </c>
      <c r="CM661" s="33">
        <f>IF($CD661=TRUE,CL661-($CI661*'2. AC Monitors'!$D$15),CL661)</f>
        <v>49.858859999999993</v>
      </c>
      <c r="CN661" s="33">
        <f>IF($CB661=TRUE,CM661-($CI661*'2. AC Monitors'!$E$15),CM661)</f>
        <v>49.858859999999993</v>
      </c>
      <c r="CO661" s="33">
        <f>IF($CA661="DC",CN661+(CI661*(1-'2. AC Monitors'!$D$21)),CN661)</f>
        <v>49.858859999999993</v>
      </c>
      <c r="CP661" s="35">
        <f>('2. AC Monitors'!$A$8*'1. Version 7 Dataset'!$R661)+'2. AC Monitors'!$C$8</f>
        <v>46.023740000000004</v>
      </c>
      <c r="CQ661" s="35">
        <f t="shared" si="76"/>
        <v>0</v>
      </c>
      <c r="CR661" s="33">
        <f>(IF(CD661=TRUE,CI661+(CI661*'2. AC Monitors'!$D$15),'1. Version 7 Dataset'!CI661))*0.85</f>
        <v>46.617179</v>
      </c>
      <c r="CS661" s="35">
        <f t="shared" si="77"/>
        <v>0</v>
      </c>
      <c r="CT661" s="35">
        <f>($AZ661*$R661*'3. Signage Displays'!$A$7)+'3. Signage Displays'!$B$7*TANH('3. Signage Displays'!$C$7*('1. Version 7 Dataset'!$R661+'3. Signage Displays'!$D$7)+'3. Signage Displays'!$E$7)+'3. Signage Displays'!$F$7</f>
        <v>36.635911999051402</v>
      </c>
      <c r="CU661" s="36">
        <f>($AZ661*$R661*'3. Signage Displays'!$A$7)</f>
        <v>2.7975499200000007</v>
      </c>
      <c r="CV661" s="37">
        <f>BE661-(AZ661*R661*'3. Signage Displays'!$A$7)</f>
        <v>16.062450079999998</v>
      </c>
      <c r="CW661" s="37">
        <f>IF(CC661=TRUE,CV661-(CT661*'3. Signage Displays'!$A$12),CV661)</f>
        <v>16.062450079999998</v>
      </c>
      <c r="CX661" s="38">
        <f>'3. Signage Displays'!$B$7*TANH('3. Signage Displays'!$C$7*('1. Version 7 Dataset'!R661+'3. Signage Displays'!$D$7)+'3. Signage Displays'!$E$7)+'3. Signage Displays'!$F$7</f>
        <v>33.8383620790514</v>
      </c>
      <c r="CY661" s="28">
        <f t="shared" si="78"/>
        <v>1</v>
      </c>
    </row>
    <row r="662" spans="1:103" s="17" customFormat="1" ht="19.5" customHeight="1">
      <c r="A662" s="28">
        <v>1029</v>
      </c>
      <c r="B662" s="29" t="s">
        <v>446</v>
      </c>
      <c r="C662" s="29" t="s">
        <v>600</v>
      </c>
      <c r="D662" s="29" t="s">
        <v>601</v>
      </c>
      <c r="E662" s="29" t="s">
        <v>449</v>
      </c>
      <c r="F662" s="29" t="s">
        <v>602</v>
      </c>
      <c r="G662" s="29" t="s">
        <v>601</v>
      </c>
      <c r="H662" s="29" t="s">
        <v>603</v>
      </c>
      <c r="I662" s="29" t="s">
        <v>78</v>
      </c>
      <c r="J662" s="29" t="s">
        <v>100</v>
      </c>
      <c r="K662" s="29" t="s">
        <v>105</v>
      </c>
      <c r="L662" s="29" t="s">
        <v>80</v>
      </c>
      <c r="M662" s="29" t="s">
        <v>105</v>
      </c>
      <c r="N662" s="30">
        <v>1000</v>
      </c>
      <c r="O662" s="30">
        <v>10.6</v>
      </c>
      <c r="P662" s="30">
        <v>18.8</v>
      </c>
      <c r="Q662" s="31">
        <v>21.5</v>
      </c>
      <c r="R662" s="30">
        <v>198.02</v>
      </c>
      <c r="S662" s="30">
        <v>1.78</v>
      </c>
      <c r="T662" s="30">
        <v>1080</v>
      </c>
      <c r="U662" s="30">
        <v>1920</v>
      </c>
      <c r="V662" s="32">
        <v>2.1</v>
      </c>
      <c r="W662" s="30">
        <v>10468</v>
      </c>
      <c r="X662" s="30">
        <v>60</v>
      </c>
      <c r="Y662" s="30">
        <v>33.200000000000003</v>
      </c>
      <c r="Z662" s="29" t="s">
        <v>81</v>
      </c>
      <c r="AA662" s="29" t="s">
        <v>86</v>
      </c>
      <c r="AB662" s="29"/>
      <c r="AC662" s="29"/>
      <c r="AD662" s="29" t="s">
        <v>84</v>
      </c>
      <c r="AE662" s="29" t="s">
        <v>83</v>
      </c>
      <c r="AF662" s="29" t="s">
        <v>405</v>
      </c>
      <c r="AG662" s="29" t="s">
        <v>105</v>
      </c>
      <c r="AH662" s="29" t="s">
        <v>120</v>
      </c>
      <c r="AI662" s="29" t="s">
        <v>105</v>
      </c>
      <c r="AJ662" s="29" t="s">
        <v>120</v>
      </c>
      <c r="AK662" s="29" t="s">
        <v>86</v>
      </c>
      <c r="AL662" s="29" t="s">
        <v>107</v>
      </c>
      <c r="AM662" s="29" t="s">
        <v>105</v>
      </c>
      <c r="AN662" s="29" t="s">
        <v>86</v>
      </c>
      <c r="AO662" s="29" t="s">
        <v>86</v>
      </c>
      <c r="AP662" s="29" t="s">
        <v>86</v>
      </c>
      <c r="AQ662" s="29" t="s">
        <v>96</v>
      </c>
      <c r="AR662" s="29" t="s">
        <v>105</v>
      </c>
      <c r="AS662" s="29" t="s">
        <v>84</v>
      </c>
      <c r="AT662" s="29" t="s">
        <v>89</v>
      </c>
      <c r="AU662" s="29" t="s">
        <v>105</v>
      </c>
      <c r="AV662" s="30">
        <v>0</v>
      </c>
      <c r="AW662" s="29" t="s">
        <v>84</v>
      </c>
      <c r="AX662" s="29" t="s">
        <v>84</v>
      </c>
      <c r="AY662" s="30">
        <v>300</v>
      </c>
      <c r="AZ662" s="30">
        <v>281.3</v>
      </c>
      <c r="BA662" s="30">
        <v>200</v>
      </c>
      <c r="BB662" s="30">
        <v>200</v>
      </c>
      <c r="BC662" s="29"/>
      <c r="BD662" s="29"/>
      <c r="BE662" s="30">
        <v>14.85</v>
      </c>
      <c r="BF662" s="29"/>
      <c r="BG662" s="30">
        <v>0.25</v>
      </c>
      <c r="BH662" s="29"/>
      <c r="BI662" s="29"/>
      <c r="BJ662" s="30">
        <v>0.21</v>
      </c>
      <c r="BK662" s="30">
        <v>46.95</v>
      </c>
      <c r="BL662" s="30">
        <v>46.95</v>
      </c>
      <c r="BM662" s="30">
        <v>50.6</v>
      </c>
      <c r="BN662" s="29"/>
      <c r="BO662" s="29"/>
      <c r="BP662" s="30">
        <v>0.22</v>
      </c>
      <c r="BQ662" s="30">
        <v>0.25</v>
      </c>
      <c r="BR662" s="29"/>
      <c r="BS662" s="30">
        <v>14.95</v>
      </c>
      <c r="BT662" s="30">
        <v>47.26</v>
      </c>
      <c r="BU662" s="29"/>
      <c r="BV662" s="30">
        <v>0</v>
      </c>
      <c r="BW662" s="28">
        <v>1029</v>
      </c>
      <c r="BX662" s="33">
        <f t="shared" si="73"/>
        <v>46.953599999999994</v>
      </c>
      <c r="BY662" s="34">
        <f>IF(COUNTIF($G$2:G662,G662)=1,1,0)</f>
        <v>1</v>
      </c>
      <c r="BZ662" s="34">
        <f t="shared" si="74"/>
        <v>1</v>
      </c>
      <c r="CA662" s="28" t="s">
        <v>3405</v>
      </c>
      <c r="CB662" s="34" t="b">
        <f t="shared" si="79"/>
        <v>0</v>
      </c>
      <c r="CC662" s="34" t="b">
        <f t="shared" si="75"/>
        <v>0</v>
      </c>
      <c r="CD662" s="34" t="b">
        <f t="array" ref="CD662">ISNUMBER(SEARCH("Touch Screen",$AJ662))</f>
        <v>0</v>
      </c>
      <c r="CE662" s="34"/>
      <c r="CF662" s="34"/>
      <c r="CG662" s="32">
        <v>33.200000000000003</v>
      </c>
      <c r="CH662" s="28">
        <v>0</v>
      </c>
      <c r="CI662" s="33">
        <f>('2. AC Monitors'!$A$8*'1. Version 7 Dataset'!$R662)+('1. Version 7 Dataset'!$V662*'2. AC Monitors'!$B$8)+'2. AC Monitors'!$C$8</f>
        <v>40.978440000000006</v>
      </c>
      <c r="CJ662" s="35">
        <f>BX662-('2. AC Monitors'!$B$8*V662)</f>
        <v>38.133599999999994</v>
      </c>
      <c r="CK662" s="33">
        <f>IF($CH662=0,CJ662,CJ662-('2. AC Monitors'!$A$15*'1. Version 7 Dataset'!$CG662))</f>
        <v>38.133599999999994</v>
      </c>
      <c r="CL662" s="33">
        <f>IF($CC662=TRUE,'1. Version 7 Dataset'!CK662-($CI662*'2. AC Monitors'!$B$15),'1. Version 7 Dataset'!CK662)</f>
        <v>38.133599999999994</v>
      </c>
      <c r="CM662" s="33">
        <f>IF($CD662=TRUE,CL662-($CI662*'2. AC Monitors'!$D$15),CL662)</f>
        <v>38.133599999999994</v>
      </c>
      <c r="CN662" s="33">
        <f>IF($CB662=TRUE,CM662-($CI662*'2. AC Monitors'!$E$15),CM662)</f>
        <v>38.133599999999994</v>
      </c>
      <c r="CO662" s="33">
        <f>IF($CA662="DC",CN662+(CI662*(1-'2. AC Monitors'!$D$21)),CN662)</f>
        <v>38.133599999999994</v>
      </c>
      <c r="CP662" s="35">
        <f>('2. AC Monitors'!$A$8*'1. Version 7 Dataset'!$R662)+'2. AC Monitors'!$C$8</f>
        <v>32.158439999999999</v>
      </c>
      <c r="CQ662" s="35">
        <f t="shared" si="76"/>
        <v>0</v>
      </c>
      <c r="CR662" s="33">
        <f>(IF(CD662=TRUE,CI662+(CI662*'2. AC Monitors'!$D$15),'1. Version 7 Dataset'!CI662))*0.85</f>
        <v>34.831674000000007</v>
      </c>
      <c r="CS662" s="35">
        <f t="shared" si="77"/>
        <v>0</v>
      </c>
      <c r="CT662" s="35">
        <f>($AZ662*$R662*'3. Signage Displays'!$A$7)+'3. Signage Displays'!$B$7*TANH('3. Signage Displays'!$C$7*('1. Version 7 Dataset'!$R662+'3. Signage Displays'!$D$7)+'3. Signage Displays'!$E$7)+'3. Signage Displays'!$F$7</f>
        <v>29.301113134464543</v>
      </c>
      <c r="CU662" s="36">
        <f>($AZ662*$R662*'3. Signage Displays'!$A$7)</f>
        <v>2.2281210400000004</v>
      </c>
      <c r="CV662" s="37">
        <f>BE662-(AZ662*R662*'3. Signage Displays'!$A$7)</f>
        <v>12.62187896</v>
      </c>
      <c r="CW662" s="37">
        <f>IF(CC662=TRUE,CV662-(CT662*'3. Signage Displays'!$A$12),CV662)</f>
        <v>12.62187896</v>
      </c>
      <c r="CX662" s="38">
        <f>'3. Signage Displays'!$B$7*TANH('3. Signage Displays'!$C$7*('1. Version 7 Dataset'!R662+'3. Signage Displays'!$D$7)+'3. Signage Displays'!$E$7)+'3. Signage Displays'!$F$7</f>
        <v>27.072992094464546</v>
      </c>
      <c r="CY662" s="28">
        <f t="shared" si="78"/>
        <v>1</v>
      </c>
    </row>
    <row r="663" spans="1:103" s="17" customFormat="1" ht="19.5" customHeight="1">
      <c r="A663" s="28">
        <v>1030</v>
      </c>
      <c r="B663" s="29" t="s">
        <v>1268</v>
      </c>
      <c r="C663" s="29" t="s">
        <v>1549</v>
      </c>
      <c r="D663" s="29" t="s">
        <v>1550</v>
      </c>
      <c r="E663" s="29" t="s">
        <v>1271</v>
      </c>
      <c r="F663" s="29" t="s">
        <v>1549</v>
      </c>
      <c r="G663" s="29" t="s">
        <v>1550</v>
      </c>
      <c r="H663" s="29"/>
      <c r="I663" s="29" t="s">
        <v>78</v>
      </c>
      <c r="J663" s="29" t="s">
        <v>88</v>
      </c>
      <c r="K663" s="29" t="s">
        <v>158</v>
      </c>
      <c r="L663" s="29" t="s">
        <v>80</v>
      </c>
      <c r="M663" s="29" t="s">
        <v>105</v>
      </c>
      <c r="N663" s="30">
        <v>1000</v>
      </c>
      <c r="O663" s="30">
        <v>10.6</v>
      </c>
      <c r="P663" s="30">
        <v>18.7</v>
      </c>
      <c r="Q663" s="31">
        <v>21.5</v>
      </c>
      <c r="R663" s="30">
        <v>198.08</v>
      </c>
      <c r="S663" s="30">
        <v>1.78</v>
      </c>
      <c r="T663" s="30">
        <v>1080</v>
      </c>
      <c r="U663" s="30">
        <v>1920</v>
      </c>
      <c r="V663" s="32">
        <v>2.1</v>
      </c>
      <c r="W663" s="30">
        <v>10499</v>
      </c>
      <c r="X663" s="30">
        <v>60</v>
      </c>
      <c r="Y663" s="30">
        <v>62.7</v>
      </c>
      <c r="Z663" s="29" t="s">
        <v>150</v>
      </c>
      <c r="AA663" s="29" t="s">
        <v>86</v>
      </c>
      <c r="AB663" s="29"/>
      <c r="AC663" s="29"/>
      <c r="AD663" s="29" t="s">
        <v>84</v>
      </c>
      <c r="AE663" s="29" t="s">
        <v>83</v>
      </c>
      <c r="AF663" s="29" t="s">
        <v>463</v>
      </c>
      <c r="AG663" s="29" t="s">
        <v>105</v>
      </c>
      <c r="AH663" s="29" t="s">
        <v>86</v>
      </c>
      <c r="AI663" s="29" t="s">
        <v>105</v>
      </c>
      <c r="AJ663" s="29" t="s">
        <v>86</v>
      </c>
      <c r="AK663" s="29" t="s">
        <v>86</v>
      </c>
      <c r="AL663" s="29" t="s">
        <v>87</v>
      </c>
      <c r="AM663" s="29" t="s">
        <v>105</v>
      </c>
      <c r="AN663" s="29" t="s">
        <v>86</v>
      </c>
      <c r="AO663" s="29" t="s">
        <v>86</v>
      </c>
      <c r="AP663" s="29" t="s">
        <v>86</v>
      </c>
      <c r="AQ663" s="29" t="s">
        <v>96</v>
      </c>
      <c r="AR663" s="29" t="s">
        <v>105</v>
      </c>
      <c r="AS663" s="29" t="s">
        <v>84</v>
      </c>
      <c r="AT663" s="29" t="s">
        <v>89</v>
      </c>
      <c r="AU663" s="29" t="s">
        <v>105</v>
      </c>
      <c r="AV663" s="30">
        <v>5</v>
      </c>
      <c r="AW663" s="29" t="s">
        <v>84</v>
      </c>
      <c r="AX663" s="29" t="s">
        <v>84</v>
      </c>
      <c r="AY663" s="30">
        <v>250</v>
      </c>
      <c r="AZ663" s="30">
        <v>268</v>
      </c>
      <c r="BA663" s="30">
        <v>233</v>
      </c>
      <c r="BB663" s="30">
        <v>200</v>
      </c>
      <c r="BC663" s="29"/>
      <c r="BD663" s="29"/>
      <c r="BE663" s="30">
        <v>15.68</v>
      </c>
      <c r="BF663" s="29"/>
      <c r="BG663" s="30">
        <v>0.38</v>
      </c>
      <c r="BH663" s="30">
        <v>0.38</v>
      </c>
      <c r="BI663" s="29"/>
      <c r="BJ663" s="30">
        <v>0.28000000000000003</v>
      </c>
      <c r="BK663" s="30">
        <v>50.22</v>
      </c>
      <c r="BL663" s="30">
        <v>50.22</v>
      </c>
      <c r="BM663" s="30">
        <v>50.6</v>
      </c>
      <c r="BN663" s="29"/>
      <c r="BO663" s="29"/>
      <c r="BP663" s="30">
        <v>0.28000000000000003</v>
      </c>
      <c r="BQ663" s="30">
        <v>0.38</v>
      </c>
      <c r="BR663" s="30">
        <v>0.38</v>
      </c>
      <c r="BS663" s="30">
        <v>15.73</v>
      </c>
      <c r="BT663" s="30">
        <v>50.33</v>
      </c>
      <c r="BU663" s="29"/>
      <c r="BV663" s="30">
        <v>1</v>
      </c>
      <c r="BW663" s="28">
        <v>1030</v>
      </c>
      <c r="BX663" s="33">
        <f t="shared" si="73"/>
        <v>50.238599999999991</v>
      </c>
      <c r="BY663" s="34">
        <f>IF(COUNTIF($G$2:G663,G663)=1,1,0)</f>
        <v>1</v>
      </c>
      <c r="BZ663" s="34">
        <f t="shared" si="74"/>
        <v>1</v>
      </c>
      <c r="CA663" s="28" t="s">
        <v>3405</v>
      </c>
      <c r="CB663" s="34" t="b">
        <f t="shared" si="79"/>
        <v>0</v>
      </c>
      <c r="CC663" s="34" t="b">
        <f t="shared" si="75"/>
        <v>0</v>
      </c>
      <c r="CD663" s="34" t="b">
        <f t="array" ref="CD663">ISNUMBER(SEARCH("Touch Screen",$AJ663))</f>
        <v>0</v>
      </c>
      <c r="CE663" s="34"/>
      <c r="CF663" s="34"/>
      <c r="CG663" s="32">
        <v>62.7</v>
      </c>
      <c r="CH663" s="28">
        <v>0</v>
      </c>
      <c r="CI663" s="33">
        <f>('2. AC Monitors'!$A$8*'1. Version 7 Dataset'!$R663)+('1. Version 7 Dataset'!$V663*'2. AC Monitors'!$B$8)+'2. AC Monitors'!$C$8</f>
        <v>40.985759999999999</v>
      </c>
      <c r="CJ663" s="35">
        <f>BX663-('2. AC Monitors'!$B$8*V663)</f>
        <v>41.418599999999991</v>
      </c>
      <c r="CK663" s="33">
        <f>IF($CH663=0,CJ663,CJ663-('2. AC Monitors'!$A$15*'1. Version 7 Dataset'!$CG663))</f>
        <v>41.418599999999991</v>
      </c>
      <c r="CL663" s="33">
        <f>IF($CC663=TRUE,'1. Version 7 Dataset'!CK663-($CI663*'2. AC Monitors'!$B$15),'1. Version 7 Dataset'!CK663)</f>
        <v>41.418599999999991</v>
      </c>
      <c r="CM663" s="33">
        <f>IF($CD663=TRUE,CL663-($CI663*'2. AC Monitors'!$D$15),CL663)</f>
        <v>41.418599999999991</v>
      </c>
      <c r="CN663" s="33">
        <f>IF($CB663=TRUE,CM663-($CI663*'2. AC Monitors'!$E$15),CM663)</f>
        <v>41.418599999999991</v>
      </c>
      <c r="CO663" s="33">
        <f>IF($CA663="DC",CN663+(CI663*(1-'2. AC Monitors'!$D$21)),CN663)</f>
        <v>41.418599999999991</v>
      </c>
      <c r="CP663" s="35">
        <f>('2. AC Monitors'!$A$8*'1. Version 7 Dataset'!$R663)+'2. AC Monitors'!$C$8</f>
        <v>32.165760000000006</v>
      </c>
      <c r="CQ663" s="35">
        <f t="shared" si="76"/>
        <v>0</v>
      </c>
      <c r="CR663" s="33">
        <f>(IF(CD663=TRUE,CI663+(CI663*'2. AC Monitors'!$D$15),'1. Version 7 Dataset'!CI663))*0.85</f>
        <v>34.837896000000001</v>
      </c>
      <c r="CS663" s="35">
        <f t="shared" si="77"/>
        <v>0</v>
      </c>
      <c r="CT663" s="35">
        <f>($AZ663*$R663*'3. Signage Displays'!$A$7)+'3. Signage Displays'!$B$7*TANH('3. Signage Displays'!$C$7*('1. Version 7 Dataset'!$R663+'3. Signage Displays'!$D$7)+'3. Signage Displays'!$E$7)+'3. Signage Displays'!$F$7</f>
        <v>29.199997181315609</v>
      </c>
      <c r="CU663" s="36">
        <f>($AZ663*$R663*'3. Signage Displays'!$A$7)</f>
        <v>2.1234176000000002</v>
      </c>
      <c r="CV663" s="37">
        <f>BE663-(AZ663*R663*'3. Signage Displays'!$A$7)</f>
        <v>13.5565824</v>
      </c>
      <c r="CW663" s="37">
        <f>IF(CC663=TRUE,CV663-(CT663*'3. Signage Displays'!$A$12),CV663)</f>
        <v>13.5565824</v>
      </c>
      <c r="CX663" s="38">
        <f>'3. Signage Displays'!$B$7*TANH('3. Signage Displays'!$C$7*('1. Version 7 Dataset'!R663+'3. Signage Displays'!$D$7)+'3. Signage Displays'!$E$7)+'3. Signage Displays'!$F$7</f>
        <v>27.07657958131561</v>
      </c>
      <c r="CY663" s="28">
        <f t="shared" si="78"/>
        <v>1</v>
      </c>
    </row>
    <row r="664" spans="1:103" s="17" customFormat="1" ht="19.5" customHeight="1">
      <c r="A664" s="28">
        <v>1031</v>
      </c>
      <c r="B664" s="29" t="s">
        <v>446</v>
      </c>
      <c r="C664" s="29" t="s">
        <v>673</v>
      </c>
      <c r="D664" s="29" t="s">
        <v>674</v>
      </c>
      <c r="E664" s="29" t="s">
        <v>449</v>
      </c>
      <c r="F664" s="29" t="s">
        <v>673</v>
      </c>
      <c r="G664" s="29" t="s">
        <v>674</v>
      </c>
      <c r="H664" s="39" t="s">
        <v>675</v>
      </c>
      <c r="I664" s="29" t="s">
        <v>78</v>
      </c>
      <c r="J664" s="29" t="s">
        <v>79</v>
      </c>
      <c r="K664" s="29"/>
      <c r="L664" s="29" t="s">
        <v>80</v>
      </c>
      <c r="M664" s="29"/>
      <c r="N664" s="30">
        <v>1000</v>
      </c>
      <c r="O664" s="30">
        <v>11.7</v>
      </c>
      <c r="P664" s="30">
        <v>20.8</v>
      </c>
      <c r="Q664" s="31">
        <v>23.8</v>
      </c>
      <c r="R664" s="30">
        <v>242.18</v>
      </c>
      <c r="S664" s="30">
        <v>1.78</v>
      </c>
      <c r="T664" s="30">
        <v>1080</v>
      </c>
      <c r="U664" s="30">
        <v>1920</v>
      </c>
      <c r="V664" s="32">
        <v>2.1</v>
      </c>
      <c r="W664" s="30">
        <v>8562</v>
      </c>
      <c r="X664" s="30">
        <v>60</v>
      </c>
      <c r="Y664" s="30">
        <v>86</v>
      </c>
      <c r="Z664" s="29" t="s">
        <v>150</v>
      </c>
      <c r="AA664" s="29" t="s">
        <v>86</v>
      </c>
      <c r="AB664" s="29"/>
      <c r="AC664" s="29"/>
      <c r="AD664" s="29" t="s">
        <v>83</v>
      </c>
      <c r="AE664" s="29" t="s">
        <v>84</v>
      </c>
      <c r="AF664" s="29" t="s">
        <v>251</v>
      </c>
      <c r="AG664" s="29" t="s">
        <v>118</v>
      </c>
      <c r="AH664" s="29" t="s">
        <v>119</v>
      </c>
      <c r="AI664" s="29"/>
      <c r="AJ664" s="29" t="s">
        <v>120</v>
      </c>
      <c r="AK664" s="29" t="s">
        <v>86</v>
      </c>
      <c r="AL664" s="29" t="s">
        <v>102</v>
      </c>
      <c r="AM664" s="29" t="s">
        <v>118</v>
      </c>
      <c r="AN664" s="29" t="s">
        <v>86</v>
      </c>
      <c r="AO664" s="29" t="s">
        <v>86</v>
      </c>
      <c r="AP664" s="29" t="s">
        <v>86</v>
      </c>
      <c r="AQ664" s="29" t="s">
        <v>96</v>
      </c>
      <c r="AR664" s="29"/>
      <c r="AS664" s="29" t="s">
        <v>84</v>
      </c>
      <c r="AT664" s="29" t="s">
        <v>121</v>
      </c>
      <c r="AU664" s="29"/>
      <c r="AV664" s="30">
        <v>1</v>
      </c>
      <c r="AW664" s="29" t="s">
        <v>84</v>
      </c>
      <c r="AX664" s="29" t="s">
        <v>84</v>
      </c>
      <c r="AY664" s="30">
        <v>250</v>
      </c>
      <c r="AZ664" s="30">
        <v>305.2</v>
      </c>
      <c r="BA664" s="30">
        <v>248.4</v>
      </c>
      <c r="BB664" s="30">
        <v>202.1</v>
      </c>
      <c r="BC664" s="29"/>
      <c r="BD664" s="29"/>
      <c r="BE664" s="30">
        <v>14.75</v>
      </c>
      <c r="BF664" s="29"/>
      <c r="BG664" s="30">
        <v>0.34</v>
      </c>
      <c r="BH664" s="29"/>
      <c r="BI664" s="29"/>
      <c r="BJ664" s="30">
        <v>0.11</v>
      </c>
      <c r="BK664" s="30">
        <v>47.16</v>
      </c>
      <c r="BL664" s="30">
        <v>47.16</v>
      </c>
      <c r="BM664" s="30">
        <v>54.1</v>
      </c>
      <c r="BN664" s="29"/>
      <c r="BO664" s="29"/>
      <c r="BP664" s="30">
        <v>0.15</v>
      </c>
      <c r="BQ664" s="30">
        <v>0.38</v>
      </c>
      <c r="BR664" s="29"/>
      <c r="BS664" s="30">
        <v>14.91</v>
      </c>
      <c r="BT664" s="30">
        <v>47.84</v>
      </c>
      <c r="BU664" s="29"/>
      <c r="BV664" s="30">
        <v>0</v>
      </c>
      <c r="BW664" s="28">
        <v>1031</v>
      </c>
      <c r="BX664" s="33">
        <f t="shared" si="73"/>
        <v>47.159459999999996</v>
      </c>
      <c r="BY664" s="34">
        <f>IF(COUNTIF($G$2:G664,G664)=1,1,0)</f>
        <v>1</v>
      </c>
      <c r="BZ664" s="34">
        <f t="shared" si="74"/>
        <v>1</v>
      </c>
      <c r="CA664" s="28" t="s">
        <v>3405</v>
      </c>
      <c r="CB664" s="34" t="b">
        <f t="shared" si="79"/>
        <v>0</v>
      </c>
      <c r="CC664" s="34" t="b">
        <f t="shared" si="75"/>
        <v>0</v>
      </c>
      <c r="CD664" s="34" t="b">
        <f t="array" ref="CD664">ISNUMBER(SEARCH("Touch Screen",$AJ664))</f>
        <v>0</v>
      </c>
      <c r="CE664" s="34"/>
      <c r="CF664" s="34"/>
      <c r="CG664" s="32">
        <v>86</v>
      </c>
      <c r="CH664" s="28">
        <v>0</v>
      </c>
      <c r="CI664" s="33">
        <f>('2. AC Monitors'!$A$8*'1. Version 7 Dataset'!$R664)+('1. Version 7 Dataset'!$V664*'2. AC Monitors'!$B$8)+'2. AC Monitors'!$C$8</f>
        <v>46.365960000000001</v>
      </c>
      <c r="CJ664" s="35">
        <f>BX664-('2. AC Monitors'!$B$8*V664)</f>
        <v>38.339459999999995</v>
      </c>
      <c r="CK664" s="33">
        <f>IF($CH664=0,CJ664,CJ664-('2. AC Monitors'!$A$15*'1. Version 7 Dataset'!$CG664))</f>
        <v>38.339459999999995</v>
      </c>
      <c r="CL664" s="33">
        <f>IF($CC664=TRUE,'1. Version 7 Dataset'!CK664-($CI664*'2. AC Monitors'!$B$15),'1. Version 7 Dataset'!CK664)</f>
        <v>38.339459999999995</v>
      </c>
      <c r="CM664" s="33">
        <f>IF($CD664=TRUE,CL664-($CI664*'2. AC Monitors'!$D$15),CL664)</f>
        <v>38.339459999999995</v>
      </c>
      <c r="CN664" s="33">
        <f>IF($CB664=TRUE,CM664-($CI664*'2. AC Monitors'!$E$15),CM664)</f>
        <v>38.339459999999995</v>
      </c>
      <c r="CO664" s="33">
        <f>IF($CA664="DC",CN664+(CI664*(1-'2. AC Monitors'!$D$21)),CN664)</f>
        <v>38.339459999999995</v>
      </c>
      <c r="CP664" s="35">
        <f>('2. AC Monitors'!$A$8*'1. Version 7 Dataset'!$R664)+'2. AC Monitors'!$C$8</f>
        <v>37.545960000000001</v>
      </c>
      <c r="CQ664" s="35">
        <f t="shared" si="76"/>
        <v>0</v>
      </c>
      <c r="CR664" s="33">
        <f>(IF(CD664=TRUE,CI664+(CI664*'2. AC Monitors'!$D$15),'1. Version 7 Dataset'!CI664))*0.85</f>
        <v>39.411065999999998</v>
      </c>
      <c r="CS664" s="35">
        <f t="shared" si="77"/>
        <v>0</v>
      </c>
      <c r="CT664" s="35">
        <f>($AZ664*$R664*'3. Signage Displays'!$A$7)+'3. Signage Displays'!$B$7*TANH('3. Signage Displays'!$C$7*('1. Version 7 Dataset'!$R664+'3. Signage Displays'!$D$7)+'3. Signage Displays'!$E$7)+'3. Signage Displays'!$F$7</f>
        <v>32.666060812701332</v>
      </c>
      <c r="CU664" s="36">
        <f>($AZ664*$R664*'3. Signage Displays'!$A$7)</f>
        <v>2.9565334400000003</v>
      </c>
      <c r="CV664" s="37">
        <f>BE664-(AZ664*R664*'3. Signage Displays'!$A$7)</f>
        <v>11.793466559999999</v>
      </c>
      <c r="CW664" s="37">
        <f>IF(CC664=TRUE,CV664-(CT664*'3. Signage Displays'!$A$12),CV664)</f>
        <v>11.793466559999999</v>
      </c>
      <c r="CX664" s="38">
        <f>'3. Signage Displays'!$B$7*TANH('3. Signage Displays'!$C$7*('1. Version 7 Dataset'!R664+'3. Signage Displays'!$D$7)+'3. Signage Displays'!$E$7)+'3. Signage Displays'!$F$7</f>
        <v>29.709527372701334</v>
      </c>
      <c r="CY664" s="28">
        <f t="shared" si="78"/>
        <v>1</v>
      </c>
    </row>
    <row r="665" spans="1:103" s="17" customFormat="1" ht="19.5" customHeight="1">
      <c r="A665" s="28">
        <v>1034</v>
      </c>
      <c r="B665" s="29" t="s">
        <v>2231</v>
      </c>
      <c r="C665" s="29" t="s">
        <v>2310</v>
      </c>
      <c r="D665" s="29" t="s">
        <v>2311</v>
      </c>
      <c r="E665" s="29" t="s">
        <v>2234</v>
      </c>
      <c r="F665" s="29" t="s">
        <v>2310</v>
      </c>
      <c r="G665" s="29" t="s">
        <v>2311</v>
      </c>
      <c r="H665" s="29" t="s">
        <v>2312</v>
      </c>
      <c r="I665" s="29" t="s">
        <v>78</v>
      </c>
      <c r="J665" s="29" t="s">
        <v>100</v>
      </c>
      <c r="K665" s="29" t="s">
        <v>105</v>
      </c>
      <c r="L665" s="29" t="s">
        <v>80</v>
      </c>
      <c r="M665" s="29" t="s">
        <v>105</v>
      </c>
      <c r="N665" s="30">
        <v>600</v>
      </c>
      <c r="O665" s="30">
        <v>10.6</v>
      </c>
      <c r="P665" s="30">
        <v>18.8</v>
      </c>
      <c r="Q665" s="31">
        <v>21.5</v>
      </c>
      <c r="R665" s="30">
        <v>198.08</v>
      </c>
      <c r="S665" s="30">
        <v>1.78</v>
      </c>
      <c r="T665" s="30">
        <v>1080</v>
      </c>
      <c r="U665" s="30">
        <v>1920</v>
      </c>
      <c r="V665" s="32">
        <v>2.1</v>
      </c>
      <c r="W665" s="30">
        <v>10469</v>
      </c>
      <c r="X665" s="30">
        <v>60</v>
      </c>
      <c r="Y665" s="30">
        <v>32</v>
      </c>
      <c r="Z665" s="29" t="s">
        <v>86</v>
      </c>
      <c r="AA665" s="29" t="s">
        <v>86</v>
      </c>
      <c r="AB665" s="29"/>
      <c r="AC665" s="29"/>
      <c r="AD665" s="29" t="s">
        <v>84</v>
      </c>
      <c r="AE665" s="29" t="s">
        <v>83</v>
      </c>
      <c r="AF665" s="29" t="s">
        <v>270</v>
      </c>
      <c r="AG665" s="29" t="s">
        <v>105</v>
      </c>
      <c r="AH665" s="29" t="s">
        <v>86</v>
      </c>
      <c r="AI665" s="29" t="s">
        <v>105</v>
      </c>
      <c r="AJ665" s="29" t="s">
        <v>86</v>
      </c>
      <c r="AK665" s="29" t="s">
        <v>86</v>
      </c>
      <c r="AL665" s="29" t="s">
        <v>102</v>
      </c>
      <c r="AM665" s="29" t="s">
        <v>105</v>
      </c>
      <c r="AN665" s="29" t="s">
        <v>86</v>
      </c>
      <c r="AO665" s="29" t="s">
        <v>86</v>
      </c>
      <c r="AP665" s="29" t="s">
        <v>86</v>
      </c>
      <c r="AQ665" s="29" t="s">
        <v>96</v>
      </c>
      <c r="AR665" s="29" t="s">
        <v>105</v>
      </c>
      <c r="AS665" s="29" t="s">
        <v>84</v>
      </c>
      <c r="AT665" s="29" t="s">
        <v>89</v>
      </c>
      <c r="AU665" s="29" t="s">
        <v>105</v>
      </c>
      <c r="AV665" s="30">
        <v>5</v>
      </c>
      <c r="AW665" s="29" t="s">
        <v>84</v>
      </c>
      <c r="AX665" s="29" t="s">
        <v>84</v>
      </c>
      <c r="AY665" s="30">
        <v>200</v>
      </c>
      <c r="AZ665" s="30">
        <v>207</v>
      </c>
      <c r="BA665" s="30">
        <v>194</v>
      </c>
      <c r="BB665" s="30">
        <v>200</v>
      </c>
      <c r="BC665" s="29"/>
      <c r="BD665" s="29"/>
      <c r="BE665" s="30">
        <v>15.3</v>
      </c>
      <c r="BF665" s="29"/>
      <c r="BG665" s="30">
        <v>0.26</v>
      </c>
      <c r="BH665" s="29"/>
      <c r="BI665" s="29"/>
      <c r="BJ665" s="30">
        <v>0.19</v>
      </c>
      <c r="BK665" s="30">
        <v>48.39</v>
      </c>
      <c r="BL665" s="30">
        <v>48.39</v>
      </c>
      <c r="BM665" s="30">
        <v>50.6</v>
      </c>
      <c r="BN665" s="29"/>
      <c r="BO665" s="29"/>
      <c r="BP665" s="30">
        <v>0.25</v>
      </c>
      <c r="BQ665" s="30">
        <v>0.3</v>
      </c>
      <c r="BR665" s="29"/>
      <c r="BS665" s="30">
        <v>15.17</v>
      </c>
      <c r="BT665" s="30">
        <v>48.22</v>
      </c>
      <c r="BU665" s="29"/>
      <c r="BV665" s="30">
        <v>0</v>
      </c>
      <c r="BW665" s="28">
        <v>1034</v>
      </c>
      <c r="BX665" s="33">
        <f t="shared" si="73"/>
        <v>48.390239999999991</v>
      </c>
      <c r="BY665" s="34">
        <f>IF(COUNTIF($G$2:G665,G665)=1,1,0)</f>
        <v>0</v>
      </c>
      <c r="BZ665" s="34">
        <f t="shared" si="74"/>
        <v>1</v>
      </c>
      <c r="CA665" s="28" t="s">
        <v>3405</v>
      </c>
      <c r="CB665" s="34" t="b">
        <f t="shared" si="79"/>
        <v>0</v>
      </c>
      <c r="CC665" s="34" t="b">
        <f t="shared" si="75"/>
        <v>0</v>
      </c>
      <c r="CD665" s="34" t="b">
        <f t="array" ref="CD665">ISNUMBER(SEARCH("Touch Screen",$AJ665))</f>
        <v>0</v>
      </c>
      <c r="CE665" s="34"/>
      <c r="CF665" s="34"/>
      <c r="CG665" s="32">
        <v>32</v>
      </c>
      <c r="CH665" s="28">
        <v>0</v>
      </c>
      <c r="CI665" s="33">
        <f>('2. AC Monitors'!$A$8*'1. Version 7 Dataset'!$R665)+('1. Version 7 Dataset'!$V665*'2. AC Monitors'!$B$8)+'2. AC Monitors'!$C$8</f>
        <v>40.985759999999999</v>
      </c>
      <c r="CJ665" s="35">
        <f>BX665-('2. AC Monitors'!$B$8*V665)</f>
        <v>39.570239999999991</v>
      </c>
      <c r="CK665" s="33">
        <f>IF($CH665=0,CJ665,CJ665-('2. AC Monitors'!$A$15*'1. Version 7 Dataset'!$CG665))</f>
        <v>39.570239999999991</v>
      </c>
      <c r="CL665" s="33">
        <f>IF($CC665=TRUE,'1. Version 7 Dataset'!CK665-($CI665*'2. AC Monitors'!$B$15),'1. Version 7 Dataset'!CK665)</f>
        <v>39.570239999999991</v>
      </c>
      <c r="CM665" s="33">
        <f>IF($CD665=TRUE,CL665-($CI665*'2. AC Monitors'!$D$15),CL665)</f>
        <v>39.570239999999991</v>
      </c>
      <c r="CN665" s="33">
        <f>IF($CB665=TRUE,CM665-($CI665*'2. AC Monitors'!$E$15),CM665)</f>
        <v>39.570239999999991</v>
      </c>
      <c r="CO665" s="33">
        <f>IF($CA665="DC",CN665+(CI665*(1-'2. AC Monitors'!$D$21)),CN665)</f>
        <v>39.570239999999991</v>
      </c>
      <c r="CP665" s="35">
        <f>('2. AC Monitors'!$A$8*'1. Version 7 Dataset'!$R665)+'2. AC Monitors'!$C$8</f>
        <v>32.165760000000006</v>
      </c>
      <c r="CQ665" s="35">
        <f t="shared" si="76"/>
        <v>0</v>
      </c>
      <c r="CR665" s="33">
        <f>(IF(CD665=TRUE,CI665+(CI665*'2. AC Monitors'!$D$15),'1. Version 7 Dataset'!CI665))*0.85</f>
        <v>34.837896000000001</v>
      </c>
      <c r="CS665" s="35">
        <f t="shared" si="77"/>
        <v>0</v>
      </c>
      <c r="CT665" s="35">
        <f>($AZ665*$R665*'3. Signage Displays'!$A$7)+'3. Signage Displays'!$B$7*TANH('3. Signage Displays'!$C$7*('1. Version 7 Dataset'!$R665+'3. Signage Displays'!$D$7)+'3. Signage Displays'!$E$7)+'3. Signage Displays'!$F$7</f>
        <v>28.71668198131561</v>
      </c>
      <c r="CU665" s="36">
        <f>($AZ665*$R665*'3. Signage Displays'!$A$7)</f>
        <v>1.6401024000000004</v>
      </c>
      <c r="CV665" s="37">
        <f>BE665-(AZ665*R665*'3. Signage Displays'!$A$7)</f>
        <v>13.659897600000001</v>
      </c>
      <c r="CW665" s="37">
        <f>IF(CC665=TRUE,CV665-(CT665*'3. Signage Displays'!$A$12),CV665)</f>
        <v>13.659897600000001</v>
      </c>
      <c r="CX665" s="38">
        <f>'3. Signage Displays'!$B$7*TANH('3. Signage Displays'!$C$7*('1. Version 7 Dataset'!R665+'3. Signage Displays'!$D$7)+'3. Signage Displays'!$E$7)+'3. Signage Displays'!$F$7</f>
        <v>27.07657958131561</v>
      </c>
      <c r="CY665" s="28">
        <f t="shared" si="78"/>
        <v>1</v>
      </c>
    </row>
    <row r="666" spans="1:103" s="17" customFormat="1" ht="19.5" customHeight="1">
      <c r="A666" s="28">
        <v>1035</v>
      </c>
      <c r="B666" s="29" t="s">
        <v>808</v>
      </c>
      <c r="C666" s="29" t="s">
        <v>844</v>
      </c>
      <c r="D666" s="29" t="s">
        <v>845</v>
      </c>
      <c r="E666" s="29" t="s">
        <v>814</v>
      </c>
      <c r="F666" s="29" t="s">
        <v>844</v>
      </c>
      <c r="G666" s="29" t="s">
        <v>845</v>
      </c>
      <c r="H666" s="29"/>
      <c r="I666" s="29" t="s">
        <v>78</v>
      </c>
      <c r="J666" s="29" t="s">
        <v>100</v>
      </c>
      <c r="K666" s="29" t="s">
        <v>105</v>
      </c>
      <c r="L666" s="29" t="s">
        <v>80</v>
      </c>
      <c r="M666" s="29" t="s">
        <v>105</v>
      </c>
      <c r="N666" s="30">
        <v>1000</v>
      </c>
      <c r="O666" s="30">
        <v>10.6</v>
      </c>
      <c r="P666" s="30">
        <v>18.8</v>
      </c>
      <c r="Q666" s="31">
        <v>21.5</v>
      </c>
      <c r="R666" s="30">
        <v>198.08</v>
      </c>
      <c r="S666" s="30">
        <v>1.78</v>
      </c>
      <c r="T666" s="30">
        <v>1080</v>
      </c>
      <c r="U666" s="30">
        <v>1920</v>
      </c>
      <c r="V666" s="32">
        <v>2.1</v>
      </c>
      <c r="W666" s="30">
        <v>10469</v>
      </c>
      <c r="X666" s="30">
        <v>60</v>
      </c>
      <c r="Y666" s="30">
        <v>32.299999999999997</v>
      </c>
      <c r="Z666" s="29" t="s">
        <v>86</v>
      </c>
      <c r="AA666" s="29" t="s">
        <v>86</v>
      </c>
      <c r="AB666" s="29"/>
      <c r="AC666" s="29"/>
      <c r="AD666" s="29" t="s">
        <v>84</v>
      </c>
      <c r="AE666" s="29" t="s">
        <v>83</v>
      </c>
      <c r="AF666" s="29" t="s">
        <v>830</v>
      </c>
      <c r="AG666" s="29" t="s">
        <v>105</v>
      </c>
      <c r="AH666" s="29" t="s">
        <v>86</v>
      </c>
      <c r="AI666" s="29" t="s">
        <v>105</v>
      </c>
      <c r="AJ666" s="29" t="s">
        <v>86</v>
      </c>
      <c r="AK666" s="29" t="s">
        <v>86</v>
      </c>
      <c r="AL666" s="29" t="s">
        <v>87</v>
      </c>
      <c r="AM666" s="29" t="s">
        <v>105</v>
      </c>
      <c r="AN666" s="29" t="s">
        <v>86</v>
      </c>
      <c r="AO666" s="29" t="s">
        <v>86</v>
      </c>
      <c r="AP666" s="29" t="s">
        <v>86</v>
      </c>
      <c r="AQ666" s="29" t="s">
        <v>96</v>
      </c>
      <c r="AR666" s="29" t="s">
        <v>105</v>
      </c>
      <c r="AS666" s="29" t="s">
        <v>84</v>
      </c>
      <c r="AT666" s="29" t="s">
        <v>89</v>
      </c>
      <c r="AU666" s="29" t="s">
        <v>105</v>
      </c>
      <c r="AV666" s="30">
        <v>0</v>
      </c>
      <c r="AW666" s="29" t="s">
        <v>84</v>
      </c>
      <c r="AX666" s="29" t="s">
        <v>84</v>
      </c>
      <c r="AY666" s="30">
        <v>250</v>
      </c>
      <c r="AZ666" s="30">
        <v>286.89999999999998</v>
      </c>
      <c r="BA666" s="30">
        <v>181.7</v>
      </c>
      <c r="BB666" s="30">
        <v>200</v>
      </c>
      <c r="BC666" s="29"/>
      <c r="BD666" s="29"/>
      <c r="BE666" s="30">
        <v>11.45</v>
      </c>
      <c r="BF666" s="29"/>
      <c r="BG666" s="30">
        <v>0.2</v>
      </c>
      <c r="BH666" s="29"/>
      <c r="BI666" s="29"/>
      <c r="BJ666" s="30">
        <v>0.16</v>
      </c>
      <c r="BK666" s="30">
        <v>36.24</v>
      </c>
      <c r="BL666" s="30">
        <v>36.24</v>
      </c>
      <c r="BM666" s="30">
        <v>50.6</v>
      </c>
      <c r="BN666" s="29"/>
      <c r="BO666" s="29"/>
      <c r="BP666" s="30">
        <v>0.21</v>
      </c>
      <c r="BQ666" s="30">
        <v>0.25</v>
      </c>
      <c r="BR666" s="29"/>
      <c r="BS666" s="30">
        <v>11.94</v>
      </c>
      <c r="BT666" s="30">
        <v>38.03</v>
      </c>
      <c r="BU666" s="29"/>
      <c r="BV666" s="30">
        <v>0</v>
      </c>
      <c r="BW666" s="28">
        <v>1035</v>
      </c>
      <c r="BX666" s="33">
        <f t="shared" si="73"/>
        <v>36.244499999999995</v>
      </c>
      <c r="BY666" s="34">
        <f>IF(COUNTIF($G$2:G666,G666)=1,1,0)</f>
        <v>1</v>
      </c>
      <c r="BZ666" s="34">
        <f t="shared" si="74"/>
        <v>1</v>
      </c>
      <c r="CA666" s="28" t="s">
        <v>3405</v>
      </c>
      <c r="CB666" s="34" t="b">
        <f t="shared" si="79"/>
        <v>0</v>
      </c>
      <c r="CC666" s="34" t="b">
        <f t="shared" si="75"/>
        <v>0</v>
      </c>
      <c r="CD666" s="34" t="b">
        <f t="array" ref="CD666">ISNUMBER(SEARCH("Touch Screen",$AJ666))</f>
        <v>0</v>
      </c>
      <c r="CE666" s="34"/>
      <c r="CF666" s="34"/>
      <c r="CG666" s="32">
        <v>32.299999999999997</v>
      </c>
      <c r="CH666" s="28">
        <v>0</v>
      </c>
      <c r="CI666" s="33">
        <f>('2. AC Monitors'!$A$8*'1. Version 7 Dataset'!$R666)+('1. Version 7 Dataset'!$V666*'2. AC Monitors'!$B$8)+'2. AC Monitors'!$C$8</f>
        <v>40.985759999999999</v>
      </c>
      <c r="CJ666" s="35">
        <f>BX666-('2. AC Monitors'!$B$8*V666)</f>
        <v>27.424499999999995</v>
      </c>
      <c r="CK666" s="33">
        <f>IF($CH666=0,CJ666,CJ666-('2. AC Monitors'!$A$15*'1. Version 7 Dataset'!$CG666))</f>
        <v>27.424499999999995</v>
      </c>
      <c r="CL666" s="33">
        <f>IF($CC666=TRUE,'1. Version 7 Dataset'!CK666-($CI666*'2. AC Monitors'!$B$15),'1. Version 7 Dataset'!CK666)</f>
        <v>27.424499999999995</v>
      </c>
      <c r="CM666" s="33">
        <f>IF($CD666=TRUE,CL666-($CI666*'2. AC Monitors'!$D$15),CL666)</f>
        <v>27.424499999999995</v>
      </c>
      <c r="CN666" s="33">
        <f>IF($CB666=TRUE,CM666-($CI666*'2. AC Monitors'!$E$15),CM666)</f>
        <v>27.424499999999995</v>
      </c>
      <c r="CO666" s="33">
        <f>IF($CA666="DC",CN666+(CI666*(1-'2. AC Monitors'!$D$21)),CN666)</f>
        <v>27.424499999999995</v>
      </c>
      <c r="CP666" s="35">
        <f>('2. AC Monitors'!$A$8*'1. Version 7 Dataset'!$R666)+'2. AC Monitors'!$C$8</f>
        <v>32.165760000000006</v>
      </c>
      <c r="CQ666" s="35">
        <f t="shared" si="76"/>
        <v>1</v>
      </c>
      <c r="CR666" s="33">
        <f>(IF(CD666=TRUE,CI666+(CI666*'2. AC Monitors'!$D$15),'1. Version 7 Dataset'!CI666))*0.85</f>
        <v>34.837896000000001</v>
      </c>
      <c r="CS666" s="35">
        <f t="shared" si="77"/>
        <v>0</v>
      </c>
      <c r="CT666" s="35">
        <f>($AZ666*$R666*'3. Signage Displays'!$A$7)+'3. Signage Displays'!$B$7*TANH('3. Signage Displays'!$C$7*('1. Version 7 Dataset'!$R666+'3. Signage Displays'!$D$7)+'3. Signage Displays'!$E$7)+'3. Signage Displays'!$F$7</f>
        <v>29.349745661315609</v>
      </c>
      <c r="CU666" s="36">
        <f>($AZ666*$R666*'3. Signage Displays'!$A$7)</f>
        <v>2.2731660800000002</v>
      </c>
      <c r="CV666" s="37">
        <f>BE666-(AZ666*R666*'3. Signage Displays'!$A$7)</f>
        <v>9.17683392</v>
      </c>
      <c r="CW666" s="37">
        <f>IF(CC666=TRUE,CV666-(CT666*'3. Signage Displays'!$A$12),CV666)</f>
        <v>9.17683392</v>
      </c>
      <c r="CX666" s="38">
        <f>'3. Signage Displays'!$B$7*TANH('3. Signage Displays'!$C$7*('1. Version 7 Dataset'!R666+'3. Signage Displays'!$D$7)+'3. Signage Displays'!$E$7)+'3. Signage Displays'!$F$7</f>
        <v>27.07657958131561</v>
      </c>
      <c r="CY666" s="28">
        <f t="shared" si="78"/>
        <v>1</v>
      </c>
    </row>
    <row r="667" spans="1:103" s="17" customFormat="1" ht="19.5" customHeight="1">
      <c r="A667" s="28">
        <v>1036</v>
      </c>
      <c r="B667" s="29" t="s">
        <v>808</v>
      </c>
      <c r="C667" s="29" t="s">
        <v>856</v>
      </c>
      <c r="D667" s="29" t="s">
        <v>857</v>
      </c>
      <c r="E667" s="29" t="s">
        <v>814</v>
      </c>
      <c r="F667" s="29" t="s">
        <v>856</v>
      </c>
      <c r="G667" s="29" t="s">
        <v>857</v>
      </c>
      <c r="H667" s="29" t="s">
        <v>858</v>
      </c>
      <c r="I667" s="29" t="s">
        <v>78</v>
      </c>
      <c r="J667" s="29" t="s">
        <v>100</v>
      </c>
      <c r="K667" s="29" t="s">
        <v>105</v>
      </c>
      <c r="L667" s="29" t="s">
        <v>80</v>
      </c>
      <c r="M667" s="29" t="s">
        <v>105</v>
      </c>
      <c r="N667" s="30">
        <v>1000</v>
      </c>
      <c r="O667" s="30">
        <v>11.3</v>
      </c>
      <c r="P667" s="30">
        <v>20.100000000000001</v>
      </c>
      <c r="Q667" s="31">
        <v>23</v>
      </c>
      <c r="R667" s="30">
        <v>226.59</v>
      </c>
      <c r="S667" s="30">
        <v>1.78</v>
      </c>
      <c r="T667" s="30">
        <v>1080</v>
      </c>
      <c r="U667" s="30">
        <v>1920</v>
      </c>
      <c r="V667" s="32">
        <v>2.1</v>
      </c>
      <c r="W667" s="30">
        <v>9151</v>
      </c>
      <c r="X667" s="30">
        <v>60</v>
      </c>
      <c r="Y667" s="30">
        <v>34.799999999999997</v>
      </c>
      <c r="Z667" s="29" t="s">
        <v>150</v>
      </c>
      <c r="AA667" s="29" t="s">
        <v>86</v>
      </c>
      <c r="AB667" s="29"/>
      <c r="AC667" s="29"/>
      <c r="AD667" s="29" t="s">
        <v>84</v>
      </c>
      <c r="AE667" s="29" t="s">
        <v>83</v>
      </c>
      <c r="AF667" s="29" t="s">
        <v>830</v>
      </c>
      <c r="AG667" s="29"/>
      <c r="AH667" s="29" t="s">
        <v>86</v>
      </c>
      <c r="AI667" s="29"/>
      <c r="AJ667" s="29" t="s">
        <v>86</v>
      </c>
      <c r="AK667" s="29" t="s">
        <v>86</v>
      </c>
      <c r="AL667" s="29" t="s">
        <v>87</v>
      </c>
      <c r="AM667" s="29"/>
      <c r="AN667" s="29" t="s">
        <v>86</v>
      </c>
      <c r="AO667" s="29" t="s">
        <v>86</v>
      </c>
      <c r="AP667" s="29" t="s">
        <v>86</v>
      </c>
      <c r="AQ667" s="29" t="s">
        <v>96</v>
      </c>
      <c r="AR667" s="29"/>
      <c r="AS667" s="29" t="s">
        <v>84</v>
      </c>
      <c r="AT667" s="29" t="s">
        <v>89</v>
      </c>
      <c r="AU667" s="29"/>
      <c r="AV667" s="30">
        <v>0</v>
      </c>
      <c r="AW667" s="29" t="s">
        <v>84</v>
      </c>
      <c r="AX667" s="29" t="s">
        <v>83</v>
      </c>
      <c r="AY667" s="30">
        <v>250</v>
      </c>
      <c r="AZ667" s="30">
        <v>292.7</v>
      </c>
      <c r="BA667" s="30">
        <v>181.2</v>
      </c>
      <c r="BB667" s="30">
        <v>200</v>
      </c>
      <c r="BC667" s="29"/>
      <c r="BD667" s="29"/>
      <c r="BE667" s="30">
        <v>14.53</v>
      </c>
      <c r="BF667" s="29"/>
      <c r="BG667" s="30">
        <v>0.18</v>
      </c>
      <c r="BH667" s="29"/>
      <c r="BI667" s="29"/>
      <c r="BJ667" s="30">
        <v>0.14000000000000001</v>
      </c>
      <c r="BK667" s="30">
        <v>45.57</v>
      </c>
      <c r="BL667" s="30">
        <v>45.57</v>
      </c>
      <c r="BM667" s="30">
        <v>56.6</v>
      </c>
      <c r="BN667" s="29"/>
      <c r="BO667" s="29"/>
      <c r="BP667" s="30">
        <v>0.21</v>
      </c>
      <c r="BQ667" s="30">
        <v>0.24</v>
      </c>
      <c r="BR667" s="29"/>
      <c r="BS667" s="30">
        <v>14.87</v>
      </c>
      <c r="BT667" s="30">
        <v>46.96</v>
      </c>
      <c r="BU667" s="29"/>
      <c r="BV667" s="30">
        <v>0</v>
      </c>
      <c r="BW667" s="28">
        <v>1036</v>
      </c>
      <c r="BX667" s="33">
        <f t="shared" si="73"/>
        <v>45.573899999999995</v>
      </c>
      <c r="BY667" s="34">
        <f>IF(COUNTIF($G$2:G667,G667)=1,1,0)</f>
        <v>1</v>
      </c>
      <c r="BZ667" s="34">
        <f t="shared" si="74"/>
        <v>1</v>
      </c>
      <c r="CA667" s="28" t="s">
        <v>3405</v>
      </c>
      <c r="CB667" s="34" t="b">
        <f t="shared" si="79"/>
        <v>0</v>
      </c>
      <c r="CC667" s="34" t="b">
        <f t="shared" si="75"/>
        <v>0</v>
      </c>
      <c r="CD667" s="34" t="b">
        <f t="array" ref="CD667">ISNUMBER(SEARCH("Touch Screen",$AJ667))</f>
        <v>0</v>
      </c>
      <c r="CE667" s="34"/>
      <c r="CF667" s="34"/>
      <c r="CG667" s="32">
        <v>34.799999999999997</v>
      </c>
      <c r="CH667" s="28">
        <v>0</v>
      </c>
      <c r="CI667" s="33">
        <f>('2. AC Monitors'!$A$8*'1. Version 7 Dataset'!$R667)+('1. Version 7 Dataset'!$V667*'2. AC Monitors'!$B$8)+'2. AC Monitors'!$C$8</f>
        <v>44.463979999999999</v>
      </c>
      <c r="CJ667" s="35">
        <f>BX667-('2. AC Monitors'!$B$8*V667)</f>
        <v>36.753899999999994</v>
      </c>
      <c r="CK667" s="33">
        <f>IF($CH667=0,CJ667,CJ667-('2. AC Monitors'!$A$15*'1. Version 7 Dataset'!$CG667))</f>
        <v>36.753899999999994</v>
      </c>
      <c r="CL667" s="33">
        <f>IF($CC667=TRUE,'1. Version 7 Dataset'!CK667-($CI667*'2. AC Monitors'!$B$15),'1. Version 7 Dataset'!CK667)</f>
        <v>36.753899999999994</v>
      </c>
      <c r="CM667" s="33">
        <f>IF($CD667=TRUE,CL667-($CI667*'2. AC Monitors'!$D$15),CL667)</f>
        <v>36.753899999999994</v>
      </c>
      <c r="CN667" s="33">
        <f>IF($CB667=TRUE,CM667-($CI667*'2. AC Monitors'!$E$15),CM667)</f>
        <v>36.753899999999994</v>
      </c>
      <c r="CO667" s="33">
        <f>IF($CA667="DC",CN667+(CI667*(1-'2. AC Monitors'!$D$21)),CN667)</f>
        <v>36.753899999999994</v>
      </c>
      <c r="CP667" s="35">
        <f>('2. AC Monitors'!$A$8*'1. Version 7 Dataset'!$R667)+'2. AC Monitors'!$C$8</f>
        <v>35.643979999999999</v>
      </c>
      <c r="CQ667" s="35">
        <f t="shared" si="76"/>
        <v>0</v>
      </c>
      <c r="CR667" s="33">
        <f>(IF(CD667=TRUE,CI667+(CI667*'2. AC Monitors'!$D$15),'1. Version 7 Dataset'!CI667))*0.85</f>
        <v>37.794382999999996</v>
      </c>
      <c r="CS667" s="35">
        <f t="shared" si="77"/>
        <v>0</v>
      </c>
      <c r="CT667" s="35">
        <f>($AZ667*$R667*'3. Signage Displays'!$A$7)+'3. Signage Displays'!$B$7*TANH('3. Signage Displays'!$C$7*('1. Version 7 Dataset'!$R667+'3. Signage Displays'!$D$7)+'3. Signage Displays'!$E$7)+'3. Signage Displays'!$F$7</f>
        <v>31.432599401382948</v>
      </c>
      <c r="CU667" s="36">
        <f>($AZ667*$R667*'3. Signage Displays'!$A$7)</f>
        <v>2.6529157200000002</v>
      </c>
      <c r="CV667" s="37">
        <f>BE667-(AZ667*R667*'3. Signage Displays'!$A$7)</f>
        <v>11.877084279999998</v>
      </c>
      <c r="CW667" s="37">
        <f>IF(CC667=TRUE,CV667-(CT667*'3. Signage Displays'!$A$12),CV667)</f>
        <v>11.877084279999998</v>
      </c>
      <c r="CX667" s="38">
        <f>'3. Signage Displays'!$B$7*TANH('3. Signage Displays'!$C$7*('1. Version 7 Dataset'!R667+'3. Signage Displays'!$D$7)+'3. Signage Displays'!$E$7)+'3. Signage Displays'!$F$7</f>
        <v>28.779683681382949</v>
      </c>
      <c r="CY667" s="28">
        <f t="shared" si="78"/>
        <v>1</v>
      </c>
    </row>
    <row r="668" spans="1:103" s="17" customFormat="1" ht="19.5" customHeight="1">
      <c r="A668" s="28">
        <v>1037</v>
      </c>
      <c r="B668" s="29" t="s">
        <v>808</v>
      </c>
      <c r="C668" s="29" t="s">
        <v>1008</v>
      </c>
      <c r="D668" s="29" t="s">
        <v>1009</v>
      </c>
      <c r="E668" s="29" t="s">
        <v>814</v>
      </c>
      <c r="F668" s="29" t="s">
        <v>1008</v>
      </c>
      <c r="G668" s="29" t="s">
        <v>1009</v>
      </c>
      <c r="H668" s="29" t="s">
        <v>1010</v>
      </c>
      <c r="I668" s="29" t="s">
        <v>78</v>
      </c>
      <c r="J668" s="29" t="s">
        <v>100</v>
      </c>
      <c r="K668" s="29" t="s">
        <v>105</v>
      </c>
      <c r="L668" s="29" t="s">
        <v>80</v>
      </c>
      <c r="M668" s="29" t="s">
        <v>105</v>
      </c>
      <c r="N668" s="30">
        <v>3000</v>
      </c>
      <c r="O668" s="30">
        <v>10.5</v>
      </c>
      <c r="P668" s="30">
        <v>18.7</v>
      </c>
      <c r="Q668" s="31">
        <v>21.5</v>
      </c>
      <c r="R668" s="30">
        <v>197.6</v>
      </c>
      <c r="S668" s="30">
        <v>1.78</v>
      </c>
      <c r="T668" s="30">
        <v>1080</v>
      </c>
      <c r="U668" s="30">
        <v>1920</v>
      </c>
      <c r="V668" s="32">
        <v>2.1</v>
      </c>
      <c r="W668" s="30">
        <v>10494</v>
      </c>
      <c r="X668" s="30">
        <v>60</v>
      </c>
      <c r="Y668" s="30">
        <v>33.9</v>
      </c>
      <c r="Z668" s="29" t="s">
        <v>86</v>
      </c>
      <c r="AA668" s="29" t="s">
        <v>86</v>
      </c>
      <c r="AB668" s="29"/>
      <c r="AC668" s="29"/>
      <c r="AD668" s="29" t="s">
        <v>84</v>
      </c>
      <c r="AE668" s="29" t="s">
        <v>83</v>
      </c>
      <c r="AF668" s="29" t="s">
        <v>270</v>
      </c>
      <c r="AG668" s="29" t="s">
        <v>105</v>
      </c>
      <c r="AH668" s="29" t="s">
        <v>86</v>
      </c>
      <c r="AI668" s="29" t="s">
        <v>105</v>
      </c>
      <c r="AJ668" s="29" t="s">
        <v>86</v>
      </c>
      <c r="AK668" s="29" t="s">
        <v>86</v>
      </c>
      <c r="AL668" s="29" t="s">
        <v>102</v>
      </c>
      <c r="AM668" s="29" t="s">
        <v>105</v>
      </c>
      <c r="AN668" s="29" t="s">
        <v>86</v>
      </c>
      <c r="AO668" s="29" t="s">
        <v>86</v>
      </c>
      <c r="AP668" s="29" t="s">
        <v>86</v>
      </c>
      <c r="AQ668" s="29" t="s">
        <v>96</v>
      </c>
      <c r="AR668" s="29" t="s">
        <v>105</v>
      </c>
      <c r="AS668" s="29" t="s">
        <v>84</v>
      </c>
      <c r="AT668" s="29" t="s">
        <v>89</v>
      </c>
      <c r="AU668" s="29" t="s">
        <v>105</v>
      </c>
      <c r="AV668" s="30">
        <v>0</v>
      </c>
      <c r="AW668" s="29" t="s">
        <v>84</v>
      </c>
      <c r="AX668" s="29" t="s">
        <v>84</v>
      </c>
      <c r="AY668" s="30">
        <v>250</v>
      </c>
      <c r="AZ668" s="30">
        <v>286.5</v>
      </c>
      <c r="BA668" s="30">
        <v>186</v>
      </c>
      <c r="BB668" s="30">
        <v>200</v>
      </c>
      <c r="BC668" s="29"/>
      <c r="BD668" s="29"/>
      <c r="BE668" s="30">
        <v>15.26</v>
      </c>
      <c r="BF668" s="29"/>
      <c r="BG668" s="30">
        <v>0.2</v>
      </c>
      <c r="BH668" s="29"/>
      <c r="BI668" s="29"/>
      <c r="BJ668" s="30">
        <v>0.18</v>
      </c>
      <c r="BK668" s="30">
        <v>47.93</v>
      </c>
      <c r="BL668" s="30">
        <v>47.93</v>
      </c>
      <c r="BM668" s="30">
        <v>50.6</v>
      </c>
      <c r="BN668" s="29"/>
      <c r="BO668" s="29"/>
      <c r="BP668" s="30">
        <v>0.24</v>
      </c>
      <c r="BQ668" s="30">
        <v>0.26</v>
      </c>
      <c r="BR668" s="29"/>
      <c r="BS668" s="30">
        <v>15.48</v>
      </c>
      <c r="BT668" s="30">
        <v>48.94</v>
      </c>
      <c r="BU668" s="29"/>
      <c r="BV668" s="30">
        <v>0</v>
      </c>
      <c r="BW668" s="28">
        <v>1037</v>
      </c>
      <c r="BX668" s="33">
        <f t="shared" si="73"/>
        <v>47.925959999999989</v>
      </c>
      <c r="BY668" s="34">
        <f>IF(COUNTIF($G$2:G668,G668)=1,1,0)</f>
        <v>1</v>
      </c>
      <c r="BZ668" s="34">
        <f t="shared" si="74"/>
        <v>1</v>
      </c>
      <c r="CA668" s="28" t="s">
        <v>3405</v>
      </c>
      <c r="CB668" s="34" t="b">
        <f t="shared" si="79"/>
        <v>0</v>
      </c>
      <c r="CC668" s="34" t="b">
        <f t="shared" si="75"/>
        <v>0</v>
      </c>
      <c r="CD668" s="34" t="b">
        <f t="array" ref="CD668">ISNUMBER(SEARCH("Touch Screen",$AJ668))</f>
        <v>0</v>
      </c>
      <c r="CE668" s="34"/>
      <c r="CF668" s="34"/>
      <c r="CG668" s="32">
        <v>33.9</v>
      </c>
      <c r="CH668" s="28">
        <v>0</v>
      </c>
      <c r="CI668" s="33">
        <f>('2. AC Monitors'!$A$8*'1. Version 7 Dataset'!$R668)+('1. Version 7 Dataset'!$V668*'2. AC Monitors'!$B$8)+'2. AC Monitors'!$C$8</f>
        <v>40.927199999999999</v>
      </c>
      <c r="CJ668" s="35">
        <f>BX668-('2. AC Monitors'!$B$8*V668)</f>
        <v>39.105959999999989</v>
      </c>
      <c r="CK668" s="33">
        <f>IF($CH668=0,CJ668,CJ668-('2. AC Monitors'!$A$15*'1. Version 7 Dataset'!$CG668))</f>
        <v>39.105959999999989</v>
      </c>
      <c r="CL668" s="33">
        <f>IF($CC668=TRUE,'1. Version 7 Dataset'!CK668-($CI668*'2. AC Monitors'!$B$15),'1. Version 7 Dataset'!CK668)</f>
        <v>39.105959999999989</v>
      </c>
      <c r="CM668" s="33">
        <f>IF($CD668=TRUE,CL668-($CI668*'2. AC Monitors'!$D$15),CL668)</f>
        <v>39.105959999999989</v>
      </c>
      <c r="CN668" s="33">
        <f>IF($CB668=TRUE,CM668-($CI668*'2. AC Monitors'!$E$15),CM668)</f>
        <v>39.105959999999989</v>
      </c>
      <c r="CO668" s="33">
        <f>IF($CA668="DC",CN668+(CI668*(1-'2. AC Monitors'!$D$21)),CN668)</f>
        <v>39.105959999999989</v>
      </c>
      <c r="CP668" s="35">
        <f>('2. AC Monitors'!$A$8*'1. Version 7 Dataset'!$R668)+'2. AC Monitors'!$C$8</f>
        <v>32.107199999999999</v>
      </c>
      <c r="CQ668" s="35">
        <f t="shared" si="76"/>
        <v>0</v>
      </c>
      <c r="CR668" s="33">
        <f>(IF(CD668=TRUE,CI668+(CI668*'2. AC Monitors'!$D$15),'1. Version 7 Dataset'!CI668))*0.85</f>
        <v>34.788119999999999</v>
      </c>
      <c r="CS668" s="35">
        <f t="shared" si="77"/>
        <v>0</v>
      </c>
      <c r="CT668" s="35">
        <f>($AZ668*$R668*'3. Signage Displays'!$A$7)+'3. Signage Displays'!$B$7*TANH('3. Signage Displays'!$C$7*('1. Version 7 Dataset'!$R668+'3. Signage Displays'!$D$7)+'3. Signage Displays'!$E$7)+'3. Signage Displays'!$F$7</f>
        <v>29.312375331624594</v>
      </c>
      <c r="CU668" s="36">
        <f>($AZ668*$R668*'3. Signage Displays'!$A$7)</f>
        <v>2.2644960000000003</v>
      </c>
      <c r="CV668" s="37">
        <f>BE668-(AZ668*R668*'3. Signage Displays'!$A$7)</f>
        <v>12.995504</v>
      </c>
      <c r="CW668" s="37">
        <f>IF(CC668=TRUE,CV668-(CT668*'3. Signage Displays'!$A$12),CV668)</f>
        <v>12.995504</v>
      </c>
      <c r="CX668" s="38">
        <f>'3. Signage Displays'!$B$7*TANH('3. Signage Displays'!$C$7*('1. Version 7 Dataset'!R668+'3. Signage Displays'!$D$7)+'3. Signage Displays'!$E$7)+'3. Signage Displays'!$F$7</f>
        <v>27.047879331624593</v>
      </c>
      <c r="CY668" s="28">
        <f t="shared" si="78"/>
        <v>1</v>
      </c>
    </row>
    <row r="669" spans="1:103" s="17" customFormat="1" ht="19.5" customHeight="1">
      <c r="A669" s="28">
        <v>1039</v>
      </c>
      <c r="B669" s="29" t="s">
        <v>446</v>
      </c>
      <c r="C669" s="29" t="s">
        <v>667</v>
      </c>
      <c r="D669" s="29" t="s">
        <v>668</v>
      </c>
      <c r="E669" s="29" t="s">
        <v>449</v>
      </c>
      <c r="F669" s="29" t="s">
        <v>667</v>
      </c>
      <c r="G669" s="29" t="s">
        <v>668</v>
      </c>
      <c r="H669" s="29" t="s">
        <v>669</v>
      </c>
      <c r="I669" s="29" t="s">
        <v>78</v>
      </c>
      <c r="J669" s="29" t="s">
        <v>79</v>
      </c>
      <c r="K669" s="29"/>
      <c r="L669" s="29" t="s">
        <v>80</v>
      </c>
      <c r="M669" s="29"/>
      <c r="N669" s="30">
        <v>1000</v>
      </c>
      <c r="O669" s="30">
        <v>10.5</v>
      </c>
      <c r="P669" s="30">
        <v>18.7</v>
      </c>
      <c r="Q669" s="31">
        <v>21.5</v>
      </c>
      <c r="R669" s="30">
        <v>197.6</v>
      </c>
      <c r="S669" s="30">
        <v>1.78</v>
      </c>
      <c r="T669" s="30">
        <v>1080</v>
      </c>
      <c r="U669" s="30">
        <v>1920</v>
      </c>
      <c r="V669" s="32">
        <v>2.1</v>
      </c>
      <c r="W669" s="30">
        <v>10494</v>
      </c>
      <c r="X669" s="30">
        <v>60</v>
      </c>
      <c r="Y669" s="30">
        <v>86</v>
      </c>
      <c r="Z669" s="29" t="s">
        <v>150</v>
      </c>
      <c r="AA669" s="29" t="s">
        <v>86</v>
      </c>
      <c r="AB669" s="29"/>
      <c r="AC669" s="29"/>
      <c r="AD669" s="29" t="s">
        <v>83</v>
      </c>
      <c r="AE669" s="29" t="s">
        <v>84</v>
      </c>
      <c r="AF669" s="29" t="s">
        <v>251</v>
      </c>
      <c r="AG669" s="29" t="s">
        <v>118</v>
      </c>
      <c r="AH669" s="29" t="s">
        <v>119</v>
      </c>
      <c r="AI669" s="29"/>
      <c r="AJ669" s="29" t="s">
        <v>120</v>
      </c>
      <c r="AK669" s="29" t="s">
        <v>86</v>
      </c>
      <c r="AL669" s="29" t="s">
        <v>102</v>
      </c>
      <c r="AM669" s="29" t="s">
        <v>118</v>
      </c>
      <c r="AN669" s="29" t="s">
        <v>86</v>
      </c>
      <c r="AO669" s="29" t="s">
        <v>86</v>
      </c>
      <c r="AP669" s="29" t="s">
        <v>86</v>
      </c>
      <c r="AQ669" s="29" t="s">
        <v>96</v>
      </c>
      <c r="AR669" s="29"/>
      <c r="AS669" s="29" t="s">
        <v>84</v>
      </c>
      <c r="AT669" s="29" t="s">
        <v>121</v>
      </c>
      <c r="AU669" s="29"/>
      <c r="AV669" s="30">
        <v>1</v>
      </c>
      <c r="AW669" s="29" t="s">
        <v>84</v>
      </c>
      <c r="AX669" s="29" t="s">
        <v>84</v>
      </c>
      <c r="AY669" s="30">
        <v>250</v>
      </c>
      <c r="AZ669" s="30">
        <v>285.5</v>
      </c>
      <c r="BA669" s="30">
        <v>229.2</v>
      </c>
      <c r="BB669" s="30">
        <v>201.2</v>
      </c>
      <c r="BC669" s="29"/>
      <c r="BD669" s="29"/>
      <c r="BE669" s="30">
        <v>15.23</v>
      </c>
      <c r="BF669" s="29"/>
      <c r="BG669" s="30">
        <v>0.12</v>
      </c>
      <c r="BH669" s="29"/>
      <c r="BI669" s="29"/>
      <c r="BJ669" s="30">
        <v>0.1</v>
      </c>
      <c r="BK669" s="30">
        <v>47.39</v>
      </c>
      <c r="BL669" s="30">
        <v>47.39</v>
      </c>
      <c r="BM669" s="30">
        <v>50.6</v>
      </c>
      <c r="BN669" s="29"/>
      <c r="BO669" s="29"/>
      <c r="BP669" s="30">
        <v>0.14000000000000001</v>
      </c>
      <c r="BQ669" s="30">
        <v>0.16</v>
      </c>
      <c r="BR669" s="29"/>
      <c r="BS669" s="30">
        <v>15.37</v>
      </c>
      <c r="BT669" s="30">
        <v>48.04</v>
      </c>
      <c r="BU669" s="29"/>
      <c r="BV669" s="30">
        <v>0</v>
      </c>
      <c r="BW669" s="28">
        <v>1039</v>
      </c>
      <c r="BX669" s="33">
        <f t="shared" si="73"/>
        <v>47.378459999999997</v>
      </c>
      <c r="BY669" s="34">
        <f>IF(COUNTIF($G$2:G669,G669)=1,1,0)</f>
        <v>1</v>
      </c>
      <c r="BZ669" s="34">
        <f t="shared" si="74"/>
        <v>1</v>
      </c>
      <c r="CA669" s="28" t="s">
        <v>3405</v>
      </c>
      <c r="CB669" s="34" t="b">
        <f t="shared" si="79"/>
        <v>0</v>
      </c>
      <c r="CC669" s="34" t="b">
        <f t="shared" si="75"/>
        <v>0</v>
      </c>
      <c r="CD669" s="34" t="b">
        <f t="array" ref="CD669">ISNUMBER(SEARCH("Touch Screen",$AJ669))</f>
        <v>0</v>
      </c>
      <c r="CE669" s="34"/>
      <c r="CF669" s="34"/>
      <c r="CG669" s="32">
        <v>86</v>
      </c>
      <c r="CH669" s="28">
        <v>0</v>
      </c>
      <c r="CI669" s="33">
        <f>('2. AC Monitors'!$A$8*'1. Version 7 Dataset'!$R669)+('1. Version 7 Dataset'!$V669*'2. AC Monitors'!$B$8)+'2. AC Monitors'!$C$8</f>
        <v>40.927199999999999</v>
      </c>
      <c r="CJ669" s="35">
        <f>BX669-('2. AC Monitors'!$B$8*V669)</f>
        <v>38.558459999999997</v>
      </c>
      <c r="CK669" s="33">
        <f>IF($CH669=0,CJ669,CJ669-('2. AC Monitors'!$A$15*'1. Version 7 Dataset'!$CG669))</f>
        <v>38.558459999999997</v>
      </c>
      <c r="CL669" s="33">
        <f>IF($CC669=TRUE,'1. Version 7 Dataset'!CK669-($CI669*'2. AC Monitors'!$B$15),'1. Version 7 Dataset'!CK669)</f>
        <v>38.558459999999997</v>
      </c>
      <c r="CM669" s="33">
        <f>IF($CD669=TRUE,CL669-($CI669*'2. AC Monitors'!$D$15),CL669)</f>
        <v>38.558459999999997</v>
      </c>
      <c r="CN669" s="33">
        <f>IF($CB669=TRUE,CM669-($CI669*'2. AC Monitors'!$E$15),CM669)</f>
        <v>38.558459999999997</v>
      </c>
      <c r="CO669" s="33">
        <f>IF($CA669="DC",CN669+(CI669*(1-'2. AC Monitors'!$D$21)),CN669)</f>
        <v>38.558459999999997</v>
      </c>
      <c r="CP669" s="35">
        <f>('2. AC Monitors'!$A$8*'1. Version 7 Dataset'!$R669)+'2. AC Monitors'!$C$8</f>
        <v>32.107199999999999</v>
      </c>
      <c r="CQ669" s="35">
        <f t="shared" si="76"/>
        <v>0</v>
      </c>
      <c r="CR669" s="33">
        <f>(IF(CD669=TRUE,CI669+(CI669*'2. AC Monitors'!$D$15),'1. Version 7 Dataset'!CI669))*0.85</f>
        <v>34.788119999999999</v>
      </c>
      <c r="CS669" s="35">
        <f t="shared" si="77"/>
        <v>0</v>
      </c>
      <c r="CT669" s="35">
        <f>($AZ669*$R669*'3. Signage Displays'!$A$7)+'3. Signage Displays'!$B$7*TANH('3. Signage Displays'!$C$7*('1. Version 7 Dataset'!$R669+'3. Signage Displays'!$D$7)+'3. Signage Displays'!$E$7)+'3. Signage Displays'!$F$7</f>
        <v>29.30447133162459</v>
      </c>
      <c r="CU669" s="36">
        <f>($AZ669*$R669*'3. Signage Displays'!$A$7)</f>
        <v>2.2565919999999999</v>
      </c>
      <c r="CV669" s="37">
        <f>BE669-(AZ669*R669*'3. Signage Displays'!$A$7)</f>
        <v>12.973408000000001</v>
      </c>
      <c r="CW669" s="37">
        <f>IF(CC669=TRUE,CV669-(CT669*'3. Signage Displays'!$A$12),CV669)</f>
        <v>12.973408000000001</v>
      </c>
      <c r="CX669" s="38">
        <f>'3. Signage Displays'!$B$7*TANH('3. Signage Displays'!$C$7*('1. Version 7 Dataset'!R669+'3. Signage Displays'!$D$7)+'3. Signage Displays'!$E$7)+'3. Signage Displays'!$F$7</f>
        <v>27.047879331624593</v>
      </c>
      <c r="CY669" s="28">
        <f t="shared" si="78"/>
        <v>1</v>
      </c>
    </row>
    <row r="670" spans="1:103" s="17" customFormat="1" ht="19.5" customHeight="1">
      <c r="A670" s="28">
        <v>1040</v>
      </c>
      <c r="B670" s="29" t="s">
        <v>72</v>
      </c>
      <c r="C670" s="29" t="s">
        <v>440</v>
      </c>
      <c r="D670" s="29" t="s">
        <v>441</v>
      </c>
      <c r="E670" s="29" t="s">
        <v>75</v>
      </c>
      <c r="F670" s="29" t="s">
        <v>440</v>
      </c>
      <c r="G670" s="29" t="s">
        <v>441</v>
      </c>
      <c r="H670" s="29" t="s">
        <v>442</v>
      </c>
      <c r="I670" s="29" t="s">
        <v>78</v>
      </c>
      <c r="J670" s="29" t="s">
        <v>79</v>
      </c>
      <c r="K670" s="29"/>
      <c r="L670" s="29" t="s">
        <v>80</v>
      </c>
      <c r="M670" s="29"/>
      <c r="N670" s="30">
        <v>1000</v>
      </c>
      <c r="O670" s="30">
        <v>10.5</v>
      </c>
      <c r="P670" s="30">
        <v>18.7</v>
      </c>
      <c r="Q670" s="31">
        <v>21.5</v>
      </c>
      <c r="R670" s="30">
        <v>197.59</v>
      </c>
      <c r="S670" s="30">
        <v>1.78</v>
      </c>
      <c r="T670" s="30">
        <v>1080</v>
      </c>
      <c r="U670" s="30">
        <v>1920</v>
      </c>
      <c r="V670" s="32">
        <v>2.1</v>
      </c>
      <c r="W670" s="30">
        <v>10495</v>
      </c>
      <c r="X670" s="30">
        <v>60</v>
      </c>
      <c r="Y670" s="30">
        <v>85</v>
      </c>
      <c r="Z670" s="29" t="s">
        <v>443</v>
      </c>
      <c r="AA670" s="29" t="s">
        <v>86</v>
      </c>
      <c r="AB670" s="29"/>
      <c r="AC670" s="29"/>
      <c r="AD670" s="29" t="s">
        <v>84</v>
      </c>
      <c r="AE670" s="29" t="s">
        <v>84</v>
      </c>
      <c r="AF670" s="29" t="s">
        <v>248</v>
      </c>
      <c r="AG670" s="29" t="s">
        <v>118</v>
      </c>
      <c r="AH670" s="29" t="s">
        <v>119</v>
      </c>
      <c r="AI670" s="29"/>
      <c r="AJ670" s="29" t="s">
        <v>120</v>
      </c>
      <c r="AK670" s="29" t="s">
        <v>86</v>
      </c>
      <c r="AL670" s="29" t="s">
        <v>102</v>
      </c>
      <c r="AM670" s="29" t="s">
        <v>118</v>
      </c>
      <c r="AN670" s="29" t="s">
        <v>86</v>
      </c>
      <c r="AO670" s="29" t="s">
        <v>86</v>
      </c>
      <c r="AP670" s="29" t="s">
        <v>86</v>
      </c>
      <c r="AQ670" s="29" t="s">
        <v>96</v>
      </c>
      <c r="AR670" s="29"/>
      <c r="AS670" s="29" t="s">
        <v>84</v>
      </c>
      <c r="AT670" s="29" t="s">
        <v>121</v>
      </c>
      <c r="AU670" s="29"/>
      <c r="AV670" s="30">
        <v>1</v>
      </c>
      <c r="AW670" s="29" t="s">
        <v>84</v>
      </c>
      <c r="AX670" s="29" t="s">
        <v>84</v>
      </c>
      <c r="AY670" s="30">
        <v>250</v>
      </c>
      <c r="AZ670" s="30">
        <v>255.5</v>
      </c>
      <c r="BA670" s="30">
        <v>192.4</v>
      </c>
      <c r="BB670" s="30">
        <v>200.4</v>
      </c>
      <c r="BC670" s="29"/>
      <c r="BD670" s="29"/>
      <c r="BE670" s="30">
        <v>14.15</v>
      </c>
      <c r="BF670" s="29"/>
      <c r="BG670" s="30">
        <v>0.18</v>
      </c>
      <c r="BH670" s="29"/>
      <c r="BI670" s="29"/>
      <c r="BJ670" s="30">
        <v>0.11</v>
      </c>
      <c r="BK670" s="30">
        <v>44.41</v>
      </c>
      <c r="BL670" s="30">
        <v>44.41</v>
      </c>
      <c r="BM670" s="30">
        <v>50.6</v>
      </c>
      <c r="BN670" s="29"/>
      <c r="BO670" s="29"/>
      <c r="BP670" s="30">
        <v>0.15</v>
      </c>
      <c r="BQ670" s="30">
        <v>0.22</v>
      </c>
      <c r="BR670" s="29"/>
      <c r="BS670" s="30">
        <v>14.35</v>
      </c>
      <c r="BT670" s="30">
        <v>45.27</v>
      </c>
      <c r="BU670" s="29"/>
      <c r="BV670" s="30">
        <v>0</v>
      </c>
      <c r="BW670" s="28">
        <v>1040</v>
      </c>
      <c r="BX670" s="33">
        <f t="shared" si="73"/>
        <v>44.408819999999999</v>
      </c>
      <c r="BY670" s="34">
        <f>IF(COUNTIF($G$2:G670,G670)=1,1,0)</f>
        <v>1</v>
      </c>
      <c r="BZ670" s="34">
        <f t="shared" si="74"/>
        <v>1</v>
      </c>
      <c r="CA670" s="28" t="s">
        <v>3405</v>
      </c>
      <c r="CB670" s="34" t="b">
        <f t="shared" si="79"/>
        <v>0</v>
      </c>
      <c r="CC670" s="34" t="b">
        <f t="shared" si="75"/>
        <v>0</v>
      </c>
      <c r="CD670" s="34" t="b">
        <f t="array" ref="CD670">ISNUMBER(SEARCH("Touch Screen",$AJ670))</f>
        <v>0</v>
      </c>
      <c r="CE670" s="34"/>
      <c r="CF670" s="34"/>
      <c r="CG670" s="32">
        <v>85</v>
      </c>
      <c r="CH670" s="28">
        <v>0</v>
      </c>
      <c r="CI670" s="33">
        <f>('2. AC Monitors'!$A$8*'1. Version 7 Dataset'!$R670)+('1. Version 7 Dataset'!$V670*'2. AC Monitors'!$B$8)+'2. AC Monitors'!$C$8</f>
        <v>40.925979999999996</v>
      </c>
      <c r="CJ670" s="35">
        <f>BX670-('2. AC Monitors'!$B$8*V670)</f>
        <v>35.588819999999998</v>
      </c>
      <c r="CK670" s="33">
        <f>IF($CH670=0,CJ670,CJ670-('2. AC Monitors'!$A$15*'1. Version 7 Dataset'!$CG670))</f>
        <v>35.588819999999998</v>
      </c>
      <c r="CL670" s="33">
        <f>IF($CC670=TRUE,'1. Version 7 Dataset'!CK670-($CI670*'2. AC Monitors'!$B$15),'1. Version 7 Dataset'!CK670)</f>
        <v>35.588819999999998</v>
      </c>
      <c r="CM670" s="33">
        <f>IF($CD670=TRUE,CL670-($CI670*'2. AC Monitors'!$D$15),CL670)</f>
        <v>35.588819999999998</v>
      </c>
      <c r="CN670" s="33">
        <f>IF($CB670=TRUE,CM670-($CI670*'2. AC Monitors'!$E$15),CM670)</f>
        <v>35.588819999999998</v>
      </c>
      <c r="CO670" s="33">
        <f>IF($CA670="DC",CN670+(CI670*(1-'2. AC Monitors'!$D$21)),CN670)</f>
        <v>35.588819999999998</v>
      </c>
      <c r="CP670" s="35">
        <f>('2. AC Monitors'!$A$8*'1. Version 7 Dataset'!$R670)+'2. AC Monitors'!$C$8</f>
        <v>32.105980000000002</v>
      </c>
      <c r="CQ670" s="35">
        <f t="shared" si="76"/>
        <v>0</v>
      </c>
      <c r="CR670" s="33">
        <f>(IF(CD670=TRUE,CI670+(CI670*'2. AC Monitors'!$D$15),'1. Version 7 Dataset'!CI670))*0.85</f>
        <v>34.787082999999996</v>
      </c>
      <c r="CS670" s="35">
        <f t="shared" si="77"/>
        <v>0</v>
      </c>
      <c r="CT670" s="35">
        <f>($AZ670*$R670*'3. Signage Displays'!$A$7)+'3. Signage Displays'!$B$7*TANH('3. Signage Displays'!$C$7*('1. Version 7 Dataset'!$R670+'3. Signage Displays'!$D$7)+'3. Signage Displays'!$E$7)+'3. Signage Displays'!$F$7</f>
        <v>29.066651201140804</v>
      </c>
      <c r="CU670" s="36">
        <f>($AZ670*$R670*'3. Signage Displays'!$A$7)</f>
        <v>2.0193698000000002</v>
      </c>
      <c r="CV670" s="37">
        <f>BE670-(AZ670*R670*'3. Signage Displays'!$A$7)</f>
        <v>12.130630200000001</v>
      </c>
      <c r="CW670" s="37">
        <f>IF(CC670=TRUE,CV670-(CT670*'3. Signage Displays'!$A$12),CV670)</f>
        <v>12.130630200000001</v>
      </c>
      <c r="CX670" s="38">
        <f>'3. Signage Displays'!$B$7*TANH('3. Signage Displays'!$C$7*('1. Version 7 Dataset'!R670+'3. Signage Displays'!$D$7)+'3. Signage Displays'!$E$7)+'3. Signage Displays'!$F$7</f>
        <v>27.047281401140804</v>
      </c>
      <c r="CY670" s="28">
        <f t="shared" si="78"/>
        <v>1</v>
      </c>
    </row>
    <row r="671" spans="1:103" s="17" customFormat="1" ht="19.5" customHeight="1">
      <c r="A671" s="28">
        <v>1043</v>
      </c>
      <c r="B671" s="29" t="s">
        <v>1674</v>
      </c>
      <c r="C671" s="29" t="s">
        <v>1808</v>
      </c>
      <c r="D671" s="29" t="s">
        <v>1809</v>
      </c>
      <c r="E671" s="29" t="s">
        <v>1677</v>
      </c>
      <c r="F671" s="29" t="s">
        <v>1808</v>
      </c>
      <c r="G671" s="29" t="s">
        <v>1809</v>
      </c>
      <c r="H671" s="29"/>
      <c r="I671" s="29" t="s">
        <v>78</v>
      </c>
      <c r="J671" s="29" t="s">
        <v>100</v>
      </c>
      <c r="K671" s="29"/>
      <c r="L671" s="29" t="s">
        <v>80</v>
      </c>
      <c r="M671" s="29"/>
      <c r="N671" s="30">
        <v>1000</v>
      </c>
      <c r="O671" s="30">
        <v>11.8</v>
      </c>
      <c r="P671" s="30">
        <v>20.9</v>
      </c>
      <c r="Q671" s="31">
        <v>24</v>
      </c>
      <c r="R671" s="30">
        <v>246.12</v>
      </c>
      <c r="S671" s="30">
        <v>1.78</v>
      </c>
      <c r="T671" s="30">
        <v>1080</v>
      </c>
      <c r="U671" s="30">
        <v>1920</v>
      </c>
      <c r="V671" s="32">
        <v>2.1</v>
      </c>
      <c r="W671" s="30">
        <v>8425</v>
      </c>
      <c r="X671" s="30">
        <v>60</v>
      </c>
      <c r="Y671" s="30">
        <v>0.3</v>
      </c>
      <c r="Z671" s="29" t="s">
        <v>86</v>
      </c>
      <c r="AA671" s="29" t="s">
        <v>86</v>
      </c>
      <c r="AB671" s="29"/>
      <c r="AC671" s="29"/>
      <c r="AD671" s="29" t="s">
        <v>84</v>
      </c>
      <c r="AE671" s="29" t="s">
        <v>83</v>
      </c>
      <c r="AF671" s="29" t="s">
        <v>1248</v>
      </c>
      <c r="AG671" s="29" t="s">
        <v>1810</v>
      </c>
      <c r="AH671" s="29" t="s">
        <v>120</v>
      </c>
      <c r="AI671" s="29"/>
      <c r="AJ671" s="29" t="s">
        <v>86</v>
      </c>
      <c r="AK671" s="29" t="s">
        <v>86</v>
      </c>
      <c r="AL671" s="29" t="s">
        <v>102</v>
      </c>
      <c r="AM671" s="29" t="s">
        <v>1810</v>
      </c>
      <c r="AN671" s="29" t="s">
        <v>86</v>
      </c>
      <c r="AO671" s="29" t="s">
        <v>86</v>
      </c>
      <c r="AP671" s="29" t="s">
        <v>86</v>
      </c>
      <c r="AQ671" s="29" t="s">
        <v>96</v>
      </c>
      <c r="AR671" s="29"/>
      <c r="AS671" s="29" t="s">
        <v>84</v>
      </c>
      <c r="AT671" s="29" t="s">
        <v>89</v>
      </c>
      <c r="AU671" s="29"/>
      <c r="AV671" s="30">
        <v>1</v>
      </c>
      <c r="AW671" s="29" t="s">
        <v>84</v>
      </c>
      <c r="AX671" s="29" t="s">
        <v>84</v>
      </c>
      <c r="AY671" s="30">
        <v>250</v>
      </c>
      <c r="AZ671" s="30">
        <v>297.39999999999998</v>
      </c>
      <c r="BA671" s="30">
        <v>187.3</v>
      </c>
      <c r="BB671" s="30">
        <v>200.9</v>
      </c>
      <c r="BC671" s="29"/>
      <c r="BD671" s="29"/>
      <c r="BE671" s="30">
        <v>14.87</v>
      </c>
      <c r="BF671" s="29"/>
      <c r="BG671" s="30">
        <v>0.16</v>
      </c>
      <c r="BH671" s="29"/>
      <c r="BI671" s="29"/>
      <c r="BJ671" s="30">
        <v>0.13</v>
      </c>
      <c r="BK671" s="30">
        <v>46.5</v>
      </c>
      <c r="BL671" s="30">
        <v>46.5</v>
      </c>
      <c r="BM671" s="30">
        <v>54.9</v>
      </c>
      <c r="BN671" s="29"/>
      <c r="BO671" s="29"/>
      <c r="BP671" s="30">
        <v>0.18</v>
      </c>
      <c r="BQ671" s="30">
        <v>0.21</v>
      </c>
      <c r="BR671" s="29"/>
      <c r="BS671" s="30">
        <v>14.97</v>
      </c>
      <c r="BT671" s="30">
        <v>47.09</v>
      </c>
      <c r="BU671" s="29"/>
      <c r="BV671" s="30">
        <v>0</v>
      </c>
      <c r="BW671" s="28">
        <v>1043</v>
      </c>
      <c r="BX671" s="33">
        <f t="shared" si="73"/>
        <v>46.502459999999992</v>
      </c>
      <c r="BY671" s="34">
        <f>IF(COUNTIF($G$2:G671,G671)=1,1,0)</f>
        <v>1</v>
      </c>
      <c r="BZ671" s="34">
        <f t="shared" si="74"/>
        <v>1</v>
      </c>
      <c r="CA671" s="28" t="s">
        <v>3405</v>
      </c>
      <c r="CB671" s="34" t="b">
        <f t="shared" si="79"/>
        <v>0</v>
      </c>
      <c r="CC671" s="34" t="b">
        <f t="shared" si="75"/>
        <v>0</v>
      </c>
      <c r="CD671" s="34" t="b">
        <f t="array" ref="CD671">ISNUMBER(SEARCH("Touch Screen",$AJ671))</f>
        <v>0</v>
      </c>
      <c r="CE671" s="34"/>
      <c r="CF671" s="34"/>
      <c r="CG671" s="32">
        <v>0.3</v>
      </c>
      <c r="CH671" s="28">
        <v>0</v>
      </c>
      <c r="CI671" s="33">
        <f>('2. AC Monitors'!$A$8*'1. Version 7 Dataset'!$R671)+('1. Version 7 Dataset'!$V671*'2. AC Monitors'!$B$8)+'2. AC Monitors'!$C$8</f>
        <v>46.846640000000001</v>
      </c>
      <c r="CJ671" s="35">
        <f>BX671-('2. AC Monitors'!$B$8*V671)</f>
        <v>37.682459999999992</v>
      </c>
      <c r="CK671" s="33">
        <f>IF($CH671=0,CJ671,CJ671-('2. AC Monitors'!$A$15*'1. Version 7 Dataset'!$CG671))</f>
        <v>37.682459999999992</v>
      </c>
      <c r="CL671" s="33">
        <f>IF($CC671=TRUE,'1. Version 7 Dataset'!CK671-($CI671*'2. AC Monitors'!$B$15),'1. Version 7 Dataset'!CK671)</f>
        <v>37.682459999999992</v>
      </c>
      <c r="CM671" s="33">
        <f>IF($CD671=TRUE,CL671-($CI671*'2. AC Monitors'!$D$15),CL671)</f>
        <v>37.682459999999992</v>
      </c>
      <c r="CN671" s="33">
        <f>IF($CB671=TRUE,CM671-($CI671*'2. AC Monitors'!$E$15),CM671)</f>
        <v>37.682459999999992</v>
      </c>
      <c r="CO671" s="33">
        <f>IF($CA671="DC",CN671+(CI671*(1-'2. AC Monitors'!$D$21)),CN671)</f>
        <v>37.682459999999992</v>
      </c>
      <c r="CP671" s="35">
        <f>('2. AC Monitors'!$A$8*'1. Version 7 Dataset'!$R671)+'2. AC Monitors'!$C$8</f>
        <v>38.02664</v>
      </c>
      <c r="CQ671" s="35">
        <f t="shared" si="76"/>
        <v>1</v>
      </c>
      <c r="CR671" s="33">
        <f>(IF(CD671=TRUE,CI671+(CI671*'2. AC Monitors'!$D$15),'1. Version 7 Dataset'!CI671))*0.85</f>
        <v>39.819643999999997</v>
      </c>
      <c r="CS671" s="35">
        <f t="shared" si="77"/>
        <v>0</v>
      </c>
      <c r="CT671" s="35">
        <f>($AZ671*$R671*'3. Signage Displays'!$A$7)+'3. Signage Displays'!$B$7*TANH('3. Signage Displays'!$C$7*('1. Version 7 Dataset'!$R671+'3. Signage Displays'!$D$7)+'3. Signage Displays'!$E$7)+'3. Signage Displays'!$F$7</f>
        <v>32.87218547997815</v>
      </c>
      <c r="CU671" s="36">
        <f>($AZ671*$R671*'3. Signage Displays'!$A$7)</f>
        <v>2.9278435199999997</v>
      </c>
      <c r="CV671" s="37">
        <f>BE671-(AZ671*R671*'3. Signage Displays'!$A$7)</f>
        <v>11.94215648</v>
      </c>
      <c r="CW671" s="37">
        <f>IF(CC671=TRUE,CV671-(CT671*'3. Signage Displays'!$A$12),CV671)</f>
        <v>11.94215648</v>
      </c>
      <c r="CX671" s="38">
        <f>'3. Signage Displays'!$B$7*TANH('3. Signage Displays'!$C$7*('1. Version 7 Dataset'!R671+'3. Signage Displays'!$D$7)+'3. Signage Displays'!$E$7)+'3. Signage Displays'!$F$7</f>
        <v>29.94434195997815</v>
      </c>
      <c r="CY671" s="28">
        <f t="shared" si="78"/>
        <v>1</v>
      </c>
    </row>
    <row r="672" spans="1:103" s="17" customFormat="1" ht="19.5" customHeight="1">
      <c r="A672" s="28">
        <v>1044</v>
      </c>
      <c r="B672" s="29" t="s">
        <v>1268</v>
      </c>
      <c r="C672" s="29" t="s">
        <v>1342</v>
      </c>
      <c r="D672" s="29" t="s">
        <v>1343</v>
      </c>
      <c r="E672" s="29" t="s">
        <v>1271</v>
      </c>
      <c r="F672" s="29" t="s">
        <v>1342</v>
      </c>
      <c r="G672" s="29" t="s">
        <v>1343</v>
      </c>
      <c r="H672" s="29"/>
      <c r="I672" s="29" t="s">
        <v>78</v>
      </c>
      <c r="J672" s="29" t="s">
        <v>100</v>
      </c>
      <c r="K672" s="29" t="s">
        <v>105</v>
      </c>
      <c r="L672" s="29" t="s">
        <v>80</v>
      </c>
      <c r="M672" s="29" t="s">
        <v>105</v>
      </c>
      <c r="N672" s="30">
        <v>3000</v>
      </c>
      <c r="O672" s="30">
        <v>10.5</v>
      </c>
      <c r="P672" s="30">
        <v>18.7</v>
      </c>
      <c r="Q672" s="31">
        <v>21.5</v>
      </c>
      <c r="R672" s="30">
        <v>197.52</v>
      </c>
      <c r="S672" s="30">
        <v>1.78</v>
      </c>
      <c r="T672" s="30">
        <v>1080</v>
      </c>
      <c r="U672" s="30">
        <v>1920</v>
      </c>
      <c r="V672" s="32">
        <v>2.1</v>
      </c>
      <c r="W672" s="30">
        <v>10498</v>
      </c>
      <c r="X672" s="30">
        <v>60</v>
      </c>
      <c r="Y672" s="30">
        <v>34</v>
      </c>
      <c r="Z672" s="29" t="s">
        <v>150</v>
      </c>
      <c r="AA672" s="29" t="s">
        <v>86</v>
      </c>
      <c r="AB672" s="29"/>
      <c r="AC672" s="29"/>
      <c r="AD672" s="29" t="s">
        <v>84</v>
      </c>
      <c r="AE672" s="29" t="s">
        <v>83</v>
      </c>
      <c r="AF672" s="29" t="s">
        <v>830</v>
      </c>
      <c r="AG672" s="29" t="s">
        <v>105</v>
      </c>
      <c r="AH672" s="29" t="s">
        <v>318</v>
      </c>
      <c r="AI672" s="29" t="s">
        <v>105</v>
      </c>
      <c r="AJ672" s="29" t="s">
        <v>318</v>
      </c>
      <c r="AK672" s="29" t="s">
        <v>318</v>
      </c>
      <c r="AL672" s="29" t="s">
        <v>87</v>
      </c>
      <c r="AM672" s="29" t="s">
        <v>105</v>
      </c>
      <c r="AN672" s="29" t="s">
        <v>86</v>
      </c>
      <c r="AO672" s="29" t="s">
        <v>86</v>
      </c>
      <c r="AP672" s="29" t="s">
        <v>86</v>
      </c>
      <c r="AQ672" s="29" t="s">
        <v>96</v>
      </c>
      <c r="AR672" s="29" t="s">
        <v>105</v>
      </c>
      <c r="AS672" s="29" t="s">
        <v>84</v>
      </c>
      <c r="AT672" s="29" t="s">
        <v>89</v>
      </c>
      <c r="AU672" s="29" t="s">
        <v>105</v>
      </c>
      <c r="AV672" s="30">
        <v>0</v>
      </c>
      <c r="AW672" s="29" t="s">
        <v>84</v>
      </c>
      <c r="AX672" s="29" t="s">
        <v>83</v>
      </c>
      <c r="AY672" s="30">
        <v>250</v>
      </c>
      <c r="AZ672" s="30">
        <v>271</v>
      </c>
      <c r="BA672" s="30">
        <v>216</v>
      </c>
      <c r="BB672" s="30">
        <v>200</v>
      </c>
      <c r="BC672" s="29"/>
      <c r="BD672" s="29"/>
      <c r="BE672" s="30">
        <v>15.4</v>
      </c>
      <c r="BF672" s="29"/>
      <c r="BG672" s="30">
        <v>0.7</v>
      </c>
      <c r="BH672" s="29"/>
      <c r="BI672" s="29"/>
      <c r="BJ672" s="30">
        <v>0.19</v>
      </c>
      <c r="BK672" s="30">
        <v>51.2</v>
      </c>
      <c r="BL672" s="30">
        <v>51.2</v>
      </c>
      <c r="BM672" s="30">
        <v>58.2</v>
      </c>
      <c r="BN672" s="29"/>
      <c r="BO672" s="29"/>
      <c r="BP672" s="30">
        <v>0.24</v>
      </c>
      <c r="BQ672" s="30">
        <v>0.76</v>
      </c>
      <c r="BR672" s="29"/>
      <c r="BS672" s="30">
        <v>15.4</v>
      </c>
      <c r="BT672" s="30">
        <v>51.54</v>
      </c>
      <c r="BU672" s="29"/>
      <c r="BV672" s="30">
        <v>0</v>
      </c>
      <c r="BW672" s="28">
        <v>1044</v>
      </c>
      <c r="BX672" s="33">
        <f t="shared" si="73"/>
        <v>51.202199999999998</v>
      </c>
      <c r="BY672" s="34">
        <f>IF(COUNTIF($G$2:G672,G672)=1,1,0)</f>
        <v>1</v>
      </c>
      <c r="BZ672" s="34">
        <f t="shared" si="74"/>
        <v>1</v>
      </c>
      <c r="CA672" s="28" t="s">
        <v>3405</v>
      </c>
      <c r="CB672" s="34" t="b">
        <f t="shared" si="79"/>
        <v>0</v>
      </c>
      <c r="CC672" s="34" t="b">
        <f t="shared" si="75"/>
        <v>0</v>
      </c>
      <c r="CD672" s="34" t="b">
        <f t="array" ref="CD672">ISNUMBER(SEARCH("Touch Screen",$AJ672))</f>
        <v>1</v>
      </c>
      <c r="CE672" s="34"/>
      <c r="CF672" s="34"/>
      <c r="CG672" s="32">
        <v>34</v>
      </c>
      <c r="CH672" s="28">
        <v>0</v>
      </c>
      <c r="CI672" s="33">
        <f>('2. AC Monitors'!$A$8*'1. Version 7 Dataset'!$R672)+('1. Version 7 Dataset'!$V672*'2. AC Monitors'!$B$8)+'2. AC Monitors'!$C$8</f>
        <v>40.917439999999999</v>
      </c>
      <c r="CJ672" s="35">
        <f>BX672-('2. AC Monitors'!$B$8*V672)</f>
        <v>42.382199999999997</v>
      </c>
      <c r="CK672" s="33">
        <f>IF($CH672=0,CJ672,CJ672-('2. AC Monitors'!$A$15*'1. Version 7 Dataset'!$CG672))</f>
        <v>42.382199999999997</v>
      </c>
      <c r="CL672" s="33">
        <f>IF($CC672=TRUE,'1. Version 7 Dataset'!CK672-($CI672*'2. AC Monitors'!$B$15),'1. Version 7 Dataset'!CK672)</f>
        <v>42.382199999999997</v>
      </c>
      <c r="CM672" s="33">
        <f>IF($CD672=TRUE,CL672-($CI672*'2. AC Monitors'!$D$15),CL672)</f>
        <v>36.244583999999996</v>
      </c>
      <c r="CN672" s="33">
        <f>IF($CB672=TRUE,CM672-($CI672*'2. AC Monitors'!$E$15),CM672)</f>
        <v>36.244583999999996</v>
      </c>
      <c r="CO672" s="33">
        <f>IF($CA672="DC",CN672+(CI672*(1-'2. AC Monitors'!$D$21)),CN672)</f>
        <v>36.244583999999996</v>
      </c>
      <c r="CP672" s="35">
        <f>('2. AC Monitors'!$A$8*'1. Version 7 Dataset'!$R672)+'2. AC Monitors'!$C$8</f>
        <v>32.097440000000006</v>
      </c>
      <c r="CQ672" s="35">
        <f t="shared" si="76"/>
        <v>0</v>
      </c>
      <c r="CR672" s="33">
        <f>(IF(CD672=TRUE,CI672+(CI672*'2. AC Monitors'!$D$15),'1. Version 7 Dataset'!CI672))*0.85</f>
        <v>39.996797600000001</v>
      </c>
      <c r="CS672" s="35">
        <f t="shared" si="77"/>
        <v>0</v>
      </c>
      <c r="CT672" s="35">
        <f>($AZ672*$R672*'3. Signage Displays'!$A$7)+'3. Signage Displays'!$B$7*TANH('3. Signage Displays'!$C$7*('1. Version 7 Dataset'!$R672+'3. Signage Displays'!$D$7)+'3. Signage Displays'!$E$7)+'3. Signage Displays'!$F$7</f>
        <v>29.184212677923767</v>
      </c>
      <c r="CU672" s="36">
        <f>($AZ672*$R672*'3. Signage Displays'!$A$7)</f>
        <v>2.1411168000000003</v>
      </c>
      <c r="CV672" s="37">
        <f>BE672-(AZ672*R672*'3. Signage Displays'!$A$7)</f>
        <v>13.2588832</v>
      </c>
      <c r="CW672" s="37">
        <f>IF(CC672=TRUE,CV672-(CT672*'3. Signage Displays'!$A$12),CV672)</f>
        <v>13.2588832</v>
      </c>
      <c r="CX672" s="38">
        <f>'3. Signage Displays'!$B$7*TANH('3. Signage Displays'!$C$7*('1. Version 7 Dataset'!R672+'3. Signage Displays'!$D$7)+'3. Signage Displays'!$E$7)+'3. Signage Displays'!$F$7</f>
        <v>27.043095877923768</v>
      </c>
      <c r="CY672" s="28">
        <f t="shared" si="78"/>
        <v>1</v>
      </c>
    </row>
    <row r="673" spans="1:103" s="17" customFormat="1" ht="19.5" customHeight="1">
      <c r="A673" s="28">
        <v>1045</v>
      </c>
      <c r="B673" s="29" t="s">
        <v>1268</v>
      </c>
      <c r="C673" s="29" t="s">
        <v>1366</v>
      </c>
      <c r="D673" s="29" t="s">
        <v>1367</v>
      </c>
      <c r="E673" s="29" t="s">
        <v>1271</v>
      </c>
      <c r="F673" s="29" t="s">
        <v>1366</v>
      </c>
      <c r="G673" s="29" t="s">
        <v>1367</v>
      </c>
      <c r="H673" s="29" t="s">
        <v>1368</v>
      </c>
      <c r="I673" s="29" t="s">
        <v>78</v>
      </c>
      <c r="J673" s="29" t="s">
        <v>100</v>
      </c>
      <c r="K673" s="29" t="s">
        <v>105</v>
      </c>
      <c r="L673" s="29" t="s">
        <v>80</v>
      </c>
      <c r="M673" s="29" t="s">
        <v>105</v>
      </c>
      <c r="N673" s="30">
        <v>3000</v>
      </c>
      <c r="O673" s="30">
        <v>11.7</v>
      </c>
      <c r="P673" s="30">
        <v>20.8</v>
      </c>
      <c r="Q673" s="31">
        <v>23.8</v>
      </c>
      <c r="R673" s="30">
        <v>242.15</v>
      </c>
      <c r="S673" s="30">
        <v>1.78</v>
      </c>
      <c r="T673" s="30">
        <v>1080</v>
      </c>
      <c r="U673" s="30">
        <v>1920</v>
      </c>
      <c r="V673" s="32">
        <v>2.1</v>
      </c>
      <c r="W673" s="30">
        <v>8520</v>
      </c>
      <c r="X673" s="30">
        <v>60</v>
      </c>
      <c r="Y673" s="30">
        <v>32.799999999999997</v>
      </c>
      <c r="Z673" s="29" t="s">
        <v>150</v>
      </c>
      <c r="AA673" s="29" t="s">
        <v>86</v>
      </c>
      <c r="AB673" s="29"/>
      <c r="AC673" s="29"/>
      <c r="AD673" s="29" t="s">
        <v>84</v>
      </c>
      <c r="AE673" s="29" t="s">
        <v>83</v>
      </c>
      <c r="AF673" s="29" t="s">
        <v>452</v>
      </c>
      <c r="AG673" s="29" t="s">
        <v>105</v>
      </c>
      <c r="AH673" s="29" t="s">
        <v>86</v>
      </c>
      <c r="AI673" s="29" t="s">
        <v>105</v>
      </c>
      <c r="AJ673" s="29" t="s">
        <v>86</v>
      </c>
      <c r="AK673" s="29" t="s">
        <v>86</v>
      </c>
      <c r="AL673" s="29" t="s">
        <v>87</v>
      </c>
      <c r="AM673" s="29" t="s">
        <v>105</v>
      </c>
      <c r="AN673" s="29" t="s">
        <v>86</v>
      </c>
      <c r="AO673" s="29" t="s">
        <v>86</v>
      </c>
      <c r="AP673" s="29" t="s">
        <v>86</v>
      </c>
      <c r="AQ673" s="29" t="s">
        <v>96</v>
      </c>
      <c r="AR673" s="29" t="s">
        <v>105</v>
      </c>
      <c r="AS673" s="29" t="s">
        <v>84</v>
      </c>
      <c r="AT673" s="29" t="s">
        <v>89</v>
      </c>
      <c r="AU673" s="29" t="s">
        <v>105</v>
      </c>
      <c r="AV673" s="30">
        <v>0</v>
      </c>
      <c r="AW673" s="29" t="s">
        <v>84</v>
      </c>
      <c r="AX673" s="29" t="s">
        <v>83</v>
      </c>
      <c r="AY673" s="30">
        <v>250</v>
      </c>
      <c r="AZ673" s="30">
        <v>277.5</v>
      </c>
      <c r="BA673" s="30">
        <v>225.2</v>
      </c>
      <c r="BB673" s="30">
        <v>200</v>
      </c>
      <c r="BC673" s="29"/>
      <c r="BD673" s="29"/>
      <c r="BE673" s="30">
        <v>13.81</v>
      </c>
      <c r="BF673" s="29"/>
      <c r="BG673" s="30">
        <v>0.26</v>
      </c>
      <c r="BH673" s="29"/>
      <c r="BI673" s="29"/>
      <c r="BJ673" s="30">
        <v>0.16</v>
      </c>
      <c r="BK673" s="30">
        <v>43.82</v>
      </c>
      <c r="BL673" s="30">
        <v>43.82</v>
      </c>
      <c r="BM673" s="30">
        <v>60.6</v>
      </c>
      <c r="BN673" s="29"/>
      <c r="BO673" s="29"/>
      <c r="BP673" s="30">
        <v>0.21</v>
      </c>
      <c r="BQ673" s="30">
        <v>0.31</v>
      </c>
      <c r="BR673" s="29"/>
      <c r="BS673" s="30">
        <v>13.82</v>
      </c>
      <c r="BT673" s="30">
        <v>44.14</v>
      </c>
      <c r="BU673" s="29"/>
      <c r="BV673" s="30">
        <v>0</v>
      </c>
      <c r="BW673" s="28">
        <v>1045</v>
      </c>
      <c r="BX673" s="33">
        <f t="shared" si="73"/>
        <v>43.821899999999992</v>
      </c>
      <c r="BY673" s="34">
        <f>IF(COUNTIF($G$2:G673,G673)=1,1,0)</f>
        <v>1</v>
      </c>
      <c r="BZ673" s="34">
        <f t="shared" si="74"/>
        <v>1</v>
      </c>
      <c r="CA673" s="28" t="s">
        <v>3405</v>
      </c>
      <c r="CB673" s="34" t="b">
        <f t="shared" si="79"/>
        <v>0</v>
      </c>
      <c r="CC673" s="34" t="b">
        <f t="shared" si="75"/>
        <v>0</v>
      </c>
      <c r="CD673" s="34" t="b">
        <f t="array" ref="CD673">ISNUMBER(SEARCH("Touch Screen",$AJ673))</f>
        <v>0</v>
      </c>
      <c r="CE673" s="34"/>
      <c r="CF673" s="34"/>
      <c r="CG673" s="32">
        <v>32.799999999999997</v>
      </c>
      <c r="CH673" s="28">
        <v>0</v>
      </c>
      <c r="CI673" s="33">
        <f>('2. AC Monitors'!$A$8*'1. Version 7 Dataset'!$R673)+('1. Version 7 Dataset'!$V673*'2. AC Monitors'!$B$8)+'2. AC Monitors'!$C$8</f>
        <v>46.362300000000005</v>
      </c>
      <c r="CJ673" s="35">
        <f>BX673-('2. AC Monitors'!$B$8*V673)</f>
        <v>35.001899999999992</v>
      </c>
      <c r="CK673" s="33">
        <f>IF($CH673=0,CJ673,CJ673-('2. AC Monitors'!$A$15*'1. Version 7 Dataset'!$CG673))</f>
        <v>35.001899999999992</v>
      </c>
      <c r="CL673" s="33">
        <f>IF($CC673=TRUE,'1. Version 7 Dataset'!CK673-($CI673*'2. AC Monitors'!$B$15),'1. Version 7 Dataset'!CK673)</f>
        <v>35.001899999999992</v>
      </c>
      <c r="CM673" s="33">
        <f>IF($CD673=TRUE,CL673-($CI673*'2. AC Monitors'!$D$15),CL673)</f>
        <v>35.001899999999992</v>
      </c>
      <c r="CN673" s="33">
        <f>IF($CB673=TRUE,CM673-($CI673*'2. AC Monitors'!$E$15),CM673)</f>
        <v>35.001899999999992</v>
      </c>
      <c r="CO673" s="33">
        <f>IF($CA673="DC",CN673+(CI673*(1-'2. AC Monitors'!$D$21)),CN673)</f>
        <v>35.001899999999992</v>
      </c>
      <c r="CP673" s="35">
        <f>('2. AC Monitors'!$A$8*'1. Version 7 Dataset'!$R673)+'2. AC Monitors'!$C$8</f>
        <v>37.542299999999997</v>
      </c>
      <c r="CQ673" s="35">
        <f t="shared" si="76"/>
        <v>1</v>
      </c>
      <c r="CR673" s="33">
        <f>(IF(CD673=TRUE,CI673+(CI673*'2. AC Monitors'!$D$15),'1. Version 7 Dataset'!CI673))*0.85</f>
        <v>39.407955000000001</v>
      </c>
      <c r="CS673" s="35">
        <f t="shared" si="77"/>
        <v>0</v>
      </c>
      <c r="CT673" s="35">
        <f>($AZ673*$R673*'3. Signage Displays'!$A$7)+'3. Signage Displays'!$B$7*TANH('3. Signage Displays'!$C$7*('1. Version 7 Dataset'!$R673+'3. Signage Displays'!$D$7)+'3. Signage Displays'!$E$7)+'3. Signage Displays'!$F$7</f>
        <v>32.395604154896347</v>
      </c>
      <c r="CU673" s="36">
        <f>($AZ673*$R673*'3. Signage Displays'!$A$7)</f>
        <v>2.6878650000000004</v>
      </c>
      <c r="CV673" s="37">
        <f>BE673-(AZ673*R673*'3. Signage Displays'!$A$7)</f>
        <v>11.122135</v>
      </c>
      <c r="CW673" s="37">
        <f>IF(CC673=TRUE,CV673-(CT673*'3. Signage Displays'!$A$12),CV673)</f>
        <v>11.122135</v>
      </c>
      <c r="CX673" s="38">
        <f>'3. Signage Displays'!$B$7*TANH('3. Signage Displays'!$C$7*('1. Version 7 Dataset'!R673+'3. Signage Displays'!$D$7)+'3. Signage Displays'!$E$7)+'3. Signage Displays'!$F$7</f>
        <v>29.707739154896348</v>
      </c>
      <c r="CY673" s="28">
        <f t="shared" si="78"/>
        <v>1</v>
      </c>
    </row>
    <row r="674" spans="1:103" s="17" customFormat="1" ht="19.5" customHeight="1">
      <c r="A674" s="28">
        <v>1046</v>
      </c>
      <c r="B674" s="29" t="s">
        <v>808</v>
      </c>
      <c r="C674" s="29" t="s">
        <v>948</v>
      </c>
      <c r="D674" s="29" t="s">
        <v>949</v>
      </c>
      <c r="E674" s="29" t="s">
        <v>814</v>
      </c>
      <c r="F674" s="29" t="s">
        <v>948</v>
      </c>
      <c r="G674" s="29" t="s">
        <v>949</v>
      </c>
      <c r="H674" s="29" t="s">
        <v>950</v>
      </c>
      <c r="I674" s="29" t="s">
        <v>78</v>
      </c>
      <c r="J674" s="29" t="s">
        <v>88</v>
      </c>
      <c r="K674" s="29" t="s">
        <v>158</v>
      </c>
      <c r="L674" s="29" t="s">
        <v>80</v>
      </c>
      <c r="M674" s="29" t="s">
        <v>105</v>
      </c>
      <c r="N674" s="30">
        <v>1000</v>
      </c>
      <c r="O674" s="30">
        <v>10.5</v>
      </c>
      <c r="P674" s="30">
        <v>18.7</v>
      </c>
      <c r="Q674" s="31">
        <v>21.5</v>
      </c>
      <c r="R674" s="30">
        <v>197.6</v>
      </c>
      <c r="S674" s="30">
        <v>1.78</v>
      </c>
      <c r="T674" s="30">
        <v>1080</v>
      </c>
      <c r="U674" s="30">
        <v>1920</v>
      </c>
      <c r="V674" s="32">
        <v>2.1</v>
      </c>
      <c r="W674" s="30">
        <v>10494</v>
      </c>
      <c r="X674" s="30">
        <v>60</v>
      </c>
      <c r="Y674" s="30">
        <v>32.700000000000003</v>
      </c>
      <c r="Z674" s="29" t="s">
        <v>86</v>
      </c>
      <c r="AA674" s="29" t="s">
        <v>86</v>
      </c>
      <c r="AB674" s="29"/>
      <c r="AC674" s="29"/>
      <c r="AD674" s="29" t="s">
        <v>83</v>
      </c>
      <c r="AE674" s="29" t="s">
        <v>83</v>
      </c>
      <c r="AF674" s="29" t="s">
        <v>270</v>
      </c>
      <c r="AG674" s="29" t="s">
        <v>105</v>
      </c>
      <c r="AH674" s="29" t="s">
        <v>86</v>
      </c>
      <c r="AI674" s="29" t="s">
        <v>105</v>
      </c>
      <c r="AJ674" s="29" t="s">
        <v>86</v>
      </c>
      <c r="AK674" s="29" t="s">
        <v>86</v>
      </c>
      <c r="AL674" s="29" t="s">
        <v>102</v>
      </c>
      <c r="AM674" s="29" t="s">
        <v>105</v>
      </c>
      <c r="AN674" s="29" t="s">
        <v>86</v>
      </c>
      <c r="AO674" s="29" t="s">
        <v>86</v>
      </c>
      <c r="AP674" s="29" t="s">
        <v>86</v>
      </c>
      <c r="AQ674" s="29" t="s">
        <v>96</v>
      </c>
      <c r="AR674" s="29" t="s">
        <v>105</v>
      </c>
      <c r="AS674" s="29" t="s">
        <v>84</v>
      </c>
      <c r="AT674" s="29" t="s">
        <v>89</v>
      </c>
      <c r="AU674" s="29" t="s">
        <v>105</v>
      </c>
      <c r="AV674" s="30">
        <v>5</v>
      </c>
      <c r="AW674" s="29" t="s">
        <v>84</v>
      </c>
      <c r="AX674" s="29" t="s">
        <v>84</v>
      </c>
      <c r="AY674" s="30">
        <v>250</v>
      </c>
      <c r="AZ674" s="30">
        <v>238.4</v>
      </c>
      <c r="BA674" s="30">
        <v>210.3</v>
      </c>
      <c r="BB674" s="30">
        <v>200</v>
      </c>
      <c r="BC674" s="29"/>
      <c r="BD674" s="29"/>
      <c r="BE674" s="30">
        <v>14.71</v>
      </c>
      <c r="BF674" s="29"/>
      <c r="BG674" s="30">
        <v>0.14000000000000001</v>
      </c>
      <c r="BH674" s="29"/>
      <c r="BI674" s="29"/>
      <c r="BJ674" s="30">
        <v>0.12</v>
      </c>
      <c r="BK674" s="30">
        <v>45.9</v>
      </c>
      <c r="BL674" s="30">
        <v>45.9</v>
      </c>
      <c r="BM674" s="30">
        <v>50.6</v>
      </c>
      <c r="BN674" s="29"/>
      <c r="BO674" s="29"/>
      <c r="BP674" s="30">
        <v>0.14000000000000001</v>
      </c>
      <c r="BQ674" s="30">
        <v>0.16</v>
      </c>
      <c r="BR674" s="29"/>
      <c r="BS674" s="30">
        <v>14.64</v>
      </c>
      <c r="BT674" s="30">
        <v>45.8</v>
      </c>
      <c r="BU674" s="29"/>
      <c r="BV674" s="30">
        <v>0</v>
      </c>
      <c r="BW674" s="28">
        <v>1046</v>
      </c>
      <c r="BX674" s="33">
        <f t="shared" si="73"/>
        <v>45.898020000000002</v>
      </c>
      <c r="BY674" s="34">
        <f>IF(COUNTIF($G$2:G674,G674)=1,1,0)</f>
        <v>1</v>
      </c>
      <c r="BZ674" s="34">
        <f t="shared" si="74"/>
        <v>1</v>
      </c>
      <c r="CA674" s="28" t="s">
        <v>3405</v>
      </c>
      <c r="CB674" s="34" t="b">
        <f t="shared" si="79"/>
        <v>0</v>
      </c>
      <c r="CC674" s="34" t="b">
        <f t="shared" si="75"/>
        <v>0</v>
      </c>
      <c r="CD674" s="34" t="b">
        <f t="array" ref="CD674">ISNUMBER(SEARCH("Touch Screen",$AJ674))</f>
        <v>0</v>
      </c>
      <c r="CE674" s="34"/>
      <c r="CF674" s="34"/>
      <c r="CG674" s="32">
        <v>32.700000000000003</v>
      </c>
      <c r="CH674" s="28">
        <v>0</v>
      </c>
      <c r="CI674" s="33">
        <f>('2. AC Monitors'!$A$8*'1. Version 7 Dataset'!$R674)+('1. Version 7 Dataset'!$V674*'2. AC Monitors'!$B$8)+'2. AC Monitors'!$C$8</f>
        <v>40.927199999999999</v>
      </c>
      <c r="CJ674" s="35">
        <f>BX674-('2. AC Monitors'!$B$8*V674)</f>
        <v>37.078020000000002</v>
      </c>
      <c r="CK674" s="33">
        <f>IF($CH674=0,CJ674,CJ674-('2. AC Monitors'!$A$15*'1. Version 7 Dataset'!$CG674))</f>
        <v>37.078020000000002</v>
      </c>
      <c r="CL674" s="33">
        <f>IF($CC674=TRUE,'1. Version 7 Dataset'!CK674-($CI674*'2. AC Monitors'!$B$15),'1. Version 7 Dataset'!CK674)</f>
        <v>37.078020000000002</v>
      </c>
      <c r="CM674" s="33">
        <f>IF($CD674=TRUE,CL674-($CI674*'2. AC Monitors'!$D$15),CL674)</f>
        <v>37.078020000000002</v>
      </c>
      <c r="CN674" s="33">
        <f>IF($CB674=TRUE,CM674-($CI674*'2. AC Monitors'!$E$15),CM674)</f>
        <v>37.078020000000002</v>
      </c>
      <c r="CO674" s="33">
        <f>IF($CA674="DC",CN674+(CI674*(1-'2. AC Monitors'!$D$21)),CN674)</f>
        <v>37.078020000000002</v>
      </c>
      <c r="CP674" s="35">
        <f>('2. AC Monitors'!$A$8*'1. Version 7 Dataset'!$R674)+'2. AC Monitors'!$C$8</f>
        <v>32.107199999999999</v>
      </c>
      <c r="CQ674" s="35">
        <f t="shared" si="76"/>
        <v>0</v>
      </c>
      <c r="CR674" s="33">
        <f>(IF(CD674=TRUE,CI674+(CI674*'2. AC Monitors'!$D$15),'1. Version 7 Dataset'!CI674))*0.85</f>
        <v>34.788119999999999</v>
      </c>
      <c r="CS674" s="35">
        <f t="shared" si="77"/>
        <v>0</v>
      </c>
      <c r="CT674" s="35">
        <f>($AZ674*$R674*'3. Signage Displays'!$A$7)+'3. Signage Displays'!$B$7*TANH('3. Signage Displays'!$C$7*('1. Version 7 Dataset'!$R674+'3. Signage Displays'!$D$7)+'3. Signage Displays'!$E$7)+'3. Signage Displays'!$F$7</f>
        <v>28.932192931624591</v>
      </c>
      <c r="CU674" s="36">
        <f>($AZ674*$R674*'3. Signage Displays'!$A$7)</f>
        <v>1.8843136</v>
      </c>
      <c r="CV674" s="37">
        <f>BE674-(AZ674*R674*'3. Signage Displays'!$A$7)</f>
        <v>12.8256864</v>
      </c>
      <c r="CW674" s="37">
        <f>IF(CC674=TRUE,CV674-(CT674*'3. Signage Displays'!$A$12),CV674)</f>
        <v>12.8256864</v>
      </c>
      <c r="CX674" s="38">
        <f>'3. Signage Displays'!$B$7*TANH('3. Signage Displays'!$C$7*('1. Version 7 Dataset'!R674+'3. Signage Displays'!$D$7)+'3. Signage Displays'!$E$7)+'3. Signage Displays'!$F$7</f>
        <v>27.047879331624593</v>
      </c>
      <c r="CY674" s="28">
        <f t="shared" si="78"/>
        <v>1</v>
      </c>
    </row>
    <row r="675" spans="1:103" s="17" customFormat="1" ht="19.5" customHeight="1">
      <c r="A675" s="28">
        <v>1047</v>
      </c>
      <c r="B675" s="29" t="s">
        <v>808</v>
      </c>
      <c r="C675" s="29" t="s">
        <v>958</v>
      </c>
      <c r="D675" s="29" t="s">
        <v>962</v>
      </c>
      <c r="E675" s="29" t="s">
        <v>814</v>
      </c>
      <c r="F675" s="29" t="s">
        <v>963</v>
      </c>
      <c r="G675" s="29" t="s">
        <v>964</v>
      </c>
      <c r="H675" s="29" t="s">
        <v>965</v>
      </c>
      <c r="I675" s="29" t="s">
        <v>78</v>
      </c>
      <c r="J675" s="29" t="s">
        <v>88</v>
      </c>
      <c r="K675" s="29" t="s">
        <v>158</v>
      </c>
      <c r="L675" s="29" t="s">
        <v>80</v>
      </c>
      <c r="M675" s="29" t="s">
        <v>105</v>
      </c>
      <c r="N675" s="30">
        <v>1000</v>
      </c>
      <c r="O675" s="30">
        <v>11.3</v>
      </c>
      <c r="P675" s="30">
        <v>20</v>
      </c>
      <c r="Q675" s="31">
        <v>23</v>
      </c>
      <c r="R675" s="30">
        <v>226.05</v>
      </c>
      <c r="S675" s="30">
        <v>1.78</v>
      </c>
      <c r="T675" s="30">
        <v>1080</v>
      </c>
      <c r="U675" s="30">
        <v>1920</v>
      </c>
      <c r="V675" s="32">
        <v>2.1</v>
      </c>
      <c r="W675" s="30">
        <v>9173</v>
      </c>
      <c r="X675" s="30">
        <v>60</v>
      </c>
      <c r="Y675" s="30">
        <v>33</v>
      </c>
      <c r="Z675" s="29" t="s">
        <v>86</v>
      </c>
      <c r="AA675" s="29" t="s">
        <v>86</v>
      </c>
      <c r="AB675" s="29"/>
      <c r="AC675" s="29"/>
      <c r="AD675" s="29" t="s">
        <v>83</v>
      </c>
      <c r="AE675" s="29" t="s">
        <v>83</v>
      </c>
      <c r="AF675" s="29" t="s">
        <v>106</v>
      </c>
      <c r="AG675" s="29" t="s">
        <v>105</v>
      </c>
      <c r="AH675" s="29" t="s">
        <v>86</v>
      </c>
      <c r="AI675" s="29" t="s">
        <v>105</v>
      </c>
      <c r="AJ675" s="29" t="s">
        <v>86</v>
      </c>
      <c r="AK675" s="29" t="s">
        <v>86</v>
      </c>
      <c r="AL675" s="29" t="s">
        <v>107</v>
      </c>
      <c r="AM675" s="29" t="s">
        <v>105</v>
      </c>
      <c r="AN675" s="29" t="s">
        <v>86</v>
      </c>
      <c r="AO675" s="29" t="s">
        <v>86</v>
      </c>
      <c r="AP675" s="29" t="s">
        <v>86</v>
      </c>
      <c r="AQ675" s="29" t="s">
        <v>96</v>
      </c>
      <c r="AR675" s="29" t="s">
        <v>105</v>
      </c>
      <c r="AS675" s="29" t="s">
        <v>84</v>
      </c>
      <c r="AT675" s="29" t="s">
        <v>89</v>
      </c>
      <c r="AU675" s="29" t="s">
        <v>105</v>
      </c>
      <c r="AV675" s="30">
        <v>5</v>
      </c>
      <c r="AW675" s="29" t="s">
        <v>84</v>
      </c>
      <c r="AX675" s="29" t="s">
        <v>84</v>
      </c>
      <c r="AY675" s="30">
        <v>250</v>
      </c>
      <c r="AZ675" s="30">
        <v>230.6</v>
      </c>
      <c r="BA675" s="30">
        <v>198.5</v>
      </c>
      <c r="BB675" s="30">
        <v>200</v>
      </c>
      <c r="BC675" s="29"/>
      <c r="BD675" s="29"/>
      <c r="BE675" s="30">
        <v>15.2</v>
      </c>
      <c r="BF675" s="29"/>
      <c r="BG675" s="30">
        <v>0.15</v>
      </c>
      <c r="BH675" s="29"/>
      <c r="BI675" s="29"/>
      <c r="BJ675" s="30">
        <v>0.12</v>
      </c>
      <c r="BK675" s="30">
        <v>47.46</v>
      </c>
      <c r="BL675" s="30">
        <v>47.46</v>
      </c>
      <c r="BM675" s="30">
        <v>50.8</v>
      </c>
      <c r="BN675" s="29"/>
      <c r="BO675" s="29"/>
      <c r="BP675" s="30">
        <v>0.16</v>
      </c>
      <c r="BQ675" s="30">
        <v>0.19</v>
      </c>
      <c r="BR675" s="29"/>
      <c r="BS675" s="30">
        <v>15.31</v>
      </c>
      <c r="BT675" s="30">
        <v>48.02</v>
      </c>
      <c r="BU675" s="29"/>
      <c r="BV675" s="30">
        <v>0</v>
      </c>
      <c r="BW675" s="28">
        <v>1047</v>
      </c>
      <c r="BX675" s="33">
        <f t="shared" si="73"/>
        <v>47.457299999999996</v>
      </c>
      <c r="BY675" s="34">
        <f>IF(COUNTIF($G$2:G675,G675)=1,1,0)</f>
        <v>1</v>
      </c>
      <c r="BZ675" s="34">
        <f t="shared" si="74"/>
        <v>1</v>
      </c>
      <c r="CA675" s="28" t="s">
        <v>3405</v>
      </c>
      <c r="CB675" s="34" t="b">
        <f t="shared" si="79"/>
        <v>0</v>
      </c>
      <c r="CC675" s="34" t="b">
        <f t="shared" si="75"/>
        <v>0</v>
      </c>
      <c r="CD675" s="34" t="b">
        <f t="array" ref="CD675">ISNUMBER(SEARCH("Touch Screen",$AJ675))</f>
        <v>0</v>
      </c>
      <c r="CE675" s="34"/>
      <c r="CF675" s="34"/>
      <c r="CG675" s="32">
        <v>33</v>
      </c>
      <c r="CH675" s="28">
        <v>0</v>
      </c>
      <c r="CI675" s="33">
        <f>('2. AC Monitors'!$A$8*'1. Version 7 Dataset'!$R675)+('1. Version 7 Dataset'!$V675*'2. AC Monitors'!$B$8)+'2. AC Monitors'!$C$8</f>
        <v>44.398099999999999</v>
      </c>
      <c r="CJ675" s="35">
        <f>BX675-('2. AC Monitors'!$B$8*V675)</f>
        <v>38.637299999999996</v>
      </c>
      <c r="CK675" s="33">
        <f>IF($CH675=0,CJ675,CJ675-('2. AC Monitors'!$A$15*'1. Version 7 Dataset'!$CG675))</f>
        <v>38.637299999999996</v>
      </c>
      <c r="CL675" s="33">
        <f>IF($CC675=TRUE,'1. Version 7 Dataset'!CK675-($CI675*'2. AC Monitors'!$B$15),'1. Version 7 Dataset'!CK675)</f>
        <v>38.637299999999996</v>
      </c>
      <c r="CM675" s="33">
        <f>IF($CD675=TRUE,CL675-($CI675*'2. AC Monitors'!$D$15),CL675)</f>
        <v>38.637299999999996</v>
      </c>
      <c r="CN675" s="33">
        <f>IF($CB675=TRUE,CM675-($CI675*'2. AC Monitors'!$E$15),CM675)</f>
        <v>38.637299999999996</v>
      </c>
      <c r="CO675" s="33">
        <f>IF($CA675="DC",CN675+(CI675*(1-'2. AC Monitors'!$D$21)),CN675)</f>
        <v>38.637299999999996</v>
      </c>
      <c r="CP675" s="35">
        <f>('2. AC Monitors'!$A$8*'1. Version 7 Dataset'!$R675)+'2. AC Monitors'!$C$8</f>
        <v>35.578099999999999</v>
      </c>
      <c r="CQ675" s="35">
        <f t="shared" si="76"/>
        <v>0</v>
      </c>
      <c r="CR675" s="33">
        <f>(IF(CD675=TRUE,CI675+(CI675*'2. AC Monitors'!$D$15),'1. Version 7 Dataset'!CI675))*0.85</f>
        <v>37.738385000000001</v>
      </c>
      <c r="CS675" s="35">
        <f t="shared" si="77"/>
        <v>0</v>
      </c>
      <c r="CT675" s="35">
        <f>($AZ675*$R675*'3. Signage Displays'!$A$7)+'3. Signage Displays'!$B$7*TANH('3. Signage Displays'!$C$7*('1. Version 7 Dataset'!$R675+'3. Signage Displays'!$D$7)+'3. Signage Displays'!$E$7)+'3. Signage Displays'!$F$7</f>
        <v>30.832541681943155</v>
      </c>
      <c r="CU675" s="36">
        <f>($AZ675*$R675*'3. Signage Displays'!$A$7)</f>
        <v>2.0850852000000004</v>
      </c>
      <c r="CV675" s="37">
        <f>BE675-(AZ675*R675*'3. Signage Displays'!$A$7)</f>
        <v>13.114914799999999</v>
      </c>
      <c r="CW675" s="37">
        <f>IF(CC675=TRUE,CV675-(CT675*'3. Signage Displays'!$A$12),CV675)</f>
        <v>13.114914799999999</v>
      </c>
      <c r="CX675" s="38">
        <f>'3. Signage Displays'!$B$7*TANH('3. Signage Displays'!$C$7*('1. Version 7 Dataset'!R675+'3. Signage Displays'!$D$7)+'3. Signage Displays'!$E$7)+'3. Signage Displays'!$F$7</f>
        <v>28.747456481943154</v>
      </c>
      <c r="CY675" s="28">
        <f t="shared" si="78"/>
        <v>1</v>
      </c>
    </row>
    <row r="676" spans="1:103" s="17" customFormat="1" ht="19.5" customHeight="1">
      <c r="A676" s="28">
        <v>1053</v>
      </c>
      <c r="B676" s="29" t="s">
        <v>808</v>
      </c>
      <c r="C676" s="29" t="s">
        <v>1040</v>
      </c>
      <c r="D676" s="29" t="s">
        <v>1041</v>
      </c>
      <c r="E676" s="29" t="s">
        <v>814</v>
      </c>
      <c r="F676" s="29" t="s">
        <v>1042</v>
      </c>
      <c r="G676" s="29" t="s">
        <v>1043</v>
      </c>
      <c r="H676" s="29"/>
      <c r="I676" s="29" t="s">
        <v>78</v>
      </c>
      <c r="J676" s="29" t="s">
        <v>100</v>
      </c>
      <c r="K676" s="29"/>
      <c r="L676" s="29" t="s">
        <v>80</v>
      </c>
      <c r="M676" s="29"/>
      <c r="N676" s="30">
        <v>1000</v>
      </c>
      <c r="O676" s="30">
        <v>11.7</v>
      </c>
      <c r="P676" s="30">
        <v>20.7</v>
      </c>
      <c r="Q676" s="31">
        <v>23.8</v>
      </c>
      <c r="R676" s="30">
        <v>242.18</v>
      </c>
      <c r="S676" s="30">
        <v>1.78</v>
      </c>
      <c r="T676" s="30">
        <v>1080</v>
      </c>
      <c r="U676" s="30">
        <v>1920</v>
      </c>
      <c r="V676" s="32">
        <v>2.1</v>
      </c>
      <c r="W676" s="30">
        <v>8562</v>
      </c>
      <c r="X676" s="30">
        <v>60</v>
      </c>
      <c r="Y676" s="30">
        <v>33.200000000000003</v>
      </c>
      <c r="Z676" s="29" t="s">
        <v>81</v>
      </c>
      <c r="AA676" s="29" t="s">
        <v>86</v>
      </c>
      <c r="AB676" s="29"/>
      <c r="AC676" s="29"/>
      <c r="AD676" s="29" t="s">
        <v>84</v>
      </c>
      <c r="AE676" s="29" t="s">
        <v>84</v>
      </c>
      <c r="AF676" s="29" t="s">
        <v>519</v>
      </c>
      <c r="AG676" s="29"/>
      <c r="AH676" s="29" t="s">
        <v>86</v>
      </c>
      <c r="AI676" s="29"/>
      <c r="AJ676" s="29" t="s">
        <v>86</v>
      </c>
      <c r="AK676" s="29" t="s">
        <v>86</v>
      </c>
      <c r="AL676" s="29" t="s">
        <v>87</v>
      </c>
      <c r="AM676" s="29"/>
      <c r="AN676" s="29" t="s">
        <v>86</v>
      </c>
      <c r="AO676" s="29" t="s">
        <v>86</v>
      </c>
      <c r="AP676" s="29" t="s">
        <v>86</v>
      </c>
      <c r="AQ676" s="29" t="s">
        <v>96</v>
      </c>
      <c r="AR676" s="29"/>
      <c r="AS676" s="29" t="s">
        <v>84</v>
      </c>
      <c r="AT676" s="29" t="s">
        <v>89</v>
      </c>
      <c r="AU676" s="29"/>
      <c r="AV676" s="30">
        <v>5</v>
      </c>
      <c r="AW676" s="29" t="s">
        <v>84</v>
      </c>
      <c r="AX676" s="29" t="s">
        <v>83</v>
      </c>
      <c r="AY676" s="30">
        <v>250</v>
      </c>
      <c r="AZ676" s="30">
        <v>274.2</v>
      </c>
      <c r="BA676" s="30">
        <v>186</v>
      </c>
      <c r="BB676" s="30">
        <v>200</v>
      </c>
      <c r="BC676" s="29"/>
      <c r="BD676" s="29"/>
      <c r="BE676" s="30">
        <v>15.37</v>
      </c>
      <c r="BF676" s="29"/>
      <c r="BG676" s="30">
        <v>0.59</v>
      </c>
      <c r="BH676" s="30">
        <v>0.27</v>
      </c>
      <c r="BI676" s="29"/>
      <c r="BJ676" s="30">
        <v>0.3</v>
      </c>
      <c r="BK676" s="30">
        <v>50.46</v>
      </c>
      <c r="BL676" s="30">
        <v>50.46</v>
      </c>
      <c r="BM676" s="30">
        <v>54.15</v>
      </c>
      <c r="BN676" s="29"/>
      <c r="BO676" s="29"/>
      <c r="BP676" s="30">
        <v>0.32</v>
      </c>
      <c r="BQ676" s="30">
        <v>0.6</v>
      </c>
      <c r="BR676" s="30">
        <v>0.28999999999999998</v>
      </c>
      <c r="BS676" s="30">
        <v>15.32</v>
      </c>
      <c r="BT676" s="30">
        <v>50.36</v>
      </c>
      <c r="BU676" s="29"/>
      <c r="BV676" s="30">
        <v>0</v>
      </c>
      <c r="BW676" s="28">
        <v>1053</v>
      </c>
      <c r="BX676" s="33">
        <f t="shared" si="73"/>
        <v>50.483879999999992</v>
      </c>
      <c r="BY676" s="34">
        <f>IF(COUNTIF($G$2:G676,G676)=1,1,0)</f>
        <v>1</v>
      </c>
      <c r="BZ676" s="34">
        <f t="shared" si="74"/>
        <v>1</v>
      </c>
      <c r="CA676" s="28" t="s">
        <v>3405</v>
      </c>
      <c r="CB676" s="34" t="b">
        <f t="shared" si="79"/>
        <v>0</v>
      </c>
      <c r="CC676" s="34" t="b">
        <f t="shared" si="75"/>
        <v>0</v>
      </c>
      <c r="CD676" s="34" t="b">
        <f t="array" ref="CD676">ISNUMBER(SEARCH("Touch Screen",$AJ676))</f>
        <v>0</v>
      </c>
      <c r="CE676" s="34"/>
      <c r="CF676" s="34"/>
      <c r="CG676" s="32">
        <v>33.200000000000003</v>
      </c>
      <c r="CH676" s="28">
        <v>0</v>
      </c>
      <c r="CI676" s="33">
        <f>('2. AC Monitors'!$A$8*'1. Version 7 Dataset'!$R676)+('1. Version 7 Dataset'!$V676*'2. AC Monitors'!$B$8)+'2. AC Monitors'!$C$8</f>
        <v>46.365960000000001</v>
      </c>
      <c r="CJ676" s="35">
        <f>BX676-('2. AC Monitors'!$B$8*V676)</f>
        <v>41.663879999999992</v>
      </c>
      <c r="CK676" s="33">
        <f>IF($CH676=0,CJ676,CJ676-('2. AC Monitors'!$A$15*'1. Version 7 Dataset'!$CG676))</f>
        <v>41.663879999999992</v>
      </c>
      <c r="CL676" s="33">
        <f>IF($CC676=TRUE,'1. Version 7 Dataset'!CK676-($CI676*'2. AC Monitors'!$B$15),'1. Version 7 Dataset'!CK676)</f>
        <v>41.663879999999992</v>
      </c>
      <c r="CM676" s="33">
        <f>IF($CD676=TRUE,CL676-($CI676*'2. AC Monitors'!$D$15),CL676)</f>
        <v>41.663879999999992</v>
      </c>
      <c r="CN676" s="33">
        <f>IF($CB676=TRUE,CM676-($CI676*'2. AC Monitors'!$E$15),CM676)</f>
        <v>41.663879999999992</v>
      </c>
      <c r="CO676" s="33">
        <f>IF($CA676="DC",CN676+(CI676*(1-'2. AC Monitors'!$D$21)),CN676)</f>
        <v>41.663879999999992</v>
      </c>
      <c r="CP676" s="35">
        <f>('2. AC Monitors'!$A$8*'1. Version 7 Dataset'!$R676)+'2. AC Monitors'!$C$8</f>
        <v>37.545960000000001</v>
      </c>
      <c r="CQ676" s="35">
        <f t="shared" si="76"/>
        <v>0</v>
      </c>
      <c r="CR676" s="33">
        <f>(IF(CD676=TRUE,CI676+(CI676*'2. AC Monitors'!$D$15),'1. Version 7 Dataset'!CI676))*0.85</f>
        <v>39.411065999999998</v>
      </c>
      <c r="CS676" s="35">
        <f t="shared" si="77"/>
        <v>0</v>
      </c>
      <c r="CT676" s="35">
        <f>($AZ676*$R676*'3. Signage Displays'!$A$7)+'3. Signage Displays'!$B$7*TANH('3. Signage Displays'!$C$7*('1. Version 7 Dataset'!$R676+'3. Signage Displays'!$D$7)+'3. Signage Displays'!$E$7)+'3. Signage Displays'!$F$7</f>
        <v>32.36575761270133</v>
      </c>
      <c r="CU676" s="36">
        <f>($AZ676*$R676*'3. Signage Displays'!$A$7)</f>
        <v>2.6562302400000002</v>
      </c>
      <c r="CV676" s="37">
        <f>BE676-(AZ676*R676*'3. Signage Displays'!$A$7)</f>
        <v>12.713769759999998</v>
      </c>
      <c r="CW676" s="37">
        <f>IF(CC676=TRUE,CV676-(CT676*'3. Signage Displays'!$A$12),CV676)</f>
        <v>12.713769759999998</v>
      </c>
      <c r="CX676" s="38">
        <f>'3. Signage Displays'!$B$7*TANH('3. Signage Displays'!$C$7*('1. Version 7 Dataset'!R676+'3. Signage Displays'!$D$7)+'3. Signage Displays'!$E$7)+'3. Signage Displays'!$F$7</f>
        <v>29.709527372701334</v>
      </c>
      <c r="CY676" s="28">
        <f t="shared" si="78"/>
        <v>1</v>
      </c>
    </row>
    <row r="677" spans="1:103" s="17" customFormat="1" ht="19.5" customHeight="1">
      <c r="A677" s="28">
        <v>1056</v>
      </c>
      <c r="B677" s="29" t="s">
        <v>1871</v>
      </c>
      <c r="C677" s="29" t="s">
        <v>1941</v>
      </c>
      <c r="D677" s="29" t="s">
        <v>1942</v>
      </c>
      <c r="E677" s="29" t="s">
        <v>1873</v>
      </c>
      <c r="F677" s="29" t="s">
        <v>1941</v>
      </c>
      <c r="G677" s="29" t="s">
        <v>1942</v>
      </c>
      <c r="H677" s="29"/>
      <c r="I677" s="29" t="s">
        <v>78</v>
      </c>
      <c r="J677" s="29" t="s">
        <v>79</v>
      </c>
      <c r="K677" s="29" t="s">
        <v>105</v>
      </c>
      <c r="L677" s="29" t="s">
        <v>80</v>
      </c>
      <c r="M677" s="29" t="s">
        <v>105</v>
      </c>
      <c r="N677" s="30">
        <v>700</v>
      </c>
      <c r="O677" s="30">
        <v>11.7</v>
      </c>
      <c r="P677" s="30">
        <v>20.7</v>
      </c>
      <c r="Q677" s="31">
        <v>23.8</v>
      </c>
      <c r="R677" s="30">
        <v>242.19</v>
      </c>
      <c r="S677" s="30">
        <v>1.78</v>
      </c>
      <c r="T677" s="30">
        <v>1080</v>
      </c>
      <c r="U677" s="30">
        <v>1920</v>
      </c>
      <c r="V677" s="32">
        <v>2.1</v>
      </c>
      <c r="W677" s="30">
        <v>8562</v>
      </c>
      <c r="X677" s="30">
        <v>60</v>
      </c>
      <c r="Y677" s="30">
        <v>33</v>
      </c>
      <c r="Z677" s="29" t="s">
        <v>150</v>
      </c>
      <c r="AA677" s="29" t="s">
        <v>86</v>
      </c>
      <c r="AB677" s="29"/>
      <c r="AC677" s="29"/>
      <c r="AD677" s="29" t="s">
        <v>83</v>
      </c>
      <c r="AE677" s="29" t="s">
        <v>83</v>
      </c>
      <c r="AF677" s="29" t="s">
        <v>127</v>
      </c>
      <c r="AG677" s="29" t="s">
        <v>105</v>
      </c>
      <c r="AH677" s="29" t="s">
        <v>86</v>
      </c>
      <c r="AI677" s="29" t="s">
        <v>105</v>
      </c>
      <c r="AJ677" s="29" t="s">
        <v>86</v>
      </c>
      <c r="AK677" s="29" t="s">
        <v>86</v>
      </c>
      <c r="AL677" s="29" t="s">
        <v>102</v>
      </c>
      <c r="AM677" s="29" t="s">
        <v>105</v>
      </c>
      <c r="AN677" s="29" t="s">
        <v>86</v>
      </c>
      <c r="AO677" s="29" t="s">
        <v>86</v>
      </c>
      <c r="AP677" s="29" t="s">
        <v>86</v>
      </c>
      <c r="AQ677" s="29" t="s">
        <v>96</v>
      </c>
      <c r="AR677" s="29" t="s">
        <v>105</v>
      </c>
      <c r="AS677" s="29" t="s">
        <v>84</v>
      </c>
      <c r="AT677" s="29" t="s">
        <v>89</v>
      </c>
      <c r="AU677" s="29" t="s">
        <v>105</v>
      </c>
      <c r="AV677" s="30">
        <v>4</v>
      </c>
      <c r="AW677" s="29" t="s">
        <v>84</v>
      </c>
      <c r="AX677" s="29" t="s">
        <v>83</v>
      </c>
      <c r="AY677" s="30">
        <v>251</v>
      </c>
      <c r="AZ677" s="30">
        <v>259</v>
      </c>
      <c r="BA677" s="30">
        <v>256</v>
      </c>
      <c r="BB677" s="30">
        <v>200</v>
      </c>
      <c r="BC677" s="29"/>
      <c r="BD677" s="29"/>
      <c r="BE677" s="30">
        <v>14.65</v>
      </c>
      <c r="BF677" s="29"/>
      <c r="BG677" s="30">
        <v>0.26</v>
      </c>
      <c r="BH677" s="30">
        <v>0.3</v>
      </c>
      <c r="BI677" s="29"/>
      <c r="BJ677" s="30">
        <v>0.21</v>
      </c>
      <c r="BK677" s="30">
        <v>46.4</v>
      </c>
      <c r="BL677" s="30">
        <v>53.9</v>
      </c>
      <c r="BM677" s="30">
        <v>54.1</v>
      </c>
      <c r="BN677" s="29"/>
      <c r="BO677" s="29"/>
      <c r="BP677" s="30">
        <v>0.21</v>
      </c>
      <c r="BQ677" s="30">
        <v>0.26</v>
      </c>
      <c r="BR677" s="30">
        <v>0.3</v>
      </c>
      <c r="BS677" s="30">
        <v>14.68</v>
      </c>
      <c r="BT677" s="30">
        <v>46.48</v>
      </c>
      <c r="BU677" s="29"/>
      <c r="BV677" s="30">
        <v>0</v>
      </c>
      <c r="BW677" s="28">
        <v>1056</v>
      </c>
      <c r="BX677" s="33">
        <f t="shared" si="73"/>
        <v>46.397339999999993</v>
      </c>
      <c r="BY677" s="34">
        <f>IF(COUNTIF($G$2:G677,G677)=1,1,0)</f>
        <v>1</v>
      </c>
      <c r="BZ677" s="34">
        <f t="shared" si="74"/>
        <v>1</v>
      </c>
      <c r="CA677" s="28" t="s">
        <v>3405</v>
      </c>
      <c r="CB677" s="34" t="b">
        <f t="shared" si="79"/>
        <v>0</v>
      </c>
      <c r="CC677" s="34" t="b">
        <f t="shared" si="75"/>
        <v>0</v>
      </c>
      <c r="CD677" s="34" t="b">
        <f t="array" ref="CD677">ISNUMBER(SEARCH("Touch Screen",$AJ677))</f>
        <v>0</v>
      </c>
      <c r="CE677" s="34"/>
      <c r="CF677" s="34"/>
      <c r="CG677" s="32">
        <v>33</v>
      </c>
      <c r="CH677" s="28">
        <v>0</v>
      </c>
      <c r="CI677" s="33">
        <f>('2. AC Monitors'!$A$8*'1. Version 7 Dataset'!$R677)+('1. Version 7 Dataset'!$V677*'2. AC Monitors'!$B$8)+'2. AC Monitors'!$C$8</f>
        <v>46.367179999999998</v>
      </c>
      <c r="CJ677" s="35">
        <f>BX677-('2. AC Monitors'!$B$8*V677)</f>
        <v>37.577339999999992</v>
      </c>
      <c r="CK677" s="33">
        <f>IF($CH677=0,CJ677,CJ677-('2. AC Monitors'!$A$15*'1. Version 7 Dataset'!$CG677))</f>
        <v>37.577339999999992</v>
      </c>
      <c r="CL677" s="33">
        <f>IF($CC677=TRUE,'1. Version 7 Dataset'!CK677-($CI677*'2. AC Monitors'!$B$15),'1. Version 7 Dataset'!CK677)</f>
        <v>37.577339999999992</v>
      </c>
      <c r="CM677" s="33">
        <f>IF($CD677=TRUE,CL677-($CI677*'2. AC Monitors'!$D$15),CL677)</f>
        <v>37.577339999999992</v>
      </c>
      <c r="CN677" s="33">
        <f>IF($CB677=TRUE,CM677-($CI677*'2. AC Monitors'!$E$15),CM677)</f>
        <v>37.577339999999992</v>
      </c>
      <c r="CO677" s="33">
        <f>IF($CA677="DC",CN677+(CI677*(1-'2. AC Monitors'!$D$21)),CN677)</f>
        <v>37.577339999999992</v>
      </c>
      <c r="CP677" s="35">
        <f>('2. AC Monitors'!$A$8*'1. Version 7 Dataset'!$R677)+'2. AC Monitors'!$C$8</f>
        <v>37.547179999999997</v>
      </c>
      <c r="CQ677" s="35">
        <f t="shared" si="76"/>
        <v>0</v>
      </c>
      <c r="CR677" s="33">
        <f>(IF(CD677=TRUE,CI677+(CI677*'2. AC Monitors'!$D$15),'1. Version 7 Dataset'!CI677))*0.85</f>
        <v>39.412102999999995</v>
      </c>
      <c r="CS677" s="35">
        <f t="shared" si="77"/>
        <v>0</v>
      </c>
      <c r="CT677" s="35">
        <f>($AZ677*$R677*'3. Signage Displays'!$A$7)+'3. Signage Displays'!$B$7*TANH('3. Signage Displays'!$C$7*('1. Version 7 Dataset'!$R677+'3. Signage Displays'!$D$7)+'3. Signage Displays'!$E$7)+'3. Signage Displays'!$F$7</f>
        <v>32.219211844338432</v>
      </c>
      <c r="CU677" s="36">
        <f>($AZ677*$R677*'3. Signage Displays'!$A$7)</f>
        <v>2.5090884</v>
      </c>
      <c r="CV677" s="37">
        <f>BE677-(AZ677*R677*'3. Signage Displays'!$A$7)</f>
        <v>12.140911600000001</v>
      </c>
      <c r="CW677" s="37">
        <f>IF(CC677=TRUE,CV677-(CT677*'3. Signage Displays'!$A$12),CV677)</f>
        <v>12.140911600000001</v>
      </c>
      <c r="CX677" s="38">
        <f>'3. Signage Displays'!$B$7*TANH('3. Signage Displays'!$C$7*('1. Version 7 Dataset'!R677+'3. Signage Displays'!$D$7)+'3. Signage Displays'!$E$7)+'3. Signage Displays'!$F$7</f>
        <v>29.710123444338436</v>
      </c>
      <c r="CY677" s="28">
        <f t="shared" si="78"/>
        <v>1</v>
      </c>
    </row>
    <row r="678" spans="1:103" s="17" customFormat="1" ht="19.5" customHeight="1">
      <c r="A678" s="28">
        <v>1059</v>
      </c>
      <c r="B678" s="29" t="s">
        <v>808</v>
      </c>
      <c r="C678" s="29" t="s">
        <v>846</v>
      </c>
      <c r="D678" s="29" t="s">
        <v>847</v>
      </c>
      <c r="E678" s="29" t="s">
        <v>814</v>
      </c>
      <c r="F678" s="29" t="s">
        <v>846</v>
      </c>
      <c r="G678" s="29" t="s">
        <v>847</v>
      </c>
      <c r="H678" s="29" t="s">
        <v>848</v>
      </c>
      <c r="I678" s="29" t="s">
        <v>78</v>
      </c>
      <c r="J678" s="29" t="s">
        <v>100</v>
      </c>
      <c r="K678" s="29" t="s">
        <v>105</v>
      </c>
      <c r="L678" s="29" t="s">
        <v>80</v>
      </c>
      <c r="M678" s="29" t="s">
        <v>105</v>
      </c>
      <c r="N678" s="30">
        <v>600</v>
      </c>
      <c r="O678" s="30">
        <v>10.6</v>
      </c>
      <c r="P678" s="30">
        <v>18.8</v>
      </c>
      <c r="Q678" s="31">
        <v>21.5</v>
      </c>
      <c r="R678" s="30">
        <v>198.1</v>
      </c>
      <c r="S678" s="30">
        <v>1.78</v>
      </c>
      <c r="T678" s="30">
        <v>1080</v>
      </c>
      <c r="U678" s="30">
        <v>1920</v>
      </c>
      <c r="V678" s="32">
        <v>2.1</v>
      </c>
      <c r="W678" s="30">
        <v>10461</v>
      </c>
      <c r="X678" s="30">
        <v>60</v>
      </c>
      <c r="Y678" s="30">
        <v>32.4</v>
      </c>
      <c r="Z678" s="29" t="s">
        <v>150</v>
      </c>
      <c r="AA678" s="29" t="s">
        <v>86</v>
      </c>
      <c r="AB678" s="29"/>
      <c r="AC678" s="29"/>
      <c r="AD678" s="29" t="s">
        <v>84</v>
      </c>
      <c r="AE678" s="29" t="s">
        <v>83</v>
      </c>
      <c r="AF678" s="29" t="s">
        <v>306</v>
      </c>
      <c r="AG678" s="29"/>
      <c r="AH678" s="29" t="s">
        <v>86</v>
      </c>
      <c r="AI678" s="29"/>
      <c r="AJ678" s="29" t="s">
        <v>86</v>
      </c>
      <c r="AK678" s="29" t="s">
        <v>86</v>
      </c>
      <c r="AL678" s="29" t="s">
        <v>306</v>
      </c>
      <c r="AM678" s="29"/>
      <c r="AN678" s="29" t="s">
        <v>86</v>
      </c>
      <c r="AO678" s="29" t="s">
        <v>86</v>
      </c>
      <c r="AP678" s="29" t="s">
        <v>86</v>
      </c>
      <c r="AQ678" s="29" t="s">
        <v>96</v>
      </c>
      <c r="AR678" s="29"/>
      <c r="AS678" s="29" t="s">
        <v>84</v>
      </c>
      <c r="AT678" s="29" t="s">
        <v>89</v>
      </c>
      <c r="AU678" s="29"/>
      <c r="AV678" s="30">
        <v>0</v>
      </c>
      <c r="AW678" s="29" t="s">
        <v>84</v>
      </c>
      <c r="AX678" s="29" t="s">
        <v>83</v>
      </c>
      <c r="AY678" s="30">
        <v>200</v>
      </c>
      <c r="AZ678" s="30">
        <v>225.6</v>
      </c>
      <c r="BA678" s="30">
        <v>182</v>
      </c>
      <c r="BB678" s="30">
        <v>200</v>
      </c>
      <c r="BC678" s="29"/>
      <c r="BD678" s="29"/>
      <c r="BE678" s="30">
        <v>11.89</v>
      </c>
      <c r="BF678" s="29"/>
      <c r="BG678" s="30">
        <v>0.21</v>
      </c>
      <c r="BH678" s="29"/>
      <c r="BI678" s="29"/>
      <c r="BJ678" s="30">
        <v>0.19</v>
      </c>
      <c r="BK678" s="30">
        <v>37.65</v>
      </c>
      <c r="BL678" s="30">
        <v>37.65</v>
      </c>
      <c r="BM678" s="30">
        <v>56.3</v>
      </c>
      <c r="BN678" s="29"/>
      <c r="BO678" s="29"/>
      <c r="BP678" s="30">
        <v>0.19</v>
      </c>
      <c r="BQ678" s="30">
        <v>0.21</v>
      </c>
      <c r="BR678" s="29"/>
      <c r="BS678" s="30">
        <v>12.11</v>
      </c>
      <c r="BT678" s="30">
        <v>38.33</v>
      </c>
      <c r="BU678" s="29"/>
      <c r="BV678" s="30">
        <v>0</v>
      </c>
      <c r="BW678" s="28">
        <v>1059</v>
      </c>
      <c r="BX678" s="33">
        <f t="shared" si="73"/>
        <v>37.650480000000002</v>
      </c>
      <c r="BY678" s="34">
        <f>IF(COUNTIF($G$2:G678,G678)=1,1,0)</f>
        <v>1</v>
      </c>
      <c r="BZ678" s="34">
        <f t="shared" si="74"/>
        <v>1</v>
      </c>
      <c r="CA678" s="28" t="s">
        <v>3405</v>
      </c>
      <c r="CB678" s="34" t="b">
        <f t="shared" si="79"/>
        <v>0</v>
      </c>
      <c r="CC678" s="34" t="b">
        <f t="shared" si="75"/>
        <v>0</v>
      </c>
      <c r="CD678" s="34" t="b">
        <f t="array" ref="CD678">ISNUMBER(SEARCH("Touch Screen",$AJ678))</f>
        <v>0</v>
      </c>
      <c r="CE678" s="34"/>
      <c r="CF678" s="34"/>
      <c r="CG678" s="32">
        <v>32.4</v>
      </c>
      <c r="CH678" s="28">
        <v>0</v>
      </c>
      <c r="CI678" s="33">
        <f>('2. AC Monitors'!$A$8*'1. Version 7 Dataset'!$R678)+('1. Version 7 Dataset'!$V678*'2. AC Monitors'!$B$8)+'2. AC Monitors'!$C$8</f>
        <v>40.988199999999999</v>
      </c>
      <c r="CJ678" s="35">
        <f>BX678-('2. AC Monitors'!$B$8*V678)</f>
        <v>28.830480000000001</v>
      </c>
      <c r="CK678" s="33">
        <f>IF($CH678=0,CJ678,CJ678-('2. AC Monitors'!$A$15*'1. Version 7 Dataset'!$CG678))</f>
        <v>28.830480000000001</v>
      </c>
      <c r="CL678" s="33">
        <f>IF($CC678=TRUE,'1. Version 7 Dataset'!CK678-($CI678*'2. AC Monitors'!$B$15),'1. Version 7 Dataset'!CK678)</f>
        <v>28.830480000000001</v>
      </c>
      <c r="CM678" s="33">
        <f>IF($CD678=TRUE,CL678-($CI678*'2. AC Monitors'!$D$15),CL678)</f>
        <v>28.830480000000001</v>
      </c>
      <c r="CN678" s="33">
        <f>IF($CB678=TRUE,CM678-($CI678*'2. AC Monitors'!$E$15),CM678)</f>
        <v>28.830480000000001</v>
      </c>
      <c r="CO678" s="33">
        <f>IF($CA678="DC",CN678+(CI678*(1-'2. AC Monitors'!$D$21)),CN678)</f>
        <v>28.830480000000001</v>
      </c>
      <c r="CP678" s="35">
        <f>('2. AC Monitors'!$A$8*'1. Version 7 Dataset'!$R678)+'2. AC Monitors'!$C$8</f>
        <v>32.168199999999999</v>
      </c>
      <c r="CQ678" s="35">
        <f t="shared" si="76"/>
        <v>1</v>
      </c>
      <c r="CR678" s="33">
        <f>(IF(CD678=TRUE,CI678+(CI678*'2. AC Monitors'!$D$15),'1. Version 7 Dataset'!CI678))*0.85</f>
        <v>34.839970000000001</v>
      </c>
      <c r="CS678" s="35">
        <f t="shared" si="77"/>
        <v>0</v>
      </c>
      <c r="CT678" s="35">
        <f>($AZ678*$R678*'3. Signage Displays'!$A$7)+'3. Signage Displays'!$B$7*TANH('3. Signage Displays'!$C$7*('1. Version 7 Dataset'!$R678+'3. Signage Displays'!$D$7)+'3. Signage Displays'!$E$7)+'3. Signage Displays'!$F$7</f>
        <v>28.865429807445491</v>
      </c>
      <c r="CU678" s="36">
        <f>($AZ678*$R678*'3. Signage Displays'!$A$7)</f>
        <v>1.7876544000000001</v>
      </c>
      <c r="CV678" s="37">
        <f>BE678-(AZ678*R678*'3. Signage Displays'!$A$7)</f>
        <v>10.1023456</v>
      </c>
      <c r="CW678" s="37">
        <f>IF(CC678=TRUE,CV678-(CT678*'3. Signage Displays'!$A$12),CV678)</f>
        <v>10.1023456</v>
      </c>
      <c r="CX678" s="38">
        <f>'3. Signage Displays'!$B$7*TANH('3. Signage Displays'!$C$7*('1. Version 7 Dataset'!R678+'3. Signage Displays'!$D$7)+'3. Signage Displays'!$E$7)+'3. Signage Displays'!$F$7</f>
        <v>27.077775407445493</v>
      </c>
      <c r="CY678" s="28">
        <f t="shared" si="78"/>
        <v>1</v>
      </c>
    </row>
    <row r="679" spans="1:103" s="17" customFormat="1" ht="19.5" customHeight="1">
      <c r="A679" s="28">
        <v>1063</v>
      </c>
      <c r="B679" s="29" t="s">
        <v>808</v>
      </c>
      <c r="C679" s="29" t="s">
        <v>1047</v>
      </c>
      <c r="D679" s="29" t="s">
        <v>1048</v>
      </c>
      <c r="E679" s="29" t="s">
        <v>814</v>
      </c>
      <c r="F679" s="29" t="s">
        <v>1049</v>
      </c>
      <c r="G679" s="29" t="s">
        <v>1050</v>
      </c>
      <c r="H679" s="29"/>
      <c r="I679" s="29" t="s">
        <v>78</v>
      </c>
      <c r="J679" s="29" t="s">
        <v>79</v>
      </c>
      <c r="K679" s="29"/>
      <c r="L679" s="29" t="s">
        <v>80</v>
      </c>
      <c r="M679" s="29"/>
      <c r="N679" s="30">
        <v>1000</v>
      </c>
      <c r="O679" s="30">
        <v>11.7</v>
      </c>
      <c r="P679" s="30">
        <v>20.7</v>
      </c>
      <c r="Q679" s="31">
        <v>23.8</v>
      </c>
      <c r="R679" s="30">
        <v>242.18</v>
      </c>
      <c r="S679" s="30">
        <v>1.78</v>
      </c>
      <c r="T679" s="30">
        <v>1080</v>
      </c>
      <c r="U679" s="30">
        <v>1920</v>
      </c>
      <c r="V679" s="32">
        <v>2.1</v>
      </c>
      <c r="W679" s="30">
        <v>8562</v>
      </c>
      <c r="X679" s="30">
        <v>60</v>
      </c>
      <c r="Y679" s="30">
        <v>33.200000000000003</v>
      </c>
      <c r="Z679" s="29" t="s">
        <v>81</v>
      </c>
      <c r="AA679" s="29" t="s">
        <v>86</v>
      </c>
      <c r="AB679" s="29"/>
      <c r="AC679" s="29"/>
      <c r="AD679" s="29" t="s">
        <v>84</v>
      </c>
      <c r="AE679" s="29" t="s">
        <v>84</v>
      </c>
      <c r="AF679" s="29" t="s">
        <v>102</v>
      </c>
      <c r="AG679" s="29"/>
      <c r="AH679" s="29" t="s">
        <v>514</v>
      </c>
      <c r="AI679" s="29"/>
      <c r="AJ679" s="29" t="s">
        <v>514</v>
      </c>
      <c r="AK679" s="29" t="s">
        <v>86</v>
      </c>
      <c r="AL679" s="29" t="s">
        <v>102</v>
      </c>
      <c r="AM679" s="29"/>
      <c r="AN679" s="29" t="s">
        <v>88</v>
      </c>
      <c r="AO679" s="29" t="s">
        <v>514</v>
      </c>
      <c r="AP679" s="29" t="s">
        <v>86</v>
      </c>
      <c r="AQ679" s="29" t="s">
        <v>96</v>
      </c>
      <c r="AR679" s="29"/>
      <c r="AS679" s="29" t="s">
        <v>84</v>
      </c>
      <c r="AT679" s="29" t="s">
        <v>89</v>
      </c>
      <c r="AU679" s="29"/>
      <c r="AV679" s="30">
        <v>5</v>
      </c>
      <c r="AW679" s="29" t="s">
        <v>84</v>
      </c>
      <c r="AX679" s="29" t="s">
        <v>83</v>
      </c>
      <c r="AY679" s="30">
        <v>250</v>
      </c>
      <c r="AZ679" s="30">
        <v>271.5</v>
      </c>
      <c r="BA679" s="30">
        <v>168.7</v>
      </c>
      <c r="BB679" s="30">
        <v>200</v>
      </c>
      <c r="BC679" s="29"/>
      <c r="BD679" s="29"/>
      <c r="BE679" s="30">
        <v>15.04</v>
      </c>
      <c r="BF679" s="29"/>
      <c r="BG679" s="30">
        <v>0.18</v>
      </c>
      <c r="BH679" s="30">
        <v>0.18</v>
      </c>
      <c r="BI679" s="29"/>
      <c r="BJ679" s="30">
        <v>0.18</v>
      </c>
      <c r="BK679" s="30">
        <v>47.14</v>
      </c>
      <c r="BL679" s="30">
        <v>47.14</v>
      </c>
      <c r="BM679" s="30">
        <v>54.1</v>
      </c>
      <c r="BN679" s="29"/>
      <c r="BO679" s="29"/>
      <c r="BP679" s="30">
        <v>0.21</v>
      </c>
      <c r="BQ679" s="30">
        <v>0.21</v>
      </c>
      <c r="BR679" s="30">
        <v>0.21</v>
      </c>
      <c r="BS679" s="30">
        <v>15.02</v>
      </c>
      <c r="BT679" s="30">
        <v>47.25</v>
      </c>
      <c r="BU679" s="29"/>
      <c r="BV679" s="30">
        <v>0</v>
      </c>
      <c r="BW679" s="28">
        <v>1063</v>
      </c>
      <c r="BX679" s="33">
        <f t="shared" si="73"/>
        <v>47.137559999999993</v>
      </c>
      <c r="BY679" s="34">
        <f>IF(COUNTIF($G$2:G679,G679)=1,1,0)</f>
        <v>1</v>
      </c>
      <c r="BZ679" s="34">
        <f t="shared" si="74"/>
        <v>1</v>
      </c>
      <c r="CA679" s="28" t="s">
        <v>3405</v>
      </c>
      <c r="CB679" s="34" t="b">
        <f t="shared" si="79"/>
        <v>0</v>
      </c>
      <c r="CC679" s="34" t="b">
        <f t="shared" si="75"/>
        <v>0</v>
      </c>
      <c r="CD679" s="34" t="b">
        <f t="array" ref="CD679">ISNUMBER(SEARCH("Touch Screen",$AJ679))</f>
        <v>0</v>
      </c>
      <c r="CE679" s="34"/>
      <c r="CF679" s="34"/>
      <c r="CG679" s="32">
        <v>33.200000000000003</v>
      </c>
      <c r="CH679" s="28">
        <v>0</v>
      </c>
      <c r="CI679" s="33">
        <f>('2. AC Monitors'!$A$8*'1. Version 7 Dataset'!$R679)+('1. Version 7 Dataset'!$V679*'2. AC Monitors'!$B$8)+'2. AC Monitors'!$C$8</f>
        <v>46.365960000000001</v>
      </c>
      <c r="CJ679" s="35">
        <f>BX679-('2. AC Monitors'!$B$8*V679)</f>
        <v>38.317559999999993</v>
      </c>
      <c r="CK679" s="33">
        <f>IF($CH679=0,CJ679,CJ679-('2. AC Monitors'!$A$15*'1. Version 7 Dataset'!$CG679))</f>
        <v>38.317559999999993</v>
      </c>
      <c r="CL679" s="33">
        <f>IF($CC679=TRUE,'1. Version 7 Dataset'!CK679-($CI679*'2. AC Monitors'!$B$15),'1. Version 7 Dataset'!CK679)</f>
        <v>38.317559999999993</v>
      </c>
      <c r="CM679" s="33">
        <f>IF($CD679=TRUE,CL679-($CI679*'2. AC Monitors'!$D$15),CL679)</f>
        <v>38.317559999999993</v>
      </c>
      <c r="CN679" s="33">
        <f>IF($CB679=TRUE,CM679-($CI679*'2. AC Monitors'!$E$15),CM679)</f>
        <v>38.317559999999993</v>
      </c>
      <c r="CO679" s="33">
        <f>IF($CA679="DC",CN679+(CI679*(1-'2. AC Monitors'!$D$21)),CN679)</f>
        <v>38.317559999999993</v>
      </c>
      <c r="CP679" s="35">
        <f>('2. AC Monitors'!$A$8*'1. Version 7 Dataset'!$R679)+'2. AC Monitors'!$C$8</f>
        <v>37.545960000000001</v>
      </c>
      <c r="CQ679" s="35">
        <f t="shared" si="76"/>
        <v>0</v>
      </c>
      <c r="CR679" s="33">
        <f>(IF(CD679=TRUE,CI679+(CI679*'2. AC Monitors'!$D$15),'1. Version 7 Dataset'!CI679))*0.85</f>
        <v>39.411065999999998</v>
      </c>
      <c r="CS679" s="35">
        <f t="shared" si="77"/>
        <v>0</v>
      </c>
      <c r="CT679" s="35">
        <f>($AZ679*$R679*'3. Signage Displays'!$A$7)+'3. Signage Displays'!$B$7*TANH('3. Signage Displays'!$C$7*('1. Version 7 Dataset'!$R679+'3. Signage Displays'!$D$7)+'3. Signage Displays'!$E$7)+'3. Signage Displays'!$F$7</f>
        <v>32.339602172701333</v>
      </c>
      <c r="CU679" s="36">
        <f>($AZ679*$R679*'3. Signage Displays'!$A$7)</f>
        <v>2.6300748</v>
      </c>
      <c r="CV679" s="37">
        <f>BE679-(AZ679*R679*'3. Signage Displays'!$A$7)</f>
        <v>12.4099252</v>
      </c>
      <c r="CW679" s="37">
        <f>IF(CC679=TRUE,CV679-(CT679*'3. Signage Displays'!$A$12),CV679)</f>
        <v>12.4099252</v>
      </c>
      <c r="CX679" s="38">
        <f>'3. Signage Displays'!$B$7*TANH('3. Signage Displays'!$C$7*('1. Version 7 Dataset'!R679+'3. Signage Displays'!$D$7)+'3. Signage Displays'!$E$7)+'3. Signage Displays'!$F$7</f>
        <v>29.709527372701334</v>
      </c>
      <c r="CY679" s="28">
        <f t="shared" si="78"/>
        <v>1</v>
      </c>
    </row>
    <row r="680" spans="1:103" s="17" customFormat="1" ht="19.5" customHeight="1">
      <c r="A680" s="28">
        <v>1065</v>
      </c>
      <c r="B680" s="29" t="s">
        <v>1674</v>
      </c>
      <c r="C680" s="29" t="s">
        <v>1783</v>
      </c>
      <c r="D680" s="29" t="s">
        <v>1784</v>
      </c>
      <c r="E680" s="29" t="s">
        <v>1677</v>
      </c>
      <c r="F680" s="29" t="s">
        <v>1785</v>
      </c>
      <c r="G680" s="29" t="s">
        <v>1784</v>
      </c>
      <c r="H680" s="29"/>
      <c r="I680" s="29" t="s">
        <v>78</v>
      </c>
      <c r="J680" s="29" t="s">
        <v>100</v>
      </c>
      <c r="K680" s="29"/>
      <c r="L680" s="29" t="s">
        <v>80</v>
      </c>
      <c r="M680" s="29"/>
      <c r="N680" s="30">
        <v>1000</v>
      </c>
      <c r="O680" s="30">
        <v>10.5</v>
      </c>
      <c r="P680" s="30">
        <v>18.7</v>
      </c>
      <c r="Q680" s="31">
        <v>21.5</v>
      </c>
      <c r="R680" s="30">
        <v>196.88</v>
      </c>
      <c r="S680" s="30">
        <v>1.78</v>
      </c>
      <c r="T680" s="30">
        <v>1080</v>
      </c>
      <c r="U680" s="30">
        <v>1920</v>
      </c>
      <c r="V680" s="32">
        <v>2.1</v>
      </c>
      <c r="W680" s="30">
        <v>10532</v>
      </c>
      <c r="X680" s="30">
        <v>60</v>
      </c>
      <c r="Y680" s="30">
        <v>32.700000000000003</v>
      </c>
      <c r="Z680" s="29" t="s">
        <v>81</v>
      </c>
      <c r="AA680" s="29" t="s">
        <v>86</v>
      </c>
      <c r="AB680" s="29"/>
      <c r="AC680" s="29"/>
      <c r="AD680" s="29" t="s">
        <v>83</v>
      </c>
      <c r="AE680" s="29" t="s">
        <v>84</v>
      </c>
      <c r="AF680" s="29" t="s">
        <v>106</v>
      </c>
      <c r="AG680" s="29"/>
      <c r="AH680" s="29" t="s">
        <v>86</v>
      </c>
      <c r="AI680" s="29"/>
      <c r="AJ680" s="29" t="s">
        <v>86</v>
      </c>
      <c r="AK680" s="29" t="s">
        <v>86</v>
      </c>
      <c r="AL680" s="29" t="s">
        <v>107</v>
      </c>
      <c r="AM680" s="29"/>
      <c r="AN680" s="29" t="s">
        <v>86</v>
      </c>
      <c r="AO680" s="29" t="s">
        <v>86</v>
      </c>
      <c r="AP680" s="29" t="s">
        <v>86</v>
      </c>
      <c r="AQ680" s="29" t="s">
        <v>96</v>
      </c>
      <c r="AR680" s="29"/>
      <c r="AS680" s="29" t="s">
        <v>84</v>
      </c>
      <c r="AT680" s="29" t="s">
        <v>89</v>
      </c>
      <c r="AU680" s="29"/>
      <c r="AV680" s="30">
        <v>30</v>
      </c>
      <c r="AW680" s="29" t="s">
        <v>84</v>
      </c>
      <c r="AX680" s="29" t="s">
        <v>83</v>
      </c>
      <c r="AY680" s="30">
        <v>250</v>
      </c>
      <c r="AZ680" s="30">
        <v>240.5</v>
      </c>
      <c r="BA680" s="30">
        <v>201.8</v>
      </c>
      <c r="BB680" s="30">
        <v>200</v>
      </c>
      <c r="BC680" s="29"/>
      <c r="BD680" s="29"/>
      <c r="BE680" s="30">
        <v>13.39</v>
      </c>
      <c r="BF680" s="29"/>
      <c r="BG680" s="30">
        <v>0.2</v>
      </c>
      <c r="BH680" s="29"/>
      <c r="BI680" s="29"/>
      <c r="BJ680" s="30">
        <v>0.12</v>
      </c>
      <c r="BK680" s="30">
        <v>42.18</v>
      </c>
      <c r="BL680" s="30">
        <v>42.18</v>
      </c>
      <c r="BM680" s="30">
        <v>50.6</v>
      </c>
      <c r="BN680" s="29"/>
      <c r="BO680" s="29"/>
      <c r="BP680" s="30">
        <v>0.15</v>
      </c>
      <c r="BQ680" s="30">
        <v>0.23</v>
      </c>
      <c r="BR680" s="29"/>
      <c r="BS680" s="30">
        <v>13.36</v>
      </c>
      <c r="BT680" s="30">
        <v>42.24</v>
      </c>
      <c r="BU680" s="29"/>
      <c r="BV680" s="30">
        <v>0</v>
      </c>
      <c r="BW680" s="28">
        <v>1065</v>
      </c>
      <c r="BX680" s="33">
        <f t="shared" si="73"/>
        <v>42.192539999999994</v>
      </c>
      <c r="BY680" s="34">
        <f>IF(COUNTIF($G$2:G680,G680)=1,1,0)</f>
        <v>1</v>
      </c>
      <c r="BZ680" s="34">
        <f t="shared" si="74"/>
        <v>1</v>
      </c>
      <c r="CA680" s="28" t="s">
        <v>3405</v>
      </c>
      <c r="CB680" s="34" t="b">
        <f t="shared" si="79"/>
        <v>0</v>
      </c>
      <c r="CC680" s="34" t="b">
        <f t="shared" si="75"/>
        <v>0</v>
      </c>
      <c r="CD680" s="34" t="b">
        <f t="array" ref="CD680">ISNUMBER(SEARCH("Touch Screen",$AJ680))</f>
        <v>0</v>
      </c>
      <c r="CE680" s="34"/>
      <c r="CF680" s="34"/>
      <c r="CG680" s="32">
        <v>32.700000000000003</v>
      </c>
      <c r="CH680" s="28">
        <v>0</v>
      </c>
      <c r="CI680" s="33">
        <f>('2. AC Monitors'!$A$8*'1. Version 7 Dataset'!$R680)+('1. Version 7 Dataset'!$V680*'2. AC Monitors'!$B$8)+'2. AC Monitors'!$C$8</f>
        <v>40.839359999999999</v>
      </c>
      <c r="CJ680" s="35">
        <f>BX680-('2. AC Monitors'!$B$8*V680)</f>
        <v>33.372539999999994</v>
      </c>
      <c r="CK680" s="33">
        <f>IF($CH680=0,CJ680,CJ680-('2. AC Monitors'!$A$15*'1. Version 7 Dataset'!$CG680))</f>
        <v>33.372539999999994</v>
      </c>
      <c r="CL680" s="33">
        <f>IF($CC680=TRUE,'1. Version 7 Dataset'!CK680-($CI680*'2. AC Monitors'!$B$15),'1. Version 7 Dataset'!CK680)</f>
        <v>33.372539999999994</v>
      </c>
      <c r="CM680" s="33">
        <f>IF($CD680=TRUE,CL680-($CI680*'2. AC Monitors'!$D$15),CL680)</f>
        <v>33.372539999999994</v>
      </c>
      <c r="CN680" s="33">
        <f>IF($CB680=TRUE,CM680-($CI680*'2. AC Monitors'!$E$15),CM680)</f>
        <v>33.372539999999994</v>
      </c>
      <c r="CO680" s="33">
        <f>IF($CA680="DC",CN680+(CI680*(1-'2. AC Monitors'!$D$21)),CN680)</f>
        <v>33.372539999999994</v>
      </c>
      <c r="CP680" s="35">
        <f>('2. AC Monitors'!$A$8*'1. Version 7 Dataset'!$R680)+'2. AC Monitors'!$C$8</f>
        <v>32.019359999999999</v>
      </c>
      <c r="CQ680" s="35">
        <f t="shared" si="76"/>
        <v>0</v>
      </c>
      <c r="CR680" s="33">
        <f>(IF(CD680=TRUE,CI680+(CI680*'2. AC Monitors'!$D$15),'1. Version 7 Dataset'!CI680))*0.85</f>
        <v>34.713456000000001</v>
      </c>
      <c r="CS680" s="35">
        <f t="shared" si="77"/>
        <v>0</v>
      </c>
      <c r="CT680" s="35">
        <f>($AZ680*$R680*'3. Signage Displays'!$A$7)+'3. Signage Displays'!$B$7*TANH('3. Signage Displays'!$C$7*('1. Version 7 Dataset'!$R680+'3. Signage Displays'!$D$7)+'3. Signage Displays'!$E$7)+'3. Signage Displays'!$F$7</f>
        <v>28.898813041020066</v>
      </c>
      <c r="CU680" s="36">
        <f>($AZ680*$R680*'3. Signage Displays'!$A$7)</f>
        <v>1.8939856000000002</v>
      </c>
      <c r="CV680" s="37">
        <f>BE680-(AZ680*R680*'3. Signage Displays'!$A$7)</f>
        <v>11.4960144</v>
      </c>
      <c r="CW680" s="37">
        <f>IF(CC680=TRUE,CV680-(CT680*'3. Signage Displays'!$A$12),CV680)</f>
        <v>11.4960144</v>
      </c>
      <c r="CX680" s="38">
        <f>'3. Signage Displays'!$B$7*TANH('3. Signage Displays'!$C$7*('1. Version 7 Dataset'!R680+'3. Signage Displays'!$D$7)+'3. Signage Displays'!$E$7)+'3. Signage Displays'!$F$7</f>
        <v>27.004827441020065</v>
      </c>
      <c r="CY680" s="28">
        <f t="shared" si="78"/>
        <v>1</v>
      </c>
    </row>
    <row r="681" spans="1:103" s="17" customFormat="1" ht="19.5" customHeight="1">
      <c r="A681" s="28">
        <v>1066</v>
      </c>
      <c r="B681" s="29" t="s">
        <v>1674</v>
      </c>
      <c r="C681" s="29" t="s">
        <v>1790</v>
      </c>
      <c r="D681" s="29" t="s">
        <v>1791</v>
      </c>
      <c r="E681" s="29" t="s">
        <v>1677</v>
      </c>
      <c r="F681" s="29" t="s">
        <v>1790</v>
      </c>
      <c r="G681" s="29" t="s">
        <v>1791</v>
      </c>
      <c r="H681" s="29"/>
      <c r="I681" s="29" t="s">
        <v>78</v>
      </c>
      <c r="J681" s="29" t="s">
        <v>100</v>
      </c>
      <c r="K681" s="29"/>
      <c r="L681" s="29" t="s">
        <v>80</v>
      </c>
      <c r="M681" s="29"/>
      <c r="N681" s="30">
        <v>1000</v>
      </c>
      <c r="O681" s="30">
        <v>10.6</v>
      </c>
      <c r="P681" s="30">
        <v>18.8</v>
      </c>
      <c r="Q681" s="31">
        <v>21.5</v>
      </c>
      <c r="R681" s="30">
        <v>197.52</v>
      </c>
      <c r="S681" s="30">
        <v>1.78</v>
      </c>
      <c r="T681" s="30">
        <v>1080</v>
      </c>
      <c r="U681" s="30">
        <v>1920</v>
      </c>
      <c r="V681" s="32">
        <v>2.1</v>
      </c>
      <c r="W681" s="30">
        <v>179</v>
      </c>
      <c r="X681" s="30">
        <v>60</v>
      </c>
      <c r="Y681" s="30">
        <v>0.7</v>
      </c>
      <c r="Z681" s="29" t="s">
        <v>150</v>
      </c>
      <c r="AA681" s="29" t="s">
        <v>86</v>
      </c>
      <c r="AB681" s="29"/>
      <c r="AC681" s="29"/>
      <c r="AD681" s="29" t="s">
        <v>84</v>
      </c>
      <c r="AE681" s="29" t="s">
        <v>84</v>
      </c>
      <c r="AF681" s="29" t="s">
        <v>106</v>
      </c>
      <c r="AG681" s="29"/>
      <c r="AH681" s="29" t="s">
        <v>86</v>
      </c>
      <c r="AI681" s="29"/>
      <c r="AJ681" s="29" t="s">
        <v>86</v>
      </c>
      <c r="AK681" s="29" t="s">
        <v>86</v>
      </c>
      <c r="AL681" s="29" t="s">
        <v>107</v>
      </c>
      <c r="AM681" s="29"/>
      <c r="AN681" s="29" t="s">
        <v>86</v>
      </c>
      <c r="AO681" s="29" t="s">
        <v>86</v>
      </c>
      <c r="AP681" s="29" t="s">
        <v>86</v>
      </c>
      <c r="AQ681" s="29" t="s">
        <v>96</v>
      </c>
      <c r="AR681" s="29"/>
      <c r="AS681" s="29" t="s">
        <v>84</v>
      </c>
      <c r="AT681" s="29" t="s">
        <v>89</v>
      </c>
      <c r="AU681" s="29"/>
      <c r="AV681" s="30">
        <v>0</v>
      </c>
      <c r="AW681" s="29" t="s">
        <v>84</v>
      </c>
      <c r="AX681" s="29" t="s">
        <v>84</v>
      </c>
      <c r="AY681" s="30">
        <v>235.4</v>
      </c>
      <c r="AZ681" s="30">
        <v>273.39999999999998</v>
      </c>
      <c r="BA681" s="30">
        <v>235.4</v>
      </c>
      <c r="BB681" s="30">
        <v>200.5</v>
      </c>
      <c r="BC681" s="29"/>
      <c r="BD681" s="29"/>
      <c r="BE681" s="30">
        <v>13.06</v>
      </c>
      <c r="BF681" s="29"/>
      <c r="BG681" s="30">
        <v>0.39</v>
      </c>
      <c r="BH681" s="30">
        <v>0.16</v>
      </c>
      <c r="BI681" s="30">
        <v>0.5</v>
      </c>
      <c r="BJ681" s="30">
        <v>0.3</v>
      </c>
      <c r="BK681" s="30">
        <v>42.24</v>
      </c>
      <c r="BL681" s="30">
        <v>42.24</v>
      </c>
      <c r="BM681" s="30">
        <v>50.6</v>
      </c>
      <c r="BN681" s="29"/>
      <c r="BO681" s="29"/>
      <c r="BP681" s="30">
        <v>0.41</v>
      </c>
      <c r="BQ681" s="30">
        <v>0.49</v>
      </c>
      <c r="BR681" s="30">
        <v>0.25</v>
      </c>
      <c r="BS681" s="30">
        <v>13.22</v>
      </c>
      <c r="BT681" s="30">
        <v>43.34</v>
      </c>
      <c r="BU681" s="29"/>
      <c r="BV681" s="30">
        <v>1</v>
      </c>
      <c r="BW681" s="28">
        <v>1066</v>
      </c>
      <c r="BX681" s="33">
        <f t="shared" si="73"/>
        <v>42.262619999999998</v>
      </c>
      <c r="BY681" s="34">
        <f>IF(COUNTIF($G$2:G681,G681)=1,1,0)</f>
        <v>1</v>
      </c>
      <c r="BZ681" s="34">
        <f t="shared" si="74"/>
        <v>1</v>
      </c>
      <c r="CA681" s="28" t="s">
        <v>3405</v>
      </c>
      <c r="CB681" s="34" t="b">
        <f t="shared" si="79"/>
        <v>0</v>
      </c>
      <c r="CC681" s="34" t="b">
        <f t="shared" si="75"/>
        <v>0</v>
      </c>
      <c r="CD681" s="34" t="b">
        <f t="array" ref="CD681">ISNUMBER(SEARCH("Touch Screen",$AJ681))</f>
        <v>0</v>
      </c>
      <c r="CE681" s="34"/>
      <c r="CF681" s="34"/>
      <c r="CG681" s="32">
        <v>0.7</v>
      </c>
      <c r="CH681" s="28">
        <v>0</v>
      </c>
      <c r="CI681" s="33">
        <f>('2. AC Monitors'!$A$8*'1. Version 7 Dataset'!$R681)+('1. Version 7 Dataset'!$V681*'2. AC Monitors'!$B$8)+'2. AC Monitors'!$C$8</f>
        <v>40.917439999999999</v>
      </c>
      <c r="CJ681" s="35">
        <f>BX681-('2. AC Monitors'!$B$8*V681)</f>
        <v>33.442619999999998</v>
      </c>
      <c r="CK681" s="33">
        <f>IF($CH681=0,CJ681,CJ681-('2. AC Monitors'!$A$15*'1. Version 7 Dataset'!$CG681))</f>
        <v>33.442619999999998</v>
      </c>
      <c r="CL681" s="33">
        <f>IF($CC681=TRUE,'1. Version 7 Dataset'!CK681-($CI681*'2. AC Monitors'!$B$15),'1. Version 7 Dataset'!CK681)</f>
        <v>33.442619999999998</v>
      </c>
      <c r="CM681" s="33">
        <f>IF($CD681=TRUE,CL681-($CI681*'2. AC Monitors'!$D$15),CL681)</f>
        <v>33.442619999999998</v>
      </c>
      <c r="CN681" s="33">
        <f>IF($CB681=TRUE,CM681-($CI681*'2. AC Monitors'!$E$15),CM681)</f>
        <v>33.442619999999998</v>
      </c>
      <c r="CO681" s="33">
        <f>IF($CA681="DC",CN681+(CI681*(1-'2. AC Monitors'!$D$21)),CN681)</f>
        <v>33.442619999999998</v>
      </c>
      <c r="CP681" s="35">
        <f>('2. AC Monitors'!$A$8*'1. Version 7 Dataset'!$R681)+'2. AC Monitors'!$C$8</f>
        <v>32.097440000000006</v>
      </c>
      <c r="CQ681" s="35">
        <f t="shared" si="76"/>
        <v>0</v>
      </c>
      <c r="CR681" s="33">
        <f>(IF(CD681=TRUE,CI681+(CI681*'2. AC Monitors'!$D$15),'1. Version 7 Dataset'!CI681))*0.85</f>
        <v>34.779823999999998</v>
      </c>
      <c r="CS681" s="35">
        <f t="shared" si="77"/>
        <v>0</v>
      </c>
      <c r="CT681" s="35">
        <f>($AZ681*$R681*'3. Signage Displays'!$A$7)+'3. Signage Displays'!$B$7*TANH('3. Signage Displays'!$C$7*('1. Version 7 Dataset'!$R681+'3. Signage Displays'!$D$7)+'3. Signage Displays'!$E$7)+'3. Signage Displays'!$F$7</f>
        <v>29.20317459792377</v>
      </c>
      <c r="CU681" s="36">
        <f>($AZ681*$R681*'3. Signage Displays'!$A$7)</f>
        <v>2.16007872</v>
      </c>
      <c r="CV681" s="37">
        <f>BE681-(AZ681*R681*'3. Signage Displays'!$A$7)</f>
        <v>10.899921280000001</v>
      </c>
      <c r="CW681" s="37">
        <f>IF(CC681=TRUE,CV681-(CT681*'3. Signage Displays'!$A$12),CV681)</f>
        <v>10.899921280000001</v>
      </c>
      <c r="CX681" s="38">
        <f>'3. Signage Displays'!$B$7*TANH('3. Signage Displays'!$C$7*('1. Version 7 Dataset'!R681+'3. Signage Displays'!$D$7)+'3. Signage Displays'!$E$7)+'3. Signage Displays'!$F$7</f>
        <v>27.043095877923768</v>
      </c>
      <c r="CY681" s="28">
        <f t="shared" si="78"/>
        <v>1</v>
      </c>
    </row>
    <row r="682" spans="1:103" s="17" customFormat="1" ht="19.5" customHeight="1">
      <c r="A682" s="28">
        <v>1070</v>
      </c>
      <c r="B682" s="29" t="s">
        <v>1674</v>
      </c>
      <c r="C682" s="29" t="s">
        <v>1796</v>
      </c>
      <c r="D682" s="29" t="s">
        <v>1797</v>
      </c>
      <c r="E682" s="29" t="s">
        <v>1677</v>
      </c>
      <c r="F682" s="29" t="s">
        <v>1796</v>
      </c>
      <c r="G682" s="29" t="s">
        <v>1797</v>
      </c>
      <c r="H682" s="29"/>
      <c r="I682" s="29" t="s">
        <v>78</v>
      </c>
      <c r="J682" s="29" t="s">
        <v>100</v>
      </c>
      <c r="K682" s="29"/>
      <c r="L682" s="29" t="s">
        <v>80</v>
      </c>
      <c r="M682" s="29"/>
      <c r="N682" s="30">
        <v>1000</v>
      </c>
      <c r="O682" s="30">
        <v>10.6</v>
      </c>
      <c r="P682" s="30">
        <v>18.8</v>
      </c>
      <c r="Q682" s="31">
        <v>21.5</v>
      </c>
      <c r="R682" s="30">
        <v>197.52</v>
      </c>
      <c r="S682" s="30">
        <v>1.78</v>
      </c>
      <c r="T682" s="30">
        <v>1080</v>
      </c>
      <c r="U682" s="30">
        <v>1920</v>
      </c>
      <c r="V682" s="32">
        <v>2.1</v>
      </c>
      <c r="W682" s="30">
        <v>179</v>
      </c>
      <c r="X682" s="30">
        <v>60</v>
      </c>
      <c r="Y682" s="30">
        <v>0.7</v>
      </c>
      <c r="Z682" s="29" t="s">
        <v>150</v>
      </c>
      <c r="AA682" s="29" t="s">
        <v>86</v>
      </c>
      <c r="AB682" s="29"/>
      <c r="AC682" s="29"/>
      <c r="AD682" s="29" t="s">
        <v>84</v>
      </c>
      <c r="AE682" s="29" t="s">
        <v>84</v>
      </c>
      <c r="AF682" s="29" t="s">
        <v>106</v>
      </c>
      <c r="AG682" s="29"/>
      <c r="AH682" s="29" t="s">
        <v>86</v>
      </c>
      <c r="AI682" s="29"/>
      <c r="AJ682" s="29" t="s">
        <v>86</v>
      </c>
      <c r="AK682" s="29" t="s">
        <v>86</v>
      </c>
      <c r="AL682" s="29" t="s">
        <v>107</v>
      </c>
      <c r="AM682" s="29"/>
      <c r="AN682" s="29" t="s">
        <v>86</v>
      </c>
      <c r="AO682" s="29" t="s">
        <v>86</v>
      </c>
      <c r="AP682" s="29" t="s">
        <v>86</v>
      </c>
      <c r="AQ682" s="29" t="s">
        <v>96</v>
      </c>
      <c r="AR682" s="29"/>
      <c r="AS682" s="29" t="s">
        <v>84</v>
      </c>
      <c r="AT682" s="29" t="s">
        <v>89</v>
      </c>
      <c r="AU682" s="29"/>
      <c r="AV682" s="30">
        <v>0</v>
      </c>
      <c r="AW682" s="29" t="s">
        <v>84</v>
      </c>
      <c r="AX682" s="29" t="s">
        <v>84</v>
      </c>
      <c r="AY682" s="30">
        <v>234.3</v>
      </c>
      <c r="AZ682" s="30">
        <v>283.60000000000002</v>
      </c>
      <c r="BA682" s="30">
        <v>245.8</v>
      </c>
      <c r="BB682" s="30">
        <v>200.5</v>
      </c>
      <c r="BC682" s="29"/>
      <c r="BD682" s="29"/>
      <c r="BE682" s="30">
        <v>12.34</v>
      </c>
      <c r="BF682" s="29"/>
      <c r="BG682" s="30">
        <v>0.39</v>
      </c>
      <c r="BH682" s="30">
        <v>0.16</v>
      </c>
      <c r="BI682" s="30">
        <v>0.5</v>
      </c>
      <c r="BJ682" s="30">
        <v>0.31</v>
      </c>
      <c r="BK682" s="30">
        <v>40.03</v>
      </c>
      <c r="BL682" s="30">
        <v>40.03</v>
      </c>
      <c r="BM682" s="30">
        <v>50.6</v>
      </c>
      <c r="BN682" s="29"/>
      <c r="BO682" s="29"/>
      <c r="BP682" s="30">
        <v>0.41</v>
      </c>
      <c r="BQ682" s="30">
        <v>0.49</v>
      </c>
      <c r="BR682" s="30">
        <v>0.25</v>
      </c>
      <c r="BS682" s="30">
        <v>12.53</v>
      </c>
      <c r="BT682" s="30">
        <v>41.23</v>
      </c>
      <c r="BU682" s="29"/>
      <c r="BV682" s="30">
        <v>1</v>
      </c>
      <c r="BW682" s="28">
        <v>1070</v>
      </c>
      <c r="BX682" s="33">
        <f t="shared" si="73"/>
        <v>40.055099999999996</v>
      </c>
      <c r="BY682" s="34">
        <f>IF(COUNTIF($G$2:G682,G682)=1,1,0)</f>
        <v>1</v>
      </c>
      <c r="BZ682" s="34">
        <f t="shared" si="74"/>
        <v>1</v>
      </c>
      <c r="CA682" s="28" t="s">
        <v>3405</v>
      </c>
      <c r="CB682" s="34" t="b">
        <f t="shared" si="79"/>
        <v>0</v>
      </c>
      <c r="CC682" s="34" t="b">
        <f t="shared" si="75"/>
        <v>0</v>
      </c>
      <c r="CD682" s="34" t="b">
        <f t="array" ref="CD682">ISNUMBER(SEARCH("Touch Screen",$AJ682))</f>
        <v>0</v>
      </c>
      <c r="CE682" s="34"/>
      <c r="CF682" s="34"/>
      <c r="CG682" s="32">
        <v>0.7</v>
      </c>
      <c r="CH682" s="28">
        <v>0</v>
      </c>
      <c r="CI682" s="33">
        <f>('2. AC Monitors'!$A$8*'1. Version 7 Dataset'!$R682)+('1. Version 7 Dataset'!$V682*'2. AC Monitors'!$B$8)+'2. AC Monitors'!$C$8</f>
        <v>40.917439999999999</v>
      </c>
      <c r="CJ682" s="35">
        <f>BX682-('2. AC Monitors'!$B$8*V682)</f>
        <v>31.235099999999996</v>
      </c>
      <c r="CK682" s="33">
        <f>IF($CH682=0,CJ682,CJ682-('2. AC Monitors'!$A$15*'1. Version 7 Dataset'!$CG682))</f>
        <v>31.235099999999996</v>
      </c>
      <c r="CL682" s="33">
        <f>IF($CC682=TRUE,'1. Version 7 Dataset'!CK682-($CI682*'2. AC Monitors'!$B$15),'1. Version 7 Dataset'!CK682)</f>
        <v>31.235099999999996</v>
      </c>
      <c r="CM682" s="33">
        <f>IF($CD682=TRUE,CL682-($CI682*'2. AC Monitors'!$D$15),CL682)</f>
        <v>31.235099999999996</v>
      </c>
      <c r="CN682" s="33">
        <f>IF($CB682=TRUE,CM682-($CI682*'2. AC Monitors'!$E$15),CM682)</f>
        <v>31.235099999999996</v>
      </c>
      <c r="CO682" s="33">
        <f>IF($CA682="DC",CN682+(CI682*(1-'2. AC Monitors'!$D$21)),CN682)</f>
        <v>31.235099999999996</v>
      </c>
      <c r="CP682" s="35">
        <f>('2. AC Monitors'!$A$8*'1. Version 7 Dataset'!$R682)+'2. AC Monitors'!$C$8</f>
        <v>32.097440000000006</v>
      </c>
      <c r="CQ682" s="35">
        <f t="shared" si="76"/>
        <v>1</v>
      </c>
      <c r="CR682" s="33">
        <f>(IF(CD682=TRUE,CI682+(CI682*'2. AC Monitors'!$D$15),'1. Version 7 Dataset'!CI682))*0.85</f>
        <v>34.779823999999998</v>
      </c>
      <c r="CS682" s="35">
        <f t="shared" si="77"/>
        <v>0</v>
      </c>
      <c r="CT682" s="35">
        <f>($AZ682*$R682*'3. Signage Displays'!$A$7)+'3. Signage Displays'!$B$7*TANH('3. Signage Displays'!$C$7*('1. Version 7 Dataset'!$R682+'3. Signage Displays'!$D$7)+'3. Signage Displays'!$E$7)+'3. Signage Displays'!$F$7</f>
        <v>29.283762757923768</v>
      </c>
      <c r="CU682" s="36">
        <f>($AZ682*$R682*'3. Signage Displays'!$A$7)</f>
        <v>2.2406668800000005</v>
      </c>
      <c r="CV682" s="37">
        <f>BE682-(AZ682*R682*'3. Signage Displays'!$A$7)</f>
        <v>10.099333119999999</v>
      </c>
      <c r="CW682" s="37">
        <f>IF(CC682=TRUE,CV682-(CT682*'3. Signage Displays'!$A$12),CV682)</f>
        <v>10.099333119999999</v>
      </c>
      <c r="CX682" s="38">
        <f>'3. Signage Displays'!$B$7*TANH('3. Signage Displays'!$C$7*('1. Version 7 Dataset'!R682+'3. Signage Displays'!$D$7)+'3. Signage Displays'!$E$7)+'3. Signage Displays'!$F$7</f>
        <v>27.043095877923768</v>
      </c>
      <c r="CY682" s="28">
        <f t="shared" si="78"/>
        <v>1</v>
      </c>
    </row>
    <row r="683" spans="1:103" s="17" customFormat="1" ht="19.5" customHeight="1">
      <c r="A683" s="28">
        <v>1071</v>
      </c>
      <c r="B683" s="29" t="s">
        <v>1674</v>
      </c>
      <c r="C683" s="29" t="s">
        <v>1828</v>
      </c>
      <c r="D683" s="29" t="s">
        <v>1829</v>
      </c>
      <c r="E683" s="29" t="s">
        <v>1677</v>
      </c>
      <c r="F683" s="29" t="s">
        <v>1828</v>
      </c>
      <c r="G683" s="29" t="s">
        <v>1829</v>
      </c>
      <c r="H683" s="29"/>
      <c r="I683" s="29" t="s">
        <v>78</v>
      </c>
      <c r="J683" s="29" t="s">
        <v>100</v>
      </c>
      <c r="K683" s="29"/>
      <c r="L683" s="29" t="s">
        <v>80</v>
      </c>
      <c r="M683" s="29"/>
      <c r="N683" s="30">
        <v>1000</v>
      </c>
      <c r="O683" s="30">
        <v>10.6</v>
      </c>
      <c r="P683" s="30">
        <v>18.8</v>
      </c>
      <c r="Q683" s="31">
        <v>21.5</v>
      </c>
      <c r="R683" s="30">
        <v>197.52</v>
      </c>
      <c r="S683" s="30">
        <v>1.78</v>
      </c>
      <c r="T683" s="30">
        <v>1080</v>
      </c>
      <c r="U683" s="30">
        <v>1920</v>
      </c>
      <c r="V683" s="32">
        <v>2.1</v>
      </c>
      <c r="W683" s="30">
        <v>179</v>
      </c>
      <c r="X683" s="30">
        <v>60</v>
      </c>
      <c r="Y683" s="30">
        <v>0.7</v>
      </c>
      <c r="Z683" s="29" t="s">
        <v>150</v>
      </c>
      <c r="AA683" s="29" t="s">
        <v>86</v>
      </c>
      <c r="AB683" s="29"/>
      <c r="AC683" s="29"/>
      <c r="AD683" s="29" t="s">
        <v>84</v>
      </c>
      <c r="AE683" s="29" t="s">
        <v>84</v>
      </c>
      <c r="AF683" s="29" t="s">
        <v>106</v>
      </c>
      <c r="AG683" s="29"/>
      <c r="AH683" s="29" t="s">
        <v>86</v>
      </c>
      <c r="AI683" s="29"/>
      <c r="AJ683" s="29" t="s">
        <v>86</v>
      </c>
      <c r="AK683" s="29" t="s">
        <v>86</v>
      </c>
      <c r="AL683" s="29" t="s">
        <v>107</v>
      </c>
      <c r="AM683" s="29"/>
      <c r="AN683" s="29" t="s">
        <v>86</v>
      </c>
      <c r="AO683" s="29" t="s">
        <v>86</v>
      </c>
      <c r="AP683" s="29" t="s">
        <v>86</v>
      </c>
      <c r="AQ683" s="29" t="s">
        <v>96</v>
      </c>
      <c r="AR683" s="29"/>
      <c r="AS683" s="29" t="s">
        <v>84</v>
      </c>
      <c r="AT683" s="29" t="s">
        <v>89</v>
      </c>
      <c r="AU683" s="29"/>
      <c r="AV683" s="30">
        <v>0</v>
      </c>
      <c r="AW683" s="29" t="s">
        <v>84</v>
      </c>
      <c r="AX683" s="29" t="s">
        <v>84</v>
      </c>
      <c r="AY683" s="30">
        <v>234.6</v>
      </c>
      <c r="AZ683" s="30">
        <v>281</v>
      </c>
      <c r="BA683" s="30">
        <v>234.6</v>
      </c>
      <c r="BB683" s="30">
        <v>200.8</v>
      </c>
      <c r="BC683" s="29"/>
      <c r="BD683" s="29"/>
      <c r="BE683" s="30">
        <v>13.68</v>
      </c>
      <c r="BF683" s="29"/>
      <c r="BG683" s="30">
        <v>0.34</v>
      </c>
      <c r="BH683" s="30">
        <v>0.16</v>
      </c>
      <c r="BI683" s="30">
        <v>0.5</v>
      </c>
      <c r="BJ683" s="30">
        <v>0.28999999999999998</v>
      </c>
      <c r="BK683" s="30">
        <v>43.86</v>
      </c>
      <c r="BL683" s="30">
        <v>43.86</v>
      </c>
      <c r="BM683" s="30">
        <v>50.6</v>
      </c>
      <c r="BN683" s="29"/>
      <c r="BO683" s="29"/>
      <c r="BP683" s="30">
        <v>0.4</v>
      </c>
      <c r="BQ683" s="30">
        <v>0.45</v>
      </c>
      <c r="BR683" s="30">
        <v>0.25</v>
      </c>
      <c r="BS683" s="30">
        <v>13.86</v>
      </c>
      <c r="BT683" s="30">
        <v>45.03</v>
      </c>
      <c r="BU683" s="29"/>
      <c r="BV683" s="30">
        <v>1</v>
      </c>
      <c r="BW683" s="28">
        <v>1071</v>
      </c>
      <c r="BX683" s="33">
        <f t="shared" si="73"/>
        <v>43.878839999999997</v>
      </c>
      <c r="BY683" s="34">
        <f>IF(COUNTIF($G$2:G683,G683)=1,1,0)</f>
        <v>1</v>
      </c>
      <c r="BZ683" s="34">
        <f t="shared" si="74"/>
        <v>1</v>
      </c>
      <c r="CA683" s="28" t="s">
        <v>3405</v>
      </c>
      <c r="CB683" s="34" t="b">
        <f t="shared" si="79"/>
        <v>0</v>
      </c>
      <c r="CC683" s="34" t="b">
        <f t="shared" si="75"/>
        <v>0</v>
      </c>
      <c r="CD683" s="34" t="b">
        <f t="array" ref="CD683">ISNUMBER(SEARCH("Touch Screen",$AJ683))</f>
        <v>0</v>
      </c>
      <c r="CE683" s="34"/>
      <c r="CF683" s="34"/>
      <c r="CG683" s="32">
        <v>0.7</v>
      </c>
      <c r="CH683" s="28">
        <v>0</v>
      </c>
      <c r="CI683" s="33">
        <f>('2. AC Monitors'!$A$8*'1. Version 7 Dataset'!$R683)+('1. Version 7 Dataset'!$V683*'2. AC Monitors'!$B$8)+'2. AC Monitors'!$C$8</f>
        <v>40.917439999999999</v>
      </c>
      <c r="CJ683" s="35">
        <f>BX683-('2. AC Monitors'!$B$8*V683)</f>
        <v>35.058839999999996</v>
      </c>
      <c r="CK683" s="33">
        <f>IF($CH683=0,CJ683,CJ683-('2. AC Monitors'!$A$15*'1. Version 7 Dataset'!$CG683))</f>
        <v>35.058839999999996</v>
      </c>
      <c r="CL683" s="33">
        <f>IF($CC683=TRUE,'1. Version 7 Dataset'!CK683-($CI683*'2. AC Monitors'!$B$15),'1. Version 7 Dataset'!CK683)</f>
        <v>35.058839999999996</v>
      </c>
      <c r="CM683" s="33">
        <f>IF($CD683=TRUE,CL683-($CI683*'2. AC Monitors'!$D$15),CL683)</f>
        <v>35.058839999999996</v>
      </c>
      <c r="CN683" s="33">
        <f>IF($CB683=TRUE,CM683-($CI683*'2. AC Monitors'!$E$15),CM683)</f>
        <v>35.058839999999996</v>
      </c>
      <c r="CO683" s="33">
        <f>IF($CA683="DC",CN683+(CI683*(1-'2. AC Monitors'!$D$21)),CN683)</f>
        <v>35.058839999999996</v>
      </c>
      <c r="CP683" s="35">
        <f>('2. AC Monitors'!$A$8*'1. Version 7 Dataset'!$R683)+'2. AC Monitors'!$C$8</f>
        <v>32.097440000000006</v>
      </c>
      <c r="CQ683" s="35">
        <f t="shared" si="76"/>
        <v>0</v>
      </c>
      <c r="CR683" s="33">
        <f>(IF(CD683=TRUE,CI683+(CI683*'2. AC Monitors'!$D$15),'1. Version 7 Dataset'!CI683))*0.85</f>
        <v>34.779823999999998</v>
      </c>
      <c r="CS683" s="35">
        <f t="shared" si="77"/>
        <v>0</v>
      </c>
      <c r="CT683" s="35">
        <f>($AZ683*$R683*'3. Signage Displays'!$A$7)+'3. Signage Displays'!$B$7*TANH('3. Signage Displays'!$C$7*('1. Version 7 Dataset'!$R683+'3. Signage Displays'!$D$7)+'3. Signage Displays'!$E$7)+'3. Signage Displays'!$F$7</f>
        <v>29.263220677923769</v>
      </c>
      <c r="CU683" s="36">
        <f>($AZ683*$R683*'3. Signage Displays'!$A$7)</f>
        <v>2.2201248000000002</v>
      </c>
      <c r="CV683" s="37">
        <f>BE683-(AZ683*R683*'3. Signage Displays'!$A$7)</f>
        <v>11.459875199999999</v>
      </c>
      <c r="CW683" s="37">
        <f>IF(CC683=TRUE,CV683-(CT683*'3. Signage Displays'!$A$12),CV683)</f>
        <v>11.459875199999999</v>
      </c>
      <c r="CX683" s="38">
        <f>'3. Signage Displays'!$B$7*TANH('3. Signage Displays'!$C$7*('1. Version 7 Dataset'!R683+'3. Signage Displays'!$D$7)+'3. Signage Displays'!$E$7)+'3. Signage Displays'!$F$7</f>
        <v>27.043095877923768</v>
      </c>
      <c r="CY683" s="28">
        <f t="shared" si="78"/>
        <v>1</v>
      </c>
    </row>
    <row r="684" spans="1:103" s="17" customFormat="1" ht="19.5" customHeight="1">
      <c r="A684" s="28">
        <v>1072</v>
      </c>
      <c r="B684" s="29" t="s">
        <v>1674</v>
      </c>
      <c r="C684" s="29" t="s">
        <v>1830</v>
      </c>
      <c r="D684" s="29" t="s">
        <v>1831</v>
      </c>
      <c r="E684" s="29" t="s">
        <v>1677</v>
      </c>
      <c r="F684" s="29" t="s">
        <v>1830</v>
      </c>
      <c r="G684" s="29" t="s">
        <v>1831</v>
      </c>
      <c r="H684" s="29"/>
      <c r="I684" s="29" t="s">
        <v>78</v>
      </c>
      <c r="J684" s="29" t="s">
        <v>100</v>
      </c>
      <c r="K684" s="29"/>
      <c r="L684" s="29" t="s">
        <v>80</v>
      </c>
      <c r="M684" s="29"/>
      <c r="N684" s="30">
        <v>1000</v>
      </c>
      <c r="O684" s="30">
        <v>10.6</v>
      </c>
      <c r="P684" s="30">
        <v>18.8</v>
      </c>
      <c r="Q684" s="31">
        <v>21.5</v>
      </c>
      <c r="R684" s="30">
        <v>197.52</v>
      </c>
      <c r="S684" s="30">
        <v>1.78</v>
      </c>
      <c r="T684" s="30">
        <v>1080</v>
      </c>
      <c r="U684" s="30">
        <v>1920</v>
      </c>
      <c r="V684" s="32">
        <v>2.1</v>
      </c>
      <c r="W684" s="30">
        <v>179</v>
      </c>
      <c r="X684" s="30">
        <v>60</v>
      </c>
      <c r="Y684" s="30">
        <v>72</v>
      </c>
      <c r="Z684" s="29" t="s">
        <v>150</v>
      </c>
      <c r="AA684" s="29" t="s">
        <v>86</v>
      </c>
      <c r="AB684" s="29"/>
      <c r="AC684" s="29"/>
      <c r="AD684" s="29" t="s">
        <v>84</v>
      </c>
      <c r="AE684" s="29" t="s">
        <v>84</v>
      </c>
      <c r="AF684" s="29" t="s">
        <v>106</v>
      </c>
      <c r="AG684" s="29"/>
      <c r="AH684" s="29" t="s">
        <v>86</v>
      </c>
      <c r="AI684" s="29"/>
      <c r="AJ684" s="29" t="s">
        <v>86</v>
      </c>
      <c r="AK684" s="29" t="s">
        <v>86</v>
      </c>
      <c r="AL684" s="29" t="s">
        <v>107</v>
      </c>
      <c r="AM684" s="29"/>
      <c r="AN684" s="29" t="s">
        <v>86</v>
      </c>
      <c r="AO684" s="29" t="s">
        <v>86</v>
      </c>
      <c r="AP684" s="29" t="s">
        <v>86</v>
      </c>
      <c r="AQ684" s="29" t="s">
        <v>96</v>
      </c>
      <c r="AR684" s="29"/>
      <c r="AS684" s="29" t="s">
        <v>84</v>
      </c>
      <c r="AT684" s="29" t="s">
        <v>89</v>
      </c>
      <c r="AU684" s="29"/>
      <c r="AV684" s="30">
        <v>0</v>
      </c>
      <c r="AW684" s="29" t="s">
        <v>84</v>
      </c>
      <c r="AX684" s="29" t="s">
        <v>84</v>
      </c>
      <c r="AY684" s="30">
        <v>255.5</v>
      </c>
      <c r="AZ684" s="30">
        <v>294.5</v>
      </c>
      <c r="BA684" s="30">
        <v>255.5</v>
      </c>
      <c r="BB684" s="30">
        <v>202</v>
      </c>
      <c r="BC684" s="29"/>
      <c r="BD684" s="29"/>
      <c r="BE684" s="30">
        <v>12.48</v>
      </c>
      <c r="BF684" s="29"/>
      <c r="BG684" s="30">
        <v>0.37</v>
      </c>
      <c r="BH684" s="30">
        <v>0.16</v>
      </c>
      <c r="BI684" s="30">
        <v>0.5</v>
      </c>
      <c r="BJ684" s="30">
        <v>0.28999999999999998</v>
      </c>
      <c r="BK684" s="30">
        <v>40.39</v>
      </c>
      <c r="BL684" s="30">
        <v>40.39</v>
      </c>
      <c r="BM684" s="30">
        <v>50.6</v>
      </c>
      <c r="BN684" s="29"/>
      <c r="BO684" s="29"/>
      <c r="BP684" s="30">
        <v>0.39</v>
      </c>
      <c r="BQ684" s="30">
        <v>0.47</v>
      </c>
      <c r="BR684" s="30">
        <v>0.25</v>
      </c>
      <c r="BS684" s="30">
        <v>12.65</v>
      </c>
      <c r="BT684" s="30">
        <v>41.46</v>
      </c>
      <c r="BU684" s="29"/>
      <c r="BV684" s="30">
        <v>1</v>
      </c>
      <c r="BW684" s="28">
        <v>1072</v>
      </c>
      <c r="BX684" s="33">
        <f t="shared" si="73"/>
        <v>40.370459999999994</v>
      </c>
      <c r="BY684" s="34">
        <f>IF(COUNTIF($G$2:G684,G684)=1,1,0)</f>
        <v>1</v>
      </c>
      <c r="BZ684" s="34">
        <f t="shared" si="74"/>
        <v>1</v>
      </c>
      <c r="CA684" s="28" t="s">
        <v>3405</v>
      </c>
      <c r="CB684" s="34" t="b">
        <f t="shared" si="79"/>
        <v>0</v>
      </c>
      <c r="CC684" s="34" t="b">
        <f t="shared" si="75"/>
        <v>0</v>
      </c>
      <c r="CD684" s="34" t="b">
        <f t="array" ref="CD684">ISNUMBER(SEARCH("Touch Screen",$AJ684))</f>
        <v>0</v>
      </c>
      <c r="CE684" s="34"/>
      <c r="CF684" s="34"/>
      <c r="CG684" s="32">
        <v>72</v>
      </c>
      <c r="CH684" s="28">
        <v>0</v>
      </c>
      <c r="CI684" s="33">
        <f>('2. AC Monitors'!$A$8*'1. Version 7 Dataset'!$R684)+('1. Version 7 Dataset'!$V684*'2. AC Monitors'!$B$8)+'2. AC Monitors'!$C$8</f>
        <v>40.917439999999999</v>
      </c>
      <c r="CJ684" s="35">
        <f>BX684-('2. AC Monitors'!$B$8*V684)</f>
        <v>31.550459999999994</v>
      </c>
      <c r="CK684" s="33">
        <f>IF($CH684=0,CJ684,CJ684-('2. AC Monitors'!$A$15*'1. Version 7 Dataset'!$CG684))</f>
        <v>31.550459999999994</v>
      </c>
      <c r="CL684" s="33">
        <f>IF($CC684=TRUE,'1. Version 7 Dataset'!CK684-($CI684*'2. AC Monitors'!$B$15),'1. Version 7 Dataset'!CK684)</f>
        <v>31.550459999999994</v>
      </c>
      <c r="CM684" s="33">
        <f>IF($CD684=TRUE,CL684-($CI684*'2. AC Monitors'!$D$15),CL684)</f>
        <v>31.550459999999994</v>
      </c>
      <c r="CN684" s="33">
        <f>IF($CB684=TRUE,CM684-($CI684*'2. AC Monitors'!$E$15),CM684)</f>
        <v>31.550459999999994</v>
      </c>
      <c r="CO684" s="33">
        <f>IF($CA684="DC",CN684+(CI684*(1-'2. AC Monitors'!$D$21)),CN684)</f>
        <v>31.550459999999994</v>
      </c>
      <c r="CP684" s="35">
        <f>('2. AC Monitors'!$A$8*'1. Version 7 Dataset'!$R684)+'2. AC Monitors'!$C$8</f>
        <v>32.097440000000006</v>
      </c>
      <c r="CQ684" s="35">
        <f t="shared" si="76"/>
        <v>1</v>
      </c>
      <c r="CR684" s="33">
        <f>(IF(CD684=TRUE,CI684+(CI684*'2. AC Monitors'!$D$15),'1. Version 7 Dataset'!CI684))*0.85</f>
        <v>34.779823999999998</v>
      </c>
      <c r="CS684" s="35">
        <f t="shared" si="77"/>
        <v>0</v>
      </c>
      <c r="CT684" s="35">
        <f>($AZ684*$R684*'3. Signage Displays'!$A$7)+'3. Signage Displays'!$B$7*TANH('3. Signage Displays'!$C$7*('1. Version 7 Dataset'!$R684+'3. Signage Displays'!$D$7)+'3. Signage Displays'!$E$7)+'3. Signage Displays'!$F$7</f>
        <v>29.369881477923769</v>
      </c>
      <c r="CU684" s="36">
        <f>($AZ684*$R684*'3. Signage Displays'!$A$7)</f>
        <v>2.3267856</v>
      </c>
      <c r="CV684" s="37">
        <f>BE684-(AZ684*R684*'3. Signage Displays'!$A$7)</f>
        <v>10.1532144</v>
      </c>
      <c r="CW684" s="37">
        <f>IF(CC684=TRUE,CV684-(CT684*'3. Signage Displays'!$A$12),CV684)</f>
        <v>10.1532144</v>
      </c>
      <c r="CX684" s="38">
        <f>'3. Signage Displays'!$B$7*TANH('3. Signage Displays'!$C$7*('1. Version 7 Dataset'!R684+'3. Signage Displays'!$D$7)+'3. Signage Displays'!$E$7)+'3. Signage Displays'!$F$7</f>
        <v>27.043095877923768</v>
      </c>
      <c r="CY684" s="28">
        <f t="shared" si="78"/>
        <v>1</v>
      </c>
    </row>
    <row r="685" spans="1:103" s="17" customFormat="1" ht="19.5" customHeight="1">
      <c r="A685" s="28">
        <v>1073</v>
      </c>
      <c r="B685" s="29" t="s">
        <v>3083</v>
      </c>
      <c r="C685" s="29" t="s">
        <v>3256</v>
      </c>
      <c r="D685" s="29" t="s">
        <v>3257</v>
      </c>
      <c r="E685" s="29" t="s">
        <v>3086</v>
      </c>
      <c r="F685" s="29" t="s">
        <v>3256</v>
      </c>
      <c r="G685" s="29" t="s">
        <v>3257</v>
      </c>
      <c r="H685" s="29"/>
      <c r="I685" s="29" t="s">
        <v>78</v>
      </c>
      <c r="J685" s="29" t="s">
        <v>79</v>
      </c>
      <c r="K685" s="29"/>
      <c r="L685" s="29" t="s">
        <v>80</v>
      </c>
      <c r="M685" s="29"/>
      <c r="N685" s="30">
        <v>1200</v>
      </c>
      <c r="O685" s="30">
        <v>15.5</v>
      </c>
      <c r="P685" s="30">
        <v>27.5</v>
      </c>
      <c r="Q685" s="31">
        <v>31.5</v>
      </c>
      <c r="R685" s="30">
        <v>424</v>
      </c>
      <c r="S685" s="30">
        <v>1.78</v>
      </c>
      <c r="T685" s="30">
        <v>1080</v>
      </c>
      <c r="U685" s="30">
        <v>1920</v>
      </c>
      <c r="V685" s="32">
        <v>2.1</v>
      </c>
      <c r="W685" s="30">
        <v>4876</v>
      </c>
      <c r="X685" s="30">
        <v>60</v>
      </c>
      <c r="Y685" s="30">
        <v>0.7</v>
      </c>
      <c r="Z685" s="29" t="s">
        <v>150</v>
      </c>
      <c r="AA685" s="29" t="s">
        <v>86</v>
      </c>
      <c r="AB685" s="29"/>
      <c r="AC685" s="29"/>
      <c r="AD685" s="29" t="s">
        <v>84</v>
      </c>
      <c r="AE685" s="29" t="s">
        <v>83</v>
      </c>
      <c r="AF685" s="29" t="s">
        <v>3258</v>
      </c>
      <c r="AG685" s="29" t="s">
        <v>3259</v>
      </c>
      <c r="AH685" s="29" t="s">
        <v>120</v>
      </c>
      <c r="AI685" s="29"/>
      <c r="AJ685" s="29" t="s">
        <v>120</v>
      </c>
      <c r="AK685" s="29" t="s">
        <v>86</v>
      </c>
      <c r="AL685" s="29" t="s">
        <v>762</v>
      </c>
      <c r="AM685" s="29" t="s">
        <v>3259</v>
      </c>
      <c r="AN685" s="29" t="s">
        <v>86</v>
      </c>
      <c r="AO685" s="29" t="s">
        <v>86</v>
      </c>
      <c r="AP685" s="29" t="s">
        <v>86</v>
      </c>
      <c r="AQ685" s="29" t="s">
        <v>96</v>
      </c>
      <c r="AR685" s="29"/>
      <c r="AS685" s="29" t="s">
        <v>84</v>
      </c>
      <c r="AT685" s="29" t="s">
        <v>89</v>
      </c>
      <c r="AU685" s="29"/>
      <c r="AV685" s="29"/>
      <c r="AW685" s="29" t="s">
        <v>83</v>
      </c>
      <c r="AX685" s="29" t="s">
        <v>83</v>
      </c>
      <c r="AY685" s="30">
        <v>350</v>
      </c>
      <c r="AZ685" s="30">
        <v>362.1</v>
      </c>
      <c r="BA685" s="30">
        <v>309.8</v>
      </c>
      <c r="BB685" s="30">
        <v>200</v>
      </c>
      <c r="BC685" s="29"/>
      <c r="BD685" s="29"/>
      <c r="BE685" s="30">
        <v>27.2</v>
      </c>
      <c r="BF685" s="29"/>
      <c r="BG685" s="30">
        <v>0.2</v>
      </c>
      <c r="BH685" s="29"/>
      <c r="BI685" s="29"/>
      <c r="BJ685" s="29"/>
      <c r="BK685" s="30">
        <v>84.9</v>
      </c>
      <c r="BL685" s="30">
        <v>84.9</v>
      </c>
      <c r="BM685" s="30">
        <v>86.5</v>
      </c>
      <c r="BN685" s="29"/>
      <c r="BO685" s="29"/>
      <c r="BP685" s="29"/>
      <c r="BQ685" s="30">
        <v>0.3</v>
      </c>
      <c r="BR685" s="29"/>
      <c r="BS685" s="30">
        <v>27.4</v>
      </c>
      <c r="BT685" s="30">
        <v>85.4</v>
      </c>
      <c r="BU685" s="29"/>
      <c r="BV685" s="30">
        <v>0</v>
      </c>
      <c r="BW685" s="28">
        <v>1073</v>
      </c>
      <c r="BX685" s="33">
        <f t="shared" si="73"/>
        <v>84.534000000000006</v>
      </c>
      <c r="BY685" s="34">
        <f>IF(COUNTIF($G$2:G685,G685)=1,1,0)</f>
        <v>1</v>
      </c>
      <c r="BZ685" s="34">
        <f t="shared" si="74"/>
        <v>1</v>
      </c>
      <c r="CA685" s="28" t="s">
        <v>3405</v>
      </c>
      <c r="CB685" s="34" t="b">
        <f t="shared" si="79"/>
        <v>0</v>
      </c>
      <c r="CC685" s="34" t="b">
        <f t="shared" si="75"/>
        <v>0</v>
      </c>
      <c r="CD685" s="34" t="b">
        <f t="array" ref="CD685">ISNUMBER(SEARCH("Touch Screen",$AJ685))</f>
        <v>0</v>
      </c>
      <c r="CE685" s="34"/>
      <c r="CF685" s="34"/>
      <c r="CG685" s="32">
        <v>0.7</v>
      </c>
      <c r="CH685" s="28">
        <v>0</v>
      </c>
      <c r="CI685" s="33">
        <f>('2. AC Monitors'!$A$8*'1. Version 7 Dataset'!$R685)+('1. Version 7 Dataset'!$V685*'2. AC Monitors'!$B$8)+'2. AC Monitors'!$C$8</f>
        <v>68.548000000000002</v>
      </c>
      <c r="CJ685" s="35">
        <f>BX685-('2. AC Monitors'!$B$8*V685)</f>
        <v>75.713999999999999</v>
      </c>
      <c r="CK685" s="33">
        <f>IF($CH685=0,CJ685,CJ685-('2. AC Monitors'!$A$15*'1. Version 7 Dataset'!$CG685))</f>
        <v>75.713999999999999</v>
      </c>
      <c r="CL685" s="33">
        <f>IF($CC685=TRUE,'1. Version 7 Dataset'!CK685-($CI685*'2. AC Monitors'!$B$15),'1. Version 7 Dataset'!CK685)</f>
        <v>75.713999999999999</v>
      </c>
      <c r="CM685" s="33">
        <f>IF($CD685=TRUE,CL685-($CI685*'2. AC Monitors'!$D$15),CL685)</f>
        <v>75.713999999999999</v>
      </c>
      <c r="CN685" s="33">
        <f>IF($CB685=TRUE,CM685-($CI685*'2. AC Monitors'!$E$15),CM685)</f>
        <v>75.713999999999999</v>
      </c>
      <c r="CO685" s="33">
        <f>IF($CA685="DC",CN685+(CI685*(1-'2. AC Monitors'!$D$21)),CN685)</f>
        <v>75.713999999999999</v>
      </c>
      <c r="CP685" s="35">
        <f>('2. AC Monitors'!$A$8*'1. Version 7 Dataset'!$R685)+'2. AC Monitors'!$C$8</f>
        <v>59.728000000000002</v>
      </c>
      <c r="CQ685" s="35">
        <f t="shared" si="76"/>
        <v>0</v>
      </c>
      <c r="CR685" s="33">
        <f>(IF(CD685=TRUE,CI685+(CI685*'2. AC Monitors'!$D$15),'1. Version 7 Dataset'!CI685))*0.85</f>
        <v>58.265799999999999</v>
      </c>
      <c r="CS685" s="35">
        <f t="shared" si="77"/>
        <v>0</v>
      </c>
      <c r="CT685" s="35">
        <f>($AZ685*$R685*'3. Signage Displays'!$A$7)+'3. Signage Displays'!$B$7*TANH('3. Signage Displays'!$C$7*('1. Version 7 Dataset'!$R685+'3. Signage Displays'!$D$7)+'3. Signage Displays'!$E$7)+'3. Signage Displays'!$F$7</f>
        <v>46.580058166434888</v>
      </c>
      <c r="CU685" s="36">
        <f>($AZ685*$R685*'3. Signage Displays'!$A$7)</f>
        <v>6.1412160000000018</v>
      </c>
      <c r="CV685" s="37">
        <f>BE685-(AZ685*R685*'3. Signage Displays'!$A$7)</f>
        <v>21.058783999999996</v>
      </c>
      <c r="CW685" s="37">
        <f>IF(CC685=TRUE,CV685-(CT685*'3. Signage Displays'!$A$12),CV685)</f>
        <v>21.058783999999996</v>
      </c>
      <c r="CX685" s="38">
        <f>'3. Signage Displays'!$B$7*TANH('3. Signage Displays'!$C$7*('1. Version 7 Dataset'!R685+'3. Signage Displays'!$D$7)+'3. Signage Displays'!$E$7)+'3. Signage Displays'!$F$7</f>
        <v>40.438842166434881</v>
      </c>
      <c r="CY685" s="28">
        <f t="shared" si="78"/>
        <v>1</v>
      </c>
    </row>
    <row r="686" spans="1:103" s="17" customFormat="1" ht="19.5" customHeight="1">
      <c r="A686" s="28">
        <v>1075</v>
      </c>
      <c r="B686" s="29" t="s">
        <v>1871</v>
      </c>
      <c r="C686" s="29" t="s">
        <v>1918</v>
      </c>
      <c r="D686" s="29" t="s">
        <v>1918</v>
      </c>
      <c r="E686" s="29" t="s">
        <v>1873</v>
      </c>
      <c r="F686" s="29" t="s">
        <v>1919</v>
      </c>
      <c r="G686" s="29" t="s">
        <v>1919</v>
      </c>
      <c r="H686" s="29" t="s">
        <v>1920</v>
      </c>
      <c r="I686" s="29" t="s">
        <v>78</v>
      </c>
      <c r="J686" s="29" t="s">
        <v>79</v>
      </c>
      <c r="K686" s="29" t="s">
        <v>105</v>
      </c>
      <c r="L686" s="29" t="s">
        <v>80</v>
      </c>
      <c r="M686" s="29" t="s">
        <v>105</v>
      </c>
      <c r="N686" s="30">
        <v>700</v>
      </c>
      <c r="O686" s="30">
        <v>11.7</v>
      </c>
      <c r="P686" s="30">
        <v>20.7</v>
      </c>
      <c r="Q686" s="31">
        <v>23.8</v>
      </c>
      <c r="R686" s="30">
        <v>242.19</v>
      </c>
      <c r="S686" s="30">
        <v>1.78</v>
      </c>
      <c r="T686" s="30">
        <v>1080</v>
      </c>
      <c r="U686" s="30">
        <v>1920</v>
      </c>
      <c r="V686" s="32">
        <v>2.1</v>
      </c>
      <c r="W686" s="30">
        <v>8562</v>
      </c>
      <c r="X686" s="30">
        <v>60</v>
      </c>
      <c r="Y686" s="30">
        <v>33</v>
      </c>
      <c r="Z686" s="29" t="s">
        <v>150</v>
      </c>
      <c r="AA686" s="29" t="s">
        <v>86</v>
      </c>
      <c r="AB686" s="29"/>
      <c r="AC686" s="29"/>
      <c r="AD686" s="29" t="s">
        <v>84</v>
      </c>
      <c r="AE686" s="29" t="s">
        <v>83</v>
      </c>
      <c r="AF686" s="29" t="s">
        <v>542</v>
      </c>
      <c r="AG686" s="29" t="s">
        <v>105</v>
      </c>
      <c r="AH686" s="29" t="s">
        <v>86</v>
      </c>
      <c r="AI686" s="29" t="s">
        <v>105</v>
      </c>
      <c r="AJ686" s="29" t="s">
        <v>86</v>
      </c>
      <c r="AK686" s="29" t="s">
        <v>86</v>
      </c>
      <c r="AL686" s="29" t="s">
        <v>107</v>
      </c>
      <c r="AM686" s="29" t="s">
        <v>105</v>
      </c>
      <c r="AN686" s="29" t="s">
        <v>86</v>
      </c>
      <c r="AO686" s="29" t="s">
        <v>86</v>
      </c>
      <c r="AP686" s="29" t="s">
        <v>86</v>
      </c>
      <c r="AQ686" s="29" t="s">
        <v>96</v>
      </c>
      <c r="AR686" s="29" t="s">
        <v>105</v>
      </c>
      <c r="AS686" s="29" t="s">
        <v>84</v>
      </c>
      <c r="AT686" s="29" t="s">
        <v>89</v>
      </c>
      <c r="AU686" s="29" t="s">
        <v>105</v>
      </c>
      <c r="AV686" s="30">
        <v>4</v>
      </c>
      <c r="AW686" s="29" t="s">
        <v>84</v>
      </c>
      <c r="AX686" s="29" t="s">
        <v>83</v>
      </c>
      <c r="AY686" s="30">
        <v>235</v>
      </c>
      <c r="AZ686" s="30">
        <v>249</v>
      </c>
      <c r="BA686" s="30">
        <v>245</v>
      </c>
      <c r="BB686" s="30">
        <v>200</v>
      </c>
      <c r="BC686" s="29"/>
      <c r="BD686" s="29"/>
      <c r="BE686" s="30">
        <v>15.12</v>
      </c>
      <c r="BF686" s="29"/>
      <c r="BG686" s="30">
        <v>0.22</v>
      </c>
      <c r="BH686" s="30">
        <v>0.3</v>
      </c>
      <c r="BI686" s="29"/>
      <c r="BJ686" s="30">
        <v>0.2</v>
      </c>
      <c r="BK686" s="30">
        <v>47.61</v>
      </c>
      <c r="BL686" s="30">
        <v>51.53</v>
      </c>
      <c r="BM686" s="30">
        <v>54.1</v>
      </c>
      <c r="BN686" s="29"/>
      <c r="BO686" s="29"/>
      <c r="BP686" s="30">
        <v>0.2</v>
      </c>
      <c r="BQ686" s="30">
        <v>0.22</v>
      </c>
      <c r="BR686" s="30">
        <v>0.3</v>
      </c>
      <c r="BS686" s="30">
        <v>15.12</v>
      </c>
      <c r="BT686" s="30">
        <v>47.61</v>
      </c>
      <c r="BU686" s="29"/>
      <c r="BV686" s="30">
        <v>0</v>
      </c>
      <c r="BW686" s="28">
        <v>1075</v>
      </c>
      <c r="BX686" s="33">
        <f t="shared" si="73"/>
        <v>47.610599999999998</v>
      </c>
      <c r="BY686" s="34">
        <f>IF(COUNTIF($G$2:G686,G686)=1,1,0)</f>
        <v>1</v>
      </c>
      <c r="BZ686" s="34">
        <f t="shared" si="74"/>
        <v>1</v>
      </c>
      <c r="CA686" s="28" t="s">
        <v>3405</v>
      </c>
      <c r="CB686" s="34" t="b">
        <f t="shared" si="79"/>
        <v>0</v>
      </c>
      <c r="CC686" s="34" t="b">
        <f t="shared" si="75"/>
        <v>0</v>
      </c>
      <c r="CD686" s="34" t="b">
        <f t="array" ref="CD686">ISNUMBER(SEARCH("Touch Screen",$AJ686))</f>
        <v>0</v>
      </c>
      <c r="CE686" s="34"/>
      <c r="CF686" s="34"/>
      <c r="CG686" s="32">
        <v>33</v>
      </c>
      <c r="CH686" s="28">
        <v>0</v>
      </c>
      <c r="CI686" s="33">
        <f>('2. AC Monitors'!$A$8*'1. Version 7 Dataset'!$R686)+('1. Version 7 Dataset'!$V686*'2. AC Monitors'!$B$8)+'2. AC Monitors'!$C$8</f>
        <v>46.367179999999998</v>
      </c>
      <c r="CJ686" s="35">
        <f>BX686-('2. AC Monitors'!$B$8*V686)</f>
        <v>38.790599999999998</v>
      </c>
      <c r="CK686" s="33">
        <f>IF($CH686=0,CJ686,CJ686-('2. AC Monitors'!$A$15*'1. Version 7 Dataset'!$CG686))</f>
        <v>38.790599999999998</v>
      </c>
      <c r="CL686" s="33">
        <f>IF($CC686=TRUE,'1. Version 7 Dataset'!CK686-($CI686*'2. AC Monitors'!$B$15),'1. Version 7 Dataset'!CK686)</f>
        <v>38.790599999999998</v>
      </c>
      <c r="CM686" s="33">
        <f>IF($CD686=TRUE,CL686-($CI686*'2. AC Monitors'!$D$15),CL686)</f>
        <v>38.790599999999998</v>
      </c>
      <c r="CN686" s="33">
        <f>IF($CB686=TRUE,CM686-($CI686*'2. AC Monitors'!$E$15),CM686)</f>
        <v>38.790599999999998</v>
      </c>
      <c r="CO686" s="33">
        <f>IF($CA686="DC",CN686+(CI686*(1-'2. AC Monitors'!$D$21)),CN686)</f>
        <v>38.790599999999998</v>
      </c>
      <c r="CP686" s="35">
        <f>('2. AC Monitors'!$A$8*'1. Version 7 Dataset'!$R686)+'2. AC Monitors'!$C$8</f>
        <v>37.547179999999997</v>
      </c>
      <c r="CQ686" s="35">
        <f t="shared" si="76"/>
        <v>0</v>
      </c>
      <c r="CR686" s="33">
        <f>(IF(CD686=TRUE,CI686+(CI686*'2. AC Monitors'!$D$15),'1. Version 7 Dataset'!CI686))*0.85</f>
        <v>39.412102999999995</v>
      </c>
      <c r="CS686" s="35">
        <f t="shared" si="77"/>
        <v>0</v>
      </c>
      <c r="CT686" s="35">
        <f>($AZ686*$R686*'3. Signage Displays'!$A$7)+'3. Signage Displays'!$B$7*TANH('3. Signage Displays'!$C$7*('1. Version 7 Dataset'!$R686+'3. Signage Displays'!$D$7)+'3. Signage Displays'!$E$7)+'3. Signage Displays'!$F$7</f>
        <v>32.122335844338437</v>
      </c>
      <c r="CU686" s="36">
        <f>($AZ686*$R686*'3. Signage Displays'!$A$7)</f>
        <v>2.4122124</v>
      </c>
      <c r="CV686" s="37">
        <f>BE686-(AZ686*R686*'3. Signage Displays'!$A$7)</f>
        <v>12.7077876</v>
      </c>
      <c r="CW686" s="37">
        <f>IF(CC686=TRUE,CV686-(CT686*'3. Signage Displays'!$A$12),CV686)</f>
        <v>12.7077876</v>
      </c>
      <c r="CX686" s="38">
        <f>'3. Signage Displays'!$B$7*TANH('3. Signage Displays'!$C$7*('1. Version 7 Dataset'!R686+'3. Signage Displays'!$D$7)+'3. Signage Displays'!$E$7)+'3. Signage Displays'!$F$7</f>
        <v>29.710123444338436</v>
      </c>
      <c r="CY686" s="28">
        <f t="shared" si="78"/>
        <v>1</v>
      </c>
    </row>
    <row r="687" spans="1:103" s="17" customFormat="1" ht="19.5" customHeight="1">
      <c r="A687" s="28">
        <v>1076</v>
      </c>
      <c r="B687" s="29" t="s">
        <v>1871</v>
      </c>
      <c r="C687" s="29" t="s">
        <v>1921</v>
      </c>
      <c r="D687" s="29" t="s">
        <v>1922</v>
      </c>
      <c r="E687" s="29" t="s">
        <v>1873</v>
      </c>
      <c r="F687" s="29" t="s">
        <v>1923</v>
      </c>
      <c r="G687" s="29" t="s">
        <v>1924</v>
      </c>
      <c r="H687" s="29" t="s">
        <v>1925</v>
      </c>
      <c r="I687" s="29" t="s">
        <v>78</v>
      </c>
      <c r="J687" s="29" t="s">
        <v>79</v>
      </c>
      <c r="K687" s="29" t="s">
        <v>105</v>
      </c>
      <c r="L687" s="29" t="s">
        <v>80</v>
      </c>
      <c r="M687" s="29" t="s">
        <v>105</v>
      </c>
      <c r="N687" s="30">
        <v>700</v>
      </c>
      <c r="O687" s="30">
        <v>11.7</v>
      </c>
      <c r="P687" s="30">
        <v>20.7</v>
      </c>
      <c r="Q687" s="31">
        <v>23.8</v>
      </c>
      <c r="R687" s="30">
        <v>242.19</v>
      </c>
      <c r="S687" s="30">
        <v>1.78</v>
      </c>
      <c r="T687" s="30">
        <v>1080</v>
      </c>
      <c r="U687" s="30">
        <v>1920</v>
      </c>
      <c r="V687" s="32">
        <v>2.1</v>
      </c>
      <c r="W687" s="30">
        <v>8562</v>
      </c>
      <c r="X687" s="30">
        <v>60</v>
      </c>
      <c r="Y687" s="30">
        <v>33</v>
      </c>
      <c r="Z687" s="29" t="s">
        <v>150</v>
      </c>
      <c r="AA687" s="29" t="s">
        <v>86</v>
      </c>
      <c r="AB687" s="29"/>
      <c r="AC687" s="29"/>
      <c r="AD687" s="29" t="s">
        <v>84</v>
      </c>
      <c r="AE687" s="29" t="s">
        <v>83</v>
      </c>
      <c r="AF687" s="29" t="s">
        <v>542</v>
      </c>
      <c r="AG687" s="29" t="s">
        <v>105</v>
      </c>
      <c r="AH687" s="29" t="s">
        <v>86</v>
      </c>
      <c r="AI687" s="29" t="s">
        <v>105</v>
      </c>
      <c r="AJ687" s="29" t="s">
        <v>86</v>
      </c>
      <c r="AK687" s="29" t="s">
        <v>86</v>
      </c>
      <c r="AL687" s="29" t="s">
        <v>107</v>
      </c>
      <c r="AM687" s="29" t="s">
        <v>105</v>
      </c>
      <c r="AN687" s="29" t="s">
        <v>86</v>
      </c>
      <c r="AO687" s="29" t="s">
        <v>86</v>
      </c>
      <c r="AP687" s="29" t="s">
        <v>86</v>
      </c>
      <c r="AQ687" s="29" t="s">
        <v>96</v>
      </c>
      <c r="AR687" s="29" t="s">
        <v>105</v>
      </c>
      <c r="AS687" s="29" t="s">
        <v>84</v>
      </c>
      <c r="AT687" s="29" t="s">
        <v>89</v>
      </c>
      <c r="AU687" s="29" t="s">
        <v>105</v>
      </c>
      <c r="AV687" s="30">
        <v>4</v>
      </c>
      <c r="AW687" s="29" t="s">
        <v>84</v>
      </c>
      <c r="AX687" s="29" t="s">
        <v>83</v>
      </c>
      <c r="AY687" s="30">
        <v>235</v>
      </c>
      <c r="AZ687" s="30">
        <v>249</v>
      </c>
      <c r="BA687" s="30">
        <v>245</v>
      </c>
      <c r="BB687" s="30">
        <v>200</v>
      </c>
      <c r="BC687" s="29"/>
      <c r="BD687" s="29"/>
      <c r="BE687" s="30">
        <v>15.12</v>
      </c>
      <c r="BF687" s="29"/>
      <c r="BG687" s="30">
        <v>0.22</v>
      </c>
      <c r="BH687" s="30">
        <v>0.3</v>
      </c>
      <c r="BI687" s="29"/>
      <c r="BJ687" s="30">
        <v>0.2</v>
      </c>
      <c r="BK687" s="30">
        <v>47.61</v>
      </c>
      <c r="BL687" s="30">
        <v>51.53</v>
      </c>
      <c r="BM687" s="30">
        <v>54.1</v>
      </c>
      <c r="BN687" s="29"/>
      <c r="BO687" s="29"/>
      <c r="BP687" s="30">
        <v>0.2</v>
      </c>
      <c r="BQ687" s="30">
        <v>0.22</v>
      </c>
      <c r="BR687" s="30">
        <v>0.3</v>
      </c>
      <c r="BS687" s="30">
        <v>15.12</v>
      </c>
      <c r="BT687" s="30">
        <v>47.61</v>
      </c>
      <c r="BU687" s="29"/>
      <c r="BV687" s="30">
        <v>0</v>
      </c>
      <c r="BW687" s="28">
        <v>1076</v>
      </c>
      <c r="BX687" s="33">
        <f t="shared" si="73"/>
        <v>47.610599999999998</v>
      </c>
      <c r="BY687" s="34">
        <f>IF(COUNTIF($G$2:G687,G687)=1,1,0)</f>
        <v>1</v>
      </c>
      <c r="BZ687" s="34">
        <f t="shared" si="74"/>
        <v>1</v>
      </c>
      <c r="CA687" s="28" t="s">
        <v>3405</v>
      </c>
      <c r="CB687" s="34" t="b">
        <f t="shared" si="79"/>
        <v>0</v>
      </c>
      <c r="CC687" s="34" t="b">
        <f t="shared" si="75"/>
        <v>0</v>
      </c>
      <c r="CD687" s="34" t="b">
        <f t="array" ref="CD687">ISNUMBER(SEARCH("Touch Screen",$AJ687))</f>
        <v>0</v>
      </c>
      <c r="CE687" s="34"/>
      <c r="CF687" s="34"/>
      <c r="CG687" s="32">
        <v>33</v>
      </c>
      <c r="CH687" s="28">
        <v>0</v>
      </c>
      <c r="CI687" s="33">
        <f>('2. AC Monitors'!$A$8*'1. Version 7 Dataset'!$R687)+('1. Version 7 Dataset'!$V687*'2. AC Monitors'!$B$8)+'2. AC Monitors'!$C$8</f>
        <v>46.367179999999998</v>
      </c>
      <c r="CJ687" s="35">
        <f>BX687-('2. AC Monitors'!$B$8*V687)</f>
        <v>38.790599999999998</v>
      </c>
      <c r="CK687" s="33">
        <f>IF($CH687=0,CJ687,CJ687-('2. AC Monitors'!$A$15*'1. Version 7 Dataset'!$CG687))</f>
        <v>38.790599999999998</v>
      </c>
      <c r="CL687" s="33">
        <f>IF($CC687=TRUE,'1. Version 7 Dataset'!CK687-($CI687*'2. AC Monitors'!$B$15),'1. Version 7 Dataset'!CK687)</f>
        <v>38.790599999999998</v>
      </c>
      <c r="CM687" s="33">
        <f>IF($CD687=TRUE,CL687-($CI687*'2. AC Monitors'!$D$15),CL687)</f>
        <v>38.790599999999998</v>
      </c>
      <c r="CN687" s="33">
        <f>IF($CB687=TRUE,CM687-($CI687*'2. AC Monitors'!$E$15),CM687)</f>
        <v>38.790599999999998</v>
      </c>
      <c r="CO687" s="33">
        <f>IF($CA687="DC",CN687+(CI687*(1-'2. AC Monitors'!$D$21)),CN687)</f>
        <v>38.790599999999998</v>
      </c>
      <c r="CP687" s="35">
        <f>('2. AC Monitors'!$A$8*'1. Version 7 Dataset'!$R687)+'2. AC Monitors'!$C$8</f>
        <v>37.547179999999997</v>
      </c>
      <c r="CQ687" s="35">
        <f t="shared" si="76"/>
        <v>0</v>
      </c>
      <c r="CR687" s="33">
        <f>(IF(CD687=TRUE,CI687+(CI687*'2. AC Monitors'!$D$15),'1. Version 7 Dataset'!CI687))*0.85</f>
        <v>39.412102999999995</v>
      </c>
      <c r="CS687" s="35">
        <f t="shared" si="77"/>
        <v>0</v>
      </c>
      <c r="CT687" s="35">
        <f>($AZ687*$R687*'3. Signage Displays'!$A$7)+'3. Signage Displays'!$B$7*TANH('3. Signage Displays'!$C$7*('1. Version 7 Dataset'!$R687+'3. Signage Displays'!$D$7)+'3. Signage Displays'!$E$7)+'3. Signage Displays'!$F$7</f>
        <v>32.122335844338437</v>
      </c>
      <c r="CU687" s="36">
        <f>($AZ687*$R687*'3. Signage Displays'!$A$7)</f>
        <v>2.4122124</v>
      </c>
      <c r="CV687" s="37">
        <f>BE687-(AZ687*R687*'3. Signage Displays'!$A$7)</f>
        <v>12.7077876</v>
      </c>
      <c r="CW687" s="37">
        <f>IF(CC687=TRUE,CV687-(CT687*'3. Signage Displays'!$A$12),CV687)</f>
        <v>12.7077876</v>
      </c>
      <c r="CX687" s="38">
        <f>'3. Signage Displays'!$B$7*TANH('3. Signage Displays'!$C$7*('1. Version 7 Dataset'!R687+'3. Signage Displays'!$D$7)+'3. Signage Displays'!$E$7)+'3. Signage Displays'!$F$7</f>
        <v>29.710123444338436</v>
      </c>
      <c r="CY687" s="28">
        <f t="shared" si="78"/>
        <v>1</v>
      </c>
    </row>
    <row r="688" spans="1:103" s="17" customFormat="1" ht="19.5" customHeight="1">
      <c r="A688" s="28">
        <v>1078</v>
      </c>
      <c r="B688" s="29" t="s">
        <v>808</v>
      </c>
      <c r="C688" s="29" t="s">
        <v>869</v>
      </c>
      <c r="D688" s="29" t="s">
        <v>870</v>
      </c>
      <c r="E688" s="29" t="s">
        <v>814</v>
      </c>
      <c r="F688" s="29" t="s">
        <v>871</v>
      </c>
      <c r="G688" s="29" t="s">
        <v>872</v>
      </c>
      <c r="H688" s="29"/>
      <c r="I688" s="29" t="s">
        <v>78</v>
      </c>
      <c r="J688" s="29" t="s">
        <v>100</v>
      </c>
      <c r="K688" s="29"/>
      <c r="L688" s="29" t="s">
        <v>80</v>
      </c>
      <c r="M688" s="29"/>
      <c r="N688" s="30">
        <v>1000</v>
      </c>
      <c r="O688" s="30">
        <v>11.7</v>
      </c>
      <c r="P688" s="30">
        <v>20.7</v>
      </c>
      <c r="Q688" s="31">
        <v>23.8</v>
      </c>
      <c r="R688" s="30">
        <v>242.18</v>
      </c>
      <c r="S688" s="30">
        <v>1.78</v>
      </c>
      <c r="T688" s="30">
        <v>1080</v>
      </c>
      <c r="U688" s="30">
        <v>1920</v>
      </c>
      <c r="V688" s="32">
        <v>2.1</v>
      </c>
      <c r="W688" s="30">
        <v>8562</v>
      </c>
      <c r="X688" s="30">
        <v>60</v>
      </c>
      <c r="Y688" s="30">
        <v>36.200000000000003</v>
      </c>
      <c r="Z688" s="29" t="s">
        <v>81</v>
      </c>
      <c r="AA688" s="29" t="s">
        <v>86</v>
      </c>
      <c r="AB688" s="29"/>
      <c r="AC688" s="29"/>
      <c r="AD688" s="29" t="s">
        <v>84</v>
      </c>
      <c r="AE688" s="29" t="s">
        <v>84</v>
      </c>
      <c r="AF688" s="29" t="s">
        <v>830</v>
      </c>
      <c r="AG688" s="29"/>
      <c r="AH688" s="29" t="s">
        <v>86</v>
      </c>
      <c r="AI688" s="29"/>
      <c r="AJ688" s="29" t="s">
        <v>86</v>
      </c>
      <c r="AK688" s="29" t="s">
        <v>86</v>
      </c>
      <c r="AL688" s="29" t="s">
        <v>87</v>
      </c>
      <c r="AM688" s="29"/>
      <c r="AN688" s="29" t="s">
        <v>86</v>
      </c>
      <c r="AO688" s="29" t="s">
        <v>86</v>
      </c>
      <c r="AP688" s="29" t="s">
        <v>86</v>
      </c>
      <c r="AQ688" s="29" t="s">
        <v>96</v>
      </c>
      <c r="AR688" s="29"/>
      <c r="AS688" s="29" t="s">
        <v>84</v>
      </c>
      <c r="AT688" s="29" t="s">
        <v>89</v>
      </c>
      <c r="AU688" s="29"/>
      <c r="AV688" s="30">
        <v>5</v>
      </c>
      <c r="AW688" s="29" t="s">
        <v>84</v>
      </c>
      <c r="AX688" s="29" t="s">
        <v>83</v>
      </c>
      <c r="AY688" s="30">
        <v>250</v>
      </c>
      <c r="AZ688" s="30">
        <v>224.9</v>
      </c>
      <c r="BA688" s="30">
        <v>196.3</v>
      </c>
      <c r="BB688" s="30">
        <v>200</v>
      </c>
      <c r="BC688" s="29"/>
      <c r="BD688" s="29"/>
      <c r="BE688" s="30">
        <v>16.32</v>
      </c>
      <c r="BF688" s="29"/>
      <c r="BG688" s="30">
        <v>0.12</v>
      </c>
      <c r="BH688" s="29"/>
      <c r="BI688" s="29"/>
      <c r="BJ688" s="30">
        <v>0.1</v>
      </c>
      <c r="BK688" s="30">
        <v>50.74</v>
      </c>
      <c r="BL688" s="30">
        <v>50.74</v>
      </c>
      <c r="BM688" s="30">
        <v>54.1</v>
      </c>
      <c r="BN688" s="29"/>
      <c r="BO688" s="29"/>
      <c r="BP688" s="30">
        <v>0.17</v>
      </c>
      <c r="BQ688" s="30">
        <v>0.19</v>
      </c>
      <c r="BR688" s="29"/>
      <c r="BS688" s="30">
        <v>16.14</v>
      </c>
      <c r="BT688" s="30">
        <v>50.6</v>
      </c>
      <c r="BU688" s="29"/>
      <c r="BV688" s="30">
        <v>0</v>
      </c>
      <c r="BW688" s="28">
        <v>1078</v>
      </c>
      <c r="BX688" s="33">
        <f t="shared" si="73"/>
        <v>50.720399999999998</v>
      </c>
      <c r="BY688" s="34">
        <f>IF(COUNTIF($G$2:G688,G688)=1,1,0)</f>
        <v>1</v>
      </c>
      <c r="BZ688" s="34">
        <f t="shared" si="74"/>
        <v>1</v>
      </c>
      <c r="CA688" s="28" t="s">
        <v>3405</v>
      </c>
      <c r="CB688" s="34" t="b">
        <f t="shared" si="79"/>
        <v>0</v>
      </c>
      <c r="CC688" s="34" t="b">
        <f t="shared" si="75"/>
        <v>0</v>
      </c>
      <c r="CD688" s="34" t="b">
        <f t="array" ref="CD688">ISNUMBER(SEARCH("Touch Screen",$AJ688))</f>
        <v>0</v>
      </c>
      <c r="CE688" s="34"/>
      <c r="CF688" s="34"/>
      <c r="CG688" s="32">
        <v>36.200000000000003</v>
      </c>
      <c r="CH688" s="28">
        <v>0</v>
      </c>
      <c r="CI688" s="33">
        <f>('2. AC Monitors'!$A$8*'1. Version 7 Dataset'!$R688)+('1. Version 7 Dataset'!$V688*'2. AC Monitors'!$B$8)+'2. AC Monitors'!$C$8</f>
        <v>46.365960000000001</v>
      </c>
      <c r="CJ688" s="35">
        <f>BX688-('2. AC Monitors'!$B$8*V688)</f>
        <v>41.900399999999998</v>
      </c>
      <c r="CK688" s="33">
        <f>IF($CH688=0,CJ688,CJ688-('2. AC Monitors'!$A$15*'1. Version 7 Dataset'!$CG688))</f>
        <v>41.900399999999998</v>
      </c>
      <c r="CL688" s="33">
        <f>IF($CC688=TRUE,'1. Version 7 Dataset'!CK688-($CI688*'2. AC Monitors'!$B$15),'1. Version 7 Dataset'!CK688)</f>
        <v>41.900399999999998</v>
      </c>
      <c r="CM688" s="33">
        <f>IF($CD688=TRUE,CL688-($CI688*'2. AC Monitors'!$D$15),CL688)</f>
        <v>41.900399999999998</v>
      </c>
      <c r="CN688" s="33">
        <f>IF($CB688=TRUE,CM688-($CI688*'2. AC Monitors'!$E$15),CM688)</f>
        <v>41.900399999999998</v>
      </c>
      <c r="CO688" s="33">
        <f>IF($CA688="DC",CN688+(CI688*(1-'2. AC Monitors'!$D$21)),CN688)</f>
        <v>41.900399999999998</v>
      </c>
      <c r="CP688" s="35">
        <f>('2. AC Monitors'!$A$8*'1. Version 7 Dataset'!$R688)+'2. AC Monitors'!$C$8</f>
        <v>37.545960000000001</v>
      </c>
      <c r="CQ688" s="35">
        <f t="shared" si="76"/>
        <v>0</v>
      </c>
      <c r="CR688" s="33">
        <f>(IF(CD688=TRUE,CI688+(CI688*'2. AC Monitors'!$D$15),'1. Version 7 Dataset'!CI688))*0.85</f>
        <v>39.411065999999998</v>
      </c>
      <c r="CS688" s="35">
        <f t="shared" si="77"/>
        <v>0</v>
      </c>
      <c r="CT688" s="35">
        <f>($AZ688*$R688*'3. Signage Displays'!$A$7)+'3. Signage Displays'!$B$7*TANH('3. Signage Displays'!$C$7*('1. Version 7 Dataset'!$R688+'3. Signage Displays'!$D$7)+'3. Signage Displays'!$E$7)+'3. Signage Displays'!$F$7</f>
        <v>31.888178652701335</v>
      </c>
      <c r="CU688" s="36">
        <f>($AZ688*$R688*'3. Signage Displays'!$A$7)</f>
        <v>2.1786512800000004</v>
      </c>
      <c r="CV688" s="37">
        <f>BE688-(AZ688*R688*'3. Signage Displays'!$A$7)</f>
        <v>14.14134872</v>
      </c>
      <c r="CW688" s="37">
        <f>IF(CC688=TRUE,CV688-(CT688*'3. Signage Displays'!$A$12),CV688)</f>
        <v>14.14134872</v>
      </c>
      <c r="CX688" s="38">
        <f>'3. Signage Displays'!$B$7*TANH('3. Signage Displays'!$C$7*('1. Version 7 Dataset'!R688+'3. Signage Displays'!$D$7)+'3. Signage Displays'!$E$7)+'3. Signage Displays'!$F$7</f>
        <v>29.709527372701334</v>
      </c>
      <c r="CY688" s="28">
        <f t="shared" si="78"/>
        <v>1</v>
      </c>
    </row>
    <row r="689" spans="1:103" s="17" customFormat="1" ht="19.5" customHeight="1">
      <c r="A689" s="28">
        <v>1081</v>
      </c>
      <c r="B689" s="29" t="s">
        <v>808</v>
      </c>
      <c r="C689" s="29" t="s">
        <v>1011</v>
      </c>
      <c r="D689" s="29" t="s">
        <v>1012</v>
      </c>
      <c r="E689" s="29" t="s">
        <v>814</v>
      </c>
      <c r="F689" s="29" t="s">
        <v>1011</v>
      </c>
      <c r="G689" s="29" t="s">
        <v>1012</v>
      </c>
      <c r="H689" s="29" t="s">
        <v>1013</v>
      </c>
      <c r="I689" s="29" t="s">
        <v>78</v>
      </c>
      <c r="J689" s="29" t="s">
        <v>100</v>
      </c>
      <c r="K689" s="29"/>
      <c r="L689" s="29" t="s">
        <v>80</v>
      </c>
      <c r="M689" s="29"/>
      <c r="N689" s="30">
        <v>1000</v>
      </c>
      <c r="O689" s="30">
        <v>11.7</v>
      </c>
      <c r="P689" s="30">
        <v>20.7</v>
      </c>
      <c r="Q689" s="31">
        <v>23.8</v>
      </c>
      <c r="R689" s="30">
        <v>242.04</v>
      </c>
      <c r="S689" s="30">
        <v>1.78</v>
      </c>
      <c r="T689" s="30">
        <v>1080</v>
      </c>
      <c r="U689" s="30">
        <v>1920</v>
      </c>
      <c r="V689" s="32">
        <v>2.1</v>
      </c>
      <c r="W689" s="30">
        <v>8567</v>
      </c>
      <c r="X689" s="30">
        <v>60</v>
      </c>
      <c r="Y689" s="30">
        <v>0.3</v>
      </c>
      <c r="Z689" s="29" t="s">
        <v>86</v>
      </c>
      <c r="AA689" s="29" t="s">
        <v>86</v>
      </c>
      <c r="AB689" s="29"/>
      <c r="AC689" s="29"/>
      <c r="AD689" s="29" t="s">
        <v>84</v>
      </c>
      <c r="AE689" s="29" t="s">
        <v>84</v>
      </c>
      <c r="AF689" s="29" t="s">
        <v>1014</v>
      </c>
      <c r="AG689" s="29" t="s">
        <v>1015</v>
      </c>
      <c r="AH689" s="29" t="s">
        <v>86</v>
      </c>
      <c r="AI689" s="29"/>
      <c r="AJ689" s="29" t="s">
        <v>86</v>
      </c>
      <c r="AK689" s="29" t="s">
        <v>86</v>
      </c>
      <c r="AL689" s="29" t="s">
        <v>88</v>
      </c>
      <c r="AM689" s="29" t="s">
        <v>1015</v>
      </c>
      <c r="AN689" s="29" t="s">
        <v>86</v>
      </c>
      <c r="AO689" s="29" t="s">
        <v>86</v>
      </c>
      <c r="AP689" s="29" t="s">
        <v>86</v>
      </c>
      <c r="AQ689" s="29" t="s">
        <v>96</v>
      </c>
      <c r="AR689" s="29"/>
      <c r="AS689" s="29" t="s">
        <v>84</v>
      </c>
      <c r="AT689" s="29" t="s">
        <v>89</v>
      </c>
      <c r="AU689" s="29"/>
      <c r="AV689" s="30">
        <v>5</v>
      </c>
      <c r="AW689" s="29" t="s">
        <v>84</v>
      </c>
      <c r="AX689" s="29" t="s">
        <v>84</v>
      </c>
      <c r="AY689" s="30">
        <v>250</v>
      </c>
      <c r="AZ689" s="30">
        <v>247.7</v>
      </c>
      <c r="BA689" s="30">
        <v>203.8</v>
      </c>
      <c r="BB689" s="30">
        <v>200</v>
      </c>
      <c r="BC689" s="29"/>
      <c r="BD689" s="29"/>
      <c r="BE689" s="30">
        <v>16.36</v>
      </c>
      <c r="BF689" s="29"/>
      <c r="BG689" s="30">
        <v>0.16</v>
      </c>
      <c r="BH689" s="29"/>
      <c r="BI689" s="29"/>
      <c r="BJ689" s="30">
        <v>0.14000000000000001</v>
      </c>
      <c r="BK689" s="30">
        <v>51.07</v>
      </c>
      <c r="BL689" s="30">
        <v>51.07</v>
      </c>
      <c r="BM689" s="30">
        <v>53.8</v>
      </c>
      <c r="BN689" s="29"/>
      <c r="BO689" s="29"/>
      <c r="BP689" s="30">
        <v>0.19</v>
      </c>
      <c r="BQ689" s="30">
        <v>0.21</v>
      </c>
      <c r="BR689" s="29"/>
      <c r="BS689" s="30">
        <v>16.45</v>
      </c>
      <c r="BT689" s="30">
        <v>51.62</v>
      </c>
      <c r="BU689" s="29"/>
      <c r="BV689" s="30">
        <v>0</v>
      </c>
      <c r="BW689" s="28">
        <v>1081</v>
      </c>
      <c r="BX689" s="33">
        <f t="shared" si="73"/>
        <v>51.070799999999991</v>
      </c>
      <c r="BY689" s="34">
        <f>IF(COUNTIF($G$2:G689,G689)=1,1,0)</f>
        <v>0</v>
      </c>
      <c r="BZ689" s="34">
        <f t="shared" si="74"/>
        <v>1</v>
      </c>
      <c r="CA689" s="28" t="s">
        <v>3405</v>
      </c>
      <c r="CB689" s="34" t="b">
        <f t="shared" si="79"/>
        <v>0</v>
      </c>
      <c r="CC689" s="34" t="b">
        <f t="shared" si="75"/>
        <v>0</v>
      </c>
      <c r="CD689" s="34" t="b">
        <f t="array" ref="CD689">ISNUMBER(SEARCH("Touch Screen",$AJ689))</f>
        <v>0</v>
      </c>
      <c r="CE689" s="34"/>
      <c r="CF689" s="34"/>
      <c r="CG689" s="32">
        <v>0.3</v>
      </c>
      <c r="CH689" s="28">
        <v>0</v>
      </c>
      <c r="CI689" s="33">
        <f>('2. AC Monitors'!$A$8*'1. Version 7 Dataset'!$R689)+('1. Version 7 Dataset'!$V689*'2. AC Monitors'!$B$8)+'2. AC Monitors'!$C$8</f>
        <v>46.348879999999994</v>
      </c>
      <c r="CJ689" s="35">
        <f>BX689-('2. AC Monitors'!$B$8*V689)</f>
        <v>42.250799999999991</v>
      </c>
      <c r="CK689" s="33">
        <f>IF($CH689=0,CJ689,CJ689-('2. AC Monitors'!$A$15*'1. Version 7 Dataset'!$CG689))</f>
        <v>42.250799999999991</v>
      </c>
      <c r="CL689" s="33">
        <f>IF($CC689=TRUE,'1. Version 7 Dataset'!CK689-($CI689*'2. AC Monitors'!$B$15),'1. Version 7 Dataset'!CK689)</f>
        <v>42.250799999999991</v>
      </c>
      <c r="CM689" s="33">
        <f>IF($CD689=TRUE,CL689-($CI689*'2. AC Monitors'!$D$15),CL689)</f>
        <v>42.250799999999991</v>
      </c>
      <c r="CN689" s="33">
        <f>IF($CB689=TRUE,CM689-($CI689*'2. AC Monitors'!$E$15),CM689)</f>
        <v>42.250799999999991</v>
      </c>
      <c r="CO689" s="33">
        <f>IF($CA689="DC",CN689+(CI689*(1-'2. AC Monitors'!$D$21)),CN689)</f>
        <v>42.250799999999991</v>
      </c>
      <c r="CP689" s="35">
        <f>('2. AC Monitors'!$A$8*'1. Version 7 Dataset'!$R689)+'2. AC Monitors'!$C$8</f>
        <v>37.528880000000001</v>
      </c>
      <c r="CQ689" s="35">
        <f t="shared" si="76"/>
        <v>0</v>
      </c>
      <c r="CR689" s="33">
        <f>(IF(CD689=TRUE,CI689+(CI689*'2. AC Monitors'!$D$15),'1. Version 7 Dataset'!CI689))*0.85</f>
        <v>39.396547999999996</v>
      </c>
      <c r="CS689" s="35">
        <f t="shared" si="77"/>
        <v>0</v>
      </c>
      <c r="CT689" s="35">
        <f>($AZ689*$R689*'3. Signage Displays'!$A$7)+'3. Signage Displays'!$B$7*TANH('3. Signage Displays'!$C$7*('1. Version 7 Dataset'!$R689+'3. Signage Displays'!$D$7)+'3. Signage Displays'!$E$7)+'3. Signage Displays'!$F$7</f>
        <v>32.099314639153874</v>
      </c>
      <c r="CU689" s="36">
        <f>($AZ689*$R689*'3. Signage Displays'!$A$7)</f>
        <v>2.3981323200000002</v>
      </c>
      <c r="CV689" s="37">
        <f>BE689-(AZ689*R689*'3. Signage Displays'!$A$7)</f>
        <v>13.961867679999999</v>
      </c>
      <c r="CW689" s="37">
        <f>IF(CC689=TRUE,CV689-(CT689*'3. Signage Displays'!$A$12),CV689)</f>
        <v>13.961867679999999</v>
      </c>
      <c r="CX689" s="38">
        <f>'3. Signage Displays'!$B$7*TANH('3. Signage Displays'!$C$7*('1. Version 7 Dataset'!R689+'3. Signage Displays'!$D$7)+'3. Signage Displays'!$E$7)+'3. Signage Displays'!$F$7</f>
        <v>29.701182319153872</v>
      </c>
      <c r="CY689" s="28">
        <f t="shared" si="78"/>
        <v>1</v>
      </c>
    </row>
    <row r="690" spans="1:103" s="17" customFormat="1" ht="19.5" customHeight="1">
      <c r="A690" s="28">
        <v>1082</v>
      </c>
      <c r="B690" s="29" t="s">
        <v>72</v>
      </c>
      <c r="C690" s="29" t="s">
        <v>351</v>
      </c>
      <c r="D690" s="29" t="s">
        <v>352</v>
      </c>
      <c r="E690" s="29" t="s">
        <v>75</v>
      </c>
      <c r="F690" s="29" t="s">
        <v>353</v>
      </c>
      <c r="G690" s="29" t="s">
        <v>354</v>
      </c>
      <c r="H690" s="29"/>
      <c r="I690" s="29" t="s">
        <v>78</v>
      </c>
      <c r="J690" s="29" t="s">
        <v>79</v>
      </c>
      <c r="K690" s="29"/>
      <c r="L690" s="29" t="s">
        <v>80</v>
      </c>
      <c r="M690" s="29"/>
      <c r="N690" s="30">
        <v>1000</v>
      </c>
      <c r="O690" s="30">
        <v>13.2</v>
      </c>
      <c r="P690" s="30">
        <v>23.5</v>
      </c>
      <c r="Q690" s="31">
        <v>27</v>
      </c>
      <c r="R690" s="30">
        <v>311.67</v>
      </c>
      <c r="S690" s="30">
        <v>1.78</v>
      </c>
      <c r="T690" s="30">
        <v>1080</v>
      </c>
      <c r="U690" s="30">
        <v>1920</v>
      </c>
      <c r="V690" s="32">
        <v>2.1</v>
      </c>
      <c r="W690" s="30">
        <v>6653</v>
      </c>
      <c r="X690" s="30">
        <v>60</v>
      </c>
      <c r="Y690" s="30">
        <v>84</v>
      </c>
      <c r="Z690" s="29" t="s">
        <v>81</v>
      </c>
      <c r="AA690" s="29" t="s">
        <v>86</v>
      </c>
      <c r="AB690" s="29"/>
      <c r="AC690" s="29"/>
      <c r="AD690" s="29" t="s">
        <v>84</v>
      </c>
      <c r="AE690" s="29" t="s">
        <v>84</v>
      </c>
      <c r="AF690" s="29" t="s">
        <v>102</v>
      </c>
      <c r="AG690" s="29" t="s">
        <v>118</v>
      </c>
      <c r="AH690" s="29" t="s">
        <v>119</v>
      </c>
      <c r="AI690" s="29"/>
      <c r="AJ690" s="29" t="s">
        <v>120</v>
      </c>
      <c r="AK690" s="29" t="s">
        <v>86</v>
      </c>
      <c r="AL690" s="29" t="s">
        <v>102</v>
      </c>
      <c r="AM690" s="29" t="s">
        <v>118</v>
      </c>
      <c r="AN690" s="29" t="s">
        <v>86</v>
      </c>
      <c r="AO690" s="29" t="s">
        <v>86</v>
      </c>
      <c r="AP690" s="29" t="s">
        <v>86</v>
      </c>
      <c r="AQ690" s="29" t="s">
        <v>96</v>
      </c>
      <c r="AR690" s="29"/>
      <c r="AS690" s="29" t="s">
        <v>84</v>
      </c>
      <c r="AT690" s="29" t="s">
        <v>121</v>
      </c>
      <c r="AU690" s="29"/>
      <c r="AV690" s="30">
        <v>1</v>
      </c>
      <c r="AW690" s="29" t="s">
        <v>84</v>
      </c>
      <c r="AX690" s="29" t="s">
        <v>84</v>
      </c>
      <c r="AY690" s="30">
        <v>230</v>
      </c>
      <c r="AZ690" s="30">
        <v>237.8</v>
      </c>
      <c r="BA690" s="30">
        <v>183</v>
      </c>
      <c r="BB690" s="30">
        <v>205.3</v>
      </c>
      <c r="BC690" s="29"/>
      <c r="BD690" s="29"/>
      <c r="BE690" s="30">
        <v>18.71</v>
      </c>
      <c r="BF690" s="29"/>
      <c r="BG690" s="30">
        <v>0.28999999999999998</v>
      </c>
      <c r="BH690" s="29"/>
      <c r="BI690" s="29"/>
      <c r="BJ690" s="30">
        <v>0.27</v>
      </c>
      <c r="BK690" s="30">
        <v>59.03</v>
      </c>
      <c r="BL690" s="30">
        <v>59.03</v>
      </c>
      <c r="BM690" s="30">
        <v>64</v>
      </c>
      <c r="BN690" s="29"/>
      <c r="BO690" s="29"/>
      <c r="BP690" s="30">
        <v>0.3</v>
      </c>
      <c r="BQ690" s="30">
        <v>0.33</v>
      </c>
      <c r="BR690" s="29"/>
      <c r="BS690" s="30">
        <v>19.07</v>
      </c>
      <c r="BT690" s="30">
        <v>60.34</v>
      </c>
      <c r="BU690" s="29"/>
      <c r="BV690" s="30">
        <v>0</v>
      </c>
      <c r="BW690" s="28">
        <v>1082</v>
      </c>
      <c r="BX690" s="33">
        <f t="shared" si="73"/>
        <v>59.016120000000001</v>
      </c>
      <c r="BY690" s="34">
        <f>IF(COUNTIF($G$2:G690,G690)=1,1,0)</f>
        <v>0</v>
      </c>
      <c r="BZ690" s="34">
        <f t="shared" si="74"/>
        <v>1</v>
      </c>
      <c r="CA690" s="28" t="s">
        <v>3405</v>
      </c>
      <c r="CB690" s="34" t="b">
        <f t="shared" si="79"/>
        <v>0</v>
      </c>
      <c r="CC690" s="34" t="b">
        <f t="shared" si="75"/>
        <v>0</v>
      </c>
      <c r="CD690" s="34" t="b">
        <f t="array" ref="CD690">ISNUMBER(SEARCH("Touch Screen",$AJ690))</f>
        <v>0</v>
      </c>
      <c r="CE690" s="34"/>
      <c r="CF690" s="34"/>
      <c r="CG690" s="32">
        <v>84</v>
      </c>
      <c r="CH690" s="28">
        <v>0</v>
      </c>
      <c r="CI690" s="33">
        <f>('2. AC Monitors'!$A$8*'1. Version 7 Dataset'!$R690)+('1. Version 7 Dataset'!$V690*'2. AC Monitors'!$B$8)+'2. AC Monitors'!$C$8</f>
        <v>54.843740000000004</v>
      </c>
      <c r="CJ690" s="35">
        <f>BX690-('2. AC Monitors'!$B$8*V690)</f>
        <v>50.196120000000001</v>
      </c>
      <c r="CK690" s="33">
        <f>IF($CH690=0,CJ690,CJ690-('2. AC Monitors'!$A$15*'1. Version 7 Dataset'!$CG690))</f>
        <v>50.196120000000001</v>
      </c>
      <c r="CL690" s="33">
        <f>IF($CC690=TRUE,'1. Version 7 Dataset'!CK690-($CI690*'2. AC Monitors'!$B$15),'1. Version 7 Dataset'!CK690)</f>
        <v>50.196120000000001</v>
      </c>
      <c r="CM690" s="33">
        <f>IF($CD690=TRUE,CL690-($CI690*'2. AC Monitors'!$D$15),CL690)</f>
        <v>50.196120000000001</v>
      </c>
      <c r="CN690" s="33">
        <f>IF($CB690=TRUE,CM690-($CI690*'2. AC Monitors'!$E$15),CM690)</f>
        <v>50.196120000000001</v>
      </c>
      <c r="CO690" s="33">
        <f>IF($CA690="DC",CN690+(CI690*(1-'2. AC Monitors'!$D$21)),CN690)</f>
        <v>50.196120000000001</v>
      </c>
      <c r="CP690" s="35">
        <f>('2. AC Monitors'!$A$8*'1. Version 7 Dataset'!$R690)+'2. AC Monitors'!$C$8</f>
        <v>46.023740000000004</v>
      </c>
      <c r="CQ690" s="35">
        <f t="shared" si="76"/>
        <v>0</v>
      </c>
      <c r="CR690" s="33">
        <f>(IF(CD690=TRUE,CI690+(CI690*'2. AC Monitors'!$D$15),'1. Version 7 Dataset'!CI690))*0.85</f>
        <v>46.617179</v>
      </c>
      <c r="CS690" s="35">
        <f t="shared" si="77"/>
        <v>0</v>
      </c>
      <c r="CT690" s="35">
        <f>($AZ690*$R690*'3. Signage Displays'!$A$7)+'3. Signage Displays'!$B$7*TANH('3. Signage Displays'!$C$7*('1. Version 7 Dataset'!$R690+'3. Signage Displays'!$D$7)+'3. Signage Displays'!$E$7)+'3. Signage Displays'!$F$7</f>
        <v>36.802967119051402</v>
      </c>
      <c r="CU690" s="36">
        <f>($AZ690*$R690*'3. Signage Displays'!$A$7)</f>
        <v>2.9646050400000004</v>
      </c>
      <c r="CV690" s="37">
        <f>BE690-(AZ690*R690*'3. Signage Displays'!$A$7)</f>
        <v>15.74539496</v>
      </c>
      <c r="CW690" s="37">
        <f>IF(CC690=TRUE,CV690-(CT690*'3. Signage Displays'!$A$12),CV690)</f>
        <v>15.74539496</v>
      </c>
      <c r="CX690" s="38">
        <f>'3. Signage Displays'!$B$7*TANH('3. Signage Displays'!$C$7*('1. Version 7 Dataset'!R690+'3. Signage Displays'!$D$7)+'3. Signage Displays'!$E$7)+'3. Signage Displays'!$F$7</f>
        <v>33.8383620790514</v>
      </c>
      <c r="CY690" s="28">
        <f t="shared" si="78"/>
        <v>1</v>
      </c>
    </row>
    <row r="691" spans="1:103" s="17" customFormat="1" ht="19.5" customHeight="1">
      <c r="A691" s="28">
        <v>1084</v>
      </c>
      <c r="B691" s="29" t="s">
        <v>1268</v>
      </c>
      <c r="C691" s="29" t="s">
        <v>1519</v>
      </c>
      <c r="D691" s="29" t="s">
        <v>1520</v>
      </c>
      <c r="E691" s="29" t="s">
        <v>1271</v>
      </c>
      <c r="F691" s="29" t="s">
        <v>1519</v>
      </c>
      <c r="G691" s="29" t="s">
        <v>1520</v>
      </c>
      <c r="H691" s="29"/>
      <c r="I691" s="29" t="s">
        <v>78</v>
      </c>
      <c r="J691" s="29" t="s">
        <v>88</v>
      </c>
      <c r="K691" s="29" t="s">
        <v>158</v>
      </c>
      <c r="L691" s="29" t="s">
        <v>80</v>
      </c>
      <c r="M691" s="29" t="s">
        <v>105</v>
      </c>
      <c r="N691" s="30">
        <v>1000</v>
      </c>
      <c r="O691" s="30">
        <v>11.7</v>
      </c>
      <c r="P691" s="30">
        <v>20.8</v>
      </c>
      <c r="Q691" s="31">
        <v>23.8</v>
      </c>
      <c r="R691" s="30">
        <v>242.18</v>
      </c>
      <c r="S691" s="30">
        <v>1.78</v>
      </c>
      <c r="T691" s="30">
        <v>1080</v>
      </c>
      <c r="U691" s="30">
        <v>1920</v>
      </c>
      <c r="V691" s="32">
        <v>2.1</v>
      </c>
      <c r="W691" s="30">
        <v>8547</v>
      </c>
      <c r="X691" s="30">
        <v>60</v>
      </c>
      <c r="Y691" s="30">
        <v>33.200000000000003</v>
      </c>
      <c r="Z691" s="29" t="s">
        <v>81</v>
      </c>
      <c r="AA691" s="29" t="s">
        <v>86</v>
      </c>
      <c r="AB691" s="29"/>
      <c r="AC691" s="29"/>
      <c r="AD691" s="29" t="s">
        <v>83</v>
      </c>
      <c r="AE691" s="29" t="s">
        <v>83</v>
      </c>
      <c r="AF691" s="29" t="s">
        <v>133</v>
      </c>
      <c r="AG691" s="29" t="s">
        <v>105</v>
      </c>
      <c r="AH691" s="29" t="s">
        <v>120</v>
      </c>
      <c r="AI691" s="29" t="s">
        <v>105</v>
      </c>
      <c r="AJ691" s="29" t="s">
        <v>120</v>
      </c>
      <c r="AK691" s="29" t="s">
        <v>86</v>
      </c>
      <c r="AL691" s="29" t="s">
        <v>87</v>
      </c>
      <c r="AM691" s="29" t="s">
        <v>105</v>
      </c>
      <c r="AN691" s="29" t="s">
        <v>86</v>
      </c>
      <c r="AO691" s="29" t="s">
        <v>86</v>
      </c>
      <c r="AP691" s="29" t="s">
        <v>86</v>
      </c>
      <c r="AQ691" s="29" t="s">
        <v>96</v>
      </c>
      <c r="AR691" s="29" t="s">
        <v>105</v>
      </c>
      <c r="AS691" s="29" t="s">
        <v>84</v>
      </c>
      <c r="AT691" s="29" t="s">
        <v>89</v>
      </c>
      <c r="AU691" s="29" t="s">
        <v>105</v>
      </c>
      <c r="AV691" s="30">
        <v>0</v>
      </c>
      <c r="AW691" s="29" t="s">
        <v>84</v>
      </c>
      <c r="AX691" s="29" t="s">
        <v>83</v>
      </c>
      <c r="AY691" s="30">
        <v>300</v>
      </c>
      <c r="AZ691" s="30">
        <v>355.1</v>
      </c>
      <c r="BA691" s="30">
        <v>321.7</v>
      </c>
      <c r="BB691" s="30">
        <v>200</v>
      </c>
      <c r="BC691" s="29"/>
      <c r="BD691" s="29"/>
      <c r="BE691" s="30">
        <v>13.77</v>
      </c>
      <c r="BF691" s="29"/>
      <c r="BG691" s="30">
        <v>0.4</v>
      </c>
      <c r="BH691" s="30">
        <v>0.4</v>
      </c>
      <c r="BI691" s="29"/>
      <c r="BJ691" s="30">
        <v>0.23</v>
      </c>
      <c r="BK691" s="30">
        <v>44.48</v>
      </c>
      <c r="BL691" s="30">
        <v>47.42</v>
      </c>
      <c r="BM691" s="30">
        <v>54.1</v>
      </c>
      <c r="BN691" s="29"/>
      <c r="BO691" s="29"/>
      <c r="BP691" s="30">
        <v>0.22</v>
      </c>
      <c r="BQ691" s="30">
        <v>0.4</v>
      </c>
      <c r="BR691" s="30">
        <v>0.39</v>
      </c>
      <c r="BS691" s="30">
        <v>13.78</v>
      </c>
      <c r="BT691" s="30">
        <v>44.5</v>
      </c>
      <c r="BU691" s="29"/>
      <c r="BV691" s="30">
        <v>0</v>
      </c>
      <c r="BW691" s="28">
        <v>1084</v>
      </c>
      <c r="BX691" s="33">
        <f t="shared" si="73"/>
        <v>44.496419999999993</v>
      </c>
      <c r="BY691" s="34">
        <f>IF(COUNTIF($G$2:G691,G691)=1,1,0)</f>
        <v>1</v>
      </c>
      <c r="BZ691" s="34">
        <f t="shared" si="74"/>
        <v>1</v>
      </c>
      <c r="CA691" s="28" t="s">
        <v>3405</v>
      </c>
      <c r="CB691" s="34" t="b">
        <f t="shared" si="79"/>
        <v>0</v>
      </c>
      <c r="CC691" s="34" t="b">
        <f t="shared" si="75"/>
        <v>0</v>
      </c>
      <c r="CD691" s="34" t="b">
        <f t="array" ref="CD691">ISNUMBER(SEARCH("Touch Screen",$AJ691))</f>
        <v>0</v>
      </c>
      <c r="CE691" s="34"/>
      <c r="CF691" s="34"/>
      <c r="CG691" s="32">
        <v>33.200000000000003</v>
      </c>
      <c r="CH691" s="28">
        <v>0</v>
      </c>
      <c r="CI691" s="33">
        <f>('2. AC Monitors'!$A$8*'1. Version 7 Dataset'!$R691)+('1. Version 7 Dataset'!$V691*'2. AC Monitors'!$B$8)+'2. AC Monitors'!$C$8</f>
        <v>46.365960000000001</v>
      </c>
      <c r="CJ691" s="35">
        <f>BX691-('2. AC Monitors'!$B$8*V691)</f>
        <v>35.676419999999993</v>
      </c>
      <c r="CK691" s="33">
        <f>IF($CH691=0,CJ691,CJ691-('2. AC Monitors'!$A$15*'1. Version 7 Dataset'!$CG691))</f>
        <v>35.676419999999993</v>
      </c>
      <c r="CL691" s="33">
        <f>IF($CC691=TRUE,'1. Version 7 Dataset'!CK691-($CI691*'2. AC Monitors'!$B$15),'1. Version 7 Dataset'!CK691)</f>
        <v>35.676419999999993</v>
      </c>
      <c r="CM691" s="33">
        <f>IF($CD691=TRUE,CL691-($CI691*'2. AC Monitors'!$D$15),CL691)</f>
        <v>35.676419999999993</v>
      </c>
      <c r="CN691" s="33">
        <f>IF($CB691=TRUE,CM691-($CI691*'2. AC Monitors'!$E$15),CM691)</f>
        <v>35.676419999999993</v>
      </c>
      <c r="CO691" s="33">
        <f>IF($CA691="DC",CN691+(CI691*(1-'2. AC Monitors'!$D$21)),CN691)</f>
        <v>35.676419999999993</v>
      </c>
      <c r="CP691" s="35">
        <f>('2. AC Monitors'!$A$8*'1. Version 7 Dataset'!$R691)+'2. AC Monitors'!$C$8</f>
        <v>37.545960000000001</v>
      </c>
      <c r="CQ691" s="35">
        <f t="shared" si="76"/>
        <v>1</v>
      </c>
      <c r="CR691" s="33">
        <f>(IF(CD691=TRUE,CI691+(CI691*'2. AC Monitors'!$D$15),'1. Version 7 Dataset'!CI691))*0.85</f>
        <v>39.411065999999998</v>
      </c>
      <c r="CS691" s="35">
        <f t="shared" si="77"/>
        <v>0</v>
      </c>
      <c r="CT691" s="35">
        <f>($AZ691*$R691*'3. Signage Displays'!$A$7)+'3. Signage Displays'!$B$7*TANH('3. Signage Displays'!$C$7*('1. Version 7 Dataset'!$R691+'3. Signage Displays'!$D$7)+'3. Signage Displays'!$E$7)+'3. Signage Displays'!$F$7</f>
        <v>33.149452092701338</v>
      </c>
      <c r="CU691" s="36">
        <f>($AZ691*$R691*'3. Signage Displays'!$A$7)</f>
        <v>3.4399247200000005</v>
      </c>
      <c r="CV691" s="37">
        <f>BE691-(AZ691*R691*'3. Signage Displays'!$A$7)</f>
        <v>10.330075279999999</v>
      </c>
      <c r="CW691" s="37">
        <f>IF(CC691=TRUE,CV691-(CT691*'3. Signage Displays'!$A$12),CV691)</f>
        <v>10.330075279999999</v>
      </c>
      <c r="CX691" s="38">
        <f>'3. Signage Displays'!$B$7*TANH('3. Signage Displays'!$C$7*('1. Version 7 Dataset'!R691+'3. Signage Displays'!$D$7)+'3. Signage Displays'!$E$7)+'3. Signage Displays'!$F$7</f>
        <v>29.709527372701334</v>
      </c>
      <c r="CY691" s="28">
        <f t="shared" si="78"/>
        <v>1</v>
      </c>
    </row>
    <row r="692" spans="1:103" s="17" customFormat="1" ht="19.5" customHeight="1">
      <c r="A692" s="28">
        <v>1088</v>
      </c>
      <c r="B692" s="29" t="s">
        <v>72</v>
      </c>
      <c r="C692" s="29" t="s">
        <v>204</v>
      </c>
      <c r="D692" s="29" t="s">
        <v>205</v>
      </c>
      <c r="E692" s="29" t="s">
        <v>75</v>
      </c>
      <c r="F692" s="29" t="s">
        <v>204</v>
      </c>
      <c r="G692" s="29" t="s">
        <v>205</v>
      </c>
      <c r="H692" s="29"/>
      <c r="I692" s="29" t="s">
        <v>78</v>
      </c>
      <c r="J692" s="29" t="s">
        <v>100</v>
      </c>
      <c r="K692" s="29"/>
      <c r="L692" s="29" t="s">
        <v>80</v>
      </c>
      <c r="M692" s="29"/>
      <c r="N692" s="30">
        <v>1000</v>
      </c>
      <c r="O692" s="30">
        <v>11.7</v>
      </c>
      <c r="P692" s="30">
        <v>20.7</v>
      </c>
      <c r="Q692" s="31">
        <v>23.8</v>
      </c>
      <c r="R692" s="30">
        <v>242.04</v>
      </c>
      <c r="S692" s="30">
        <v>1.78</v>
      </c>
      <c r="T692" s="30">
        <v>1080</v>
      </c>
      <c r="U692" s="30">
        <v>1920</v>
      </c>
      <c r="V692" s="32">
        <v>2.1</v>
      </c>
      <c r="W692" s="30">
        <v>8567</v>
      </c>
      <c r="X692" s="30">
        <v>60</v>
      </c>
      <c r="Y692" s="30">
        <v>0.4</v>
      </c>
      <c r="Z692" s="29" t="s">
        <v>86</v>
      </c>
      <c r="AA692" s="29" t="s">
        <v>86</v>
      </c>
      <c r="AB692" s="29"/>
      <c r="AC692" s="29"/>
      <c r="AD692" s="29" t="s">
        <v>84</v>
      </c>
      <c r="AE692" s="29" t="s">
        <v>84</v>
      </c>
      <c r="AF692" s="29" t="s">
        <v>188</v>
      </c>
      <c r="AG692" s="29"/>
      <c r="AH692" s="29" t="s">
        <v>86</v>
      </c>
      <c r="AI692" s="29"/>
      <c r="AJ692" s="29" t="s">
        <v>86</v>
      </c>
      <c r="AK692" s="29" t="s">
        <v>86</v>
      </c>
      <c r="AL692" s="29" t="s">
        <v>87</v>
      </c>
      <c r="AM692" s="29"/>
      <c r="AN692" s="29" t="s">
        <v>86</v>
      </c>
      <c r="AO692" s="29" t="s">
        <v>86</v>
      </c>
      <c r="AP692" s="29" t="s">
        <v>86</v>
      </c>
      <c r="AQ692" s="29" t="s">
        <v>96</v>
      </c>
      <c r="AR692" s="29"/>
      <c r="AS692" s="29" t="s">
        <v>84</v>
      </c>
      <c r="AT692" s="29" t="s">
        <v>89</v>
      </c>
      <c r="AU692" s="29"/>
      <c r="AV692" s="30">
        <v>2</v>
      </c>
      <c r="AW692" s="29" t="s">
        <v>84</v>
      </c>
      <c r="AX692" s="29" t="s">
        <v>84</v>
      </c>
      <c r="AY692" s="30">
        <v>250</v>
      </c>
      <c r="AZ692" s="30">
        <v>256.5</v>
      </c>
      <c r="BA692" s="30">
        <v>206.1</v>
      </c>
      <c r="BB692" s="30">
        <v>200</v>
      </c>
      <c r="BC692" s="29"/>
      <c r="BD692" s="29"/>
      <c r="BE692" s="30">
        <v>16.55</v>
      </c>
      <c r="BF692" s="29"/>
      <c r="BG692" s="30">
        <v>0.36</v>
      </c>
      <c r="BH692" s="29"/>
      <c r="BI692" s="29"/>
      <c r="BJ692" s="30">
        <v>0.32</v>
      </c>
      <c r="BK692" s="30">
        <v>52.79</v>
      </c>
      <c r="BL692" s="30">
        <v>52.79</v>
      </c>
      <c r="BM692" s="30">
        <v>53.8</v>
      </c>
      <c r="BN692" s="29"/>
      <c r="BO692" s="29"/>
      <c r="BP692" s="30">
        <v>0.41</v>
      </c>
      <c r="BQ692" s="30">
        <v>0.36</v>
      </c>
      <c r="BR692" s="29"/>
      <c r="BS692" s="30">
        <v>16.850000000000001</v>
      </c>
      <c r="BT692" s="30">
        <v>53.71</v>
      </c>
      <c r="BU692" s="29"/>
      <c r="BV692" s="30">
        <v>0</v>
      </c>
      <c r="BW692" s="28">
        <v>1088</v>
      </c>
      <c r="BX692" s="33">
        <f t="shared" si="73"/>
        <v>52.792139999999996</v>
      </c>
      <c r="BY692" s="34">
        <f>IF(COUNTIF($G$2:G692,G692)=1,1,0)</f>
        <v>1</v>
      </c>
      <c r="BZ692" s="34">
        <f t="shared" si="74"/>
        <v>1</v>
      </c>
      <c r="CA692" s="28" t="s">
        <v>3405</v>
      </c>
      <c r="CB692" s="34" t="b">
        <f t="shared" si="79"/>
        <v>0</v>
      </c>
      <c r="CC692" s="34" t="b">
        <f t="shared" si="75"/>
        <v>0</v>
      </c>
      <c r="CD692" s="34" t="b">
        <f t="array" ref="CD692">ISNUMBER(SEARCH("Touch Screen",$AJ692))</f>
        <v>0</v>
      </c>
      <c r="CE692" s="34"/>
      <c r="CF692" s="34"/>
      <c r="CG692" s="32">
        <v>40</v>
      </c>
      <c r="CH692" s="28">
        <v>0</v>
      </c>
      <c r="CI692" s="33">
        <f>('2. AC Monitors'!$A$8*'1. Version 7 Dataset'!$R692)+('1. Version 7 Dataset'!$V692*'2. AC Monitors'!$B$8)+'2. AC Monitors'!$C$8</f>
        <v>46.348879999999994</v>
      </c>
      <c r="CJ692" s="35">
        <f>BX692-('2. AC Monitors'!$B$8*V692)</f>
        <v>43.972139999999996</v>
      </c>
      <c r="CK692" s="33">
        <f>IF($CH692=0,CJ692,CJ692-('2. AC Monitors'!$A$15*'1. Version 7 Dataset'!$CG692))</f>
        <v>43.972139999999996</v>
      </c>
      <c r="CL692" s="33">
        <f>IF($CC692=TRUE,'1. Version 7 Dataset'!CK692-($CI692*'2. AC Monitors'!$B$15),'1. Version 7 Dataset'!CK692)</f>
        <v>43.972139999999996</v>
      </c>
      <c r="CM692" s="33">
        <f>IF($CD692=TRUE,CL692-($CI692*'2. AC Monitors'!$D$15),CL692)</f>
        <v>43.972139999999996</v>
      </c>
      <c r="CN692" s="33">
        <f>IF($CB692=TRUE,CM692-($CI692*'2. AC Monitors'!$E$15),CM692)</f>
        <v>43.972139999999996</v>
      </c>
      <c r="CO692" s="33">
        <f>IF($CA692="DC",CN692+(CI692*(1-'2. AC Monitors'!$D$21)),CN692)</f>
        <v>43.972139999999996</v>
      </c>
      <c r="CP692" s="35">
        <f>('2. AC Monitors'!$A$8*'1. Version 7 Dataset'!$R692)+'2. AC Monitors'!$C$8</f>
        <v>37.528880000000001</v>
      </c>
      <c r="CQ692" s="35">
        <f t="shared" si="76"/>
        <v>0</v>
      </c>
      <c r="CR692" s="33">
        <f>(IF(CD692=TRUE,CI692+(CI692*'2. AC Monitors'!$D$15),'1. Version 7 Dataset'!CI692))*0.85</f>
        <v>39.396547999999996</v>
      </c>
      <c r="CS692" s="35">
        <f t="shared" si="77"/>
        <v>0</v>
      </c>
      <c r="CT692" s="35">
        <f>($AZ692*$R692*'3. Signage Displays'!$A$7)+'3. Signage Displays'!$B$7*TANH('3. Signage Displays'!$C$7*('1. Version 7 Dataset'!$R692+'3. Signage Displays'!$D$7)+'3. Signage Displays'!$E$7)+'3. Signage Displays'!$F$7</f>
        <v>32.184512719153872</v>
      </c>
      <c r="CU692" s="36">
        <f>($AZ692*$R692*'3. Signage Displays'!$A$7)</f>
        <v>2.4833303999999998</v>
      </c>
      <c r="CV692" s="37">
        <f>BE692-(AZ692*R692*'3. Signage Displays'!$A$7)</f>
        <v>14.066669600000001</v>
      </c>
      <c r="CW692" s="37">
        <f>IF(CC692=TRUE,CV692-(CT692*'3. Signage Displays'!$A$12),CV692)</f>
        <v>14.066669600000001</v>
      </c>
      <c r="CX692" s="38">
        <f>'3. Signage Displays'!$B$7*TANH('3. Signage Displays'!$C$7*('1. Version 7 Dataset'!R692+'3. Signage Displays'!$D$7)+'3. Signage Displays'!$E$7)+'3. Signage Displays'!$F$7</f>
        <v>29.701182319153872</v>
      </c>
      <c r="CY692" s="28">
        <f t="shared" si="78"/>
        <v>1</v>
      </c>
    </row>
    <row r="693" spans="1:103" s="17" customFormat="1" ht="19.5" customHeight="1">
      <c r="A693" s="28">
        <v>1089</v>
      </c>
      <c r="B693" s="29" t="s">
        <v>808</v>
      </c>
      <c r="C693" s="29" t="s">
        <v>1032</v>
      </c>
      <c r="D693" s="29" t="s">
        <v>1033</v>
      </c>
      <c r="E693" s="29" t="s">
        <v>814</v>
      </c>
      <c r="F693" s="29" t="s">
        <v>1032</v>
      </c>
      <c r="G693" s="29" t="s">
        <v>1033</v>
      </c>
      <c r="H693" s="29"/>
      <c r="I693" s="29" t="s">
        <v>78</v>
      </c>
      <c r="J693" s="29" t="s">
        <v>100</v>
      </c>
      <c r="K693" s="29"/>
      <c r="L693" s="29" t="s">
        <v>80</v>
      </c>
      <c r="M693" s="29"/>
      <c r="N693" s="30">
        <v>1000</v>
      </c>
      <c r="O693" s="30">
        <v>11.7</v>
      </c>
      <c r="P693" s="30">
        <v>20.7</v>
      </c>
      <c r="Q693" s="31">
        <v>23.8</v>
      </c>
      <c r="R693" s="30">
        <v>242.18</v>
      </c>
      <c r="S693" s="30">
        <v>1.78</v>
      </c>
      <c r="T693" s="30">
        <v>1080</v>
      </c>
      <c r="U693" s="30">
        <v>1920</v>
      </c>
      <c r="V693" s="32">
        <v>2.1</v>
      </c>
      <c r="W693" s="30">
        <v>8562</v>
      </c>
      <c r="X693" s="30">
        <v>60</v>
      </c>
      <c r="Y693" s="30">
        <v>33.200000000000003</v>
      </c>
      <c r="Z693" s="29" t="s">
        <v>81</v>
      </c>
      <c r="AA693" s="29" t="s">
        <v>86</v>
      </c>
      <c r="AB693" s="29"/>
      <c r="AC693" s="29"/>
      <c r="AD693" s="29" t="s">
        <v>84</v>
      </c>
      <c r="AE693" s="29" t="s">
        <v>84</v>
      </c>
      <c r="AF693" s="29" t="s">
        <v>1034</v>
      </c>
      <c r="AG693" s="29" t="s">
        <v>1035</v>
      </c>
      <c r="AH693" s="29" t="s">
        <v>86</v>
      </c>
      <c r="AI693" s="29"/>
      <c r="AJ693" s="29" t="s">
        <v>86</v>
      </c>
      <c r="AK693" s="29" t="s">
        <v>86</v>
      </c>
      <c r="AL693" s="29" t="s">
        <v>87</v>
      </c>
      <c r="AM693" s="29" t="s">
        <v>1035</v>
      </c>
      <c r="AN693" s="29" t="s">
        <v>86</v>
      </c>
      <c r="AO693" s="29" t="s">
        <v>86</v>
      </c>
      <c r="AP693" s="29" t="s">
        <v>86</v>
      </c>
      <c r="AQ693" s="29" t="s">
        <v>96</v>
      </c>
      <c r="AR693" s="29"/>
      <c r="AS693" s="29" t="s">
        <v>84</v>
      </c>
      <c r="AT693" s="29" t="s">
        <v>89</v>
      </c>
      <c r="AU693" s="29"/>
      <c r="AV693" s="30">
        <v>5</v>
      </c>
      <c r="AW693" s="29" t="s">
        <v>84</v>
      </c>
      <c r="AX693" s="29" t="s">
        <v>83</v>
      </c>
      <c r="AY693" s="30">
        <v>250</v>
      </c>
      <c r="AZ693" s="30">
        <v>272.89999999999998</v>
      </c>
      <c r="BA693" s="30">
        <v>199</v>
      </c>
      <c r="BB693" s="30">
        <v>200</v>
      </c>
      <c r="BC693" s="29"/>
      <c r="BD693" s="29"/>
      <c r="BE693" s="30">
        <v>15.37</v>
      </c>
      <c r="BF693" s="29"/>
      <c r="BG693" s="30">
        <v>0.59</v>
      </c>
      <c r="BH693" s="30">
        <v>0.27</v>
      </c>
      <c r="BI693" s="29"/>
      <c r="BJ693" s="30">
        <v>0.3</v>
      </c>
      <c r="BK693" s="30">
        <v>50.46</v>
      </c>
      <c r="BL693" s="30">
        <v>50.46</v>
      </c>
      <c r="BM693" s="30">
        <v>54.2</v>
      </c>
      <c r="BN693" s="29"/>
      <c r="BO693" s="29"/>
      <c r="BP693" s="30">
        <v>0.32</v>
      </c>
      <c r="BQ693" s="30">
        <v>0.6</v>
      </c>
      <c r="BR693" s="30">
        <v>0.28999999999999998</v>
      </c>
      <c r="BS693" s="30">
        <v>15.32</v>
      </c>
      <c r="BT693" s="30">
        <v>50.36</v>
      </c>
      <c r="BU693" s="29"/>
      <c r="BV693" s="30">
        <v>0</v>
      </c>
      <c r="BW693" s="28">
        <v>1089</v>
      </c>
      <c r="BX693" s="33">
        <f t="shared" si="73"/>
        <v>50.483879999999992</v>
      </c>
      <c r="BY693" s="34">
        <f>IF(COUNTIF($G$2:G693,G693)=1,1,0)</f>
        <v>1</v>
      </c>
      <c r="BZ693" s="34">
        <f t="shared" si="74"/>
        <v>1</v>
      </c>
      <c r="CA693" s="28" t="s">
        <v>3405</v>
      </c>
      <c r="CB693" s="34" t="b">
        <f t="shared" si="79"/>
        <v>0</v>
      </c>
      <c r="CC693" s="34" t="b">
        <f t="shared" si="75"/>
        <v>0</v>
      </c>
      <c r="CD693" s="34" t="b">
        <f t="array" ref="CD693">ISNUMBER(SEARCH("Touch Screen",$AJ693))</f>
        <v>0</v>
      </c>
      <c r="CE693" s="34"/>
      <c r="CF693" s="34"/>
      <c r="CG693" s="32">
        <v>33.200000000000003</v>
      </c>
      <c r="CH693" s="28">
        <v>0</v>
      </c>
      <c r="CI693" s="33">
        <f>('2. AC Monitors'!$A$8*'1. Version 7 Dataset'!$R693)+('1. Version 7 Dataset'!$V693*'2. AC Monitors'!$B$8)+'2. AC Monitors'!$C$8</f>
        <v>46.365960000000001</v>
      </c>
      <c r="CJ693" s="35">
        <f>BX693-('2. AC Monitors'!$B$8*V693)</f>
        <v>41.663879999999992</v>
      </c>
      <c r="CK693" s="33">
        <f>IF($CH693=0,CJ693,CJ693-('2. AC Monitors'!$A$15*'1. Version 7 Dataset'!$CG693))</f>
        <v>41.663879999999992</v>
      </c>
      <c r="CL693" s="33">
        <f>IF($CC693=TRUE,'1. Version 7 Dataset'!CK693-($CI693*'2. AC Monitors'!$B$15),'1. Version 7 Dataset'!CK693)</f>
        <v>41.663879999999992</v>
      </c>
      <c r="CM693" s="33">
        <f>IF($CD693=TRUE,CL693-($CI693*'2. AC Monitors'!$D$15),CL693)</f>
        <v>41.663879999999992</v>
      </c>
      <c r="CN693" s="33">
        <f>IF($CB693=TRUE,CM693-($CI693*'2. AC Monitors'!$E$15),CM693)</f>
        <v>41.663879999999992</v>
      </c>
      <c r="CO693" s="33">
        <f>IF($CA693="DC",CN693+(CI693*(1-'2. AC Monitors'!$D$21)),CN693)</f>
        <v>41.663879999999992</v>
      </c>
      <c r="CP693" s="35">
        <f>('2. AC Monitors'!$A$8*'1. Version 7 Dataset'!$R693)+'2. AC Monitors'!$C$8</f>
        <v>37.545960000000001</v>
      </c>
      <c r="CQ693" s="35">
        <f t="shared" si="76"/>
        <v>0</v>
      </c>
      <c r="CR693" s="33">
        <f>(IF(CD693=TRUE,CI693+(CI693*'2. AC Monitors'!$D$15),'1. Version 7 Dataset'!CI693))*0.85</f>
        <v>39.411065999999998</v>
      </c>
      <c r="CS693" s="35">
        <f t="shared" si="77"/>
        <v>0</v>
      </c>
      <c r="CT693" s="35">
        <f>($AZ693*$R693*'3. Signage Displays'!$A$7)+'3. Signage Displays'!$B$7*TANH('3. Signage Displays'!$C$7*('1. Version 7 Dataset'!$R693+'3. Signage Displays'!$D$7)+'3. Signage Displays'!$E$7)+'3. Signage Displays'!$F$7</f>
        <v>32.353164252701333</v>
      </c>
      <c r="CU693" s="36">
        <f>($AZ693*$R693*'3. Signage Displays'!$A$7)</f>
        <v>2.6436368799999999</v>
      </c>
      <c r="CV693" s="37">
        <f>BE693-(AZ693*R693*'3. Signage Displays'!$A$7)</f>
        <v>12.726363119999998</v>
      </c>
      <c r="CW693" s="37">
        <f>IF(CC693=TRUE,CV693-(CT693*'3. Signage Displays'!$A$12),CV693)</f>
        <v>12.726363119999998</v>
      </c>
      <c r="CX693" s="38">
        <f>'3. Signage Displays'!$B$7*TANH('3. Signage Displays'!$C$7*('1. Version 7 Dataset'!R693+'3. Signage Displays'!$D$7)+'3. Signage Displays'!$E$7)+'3. Signage Displays'!$F$7</f>
        <v>29.709527372701334</v>
      </c>
      <c r="CY693" s="28">
        <f t="shared" si="78"/>
        <v>1</v>
      </c>
    </row>
    <row r="694" spans="1:103" s="17" customFormat="1" ht="19.5" customHeight="1">
      <c r="A694" s="28">
        <v>1090</v>
      </c>
      <c r="B694" s="29" t="s">
        <v>1674</v>
      </c>
      <c r="C694" s="29" t="s">
        <v>1841</v>
      </c>
      <c r="D694" s="29" t="s">
        <v>1842</v>
      </c>
      <c r="E694" s="29" t="s">
        <v>1677</v>
      </c>
      <c r="F694" s="29" t="s">
        <v>1841</v>
      </c>
      <c r="G694" s="29" t="s">
        <v>1842</v>
      </c>
      <c r="H694" s="29"/>
      <c r="I694" s="29" t="s">
        <v>78</v>
      </c>
      <c r="J694" s="29" t="s">
        <v>100</v>
      </c>
      <c r="K694" s="29"/>
      <c r="L694" s="29" t="s">
        <v>80</v>
      </c>
      <c r="M694" s="29"/>
      <c r="N694" s="30">
        <v>1000</v>
      </c>
      <c r="O694" s="30">
        <v>11.3</v>
      </c>
      <c r="P694" s="30">
        <v>20.100000000000001</v>
      </c>
      <c r="Q694" s="31">
        <v>23</v>
      </c>
      <c r="R694" s="30">
        <v>226.04</v>
      </c>
      <c r="S694" s="30">
        <v>1.78</v>
      </c>
      <c r="T694" s="30">
        <v>1080</v>
      </c>
      <c r="U694" s="30">
        <v>1920</v>
      </c>
      <c r="V694" s="32">
        <v>2.1</v>
      </c>
      <c r="W694" s="30">
        <v>9174</v>
      </c>
      <c r="X694" s="30">
        <v>60</v>
      </c>
      <c r="Y694" s="30">
        <v>0.3</v>
      </c>
      <c r="Z694" s="29" t="s">
        <v>81</v>
      </c>
      <c r="AA694" s="29" t="s">
        <v>86</v>
      </c>
      <c r="AB694" s="29"/>
      <c r="AC694" s="29"/>
      <c r="AD694" s="29" t="s">
        <v>84</v>
      </c>
      <c r="AE694" s="29" t="s">
        <v>83</v>
      </c>
      <c r="AF694" s="29" t="s">
        <v>830</v>
      </c>
      <c r="AG694" s="29"/>
      <c r="AH694" s="29" t="s">
        <v>86</v>
      </c>
      <c r="AI694" s="29"/>
      <c r="AJ694" s="29" t="s">
        <v>86</v>
      </c>
      <c r="AK694" s="29" t="s">
        <v>86</v>
      </c>
      <c r="AL694" s="29" t="s">
        <v>87</v>
      </c>
      <c r="AM694" s="29"/>
      <c r="AN694" s="29" t="s">
        <v>86</v>
      </c>
      <c r="AO694" s="29" t="s">
        <v>86</v>
      </c>
      <c r="AP694" s="29" t="s">
        <v>86</v>
      </c>
      <c r="AQ694" s="29" t="s">
        <v>96</v>
      </c>
      <c r="AR694" s="29"/>
      <c r="AS694" s="29" t="s">
        <v>84</v>
      </c>
      <c r="AT694" s="29" t="s">
        <v>89</v>
      </c>
      <c r="AU694" s="29"/>
      <c r="AV694" s="30">
        <v>1</v>
      </c>
      <c r="AW694" s="29" t="s">
        <v>84</v>
      </c>
      <c r="AX694" s="29" t="s">
        <v>84</v>
      </c>
      <c r="AY694" s="30">
        <v>250</v>
      </c>
      <c r="AZ694" s="30">
        <v>322.5</v>
      </c>
      <c r="BA694" s="30">
        <v>232.2</v>
      </c>
      <c r="BB694" s="30">
        <v>200.4</v>
      </c>
      <c r="BC694" s="29"/>
      <c r="BD694" s="29"/>
      <c r="BE694" s="30">
        <v>13.39</v>
      </c>
      <c r="BF694" s="29"/>
      <c r="BG694" s="30">
        <v>0.18</v>
      </c>
      <c r="BH694" s="29"/>
      <c r="BI694" s="29"/>
      <c r="BJ694" s="30">
        <v>0.15</v>
      </c>
      <c r="BK694" s="30">
        <v>42.08</v>
      </c>
      <c r="BL694" s="30">
        <v>42.08</v>
      </c>
      <c r="BM694" s="30">
        <v>50.8</v>
      </c>
      <c r="BN694" s="29"/>
      <c r="BO694" s="29"/>
      <c r="BP694" s="30">
        <v>0.19</v>
      </c>
      <c r="BQ694" s="30">
        <v>0.22</v>
      </c>
      <c r="BR694" s="29"/>
      <c r="BS694" s="30">
        <v>13.43</v>
      </c>
      <c r="BT694" s="30">
        <v>42.43</v>
      </c>
      <c r="BU694" s="29"/>
      <c r="BV694" s="30">
        <v>0</v>
      </c>
      <c r="BW694" s="28">
        <v>1090</v>
      </c>
      <c r="BX694" s="33">
        <f t="shared" si="73"/>
        <v>42.078659999999999</v>
      </c>
      <c r="BY694" s="34">
        <f>IF(COUNTIF($G$2:G694,G694)=1,1,0)</f>
        <v>1</v>
      </c>
      <c r="BZ694" s="34">
        <f t="shared" si="74"/>
        <v>1</v>
      </c>
      <c r="CA694" s="28" t="s">
        <v>3405</v>
      </c>
      <c r="CB694" s="34" t="b">
        <f t="shared" si="79"/>
        <v>0</v>
      </c>
      <c r="CC694" s="34" t="b">
        <f t="shared" si="75"/>
        <v>0</v>
      </c>
      <c r="CD694" s="34" t="b">
        <f t="array" ref="CD694">ISNUMBER(SEARCH("Touch Screen",$AJ694))</f>
        <v>0</v>
      </c>
      <c r="CE694" s="34"/>
      <c r="CF694" s="34"/>
      <c r="CG694" s="32">
        <v>0.3</v>
      </c>
      <c r="CH694" s="28">
        <v>0</v>
      </c>
      <c r="CI694" s="33">
        <f>('2. AC Monitors'!$A$8*'1. Version 7 Dataset'!$R694)+('1. Version 7 Dataset'!$V694*'2. AC Monitors'!$B$8)+'2. AC Monitors'!$C$8</f>
        <v>44.396879999999996</v>
      </c>
      <c r="CJ694" s="35">
        <f>BX694-('2. AC Monitors'!$B$8*V694)</f>
        <v>33.258659999999999</v>
      </c>
      <c r="CK694" s="33">
        <f>IF($CH694=0,CJ694,CJ694-('2. AC Monitors'!$A$15*'1. Version 7 Dataset'!$CG694))</f>
        <v>33.258659999999999</v>
      </c>
      <c r="CL694" s="33">
        <f>IF($CC694=TRUE,'1. Version 7 Dataset'!CK694-($CI694*'2. AC Monitors'!$B$15),'1. Version 7 Dataset'!CK694)</f>
        <v>33.258659999999999</v>
      </c>
      <c r="CM694" s="33">
        <f>IF($CD694=TRUE,CL694-($CI694*'2. AC Monitors'!$D$15),CL694)</f>
        <v>33.258659999999999</v>
      </c>
      <c r="CN694" s="33">
        <f>IF($CB694=TRUE,CM694-($CI694*'2. AC Monitors'!$E$15),CM694)</f>
        <v>33.258659999999999</v>
      </c>
      <c r="CO694" s="33">
        <f>IF($CA694="DC",CN694+(CI694*(1-'2. AC Monitors'!$D$21)),CN694)</f>
        <v>33.258659999999999</v>
      </c>
      <c r="CP694" s="35">
        <f>('2. AC Monitors'!$A$8*'1. Version 7 Dataset'!$R694)+'2. AC Monitors'!$C$8</f>
        <v>35.576880000000003</v>
      </c>
      <c r="CQ694" s="35">
        <f t="shared" si="76"/>
        <v>1</v>
      </c>
      <c r="CR694" s="33">
        <f>(IF(CD694=TRUE,CI694+(CI694*'2. AC Monitors'!$D$15),'1. Version 7 Dataset'!CI694))*0.85</f>
        <v>37.737347999999997</v>
      </c>
      <c r="CS694" s="35">
        <f t="shared" si="77"/>
        <v>0</v>
      </c>
      <c r="CT694" s="35">
        <f>($AZ694*$R694*'3. Signage Displays'!$A$7)+'3. Signage Displays'!$B$7*TANH('3. Signage Displays'!$C$7*('1. Version 7 Dataset'!$R694+'3. Signage Displays'!$D$7)+'3. Signage Displays'!$E$7)+'3. Signage Displays'!$F$7</f>
        <v>31.662775669975424</v>
      </c>
      <c r="CU694" s="36">
        <f>($AZ694*$R694*'3. Signage Displays'!$A$7)</f>
        <v>2.9159160000000002</v>
      </c>
      <c r="CV694" s="37">
        <f>BE694-(AZ694*R694*'3. Signage Displays'!$A$7)</f>
        <v>10.474084000000001</v>
      </c>
      <c r="CW694" s="37">
        <f>IF(CC694=TRUE,CV694-(CT694*'3. Signage Displays'!$A$12),CV694)</f>
        <v>10.474084000000001</v>
      </c>
      <c r="CX694" s="38">
        <f>'3. Signage Displays'!$B$7*TANH('3. Signage Displays'!$C$7*('1. Version 7 Dataset'!R694+'3. Signage Displays'!$D$7)+'3. Signage Displays'!$E$7)+'3. Signage Displays'!$F$7</f>
        <v>28.746859669975425</v>
      </c>
      <c r="CY694" s="28">
        <f t="shared" si="78"/>
        <v>1</v>
      </c>
    </row>
    <row r="695" spans="1:103" s="17" customFormat="1" ht="19.5" customHeight="1">
      <c r="A695" s="28">
        <v>1097</v>
      </c>
      <c r="B695" s="29" t="s">
        <v>1132</v>
      </c>
      <c r="C695" s="29" t="s">
        <v>1141</v>
      </c>
      <c r="D695" s="29" t="s">
        <v>1142</v>
      </c>
      <c r="E695" s="29" t="s">
        <v>1135</v>
      </c>
      <c r="F695" s="29" t="s">
        <v>1143</v>
      </c>
      <c r="G695" s="29" t="s">
        <v>1142</v>
      </c>
      <c r="H695" s="29" t="s">
        <v>1144</v>
      </c>
      <c r="I695" s="29" t="s">
        <v>78</v>
      </c>
      <c r="J695" s="29" t="s">
        <v>88</v>
      </c>
      <c r="K695" s="29" t="s">
        <v>158</v>
      </c>
      <c r="L695" s="29" t="s">
        <v>80</v>
      </c>
      <c r="M695" s="29" t="s">
        <v>105</v>
      </c>
      <c r="N695" s="30">
        <v>1000</v>
      </c>
      <c r="O695" s="30">
        <v>11.7</v>
      </c>
      <c r="P695" s="30">
        <v>20.7</v>
      </c>
      <c r="Q695" s="31">
        <v>23.8</v>
      </c>
      <c r="R695" s="30">
        <v>242.2</v>
      </c>
      <c r="S695" s="30">
        <v>1.78</v>
      </c>
      <c r="T695" s="30">
        <v>1080</v>
      </c>
      <c r="U695" s="30">
        <v>1920</v>
      </c>
      <c r="V695" s="32">
        <v>2.1</v>
      </c>
      <c r="W695" s="30">
        <v>8567</v>
      </c>
      <c r="X695" s="30">
        <v>60</v>
      </c>
      <c r="Y695" s="30">
        <v>33.1</v>
      </c>
      <c r="Z695" s="29" t="s">
        <v>81</v>
      </c>
      <c r="AA695" s="29" t="s">
        <v>86</v>
      </c>
      <c r="AB695" s="29"/>
      <c r="AC695" s="29"/>
      <c r="AD695" s="29" t="s">
        <v>84</v>
      </c>
      <c r="AE695" s="29" t="s">
        <v>83</v>
      </c>
      <c r="AF695" s="29" t="s">
        <v>1145</v>
      </c>
      <c r="AG695" s="29" t="s">
        <v>105</v>
      </c>
      <c r="AH695" s="29" t="s">
        <v>120</v>
      </c>
      <c r="AI695" s="29" t="s">
        <v>105</v>
      </c>
      <c r="AJ695" s="29" t="s">
        <v>120</v>
      </c>
      <c r="AK695" s="29" t="s">
        <v>86</v>
      </c>
      <c r="AL695" s="29" t="s">
        <v>102</v>
      </c>
      <c r="AM695" s="29" t="s">
        <v>105</v>
      </c>
      <c r="AN695" s="29" t="s">
        <v>86</v>
      </c>
      <c r="AO695" s="29" t="s">
        <v>86</v>
      </c>
      <c r="AP695" s="29" t="s">
        <v>86</v>
      </c>
      <c r="AQ695" s="29" t="s">
        <v>96</v>
      </c>
      <c r="AR695" s="29" t="s">
        <v>105</v>
      </c>
      <c r="AS695" s="29" t="s">
        <v>84</v>
      </c>
      <c r="AT695" s="29" t="s">
        <v>89</v>
      </c>
      <c r="AU695" s="29" t="s">
        <v>105</v>
      </c>
      <c r="AV695" s="30">
        <v>0</v>
      </c>
      <c r="AW695" s="29" t="s">
        <v>84</v>
      </c>
      <c r="AX695" s="29" t="s">
        <v>83</v>
      </c>
      <c r="AY695" s="30">
        <v>250</v>
      </c>
      <c r="AZ695" s="30">
        <v>275.8</v>
      </c>
      <c r="BA695" s="30">
        <v>168.3</v>
      </c>
      <c r="BB695" s="30">
        <v>200</v>
      </c>
      <c r="BC695" s="29"/>
      <c r="BD695" s="29"/>
      <c r="BE695" s="30">
        <v>14.77</v>
      </c>
      <c r="BF695" s="29"/>
      <c r="BG695" s="30">
        <v>0.14000000000000001</v>
      </c>
      <c r="BH695" s="30">
        <v>0.14000000000000001</v>
      </c>
      <c r="BI695" s="29"/>
      <c r="BJ695" s="30">
        <v>0.1</v>
      </c>
      <c r="BK695" s="30">
        <v>46.08</v>
      </c>
      <c r="BL695" s="30">
        <v>46.99</v>
      </c>
      <c r="BM695" s="30">
        <v>54.1</v>
      </c>
      <c r="BN695" s="29"/>
      <c r="BO695" s="29"/>
      <c r="BP695" s="30">
        <v>0.12</v>
      </c>
      <c r="BQ695" s="30">
        <v>0.17</v>
      </c>
      <c r="BR695" s="30">
        <v>0.17</v>
      </c>
      <c r="BS695" s="30">
        <v>14.95</v>
      </c>
      <c r="BT695" s="30">
        <v>46.8</v>
      </c>
      <c r="BU695" s="29"/>
      <c r="BV695" s="30">
        <v>0</v>
      </c>
      <c r="BW695" s="28">
        <v>1097</v>
      </c>
      <c r="BX695" s="33">
        <f t="shared" si="73"/>
        <v>46.081979999999994</v>
      </c>
      <c r="BY695" s="34">
        <f>IF(COUNTIF($G$2:G695,G695)=1,1,0)</f>
        <v>1</v>
      </c>
      <c r="BZ695" s="34">
        <f t="shared" si="74"/>
        <v>1</v>
      </c>
      <c r="CA695" s="28" t="s">
        <v>3405</v>
      </c>
      <c r="CB695" s="34" t="b">
        <f t="shared" si="79"/>
        <v>0</v>
      </c>
      <c r="CC695" s="34" t="b">
        <f t="shared" si="75"/>
        <v>0</v>
      </c>
      <c r="CD695" s="34" t="b">
        <f t="array" ref="CD695">ISNUMBER(SEARCH("Touch Screen",$AJ695))</f>
        <v>0</v>
      </c>
      <c r="CE695" s="34"/>
      <c r="CF695" s="34"/>
      <c r="CG695" s="32">
        <v>33.1</v>
      </c>
      <c r="CH695" s="28">
        <v>0</v>
      </c>
      <c r="CI695" s="33">
        <f>('2. AC Monitors'!$A$8*'1. Version 7 Dataset'!$R695)+('1. Version 7 Dataset'!$V695*'2. AC Monitors'!$B$8)+'2. AC Monitors'!$C$8</f>
        <v>46.368399999999994</v>
      </c>
      <c r="CJ695" s="35">
        <f>BX695-('2. AC Monitors'!$B$8*V695)</f>
        <v>37.261979999999994</v>
      </c>
      <c r="CK695" s="33">
        <f>IF($CH695=0,CJ695,CJ695-('2. AC Monitors'!$A$15*'1. Version 7 Dataset'!$CG695))</f>
        <v>37.261979999999994</v>
      </c>
      <c r="CL695" s="33">
        <f>IF($CC695=TRUE,'1. Version 7 Dataset'!CK695-($CI695*'2. AC Monitors'!$B$15),'1. Version 7 Dataset'!CK695)</f>
        <v>37.261979999999994</v>
      </c>
      <c r="CM695" s="33">
        <f>IF($CD695=TRUE,CL695-($CI695*'2. AC Monitors'!$D$15),CL695)</f>
        <v>37.261979999999994</v>
      </c>
      <c r="CN695" s="33">
        <f>IF($CB695=TRUE,CM695-($CI695*'2. AC Monitors'!$E$15),CM695)</f>
        <v>37.261979999999994</v>
      </c>
      <c r="CO695" s="33">
        <f>IF($CA695="DC",CN695+(CI695*(1-'2. AC Monitors'!$D$21)),CN695)</f>
        <v>37.261979999999994</v>
      </c>
      <c r="CP695" s="35">
        <f>('2. AC Monitors'!$A$8*'1. Version 7 Dataset'!$R695)+'2. AC Monitors'!$C$8</f>
        <v>37.548400000000001</v>
      </c>
      <c r="CQ695" s="35">
        <f t="shared" si="76"/>
        <v>1</v>
      </c>
      <c r="CR695" s="33">
        <f>(IF(CD695=TRUE,CI695+(CI695*'2. AC Monitors'!$D$15),'1. Version 7 Dataset'!CI695))*0.85</f>
        <v>39.413139999999991</v>
      </c>
      <c r="CS695" s="35">
        <f t="shared" si="77"/>
        <v>0</v>
      </c>
      <c r="CT695" s="35">
        <f>($AZ695*$R695*'3. Signage Displays'!$A$7)+'3. Signage Displays'!$B$7*TANH('3. Signage Displays'!$C$7*('1. Version 7 Dataset'!$R695+'3. Signage Displays'!$D$7)+'3. Signage Displays'!$E$7)+'3. Signage Displays'!$F$7</f>
        <v>32.38266991549321</v>
      </c>
      <c r="CU695" s="36">
        <f>($AZ695*$R695*'3. Signage Displays'!$A$7)</f>
        <v>2.6719504000000001</v>
      </c>
      <c r="CV695" s="37">
        <f>BE695-(AZ695*R695*'3. Signage Displays'!$A$7)</f>
        <v>12.0980496</v>
      </c>
      <c r="CW695" s="37">
        <f>IF(CC695=TRUE,CV695-(CT695*'3. Signage Displays'!$A$12),CV695)</f>
        <v>12.0980496</v>
      </c>
      <c r="CX695" s="38">
        <f>'3. Signage Displays'!$B$7*TANH('3. Signage Displays'!$C$7*('1. Version 7 Dataset'!R695+'3. Signage Displays'!$D$7)+'3. Signage Displays'!$E$7)+'3. Signage Displays'!$F$7</f>
        <v>29.71071951549321</v>
      </c>
      <c r="CY695" s="28">
        <f t="shared" si="78"/>
        <v>1</v>
      </c>
    </row>
    <row r="696" spans="1:103" s="17" customFormat="1" ht="19.5" customHeight="1">
      <c r="A696" s="28">
        <v>1102</v>
      </c>
      <c r="B696" s="29" t="s">
        <v>808</v>
      </c>
      <c r="C696" s="29" t="s">
        <v>898</v>
      </c>
      <c r="D696" s="29" t="s">
        <v>902</v>
      </c>
      <c r="E696" s="29" t="s">
        <v>814</v>
      </c>
      <c r="F696" s="29" t="s">
        <v>898</v>
      </c>
      <c r="G696" s="29" t="s">
        <v>902</v>
      </c>
      <c r="H696" s="29"/>
      <c r="I696" s="29" t="s">
        <v>78</v>
      </c>
      <c r="J696" s="29" t="s">
        <v>88</v>
      </c>
      <c r="K696" s="29" t="s">
        <v>158</v>
      </c>
      <c r="L696" s="29" t="s">
        <v>80</v>
      </c>
      <c r="M696" s="29" t="s">
        <v>105</v>
      </c>
      <c r="N696" s="30">
        <v>1000</v>
      </c>
      <c r="O696" s="30">
        <v>10.5</v>
      </c>
      <c r="P696" s="30">
        <v>18.7</v>
      </c>
      <c r="Q696" s="31">
        <v>21.5</v>
      </c>
      <c r="R696" s="30">
        <v>196.35</v>
      </c>
      <c r="S696" s="30">
        <v>1.7</v>
      </c>
      <c r="T696" s="30">
        <v>1080</v>
      </c>
      <c r="U696" s="30">
        <v>1920</v>
      </c>
      <c r="V696" s="32">
        <v>2.1</v>
      </c>
      <c r="W696" s="30">
        <v>10493</v>
      </c>
      <c r="X696" s="30">
        <v>60</v>
      </c>
      <c r="Y696" s="30">
        <v>84</v>
      </c>
      <c r="Z696" s="29" t="s">
        <v>86</v>
      </c>
      <c r="AA696" s="29" t="s">
        <v>86</v>
      </c>
      <c r="AB696" s="29"/>
      <c r="AC696" s="29"/>
      <c r="AD696" s="29" t="s">
        <v>84</v>
      </c>
      <c r="AE696" s="29" t="s">
        <v>83</v>
      </c>
      <c r="AF696" s="29" t="s">
        <v>897</v>
      </c>
      <c r="AG696" s="29" t="s">
        <v>105</v>
      </c>
      <c r="AH696" s="29" t="s">
        <v>86</v>
      </c>
      <c r="AI696" s="29" t="s">
        <v>105</v>
      </c>
      <c r="AJ696" s="29" t="s">
        <v>86</v>
      </c>
      <c r="AK696" s="29" t="s">
        <v>86</v>
      </c>
      <c r="AL696" s="29" t="s">
        <v>87</v>
      </c>
      <c r="AM696" s="29" t="s">
        <v>105</v>
      </c>
      <c r="AN696" s="29" t="s">
        <v>86</v>
      </c>
      <c r="AO696" s="29" t="s">
        <v>86</v>
      </c>
      <c r="AP696" s="29" t="s">
        <v>86</v>
      </c>
      <c r="AQ696" s="29" t="s">
        <v>96</v>
      </c>
      <c r="AR696" s="29" t="s">
        <v>105</v>
      </c>
      <c r="AS696" s="29" t="s">
        <v>84</v>
      </c>
      <c r="AT696" s="29" t="s">
        <v>89</v>
      </c>
      <c r="AU696" s="29" t="s">
        <v>105</v>
      </c>
      <c r="AV696" s="30">
        <v>5</v>
      </c>
      <c r="AW696" s="29" t="s">
        <v>84</v>
      </c>
      <c r="AX696" s="29" t="s">
        <v>84</v>
      </c>
      <c r="AY696" s="30">
        <v>250</v>
      </c>
      <c r="AZ696" s="30">
        <v>239</v>
      </c>
      <c r="BA696" s="30">
        <v>226</v>
      </c>
      <c r="BB696" s="30">
        <v>200</v>
      </c>
      <c r="BC696" s="29"/>
      <c r="BD696" s="29"/>
      <c r="BE696" s="30">
        <v>14.86</v>
      </c>
      <c r="BF696" s="29"/>
      <c r="BG696" s="30">
        <v>0.25</v>
      </c>
      <c r="BH696" s="29"/>
      <c r="BI696" s="29"/>
      <c r="BJ696" s="30">
        <v>0.16</v>
      </c>
      <c r="BK696" s="30">
        <v>46.95</v>
      </c>
      <c r="BL696" s="30">
        <v>46.95</v>
      </c>
      <c r="BM696" s="30">
        <v>50.5</v>
      </c>
      <c r="BN696" s="29"/>
      <c r="BO696" s="29"/>
      <c r="BP696" s="30">
        <v>0.22</v>
      </c>
      <c r="BQ696" s="30">
        <v>0.28999999999999998</v>
      </c>
      <c r="BR696" s="29"/>
      <c r="BS696" s="30">
        <v>14.74</v>
      </c>
      <c r="BT696" s="30">
        <v>46.84</v>
      </c>
      <c r="BU696" s="29"/>
      <c r="BV696" s="30">
        <v>0</v>
      </c>
      <c r="BW696" s="28">
        <v>1102</v>
      </c>
      <c r="BX696" s="33">
        <f t="shared" si="73"/>
        <v>46.984259999999992</v>
      </c>
      <c r="BY696" s="34">
        <f>IF(COUNTIF($G$2:G696,G696)=1,1,0)</f>
        <v>1</v>
      </c>
      <c r="BZ696" s="34">
        <f t="shared" si="74"/>
        <v>1</v>
      </c>
      <c r="CA696" s="28" t="s">
        <v>3405</v>
      </c>
      <c r="CB696" s="34" t="b">
        <f t="shared" si="79"/>
        <v>0</v>
      </c>
      <c r="CC696" s="34" t="b">
        <f t="shared" si="75"/>
        <v>0</v>
      </c>
      <c r="CD696" s="34" t="b">
        <f t="array" ref="CD696">ISNUMBER(SEARCH("Touch Screen",$AJ696))</f>
        <v>0</v>
      </c>
      <c r="CE696" s="34"/>
      <c r="CF696" s="34"/>
      <c r="CG696" s="32">
        <v>84</v>
      </c>
      <c r="CH696" s="28">
        <v>0</v>
      </c>
      <c r="CI696" s="33">
        <f>('2. AC Monitors'!$A$8*'1. Version 7 Dataset'!$R696)+('1. Version 7 Dataset'!$V696*'2. AC Monitors'!$B$8)+'2. AC Monitors'!$C$8</f>
        <v>40.774699999999996</v>
      </c>
      <c r="CJ696" s="35">
        <f>BX696-('2. AC Monitors'!$B$8*V696)</f>
        <v>38.164259999999992</v>
      </c>
      <c r="CK696" s="33">
        <f>IF($CH696=0,CJ696,CJ696-('2. AC Monitors'!$A$15*'1. Version 7 Dataset'!$CG696))</f>
        <v>38.164259999999992</v>
      </c>
      <c r="CL696" s="33">
        <f>IF($CC696=TRUE,'1. Version 7 Dataset'!CK696-($CI696*'2. AC Monitors'!$B$15),'1. Version 7 Dataset'!CK696)</f>
        <v>38.164259999999992</v>
      </c>
      <c r="CM696" s="33">
        <f>IF($CD696=TRUE,CL696-($CI696*'2. AC Monitors'!$D$15),CL696)</f>
        <v>38.164259999999992</v>
      </c>
      <c r="CN696" s="33">
        <f>IF($CB696=TRUE,CM696-($CI696*'2. AC Monitors'!$E$15),CM696)</f>
        <v>38.164259999999992</v>
      </c>
      <c r="CO696" s="33">
        <f>IF($CA696="DC",CN696+(CI696*(1-'2. AC Monitors'!$D$21)),CN696)</f>
        <v>38.164259999999992</v>
      </c>
      <c r="CP696" s="35">
        <f>('2. AC Monitors'!$A$8*'1. Version 7 Dataset'!$R696)+'2. AC Monitors'!$C$8</f>
        <v>31.954699999999999</v>
      </c>
      <c r="CQ696" s="35">
        <f t="shared" si="76"/>
        <v>0</v>
      </c>
      <c r="CR696" s="33">
        <f>(IF(CD696=TRUE,CI696+(CI696*'2. AC Monitors'!$D$15),'1. Version 7 Dataset'!CI696))*0.85</f>
        <v>34.658494999999995</v>
      </c>
      <c r="CS696" s="35">
        <f t="shared" si="77"/>
        <v>0</v>
      </c>
      <c r="CT696" s="35">
        <f>($AZ696*$R696*'3. Signage Displays'!$A$7)+'3. Signage Displays'!$B$7*TANH('3. Signage Displays'!$C$7*('1. Version 7 Dataset'!$R696+'3. Signage Displays'!$D$7)+'3. Signage Displays'!$E$7)+'3. Signage Displays'!$F$7</f>
        <v>28.850241309149709</v>
      </c>
      <c r="CU696" s="36">
        <f>($AZ696*$R696*'3. Signage Displays'!$A$7)</f>
        <v>1.8771060000000002</v>
      </c>
      <c r="CV696" s="37">
        <f>BE696-(AZ696*R696*'3. Signage Displays'!$A$7)</f>
        <v>12.982894</v>
      </c>
      <c r="CW696" s="37">
        <f>IF(CC696=TRUE,CV696-(CT696*'3. Signage Displays'!$A$12),CV696)</f>
        <v>12.982894</v>
      </c>
      <c r="CX696" s="38">
        <f>'3. Signage Displays'!$B$7*TANH('3. Signage Displays'!$C$7*('1. Version 7 Dataset'!R696+'3. Signage Displays'!$D$7)+'3. Signage Displays'!$E$7)+'3. Signage Displays'!$F$7</f>
        <v>26.973135309149711</v>
      </c>
      <c r="CY696" s="28">
        <f t="shared" si="78"/>
        <v>1</v>
      </c>
    </row>
    <row r="697" spans="1:103" s="17" customFormat="1" ht="19.5" customHeight="1">
      <c r="A697" s="28">
        <v>1103</v>
      </c>
      <c r="B697" s="29" t="s">
        <v>808</v>
      </c>
      <c r="C697" s="29" t="s">
        <v>924</v>
      </c>
      <c r="D697" s="29" t="s">
        <v>926</v>
      </c>
      <c r="E697" s="29" t="s">
        <v>814</v>
      </c>
      <c r="F697" s="29" t="s">
        <v>924</v>
      </c>
      <c r="G697" s="29" t="s">
        <v>926</v>
      </c>
      <c r="H697" s="29"/>
      <c r="I697" s="29" t="s">
        <v>78</v>
      </c>
      <c r="J697" s="29" t="s">
        <v>79</v>
      </c>
      <c r="K697" s="29" t="s">
        <v>105</v>
      </c>
      <c r="L697" s="29" t="s">
        <v>80</v>
      </c>
      <c r="M697" s="29" t="s">
        <v>105</v>
      </c>
      <c r="N697" s="30">
        <v>1000</v>
      </c>
      <c r="O697" s="30">
        <v>11.7</v>
      </c>
      <c r="P697" s="30">
        <v>20.7</v>
      </c>
      <c r="Q697" s="31">
        <v>23.8</v>
      </c>
      <c r="R697" s="30">
        <v>242.19</v>
      </c>
      <c r="S697" s="30">
        <v>1.78</v>
      </c>
      <c r="T697" s="30">
        <v>1080</v>
      </c>
      <c r="U697" s="30">
        <v>1920</v>
      </c>
      <c r="V697" s="32">
        <v>2.1</v>
      </c>
      <c r="W697" s="30">
        <v>8562</v>
      </c>
      <c r="X697" s="30">
        <v>60</v>
      </c>
      <c r="Y697" s="30">
        <v>32.4</v>
      </c>
      <c r="Z697" s="29" t="s">
        <v>86</v>
      </c>
      <c r="AA697" s="29" t="s">
        <v>86</v>
      </c>
      <c r="AB697" s="29"/>
      <c r="AC697" s="29"/>
      <c r="AD697" s="29" t="s">
        <v>84</v>
      </c>
      <c r="AE697" s="29" t="s">
        <v>83</v>
      </c>
      <c r="AF697" s="29" t="s">
        <v>133</v>
      </c>
      <c r="AG697" s="29" t="s">
        <v>105</v>
      </c>
      <c r="AH697" s="29" t="s">
        <v>86</v>
      </c>
      <c r="AI697" s="29" t="s">
        <v>105</v>
      </c>
      <c r="AJ697" s="29" t="s">
        <v>86</v>
      </c>
      <c r="AK697" s="29" t="s">
        <v>86</v>
      </c>
      <c r="AL697" s="29" t="s">
        <v>87</v>
      </c>
      <c r="AM697" s="29" t="s">
        <v>105</v>
      </c>
      <c r="AN697" s="29" t="s">
        <v>86</v>
      </c>
      <c r="AO697" s="29" t="s">
        <v>86</v>
      </c>
      <c r="AP697" s="29" t="s">
        <v>86</v>
      </c>
      <c r="AQ697" s="29" t="s">
        <v>96</v>
      </c>
      <c r="AR697" s="29" t="s">
        <v>105</v>
      </c>
      <c r="AS697" s="29" t="s">
        <v>84</v>
      </c>
      <c r="AT697" s="29" t="s">
        <v>89</v>
      </c>
      <c r="AU697" s="29" t="s">
        <v>105</v>
      </c>
      <c r="AV697" s="30">
        <v>4</v>
      </c>
      <c r="AW697" s="29" t="s">
        <v>84</v>
      </c>
      <c r="AX697" s="29" t="s">
        <v>83</v>
      </c>
      <c r="AY697" s="30">
        <v>350</v>
      </c>
      <c r="AZ697" s="30">
        <v>354</v>
      </c>
      <c r="BA697" s="30">
        <v>219</v>
      </c>
      <c r="BB697" s="30">
        <v>200</v>
      </c>
      <c r="BC697" s="29"/>
      <c r="BD697" s="29"/>
      <c r="BE697" s="30">
        <v>15.38</v>
      </c>
      <c r="BF697" s="29"/>
      <c r="BG697" s="30">
        <v>0.26</v>
      </c>
      <c r="BH697" s="30">
        <v>0.3</v>
      </c>
      <c r="BI697" s="29"/>
      <c r="BJ697" s="30">
        <v>0.17</v>
      </c>
      <c r="BK697" s="30">
        <v>48.64</v>
      </c>
      <c r="BL697" s="30">
        <v>49</v>
      </c>
      <c r="BM697" s="30">
        <v>54.1</v>
      </c>
      <c r="BN697" s="29"/>
      <c r="BO697" s="29"/>
      <c r="BP697" s="30">
        <v>0.22</v>
      </c>
      <c r="BQ697" s="30">
        <v>0.28999999999999998</v>
      </c>
      <c r="BR697" s="30">
        <v>0.3</v>
      </c>
      <c r="BS697" s="30">
        <v>15.38</v>
      </c>
      <c r="BT697" s="30">
        <v>48.81</v>
      </c>
      <c r="BU697" s="29"/>
      <c r="BV697" s="30">
        <v>0</v>
      </c>
      <c r="BW697" s="28">
        <v>1103</v>
      </c>
      <c r="BX697" s="33">
        <f t="shared" si="73"/>
        <v>48.635519999999993</v>
      </c>
      <c r="BY697" s="34">
        <f>IF(COUNTIF($G$2:G697,G697)=1,1,0)</f>
        <v>1</v>
      </c>
      <c r="BZ697" s="34">
        <f t="shared" si="74"/>
        <v>1</v>
      </c>
      <c r="CA697" s="28" t="s">
        <v>3405</v>
      </c>
      <c r="CB697" s="34" t="b">
        <f t="shared" si="79"/>
        <v>0</v>
      </c>
      <c r="CC697" s="34" t="b">
        <f t="shared" si="75"/>
        <v>0</v>
      </c>
      <c r="CD697" s="34" t="b">
        <f t="array" ref="CD697">ISNUMBER(SEARCH("Touch Screen",$AJ697))</f>
        <v>0</v>
      </c>
      <c r="CE697" s="34"/>
      <c r="CF697" s="34"/>
      <c r="CG697" s="32">
        <v>32.4</v>
      </c>
      <c r="CH697" s="28">
        <v>0</v>
      </c>
      <c r="CI697" s="33">
        <f>('2. AC Monitors'!$A$8*'1. Version 7 Dataset'!$R697)+('1. Version 7 Dataset'!$V697*'2. AC Monitors'!$B$8)+'2. AC Monitors'!$C$8</f>
        <v>46.367179999999998</v>
      </c>
      <c r="CJ697" s="35">
        <f>BX697-('2. AC Monitors'!$B$8*V697)</f>
        <v>39.815519999999992</v>
      </c>
      <c r="CK697" s="33">
        <f>IF($CH697=0,CJ697,CJ697-('2. AC Monitors'!$A$15*'1. Version 7 Dataset'!$CG697))</f>
        <v>39.815519999999992</v>
      </c>
      <c r="CL697" s="33">
        <f>IF($CC697=TRUE,'1. Version 7 Dataset'!CK697-($CI697*'2. AC Monitors'!$B$15),'1. Version 7 Dataset'!CK697)</f>
        <v>39.815519999999992</v>
      </c>
      <c r="CM697" s="33">
        <f>IF($CD697=TRUE,CL697-($CI697*'2. AC Monitors'!$D$15),CL697)</f>
        <v>39.815519999999992</v>
      </c>
      <c r="CN697" s="33">
        <f>IF($CB697=TRUE,CM697-($CI697*'2. AC Monitors'!$E$15),CM697)</f>
        <v>39.815519999999992</v>
      </c>
      <c r="CO697" s="33">
        <f>IF($CA697="DC",CN697+(CI697*(1-'2. AC Monitors'!$D$21)),CN697)</f>
        <v>39.815519999999992</v>
      </c>
      <c r="CP697" s="35">
        <f>('2. AC Monitors'!$A$8*'1. Version 7 Dataset'!$R697)+'2. AC Monitors'!$C$8</f>
        <v>37.547179999999997</v>
      </c>
      <c r="CQ697" s="35">
        <f t="shared" si="76"/>
        <v>0</v>
      </c>
      <c r="CR697" s="33">
        <f>(IF(CD697=TRUE,CI697+(CI697*'2. AC Monitors'!$D$15),'1. Version 7 Dataset'!CI697))*0.85</f>
        <v>39.412102999999995</v>
      </c>
      <c r="CS697" s="35">
        <f t="shared" si="77"/>
        <v>0</v>
      </c>
      <c r="CT697" s="35">
        <f>($AZ697*$R697*'3. Signage Displays'!$A$7)+'3. Signage Displays'!$B$7*TANH('3. Signage Displays'!$C$7*('1. Version 7 Dataset'!$R697+'3. Signage Displays'!$D$7)+'3. Signage Displays'!$E$7)+'3. Signage Displays'!$F$7</f>
        <v>33.139533844338438</v>
      </c>
      <c r="CU697" s="36">
        <f>($AZ697*$R697*'3. Signage Displays'!$A$7)</f>
        <v>3.4294104000000001</v>
      </c>
      <c r="CV697" s="37">
        <f>BE697-(AZ697*R697*'3. Signage Displays'!$A$7)</f>
        <v>11.950589600000001</v>
      </c>
      <c r="CW697" s="37">
        <f>IF(CC697=TRUE,CV697-(CT697*'3. Signage Displays'!$A$12),CV697)</f>
        <v>11.950589600000001</v>
      </c>
      <c r="CX697" s="38">
        <f>'3. Signage Displays'!$B$7*TANH('3. Signage Displays'!$C$7*('1. Version 7 Dataset'!R697+'3. Signage Displays'!$D$7)+'3. Signage Displays'!$E$7)+'3. Signage Displays'!$F$7</f>
        <v>29.710123444338436</v>
      </c>
      <c r="CY697" s="28">
        <f t="shared" si="78"/>
        <v>1</v>
      </c>
    </row>
    <row r="698" spans="1:103" s="17" customFormat="1" ht="19.5" customHeight="1">
      <c r="A698" s="28">
        <v>1105</v>
      </c>
      <c r="B698" s="29" t="s">
        <v>808</v>
      </c>
      <c r="C698" s="29" t="s">
        <v>910</v>
      </c>
      <c r="D698" s="29" t="s">
        <v>915</v>
      </c>
      <c r="E698" s="29" t="s">
        <v>814</v>
      </c>
      <c r="F698" s="29" t="s">
        <v>910</v>
      </c>
      <c r="G698" s="29" t="s">
        <v>915</v>
      </c>
      <c r="H698" s="29"/>
      <c r="I698" s="29" t="s">
        <v>78</v>
      </c>
      <c r="J698" s="29" t="s">
        <v>79</v>
      </c>
      <c r="K698" s="29"/>
      <c r="L698" s="29" t="s">
        <v>80</v>
      </c>
      <c r="M698" s="29"/>
      <c r="N698" s="30">
        <v>1000</v>
      </c>
      <c r="O698" s="30">
        <v>11.3</v>
      </c>
      <c r="P698" s="30">
        <v>20</v>
      </c>
      <c r="Q698" s="31">
        <v>23</v>
      </c>
      <c r="R698" s="30">
        <v>226.04</v>
      </c>
      <c r="S698" s="30">
        <v>1.78</v>
      </c>
      <c r="T698" s="30">
        <v>1080</v>
      </c>
      <c r="U698" s="30">
        <v>1920</v>
      </c>
      <c r="V698" s="32">
        <v>2.1</v>
      </c>
      <c r="W698" s="30">
        <v>9174</v>
      </c>
      <c r="X698" s="30">
        <v>60</v>
      </c>
      <c r="Y698" s="30">
        <v>0.4</v>
      </c>
      <c r="Z698" s="29" t="s">
        <v>81</v>
      </c>
      <c r="AA698" s="29" t="s">
        <v>86</v>
      </c>
      <c r="AB698" s="29"/>
      <c r="AC698" s="29"/>
      <c r="AD698" s="29" t="s">
        <v>84</v>
      </c>
      <c r="AE698" s="29" t="s">
        <v>83</v>
      </c>
      <c r="AF698" s="29" t="s">
        <v>133</v>
      </c>
      <c r="AG698" s="29"/>
      <c r="AH698" s="29" t="s">
        <v>86</v>
      </c>
      <c r="AI698" s="29"/>
      <c r="AJ698" s="29" t="s">
        <v>86</v>
      </c>
      <c r="AK698" s="29" t="s">
        <v>86</v>
      </c>
      <c r="AL698" s="29" t="s">
        <v>87</v>
      </c>
      <c r="AM698" s="29"/>
      <c r="AN698" s="29" t="s">
        <v>86</v>
      </c>
      <c r="AO698" s="29" t="s">
        <v>86</v>
      </c>
      <c r="AP698" s="29" t="s">
        <v>86</v>
      </c>
      <c r="AQ698" s="29" t="s">
        <v>96</v>
      </c>
      <c r="AR698" s="29"/>
      <c r="AS698" s="29" t="s">
        <v>84</v>
      </c>
      <c r="AT698" s="29" t="s">
        <v>89</v>
      </c>
      <c r="AU698" s="29"/>
      <c r="AV698" s="30">
        <v>5</v>
      </c>
      <c r="AW698" s="29" t="s">
        <v>84</v>
      </c>
      <c r="AX698" s="29" t="s">
        <v>84</v>
      </c>
      <c r="AY698" s="30">
        <v>250</v>
      </c>
      <c r="AZ698" s="30">
        <v>294.3</v>
      </c>
      <c r="BA698" s="30">
        <v>220.3</v>
      </c>
      <c r="BB698" s="30">
        <v>200.1</v>
      </c>
      <c r="BC698" s="29"/>
      <c r="BD698" s="29"/>
      <c r="BE698" s="30">
        <v>12.99</v>
      </c>
      <c r="BF698" s="29"/>
      <c r="BG698" s="30">
        <v>0.13</v>
      </c>
      <c r="BH698" s="30">
        <v>0.09</v>
      </c>
      <c r="BI698" s="29"/>
      <c r="BJ698" s="30">
        <v>0.08</v>
      </c>
      <c r="BK698" s="30">
        <v>40.57</v>
      </c>
      <c r="BL698" s="30">
        <v>40.57</v>
      </c>
      <c r="BM698" s="30">
        <v>50.8</v>
      </c>
      <c r="BN698" s="29"/>
      <c r="BO698" s="29"/>
      <c r="BP698" s="30">
        <v>0.12</v>
      </c>
      <c r="BQ698" s="30">
        <v>0.19</v>
      </c>
      <c r="BR698" s="30">
        <v>0.14000000000000001</v>
      </c>
      <c r="BS698" s="30">
        <v>13.14</v>
      </c>
      <c r="BT698" s="30">
        <v>41.37</v>
      </c>
      <c r="BU698" s="29"/>
      <c r="BV698" s="30">
        <v>0</v>
      </c>
      <c r="BW698" s="28">
        <v>1105</v>
      </c>
      <c r="BX698" s="33">
        <f t="shared" si="73"/>
        <v>40.56756</v>
      </c>
      <c r="BY698" s="34">
        <f>IF(COUNTIF($G$2:G698,G698)=1,1,0)</f>
        <v>1</v>
      </c>
      <c r="BZ698" s="34">
        <f t="shared" si="74"/>
        <v>1</v>
      </c>
      <c r="CA698" s="28" t="s">
        <v>3405</v>
      </c>
      <c r="CB698" s="34" t="b">
        <f t="shared" si="79"/>
        <v>0</v>
      </c>
      <c r="CC698" s="34" t="b">
        <f t="shared" si="75"/>
        <v>0</v>
      </c>
      <c r="CD698" s="34" t="b">
        <f t="array" ref="CD698">ISNUMBER(SEARCH("Touch Screen",$AJ698))</f>
        <v>0</v>
      </c>
      <c r="CE698" s="34"/>
      <c r="CF698" s="34"/>
      <c r="CG698" s="32">
        <v>40</v>
      </c>
      <c r="CH698" s="28">
        <v>0</v>
      </c>
      <c r="CI698" s="33">
        <f>('2. AC Monitors'!$A$8*'1. Version 7 Dataset'!$R698)+('1. Version 7 Dataset'!$V698*'2. AC Monitors'!$B$8)+'2. AC Monitors'!$C$8</f>
        <v>44.396879999999996</v>
      </c>
      <c r="CJ698" s="35">
        <f>BX698-('2. AC Monitors'!$B$8*V698)</f>
        <v>31.74756</v>
      </c>
      <c r="CK698" s="33">
        <f>IF($CH698=0,CJ698,CJ698-('2. AC Monitors'!$A$15*'1. Version 7 Dataset'!$CG698))</f>
        <v>31.74756</v>
      </c>
      <c r="CL698" s="33">
        <f>IF($CC698=TRUE,'1. Version 7 Dataset'!CK698-($CI698*'2. AC Monitors'!$B$15),'1. Version 7 Dataset'!CK698)</f>
        <v>31.74756</v>
      </c>
      <c r="CM698" s="33">
        <f>IF($CD698=TRUE,CL698-($CI698*'2. AC Monitors'!$D$15),CL698)</f>
        <v>31.74756</v>
      </c>
      <c r="CN698" s="33">
        <f>IF($CB698=TRUE,CM698-($CI698*'2. AC Monitors'!$E$15),CM698)</f>
        <v>31.74756</v>
      </c>
      <c r="CO698" s="33">
        <f>IF($CA698="DC",CN698+(CI698*(1-'2. AC Monitors'!$D$21)),CN698)</f>
        <v>31.74756</v>
      </c>
      <c r="CP698" s="35">
        <f>('2. AC Monitors'!$A$8*'1. Version 7 Dataset'!$R698)+'2. AC Monitors'!$C$8</f>
        <v>35.576880000000003</v>
      </c>
      <c r="CQ698" s="35">
        <f t="shared" si="76"/>
        <v>1</v>
      </c>
      <c r="CR698" s="33">
        <f>(IF(CD698=TRUE,CI698+(CI698*'2. AC Monitors'!$D$15),'1. Version 7 Dataset'!CI698))*0.85</f>
        <v>37.737347999999997</v>
      </c>
      <c r="CS698" s="35">
        <f t="shared" si="77"/>
        <v>0</v>
      </c>
      <c r="CT698" s="35">
        <f>($AZ698*$R698*'3. Signage Displays'!$A$7)+'3. Signage Displays'!$B$7*TANH('3. Signage Displays'!$C$7*('1. Version 7 Dataset'!$R698+'3. Signage Displays'!$D$7)+'3. Signage Displays'!$E$7)+'3. Signage Displays'!$F$7</f>
        <v>31.407802549975425</v>
      </c>
      <c r="CU698" s="36">
        <f>($AZ698*$R698*'3. Signage Displays'!$A$7)</f>
        <v>2.6609428800000003</v>
      </c>
      <c r="CV698" s="37">
        <f>BE698-(AZ698*R698*'3. Signage Displays'!$A$7)</f>
        <v>10.32905712</v>
      </c>
      <c r="CW698" s="37">
        <f>IF(CC698=TRUE,CV698-(CT698*'3. Signage Displays'!$A$12),CV698)</f>
        <v>10.32905712</v>
      </c>
      <c r="CX698" s="38">
        <f>'3. Signage Displays'!$B$7*TANH('3. Signage Displays'!$C$7*('1. Version 7 Dataset'!R698+'3. Signage Displays'!$D$7)+'3. Signage Displays'!$E$7)+'3. Signage Displays'!$F$7</f>
        <v>28.746859669975425</v>
      </c>
      <c r="CY698" s="28">
        <f t="shared" si="78"/>
        <v>1</v>
      </c>
    </row>
    <row r="699" spans="1:103" s="17" customFormat="1" ht="19.5" customHeight="1">
      <c r="A699" s="28">
        <v>1106</v>
      </c>
      <c r="B699" s="29" t="s">
        <v>808</v>
      </c>
      <c r="C699" s="29" t="s">
        <v>946</v>
      </c>
      <c r="D699" s="29" t="s">
        <v>947</v>
      </c>
      <c r="E699" s="29" t="s">
        <v>814</v>
      </c>
      <c r="F699" s="29" t="s">
        <v>946</v>
      </c>
      <c r="G699" s="29" t="s">
        <v>947</v>
      </c>
      <c r="H699" s="29"/>
      <c r="I699" s="29" t="s">
        <v>78</v>
      </c>
      <c r="J699" s="29" t="s">
        <v>79</v>
      </c>
      <c r="K699" s="29"/>
      <c r="L699" s="29" t="s">
        <v>80</v>
      </c>
      <c r="M699" s="29"/>
      <c r="N699" s="30">
        <v>1000</v>
      </c>
      <c r="O699" s="30">
        <v>13.2</v>
      </c>
      <c r="P699" s="30">
        <v>23.5</v>
      </c>
      <c r="Q699" s="31">
        <v>27</v>
      </c>
      <c r="R699" s="30">
        <v>311.5</v>
      </c>
      <c r="S699" s="30">
        <v>1.78</v>
      </c>
      <c r="T699" s="30">
        <v>1080</v>
      </c>
      <c r="U699" s="30">
        <v>1920</v>
      </c>
      <c r="V699" s="32">
        <v>2.1</v>
      </c>
      <c r="W699" s="30">
        <v>6657</v>
      </c>
      <c r="X699" s="30">
        <v>60</v>
      </c>
      <c r="Y699" s="30">
        <v>0.3</v>
      </c>
      <c r="Z699" s="29" t="s">
        <v>81</v>
      </c>
      <c r="AA699" s="29" t="s">
        <v>86</v>
      </c>
      <c r="AB699" s="29"/>
      <c r="AC699" s="29"/>
      <c r="AD699" s="29" t="s">
        <v>84</v>
      </c>
      <c r="AE699" s="29" t="s">
        <v>83</v>
      </c>
      <c r="AF699" s="29" t="s">
        <v>133</v>
      </c>
      <c r="AG699" s="29"/>
      <c r="AH699" s="29" t="s">
        <v>86</v>
      </c>
      <c r="AI699" s="29"/>
      <c r="AJ699" s="29" t="s">
        <v>86</v>
      </c>
      <c r="AK699" s="29" t="s">
        <v>86</v>
      </c>
      <c r="AL699" s="29" t="s">
        <v>87</v>
      </c>
      <c r="AM699" s="29"/>
      <c r="AN699" s="29" t="s">
        <v>86</v>
      </c>
      <c r="AO699" s="29" t="s">
        <v>86</v>
      </c>
      <c r="AP699" s="29" t="s">
        <v>86</v>
      </c>
      <c r="AQ699" s="29" t="s">
        <v>96</v>
      </c>
      <c r="AR699" s="29"/>
      <c r="AS699" s="29" t="s">
        <v>84</v>
      </c>
      <c r="AT699" s="29" t="s">
        <v>89</v>
      </c>
      <c r="AU699" s="29"/>
      <c r="AV699" s="30">
        <v>5</v>
      </c>
      <c r="AW699" s="29" t="s">
        <v>84</v>
      </c>
      <c r="AX699" s="29" t="s">
        <v>84</v>
      </c>
      <c r="AY699" s="30">
        <v>300</v>
      </c>
      <c r="AZ699" s="30">
        <v>333.2</v>
      </c>
      <c r="BA699" s="30">
        <v>218.1</v>
      </c>
      <c r="BB699" s="30">
        <v>200.1</v>
      </c>
      <c r="BC699" s="29"/>
      <c r="BD699" s="29"/>
      <c r="BE699" s="30">
        <v>15.03</v>
      </c>
      <c r="BF699" s="29"/>
      <c r="BG699" s="30">
        <v>0.15</v>
      </c>
      <c r="BH699" s="30">
        <v>0.11</v>
      </c>
      <c r="BI699" s="29"/>
      <c r="BJ699" s="30">
        <v>7.0000000000000007E-2</v>
      </c>
      <c r="BK699" s="30">
        <v>46.94</v>
      </c>
      <c r="BL699" s="30">
        <v>46.94</v>
      </c>
      <c r="BM699" s="30">
        <v>64</v>
      </c>
      <c r="BN699" s="29"/>
      <c r="BO699" s="29"/>
      <c r="BP699" s="30">
        <v>0.13</v>
      </c>
      <c r="BQ699" s="30">
        <v>0.2</v>
      </c>
      <c r="BR699" s="30">
        <v>0.15</v>
      </c>
      <c r="BS699" s="30">
        <v>15.1</v>
      </c>
      <c r="BT699" s="30">
        <v>47.44</v>
      </c>
      <c r="BU699" s="29"/>
      <c r="BV699" s="30">
        <v>0</v>
      </c>
      <c r="BW699" s="28">
        <v>1106</v>
      </c>
      <c r="BX699" s="33">
        <f t="shared" si="73"/>
        <v>46.936079999999997</v>
      </c>
      <c r="BY699" s="34">
        <f>IF(COUNTIF($G$2:G699,G699)=1,1,0)</f>
        <v>1</v>
      </c>
      <c r="BZ699" s="34">
        <f t="shared" si="74"/>
        <v>1</v>
      </c>
      <c r="CA699" s="28" t="s">
        <v>3405</v>
      </c>
      <c r="CB699" s="34" t="b">
        <f t="shared" si="79"/>
        <v>0</v>
      </c>
      <c r="CC699" s="34" t="b">
        <f t="shared" si="75"/>
        <v>0</v>
      </c>
      <c r="CD699" s="34" t="b">
        <f t="array" ref="CD699">ISNUMBER(SEARCH("Touch Screen",$AJ699))</f>
        <v>0</v>
      </c>
      <c r="CE699" s="34"/>
      <c r="CF699" s="34"/>
      <c r="CG699" s="32">
        <v>0.3</v>
      </c>
      <c r="CH699" s="28">
        <v>0</v>
      </c>
      <c r="CI699" s="33">
        <f>('2. AC Monitors'!$A$8*'1. Version 7 Dataset'!$R699)+('1. Version 7 Dataset'!$V699*'2. AC Monitors'!$B$8)+'2. AC Monitors'!$C$8</f>
        <v>54.823</v>
      </c>
      <c r="CJ699" s="35">
        <f>BX699-('2. AC Monitors'!$B$8*V699)</f>
        <v>38.116079999999997</v>
      </c>
      <c r="CK699" s="33">
        <f>IF($CH699=0,CJ699,CJ699-('2. AC Monitors'!$A$15*'1. Version 7 Dataset'!$CG699))</f>
        <v>38.116079999999997</v>
      </c>
      <c r="CL699" s="33">
        <f>IF($CC699=TRUE,'1. Version 7 Dataset'!CK699-($CI699*'2. AC Monitors'!$B$15),'1. Version 7 Dataset'!CK699)</f>
        <v>38.116079999999997</v>
      </c>
      <c r="CM699" s="33">
        <f>IF($CD699=TRUE,CL699-($CI699*'2. AC Monitors'!$D$15),CL699)</f>
        <v>38.116079999999997</v>
      </c>
      <c r="CN699" s="33">
        <f>IF($CB699=TRUE,CM699-($CI699*'2. AC Monitors'!$E$15),CM699)</f>
        <v>38.116079999999997</v>
      </c>
      <c r="CO699" s="33">
        <f>IF($CA699="DC",CN699+(CI699*(1-'2. AC Monitors'!$D$21)),CN699)</f>
        <v>38.116079999999997</v>
      </c>
      <c r="CP699" s="35">
        <f>('2. AC Monitors'!$A$8*'1. Version 7 Dataset'!$R699)+'2. AC Monitors'!$C$8</f>
        <v>46.003</v>
      </c>
      <c r="CQ699" s="35">
        <f t="shared" si="76"/>
        <v>1</v>
      </c>
      <c r="CR699" s="33">
        <f>(IF(CD699=TRUE,CI699+(CI699*'2. AC Monitors'!$D$15),'1. Version 7 Dataset'!CI699))*0.85</f>
        <v>46.599550000000001</v>
      </c>
      <c r="CS699" s="35">
        <f t="shared" si="77"/>
        <v>0</v>
      </c>
      <c r="CT699" s="35">
        <f>($AZ699*$R699*'3. Signage Displays'!$A$7)+'3. Signage Displays'!$B$7*TANH('3. Signage Displays'!$C$7*('1. Version 7 Dataset'!$R699+'3. Signage Displays'!$D$7)+'3. Signage Displays'!$E$7)+'3. Signage Displays'!$F$7</f>
        <v>37.979969626443193</v>
      </c>
      <c r="CU699" s="36">
        <f>($AZ699*$R699*'3. Signage Displays'!$A$7)</f>
        <v>4.1516720000000005</v>
      </c>
      <c r="CV699" s="37">
        <f>BE699-(AZ699*R699*'3. Signage Displays'!$A$7)</f>
        <v>10.878328</v>
      </c>
      <c r="CW699" s="37">
        <f>IF(CC699=TRUE,CV699-(CT699*'3. Signage Displays'!$A$12),CV699)</f>
        <v>10.878328</v>
      </c>
      <c r="CX699" s="38">
        <f>'3. Signage Displays'!$B$7*TANH('3. Signage Displays'!$C$7*('1. Version 7 Dataset'!R699+'3. Signage Displays'!$D$7)+'3. Signage Displays'!$E$7)+'3. Signage Displays'!$F$7</f>
        <v>33.828297626443195</v>
      </c>
      <c r="CY699" s="28">
        <f t="shared" si="78"/>
        <v>1</v>
      </c>
    </row>
    <row r="700" spans="1:103" s="17" customFormat="1" ht="19.5" customHeight="1">
      <c r="A700" s="28">
        <v>1111</v>
      </c>
      <c r="B700" s="29" t="s">
        <v>808</v>
      </c>
      <c r="C700" s="29" t="s">
        <v>898</v>
      </c>
      <c r="D700" s="29" t="s">
        <v>899</v>
      </c>
      <c r="E700" s="29" t="s">
        <v>814</v>
      </c>
      <c r="F700" s="29" t="s">
        <v>900</v>
      </c>
      <c r="G700" s="29" t="s">
        <v>901</v>
      </c>
      <c r="H700" s="29"/>
      <c r="I700" s="29" t="s">
        <v>78</v>
      </c>
      <c r="J700" s="29" t="s">
        <v>79</v>
      </c>
      <c r="K700" s="29"/>
      <c r="L700" s="29" t="s">
        <v>80</v>
      </c>
      <c r="M700" s="29"/>
      <c r="N700" s="30">
        <v>1000</v>
      </c>
      <c r="O700" s="30">
        <v>10.5</v>
      </c>
      <c r="P700" s="30">
        <v>18.7</v>
      </c>
      <c r="Q700" s="31">
        <v>21.5</v>
      </c>
      <c r="R700" s="30">
        <v>197.6</v>
      </c>
      <c r="S700" s="30">
        <v>1.78</v>
      </c>
      <c r="T700" s="30">
        <v>1080</v>
      </c>
      <c r="U700" s="30">
        <v>1920</v>
      </c>
      <c r="V700" s="32">
        <v>2.1</v>
      </c>
      <c r="W700" s="30">
        <v>10494</v>
      </c>
      <c r="X700" s="30">
        <v>60</v>
      </c>
      <c r="Y700" s="30">
        <v>32.700000000000003</v>
      </c>
      <c r="Z700" s="29" t="s">
        <v>81</v>
      </c>
      <c r="AA700" s="29" t="s">
        <v>86</v>
      </c>
      <c r="AB700" s="29"/>
      <c r="AC700" s="29"/>
      <c r="AD700" s="29" t="s">
        <v>84</v>
      </c>
      <c r="AE700" s="29" t="s">
        <v>84</v>
      </c>
      <c r="AF700" s="29" t="s">
        <v>452</v>
      </c>
      <c r="AG700" s="29"/>
      <c r="AH700" s="29" t="s">
        <v>86</v>
      </c>
      <c r="AI700" s="29"/>
      <c r="AJ700" s="29" t="s">
        <v>86</v>
      </c>
      <c r="AK700" s="29" t="s">
        <v>86</v>
      </c>
      <c r="AL700" s="29" t="s">
        <v>87</v>
      </c>
      <c r="AM700" s="29"/>
      <c r="AN700" s="29" t="s">
        <v>86</v>
      </c>
      <c r="AO700" s="29" t="s">
        <v>86</v>
      </c>
      <c r="AP700" s="29" t="s">
        <v>86</v>
      </c>
      <c r="AQ700" s="29" t="s">
        <v>96</v>
      </c>
      <c r="AR700" s="29"/>
      <c r="AS700" s="29" t="s">
        <v>84</v>
      </c>
      <c r="AT700" s="29" t="s">
        <v>89</v>
      </c>
      <c r="AU700" s="29"/>
      <c r="AV700" s="30">
        <v>5</v>
      </c>
      <c r="AW700" s="29" t="s">
        <v>84</v>
      </c>
      <c r="AX700" s="29" t="s">
        <v>83</v>
      </c>
      <c r="AY700" s="30">
        <v>250</v>
      </c>
      <c r="AZ700" s="30">
        <v>194.4</v>
      </c>
      <c r="BA700" s="30">
        <v>98.9</v>
      </c>
      <c r="BB700" s="30">
        <v>194.4</v>
      </c>
      <c r="BC700" s="29"/>
      <c r="BD700" s="29"/>
      <c r="BE700" s="30">
        <v>14.79</v>
      </c>
      <c r="BF700" s="29"/>
      <c r="BG700" s="30">
        <v>0.22</v>
      </c>
      <c r="BH700" s="30">
        <v>0.19</v>
      </c>
      <c r="BI700" s="29"/>
      <c r="BJ700" s="30">
        <v>0.17</v>
      </c>
      <c r="BK700" s="30">
        <v>46.6</v>
      </c>
      <c r="BL700" s="30">
        <v>46.6</v>
      </c>
      <c r="BM700" s="30">
        <v>50.6</v>
      </c>
      <c r="BN700" s="29"/>
      <c r="BO700" s="29"/>
      <c r="BP700" s="30">
        <v>0.18</v>
      </c>
      <c r="BQ700" s="30">
        <v>0.23</v>
      </c>
      <c r="BR700" s="30">
        <v>0.21</v>
      </c>
      <c r="BS700" s="30">
        <v>14.63</v>
      </c>
      <c r="BT700" s="30">
        <v>46.2</v>
      </c>
      <c r="BU700" s="29"/>
      <c r="BV700" s="30">
        <v>0</v>
      </c>
      <c r="BW700" s="28">
        <v>1111</v>
      </c>
      <c r="BX700" s="33">
        <f t="shared" si="73"/>
        <v>46.598819999999989</v>
      </c>
      <c r="BY700" s="34">
        <f>IF(COUNTIF($G$2:G700,G700)=1,1,0)</f>
        <v>1</v>
      </c>
      <c r="BZ700" s="34">
        <f t="shared" si="74"/>
        <v>1</v>
      </c>
      <c r="CA700" s="28" t="s">
        <v>3405</v>
      </c>
      <c r="CB700" s="34" t="b">
        <f t="shared" si="79"/>
        <v>0</v>
      </c>
      <c r="CC700" s="34" t="b">
        <f t="shared" si="75"/>
        <v>0</v>
      </c>
      <c r="CD700" s="34" t="b">
        <f t="array" ref="CD700">ISNUMBER(SEARCH("Touch Screen",$AJ700))</f>
        <v>0</v>
      </c>
      <c r="CE700" s="34"/>
      <c r="CF700" s="34"/>
      <c r="CG700" s="32">
        <v>32.700000000000003</v>
      </c>
      <c r="CH700" s="28">
        <v>0</v>
      </c>
      <c r="CI700" s="33">
        <f>('2. AC Monitors'!$A$8*'1. Version 7 Dataset'!$R700)+('1. Version 7 Dataset'!$V700*'2. AC Monitors'!$B$8)+'2. AC Monitors'!$C$8</f>
        <v>40.927199999999999</v>
      </c>
      <c r="CJ700" s="35">
        <f>BX700-('2. AC Monitors'!$B$8*V700)</f>
        <v>37.778819999999989</v>
      </c>
      <c r="CK700" s="33">
        <f>IF($CH700=0,CJ700,CJ700-('2. AC Monitors'!$A$15*'1. Version 7 Dataset'!$CG700))</f>
        <v>37.778819999999989</v>
      </c>
      <c r="CL700" s="33">
        <f>IF($CC700=TRUE,'1. Version 7 Dataset'!CK700-($CI700*'2. AC Monitors'!$B$15),'1. Version 7 Dataset'!CK700)</f>
        <v>37.778819999999989</v>
      </c>
      <c r="CM700" s="33">
        <f>IF($CD700=TRUE,CL700-($CI700*'2. AC Monitors'!$D$15),CL700)</f>
        <v>37.778819999999989</v>
      </c>
      <c r="CN700" s="33">
        <f>IF($CB700=TRUE,CM700-($CI700*'2. AC Monitors'!$E$15),CM700)</f>
        <v>37.778819999999989</v>
      </c>
      <c r="CO700" s="33">
        <f>IF($CA700="DC",CN700+(CI700*(1-'2. AC Monitors'!$D$21)),CN700)</f>
        <v>37.778819999999989</v>
      </c>
      <c r="CP700" s="35">
        <f>('2. AC Monitors'!$A$8*'1. Version 7 Dataset'!$R700)+'2. AC Monitors'!$C$8</f>
        <v>32.107199999999999</v>
      </c>
      <c r="CQ700" s="35">
        <f t="shared" si="76"/>
        <v>0</v>
      </c>
      <c r="CR700" s="33">
        <f>(IF(CD700=TRUE,CI700+(CI700*'2. AC Monitors'!$D$15),'1. Version 7 Dataset'!CI700))*0.85</f>
        <v>34.788119999999999</v>
      </c>
      <c r="CS700" s="35">
        <f t="shared" si="77"/>
        <v>0</v>
      </c>
      <c r="CT700" s="35">
        <f>($AZ700*$R700*'3. Signage Displays'!$A$7)+'3. Signage Displays'!$B$7*TANH('3. Signage Displays'!$C$7*('1. Version 7 Dataset'!$R700+'3. Signage Displays'!$D$7)+'3. Signage Displays'!$E$7)+'3. Signage Displays'!$F$7</f>
        <v>28.584416931624592</v>
      </c>
      <c r="CU700" s="36">
        <f>($AZ700*$R700*'3. Signage Displays'!$A$7)</f>
        <v>1.5365376000000002</v>
      </c>
      <c r="CV700" s="37">
        <f>BE700-(AZ700*R700*'3. Signage Displays'!$A$7)</f>
        <v>13.253462399999998</v>
      </c>
      <c r="CW700" s="37">
        <f>IF(CC700=TRUE,CV700-(CT700*'3. Signage Displays'!$A$12),CV700)</f>
        <v>13.253462399999998</v>
      </c>
      <c r="CX700" s="38">
        <f>'3. Signage Displays'!$B$7*TANH('3. Signage Displays'!$C$7*('1. Version 7 Dataset'!R700+'3. Signage Displays'!$D$7)+'3. Signage Displays'!$E$7)+'3. Signage Displays'!$F$7</f>
        <v>27.047879331624593</v>
      </c>
      <c r="CY700" s="28">
        <f t="shared" si="78"/>
        <v>1</v>
      </c>
    </row>
    <row r="701" spans="1:103" s="17" customFormat="1" ht="19.5" customHeight="1">
      <c r="A701" s="28">
        <v>1112</v>
      </c>
      <c r="B701" s="29" t="s">
        <v>808</v>
      </c>
      <c r="C701" s="29" t="s">
        <v>924</v>
      </c>
      <c r="D701" s="29" t="s">
        <v>925</v>
      </c>
      <c r="E701" s="29" t="s">
        <v>814</v>
      </c>
      <c r="F701" s="29" t="s">
        <v>924</v>
      </c>
      <c r="G701" s="29" t="s">
        <v>925</v>
      </c>
      <c r="H701" s="29"/>
      <c r="I701" s="29" t="s">
        <v>78</v>
      </c>
      <c r="J701" s="29" t="s">
        <v>79</v>
      </c>
      <c r="K701" s="29"/>
      <c r="L701" s="29" t="s">
        <v>80</v>
      </c>
      <c r="M701" s="29"/>
      <c r="N701" s="30">
        <v>1000</v>
      </c>
      <c r="O701" s="30">
        <v>11.7</v>
      </c>
      <c r="P701" s="30">
        <v>20.7</v>
      </c>
      <c r="Q701" s="31">
        <v>23.8</v>
      </c>
      <c r="R701" s="30">
        <v>242.18</v>
      </c>
      <c r="S701" s="30">
        <v>1.78</v>
      </c>
      <c r="T701" s="30">
        <v>1080</v>
      </c>
      <c r="U701" s="30">
        <v>1920</v>
      </c>
      <c r="V701" s="32">
        <v>2.1</v>
      </c>
      <c r="W701" s="30">
        <v>8562</v>
      </c>
      <c r="X701" s="30">
        <v>60</v>
      </c>
      <c r="Y701" s="30">
        <v>29.8</v>
      </c>
      <c r="Z701" s="29" t="s">
        <v>81</v>
      </c>
      <c r="AA701" s="29" t="s">
        <v>86</v>
      </c>
      <c r="AB701" s="29"/>
      <c r="AC701" s="29"/>
      <c r="AD701" s="29" t="s">
        <v>84</v>
      </c>
      <c r="AE701" s="29" t="s">
        <v>84</v>
      </c>
      <c r="AF701" s="29" t="s">
        <v>452</v>
      </c>
      <c r="AG701" s="29"/>
      <c r="AH701" s="29" t="s">
        <v>86</v>
      </c>
      <c r="AI701" s="29"/>
      <c r="AJ701" s="29" t="s">
        <v>86</v>
      </c>
      <c r="AK701" s="29" t="s">
        <v>86</v>
      </c>
      <c r="AL701" s="29" t="s">
        <v>87</v>
      </c>
      <c r="AM701" s="29"/>
      <c r="AN701" s="29" t="s">
        <v>86</v>
      </c>
      <c r="AO701" s="29" t="s">
        <v>86</v>
      </c>
      <c r="AP701" s="29" t="s">
        <v>86</v>
      </c>
      <c r="AQ701" s="29" t="s">
        <v>96</v>
      </c>
      <c r="AR701" s="29"/>
      <c r="AS701" s="29" t="s">
        <v>84</v>
      </c>
      <c r="AT701" s="29" t="s">
        <v>89</v>
      </c>
      <c r="AU701" s="29"/>
      <c r="AV701" s="29"/>
      <c r="AW701" s="29" t="s">
        <v>84</v>
      </c>
      <c r="AX701" s="29" t="s">
        <v>83</v>
      </c>
      <c r="AY701" s="30">
        <v>250</v>
      </c>
      <c r="AZ701" s="30">
        <v>224.9</v>
      </c>
      <c r="BA701" s="30">
        <v>213.7</v>
      </c>
      <c r="BB701" s="30">
        <v>200</v>
      </c>
      <c r="BC701" s="29"/>
      <c r="BD701" s="29"/>
      <c r="BE701" s="30">
        <v>15.71</v>
      </c>
      <c r="BF701" s="29"/>
      <c r="BG701" s="30">
        <v>0.22</v>
      </c>
      <c r="BH701" s="30">
        <v>0.19</v>
      </c>
      <c r="BI701" s="29"/>
      <c r="BJ701" s="30">
        <v>0.17</v>
      </c>
      <c r="BK701" s="30">
        <v>49.43</v>
      </c>
      <c r="BL701" s="30">
        <v>49.43</v>
      </c>
      <c r="BM701" s="30">
        <v>54.1</v>
      </c>
      <c r="BN701" s="29"/>
      <c r="BO701" s="29"/>
      <c r="BP701" s="30">
        <v>0.18</v>
      </c>
      <c r="BQ701" s="30">
        <v>0.23</v>
      </c>
      <c r="BR701" s="30">
        <v>0.21</v>
      </c>
      <c r="BS701" s="30">
        <v>15.49</v>
      </c>
      <c r="BT701" s="30">
        <v>48.83</v>
      </c>
      <c r="BU701" s="29"/>
      <c r="BV701" s="30">
        <v>0</v>
      </c>
      <c r="BW701" s="28">
        <v>1112</v>
      </c>
      <c r="BX701" s="33">
        <f t="shared" si="73"/>
        <v>49.419539999999998</v>
      </c>
      <c r="BY701" s="34">
        <f>IF(COUNTIF($G$2:G701,G701)=1,1,0)</f>
        <v>1</v>
      </c>
      <c r="BZ701" s="34">
        <f t="shared" si="74"/>
        <v>1</v>
      </c>
      <c r="CA701" s="28" t="s">
        <v>3405</v>
      </c>
      <c r="CB701" s="34" t="b">
        <f t="shared" si="79"/>
        <v>0</v>
      </c>
      <c r="CC701" s="34" t="b">
        <f t="shared" si="75"/>
        <v>0</v>
      </c>
      <c r="CD701" s="34" t="b">
        <f t="array" ref="CD701">ISNUMBER(SEARCH("Touch Screen",$AJ701))</f>
        <v>0</v>
      </c>
      <c r="CE701" s="34"/>
      <c r="CF701" s="34"/>
      <c r="CG701" s="32">
        <v>29.8</v>
      </c>
      <c r="CH701" s="28">
        <v>0</v>
      </c>
      <c r="CI701" s="33">
        <f>('2. AC Monitors'!$A$8*'1. Version 7 Dataset'!$R701)+('1. Version 7 Dataset'!$V701*'2. AC Monitors'!$B$8)+'2. AC Monitors'!$C$8</f>
        <v>46.365960000000001</v>
      </c>
      <c r="CJ701" s="35">
        <f>BX701-('2. AC Monitors'!$B$8*V701)</f>
        <v>40.599539999999998</v>
      </c>
      <c r="CK701" s="33">
        <f>IF($CH701=0,CJ701,CJ701-('2. AC Monitors'!$A$15*'1. Version 7 Dataset'!$CG701))</f>
        <v>40.599539999999998</v>
      </c>
      <c r="CL701" s="33">
        <f>IF($CC701=TRUE,'1. Version 7 Dataset'!CK701-($CI701*'2. AC Monitors'!$B$15),'1. Version 7 Dataset'!CK701)</f>
        <v>40.599539999999998</v>
      </c>
      <c r="CM701" s="33">
        <f>IF($CD701=TRUE,CL701-($CI701*'2. AC Monitors'!$D$15),CL701)</f>
        <v>40.599539999999998</v>
      </c>
      <c r="CN701" s="33">
        <f>IF($CB701=TRUE,CM701-($CI701*'2. AC Monitors'!$E$15),CM701)</f>
        <v>40.599539999999998</v>
      </c>
      <c r="CO701" s="33">
        <f>IF($CA701="DC",CN701+(CI701*(1-'2. AC Monitors'!$D$21)),CN701)</f>
        <v>40.599539999999998</v>
      </c>
      <c r="CP701" s="35">
        <f>('2. AC Monitors'!$A$8*'1. Version 7 Dataset'!$R701)+'2. AC Monitors'!$C$8</f>
        <v>37.545960000000001</v>
      </c>
      <c r="CQ701" s="35">
        <f t="shared" si="76"/>
        <v>0</v>
      </c>
      <c r="CR701" s="33">
        <f>(IF(CD701=TRUE,CI701+(CI701*'2. AC Monitors'!$D$15),'1. Version 7 Dataset'!CI701))*0.85</f>
        <v>39.411065999999998</v>
      </c>
      <c r="CS701" s="35">
        <f t="shared" si="77"/>
        <v>0</v>
      </c>
      <c r="CT701" s="35">
        <f>($AZ701*$R701*'3. Signage Displays'!$A$7)+'3. Signage Displays'!$B$7*TANH('3. Signage Displays'!$C$7*('1. Version 7 Dataset'!$R701+'3. Signage Displays'!$D$7)+'3. Signage Displays'!$E$7)+'3. Signage Displays'!$F$7</f>
        <v>31.888178652701335</v>
      </c>
      <c r="CU701" s="36">
        <f>($AZ701*$R701*'3. Signage Displays'!$A$7)</f>
        <v>2.1786512800000004</v>
      </c>
      <c r="CV701" s="37">
        <f>BE701-(AZ701*R701*'3. Signage Displays'!$A$7)</f>
        <v>13.53134872</v>
      </c>
      <c r="CW701" s="37">
        <f>IF(CC701=TRUE,CV701-(CT701*'3. Signage Displays'!$A$12),CV701)</f>
        <v>13.53134872</v>
      </c>
      <c r="CX701" s="38">
        <f>'3. Signage Displays'!$B$7*TANH('3. Signage Displays'!$C$7*('1. Version 7 Dataset'!R701+'3. Signage Displays'!$D$7)+'3. Signage Displays'!$E$7)+'3. Signage Displays'!$F$7</f>
        <v>29.709527372701334</v>
      </c>
      <c r="CY701" s="28">
        <f t="shared" si="78"/>
        <v>1</v>
      </c>
    </row>
    <row r="702" spans="1:103" s="17" customFormat="1" ht="19.5" customHeight="1">
      <c r="A702" s="28">
        <v>1113</v>
      </c>
      <c r="B702" s="29" t="s">
        <v>1674</v>
      </c>
      <c r="C702" s="29" t="s">
        <v>1856</v>
      </c>
      <c r="D702" s="29" t="s">
        <v>1856</v>
      </c>
      <c r="E702" s="29" t="s">
        <v>1677</v>
      </c>
      <c r="F702" s="29" t="s">
        <v>1856</v>
      </c>
      <c r="G702" s="29" t="s">
        <v>1856</v>
      </c>
      <c r="H702" s="29"/>
      <c r="I702" s="29" t="s">
        <v>78</v>
      </c>
      <c r="J702" s="29" t="s">
        <v>79</v>
      </c>
      <c r="K702" s="29" t="s">
        <v>105</v>
      </c>
      <c r="L702" s="29" t="s">
        <v>80</v>
      </c>
      <c r="M702" s="29" t="s">
        <v>105</v>
      </c>
      <c r="N702" s="30">
        <v>1000</v>
      </c>
      <c r="O702" s="30">
        <v>10.5</v>
      </c>
      <c r="P702" s="30">
        <v>18.7</v>
      </c>
      <c r="Q702" s="31">
        <v>21.5</v>
      </c>
      <c r="R702" s="30">
        <v>197.52</v>
      </c>
      <c r="S702" s="30">
        <v>1.78</v>
      </c>
      <c r="T702" s="30">
        <v>1080</v>
      </c>
      <c r="U702" s="30">
        <v>1920</v>
      </c>
      <c r="V702" s="32">
        <v>2.1</v>
      </c>
      <c r="W702" s="30">
        <v>10498</v>
      </c>
      <c r="X702" s="30">
        <v>60</v>
      </c>
      <c r="Y702" s="30">
        <v>32.9</v>
      </c>
      <c r="Z702" s="29" t="s">
        <v>150</v>
      </c>
      <c r="AA702" s="29" t="s">
        <v>86</v>
      </c>
      <c r="AB702" s="30">
        <v>50</v>
      </c>
      <c r="AC702" s="30">
        <v>50</v>
      </c>
      <c r="AD702" s="29" t="s">
        <v>83</v>
      </c>
      <c r="AE702" s="29" t="s">
        <v>83</v>
      </c>
      <c r="AF702" s="29" t="s">
        <v>1706</v>
      </c>
      <c r="AG702" s="29" t="s">
        <v>105</v>
      </c>
      <c r="AH702" s="29" t="s">
        <v>120</v>
      </c>
      <c r="AI702" s="29" t="s">
        <v>105</v>
      </c>
      <c r="AJ702" s="29" t="s">
        <v>120</v>
      </c>
      <c r="AK702" s="29" t="s">
        <v>86</v>
      </c>
      <c r="AL702" s="29" t="s">
        <v>87</v>
      </c>
      <c r="AM702" s="29" t="s">
        <v>105</v>
      </c>
      <c r="AN702" s="29" t="s">
        <v>86</v>
      </c>
      <c r="AO702" s="29" t="s">
        <v>86</v>
      </c>
      <c r="AP702" s="29" t="s">
        <v>86</v>
      </c>
      <c r="AQ702" s="29" t="s">
        <v>96</v>
      </c>
      <c r="AR702" s="29" t="s">
        <v>105</v>
      </c>
      <c r="AS702" s="29" t="s">
        <v>84</v>
      </c>
      <c r="AT702" s="29" t="s">
        <v>89</v>
      </c>
      <c r="AU702" s="29" t="s">
        <v>105</v>
      </c>
      <c r="AV702" s="30">
        <v>0</v>
      </c>
      <c r="AW702" s="29" t="s">
        <v>84</v>
      </c>
      <c r="AX702" s="29" t="s">
        <v>83</v>
      </c>
      <c r="AY702" s="30">
        <v>250</v>
      </c>
      <c r="AZ702" s="30">
        <v>228.5</v>
      </c>
      <c r="BA702" s="30">
        <v>177</v>
      </c>
      <c r="BB702" s="30">
        <v>200</v>
      </c>
      <c r="BC702" s="29"/>
      <c r="BD702" s="29"/>
      <c r="BE702" s="30">
        <v>14.5</v>
      </c>
      <c r="BF702" s="29"/>
      <c r="BG702" s="30">
        <v>0.39</v>
      </c>
      <c r="BH702" s="29"/>
      <c r="BI702" s="29"/>
      <c r="BJ702" s="30">
        <v>0.3</v>
      </c>
      <c r="BK702" s="30">
        <v>46.68</v>
      </c>
      <c r="BL702" s="30">
        <v>46.68</v>
      </c>
      <c r="BM702" s="30">
        <v>50.6</v>
      </c>
      <c r="BN702" s="29"/>
      <c r="BO702" s="29"/>
      <c r="BP702" s="30">
        <v>0.32</v>
      </c>
      <c r="BQ702" s="30">
        <v>0.41</v>
      </c>
      <c r="BR702" s="29"/>
      <c r="BS702" s="30">
        <v>14.7</v>
      </c>
      <c r="BT702" s="30">
        <v>47.4</v>
      </c>
      <c r="BU702" s="29"/>
      <c r="BV702" s="30">
        <v>0</v>
      </c>
      <c r="BW702" s="28">
        <v>1113</v>
      </c>
      <c r="BX702" s="33">
        <f t="shared" si="73"/>
        <v>46.677659999999989</v>
      </c>
      <c r="BY702" s="34">
        <f>IF(COUNTIF($G$2:G702,G702)=1,1,0)</f>
        <v>1</v>
      </c>
      <c r="BZ702" s="34">
        <f t="shared" si="74"/>
        <v>1</v>
      </c>
      <c r="CA702" s="28" t="s">
        <v>3405</v>
      </c>
      <c r="CB702" s="34" t="b">
        <f t="shared" si="79"/>
        <v>0</v>
      </c>
      <c r="CC702" s="34" t="b">
        <f t="shared" si="75"/>
        <v>0</v>
      </c>
      <c r="CD702" s="34" t="b">
        <f t="array" ref="CD702">ISNUMBER(SEARCH("Touch Screen",$AJ702))</f>
        <v>0</v>
      </c>
      <c r="CE702" s="34"/>
      <c r="CF702" s="34"/>
      <c r="CG702" s="32">
        <v>32.9</v>
      </c>
      <c r="CH702" s="28">
        <v>0</v>
      </c>
      <c r="CI702" s="33">
        <f>('2. AC Monitors'!$A$8*'1. Version 7 Dataset'!$R702)+('1. Version 7 Dataset'!$V702*'2. AC Monitors'!$B$8)+'2. AC Monitors'!$C$8</f>
        <v>40.917439999999999</v>
      </c>
      <c r="CJ702" s="35">
        <f>BX702-('2. AC Monitors'!$B$8*V702)</f>
        <v>37.857659999999989</v>
      </c>
      <c r="CK702" s="33">
        <f>IF($CH702=0,CJ702,CJ702-('2. AC Monitors'!$A$15*'1. Version 7 Dataset'!$CG702))</f>
        <v>37.857659999999989</v>
      </c>
      <c r="CL702" s="33">
        <f>IF($CC702=TRUE,'1. Version 7 Dataset'!CK702-($CI702*'2. AC Monitors'!$B$15),'1. Version 7 Dataset'!CK702)</f>
        <v>37.857659999999989</v>
      </c>
      <c r="CM702" s="33">
        <f>IF($CD702=TRUE,CL702-($CI702*'2. AC Monitors'!$D$15),CL702)</f>
        <v>37.857659999999989</v>
      </c>
      <c r="CN702" s="33">
        <f>IF($CB702=TRUE,CM702-($CI702*'2. AC Monitors'!$E$15),CM702)</f>
        <v>37.857659999999989</v>
      </c>
      <c r="CO702" s="33">
        <f>IF($CA702="DC",CN702+(CI702*(1-'2. AC Monitors'!$D$21)),CN702)</f>
        <v>37.857659999999989</v>
      </c>
      <c r="CP702" s="35">
        <f>('2. AC Monitors'!$A$8*'1. Version 7 Dataset'!$R702)+'2. AC Monitors'!$C$8</f>
        <v>32.097440000000006</v>
      </c>
      <c r="CQ702" s="35">
        <f t="shared" si="76"/>
        <v>0</v>
      </c>
      <c r="CR702" s="33">
        <f>(IF(CD702=TRUE,CI702+(CI702*'2. AC Monitors'!$D$15),'1. Version 7 Dataset'!CI702))*0.85</f>
        <v>34.779823999999998</v>
      </c>
      <c r="CS702" s="35">
        <f t="shared" si="77"/>
        <v>0</v>
      </c>
      <c r="CT702" s="35">
        <f>($AZ702*$R702*'3. Signage Displays'!$A$7)+'3. Signage Displays'!$B$7*TANH('3. Signage Displays'!$C$7*('1. Version 7 Dataset'!$R702+'3. Signage Displays'!$D$7)+'3. Signage Displays'!$E$7)+'3. Signage Displays'!$F$7</f>
        <v>28.848428677923771</v>
      </c>
      <c r="CU702" s="36">
        <f>($AZ702*$R702*'3. Signage Displays'!$A$7)</f>
        <v>1.8053328000000002</v>
      </c>
      <c r="CV702" s="37">
        <f>BE702-(AZ702*R702*'3. Signage Displays'!$A$7)</f>
        <v>12.6946672</v>
      </c>
      <c r="CW702" s="37">
        <f>IF(CC702=TRUE,CV702-(CT702*'3. Signage Displays'!$A$12),CV702)</f>
        <v>12.6946672</v>
      </c>
      <c r="CX702" s="38">
        <f>'3. Signage Displays'!$B$7*TANH('3. Signage Displays'!$C$7*('1. Version 7 Dataset'!R702+'3. Signage Displays'!$D$7)+'3. Signage Displays'!$E$7)+'3. Signage Displays'!$F$7</f>
        <v>27.043095877923768</v>
      </c>
      <c r="CY702" s="28">
        <f t="shared" si="78"/>
        <v>1</v>
      </c>
    </row>
    <row r="703" spans="1:103" s="17" customFormat="1" ht="19.5" customHeight="1">
      <c r="A703" s="28">
        <v>1115</v>
      </c>
      <c r="B703" s="29" t="s">
        <v>808</v>
      </c>
      <c r="C703" s="29" t="s">
        <v>988</v>
      </c>
      <c r="D703" s="29" t="s">
        <v>989</v>
      </c>
      <c r="E703" s="29" t="s">
        <v>814</v>
      </c>
      <c r="F703" s="29" t="s">
        <v>988</v>
      </c>
      <c r="G703" s="29" t="s">
        <v>989</v>
      </c>
      <c r="H703" s="29"/>
      <c r="I703" s="29" t="s">
        <v>78</v>
      </c>
      <c r="J703" s="29" t="s">
        <v>79</v>
      </c>
      <c r="K703" s="29"/>
      <c r="L703" s="29" t="s">
        <v>80</v>
      </c>
      <c r="M703" s="29"/>
      <c r="N703" s="30">
        <v>1000</v>
      </c>
      <c r="O703" s="30">
        <v>13.2</v>
      </c>
      <c r="P703" s="30">
        <v>23.5</v>
      </c>
      <c r="Q703" s="31">
        <v>27</v>
      </c>
      <c r="R703" s="30">
        <v>311.5</v>
      </c>
      <c r="S703" s="30">
        <v>1.78</v>
      </c>
      <c r="T703" s="30">
        <v>1080</v>
      </c>
      <c r="U703" s="30">
        <v>1920</v>
      </c>
      <c r="V703" s="32">
        <v>2.1</v>
      </c>
      <c r="W703" s="30">
        <v>6657</v>
      </c>
      <c r="X703" s="30">
        <v>60</v>
      </c>
      <c r="Y703" s="30">
        <v>0.3</v>
      </c>
      <c r="Z703" s="29" t="s">
        <v>81</v>
      </c>
      <c r="AA703" s="29" t="s">
        <v>86</v>
      </c>
      <c r="AB703" s="29"/>
      <c r="AC703" s="29"/>
      <c r="AD703" s="29" t="s">
        <v>83</v>
      </c>
      <c r="AE703" s="29" t="s">
        <v>83</v>
      </c>
      <c r="AF703" s="29" t="s">
        <v>990</v>
      </c>
      <c r="AG703" s="29"/>
      <c r="AH703" s="29" t="s">
        <v>86</v>
      </c>
      <c r="AI703" s="29"/>
      <c r="AJ703" s="29" t="s">
        <v>86</v>
      </c>
      <c r="AK703" s="29" t="s">
        <v>86</v>
      </c>
      <c r="AL703" s="29" t="s">
        <v>102</v>
      </c>
      <c r="AM703" s="29"/>
      <c r="AN703" s="29" t="s">
        <v>86</v>
      </c>
      <c r="AO703" s="29" t="s">
        <v>86</v>
      </c>
      <c r="AP703" s="29" t="s">
        <v>86</v>
      </c>
      <c r="AQ703" s="29" t="s">
        <v>96</v>
      </c>
      <c r="AR703" s="29"/>
      <c r="AS703" s="29" t="s">
        <v>84</v>
      </c>
      <c r="AT703" s="29" t="s">
        <v>89</v>
      </c>
      <c r="AU703" s="29"/>
      <c r="AV703" s="30">
        <v>5</v>
      </c>
      <c r="AW703" s="29" t="s">
        <v>84</v>
      </c>
      <c r="AX703" s="29" t="s">
        <v>84</v>
      </c>
      <c r="AY703" s="30">
        <v>250</v>
      </c>
      <c r="AZ703" s="30">
        <v>260.3</v>
      </c>
      <c r="BA703" s="30">
        <v>189.6</v>
      </c>
      <c r="BB703" s="30">
        <v>200.1</v>
      </c>
      <c r="BC703" s="29"/>
      <c r="BD703" s="29"/>
      <c r="BE703" s="30">
        <v>19.059999999999999</v>
      </c>
      <c r="BF703" s="29"/>
      <c r="BG703" s="30">
        <v>0.21</v>
      </c>
      <c r="BH703" s="30">
        <v>0.19</v>
      </c>
      <c r="BI703" s="29"/>
      <c r="BJ703" s="30">
        <v>0.18</v>
      </c>
      <c r="BK703" s="30">
        <v>59.63</v>
      </c>
      <c r="BL703" s="30">
        <v>59.63</v>
      </c>
      <c r="BM703" s="30">
        <v>64</v>
      </c>
      <c r="BN703" s="29"/>
      <c r="BO703" s="29"/>
      <c r="BP703" s="30">
        <v>0.22</v>
      </c>
      <c r="BQ703" s="30">
        <v>0.25</v>
      </c>
      <c r="BR703" s="30">
        <v>0.23</v>
      </c>
      <c r="BS703" s="30">
        <v>19.39</v>
      </c>
      <c r="BT703" s="30">
        <v>60.87</v>
      </c>
      <c r="BU703" s="29"/>
      <c r="BV703" s="30">
        <v>0</v>
      </c>
      <c r="BW703" s="28">
        <v>1115</v>
      </c>
      <c r="BX703" s="33">
        <f t="shared" si="73"/>
        <v>59.63369999999999</v>
      </c>
      <c r="BY703" s="34">
        <f>IF(COUNTIF($G$2:G703,G703)=1,1,0)</f>
        <v>1</v>
      </c>
      <c r="BZ703" s="34">
        <f t="shared" si="74"/>
        <v>1</v>
      </c>
      <c r="CA703" s="28" t="s">
        <v>3405</v>
      </c>
      <c r="CB703" s="34" t="b">
        <f t="shared" si="79"/>
        <v>0</v>
      </c>
      <c r="CC703" s="34" t="b">
        <f t="shared" si="75"/>
        <v>0</v>
      </c>
      <c r="CD703" s="34" t="b">
        <f t="array" ref="CD703">ISNUMBER(SEARCH("Touch Screen",$AJ703))</f>
        <v>0</v>
      </c>
      <c r="CE703" s="34"/>
      <c r="CF703" s="34"/>
      <c r="CG703" s="32">
        <v>0.3</v>
      </c>
      <c r="CH703" s="28">
        <v>0</v>
      </c>
      <c r="CI703" s="33">
        <f>('2. AC Monitors'!$A$8*'1. Version 7 Dataset'!$R703)+('1. Version 7 Dataset'!$V703*'2. AC Monitors'!$B$8)+'2. AC Monitors'!$C$8</f>
        <v>54.823</v>
      </c>
      <c r="CJ703" s="35">
        <f>BX703-('2. AC Monitors'!$B$8*V703)</f>
        <v>50.81369999999999</v>
      </c>
      <c r="CK703" s="33">
        <f>IF($CH703=0,CJ703,CJ703-('2. AC Monitors'!$A$15*'1. Version 7 Dataset'!$CG703))</f>
        <v>50.81369999999999</v>
      </c>
      <c r="CL703" s="33">
        <f>IF($CC703=TRUE,'1. Version 7 Dataset'!CK703-($CI703*'2. AC Monitors'!$B$15),'1. Version 7 Dataset'!CK703)</f>
        <v>50.81369999999999</v>
      </c>
      <c r="CM703" s="33">
        <f>IF($CD703=TRUE,CL703-($CI703*'2. AC Monitors'!$D$15),CL703)</f>
        <v>50.81369999999999</v>
      </c>
      <c r="CN703" s="33">
        <f>IF($CB703=TRUE,CM703-($CI703*'2. AC Monitors'!$E$15),CM703)</f>
        <v>50.81369999999999</v>
      </c>
      <c r="CO703" s="33">
        <f>IF($CA703="DC",CN703+(CI703*(1-'2. AC Monitors'!$D$21)),CN703)</f>
        <v>50.81369999999999</v>
      </c>
      <c r="CP703" s="35">
        <f>('2. AC Monitors'!$A$8*'1. Version 7 Dataset'!$R703)+'2. AC Monitors'!$C$8</f>
        <v>46.003</v>
      </c>
      <c r="CQ703" s="35">
        <f t="shared" si="76"/>
        <v>0</v>
      </c>
      <c r="CR703" s="33">
        <f>(IF(CD703=TRUE,CI703+(CI703*'2. AC Monitors'!$D$15),'1. Version 7 Dataset'!CI703))*0.85</f>
        <v>46.599550000000001</v>
      </c>
      <c r="CS703" s="35">
        <f t="shared" si="77"/>
        <v>0</v>
      </c>
      <c r="CT703" s="35">
        <f>($AZ703*$R703*'3. Signage Displays'!$A$7)+'3. Signage Displays'!$B$7*TANH('3. Signage Displays'!$C$7*('1. Version 7 Dataset'!$R703+'3. Signage Displays'!$D$7)+'3. Signage Displays'!$E$7)+'3. Signage Displays'!$F$7</f>
        <v>37.071635626443197</v>
      </c>
      <c r="CU703" s="36">
        <f>($AZ703*$R703*'3. Signage Displays'!$A$7)</f>
        <v>3.2433380000000001</v>
      </c>
      <c r="CV703" s="37">
        <f>BE703-(AZ703*R703*'3. Signage Displays'!$A$7)</f>
        <v>15.816661999999999</v>
      </c>
      <c r="CW703" s="37">
        <f>IF(CC703=TRUE,CV703-(CT703*'3. Signage Displays'!$A$12),CV703)</f>
        <v>15.816661999999999</v>
      </c>
      <c r="CX703" s="38">
        <f>'3. Signage Displays'!$B$7*TANH('3. Signage Displays'!$C$7*('1. Version 7 Dataset'!R703+'3. Signage Displays'!$D$7)+'3. Signage Displays'!$E$7)+'3. Signage Displays'!$F$7</f>
        <v>33.828297626443195</v>
      </c>
      <c r="CY703" s="28">
        <f t="shared" si="78"/>
        <v>1</v>
      </c>
    </row>
    <row r="704" spans="1:103" s="17" customFormat="1" ht="19.5" customHeight="1">
      <c r="A704" s="28">
        <v>1119</v>
      </c>
      <c r="B704" s="29" t="s">
        <v>3083</v>
      </c>
      <c r="C704" s="29" t="s">
        <v>3144</v>
      </c>
      <c r="D704" s="29" t="s">
        <v>3145</v>
      </c>
      <c r="E704" s="29" t="s">
        <v>3086</v>
      </c>
      <c r="F704" s="29" t="s">
        <v>3146</v>
      </c>
      <c r="G704" s="29" t="s">
        <v>3147</v>
      </c>
      <c r="H704" s="29"/>
      <c r="I704" s="29" t="s">
        <v>78</v>
      </c>
      <c r="J704" s="29" t="s">
        <v>100</v>
      </c>
      <c r="K704" s="29"/>
      <c r="L704" s="29" t="s">
        <v>80</v>
      </c>
      <c r="M704" s="29"/>
      <c r="N704" s="30">
        <v>1000</v>
      </c>
      <c r="O704" s="30">
        <v>20.5</v>
      </c>
      <c r="P704" s="30">
        <v>11.5</v>
      </c>
      <c r="Q704" s="31">
        <v>23.5</v>
      </c>
      <c r="R704" s="30">
        <v>236.92</v>
      </c>
      <c r="S704" s="30">
        <v>1.8</v>
      </c>
      <c r="T704" s="30">
        <v>1080</v>
      </c>
      <c r="U704" s="30">
        <v>1920</v>
      </c>
      <c r="V704" s="32">
        <v>2.1</v>
      </c>
      <c r="W704" s="30">
        <v>8752</v>
      </c>
      <c r="X704" s="30">
        <v>60</v>
      </c>
      <c r="Y704" s="30">
        <v>32.4</v>
      </c>
      <c r="Z704" s="29" t="s">
        <v>81</v>
      </c>
      <c r="AA704" s="29" t="s">
        <v>86</v>
      </c>
      <c r="AB704" s="29"/>
      <c r="AC704" s="29"/>
      <c r="AD704" s="29" t="s">
        <v>84</v>
      </c>
      <c r="AE704" s="29" t="s">
        <v>84</v>
      </c>
      <c r="AF704" s="29" t="s">
        <v>101</v>
      </c>
      <c r="AG704" s="29"/>
      <c r="AH704" s="29" t="s">
        <v>86</v>
      </c>
      <c r="AI704" s="29"/>
      <c r="AJ704" s="29" t="s">
        <v>86</v>
      </c>
      <c r="AK704" s="29" t="s">
        <v>86</v>
      </c>
      <c r="AL704" s="29" t="s">
        <v>102</v>
      </c>
      <c r="AM704" s="29"/>
      <c r="AN704" s="29" t="s">
        <v>88</v>
      </c>
      <c r="AO704" s="29" t="s">
        <v>86</v>
      </c>
      <c r="AP704" s="29" t="s">
        <v>86</v>
      </c>
      <c r="AQ704" s="29" t="s">
        <v>96</v>
      </c>
      <c r="AR704" s="29"/>
      <c r="AS704" s="29" t="s">
        <v>84</v>
      </c>
      <c r="AT704" s="29" t="s">
        <v>89</v>
      </c>
      <c r="AU704" s="29"/>
      <c r="AV704" s="30">
        <v>0</v>
      </c>
      <c r="AW704" s="29" t="s">
        <v>84</v>
      </c>
      <c r="AX704" s="29" t="s">
        <v>83</v>
      </c>
      <c r="AY704" s="30">
        <v>250</v>
      </c>
      <c r="AZ704" s="30">
        <v>276.8</v>
      </c>
      <c r="BA704" s="30">
        <v>236.4</v>
      </c>
      <c r="BB704" s="30">
        <v>200.5</v>
      </c>
      <c r="BC704" s="29"/>
      <c r="BD704" s="29"/>
      <c r="BE704" s="30">
        <v>16.27</v>
      </c>
      <c r="BF704" s="29"/>
      <c r="BG704" s="30">
        <v>0.13</v>
      </c>
      <c r="BH704" s="29"/>
      <c r="BI704" s="29"/>
      <c r="BJ704" s="30">
        <v>0.11</v>
      </c>
      <c r="BK704" s="30">
        <v>50.62</v>
      </c>
      <c r="BL704" s="29"/>
      <c r="BM704" s="30">
        <v>53.1</v>
      </c>
      <c r="BN704" s="29"/>
      <c r="BO704" s="29"/>
      <c r="BP704" s="30">
        <v>0.16</v>
      </c>
      <c r="BQ704" s="30">
        <v>0.18</v>
      </c>
      <c r="BR704" s="29"/>
      <c r="BS704" s="30">
        <v>16.39</v>
      </c>
      <c r="BT704" s="30">
        <v>51.26</v>
      </c>
      <c r="BU704" s="29"/>
      <c r="BV704" s="30">
        <v>0</v>
      </c>
      <c r="BW704" s="28">
        <v>1119</v>
      </c>
      <c r="BX704" s="33">
        <f t="shared" si="73"/>
        <v>50.624040000000001</v>
      </c>
      <c r="BY704" s="34">
        <f>IF(COUNTIF($G$2:G704,G704)=1,1,0)</f>
        <v>1</v>
      </c>
      <c r="BZ704" s="34">
        <f t="shared" si="74"/>
        <v>1</v>
      </c>
      <c r="CA704" s="28" t="s">
        <v>3405</v>
      </c>
      <c r="CB704" s="34" t="b">
        <f t="shared" si="79"/>
        <v>0</v>
      </c>
      <c r="CC704" s="34" t="b">
        <f t="shared" si="75"/>
        <v>0</v>
      </c>
      <c r="CD704" s="34" t="b">
        <f t="array" ref="CD704">ISNUMBER(SEARCH("Touch Screen",$AJ704))</f>
        <v>0</v>
      </c>
      <c r="CE704" s="34"/>
      <c r="CF704" s="34"/>
      <c r="CG704" s="32">
        <v>32.4</v>
      </c>
      <c r="CH704" s="28">
        <v>0</v>
      </c>
      <c r="CI704" s="33">
        <f>('2. AC Monitors'!$A$8*'1. Version 7 Dataset'!$R704)+('1. Version 7 Dataset'!$V704*'2. AC Monitors'!$B$8)+'2. AC Monitors'!$C$8</f>
        <v>45.724239999999995</v>
      </c>
      <c r="CJ704" s="35">
        <f>BX704-('2. AC Monitors'!$B$8*V704)</f>
        <v>41.804040000000001</v>
      </c>
      <c r="CK704" s="33">
        <f>IF($CH704=0,CJ704,CJ704-('2. AC Monitors'!$A$15*'1. Version 7 Dataset'!$CG704))</f>
        <v>41.804040000000001</v>
      </c>
      <c r="CL704" s="33">
        <f>IF($CC704=TRUE,'1. Version 7 Dataset'!CK704-($CI704*'2. AC Monitors'!$B$15),'1. Version 7 Dataset'!CK704)</f>
        <v>41.804040000000001</v>
      </c>
      <c r="CM704" s="33">
        <f>IF($CD704=TRUE,CL704-($CI704*'2. AC Monitors'!$D$15),CL704)</f>
        <v>41.804040000000001</v>
      </c>
      <c r="CN704" s="33">
        <f>IF($CB704=TRUE,CM704-($CI704*'2. AC Monitors'!$E$15),CM704)</f>
        <v>41.804040000000001</v>
      </c>
      <c r="CO704" s="33">
        <f>IF($CA704="DC",CN704+(CI704*(1-'2. AC Monitors'!$D$21)),CN704)</f>
        <v>41.804040000000001</v>
      </c>
      <c r="CP704" s="35">
        <f>('2. AC Monitors'!$A$8*'1. Version 7 Dataset'!$R704)+'2. AC Monitors'!$C$8</f>
        <v>36.904240000000001</v>
      </c>
      <c r="CQ704" s="35">
        <f t="shared" si="76"/>
        <v>0</v>
      </c>
      <c r="CR704" s="33">
        <f>(IF(CD704=TRUE,CI704+(CI704*'2. AC Monitors'!$D$15),'1. Version 7 Dataset'!CI704))*0.85</f>
        <v>38.865603999999998</v>
      </c>
      <c r="CS704" s="35">
        <f t="shared" si="77"/>
        <v>0</v>
      </c>
      <c r="CT704" s="35">
        <f>($AZ704*$R704*'3. Signage Displays'!$A$7)+'3. Signage Displays'!$B$7*TANH('3. Signage Displays'!$C$7*('1. Version 7 Dataset'!$R704+'3. Signage Displays'!$D$7)+'3. Signage Displays'!$E$7)+'3. Signage Displays'!$F$7</f>
        <v>32.0191057935929</v>
      </c>
      <c r="CU704" s="36">
        <f>($AZ704*$R704*'3. Signage Displays'!$A$7)</f>
        <v>2.6231782400000005</v>
      </c>
      <c r="CV704" s="37">
        <f>BE704-(AZ704*R704*'3. Signage Displays'!$A$7)</f>
        <v>13.646821759999998</v>
      </c>
      <c r="CW704" s="37">
        <f>IF(CC704=TRUE,CV704-(CT704*'3. Signage Displays'!$A$12),CV704)</f>
        <v>13.646821759999998</v>
      </c>
      <c r="CX704" s="38">
        <f>'3. Signage Displays'!$B$7*TANH('3. Signage Displays'!$C$7*('1. Version 7 Dataset'!R704+'3. Signage Displays'!$D$7)+'3. Signage Displays'!$E$7)+'3. Signage Displays'!$F$7</f>
        <v>29.395927553592902</v>
      </c>
      <c r="CY704" s="28">
        <f t="shared" si="78"/>
        <v>1</v>
      </c>
    </row>
    <row r="705" spans="1:103" s="17" customFormat="1" ht="19.5" customHeight="1">
      <c r="A705" s="28">
        <v>1120</v>
      </c>
      <c r="B705" s="29" t="s">
        <v>808</v>
      </c>
      <c r="C705" s="29" t="s">
        <v>954</v>
      </c>
      <c r="D705" s="29" t="s">
        <v>955</v>
      </c>
      <c r="E705" s="29" t="s">
        <v>814</v>
      </c>
      <c r="F705" s="29" t="s">
        <v>956</v>
      </c>
      <c r="G705" s="29" t="s">
        <v>957</v>
      </c>
      <c r="H705" s="29"/>
      <c r="I705" s="29" t="s">
        <v>78</v>
      </c>
      <c r="J705" s="29" t="s">
        <v>132</v>
      </c>
      <c r="K705" s="29"/>
      <c r="L705" s="29" t="s">
        <v>80</v>
      </c>
      <c r="M705" s="29"/>
      <c r="N705" s="30">
        <v>3000</v>
      </c>
      <c r="O705" s="30">
        <v>10.6</v>
      </c>
      <c r="P705" s="30">
        <v>18.8</v>
      </c>
      <c r="Q705" s="31">
        <v>21.5</v>
      </c>
      <c r="R705" s="30">
        <v>198.08</v>
      </c>
      <c r="S705" s="30">
        <v>1.78</v>
      </c>
      <c r="T705" s="30">
        <v>1080</v>
      </c>
      <c r="U705" s="30">
        <v>1920</v>
      </c>
      <c r="V705" s="32">
        <v>2.1</v>
      </c>
      <c r="W705" s="30">
        <v>10469</v>
      </c>
      <c r="X705" s="30">
        <v>60</v>
      </c>
      <c r="Y705" s="30">
        <v>32.799999999999997</v>
      </c>
      <c r="Z705" s="29" t="s">
        <v>81</v>
      </c>
      <c r="AA705" s="29" t="s">
        <v>86</v>
      </c>
      <c r="AB705" s="29"/>
      <c r="AC705" s="29"/>
      <c r="AD705" s="29" t="s">
        <v>83</v>
      </c>
      <c r="AE705" s="29" t="s">
        <v>84</v>
      </c>
      <c r="AF705" s="29" t="s">
        <v>101</v>
      </c>
      <c r="AG705" s="29"/>
      <c r="AH705" s="29" t="s">
        <v>318</v>
      </c>
      <c r="AI705" s="29"/>
      <c r="AJ705" s="29" t="s">
        <v>318</v>
      </c>
      <c r="AK705" s="29" t="s">
        <v>318</v>
      </c>
      <c r="AL705" s="29" t="s">
        <v>102</v>
      </c>
      <c r="AM705" s="29"/>
      <c r="AN705" s="29" t="s">
        <v>86</v>
      </c>
      <c r="AO705" s="29" t="s">
        <v>86</v>
      </c>
      <c r="AP705" s="29" t="s">
        <v>86</v>
      </c>
      <c r="AQ705" s="29" t="s">
        <v>96</v>
      </c>
      <c r="AR705" s="29"/>
      <c r="AS705" s="29" t="s">
        <v>84</v>
      </c>
      <c r="AT705" s="29" t="s">
        <v>89</v>
      </c>
      <c r="AU705" s="29"/>
      <c r="AV705" s="30">
        <v>5</v>
      </c>
      <c r="AW705" s="29" t="s">
        <v>84</v>
      </c>
      <c r="AX705" s="29" t="s">
        <v>83</v>
      </c>
      <c r="AY705" s="30">
        <v>250</v>
      </c>
      <c r="AZ705" s="30">
        <v>281.8</v>
      </c>
      <c r="BA705" s="30">
        <v>145.30000000000001</v>
      </c>
      <c r="BB705" s="30">
        <v>204.1</v>
      </c>
      <c r="BC705" s="29"/>
      <c r="BD705" s="29"/>
      <c r="BE705" s="30">
        <v>15.77</v>
      </c>
      <c r="BF705" s="29"/>
      <c r="BG705" s="30">
        <v>0.16</v>
      </c>
      <c r="BH705" s="30">
        <v>0.14000000000000001</v>
      </c>
      <c r="BI705" s="29"/>
      <c r="BJ705" s="30">
        <v>0.13</v>
      </c>
      <c r="BK705" s="30">
        <v>49.25</v>
      </c>
      <c r="BL705" s="30">
        <v>49.25</v>
      </c>
      <c r="BM705" s="30">
        <v>58.2</v>
      </c>
      <c r="BN705" s="29"/>
      <c r="BO705" s="29"/>
      <c r="BP705" s="30">
        <v>0.19</v>
      </c>
      <c r="BQ705" s="30">
        <v>0.22</v>
      </c>
      <c r="BR705" s="30">
        <v>0.2</v>
      </c>
      <c r="BS705" s="30">
        <v>15.95</v>
      </c>
      <c r="BT705" s="30">
        <v>50.13</v>
      </c>
      <c r="BU705" s="29"/>
      <c r="BV705" s="30">
        <v>0</v>
      </c>
      <c r="BW705" s="28">
        <v>1120</v>
      </c>
      <c r="BX705" s="33">
        <f t="shared" si="73"/>
        <v>49.261859999999999</v>
      </c>
      <c r="BY705" s="34">
        <f>IF(COUNTIF($G$2:G705,G705)=1,1,0)</f>
        <v>1</v>
      </c>
      <c r="BZ705" s="34">
        <f t="shared" si="74"/>
        <v>1</v>
      </c>
      <c r="CA705" s="28" t="s">
        <v>3405</v>
      </c>
      <c r="CB705" s="34" t="b">
        <f t="shared" si="79"/>
        <v>0</v>
      </c>
      <c r="CC705" s="34" t="b">
        <f t="shared" si="75"/>
        <v>0</v>
      </c>
      <c r="CD705" s="34" t="b">
        <f t="array" ref="CD705">ISNUMBER(SEARCH("Touch Screen",$AJ705))</f>
        <v>1</v>
      </c>
      <c r="CE705" s="34"/>
      <c r="CF705" s="34"/>
      <c r="CG705" s="32">
        <v>32.799999999999997</v>
      </c>
      <c r="CH705" s="28">
        <v>0</v>
      </c>
      <c r="CI705" s="33">
        <f>('2. AC Monitors'!$A$8*'1. Version 7 Dataset'!$R705)+('1. Version 7 Dataset'!$V705*'2. AC Monitors'!$B$8)+'2. AC Monitors'!$C$8</f>
        <v>40.985759999999999</v>
      </c>
      <c r="CJ705" s="35">
        <f>BX705-('2. AC Monitors'!$B$8*V705)</f>
        <v>40.441859999999998</v>
      </c>
      <c r="CK705" s="33">
        <f>IF($CH705=0,CJ705,CJ705-('2. AC Monitors'!$A$15*'1. Version 7 Dataset'!$CG705))</f>
        <v>40.441859999999998</v>
      </c>
      <c r="CL705" s="33">
        <f>IF($CC705=TRUE,'1. Version 7 Dataset'!CK705-($CI705*'2. AC Monitors'!$B$15),'1. Version 7 Dataset'!CK705)</f>
        <v>40.441859999999998</v>
      </c>
      <c r="CM705" s="33">
        <f>IF($CD705=TRUE,CL705-($CI705*'2. AC Monitors'!$D$15),CL705)</f>
        <v>34.293996</v>
      </c>
      <c r="CN705" s="33">
        <f>IF($CB705=TRUE,CM705-($CI705*'2. AC Monitors'!$E$15),CM705)</f>
        <v>34.293996</v>
      </c>
      <c r="CO705" s="33">
        <f>IF($CA705="DC",CN705+(CI705*(1-'2. AC Monitors'!$D$21)),CN705)</f>
        <v>34.293996</v>
      </c>
      <c r="CP705" s="35">
        <f>('2. AC Monitors'!$A$8*'1. Version 7 Dataset'!$R705)+'2. AC Monitors'!$C$8</f>
        <v>32.165760000000006</v>
      </c>
      <c r="CQ705" s="35">
        <f t="shared" si="76"/>
        <v>0</v>
      </c>
      <c r="CR705" s="33">
        <f>(IF(CD705=TRUE,CI705+(CI705*'2. AC Monitors'!$D$15),'1. Version 7 Dataset'!CI705))*0.85</f>
        <v>40.063580399999999</v>
      </c>
      <c r="CS705" s="35">
        <f t="shared" si="77"/>
        <v>0</v>
      </c>
      <c r="CT705" s="35">
        <f>($AZ705*$R705*'3. Signage Displays'!$A$7)+'3. Signage Displays'!$B$7*TANH('3. Signage Displays'!$C$7*('1. Version 7 Dataset'!$R705+'3. Signage Displays'!$D$7)+'3. Signage Displays'!$E$7)+'3. Signage Displays'!$F$7</f>
        <v>29.309337341315612</v>
      </c>
      <c r="CU705" s="36">
        <f>($AZ705*$R705*'3. Signage Displays'!$A$7)</f>
        <v>2.2327577600000001</v>
      </c>
      <c r="CV705" s="37">
        <f>BE705-(AZ705*R705*'3. Signage Displays'!$A$7)</f>
        <v>13.537242239999999</v>
      </c>
      <c r="CW705" s="37">
        <f>IF(CC705=TRUE,CV705-(CT705*'3. Signage Displays'!$A$12),CV705)</f>
        <v>13.537242239999999</v>
      </c>
      <c r="CX705" s="38">
        <f>'3. Signage Displays'!$B$7*TANH('3. Signage Displays'!$C$7*('1. Version 7 Dataset'!R705+'3. Signage Displays'!$D$7)+'3. Signage Displays'!$E$7)+'3. Signage Displays'!$F$7</f>
        <v>27.07657958131561</v>
      </c>
      <c r="CY705" s="28">
        <f t="shared" si="78"/>
        <v>1</v>
      </c>
    </row>
    <row r="706" spans="1:103" s="17" customFormat="1" ht="19.5" customHeight="1">
      <c r="A706" s="28">
        <v>1122</v>
      </c>
      <c r="B706" s="29" t="s">
        <v>808</v>
      </c>
      <c r="C706" s="29" t="s">
        <v>864</v>
      </c>
      <c r="D706" s="29" t="s">
        <v>865</v>
      </c>
      <c r="E706" s="29" t="s">
        <v>814</v>
      </c>
      <c r="F706" s="29" t="s">
        <v>866</v>
      </c>
      <c r="G706" s="29" t="s">
        <v>867</v>
      </c>
      <c r="H706" s="29" t="s">
        <v>868</v>
      </c>
      <c r="I706" s="29" t="s">
        <v>78</v>
      </c>
      <c r="J706" s="29" t="s">
        <v>100</v>
      </c>
      <c r="K706" s="29"/>
      <c r="L706" s="29" t="s">
        <v>80</v>
      </c>
      <c r="M706" s="29"/>
      <c r="N706" s="30">
        <v>1000</v>
      </c>
      <c r="O706" s="30">
        <v>11.8</v>
      </c>
      <c r="P706" s="30">
        <v>20.9</v>
      </c>
      <c r="Q706" s="31">
        <v>24</v>
      </c>
      <c r="R706" s="30">
        <v>246.17</v>
      </c>
      <c r="S706" s="30">
        <v>1.78</v>
      </c>
      <c r="T706" s="30">
        <v>1080</v>
      </c>
      <c r="U706" s="30">
        <v>1920</v>
      </c>
      <c r="V706" s="32">
        <v>2.1</v>
      </c>
      <c r="W706" s="30">
        <v>8423</v>
      </c>
      <c r="X706" s="30">
        <v>60</v>
      </c>
      <c r="Y706" s="30">
        <v>32.799999999999997</v>
      </c>
      <c r="Z706" s="29" t="s">
        <v>81</v>
      </c>
      <c r="AA706" s="29" t="s">
        <v>86</v>
      </c>
      <c r="AB706" s="29"/>
      <c r="AC706" s="29"/>
      <c r="AD706" s="29" t="s">
        <v>84</v>
      </c>
      <c r="AE706" s="29" t="s">
        <v>84</v>
      </c>
      <c r="AF706" s="29" t="s">
        <v>838</v>
      </c>
      <c r="AG706" s="29"/>
      <c r="AH706" s="29" t="s">
        <v>86</v>
      </c>
      <c r="AI706" s="29"/>
      <c r="AJ706" s="29" t="s">
        <v>86</v>
      </c>
      <c r="AK706" s="29" t="s">
        <v>86</v>
      </c>
      <c r="AL706" s="29" t="s">
        <v>87</v>
      </c>
      <c r="AM706" s="29"/>
      <c r="AN706" s="29" t="s">
        <v>86</v>
      </c>
      <c r="AO706" s="29" t="s">
        <v>86</v>
      </c>
      <c r="AP706" s="29" t="s">
        <v>86</v>
      </c>
      <c r="AQ706" s="29" t="s">
        <v>96</v>
      </c>
      <c r="AR706" s="29"/>
      <c r="AS706" s="29" t="s">
        <v>84</v>
      </c>
      <c r="AT706" s="29" t="s">
        <v>89</v>
      </c>
      <c r="AU706" s="29"/>
      <c r="AV706" s="30">
        <v>5</v>
      </c>
      <c r="AW706" s="29" t="s">
        <v>84</v>
      </c>
      <c r="AX706" s="29" t="s">
        <v>83</v>
      </c>
      <c r="AY706" s="30">
        <v>250</v>
      </c>
      <c r="AZ706" s="30">
        <v>272.89999999999998</v>
      </c>
      <c r="BA706" s="30">
        <v>199</v>
      </c>
      <c r="BB706" s="30">
        <v>201.8</v>
      </c>
      <c r="BC706" s="29"/>
      <c r="BD706" s="29"/>
      <c r="BE706" s="30">
        <v>16.54</v>
      </c>
      <c r="BF706" s="29"/>
      <c r="BG706" s="30">
        <v>0.15</v>
      </c>
      <c r="BH706" s="29"/>
      <c r="BI706" s="29"/>
      <c r="BJ706" s="30">
        <v>0.12</v>
      </c>
      <c r="BK706" s="30">
        <v>51.53</v>
      </c>
      <c r="BL706" s="30">
        <v>51.53</v>
      </c>
      <c r="BM706" s="30">
        <v>54.9</v>
      </c>
      <c r="BN706" s="29"/>
      <c r="BO706" s="29"/>
      <c r="BP706" s="30">
        <v>0.21</v>
      </c>
      <c r="BQ706" s="30">
        <v>0.23</v>
      </c>
      <c r="BR706" s="29"/>
      <c r="BS706" s="30">
        <v>16.329999999999998</v>
      </c>
      <c r="BT706" s="30">
        <v>51.35</v>
      </c>
      <c r="BU706" s="29"/>
      <c r="BV706" s="30">
        <v>0</v>
      </c>
      <c r="BW706" s="28">
        <v>1122</v>
      </c>
      <c r="BX706" s="33">
        <f t="shared" ref="BX706:BX769" si="80">8.76*((0.65*BG706)+(0.35*BE706))</f>
        <v>51.565739999999998</v>
      </c>
      <c r="BY706" s="34">
        <f>IF(COUNTIF($G$2:G706,G706)=1,1,0)</f>
        <v>1</v>
      </c>
      <c r="BZ706" s="34">
        <f t="shared" ref="BZ706:BZ769" si="81">IF(V706&lt;3.6,1,2)</f>
        <v>1</v>
      </c>
      <c r="CA706" s="28" t="s">
        <v>3405</v>
      </c>
      <c r="CB706" s="34" t="b">
        <f t="shared" si="79"/>
        <v>0</v>
      </c>
      <c r="CC706" s="34" t="b">
        <f t="shared" ref="CC706:CC769" si="82">ISNUMBER(SEARCH("Automatic Brightness Control",AJ706))</f>
        <v>0</v>
      </c>
      <c r="CD706" s="34" t="b">
        <f t="array" ref="CD706">ISNUMBER(SEARCH("Touch Screen",$AJ706))</f>
        <v>0</v>
      </c>
      <c r="CE706" s="34"/>
      <c r="CF706" s="34"/>
      <c r="CG706" s="32">
        <v>32.799999999999997</v>
      </c>
      <c r="CH706" s="28">
        <v>0</v>
      </c>
      <c r="CI706" s="33">
        <f>('2. AC Monitors'!$A$8*'1. Version 7 Dataset'!$R706)+('1. Version 7 Dataset'!$V706*'2. AC Monitors'!$B$8)+'2. AC Monitors'!$C$8</f>
        <v>46.852739999999997</v>
      </c>
      <c r="CJ706" s="35">
        <f>BX706-('2. AC Monitors'!$B$8*V706)</f>
        <v>42.745739999999998</v>
      </c>
      <c r="CK706" s="33">
        <f>IF($CH706=0,CJ706,CJ706-('2. AC Monitors'!$A$15*'1. Version 7 Dataset'!$CG706))</f>
        <v>42.745739999999998</v>
      </c>
      <c r="CL706" s="33">
        <f>IF($CC706=TRUE,'1. Version 7 Dataset'!CK706-($CI706*'2. AC Monitors'!$B$15),'1. Version 7 Dataset'!CK706)</f>
        <v>42.745739999999998</v>
      </c>
      <c r="CM706" s="33">
        <f>IF($CD706=TRUE,CL706-($CI706*'2. AC Monitors'!$D$15),CL706)</f>
        <v>42.745739999999998</v>
      </c>
      <c r="CN706" s="33">
        <f>IF($CB706=TRUE,CM706-($CI706*'2. AC Monitors'!$E$15),CM706)</f>
        <v>42.745739999999998</v>
      </c>
      <c r="CO706" s="33">
        <f>IF($CA706="DC",CN706+(CI706*(1-'2. AC Monitors'!$D$21)),CN706)</f>
        <v>42.745739999999998</v>
      </c>
      <c r="CP706" s="35">
        <f>('2. AC Monitors'!$A$8*'1. Version 7 Dataset'!$R706)+'2. AC Monitors'!$C$8</f>
        <v>38.032739999999997</v>
      </c>
      <c r="CQ706" s="35">
        <f t="shared" ref="CQ706:CQ769" si="83">IF(CN706&lt;=CP706,1,0)</f>
        <v>0</v>
      </c>
      <c r="CR706" s="33">
        <f>(IF(CD706=TRUE,CI706+(CI706*'2. AC Monitors'!$D$15),'1. Version 7 Dataset'!CI706))*0.85</f>
        <v>39.824828999999994</v>
      </c>
      <c r="CS706" s="35">
        <f t="shared" si="77"/>
        <v>0</v>
      </c>
      <c r="CT706" s="35">
        <f>($AZ706*$R706*'3. Signage Displays'!$A$7)+'3. Signage Displays'!$B$7*TANH('3. Signage Displays'!$C$7*('1. Version 7 Dataset'!$R706+'3. Signage Displays'!$D$7)+'3. Signage Displays'!$E$7)+'3. Signage Displays'!$F$7</f>
        <v>32.634513071734801</v>
      </c>
      <c r="CU706" s="36">
        <f>($AZ706*$R706*'3. Signage Displays'!$A$7)</f>
        <v>2.68719172</v>
      </c>
      <c r="CV706" s="37">
        <f>BE706-(AZ706*R706*'3. Signage Displays'!$A$7)</f>
        <v>13.85280828</v>
      </c>
      <c r="CW706" s="37">
        <f>IF(CC706=TRUE,CV706-(CT706*'3. Signage Displays'!$A$12),CV706)</f>
        <v>13.85280828</v>
      </c>
      <c r="CX706" s="38">
        <f>'3. Signage Displays'!$B$7*TANH('3. Signage Displays'!$C$7*('1. Version 7 Dataset'!R706+'3. Signage Displays'!$D$7)+'3. Signage Displays'!$E$7)+'3. Signage Displays'!$F$7</f>
        <v>29.9473213517348</v>
      </c>
      <c r="CY706" s="28">
        <f t="shared" si="78"/>
        <v>1</v>
      </c>
    </row>
    <row r="707" spans="1:103" s="17" customFormat="1" ht="19.5" customHeight="1">
      <c r="A707" s="28">
        <v>1125</v>
      </c>
      <c r="B707" s="29" t="s">
        <v>808</v>
      </c>
      <c r="C707" s="29" t="s">
        <v>972</v>
      </c>
      <c r="D707" s="29" t="s">
        <v>973</v>
      </c>
      <c r="E707" s="29" t="s">
        <v>814</v>
      </c>
      <c r="F707" s="29" t="s">
        <v>974</v>
      </c>
      <c r="G707" s="29" t="s">
        <v>975</v>
      </c>
      <c r="H707" s="29"/>
      <c r="I707" s="29" t="s">
        <v>78</v>
      </c>
      <c r="J707" s="29" t="s">
        <v>100</v>
      </c>
      <c r="K707" s="29"/>
      <c r="L707" s="29" t="s">
        <v>80</v>
      </c>
      <c r="M707" s="29"/>
      <c r="N707" s="30">
        <v>1000</v>
      </c>
      <c r="O707" s="30">
        <v>11.7</v>
      </c>
      <c r="P707" s="30">
        <v>20.7</v>
      </c>
      <c r="Q707" s="31">
        <v>23.8</v>
      </c>
      <c r="R707" s="30">
        <v>242.18</v>
      </c>
      <c r="S707" s="30">
        <v>1.78</v>
      </c>
      <c r="T707" s="30">
        <v>1080</v>
      </c>
      <c r="U707" s="30">
        <v>1920</v>
      </c>
      <c r="V707" s="32">
        <v>2.1</v>
      </c>
      <c r="W707" s="30">
        <v>8562</v>
      </c>
      <c r="X707" s="30">
        <v>60</v>
      </c>
      <c r="Y707" s="30">
        <v>33.200000000000003</v>
      </c>
      <c r="Z707" s="29" t="s">
        <v>81</v>
      </c>
      <c r="AA707" s="29" t="s">
        <v>86</v>
      </c>
      <c r="AB707" s="29"/>
      <c r="AC707" s="29"/>
      <c r="AD707" s="29" t="s">
        <v>83</v>
      </c>
      <c r="AE707" s="29" t="s">
        <v>84</v>
      </c>
      <c r="AF707" s="29" t="s">
        <v>580</v>
      </c>
      <c r="AG707" s="29"/>
      <c r="AH707" s="29" t="s">
        <v>86</v>
      </c>
      <c r="AI707" s="29"/>
      <c r="AJ707" s="29" t="s">
        <v>86</v>
      </c>
      <c r="AK707" s="29" t="s">
        <v>86</v>
      </c>
      <c r="AL707" s="29" t="s">
        <v>102</v>
      </c>
      <c r="AM707" s="29"/>
      <c r="AN707" s="29" t="s">
        <v>86</v>
      </c>
      <c r="AO707" s="29" t="s">
        <v>86</v>
      </c>
      <c r="AP707" s="29" t="s">
        <v>86</v>
      </c>
      <c r="AQ707" s="29" t="s">
        <v>96</v>
      </c>
      <c r="AR707" s="29"/>
      <c r="AS707" s="29" t="s">
        <v>84</v>
      </c>
      <c r="AT707" s="29" t="s">
        <v>89</v>
      </c>
      <c r="AU707" s="29"/>
      <c r="AV707" s="30">
        <v>5</v>
      </c>
      <c r="AW707" s="29" t="s">
        <v>84</v>
      </c>
      <c r="AX707" s="29" t="s">
        <v>83</v>
      </c>
      <c r="AY707" s="30">
        <v>300</v>
      </c>
      <c r="AZ707" s="30">
        <v>261.7</v>
      </c>
      <c r="BA707" s="30">
        <v>167.6</v>
      </c>
      <c r="BB707" s="30">
        <v>200.5</v>
      </c>
      <c r="BC707" s="29"/>
      <c r="BD707" s="29"/>
      <c r="BE707" s="30">
        <v>16.7</v>
      </c>
      <c r="BF707" s="29"/>
      <c r="BG707" s="30">
        <v>0.2</v>
      </c>
      <c r="BH707" s="29"/>
      <c r="BI707" s="29"/>
      <c r="BJ707" s="30">
        <v>0.18</v>
      </c>
      <c r="BK707" s="30">
        <v>52.35</v>
      </c>
      <c r="BL707" s="30">
        <v>52.35</v>
      </c>
      <c r="BM707" s="30">
        <v>54.15</v>
      </c>
      <c r="BN707" s="29"/>
      <c r="BO707" s="29"/>
      <c r="BP707" s="30">
        <v>0.19</v>
      </c>
      <c r="BQ707" s="30">
        <v>0.21</v>
      </c>
      <c r="BR707" s="29"/>
      <c r="BS707" s="30">
        <v>16.73</v>
      </c>
      <c r="BT707" s="30">
        <v>52.5</v>
      </c>
      <c r="BU707" s="29"/>
      <c r="BV707" s="30">
        <v>0</v>
      </c>
      <c r="BW707" s="28">
        <v>1125</v>
      </c>
      <c r="BX707" s="33">
        <f t="shared" si="80"/>
        <v>52.340999999999994</v>
      </c>
      <c r="BY707" s="34">
        <f>IF(COUNTIF($G$2:G707,G707)=1,1,0)</f>
        <v>1</v>
      </c>
      <c r="BZ707" s="34">
        <f t="shared" si="81"/>
        <v>1</v>
      </c>
      <c r="CA707" s="28" t="s">
        <v>3405</v>
      </c>
      <c r="CB707" s="34" t="b">
        <f t="shared" si="79"/>
        <v>0</v>
      </c>
      <c r="CC707" s="34" t="b">
        <f t="shared" si="82"/>
        <v>0</v>
      </c>
      <c r="CD707" s="34" t="b">
        <f t="array" ref="CD707">ISNUMBER(SEARCH("Touch Screen",$AJ707))</f>
        <v>0</v>
      </c>
      <c r="CE707" s="34"/>
      <c r="CF707" s="34"/>
      <c r="CG707" s="32">
        <v>33.200000000000003</v>
      </c>
      <c r="CH707" s="28">
        <v>0</v>
      </c>
      <c r="CI707" s="33">
        <f>('2. AC Monitors'!$A$8*'1. Version 7 Dataset'!$R707)+('1. Version 7 Dataset'!$V707*'2. AC Monitors'!$B$8)+'2. AC Monitors'!$C$8</f>
        <v>46.365960000000001</v>
      </c>
      <c r="CJ707" s="35">
        <f>BX707-('2. AC Monitors'!$B$8*V707)</f>
        <v>43.520999999999994</v>
      </c>
      <c r="CK707" s="33">
        <f>IF($CH707=0,CJ707,CJ707-('2. AC Monitors'!$A$15*'1. Version 7 Dataset'!$CG707))</f>
        <v>43.520999999999994</v>
      </c>
      <c r="CL707" s="33">
        <f>IF($CC707=TRUE,'1. Version 7 Dataset'!CK707-($CI707*'2. AC Monitors'!$B$15),'1. Version 7 Dataset'!CK707)</f>
        <v>43.520999999999994</v>
      </c>
      <c r="CM707" s="33">
        <f>IF($CD707=TRUE,CL707-($CI707*'2. AC Monitors'!$D$15),CL707)</f>
        <v>43.520999999999994</v>
      </c>
      <c r="CN707" s="33">
        <f>IF($CB707=TRUE,CM707-($CI707*'2. AC Monitors'!$E$15),CM707)</f>
        <v>43.520999999999994</v>
      </c>
      <c r="CO707" s="33">
        <f>IF($CA707="DC",CN707+(CI707*(1-'2. AC Monitors'!$D$21)),CN707)</f>
        <v>43.520999999999994</v>
      </c>
      <c r="CP707" s="35">
        <f>('2. AC Monitors'!$A$8*'1. Version 7 Dataset'!$R707)+'2. AC Monitors'!$C$8</f>
        <v>37.545960000000001</v>
      </c>
      <c r="CQ707" s="35">
        <f t="shared" si="83"/>
        <v>0</v>
      </c>
      <c r="CR707" s="33">
        <f>(IF(CD707=TRUE,CI707+(CI707*'2. AC Monitors'!$D$15),'1. Version 7 Dataset'!CI707))*0.85</f>
        <v>39.411065999999998</v>
      </c>
      <c r="CS707" s="35">
        <f t="shared" ref="CS707:CS770" si="84">IF(BX707&lt;=CR707,1,0)</f>
        <v>0</v>
      </c>
      <c r="CT707" s="35">
        <f>($AZ707*$R707*'3. Signage Displays'!$A$7)+'3. Signage Displays'!$B$7*TANH('3. Signage Displays'!$C$7*('1. Version 7 Dataset'!$R707+'3. Signage Displays'!$D$7)+'3. Signage Displays'!$E$7)+'3. Signage Displays'!$F$7</f>
        <v>32.244667612701335</v>
      </c>
      <c r="CU707" s="36">
        <f>($AZ707*$R707*'3. Signage Displays'!$A$7)</f>
        <v>2.53514024</v>
      </c>
      <c r="CV707" s="37">
        <f>BE707-(AZ707*R707*'3. Signage Displays'!$A$7)</f>
        <v>14.164859759999999</v>
      </c>
      <c r="CW707" s="37">
        <f>IF(CC707=TRUE,CV707-(CT707*'3. Signage Displays'!$A$12),CV707)</f>
        <v>14.164859759999999</v>
      </c>
      <c r="CX707" s="38">
        <f>'3. Signage Displays'!$B$7*TANH('3. Signage Displays'!$C$7*('1. Version 7 Dataset'!R707+'3. Signage Displays'!$D$7)+'3. Signage Displays'!$E$7)+'3. Signage Displays'!$F$7</f>
        <v>29.709527372701334</v>
      </c>
      <c r="CY707" s="28">
        <f t="shared" ref="CY707:CY770" si="85">IF(CW707&lt;=CX707,1,0)</f>
        <v>1</v>
      </c>
    </row>
    <row r="708" spans="1:103" s="17" customFormat="1" ht="19.5" customHeight="1">
      <c r="A708" s="28">
        <v>1131</v>
      </c>
      <c r="B708" s="29" t="s">
        <v>1268</v>
      </c>
      <c r="C708" s="29" t="s">
        <v>1294</v>
      </c>
      <c r="D708" s="29" t="s">
        <v>1295</v>
      </c>
      <c r="E708" s="29" t="s">
        <v>1271</v>
      </c>
      <c r="F708" s="29" t="s">
        <v>1294</v>
      </c>
      <c r="G708" s="29" t="s">
        <v>1295</v>
      </c>
      <c r="H708" s="29" t="s">
        <v>1296</v>
      </c>
      <c r="I708" s="29" t="s">
        <v>78</v>
      </c>
      <c r="J708" s="29" t="s">
        <v>79</v>
      </c>
      <c r="K708" s="29"/>
      <c r="L708" s="29" t="s">
        <v>80</v>
      </c>
      <c r="M708" s="29"/>
      <c r="N708" s="30">
        <v>1000</v>
      </c>
      <c r="O708" s="30">
        <v>11.3</v>
      </c>
      <c r="P708" s="30">
        <v>20</v>
      </c>
      <c r="Q708" s="31">
        <v>23</v>
      </c>
      <c r="R708" s="30">
        <v>226.05</v>
      </c>
      <c r="S708" s="30">
        <v>1.78</v>
      </c>
      <c r="T708" s="30">
        <v>1080</v>
      </c>
      <c r="U708" s="30">
        <v>1920</v>
      </c>
      <c r="V708" s="32">
        <v>2.1</v>
      </c>
      <c r="W708" s="30">
        <v>9173</v>
      </c>
      <c r="X708" s="30">
        <v>60</v>
      </c>
      <c r="Y708" s="30">
        <v>84</v>
      </c>
      <c r="Z708" s="29" t="s">
        <v>81</v>
      </c>
      <c r="AA708" s="29" t="s">
        <v>86</v>
      </c>
      <c r="AB708" s="29"/>
      <c r="AC708" s="29"/>
      <c r="AD708" s="29" t="s">
        <v>83</v>
      </c>
      <c r="AE708" s="29" t="s">
        <v>84</v>
      </c>
      <c r="AF708" s="29" t="s">
        <v>270</v>
      </c>
      <c r="AG708" s="29"/>
      <c r="AH708" s="29" t="s">
        <v>1284</v>
      </c>
      <c r="AI708" s="29"/>
      <c r="AJ708" s="29" t="s">
        <v>86</v>
      </c>
      <c r="AK708" s="29" t="s">
        <v>86</v>
      </c>
      <c r="AL708" s="29" t="s">
        <v>102</v>
      </c>
      <c r="AM708" s="29"/>
      <c r="AN708" s="29" t="s">
        <v>86</v>
      </c>
      <c r="AO708" s="29" t="s">
        <v>86</v>
      </c>
      <c r="AP708" s="29" t="s">
        <v>86</v>
      </c>
      <c r="AQ708" s="29" t="s">
        <v>96</v>
      </c>
      <c r="AR708" s="29"/>
      <c r="AS708" s="29" t="s">
        <v>84</v>
      </c>
      <c r="AT708" s="29" t="s">
        <v>89</v>
      </c>
      <c r="AU708" s="29"/>
      <c r="AV708" s="30">
        <v>1</v>
      </c>
      <c r="AW708" s="29" t="s">
        <v>84</v>
      </c>
      <c r="AX708" s="29" t="s">
        <v>84</v>
      </c>
      <c r="AY708" s="30">
        <v>290</v>
      </c>
      <c r="AZ708" s="30">
        <v>293</v>
      </c>
      <c r="BA708" s="30">
        <v>257</v>
      </c>
      <c r="BB708" s="30">
        <v>200.7</v>
      </c>
      <c r="BC708" s="29"/>
      <c r="BD708" s="29"/>
      <c r="BE708" s="30">
        <v>14.66</v>
      </c>
      <c r="BF708" s="29"/>
      <c r="BG708" s="30">
        <v>0.17</v>
      </c>
      <c r="BH708" s="29"/>
      <c r="BI708" s="29"/>
      <c r="BJ708" s="30">
        <v>0.12</v>
      </c>
      <c r="BK708" s="30">
        <v>45.92</v>
      </c>
      <c r="BL708" s="30">
        <v>45.92</v>
      </c>
      <c r="BM708" s="30">
        <v>50.8</v>
      </c>
      <c r="BN708" s="29"/>
      <c r="BO708" s="29"/>
      <c r="BP708" s="30">
        <v>0.14000000000000001</v>
      </c>
      <c r="BQ708" s="30">
        <v>0.19</v>
      </c>
      <c r="BR708" s="29"/>
      <c r="BS708" s="30">
        <v>14.7</v>
      </c>
      <c r="BT708" s="30">
        <v>46.18</v>
      </c>
      <c r="BU708" s="29"/>
      <c r="BV708" s="30">
        <v>0</v>
      </c>
      <c r="BW708" s="28">
        <v>1131</v>
      </c>
      <c r="BX708" s="33">
        <f t="shared" si="80"/>
        <v>45.915539999999993</v>
      </c>
      <c r="BY708" s="34">
        <f>IF(COUNTIF($G$2:G708,G708)=1,1,0)</f>
        <v>1</v>
      </c>
      <c r="BZ708" s="34">
        <f t="shared" si="81"/>
        <v>1</v>
      </c>
      <c r="CA708" s="28" t="s">
        <v>3405</v>
      </c>
      <c r="CB708" s="34" t="b">
        <f t="shared" si="79"/>
        <v>0</v>
      </c>
      <c r="CC708" s="34" t="b">
        <f t="shared" si="82"/>
        <v>0</v>
      </c>
      <c r="CD708" s="34" t="b">
        <f t="array" ref="CD708">ISNUMBER(SEARCH("Touch Screen",$AJ708))</f>
        <v>0</v>
      </c>
      <c r="CE708" s="34"/>
      <c r="CF708" s="34"/>
      <c r="CG708" s="32">
        <v>84</v>
      </c>
      <c r="CH708" s="28">
        <v>0</v>
      </c>
      <c r="CI708" s="33">
        <f>('2. AC Monitors'!$A$8*'1. Version 7 Dataset'!$R708)+('1. Version 7 Dataset'!$V708*'2. AC Monitors'!$B$8)+'2. AC Monitors'!$C$8</f>
        <v>44.398099999999999</v>
      </c>
      <c r="CJ708" s="35">
        <f>BX708-('2. AC Monitors'!$B$8*V708)</f>
        <v>37.095539999999993</v>
      </c>
      <c r="CK708" s="33">
        <f>IF($CH708=0,CJ708,CJ708-('2. AC Monitors'!$A$15*'1. Version 7 Dataset'!$CG708))</f>
        <v>37.095539999999993</v>
      </c>
      <c r="CL708" s="33">
        <f>IF($CC708=TRUE,'1. Version 7 Dataset'!CK708-($CI708*'2. AC Monitors'!$B$15),'1. Version 7 Dataset'!CK708)</f>
        <v>37.095539999999993</v>
      </c>
      <c r="CM708" s="33">
        <f>IF($CD708=TRUE,CL708-($CI708*'2. AC Monitors'!$D$15),CL708)</f>
        <v>37.095539999999993</v>
      </c>
      <c r="CN708" s="33">
        <f>IF($CB708=TRUE,CM708-($CI708*'2. AC Monitors'!$E$15),CM708)</f>
        <v>37.095539999999993</v>
      </c>
      <c r="CO708" s="33">
        <f>IF($CA708="DC",CN708+(CI708*(1-'2. AC Monitors'!$D$21)),CN708)</f>
        <v>37.095539999999993</v>
      </c>
      <c r="CP708" s="35">
        <f>('2. AC Monitors'!$A$8*'1. Version 7 Dataset'!$R708)+'2. AC Monitors'!$C$8</f>
        <v>35.578099999999999</v>
      </c>
      <c r="CQ708" s="35">
        <f t="shared" si="83"/>
        <v>0</v>
      </c>
      <c r="CR708" s="33">
        <f>(IF(CD708=TRUE,CI708+(CI708*'2. AC Monitors'!$D$15),'1. Version 7 Dataset'!CI708))*0.85</f>
        <v>37.738385000000001</v>
      </c>
      <c r="CS708" s="35">
        <f t="shared" si="84"/>
        <v>0</v>
      </c>
      <c r="CT708" s="35">
        <f>($AZ708*$R708*'3. Signage Displays'!$A$7)+'3. Signage Displays'!$B$7*TANH('3. Signage Displays'!$C$7*('1. Version 7 Dataset'!$R708+'3. Signage Displays'!$D$7)+'3. Signage Displays'!$E$7)+'3. Signage Displays'!$F$7</f>
        <v>31.396762481943156</v>
      </c>
      <c r="CU708" s="36">
        <f>($AZ708*$R708*'3. Signage Displays'!$A$7)</f>
        <v>2.6493060000000006</v>
      </c>
      <c r="CV708" s="37">
        <f>BE708-(AZ708*R708*'3. Signage Displays'!$A$7)</f>
        <v>12.010693999999999</v>
      </c>
      <c r="CW708" s="37">
        <f>IF(CC708=TRUE,CV708-(CT708*'3. Signage Displays'!$A$12),CV708)</f>
        <v>12.010693999999999</v>
      </c>
      <c r="CX708" s="38">
        <f>'3. Signage Displays'!$B$7*TANH('3. Signage Displays'!$C$7*('1. Version 7 Dataset'!R708+'3. Signage Displays'!$D$7)+'3. Signage Displays'!$E$7)+'3. Signage Displays'!$F$7</f>
        <v>28.747456481943154</v>
      </c>
      <c r="CY708" s="28">
        <f t="shared" si="85"/>
        <v>1</v>
      </c>
    </row>
    <row r="709" spans="1:103" s="17" customFormat="1" ht="19.5" customHeight="1">
      <c r="A709" s="28">
        <v>1132</v>
      </c>
      <c r="B709" s="29" t="s">
        <v>1268</v>
      </c>
      <c r="C709" s="29" t="s">
        <v>1300</v>
      </c>
      <c r="D709" s="29" t="s">
        <v>1301</v>
      </c>
      <c r="E709" s="29" t="s">
        <v>1271</v>
      </c>
      <c r="F709" s="29" t="s">
        <v>1300</v>
      </c>
      <c r="G709" s="29" t="s">
        <v>1301</v>
      </c>
      <c r="H709" s="39" t="s">
        <v>1302</v>
      </c>
      <c r="I709" s="29" t="s">
        <v>78</v>
      </c>
      <c r="J709" s="29" t="s">
        <v>79</v>
      </c>
      <c r="K709" s="29"/>
      <c r="L709" s="29" t="s">
        <v>80</v>
      </c>
      <c r="M709" s="29"/>
      <c r="N709" s="30">
        <v>1000</v>
      </c>
      <c r="O709" s="30">
        <v>11.7</v>
      </c>
      <c r="P709" s="30">
        <v>20.7</v>
      </c>
      <c r="Q709" s="31">
        <v>23.8</v>
      </c>
      <c r="R709" s="30">
        <v>242.18</v>
      </c>
      <c r="S709" s="30">
        <v>1.78</v>
      </c>
      <c r="T709" s="30">
        <v>1080</v>
      </c>
      <c r="U709" s="30">
        <v>1920</v>
      </c>
      <c r="V709" s="32">
        <v>2.1</v>
      </c>
      <c r="W709" s="30">
        <v>8562</v>
      </c>
      <c r="X709" s="30">
        <v>60</v>
      </c>
      <c r="Y709" s="30">
        <v>84</v>
      </c>
      <c r="Z709" s="29" t="s">
        <v>81</v>
      </c>
      <c r="AA709" s="29" t="s">
        <v>86</v>
      </c>
      <c r="AB709" s="29"/>
      <c r="AC709" s="29"/>
      <c r="AD709" s="29" t="s">
        <v>83</v>
      </c>
      <c r="AE709" s="29" t="s">
        <v>84</v>
      </c>
      <c r="AF709" s="29" t="s">
        <v>270</v>
      </c>
      <c r="AG709" s="29"/>
      <c r="AH709" s="29" t="s">
        <v>1284</v>
      </c>
      <c r="AI709" s="29"/>
      <c r="AJ709" s="29" t="s">
        <v>86</v>
      </c>
      <c r="AK709" s="29" t="s">
        <v>86</v>
      </c>
      <c r="AL709" s="29" t="s">
        <v>102</v>
      </c>
      <c r="AM709" s="29"/>
      <c r="AN709" s="29" t="s">
        <v>86</v>
      </c>
      <c r="AO709" s="29" t="s">
        <v>86</v>
      </c>
      <c r="AP709" s="29" t="s">
        <v>86</v>
      </c>
      <c r="AQ709" s="29" t="s">
        <v>96</v>
      </c>
      <c r="AR709" s="29"/>
      <c r="AS709" s="29" t="s">
        <v>84</v>
      </c>
      <c r="AT709" s="29" t="s">
        <v>89</v>
      </c>
      <c r="AU709" s="29"/>
      <c r="AV709" s="30">
        <v>1</v>
      </c>
      <c r="AW709" s="29" t="s">
        <v>84</v>
      </c>
      <c r="AX709" s="29" t="s">
        <v>84</v>
      </c>
      <c r="AY709" s="30">
        <v>300</v>
      </c>
      <c r="AZ709" s="30">
        <v>313.7</v>
      </c>
      <c r="BA709" s="30">
        <v>261.3</v>
      </c>
      <c r="BB709" s="30">
        <v>200</v>
      </c>
      <c r="BC709" s="29"/>
      <c r="BD709" s="29"/>
      <c r="BE709" s="30">
        <v>13.52</v>
      </c>
      <c r="BF709" s="29"/>
      <c r="BG709" s="30">
        <v>0.17</v>
      </c>
      <c r="BH709" s="29"/>
      <c r="BI709" s="29"/>
      <c r="BJ709" s="30">
        <v>0.12</v>
      </c>
      <c r="BK709" s="30">
        <v>42.42</v>
      </c>
      <c r="BL709" s="30">
        <v>42.42</v>
      </c>
      <c r="BM709" s="30">
        <v>54.2</v>
      </c>
      <c r="BN709" s="29"/>
      <c r="BO709" s="29"/>
      <c r="BP709" s="30">
        <v>0.15</v>
      </c>
      <c r="BQ709" s="30">
        <v>0.2</v>
      </c>
      <c r="BR709" s="29"/>
      <c r="BS709" s="30">
        <v>13.49</v>
      </c>
      <c r="BT709" s="30">
        <v>42.48</v>
      </c>
      <c r="BU709" s="29"/>
      <c r="BV709" s="30">
        <v>0</v>
      </c>
      <c r="BW709" s="28">
        <v>1132</v>
      </c>
      <c r="BX709" s="33">
        <f t="shared" si="80"/>
        <v>42.42029999999999</v>
      </c>
      <c r="BY709" s="34">
        <f>IF(COUNTIF($G$2:G709,G709)=1,1,0)</f>
        <v>1</v>
      </c>
      <c r="BZ709" s="34">
        <f t="shared" si="81"/>
        <v>1</v>
      </c>
      <c r="CA709" s="28" t="s">
        <v>3405</v>
      </c>
      <c r="CB709" s="34" t="b">
        <f t="shared" si="79"/>
        <v>0</v>
      </c>
      <c r="CC709" s="34" t="b">
        <f t="shared" si="82"/>
        <v>0</v>
      </c>
      <c r="CD709" s="34" t="b">
        <f t="array" ref="CD709">ISNUMBER(SEARCH("Touch Screen",$AJ709))</f>
        <v>0</v>
      </c>
      <c r="CE709" s="34"/>
      <c r="CF709" s="34"/>
      <c r="CG709" s="32">
        <v>84</v>
      </c>
      <c r="CH709" s="28">
        <v>0</v>
      </c>
      <c r="CI709" s="33">
        <f>('2. AC Monitors'!$A$8*'1. Version 7 Dataset'!$R709)+('1. Version 7 Dataset'!$V709*'2. AC Monitors'!$B$8)+'2. AC Monitors'!$C$8</f>
        <v>46.365960000000001</v>
      </c>
      <c r="CJ709" s="35">
        <f>BX709-('2. AC Monitors'!$B$8*V709)</f>
        <v>33.60029999999999</v>
      </c>
      <c r="CK709" s="33">
        <f>IF($CH709=0,CJ709,CJ709-('2. AC Monitors'!$A$15*'1. Version 7 Dataset'!$CG709))</f>
        <v>33.60029999999999</v>
      </c>
      <c r="CL709" s="33">
        <f>IF($CC709=TRUE,'1. Version 7 Dataset'!CK709-($CI709*'2. AC Monitors'!$B$15),'1. Version 7 Dataset'!CK709)</f>
        <v>33.60029999999999</v>
      </c>
      <c r="CM709" s="33">
        <f>IF($CD709=TRUE,CL709-($CI709*'2. AC Monitors'!$D$15),CL709)</f>
        <v>33.60029999999999</v>
      </c>
      <c r="CN709" s="33">
        <f>IF($CB709=TRUE,CM709-($CI709*'2. AC Monitors'!$E$15),CM709)</f>
        <v>33.60029999999999</v>
      </c>
      <c r="CO709" s="33">
        <f>IF($CA709="DC",CN709+(CI709*(1-'2. AC Monitors'!$D$21)),CN709)</f>
        <v>33.60029999999999</v>
      </c>
      <c r="CP709" s="35">
        <f>('2. AC Monitors'!$A$8*'1. Version 7 Dataset'!$R709)+'2. AC Monitors'!$C$8</f>
        <v>37.545960000000001</v>
      </c>
      <c r="CQ709" s="35">
        <f t="shared" si="83"/>
        <v>1</v>
      </c>
      <c r="CR709" s="33">
        <f>(IF(CD709=TRUE,CI709+(CI709*'2. AC Monitors'!$D$15),'1. Version 7 Dataset'!CI709))*0.85</f>
        <v>39.411065999999998</v>
      </c>
      <c r="CS709" s="35">
        <f t="shared" si="84"/>
        <v>0</v>
      </c>
      <c r="CT709" s="35">
        <f>($AZ709*$R709*'3. Signage Displays'!$A$7)+'3. Signage Displays'!$B$7*TANH('3. Signage Displays'!$C$7*('1. Version 7 Dataset'!$R709+'3. Signage Displays'!$D$7)+'3. Signage Displays'!$E$7)+'3. Signage Displays'!$F$7</f>
        <v>32.748402012701334</v>
      </c>
      <c r="CU709" s="36">
        <f>($AZ709*$R709*'3. Signage Displays'!$A$7)</f>
        <v>3.03887464</v>
      </c>
      <c r="CV709" s="37">
        <f>BE709-(AZ709*R709*'3. Signage Displays'!$A$7)</f>
        <v>10.48112536</v>
      </c>
      <c r="CW709" s="37">
        <f>IF(CC709=TRUE,CV709-(CT709*'3. Signage Displays'!$A$12),CV709)</f>
        <v>10.48112536</v>
      </c>
      <c r="CX709" s="38">
        <f>'3. Signage Displays'!$B$7*TANH('3. Signage Displays'!$C$7*('1. Version 7 Dataset'!R709+'3. Signage Displays'!$D$7)+'3. Signage Displays'!$E$7)+'3. Signage Displays'!$F$7</f>
        <v>29.709527372701334</v>
      </c>
      <c r="CY709" s="28">
        <f t="shared" si="85"/>
        <v>1</v>
      </c>
    </row>
    <row r="710" spans="1:103" s="17" customFormat="1" ht="19.5" customHeight="1">
      <c r="A710" s="28">
        <v>1133</v>
      </c>
      <c r="B710" s="29" t="s">
        <v>1268</v>
      </c>
      <c r="C710" s="29" t="s">
        <v>1281</v>
      </c>
      <c r="D710" s="29" t="s">
        <v>1282</v>
      </c>
      <c r="E710" s="29" t="s">
        <v>1271</v>
      </c>
      <c r="F710" s="29" t="s">
        <v>1281</v>
      </c>
      <c r="G710" s="29" t="s">
        <v>1282</v>
      </c>
      <c r="H710" s="39" t="s">
        <v>1283</v>
      </c>
      <c r="I710" s="29" t="s">
        <v>78</v>
      </c>
      <c r="J710" s="29" t="s">
        <v>79</v>
      </c>
      <c r="K710" s="29"/>
      <c r="L710" s="29" t="s">
        <v>80</v>
      </c>
      <c r="M710" s="29"/>
      <c r="N710" s="30">
        <v>1000</v>
      </c>
      <c r="O710" s="30">
        <v>10.5</v>
      </c>
      <c r="P710" s="30">
        <v>18.7</v>
      </c>
      <c r="Q710" s="31">
        <v>21.5</v>
      </c>
      <c r="R710" s="30">
        <v>197.6</v>
      </c>
      <c r="S710" s="30">
        <v>1.78</v>
      </c>
      <c r="T710" s="30">
        <v>1080</v>
      </c>
      <c r="U710" s="30">
        <v>1920</v>
      </c>
      <c r="V710" s="32">
        <v>2.1</v>
      </c>
      <c r="W710" s="30">
        <v>10494</v>
      </c>
      <c r="X710" s="30">
        <v>60</v>
      </c>
      <c r="Y710" s="30">
        <v>84</v>
      </c>
      <c r="Z710" s="29" t="s">
        <v>81</v>
      </c>
      <c r="AA710" s="29" t="s">
        <v>86</v>
      </c>
      <c r="AB710" s="29"/>
      <c r="AC710" s="29"/>
      <c r="AD710" s="29" t="s">
        <v>83</v>
      </c>
      <c r="AE710" s="29" t="s">
        <v>84</v>
      </c>
      <c r="AF710" s="29" t="s">
        <v>270</v>
      </c>
      <c r="AG710" s="29"/>
      <c r="AH710" s="29" t="s">
        <v>1284</v>
      </c>
      <c r="AI710" s="29"/>
      <c r="AJ710" s="29" t="s">
        <v>86</v>
      </c>
      <c r="AK710" s="29" t="s">
        <v>86</v>
      </c>
      <c r="AL710" s="29" t="s">
        <v>102</v>
      </c>
      <c r="AM710" s="29"/>
      <c r="AN710" s="29" t="s">
        <v>86</v>
      </c>
      <c r="AO710" s="29" t="s">
        <v>86</v>
      </c>
      <c r="AP710" s="29" t="s">
        <v>86</v>
      </c>
      <c r="AQ710" s="29" t="s">
        <v>96</v>
      </c>
      <c r="AR710" s="29"/>
      <c r="AS710" s="29" t="s">
        <v>84</v>
      </c>
      <c r="AT710" s="29" t="s">
        <v>89</v>
      </c>
      <c r="AU710" s="29"/>
      <c r="AV710" s="30">
        <v>1</v>
      </c>
      <c r="AW710" s="29" t="s">
        <v>84</v>
      </c>
      <c r="AX710" s="29" t="s">
        <v>84</v>
      </c>
      <c r="AY710" s="30">
        <v>280</v>
      </c>
      <c r="AZ710" s="30">
        <v>288.8</v>
      </c>
      <c r="BA710" s="30">
        <v>255.9</v>
      </c>
      <c r="BB710" s="30">
        <v>201.4</v>
      </c>
      <c r="BC710" s="29"/>
      <c r="BD710" s="29"/>
      <c r="BE710" s="30">
        <v>14.39</v>
      </c>
      <c r="BF710" s="29"/>
      <c r="BG710" s="30">
        <v>0.17</v>
      </c>
      <c r="BH710" s="29"/>
      <c r="BI710" s="29"/>
      <c r="BJ710" s="30">
        <v>0.12</v>
      </c>
      <c r="BK710" s="30">
        <v>45.13</v>
      </c>
      <c r="BL710" s="30">
        <v>45.13</v>
      </c>
      <c r="BM710" s="30">
        <v>50.6</v>
      </c>
      <c r="BN710" s="29"/>
      <c r="BO710" s="29"/>
      <c r="BP710" s="30">
        <v>0.16</v>
      </c>
      <c r="BQ710" s="30">
        <v>0.2</v>
      </c>
      <c r="BR710" s="29"/>
      <c r="BS710" s="30">
        <v>14.37</v>
      </c>
      <c r="BT710" s="30">
        <v>45.21</v>
      </c>
      <c r="BU710" s="29"/>
      <c r="BV710" s="30">
        <v>0</v>
      </c>
      <c r="BW710" s="28">
        <v>1133</v>
      </c>
      <c r="BX710" s="33">
        <f t="shared" si="80"/>
        <v>45.087720000000004</v>
      </c>
      <c r="BY710" s="34">
        <f>IF(COUNTIF($G$2:G710,G710)=1,1,0)</f>
        <v>1</v>
      </c>
      <c r="BZ710" s="34">
        <f t="shared" si="81"/>
        <v>1</v>
      </c>
      <c r="CA710" s="28" t="s">
        <v>3405</v>
      </c>
      <c r="CB710" s="34" t="b">
        <f t="shared" ref="CB710:CB773" si="86">ISNUMBER(SEARCH("curved screen",AH710))</f>
        <v>0</v>
      </c>
      <c r="CC710" s="34" t="b">
        <f t="shared" si="82"/>
        <v>0</v>
      </c>
      <c r="CD710" s="34" t="b">
        <f t="array" ref="CD710">ISNUMBER(SEARCH("Touch Screen",$AJ710))</f>
        <v>0</v>
      </c>
      <c r="CE710" s="34"/>
      <c r="CF710" s="34"/>
      <c r="CG710" s="32">
        <v>84</v>
      </c>
      <c r="CH710" s="28">
        <v>0</v>
      </c>
      <c r="CI710" s="33">
        <f>('2. AC Monitors'!$A$8*'1. Version 7 Dataset'!$R710)+('1. Version 7 Dataset'!$V710*'2. AC Monitors'!$B$8)+'2. AC Monitors'!$C$8</f>
        <v>40.927199999999999</v>
      </c>
      <c r="CJ710" s="35">
        <f>BX710-('2. AC Monitors'!$B$8*V710)</f>
        <v>36.267720000000004</v>
      </c>
      <c r="CK710" s="33">
        <f>IF($CH710=0,CJ710,CJ710-('2. AC Monitors'!$A$15*'1. Version 7 Dataset'!$CG710))</f>
        <v>36.267720000000004</v>
      </c>
      <c r="CL710" s="33">
        <f>IF($CC710=TRUE,'1. Version 7 Dataset'!CK710-($CI710*'2. AC Monitors'!$B$15),'1. Version 7 Dataset'!CK710)</f>
        <v>36.267720000000004</v>
      </c>
      <c r="CM710" s="33">
        <f>IF($CD710=TRUE,CL710-($CI710*'2. AC Monitors'!$D$15),CL710)</f>
        <v>36.267720000000004</v>
      </c>
      <c r="CN710" s="33">
        <f>IF($CB710=TRUE,CM710-($CI710*'2. AC Monitors'!$E$15),CM710)</f>
        <v>36.267720000000004</v>
      </c>
      <c r="CO710" s="33">
        <f>IF($CA710="DC",CN710+(CI710*(1-'2. AC Monitors'!$D$21)),CN710)</f>
        <v>36.267720000000004</v>
      </c>
      <c r="CP710" s="35">
        <f>('2. AC Monitors'!$A$8*'1. Version 7 Dataset'!$R710)+'2. AC Monitors'!$C$8</f>
        <v>32.107199999999999</v>
      </c>
      <c r="CQ710" s="35">
        <f t="shared" si="83"/>
        <v>0</v>
      </c>
      <c r="CR710" s="33">
        <f>(IF(CD710=TRUE,CI710+(CI710*'2. AC Monitors'!$D$15),'1. Version 7 Dataset'!CI710))*0.85</f>
        <v>34.788119999999999</v>
      </c>
      <c r="CS710" s="35">
        <f t="shared" si="84"/>
        <v>0</v>
      </c>
      <c r="CT710" s="35">
        <f>($AZ710*$R710*'3. Signage Displays'!$A$7)+'3. Signage Displays'!$B$7*TANH('3. Signage Displays'!$C$7*('1. Version 7 Dataset'!$R710+'3. Signage Displays'!$D$7)+'3. Signage Displays'!$E$7)+'3. Signage Displays'!$F$7</f>
        <v>29.330554531624593</v>
      </c>
      <c r="CU710" s="36">
        <f>($AZ710*$R710*'3. Signage Displays'!$A$7)</f>
        <v>2.2826751999999999</v>
      </c>
      <c r="CV710" s="37">
        <f>BE710-(AZ710*R710*'3. Signage Displays'!$A$7)</f>
        <v>12.107324800000001</v>
      </c>
      <c r="CW710" s="37">
        <f>IF(CC710=TRUE,CV710-(CT710*'3. Signage Displays'!$A$12),CV710)</f>
        <v>12.107324800000001</v>
      </c>
      <c r="CX710" s="38">
        <f>'3. Signage Displays'!$B$7*TANH('3. Signage Displays'!$C$7*('1. Version 7 Dataset'!R710+'3. Signage Displays'!$D$7)+'3. Signage Displays'!$E$7)+'3. Signage Displays'!$F$7</f>
        <v>27.047879331624593</v>
      </c>
      <c r="CY710" s="28">
        <f t="shared" si="85"/>
        <v>1</v>
      </c>
    </row>
    <row r="711" spans="1:103" s="17" customFormat="1" ht="19.5" customHeight="1">
      <c r="A711" s="28">
        <v>1134</v>
      </c>
      <c r="B711" s="29" t="s">
        <v>1268</v>
      </c>
      <c r="C711" s="29" t="s">
        <v>1313</v>
      </c>
      <c r="D711" s="29" t="s">
        <v>1314</v>
      </c>
      <c r="E711" s="29" t="s">
        <v>1271</v>
      </c>
      <c r="F711" s="29" t="s">
        <v>1313</v>
      </c>
      <c r="G711" s="29" t="s">
        <v>1314</v>
      </c>
      <c r="H711" s="29" t="s">
        <v>1316</v>
      </c>
      <c r="I711" s="29" t="s">
        <v>78</v>
      </c>
      <c r="J711" s="29" t="s">
        <v>79</v>
      </c>
      <c r="K711" s="29"/>
      <c r="L711" s="29" t="s">
        <v>80</v>
      </c>
      <c r="M711" s="29"/>
      <c r="N711" s="30">
        <v>1000</v>
      </c>
      <c r="O711" s="30">
        <v>12.2</v>
      </c>
      <c r="P711" s="30">
        <v>21.8</v>
      </c>
      <c r="Q711" s="31">
        <v>24.9</v>
      </c>
      <c r="R711" s="30">
        <v>264.52999999999997</v>
      </c>
      <c r="S711" s="30">
        <v>1.78</v>
      </c>
      <c r="T711" s="30">
        <v>1080</v>
      </c>
      <c r="U711" s="30">
        <v>1920</v>
      </c>
      <c r="V711" s="32">
        <v>2.1</v>
      </c>
      <c r="W711" s="30">
        <v>7839</v>
      </c>
      <c r="X711" s="30">
        <v>60</v>
      </c>
      <c r="Y711" s="30">
        <v>84</v>
      </c>
      <c r="Z711" s="29" t="s">
        <v>81</v>
      </c>
      <c r="AA711" s="29" t="s">
        <v>86</v>
      </c>
      <c r="AB711" s="29"/>
      <c r="AC711" s="29"/>
      <c r="AD711" s="29" t="s">
        <v>83</v>
      </c>
      <c r="AE711" s="29" t="s">
        <v>84</v>
      </c>
      <c r="AF711" s="29" t="s">
        <v>270</v>
      </c>
      <c r="AG711" s="29"/>
      <c r="AH711" s="29" t="s">
        <v>1284</v>
      </c>
      <c r="AI711" s="29"/>
      <c r="AJ711" s="29" t="s">
        <v>86</v>
      </c>
      <c r="AK711" s="29" t="s">
        <v>86</v>
      </c>
      <c r="AL711" s="29" t="s">
        <v>102</v>
      </c>
      <c r="AM711" s="29"/>
      <c r="AN711" s="29" t="s">
        <v>86</v>
      </c>
      <c r="AO711" s="29" t="s">
        <v>86</v>
      </c>
      <c r="AP711" s="29" t="s">
        <v>86</v>
      </c>
      <c r="AQ711" s="29" t="s">
        <v>96</v>
      </c>
      <c r="AR711" s="29"/>
      <c r="AS711" s="29" t="s">
        <v>84</v>
      </c>
      <c r="AT711" s="29" t="s">
        <v>89</v>
      </c>
      <c r="AU711" s="29"/>
      <c r="AV711" s="30">
        <v>1</v>
      </c>
      <c r="AW711" s="29" t="s">
        <v>84</v>
      </c>
      <c r="AX711" s="29" t="s">
        <v>84</v>
      </c>
      <c r="AY711" s="30">
        <v>270</v>
      </c>
      <c r="AZ711" s="30">
        <v>278</v>
      </c>
      <c r="BA711" s="30">
        <v>244</v>
      </c>
      <c r="BB711" s="30">
        <v>202.3</v>
      </c>
      <c r="BC711" s="29"/>
      <c r="BD711" s="29"/>
      <c r="BE711" s="30">
        <v>17.809999999999999</v>
      </c>
      <c r="BF711" s="29"/>
      <c r="BG711" s="30">
        <v>0.17</v>
      </c>
      <c r="BH711" s="29"/>
      <c r="BI711" s="29"/>
      <c r="BJ711" s="30">
        <v>0.13</v>
      </c>
      <c r="BK711" s="30">
        <v>55.61</v>
      </c>
      <c r="BL711" s="30">
        <v>55.61</v>
      </c>
      <c r="BM711" s="30">
        <v>58.6</v>
      </c>
      <c r="BN711" s="29"/>
      <c r="BO711" s="29"/>
      <c r="BP711" s="30">
        <v>0.15</v>
      </c>
      <c r="BQ711" s="30">
        <v>0.2</v>
      </c>
      <c r="BR711" s="29"/>
      <c r="BS711" s="30">
        <v>17.73</v>
      </c>
      <c r="BT711" s="30">
        <v>55.49</v>
      </c>
      <c r="BU711" s="29"/>
      <c r="BV711" s="30">
        <v>0</v>
      </c>
      <c r="BW711" s="28">
        <v>1134</v>
      </c>
      <c r="BX711" s="33">
        <f t="shared" si="80"/>
        <v>55.573439999999991</v>
      </c>
      <c r="BY711" s="34">
        <f>IF(COUNTIF($G$2:G711,G711)=1,1,0)</f>
        <v>0</v>
      </c>
      <c r="BZ711" s="34">
        <f t="shared" si="81"/>
        <v>1</v>
      </c>
      <c r="CA711" s="28" t="s">
        <v>3405</v>
      </c>
      <c r="CB711" s="34" t="b">
        <f t="shared" si="86"/>
        <v>0</v>
      </c>
      <c r="CC711" s="34" t="b">
        <f t="shared" si="82"/>
        <v>0</v>
      </c>
      <c r="CD711" s="34" t="b">
        <f t="array" ref="CD711">ISNUMBER(SEARCH("Touch Screen",$AJ711))</f>
        <v>0</v>
      </c>
      <c r="CE711" s="34"/>
      <c r="CF711" s="34"/>
      <c r="CG711" s="32">
        <v>84</v>
      </c>
      <c r="CH711" s="28">
        <v>0</v>
      </c>
      <c r="CI711" s="33">
        <f>('2. AC Monitors'!$A$8*'1. Version 7 Dataset'!$R711)+('1. Version 7 Dataset'!$V711*'2. AC Monitors'!$B$8)+'2. AC Monitors'!$C$8</f>
        <v>49.092659999999995</v>
      </c>
      <c r="CJ711" s="35">
        <f>BX711-('2. AC Monitors'!$B$8*V711)</f>
        <v>46.753439999999991</v>
      </c>
      <c r="CK711" s="33">
        <f>IF($CH711=0,CJ711,CJ711-('2. AC Monitors'!$A$15*'1. Version 7 Dataset'!$CG711))</f>
        <v>46.753439999999991</v>
      </c>
      <c r="CL711" s="33">
        <f>IF($CC711=TRUE,'1. Version 7 Dataset'!CK711-($CI711*'2. AC Monitors'!$B$15),'1. Version 7 Dataset'!CK711)</f>
        <v>46.753439999999991</v>
      </c>
      <c r="CM711" s="33">
        <f>IF($CD711=TRUE,CL711-($CI711*'2. AC Monitors'!$D$15),CL711)</f>
        <v>46.753439999999991</v>
      </c>
      <c r="CN711" s="33">
        <f>IF($CB711=TRUE,CM711-($CI711*'2. AC Monitors'!$E$15),CM711)</f>
        <v>46.753439999999991</v>
      </c>
      <c r="CO711" s="33">
        <f>IF($CA711="DC",CN711+(CI711*(1-'2. AC Monitors'!$D$21)),CN711)</f>
        <v>46.753439999999991</v>
      </c>
      <c r="CP711" s="35">
        <f>('2. AC Monitors'!$A$8*'1. Version 7 Dataset'!$R711)+'2. AC Monitors'!$C$8</f>
        <v>40.272659999999995</v>
      </c>
      <c r="CQ711" s="35">
        <f t="shared" si="83"/>
        <v>0</v>
      </c>
      <c r="CR711" s="33">
        <f>(IF(CD711=TRUE,CI711+(CI711*'2. AC Monitors'!$D$15),'1. Version 7 Dataset'!CI711))*0.85</f>
        <v>41.728760999999992</v>
      </c>
      <c r="CS711" s="35">
        <f t="shared" si="84"/>
        <v>0</v>
      </c>
      <c r="CT711" s="35">
        <f>($AZ711*$R711*'3. Signage Displays'!$A$7)+'3. Signage Displays'!$B$7*TANH('3. Signage Displays'!$C$7*('1. Version 7 Dataset'!$R711+'3. Signage Displays'!$D$7)+'3. Signage Displays'!$E$7)+'3. Signage Displays'!$F$7</f>
        <v>33.982062761990534</v>
      </c>
      <c r="CU711" s="36">
        <f>($AZ711*$R711*'3. Signage Displays'!$A$7)</f>
        <v>2.9415735999999999</v>
      </c>
      <c r="CV711" s="37">
        <f>BE711-(AZ711*R711*'3. Signage Displays'!$A$7)</f>
        <v>14.868426399999999</v>
      </c>
      <c r="CW711" s="37">
        <f>IF(CC711=TRUE,CV711-(CT711*'3. Signage Displays'!$A$12),CV711)</f>
        <v>14.868426399999999</v>
      </c>
      <c r="CX711" s="38">
        <f>'3. Signage Displays'!$B$7*TANH('3. Signage Displays'!$C$7*('1. Version 7 Dataset'!R711+'3. Signage Displays'!$D$7)+'3. Signage Displays'!$E$7)+'3. Signage Displays'!$F$7</f>
        <v>31.040489161990532</v>
      </c>
      <c r="CY711" s="28">
        <f t="shared" si="85"/>
        <v>1</v>
      </c>
    </row>
    <row r="712" spans="1:103" s="17" customFormat="1" ht="19.5" customHeight="1">
      <c r="A712" s="28">
        <v>1135</v>
      </c>
      <c r="B712" s="29" t="s">
        <v>1268</v>
      </c>
      <c r="C712" s="29" t="s">
        <v>1322</v>
      </c>
      <c r="D712" s="29" t="s">
        <v>1323</v>
      </c>
      <c r="E712" s="29" t="s">
        <v>1271</v>
      </c>
      <c r="F712" s="29" t="s">
        <v>1322</v>
      </c>
      <c r="G712" s="29" t="s">
        <v>1323</v>
      </c>
      <c r="H712" s="29" t="s">
        <v>1325</v>
      </c>
      <c r="I712" s="29" t="s">
        <v>78</v>
      </c>
      <c r="J712" s="29" t="s">
        <v>79</v>
      </c>
      <c r="K712" s="29"/>
      <c r="L712" s="29" t="s">
        <v>80</v>
      </c>
      <c r="M712" s="29"/>
      <c r="N712" s="30">
        <v>1000</v>
      </c>
      <c r="O712" s="30">
        <v>13.2</v>
      </c>
      <c r="P712" s="30">
        <v>23.5</v>
      </c>
      <c r="Q712" s="31">
        <v>27</v>
      </c>
      <c r="R712" s="30">
        <v>311.67</v>
      </c>
      <c r="S712" s="30">
        <v>1.78</v>
      </c>
      <c r="T712" s="30">
        <v>1080</v>
      </c>
      <c r="U712" s="30">
        <v>1920</v>
      </c>
      <c r="V712" s="32">
        <v>2.1</v>
      </c>
      <c r="W712" s="30">
        <v>6653</v>
      </c>
      <c r="X712" s="30">
        <v>60</v>
      </c>
      <c r="Y712" s="30">
        <v>84</v>
      </c>
      <c r="Z712" s="29" t="s">
        <v>81</v>
      </c>
      <c r="AA712" s="29" t="s">
        <v>86</v>
      </c>
      <c r="AB712" s="29"/>
      <c r="AC712" s="29"/>
      <c r="AD712" s="29" t="s">
        <v>83</v>
      </c>
      <c r="AE712" s="29" t="s">
        <v>84</v>
      </c>
      <c r="AF712" s="29" t="s">
        <v>270</v>
      </c>
      <c r="AG712" s="29"/>
      <c r="AH712" s="29" t="s">
        <v>1284</v>
      </c>
      <c r="AI712" s="29"/>
      <c r="AJ712" s="29" t="s">
        <v>86</v>
      </c>
      <c r="AK712" s="29" t="s">
        <v>86</v>
      </c>
      <c r="AL712" s="29" t="s">
        <v>102</v>
      </c>
      <c r="AM712" s="29"/>
      <c r="AN712" s="29" t="s">
        <v>86</v>
      </c>
      <c r="AO712" s="29" t="s">
        <v>86</v>
      </c>
      <c r="AP712" s="29" t="s">
        <v>86</v>
      </c>
      <c r="AQ712" s="29" t="s">
        <v>96</v>
      </c>
      <c r="AR712" s="29"/>
      <c r="AS712" s="29" t="s">
        <v>84</v>
      </c>
      <c r="AT712" s="29" t="s">
        <v>89</v>
      </c>
      <c r="AU712" s="29"/>
      <c r="AV712" s="30">
        <v>1</v>
      </c>
      <c r="AW712" s="29" t="s">
        <v>84</v>
      </c>
      <c r="AX712" s="29" t="s">
        <v>84</v>
      </c>
      <c r="AY712" s="30">
        <v>280</v>
      </c>
      <c r="AZ712" s="30">
        <v>289.10000000000002</v>
      </c>
      <c r="BA712" s="30">
        <v>253.9</v>
      </c>
      <c r="BB712" s="30">
        <v>202.4</v>
      </c>
      <c r="BC712" s="29"/>
      <c r="BD712" s="29"/>
      <c r="BE712" s="30">
        <v>17.98</v>
      </c>
      <c r="BF712" s="29"/>
      <c r="BG712" s="30">
        <v>0.18</v>
      </c>
      <c r="BH712" s="29"/>
      <c r="BI712" s="29"/>
      <c r="BJ712" s="30">
        <v>0.13</v>
      </c>
      <c r="BK712" s="30">
        <v>56.13</v>
      </c>
      <c r="BL712" s="30">
        <v>56.13</v>
      </c>
      <c r="BM712" s="30">
        <v>64</v>
      </c>
      <c r="BN712" s="29"/>
      <c r="BO712" s="29"/>
      <c r="BP712" s="30">
        <v>0.16</v>
      </c>
      <c r="BQ712" s="30">
        <v>0.21</v>
      </c>
      <c r="BR712" s="29"/>
      <c r="BS712" s="30">
        <v>17.88</v>
      </c>
      <c r="BT712" s="30">
        <v>55.99</v>
      </c>
      <c r="BU712" s="29"/>
      <c r="BV712" s="30">
        <v>0</v>
      </c>
      <c r="BW712" s="28">
        <v>1135</v>
      </c>
      <c r="BX712" s="33">
        <f t="shared" si="80"/>
        <v>56.151600000000002</v>
      </c>
      <c r="BY712" s="34">
        <f>IF(COUNTIF($G$2:G712,G712)=1,1,0)</f>
        <v>0</v>
      </c>
      <c r="BZ712" s="34">
        <f t="shared" si="81"/>
        <v>1</v>
      </c>
      <c r="CA712" s="28" t="s">
        <v>3405</v>
      </c>
      <c r="CB712" s="34" t="b">
        <f t="shared" si="86"/>
        <v>0</v>
      </c>
      <c r="CC712" s="34" t="b">
        <f t="shared" si="82"/>
        <v>0</v>
      </c>
      <c r="CD712" s="34" t="b">
        <f t="array" ref="CD712">ISNUMBER(SEARCH("Touch Screen",$AJ712))</f>
        <v>0</v>
      </c>
      <c r="CE712" s="34"/>
      <c r="CF712" s="34"/>
      <c r="CG712" s="32">
        <v>84</v>
      </c>
      <c r="CH712" s="28">
        <v>0</v>
      </c>
      <c r="CI712" s="33">
        <f>('2. AC Monitors'!$A$8*'1. Version 7 Dataset'!$R712)+('1. Version 7 Dataset'!$V712*'2. AC Monitors'!$B$8)+'2. AC Monitors'!$C$8</f>
        <v>54.843740000000004</v>
      </c>
      <c r="CJ712" s="35">
        <f>BX712-('2. AC Monitors'!$B$8*V712)</f>
        <v>47.331600000000002</v>
      </c>
      <c r="CK712" s="33">
        <f>IF($CH712=0,CJ712,CJ712-('2. AC Monitors'!$A$15*'1. Version 7 Dataset'!$CG712))</f>
        <v>47.331600000000002</v>
      </c>
      <c r="CL712" s="33">
        <f>IF($CC712=TRUE,'1. Version 7 Dataset'!CK712-($CI712*'2. AC Monitors'!$B$15),'1. Version 7 Dataset'!CK712)</f>
        <v>47.331600000000002</v>
      </c>
      <c r="CM712" s="33">
        <f>IF($CD712=TRUE,CL712-($CI712*'2. AC Monitors'!$D$15),CL712)</f>
        <v>47.331600000000002</v>
      </c>
      <c r="CN712" s="33">
        <f>IF($CB712=TRUE,CM712-($CI712*'2. AC Monitors'!$E$15),CM712)</f>
        <v>47.331600000000002</v>
      </c>
      <c r="CO712" s="33">
        <f>IF($CA712="DC",CN712+(CI712*(1-'2. AC Monitors'!$D$21)),CN712)</f>
        <v>47.331600000000002</v>
      </c>
      <c r="CP712" s="35">
        <f>('2. AC Monitors'!$A$8*'1. Version 7 Dataset'!$R712)+'2. AC Monitors'!$C$8</f>
        <v>46.023740000000004</v>
      </c>
      <c r="CQ712" s="35">
        <f t="shared" si="83"/>
        <v>0</v>
      </c>
      <c r="CR712" s="33">
        <f>(IF(CD712=TRUE,CI712+(CI712*'2. AC Monitors'!$D$15),'1. Version 7 Dataset'!CI712))*0.85</f>
        <v>46.617179</v>
      </c>
      <c r="CS712" s="35">
        <f t="shared" si="84"/>
        <v>0</v>
      </c>
      <c r="CT712" s="35">
        <f>($AZ712*$R712*'3. Signage Displays'!$A$7)+'3. Signage Displays'!$B$7*TANH('3. Signage Displays'!$C$7*('1. Version 7 Dataset'!$R712+'3. Signage Displays'!$D$7)+'3. Signage Displays'!$E$7)+'3. Signage Displays'!$F$7</f>
        <v>37.442513959051396</v>
      </c>
      <c r="CU712" s="36">
        <f>($AZ712*$R712*'3. Signage Displays'!$A$7)</f>
        <v>3.6041518800000008</v>
      </c>
      <c r="CV712" s="37">
        <f>BE712-(AZ712*R712*'3. Signage Displays'!$A$7)</f>
        <v>14.375848120000001</v>
      </c>
      <c r="CW712" s="37">
        <f>IF(CC712=TRUE,CV712-(CT712*'3. Signage Displays'!$A$12),CV712)</f>
        <v>14.375848120000001</v>
      </c>
      <c r="CX712" s="38">
        <f>'3. Signage Displays'!$B$7*TANH('3. Signage Displays'!$C$7*('1. Version 7 Dataset'!R712+'3. Signage Displays'!$D$7)+'3. Signage Displays'!$E$7)+'3. Signage Displays'!$F$7</f>
        <v>33.8383620790514</v>
      </c>
      <c r="CY712" s="28">
        <f t="shared" si="85"/>
        <v>1</v>
      </c>
    </row>
    <row r="713" spans="1:103" s="17" customFormat="1" ht="19.5" customHeight="1">
      <c r="A713" s="28">
        <v>1146</v>
      </c>
      <c r="B713" s="29" t="s">
        <v>808</v>
      </c>
      <c r="C713" s="29" t="s">
        <v>1017</v>
      </c>
      <c r="D713" s="29" t="s">
        <v>1018</v>
      </c>
      <c r="E713" s="29" t="s">
        <v>814</v>
      </c>
      <c r="F713" s="29" t="s">
        <v>1017</v>
      </c>
      <c r="G713" s="29" t="s">
        <v>1018</v>
      </c>
      <c r="H713" s="29" t="s">
        <v>1019</v>
      </c>
      <c r="I713" s="29" t="s">
        <v>78</v>
      </c>
      <c r="J713" s="29" t="s">
        <v>100</v>
      </c>
      <c r="K713" s="29"/>
      <c r="L713" s="29" t="s">
        <v>80</v>
      </c>
      <c r="M713" s="29"/>
      <c r="N713" s="30">
        <v>1000</v>
      </c>
      <c r="O713" s="30">
        <v>11.5</v>
      </c>
      <c r="P713" s="30">
        <v>20.5</v>
      </c>
      <c r="Q713" s="31">
        <v>23.5</v>
      </c>
      <c r="R713" s="30">
        <v>235.98</v>
      </c>
      <c r="S713" s="30">
        <v>1.78</v>
      </c>
      <c r="T713" s="30">
        <v>1080</v>
      </c>
      <c r="U713" s="30">
        <v>1920</v>
      </c>
      <c r="V713" s="32">
        <v>2.1</v>
      </c>
      <c r="W713" s="30">
        <v>8787</v>
      </c>
      <c r="X713" s="30">
        <v>60</v>
      </c>
      <c r="Y713" s="30">
        <v>0.3</v>
      </c>
      <c r="Z713" s="29" t="s">
        <v>86</v>
      </c>
      <c r="AA713" s="29" t="s">
        <v>86</v>
      </c>
      <c r="AB713" s="29"/>
      <c r="AC713" s="29"/>
      <c r="AD713" s="29" t="s">
        <v>84</v>
      </c>
      <c r="AE713" s="29" t="s">
        <v>84</v>
      </c>
      <c r="AF713" s="29" t="s">
        <v>1014</v>
      </c>
      <c r="AG713" s="29" t="s">
        <v>1015</v>
      </c>
      <c r="AH713" s="29" t="s">
        <v>86</v>
      </c>
      <c r="AI713" s="29"/>
      <c r="AJ713" s="29" t="s">
        <v>86</v>
      </c>
      <c r="AK713" s="29" t="s">
        <v>86</v>
      </c>
      <c r="AL713" s="29" t="s">
        <v>88</v>
      </c>
      <c r="AM713" s="29" t="s">
        <v>1015</v>
      </c>
      <c r="AN713" s="29" t="s">
        <v>86</v>
      </c>
      <c r="AO713" s="29" t="s">
        <v>86</v>
      </c>
      <c r="AP713" s="29" t="s">
        <v>86</v>
      </c>
      <c r="AQ713" s="29" t="s">
        <v>96</v>
      </c>
      <c r="AR713" s="29"/>
      <c r="AS713" s="29" t="s">
        <v>84</v>
      </c>
      <c r="AT713" s="29" t="s">
        <v>89</v>
      </c>
      <c r="AU713" s="29"/>
      <c r="AV713" s="30">
        <v>5</v>
      </c>
      <c r="AW713" s="29" t="s">
        <v>84</v>
      </c>
      <c r="AX713" s="29" t="s">
        <v>84</v>
      </c>
      <c r="AY713" s="30">
        <v>300</v>
      </c>
      <c r="AZ713" s="30">
        <v>276.3</v>
      </c>
      <c r="BA713" s="30">
        <v>163.1</v>
      </c>
      <c r="BB713" s="30">
        <v>200</v>
      </c>
      <c r="BC713" s="29"/>
      <c r="BD713" s="29"/>
      <c r="BE713" s="30">
        <v>16.34</v>
      </c>
      <c r="BF713" s="29"/>
      <c r="BG713" s="30">
        <v>0.19</v>
      </c>
      <c r="BH713" s="29"/>
      <c r="BI713" s="29"/>
      <c r="BJ713" s="30">
        <v>0.18</v>
      </c>
      <c r="BK713" s="30">
        <v>51.18</v>
      </c>
      <c r="BL713" s="30">
        <v>51.18</v>
      </c>
      <c r="BM713" s="30">
        <v>52.9</v>
      </c>
      <c r="BN713" s="29"/>
      <c r="BO713" s="29"/>
      <c r="BP713" s="30">
        <v>0.22</v>
      </c>
      <c r="BQ713" s="30">
        <v>0.23</v>
      </c>
      <c r="BR713" s="29"/>
      <c r="BS713" s="30">
        <v>16.510000000000002</v>
      </c>
      <c r="BT713" s="30">
        <v>51.93</v>
      </c>
      <c r="BU713" s="29"/>
      <c r="BV713" s="30">
        <v>0</v>
      </c>
      <c r="BW713" s="28">
        <v>1146</v>
      </c>
      <c r="BX713" s="33">
        <f t="shared" si="80"/>
        <v>51.180299999999995</v>
      </c>
      <c r="BY713" s="34">
        <f>IF(COUNTIF($G$2:G713,G713)=1,1,0)</f>
        <v>1</v>
      </c>
      <c r="BZ713" s="34">
        <f t="shared" si="81"/>
        <v>1</v>
      </c>
      <c r="CA713" s="28" t="s">
        <v>3405</v>
      </c>
      <c r="CB713" s="34" t="b">
        <f t="shared" si="86"/>
        <v>0</v>
      </c>
      <c r="CC713" s="34" t="b">
        <f t="shared" si="82"/>
        <v>0</v>
      </c>
      <c r="CD713" s="34" t="b">
        <f t="array" ref="CD713">ISNUMBER(SEARCH("Touch Screen",$AJ713))</f>
        <v>0</v>
      </c>
      <c r="CE713" s="34"/>
      <c r="CF713" s="34"/>
      <c r="CG713" s="32">
        <v>0.3</v>
      </c>
      <c r="CH713" s="28">
        <v>0</v>
      </c>
      <c r="CI713" s="33">
        <f>('2. AC Monitors'!$A$8*'1. Version 7 Dataset'!$R713)+('1. Version 7 Dataset'!$V713*'2. AC Monitors'!$B$8)+'2. AC Monitors'!$C$8</f>
        <v>45.609560000000002</v>
      </c>
      <c r="CJ713" s="35">
        <f>BX713-('2. AC Monitors'!$B$8*V713)</f>
        <v>42.360299999999995</v>
      </c>
      <c r="CK713" s="33">
        <f>IF($CH713=0,CJ713,CJ713-('2. AC Monitors'!$A$15*'1. Version 7 Dataset'!$CG713))</f>
        <v>42.360299999999995</v>
      </c>
      <c r="CL713" s="33">
        <f>IF($CC713=TRUE,'1. Version 7 Dataset'!CK713-($CI713*'2. AC Monitors'!$B$15),'1. Version 7 Dataset'!CK713)</f>
        <v>42.360299999999995</v>
      </c>
      <c r="CM713" s="33">
        <f>IF($CD713=TRUE,CL713-($CI713*'2. AC Monitors'!$D$15),CL713)</f>
        <v>42.360299999999995</v>
      </c>
      <c r="CN713" s="33">
        <f>IF($CB713=TRUE,CM713-($CI713*'2. AC Monitors'!$E$15),CM713)</f>
        <v>42.360299999999995</v>
      </c>
      <c r="CO713" s="33">
        <f>IF($CA713="DC",CN713+(CI713*(1-'2. AC Monitors'!$D$21)),CN713)</f>
        <v>42.360299999999995</v>
      </c>
      <c r="CP713" s="35">
        <f>('2. AC Monitors'!$A$8*'1. Version 7 Dataset'!$R713)+'2. AC Monitors'!$C$8</f>
        <v>36.789559999999994</v>
      </c>
      <c r="CQ713" s="35">
        <f t="shared" si="83"/>
        <v>0</v>
      </c>
      <c r="CR713" s="33">
        <f>(IF(CD713=TRUE,CI713+(CI713*'2. AC Monitors'!$D$15),'1. Version 7 Dataset'!CI713))*0.85</f>
        <v>38.768126000000002</v>
      </c>
      <c r="CS713" s="35">
        <f t="shared" si="84"/>
        <v>0</v>
      </c>
      <c r="CT713" s="35">
        <f>($AZ713*$R713*'3. Signage Displays'!$A$7)+'3. Signage Displays'!$B$7*TANH('3. Signage Displays'!$C$7*('1. Version 7 Dataset'!$R713+'3. Signage Displays'!$D$7)+'3. Signage Displays'!$E$7)+'3. Signage Displays'!$F$7</f>
        <v>31.947922231673004</v>
      </c>
      <c r="CU713" s="36">
        <f>($AZ713*$R713*'3. Signage Displays'!$A$7)</f>
        <v>2.6080509599999999</v>
      </c>
      <c r="CV713" s="37">
        <f>BE713-(AZ713*R713*'3. Signage Displays'!$A$7)</f>
        <v>13.73194904</v>
      </c>
      <c r="CW713" s="37">
        <f>IF(CC713=TRUE,CV713-(CT713*'3. Signage Displays'!$A$12),CV713)</f>
        <v>13.73194904</v>
      </c>
      <c r="CX713" s="38">
        <f>'3. Signage Displays'!$B$7*TANH('3. Signage Displays'!$C$7*('1. Version 7 Dataset'!R713+'3. Signage Displays'!$D$7)+'3. Signage Displays'!$E$7)+'3. Signage Displays'!$F$7</f>
        <v>29.339871271673005</v>
      </c>
      <c r="CY713" s="28">
        <f t="shared" si="85"/>
        <v>1</v>
      </c>
    </row>
    <row r="714" spans="1:103" s="17" customFormat="1" ht="19.5" customHeight="1">
      <c r="A714" s="28">
        <v>1</v>
      </c>
      <c r="B714" s="29" t="s">
        <v>3083</v>
      </c>
      <c r="C714" s="29" t="s">
        <v>3363</v>
      </c>
      <c r="D714" s="29" t="s">
        <v>3364</v>
      </c>
      <c r="E714" s="29" t="s">
        <v>3083</v>
      </c>
      <c r="F714" s="29" t="s">
        <v>3363</v>
      </c>
      <c r="G714" s="29" t="s">
        <v>3364</v>
      </c>
      <c r="H714" s="29"/>
      <c r="I714" s="29" t="s">
        <v>78</v>
      </c>
      <c r="J714" s="29" t="s">
        <v>132</v>
      </c>
      <c r="K714" s="29"/>
      <c r="L714" s="29" t="s">
        <v>80</v>
      </c>
      <c r="M714" s="29"/>
      <c r="N714" s="30">
        <v>500</v>
      </c>
      <c r="O714" s="30">
        <v>11.5</v>
      </c>
      <c r="P714" s="30">
        <v>20.5</v>
      </c>
      <c r="Q714" s="31">
        <v>23.5</v>
      </c>
      <c r="R714" s="30">
        <v>236.92</v>
      </c>
      <c r="S714" s="30">
        <v>1.78</v>
      </c>
      <c r="T714" s="30">
        <v>1080</v>
      </c>
      <c r="U714" s="30">
        <v>1920</v>
      </c>
      <c r="V714" s="32">
        <v>2.1</v>
      </c>
      <c r="W714" s="30">
        <v>8752</v>
      </c>
      <c r="X714" s="30">
        <v>60</v>
      </c>
      <c r="Y714" s="30">
        <v>34.4</v>
      </c>
      <c r="Z714" s="29" t="s">
        <v>81</v>
      </c>
      <c r="AA714" s="29" t="s">
        <v>82</v>
      </c>
      <c r="AB714" s="29"/>
      <c r="AC714" s="29"/>
      <c r="AD714" s="29" t="s">
        <v>84</v>
      </c>
      <c r="AE714" s="29" t="s">
        <v>84</v>
      </c>
      <c r="AF714" s="29" t="s">
        <v>3365</v>
      </c>
      <c r="AG714" s="29" t="s">
        <v>3366</v>
      </c>
      <c r="AH714" s="29" t="s">
        <v>86</v>
      </c>
      <c r="AI714" s="29"/>
      <c r="AJ714" s="29" t="s">
        <v>86</v>
      </c>
      <c r="AK714" s="29" t="s">
        <v>86</v>
      </c>
      <c r="AL714" s="29" t="s">
        <v>87</v>
      </c>
      <c r="AM714" s="29" t="s">
        <v>3366</v>
      </c>
      <c r="AN714" s="29" t="s">
        <v>86</v>
      </c>
      <c r="AO714" s="29" t="s">
        <v>86</v>
      </c>
      <c r="AP714" s="29" t="s">
        <v>86</v>
      </c>
      <c r="AQ714" s="29" t="s">
        <v>96</v>
      </c>
      <c r="AR714" s="29"/>
      <c r="AS714" s="29" t="s">
        <v>84</v>
      </c>
      <c r="AT714" s="29" t="s">
        <v>89</v>
      </c>
      <c r="AU714" s="29"/>
      <c r="AV714" s="30">
        <v>1</v>
      </c>
      <c r="AW714" s="29" t="s">
        <v>84</v>
      </c>
      <c r="AX714" s="29" t="s">
        <v>83</v>
      </c>
      <c r="AY714" s="30">
        <v>250</v>
      </c>
      <c r="AZ714" s="30">
        <v>281.89999999999998</v>
      </c>
      <c r="BA714" s="30">
        <v>268.39999999999998</v>
      </c>
      <c r="BB714" s="30">
        <v>202.3</v>
      </c>
      <c r="BC714" s="29"/>
      <c r="BD714" s="29"/>
      <c r="BE714" s="30">
        <v>13.33</v>
      </c>
      <c r="BF714" s="29"/>
      <c r="BG714" s="30">
        <v>0.14000000000000001</v>
      </c>
      <c r="BH714" s="29"/>
      <c r="BI714" s="29"/>
      <c r="BJ714" s="30">
        <v>0.12</v>
      </c>
      <c r="BK714" s="30">
        <v>41.65</v>
      </c>
      <c r="BL714" s="30">
        <v>41.65</v>
      </c>
      <c r="BM714" s="30">
        <v>53.1</v>
      </c>
      <c r="BN714" s="29"/>
      <c r="BO714" s="29"/>
      <c r="BP714" s="30">
        <v>0.18</v>
      </c>
      <c r="BQ714" s="30">
        <v>0.2</v>
      </c>
      <c r="BR714" s="30">
        <v>0.2</v>
      </c>
      <c r="BS714" s="30">
        <v>13.37</v>
      </c>
      <c r="BT714" s="30">
        <v>42.17</v>
      </c>
      <c r="BU714" s="29"/>
      <c r="BV714" s="30">
        <v>0</v>
      </c>
      <c r="BW714" s="28">
        <v>1</v>
      </c>
      <c r="BX714" s="33">
        <f t="shared" si="80"/>
        <v>41.666939999999997</v>
      </c>
      <c r="BY714" s="34">
        <f>IF(COUNTIF($G$2:G714,G714)=1,1,0)</f>
        <v>1</v>
      </c>
      <c r="BZ714" s="34">
        <f t="shared" si="81"/>
        <v>1</v>
      </c>
      <c r="CA714" s="28" t="s">
        <v>3405</v>
      </c>
      <c r="CB714" s="34" t="b">
        <f t="shared" si="86"/>
        <v>0</v>
      </c>
      <c r="CC714" s="34" t="b">
        <f t="shared" si="82"/>
        <v>0</v>
      </c>
      <c r="CD714" s="34" t="b">
        <f t="array" ref="CD714">ISNUMBER(SEARCH("Touch Screen",$AJ714))</f>
        <v>0</v>
      </c>
      <c r="CE714" s="34"/>
      <c r="CF714" s="34"/>
      <c r="CG714" s="32">
        <v>34.4</v>
      </c>
      <c r="CH714" s="28">
        <v>0</v>
      </c>
      <c r="CI714" s="33">
        <f>('2. AC Monitors'!$A$8*'1. Version 7 Dataset'!$R714)+('1. Version 7 Dataset'!$V714*'2. AC Monitors'!$B$8)+'2. AC Monitors'!$C$8</f>
        <v>45.724239999999995</v>
      </c>
      <c r="CJ714" s="35">
        <f>BX714-('2. AC Monitors'!$B$8*V714)</f>
        <v>32.846939999999996</v>
      </c>
      <c r="CK714" s="33">
        <f>IF($CH714=0,CJ714,CJ714-('2. AC Monitors'!$A$15*'1. Version 7 Dataset'!$CG714))</f>
        <v>32.846939999999996</v>
      </c>
      <c r="CL714" s="33">
        <f>IF($CC714=TRUE,'1. Version 7 Dataset'!CK714-($CI714*'2. AC Monitors'!$B$15),'1. Version 7 Dataset'!CK714)</f>
        <v>32.846939999999996</v>
      </c>
      <c r="CM714" s="33">
        <f>IF($CD714=TRUE,CL714-($CI714*'2. AC Monitors'!$D$15),CL714)</f>
        <v>32.846939999999996</v>
      </c>
      <c r="CN714" s="33">
        <f>IF($CB714=TRUE,CM714-($CI714*'2. AC Monitors'!$E$15),CM714)</f>
        <v>32.846939999999996</v>
      </c>
      <c r="CO714" s="33">
        <f>IF($CA714="DC",CN714+(CI714*(1-'2. AC Monitors'!$D$21)),CN714)</f>
        <v>32.846939999999996</v>
      </c>
      <c r="CP714" s="35">
        <f>('2. AC Monitors'!$A$8*'1. Version 7 Dataset'!$R714)+'2. AC Monitors'!$C$8</f>
        <v>36.904240000000001</v>
      </c>
      <c r="CQ714" s="35">
        <f t="shared" si="83"/>
        <v>1</v>
      </c>
      <c r="CR714" s="33">
        <f>(IF(CD714=TRUE,CI714+(CI714*'2. AC Monitors'!$D$15),'1. Version 7 Dataset'!CI714))*0.85</f>
        <v>38.865603999999998</v>
      </c>
      <c r="CS714" s="35">
        <f t="shared" si="84"/>
        <v>0</v>
      </c>
      <c r="CT714" s="35">
        <f>($AZ714*$R714*'3. Signage Displays'!$A$7)+'3. Signage Displays'!$B$7*TANH('3. Signage Displays'!$C$7*('1. Version 7 Dataset'!$R714+'3. Signage Displays'!$D$7)+'3. Signage Displays'!$E$7)+'3. Signage Displays'!$F$7</f>
        <v>32.067437473592904</v>
      </c>
      <c r="CU714" s="36">
        <f>($AZ714*$R714*'3. Signage Displays'!$A$7)</f>
        <v>2.6715099200000001</v>
      </c>
      <c r="CV714" s="37">
        <f>BE714-(AZ714*R714*'3. Signage Displays'!$A$7)</f>
        <v>10.65849008</v>
      </c>
      <c r="CW714" s="37">
        <f>IF(CC714=TRUE,CV714-(CT714*'3. Signage Displays'!$A$12),CV714)</f>
        <v>10.65849008</v>
      </c>
      <c r="CX714" s="38">
        <f>'3. Signage Displays'!$B$7*TANH('3. Signage Displays'!$C$7*('1. Version 7 Dataset'!R714+'3. Signage Displays'!$D$7)+'3. Signage Displays'!$E$7)+'3. Signage Displays'!$F$7</f>
        <v>29.395927553592902</v>
      </c>
      <c r="CY714" s="28">
        <f t="shared" si="85"/>
        <v>1</v>
      </c>
    </row>
    <row r="715" spans="1:103" s="17" customFormat="1" ht="19.5" customHeight="1">
      <c r="A715" s="28">
        <v>44</v>
      </c>
      <c r="B715" s="29" t="s">
        <v>808</v>
      </c>
      <c r="C715" s="29" t="s">
        <v>936</v>
      </c>
      <c r="D715" s="29" t="s">
        <v>937</v>
      </c>
      <c r="E715" s="29" t="s">
        <v>814</v>
      </c>
      <c r="F715" s="29" t="s">
        <v>936</v>
      </c>
      <c r="G715" s="29" t="s">
        <v>937</v>
      </c>
      <c r="H715" s="29"/>
      <c r="I715" s="29" t="s">
        <v>78</v>
      </c>
      <c r="J715" s="29" t="s">
        <v>79</v>
      </c>
      <c r="K715" s="29"/>
      <c r="L715" s="29" t="s">
        <v>80</v>
      </c>
      <c r="M715" s="29"/>
      <c r="N715" s="30">
        <v>1000</v>
      </c>
      <c r="O715" s="30">
        <v>11.7</v>
      </c>
      <c r="P715" s="30">
        <v>20.7</v>
      </c>
      <c r="Q715" s="31">
        <v>23.8</v>
      </c>
      <c r="R715" s="30">
        <v>242.18</v>
      </c>
      <c r="S715" s="30">
        <v>1.78</v>
      </c>
      <c r="T715" s="30">
        <v>1080</v>
      </c>
      <c r="U715" s="30">
        <v>1920</v>
      </c>
      <c r="V715" s="32">
        <v>2.1</v>
      </c>
      <c r="W715" s="30">
        <v>8562</v>
      </c>
      <c r="X715" s="30">
        <v>60</v>
      </c>
      <c r="Y715" s="30">
        <v>34.6</v>
      </c>
      <c r="Z715" s="29" t="s">
        <v>81</v>
      </c>
      <c r="AA715" s="29" t="s">
        <v>82</v>
      </c>
      <c r="AB715" s="29"/>
      <c r="AC715" s="29"/>
      <c r="AD715" s="29" t="s">
        <v>83</v>
      </c>
      <c r="AE715" s="29" t="s">
        <v>84</v>
      </c>
      <c r="AF715" s="29" t="s">
        <v>519</v>
      </c>
      <c r="AG715" s="29" t="s">
        <v>182</v>
      </c>
      <c r="AH715" s="29" t="s">
        <v>86</v>
      </c>
      <c r="AI715" s="29"/>
      <c r="AJ715" s="29" t="s">
        <v>86</v>
      </c>
      <c r="AK715" s="29" t="s">
        <v>86</v>
      </c>
      <c r="AL715" s="29" t="s">
        <v>87</v>
      </c>
      <c r="AM715" s="29" t="s">
        <v>182</v>
      </c>
      <c r="AN715" s="29" t="s">
        <v>86</v>
      </c>
      <c r="AO715" s="29" t="s">
        <v>86</v>
      </c>
      <c r="AP715" s="29" t="s">
        <v>86</v>
      </c>
      <c r="AQ715" s="29" t="s">
        <v>96</v>
      </c>
      <c r="AR715" s="29"/>
      <c r="AS715" s="29" t="s">
        <v>84</v>
      </c>
      <c r="AT715" s="29" t="s">
        <v>89</v>
      </c>
      <c r="AU715" s="29"/>
      <c r="AV715" s="30">
        <v>5</v>
      </c>
      <c r="AW715" s="29" t="s">
        <v>84</v>
      </c>
      <c r="AX715" s="29" t="s">
        <v>84</v>
      </c>
      <c r="AY715" s="30">
        <v>250</v>
      </c>
      <c r="AZ715" s="30">
        <v>245.2</v>
      </c>
      <c r="BA715" s="30">
        <v>168.5</v>
      </c>
      <c r="BB715" s="30">
        <v>200.7</v>
      </c>
      <c r="BC715" s="29"/>
      <c r="BD715" s="29"/>
      <c r="BE715" s="30">
        <v>14.91</v>
      </c>
      <c r="BF715" s="29"/>
      <c r="BG715" s="30">
        <v>0.17</v>
      </c>
      <c r="BH715" s="29"/>
      <c r="BI715" s="29"/>
      <c r="BJ715" s="30">
        <v>0.12</v>
      </c>
      <c r="BK715" s="30">
        <v>46.69</v>
      </c>
      <c r="BL715" s="29"/>
      <c r="BM715" s="30">
        <v>54.1</v>
      </c>
      <c r="BN715" s="29"/>
      <c r="BO715" s="29"/>
      <c r="BP715" s="30">
        <v>0.18</v>
      </c>
      <c r="BQ715" s="30">
        <v>0.24</v>
      </c>
      <c r="BR715" s="30">
        <v>0.21</v>
      </c>
      <c r="BS715" s="30">
        <v>15.1</v>
      </c>
      <c r="BT715" s="30">
        <v>47.62</v>
      </c>
      <c r="BU715" s="29"/>
      <c r="BV715" s="30">
        <v>0</v>
      </c>
      <c r="BW715" s="28">
        <v>44</v>
      </c>
      <c r="BX715" s="33">
        <f t="shared" si="80"/>
        <v>46.682039999999994</v>
      </c>
      <c r="BY715" s="34">
        <f>IF(COUNTIF($G$2:G715,G715)=1,1,0)</f>
        <v>1</v>
      </c>
      <c r="BZ715" s="34">
        <f t="shared" si="81"/>
        <v>1</v>
      </c>
      <c r="CA715" s="28" t="s">
        <v>3405</v>
      </c>
      <c r="CB715" s="34" t="b">
        <f t="shared" si="86"/>
        <v>0</v>
      </c>
      <c r="CC715" s="34" t="b">
        <f t="shared" si="82"/>
        <v>0</v>
      </c>
      <c r="CD715" s="34" t="b">
        <f t="array" ref="CD715">ISNUMBER(SEARCH("Touch Screen",$AJ715))</f>
        <v>0</v>
      </c>
      <c r="CE715" s="34"/>
      <c r="CF715" s="34"/>
      <c r="CG715" s="32">
        <v>34.6</v>
      </c>
      <c r="CH715" s="28">
        <v>0</v>
      </c>
      <c r="CI715" s="33">
        <f>('2. AC Monitors'!$A$8*'1. Version 7 Dataset'!$R715)+('1. Version 7 Dataset'!$V715*'2. AC Monitors'!$B$8)+'2. AC Monitors'!$C$8</f>
        <v>46.365960000000001</v>
      </c>
      <c r="CJ715" s="35">
        <f>BX715-('2. AC Monitors'!$B$8*V715)</f>
        <v>37.862039999999993</v>
      </c>
      <c r="CK715" s="33">
        <f>IF($CH715=0,CJ715,CJ715-('2. AC Monitors'!$A$15*'1. Version 7 Dataset'!$CG715))</f>
        <v>37.862039999999993</v>
      </c>
      <c r="CL715" s="33">
        <f>IF($CC715=TRUE,'1. Version 7 Dataset'!CK715-($CI715*'2. AC Monitors'!$B$15),'1. Version 7 Dataset'!CK715)</f>
        <v>37.862039999999993</v>
      </c>
      <c r="CM715" s="33">
        <f>IF($CD715=TRUE,CL715-($CI715*'2. AC Monitors'!$D$15),CL715)</f>
        <v>37.862039999999993</v>
      </c>
      <c r="CN715" s="33">
        <f>IF($CB715=TRUE,CM715-($CI715*'2. AC Monitors'!$E$15),CM715)</f>
        <v>37.862039999999993</v>
      </c>
      <c r="CO715" s="33">
        <f>IF($CA715="DC",CN715+(CI715*(1-'2. AC Monitors'!$D$21)),CN715)</f>
        <v>37.862039999999993</v>
      </c>
      <c r="CP715" s="35">
        <f>('2. AC Monitors'!$A$8*'1. Version 7 Dataset'!$R715)+'2. AC Monitors'!$C$8</f>
        <v>37.545960000000001</v>
      </c>
      <c r="CQ715" s="35">
        <f t="shared" si="83"/>
        <v>0</v>
      </c>
      <c r="CR715" s="33">
        <f>(IF(CD715=TRUE,CI715+(CI715*'2. AC Monitors'!$D$15),'1. Version 7 Dataset'!CI715))*0.85</f>
        <v>39.411065999999998</v>
      </c>
      <c r="CS715" s="35">
        <f t="shared" si="84"/>
        <v>0</v>
      </c>
      <c r="CT715" s="35">
        <f>($AZ715*$R715*'3. Signage Displays'!$A$7)+'3. Signage Displays'!$B$7*TANH('3. Signage Displays'!$C$7*('1. Version 7 Dataset'!$R715+'3. Signage Displays'!$D$7)+'3. Signage Displays'!$E$7)+'3. Signage Displays'!$F$7</f>
        <v>32.084828812701332</v>
      </c>
      <c r="CU715" s="36">
        <f>($AZ715*$R715*'3. Signage Displays'!$A$7)</f>
        <v>2.3753014400000003</v>
      </c>
      <c r="CV715" s="37">
        <f>BE715-(AZ715*R715*'3. Signage Displays'!$A$7)</f>
        <v>12.534698559999999</v>
      </c>
      <c r="CW715" s="37">
        <f>IF(CC715=TRUE,CV715-(CT715*'3. Signage Displays'!$A$12),CV715)</f>
        <v>12.534698559999999</v>
      </c>
      <c r="CX715" s="38">
        <f>'3. Signage Displays'!$B$7*TANH('3. Signage Displays'!$C$7*('1. Version 7 Dataset'!R715+'3. Signage Displays'!$D$7)+'3. Signage Displays'!$E$7)+'3. Signage Displays'!$F$7</f>
        <v>29.709527372701334</v>
      </c>
      <c r="CY715" s="28">
        <f t="shared" si="85"/>
        <v>1</v>
      </c>
    </row>
    <row r="716" spans="1:103" s="17" customFormat="1" ht="19.5" customHeight="1">
      <c r="A716" s="28">
        <v>123</v>
      </c>
      <c r="B716" s="29" t="s">
        <v>72</v>
      </c>
      <c r="C716" s="29" t="s">
        <v>189</v>
      </c>
      <c r="D716" s="29" t="s">
        <v>130</v>
      </c>
      <c r="E716" s="29" t="s">
        <v>75</v>
      </c>
      <c r="F716" s="29" t="s">
        <v>190</v>
      </c>
      <c r="G716" s="29" t="s">
        <v>191</v>
      </c>
      <c r="H716" s="29"/>
      <c r="I716" s="29" t="s">
        <v>78</v>
      </c>
      <c r="J716" s="29" t="s">
        <v>79</v>
      </c>
      <c r="K716" s="29"/>
      <c r="L716" s="29" t="s">
        <v>80</v>
      </c>
      <c r="M716" s="29"/>
      <c r="N716" s="30">
        <v>1000</v>
      </c>
      <c r="O716" s="30">
        <v>10.5</v>
      </c>
      <c r="P716" s="30">
        <v>18.7</v>
      </c>
      <c r="Q716" s="31">
        <v>21.5</v>
      </c>
      <c r="R716" s="30">
        <v>197.6</v>
      </c>
      <c r="S716" s="30">
        <v>1.78</v>
      </c>
      <c r="T716" s="30">
        <v>1080</v>
      </c>
      <c r="U716" s="30">
        <v>1920</v>
      </c>
      <c r="V716" s="32">
        <v>2.1</v>
      </c>
      <c r="W716" s="30">
        <v>10494</v>
      </c>
      <c r="X716" s="30">
        <v>60</v>
      </c>
      <c r="Y716" s="30">
        <v>35.200000000000003</v>
      </c>
      <c r="Z716" s="29" t="s">
        <v>81</v>
      </c>
      <c r="AA716" s="29" t="s">
        <v>82</v>
      </c>
      <c r="AB716" s="29"/>
      <c r="AC716" s="29"/>
      <c r="AD716" s="29" t="s">
        <v>84</v>
      </c>
      <c r="AE716" s="29" t="s">
        <v>84</v>
      </c>
      <c r="AF716" s="29" t="s">
        <v>168</v>
      </c>
      <c r="AG716" s="29" t="s">
        <v>192</v>
      </c>
      <c r="AH716" s="29" t="s">
        <v>86</v>
      </c>
      <c r="AI716" s="29"/>
      <c r="AJ716" s="29" t="s">
        <v>86</v>
      </c>
      <c r="AK716" s="29" t="s">
        <v>86</v>
      </c>
      <c r="AL716" s="29" t="s">
        <v>87</v>
      </c>
      <c r="AM716" s="29" t="s">
        <v>192</v>
      </c>
      <c r="AN716" s="29" t="s">
        <v>86</v>
      </c>
      <c r="AO716" s="29" t="s">
        <v>86</v>
      </c>
      <c r="AP716" s="29" t="s">
        <v>86</v>
      </c>
      <c r="AQ716" s="29" t="s">
        <v>96</v>
      </c>
      <c r="AR716" s="29"/>
      <c r="AS716" s="29" t="s">
        <v>84</v>
      </c>
      <c r="AT716" s="29" t="s">
        <v>89</v>
      </c>
      <c r="AU716" s="29"/>
      <c r="AV716" s="30">
        <v>1</v>
      </c>
      <c r="AW716" s="29" t="s">
        <v>84</v>
      </c>
      <c r="AX716" s="29" t="s">
        <v>84</v>
      </c>
      <c r="AY716" s="30">
        <v>250</v>
      </c>
      <c r="AZ716" s="30">
        <v>269.8</v>
      </c>
      <c r="BA716" s="30">
        <v>201.5</v>
      </c>
      <c r="BB716" s="30">
        <v>201</v>
      </c>
      <c r="BC716" s="29"/>
      <c r="BD716" s="29"/>
      <c r="BE716" s="30">
        <v>11.8</v>
      </c>
      <c r="BF716" s="29"/>
      <c r="BG716" s="30">
        <v>0.26</v>
      </c>
      <c r="BH716" s="29"/>
      <c r="BI716" s="29"/>
      <c r="BJ716" s="30">
        <v>0.17</v>
      </c>
      <c r="BK716" s="30">
        <v>37.67</v>
      </c>
      <c r="BL716" s="29"/>
      <c r="BM716" s="30">
        <v>50.6</v>
      </c>
      <c r="BN716" s="29"/>
      <c r="BO716" s="29"/>
      <c r="BP716" s="30">
        <v>0.19</v>
      </c>
      <c r="BQ716" s="30">
        <v>0.28999999999999998</v>
      </c>
      <c r="BR716" s="30">
        <v>0.22</v>
      </c>
      <c r="BS716" s="30">
        <v>11.89</v>
      </c>
      <c r="BT716" s="30">
        <v>38.11</v>
      </c>
      <c r="BU716" s="29"/>
      <c r="BV716" s="30">
        <v>0</v>
      </c>
      <c r="BW716" s="28">
        <v>123</v>
      </c>
      <c r="BX716" s="33">
        <f t="shared" si="80"/>
        <v>37.659239999999997</v>
      </c>
      <c r="BY716" s="34">
        <f>IF(COUNTIF($G$2:G716,G716)=1,1,0)</f>
        <v>1</v>
      </c>
      <c r="BZ716" s="34">
        <f t="shared" si="81"/>
        <v>1</v>
      </c>
      <c r="CA716" s="28" t="s">
        <v>3405</v>
      </c>
      <c r="CB716" s="34" t="b">
        <f t="shared" si="86"/>
        <v>0</v>
      </c>
      <c r="CC716" s="34" t="b">
        <f t="shared" si="82"/>
        <v>0</v>
      </c>
      <c r="CD716" s="34" t="b">
        <f t="array" ref="CD716">ISNUMBER(SEARCH("Touch Screen",$AJ716))</f>
        <v>0</v>
      </c>
      <c r="CE716" s="34"/>
      <c r="CF716" s="34"/>
      <c r="CG716" s="32">
        <v>35.200000000000003</v>
      </c>
      <c r="CH716" s="28">
        <v>0</v>
      </c>
      <c r="CI716" s="33">
        <f>('2. AC Monitors'!$A$8*'1. Version 7 Dataset'!$R716)+('1. Version 7 Dataset'!$V716*'2. AC Monitors'!$B$8)+'2. AC Monitors'!$C$8</f>
        <v>40.927199999999999</v>
      </c>
      <c r="CJ716" s="35">
        <f>BX716-('2. AC Monitors'!$B$8*V716)</f>
        <v>28.839239999999997</v>
      </c>
      <c r="CK716" s="33">
        <f>IF($CH716=0,CJ716,CJ716-('2. AC Monitors'!$A$15*'1. Version 7 Dataset'!$CG716))</f>
        <v>28.839239999999997</v>
      </c>
      <c r="CL716" s="33">
        <f>IF($CC716=TRUE,'1. Version 7 Dataset'!CK716-($CI716*'2. AC Monitors'!$B$15),'1. Version 7 Dataset'!CK716)</f>
        <v>28.839239999999997</v>
      </c>
      <c r="CM716" s="33">
        <f>IF($CD716=TRUE,CL716-($CI716*'2. AC Monitors'!$D$15),CL716)</f>
        <v>28.839239999999997</v>
      </c>
      <c r="CN716" s="33">
        <f>IF($CB716=TRUE,CM716-($CI716*'2. AC Monitors'!$E$15),CM716)</f>
        <v>28.839239999999997</v>
      </c>
      <c r="CO716" s="33">
        <f>IF($CA716="DC",CN716+(CI716*(1-'2. AC Monitors'!$D$21)),CN716)</f>
        <v>28.839239999999997</v>
      </c>
      <c r="CP716" s="35">
        <f>('2. AC Monitors'!$A$8*'1. Version 7 Dataset'!$R716)+'2. AC Monitors'!$C$8</f>
        <v>32.107199999999999</v>
      </c>
      <c r="CQ716" s="35">
        <f t="shared" si="83"/>
        <v>1</v>
      </c>
      <c r="CR716" s="33">
        <f>(IF(CD716=TRUE,CI716+(CI716*'2. AC Monitors'!$D$15),'1. Version 7 Dataset'!CI716))*0.85</f>
        <v>34.788119999999999</v>
      </c>
      <c r="CS716" s="35">
        <f t="shared" si="84"/>
        <v>0</v>
      </c>
      <c r="CT716" s="35">
        <f>($AZ716*$R716*'3. Signage Displays'!$A$7)+'3. Signage Displays'!$B$7*TANH('3. Signage Displays'!$C$7*('1. Version 7 Dataset'!$R716+'3. Signage Displays'!$D$7)+'3. Signage Displays'!$E$7)+'3. Signage Displays'!$F$7</f>
        <v>29.180378531624591</v>
      </c>
      <c r="CU716" s="36">
        <f>($AZ716*$R716*'3. Signage Displays'!$A$7)</f>
        <v>2.1324992000000003</v>
      </c>
      <c r="CV716" s="37">
        <f>BE716-(AZ716*R716*'3. Signage Displays'!$A$7)</f>
        <v>9.6675008000000009</v>
      </c>
      <c r="CW716" s="37">
        <f>IF(CC716=TRUE,CV716-(CT716*'3. Signage Displays'!$A$12),CV716)</f>
        <v>9.6675008000000009</v>
      </c>
      <c r="CX716" s="38">
        <f>'3. Signage Displays'!$B$7*TANH('3. Signage Displays'!$C$7*('1. Version 7 Dataset'!R716+'3. Signage Displays'!$D$7)+'3. Signage Displays'!$E$7)+'3. Signage Displays'!$F$7</f>
        <v>27.047879331624593</v>
      </c>
      <c r="CY716" s="28">
        <f t="shared" si="85"/>
        <v>1</v>
      </c>
    </row>
    <row r="717" spans="1:103" s="17" customFormat="1" ht="19.5" customHeight="1">
      <c r="A717" s="28">
        <v>152</v>
      </c>
      <c r="B717" s="29" t="s">
        <v>72</v>
      </c>
      <c r="C717" s="29" t="s">
        <v>180</v>
      </c>
      <c r="D717" s="29" t="s">
        <v>181</v>
      </c>
      <c r="E717" s="29" t="s">
        <v>75</v>
      </c>
      <c r="F717" s="29" t="s">
        <v>180</v>
      </c>
      <c r="G717" s="29" t="s">
        <v>181</v>
      </c>
      <c r="H717" s="29"/>
      <c r="I717" s="29" t="s">
        <v>78</v>
      </c>
      <c r="J717" s="29" t="s">
        <v>79</v>
      </c>
      <c r="K717" s="29"/>
      <c r="L717" s="29" t="s">
        <v>80</v>
      </c>
      <c r="M717" s="29"/>
      <c r="N717" s="30">
        <v>1000</v>
      </c>
      <c r="O717" s="30">
        <v>13.2</v>
      </c>
      <c r="P717" s="30">
        <v>23.5</v>
      </c>
      <c r="Q717" s="31">
        <v>27</v>
      </c>
      <c r="R717" s="30">
        <v>311.67</v>
      </c>
      <c r="S717" s="30">
        <v>1.78</v>
      </c>
      <c r="T717" s="30">
        <v>1080</v>
      </c>
      <c r="U717" s="30">
        <v>1920</v>
      </c>
      <c r="V717" s="32">
        <v>2.1</v>
      </c>
      <c r="W717" s="30">
        <v>6653</v>
      </c>
      <c r="X717" s="30">
        <v>60</v>
      </c>
      <c r="Y717" s="30">
        <v>33</v>
      </c>
      <c r="Z717" s="29" t="s">
        <v>81</v>
      </c>
      <c r="AA717" s="29" t="s">
        <v>82</v>
      </c>
      <c r="AB717" s="29"/>
      <c r="AC717" s="29"/>
      <c r="AD717" s="29" t="s">
        <v>84</v>
      </c>
      <c r="AE717" s="29" t="s">
        <v>84</v>
      </c>
      <c r="AF717" s="29" t="s">
        <v>168</v>
      </c>
      <c r="AG717" s="29" t="s">
        <v>182</v>
      </c>
      <c r="AH717" s="29" t="s">
        <v>86</v>
      </c>
      <c r="AI717" s="29"/>
      <c r="AJ717" s="29" t="s">
        <v>86</v>
      </c>
      <c r="AK717" s="29" t="s">
        <v>86</v>
      </c>
      <c r="AL717" s="29" t="s">
        <v>87</v>
      </c>
      <c r="AM717" s="29" t="s">
        <v>182</v>
      </c>
      <c r="AN717" s="29" t="s">
        <v>86</v>
      </c>
      <c r="AO717" s="29" t="s">
        <v>86</v>
      </c>
      <c r="AP717" s="29" t="s">
        <v>86</v>
      </c>
      <c r="AQ717" s="29" t="s">
        <v>96</v>
      </c>
      <c r="AR717" s="29"/>
      <c r="AS717" s="29" t="s">
        <v>84</v>
      </c>
      <c r="AT717" s="29" t="s">
        <v>89</v>
      </c>
      <c r="AU717" s="29"/>
      <c r="AV717" s="30">
        <v>1</v>
      </c>
      <c r="AW717" s="29" t="s">
        <v>84</v>
      </c>
      <c r="AX717" s="29" t="s">
        <v>83</v>
      </c>
      <c r="AY717" s="30">
        <v>250</v>
      </c>
      <c r="AZ717" s="30">
        <v>257.5</v>
      </c>
      <c r="BA717" s="30">
        <v>195.8</v>
      </c>
      <c r="BB717" s="30">
        <v>200.9</v>
      </c>
      <c r="BC717" s="29"/>
      <c r="BD717" s="29"/>
      <c r="BE717" s="30">
        <v>14.05</v>
      </c>
      <c r="BF717" s="29"/>
      <c r="BG717" s="30">
        <v>0.28000000000000003</v>
      </c>
      <c r="BH717" s="29"/>
      <c r="BI717" s="29"/>
      <c r="BJ717" s="30">
        <v>0.17</v>
      </c>
      <c r="BK717" s="30">
        <v>44.69</v>
      </c>
      <c r="BL717" s="29"/>
      <c r="BM717" s="30">
        <v>64</v>
      </c>
      <c r="BN717" s="29"/>
      <c r="BO717" s="29"/>
      <c r="BP717" s="30">
        <v>0.2</v>
      </c>
      <c r="BQ717" s="30">
        <v>0.3</v>
      </c>
      <c r="BR717" s="30">
        <v>0.25</v>
      </c>
      <c r="BS717" s="30">
        <v>14</v>
      </c>
      <c r="BT717" s="30">
        <v>44.63</v>
      </c>
      <c r="BU717" s="29"/>
      <c r="BV717" s="30">
        <v>0</v>
      </c>
      <c r="BW717" s="28">
        <v>152</v>
      </c>
      <c r="BX717" s="33">
        <f t="shared" si="80"/>
        <v>44.671619999999997</v>
      </c>
      <c r="BY717" s="34">
        <f>IF(COUNTIF($G$2:G717,G717)=1,1,0)</f>
        <v>0</v>
      </c>
      <c r="BZ717" s="34">
        <f t="shared" si="81"/>
        <v>1</v>
      </c>
      <c r="CA717" s="28" t="s">
        <v>3405</v>
      </c>
      <c r="CB717" s="34" t="b">
        <f t="shared" si="86"/>
        <v>0</v>
      </c>
      <c r="CC717" s="34" t="b">
        <f t="shared" si="82"/>
        <v>0</v>
      </c>
      <c r="CD717" s="34" t="b">
        <f t="array" ref="CD717">ISNUMBER(SEARCH("Touch Screen",$AJ717))</f>
        <v>0</v>
      </c>
      <c r="CE717" s="34"/>
      <c r="CF717" s="34"/>
      <c r="CG717" s="32">
        <v>33</v>
      </c>
      <c r="CH717" s="28">
        <v>0</v>
      </c>
      <c r="CI717" s="33">
        <f>('2. AC Monitors'!$A$8*'1. Version 7 Dataset'!$R717)+('1. Version 7 Dataset'!$V717*'2. AC Monitors'!$B$8)+'2. AC Monitors'!$C$8</f>
        <v>54.843740000000004</v>
      </c>
      <c r="CJ717" s="35">
        <f>BX717-('2. AC Monitors'!$B$8*V717)</f>
        <v>35.851619999999997</v>
      </c>
      <c r="CK717" s="33">
        <f>IF($CH717=0,CJ717,CJ717-('2. AC Monitors'!$A$15*'1. Version 7 Dataset'!$CG717))</f>
        <v>35.851619999999997</v>
      </c>
      <c r="CL717" s="33">
        <f>IF($CC717=TRUE,'1. Version 7 Dataset'!CK717-($CI717*'2. AC Monitors'!$B$15),'1. Version 7 Dataset'!CK717)</f>
        <v>35.851619999999997</v>
      </c>
      <c r="CM717" s="33">
        <f>IF($CD717=TRUE,CL717-($CI717*'2. AC Monitors'!$D$15),CL717)</f>
        <v>35.851619999999997</v>
      </c>
      <c r="CN717" s="33">
        <f>IF($CB717=TRUE,CM717-($CI717*'2. AC Monitors'!$E$15),CM717)</f>
        <v>35.851619999999997</v>
      </c>
      <c r="CO717" s="33">
        <f>IF($CA717="DC",CN717+(CI717*(1-'2. AC Monitors'!$D$21)),CN717)</f>
        <v>35.851619999999997</v>
      </c>
      <c r="CP717" s="35">
        <f>('2. AC Monitors'!$A$8*'1. Version 7 Dataset'!$R717)+'2. AC Monitors'!$C$8</f>
        <v>46.023740000000004</v>
      </c>
      <c r="CQ717" s="35">
        <f t="shared" si="83"/>
        <v>1</v>
      </c>
      <c r="CR717" s="33">
        <f>(IF(CD717=TRUE,CI717+(CI717*'2. AC Monitors'!$D$15),'1. Version 7 Dataset'!CI717))*0.85</f>
        <v>46.617179</v>
      </c>
      <c r="CS717" s="35">
        <f t="shared" si="84"/>
        <v>1</v>
      </c>
      <c r="CT717" s="35">
        <f>($AZ717*$R717*'3. Signage Displays'!$A$7)+'3. Signage Displays'!$B$7*TANH('3. Signage Displays'!$C$7*('1. Version 7 Dataset'!$R717+'3. Signage Displays'!$D$7)+'3. Signage Displays'!$E$7)+'3. Signage Displays'!$F$7</f>
        <v>37.048563079051405</v>
      </c>
      <c r="CU717" s="36">
        <f>($AZ717*$R717*'3. Signage Displays'!$A$7)</f>
        <v>3.2102010000000005</v>
      </c>
      <c r="CV717" s="37">
        <f>BE717-(AZ717*R717*'3. Signage Displays'!$A$7)</f>
        <v>10.839798999999999</v>
      </c>
      <c r="CW717" s="37">
        <f>IF(CC717=TRUE,CV717-(CT717*'3. Signage Displays'!$A$12),CV717)</f>
        <v>10.839798999999999</v>
      </c>
      <c r="CX717" s="38">
        <f>'3. Signage Displays'!$B$7*TANH('3. Signage Displays'!$C$7*('1. Version 7 Dataset'!R717+'3. Signage Displays'!$D$7)+'3. Signage Displays'!$E$7)+'3. Signage Displays'!$F$7</f>
        <v>33.8383620790514</v>
      </c>
      <c r="CY717" s="28">
        <f t="shared" si="85"/>
        <v>1</v>
      </c>
    </row>
    <row r="718" spans="1:103" s="17" customFormat="1" ht="19.5" customHeight="1">
      <c r="A718" s="28">
        <v>153</v>
      </c>
      <c r="B718" s="29" t="s">
        <v>72</v>
      </c>
      <c r="C718" s="29" t="s">
        <v>434</v>
      </c>
      <c r="D718" s="29" t="s">
        <v>435</v>
      </c>
      <c r="E718" s="29" t="s">
        <v>75</v>
      </c>
      <c r="F718" s="29" t="s">
        <v>434</v>
      </c>
      <c r="G718" s="29" t="s">
        <v>435</v>
      </c>
      <c r="H718" s="29"/>
      <c r="I718" s="29" t="s">
        <v>78</v>
      </c>
      <c r="J718" s="29" t="s">
        <v>79</v>
      </c>
      <c r="K718" s="29"/>
      <c r="L718" s="29" t="s">
        <v>80</v>
      </c>
      <c r="M718" s="29"/>
      <c r="N718" s="30">
        <v>1000</v>
      </c>
      <c r="O718" s="30">
        <v>13.2</v>
      </c>
      <c r="P718" s="30">
        <v>23.5</v>
      </c>
      <c r="Q718" s="31">
        <v>27</v>
      </c>
      <c r="R718" s="30">
        <v>311.67</v>
      </c>
      <c r="S718" s="30">
        <v>1.78</v>
      </c>
      <c r="T718" s="30">
        <v>1080</v>
      </c>
      <c r="U718" s="30">
        <v>1920</v>
      </c>
      <c r="V718" s="32">
        <v>2.1</v>
      </c>
      <c r="W718" s="30">
        <v>6653</v>
      </c>
      <c r="X718" s="30">
        <v>60</v>
      </c>
      <c r="Y718" s="30">
        <v>33</v>
      </c>
      <c r="Z718" s="29" t="s">
        <v>81</v>
      </c>
      <c r="AA718" s="29" t="s">
        <v>82</v>
      </c>
      <c r="AB718" s="29"/>
      <c r="AC718" s="29"/>
      <c r="AD718" s="29" t="s">
        <v>84</v>
      </c>
      <c r="AE718" s="29" t="s">
        <v>84</v>
      </c>
      <c r="AF718" s="29" t="s">
        <v>168</v>
      </c>
      <c r="AG718" s="29" t="s">
        <v>182</v>
      </c>
      <c r="AH718" s="29" t="s">
        <v>86</v>
      </c>
      <c r="AI718" s="29"/>
      <c r="AJ718" s="29" t="s">
        <v>86</v>
      </c>
      <c r="AK718" s="29" t="s">
        <v>86</v>
      </c>
      <c r="AL718" s="29" t="s">
        <v>87</v>
      </c>
      <c r="AM718" s="29" t="s">
        <v>182</v>
      </c>
      <c r="AN718" s="29" t="s">
        <v>86</v>
      </c>
      <c r="AO718" s="29" t="s">
        <v>86</v>
      </c>
      <c r="AP718" s="29" t="s">
        <v>86</v>
      </c>
      <c r="AQ718" s="29" t="s">
        <v>96</v>
      </c>
      <c r="AR718" s="29"/>
      <c r="AS718" s="29" t="s">
        <v>84</v>
      </c>
      <c r="AT718" s="29" t="s">
        <v>89</v>
      </c>
      <c r="AU718" s="29"/>
      <c r="AV718" s="30">
        <v>1</v>
      </c>
      <c r="AW718" s="29" t="s">
        <v>84</v>
      </c>
      <c r="AX718" s="29" t="s">
        <v>84</v>
      </c>
      <c r="AY718" s="30">
        <v>250</v>
      </c>
      <c r="AZ718" s="30">
        <v>267</v>
      </c>
      <c r="BA718" s="30">
        <v>201.4</v>
      </c>
      <c r="BB718" s="30">
        <v>201.7</v>
      </c>
      <c r="BC718" s="29"/>
      <c r="BD718" s="29"/>
      <c r="BE718" s="30">
        <v>13.23</v>
      </c>
      <c r="BF718" s="29"/>
      <c r="BG718" s="30">
        <v>0.21</v>
      </c>
      <c r="BH718" s="29"/>
      <c r="BI718" s="29"/>
      <c r="BJ718" s="30">
        <v>0.16</v>
      </c>
      <c r="BK718" s="30">
        <v>41.76</v>
      </c>
      <c r="BL718" s="29"/>
      <c r="BM718" s="30">
        <v>64</v>
      </c>
      <c r="BN718" s="29"/>
      <c r="BO718" s="29"/>
      <c r="BP718" s="30">
        <v>0.24</v>
      </c>
      <c r="BQ718" s="30">
        <v>0.28000000000000003</v>
      </c>
      <c r="BR718" s="29"/>
      <c r="BS718" s="30">
        <v>13.43</v>
      </c>
      <c r="BT718" s="30">
        <v>42.77</v>
      </c>
      <c r="BU718" s="29"/>
      <c r="BV718" s="30">
        <v>0</v>
      </c>
      <c r="BW718" s="28">
        <v>153</v>
      </c>
      <c r="BX718" s="33">
        <f t="shared" si="80"/>
        <v>41.758919999999996</v>
      </c>
      <c r="BY718" s="34">
        <f>IF(COUNTIF($G$2:G718,G718)=1,1,0)</f>
        <v>1</v>
      </c>
      <c r="BZ718" s="34">
        <f t="shared" si="81"/>
        <v>1</v>
      </c>
      <c r="CA718" s="28" t="s">
        <v>3405</v>
      </c>
      <c r="CB718" s="34" t="b">
        <f t="shared" si="86"/>
        <v>0</v>
      </c>
      <c r="CC718" s="34" t="b">
        <f t="shared" si="82"/>
        <v>0</v>
      </c>
      <c r="CD718" s="34" t="b">
        <f t="array" ref="CD718">ISNUMBER(SEARCH("Touch Screen",$AJ718))</f>
        <v>0</v>
      </c>
      <c r="CE718" s="34"/>
      <c r="CF718" s="34"/>
      <c r="CG718" s="32">
        <v>33</v>
      </c>
      <c r="CH718" s="28">
        <v>0</v>
      </c>
      <c r="CI718" s="33">
        <f>('2. AC Monitors'!$A$8*'1. Version 7 Dataset'!$R718)+('1. Version 7 Dataset'!$V718*'2. AC Monitors'!$B$8)+'2. AC Monitors'!$C$8</f>
        <v>54.843740000000004</v>
      </c>
      <c r="CJ718" s="35">
        <f>BX718-('2. AC Monitors'!$B$8*V718)</f>
        <v>32.938919999999996</v>
      </c>
      <c r="CK718" s="33">
        <f>IF($CH718=0,CJ718,CJ718-('2. AC Monitors'!$A$15*'1. Version 7 Dataset'!$CG718))</f>
        <v>32.938919999999996</v>
      </c>
      <c r="CL718" s="33">
        <f>IF($CC718=TRUE,'1. Version 7 Dataset'!CK718-($CI718*'2. AC Monitors'!$B$15),'1. Version 7 Dataset'!CK718)</f>
        <v>32.938919999999996</v>
      </c>
      <c r="CM718" s="33">
        <f>IF($CD718=TRUE,CL718-($CI718*'2. AC Monitors'!$D$15),CL718)</f>
        <v>32.938919999999996</v>
      </c>
      <c r="CN718" s="33">
        <f>IF($CB718=TRUE,CM718-($CI718*'2. AC Monitors'!$E$15),CM718)</f>
        <v>32.938919999999996</v>
      </c>
      <c r="CO718" s="33">
        <f>IF($CA718="DC",CN718+(CI718*(1-'2. AC Monitors'!$D$21)),CN718)</f>
        <v>32.938919999999996</v>
      </c>
      <c r="CP718" s="35">
        <f>('2. AC Monitors'!$A$8*'1. Version 7 Dataset'!$R718)+'2. AC Monitors'!$C$8</f>
        <v>46.023740000000004</v>
      </c>
      <c r="CQ718" s="35">
        <f t="shared" si="83"/>
        <v>1</v>
      </c>
      <c r="CR718" s="33">
        <f>(IF(CD718=TRUE,CI718+(CI718*'2. AC Monitors'!$D$15),'1. Version 7 Dataset'!CI718))*0.85</f>
        <v>46.617179</v>
      </c>
      <c r="CS718" s="35">
        <f t="shared" si="84"/>
        <v>1</v>
      </c>
      <c r="CT718" s="35">
        <f>($AZ718*$R718*'3. Signage Displays'!$A$7)+'3. Signage Displays'!$B$7*TANH('3. Signage Displays'!$C$7*('1. Version 7 Dataset'!$R718+'3. Signage Displays'!$D$7)+'3. Signage Displays'!$E$7)+'3. Signage Displays'!$F$7</f>
        <v>37.166997679051399</v>
      </c>
      <c r="CU718" s="36">
        <f>($AZ718*$R718*'3. Signage Displays'!$A$7)</f>
        <v>3.3286356000000001</v>
      </c>
      <c r="CV718" s="37">
        <f>BE718-(AZ718*R718*'3. Signage Displays'!$A$7)</f>
        <v>9.9013644000000003</v>
      </c>
      <c r="CW718" s="37">
        <f>IF(CC718=TRUE,CV718-(CT718*'3. Signage Displays'!$A$12),CV718)</f>
        <v>9.9013644000000003</v>
      </c>
      <c r="CX718" s="38">
        <f>'3. Signage Displays'!$B$7*TANH('3. Signage Displays'!$C$7*('1. Version 7 Dataset'!R718+'3. Signage Displays'!$D$7)+'3. Signage Displays'!$E$7)+'3. Signage Displays'!$F$7</f>
        <v>33.8383620790514</v>
      </c>
      <c r="CY718" s="28">
        <f t="shared" si="85"/>
        <v>1</v>
      </c>
    </row>
    <row r="719" spans="1:103" s="17" customFormat="1" ht="19.5" customHeight="1">
      <c r="A719" s="28">
        <v>331</v>
      </c>
      <c r="B719" s="29" t="s">
        <v>808</v>
      </c>
      <c r="C719" s="29" t="s">
        <v>809</v>
      </c>
      <c r="D719" s="29" t="s">
        <v>810</v>
      </c>
      <c r="E719" s="29" t="s">
        <v>811</v>
      </c>
      <c r="F719" s="29" t="s">
        <v>809</v>
      </c>
      <c r="G719" s="29" t="s">
        <v>810</v>
      </c>
      <c r="H719" s="29"/>
      <c r="I719" s="29" t="s">
        <v>78</v>
      </c>
      <c r="J719" s="29" t="s">
        <v>100</v>
      </c>
      <c r="K719" s="29"/>
      <c r="L719" s="29" t="s">
        <v>80</v>
      </c>
      <c r="M719" s="29"/>
      <c r="N719" s="30">
        <v>1000</v>
      </c>
      <c r="O719" s="30">
        <v>11.9</v>
      </c>
      <c r="P719" s="30">
        <v>21.4</v>
      </c>
      <c r="Q719" s="31">
        <v>24.5</v>
      </c>
      <c r="R719" s="30">
        <v>255.05</v>
      </c>
      <c r="S719" s="30">
        <v>1.78</v>
      </c>
      <c r="T719" s="30">
        <v>1080</v>
      </c>
      <c r="U719" s="30">
        <v>1920</v>
      </c>
      <c r="V719" s="32">
        <v>2.1</v>
      </c>
      <c r="W719" s="30">
        <v>8130</v>
      </c>
      <c r="X719" s="30">
        <v>60</v>
      </c>
      <c r="Y719" s="30">
        <v>31.7</v>
      </c>
      <c r="Z719" s="29" t="s">
        <v>81</v>
      </c>
      <c r="AA719" s="29" t="s">
        <v>82</v>
      </c>
      <c r="AB719" s="29"/>
      <c r="AC719" s="29"/>
      <c r="AD719" s="29" t="s">
        <v>84</v>
      </c>
      <c r="AE719" s="29" t="s">
        <v>84</v>
      </c>
      <c r="AF719" s="29" t="s">
        <v>188</v>
      </c>
      <c r="AG719" s="29"/>
      <c r="AH719" s="29" t="s">
        <v>86</v>
      </c>
      <c r="AI719" s="29"/>
      <c r="AJ719" s="29" t="s">
        <v>86</v>
      </c>
      <c r="AK719" s="29" t="s">
        <v>86</v>
      </c>
      <c r="AL719" s="29" t="s">
        <v>87</v>
      </c>
      <c r="AM719" s="29"/>
      <c r="AN719" s="29" t="s">
        <v>86</v>
      </c>
      <c r="AO719" s="29" t="s">
        <v>86</v>
      </c>
      <c r="AP719" s="29" t="s">
        <v>86</v>
      </c>
      <c r="AQ719" s="29" t="s">
        <v>96</v>
      </c>
      <c r="AR719" s="29"/>
      <c r="AS719" s="29" t="s">
        <v>84</v>
      </c>
      <c r="AT719" s="29" t="s">
        <v>89</v>
      </c>
      <c r="AU719" s="29"/>
      <c r="AV719" s="30">
        <v>5</v>
      </c>
      <c r="AW719" s="29" t="s">
        <v>84</v>
      </c>
      <c r="AX719" s="29" t="s">
        <v>84</v>
      </c>
      <c r="AY719" s="30">
        <v>400</v>
      </c>
      <c r="AZ719" s="30">
        <v>454</v>
      </c>
      <c r="BA719" s="30">
        <v>351.5</v>
      </c>
      <c r="BB719" s="30">
        <v>200.9</v>
      </c>
      <c r="BC719" s="29"/>
      <c r="BD719" s="29"/>
      <c r="BE719" s="30">
        <v>13.81</v>
      </c>
      <c r="BF719" s="29"/>
      <c r="BG719" s="30">
        <v>0.3</v>
      </c>
      <c r="BH719" s="30">
        <v>0.28999999999999998</v>
      </c>
      <c r="BI719" s="29"/>
      <c r="BJ719" s="30">
        <v>0.19</v>
      </c>
      <c r="BK719" s="30">
        <v>44.05</v>
      </c>
      <c r="BL719" s="30">
        <v>44.05</v>
      </c>
      <c r="BM719" s="30">
        <v>56.7</v>
      </c>
      <c r="BN719" s="29"/>
      <c r="BO719" s="29"/>
      <c r="BP719" s="30">
        <v>0.22</v>
      </c>
      <c r="BQ719" s="30">
        <v>0.33</v>
      </c>
      <c r="BR719" s="30">
        <v>0.32</v>
      </c>
      <c r="BS719" s="30">
        <v>13.76</v>
      </c>
      <c r="BT719" s="30">
        <v>44.07</v>
      </c>
      <c r="BU719" s="29"/>
      <c r="BV719" s="30">
        <v>0</v>
      </c>
      <c r="BW719" s="28">
        <v>331</v>
      </c>
      <c r="BX719" s="33">
        <f t="shared" si="80"/>
        <v>44.049660000000003</v>
      </c>
      <c r="BY719" s="34">
        <f>IF(COUNTIF($G$2:G719,G719)=1,1,0)</f>
        <v>1</v>
      </c>
      <c r="BZ719" s="34">
        <f t="shared" si="81"/>
        <v>1</v>
      </c>
      <c r="CA719" s="28" t="s">
        <v>3405</v>
      </c>
      <c r="CB719" s="34" t="b">
        <f t="shared" si="86"/>
        <v>0</v>
      </c>
      <c r="CC719" s="34" t="b">
        <f t="shared" si="82"/>
        <v>0</v>
      </c>
      <c r="CD719" s="34" t="b">
        <f t="array" ref="CD719">ISNUMBER(SEARCH("Touch Screen",$AJ719))</f>
        <v>0</v>
      </c>
      <c r="CE719" s="34"/>
      <c r="CF719" s="34"/>
      <c r="CG719" s="32">
        <v>31.7</v>
      </c>
      <c r="CH719" s="28">
        <v>0</v>
      </c>
      <c r="CI719" s="33">
        <f>('2. AC Monitors'!$A$8*'1. Version 7 Dataset'!$R719)+('1. Version 7 Dataset'!$V719*'2. AC Monitors'!$B$8)+'2. AC Monitors'!$C$8</f>
        <v>47.936099999999996</v>
      </c>
      <c r="CJ719" s="35">
        <f>BX719-('2. AC Monitors'!$B$8*V719)</f>
        <v>35.229660000000003</v>
      </c>
      <c r="CK719" s="33">
        <f>IF($CH719=0,CJ719,CJ719-('2. AC Monitors'!$A$15*'1. Version 7 Dataset'!$CG719))</f>
        <v>35.229660000000003</v>
      </c>
      <c r="CL719" s="33">
        <f>IF($CC719=TRUE,'1. Version 7 Dataset'!CK719-($CI719*'2. AC Monitors'!$B$15),'1. Version 7 Dataset'!CK719)</f>
        <v>35.229660000000003</v>
      </c>
      <c r="CM719" s="33">
        <f>IF($CD719=TRUE,CL719-($CI719*'2. AC Monitors'!$D$15),CL719)</f>
        <v>35.229660000000003</v>
      </c>
      <c r="CN719" s="33">
        <f>IF($CB719=TRUE,CM719-($CI719*'2. AC Monitors'!$E$15),CM719)</f>
        <v>35.229660000000003</v>
      </c>
      <c r="CO719" s="33">
        <f>IF($CA719="DC",CN719+(CI719*(1-'2. AC Monitors'!$D$21)),CN719)</f>
        <v>35.229660000000003</v>
      </c>
      <c r="CP719" s="35">
        <f>('2. AC Monitors'!$A$8*'1. Version 7 Dataset'!$R719)+'2. AC Monitors'!$C$8</f>
        <v>39.116100000000003</v>
      </c>
      <c r="CQ719" s="35">
        <f t="shared" si="83"/>
        <v>1</v>
      </c>
      <c r="CR719" s="33">
        <f>(IF(CD719=TRUE,CI719+(CI719*'2. AC Monitors'!$D$15),'1. Version 7 Dataset'!CI719))*0.85</f>
        <v>40.745684999999995</v>
      </c>
      <c r="CS719" s="35">
        <f t="shared" si="84"/>
        <v>0</v>
      </c>
      <c r="CT719" s="35">
        <f>($AZ719*$R719*'3. Signage Displays'!$A$7)+'3. Signage Displays'!$B$7*TANH('3. Signage Displays'!$C$7*('1. Version 7 Dataset'!$R719+'3. Signage Displays'!$D$7)+'3. Signage Displays'!$E$7)+'3. Signage Displays'!$F$7</f>
        <v>35.107970078382095</v>
      </c>
      <c r="CU719" s="36">
        <f>($AZ719*$R719*'3. Signage Displays'!$A$7)</f>
        <v>4.6317080000000006</v>
      </c>
      <c r="CV719" s="37">
        <f>BE719-(AZ719*R719*'3. Signage Displays'!$A$7)</f>
        <v>9.178291999999999</v>
      </c>
      <c r="CW719" s="37">
        <f>IF(CC719=TRUE,CV719-(CT719*'3. Signage Displays'!$A$12),CV719)</f>
        <v>9.178291999999999</v>
      </c>
      <c r="CX719" s="38">
        <f>'3. Signage Displays'!$B$7*TANH('3. Signage Displays'!$C$7*('1. Version 7 Dataset'!R719+'3. Signage Displays'!$D$7)+'3. Signage Displays'!$E$7)+'3. Signage Displays'!$F$7</f>
        <v>30.476262078382096</v>
      </c>
      <c r="CY719" s="28">
        <f t="shared" si="85"/>
        <v>1</v>
      </c>
    </row>
    <row r="720" spans="1:103" s="17" customFormat="1" ht="19.5" customHeight="1">
      <c r="A720" s="28">
        <v>401</v>
      </c>
      <c r="B720" s="29" t="s">
        <v>1268</v>
      </c>
      <c r="C720" s="29" t="s">
        <v>1437</v>
      </c>
      <c r="D720" s="29" t="s">
        <v>1438</v>
      </c>
      <c r="E720" s="29" t="s">
        <v>1271</v>
      </c>
      <c r="F720" s="29" t="s">
        <v>1439</v>
      </c>
      <c r="G720" s="29" t="s">
        <v>1440</v>
      </c>
      <c r="H720" s="29"/>
      <c r="I720" s="29" t="s">
        <v>78</v>
      </c>
      <c r="J720" s="29" t="s">
        <v>100</v>
      </c>
      <c r="K720" s="29"/>
      <c r="L720" s="29" t="s">
        <v>80</v>
      </c>
      <c r="M720" s="29"/>
      <c r="N720" s="30">
        <v>1000</v>
      </c>
      <c r="O720" s="30">
        <v>13.2</v>
      </c>
      <c r="P720" s="30">
        <v>23.5</v>
      </c>
      <c r="Q720" s="31">
        <v>27</v>
      </c>
      <c r="R720" s="30">
        <v>311.37</v>
      </c>
      <c r="S720" s="30">
        <v>1.78</v>
      </c>
      <c r="T720" s="30">
        <v>1080</v>
      </c>
      <c r="U720" s="30">
        <v>1920</v>
      </c>
      <c r="V720" s="32">
        <v>2.1</v>
      </c>
      <c r="W720" s="30">
        <v>6660</v>
      </c>
      <c r="X720" s="30">
        <v>60</v>
      </c>
      <c r="Y720" s="30">
        <v>33.9</v>
      </c>
      <c r="Z720" s="29" t="s">
        <v>81</v>
      </c>
      <c r="AA720" s="29" t="s">
        <v>82</v>
      </c>
      <c r="AB720" s="30">
        <v>60</v>
      </c>
      <c r="AC720" s="30">
        <v>60</v>
      </c>
      <c r="AD720" s="29" t="s">
        <v>84</v>
      </c>
      <c r="AE720" s="29" t="s">
        <v>84</v>
      </c>
      <c r="AF720" s="29" t="s">
        <v>580</v>
      </c>
      <c r="AG720" s="29"/>
      <c r="AH720" s="29" t="s">
        <v>120</v>
      </c>
      <c r="AI720" s="29"/>
      <c r="AJ720" s="29" t="s">
        <v>120</v>
      </c>
      <c r="AK720" s="29" t="s">
        <v>86</v>
      </c>
      <c r="AL720" s="29" t="s">
        <v>102</v>
      </c>
      <c r="AM720" s="29"/>
      <c r="AN720" s="29" t="s">
        <v>86</v>
      </c>
      <c r="AO720" s="29" t="s">
        <v>86</v>
      </c>
      <c r="AP720" s="29" t="s">
        <v>86</v>
      </c>
      <c r="AQ720" s="29" t="s">
        <v>96</v>
      </c>
      <c r="AR720" s="29"/>
      <c r="AS720" s="29" t="s">
        <v>84</v>
      </c>
      <c r="AT720" s="29" t="s">
        <v>89</v>
      </c>
      <c r="AU720" s="29"/>
      <c r="AV720" s="30">
        <v>0</v>
      </c>
      <c r="AW720" s="29" t="s">
        <v>84</v>
      </c>
      <c r="AX720" s="29" t="s">
        <v>84</v>
      </c>
      <c r="AY720" s="30">
        <v>300</v>
      </c>
      <c r="AZ720" s="30">
        <v>324</v>
      </c>
      <c r="BA720" s="30">
        <v>261</v>
      </c>
      <c r="BB720" s="30">
        <v>200.2</v>
      </c>
      <c r="BC720" s="29"/>
      <c r="BD720" s="29"/>
      <c r="BE720" s="30">
        <v>14.6</v>
      </c>
      <c r="BF720" s="29"/>
      <c r="BG720" s="30">
        <v>0.28000000000000003</v>
      </c>
      <c r="BH720" s="29"/>
      <c r="BI720" s="29"/>
      <c r="BJ720" s="30">
        <v>0.14000000000000001</v>
      </c>
      <c r="BK720" s="30">
        <v>46.36</v>
      </c>
      <c r="BL720" s="30">
        <v>46.36</v>
      </c>
      <c r="BM720" s="30">
        <v>64</v>
      </c>
      <c r="BN720" s="29"/>
      <c r="BO720" s="29"/>
      <c r="BP720" s="30">
        <v>0.2</v>
      </c>
      <c r="BQ720" s="30">
        <v>0.34</v>
      </c>
      <c r="BR720" s="29"/>
      <c r="BS720" s="30">
        <v>15.32</v>
      </c>
      <c r="BT720" s="30">
        <v>48.9</v>
      </c>
      <c r="BU720" s="29"/>
      <c r="BV720" s="30">
        <v>0</v>
      </c>
      <c r="BW720" s="28">
        <v>401</v>
      </c>
      <c r="BX720" s="33">
        <f t="shared" si="80"/>
        <v>46.35792</v>
      </c>
      <c r="BY720" s="34">
        <f>IF(COUNTIF($G$2:G720,G720)=1,1,0)</f>
        <v>1</v>
      </c>
      <c r="BZ720" s="34">
        <f t="shared" si="81"/>
        <v>1</v>
      </c>
      <c r="CA720" s="28" t="s">
        <v>3405</v>
      </c>
      <c r="CB720" s="34" t="b">
        <f t="shared" si="86"/>
        <v>0</v>
      </c>
      <c r="CC720" s="34" t="b">
        <f t="shared" si="82"/>
        <v>0</v>
      </c>
      <c r="CD720" s="34" t="b">
        <f t="array" ref="CD720">ISNUMBER(SEARCH("Touch Screen",$AJ720))</f>
        <v>0</v>
      </c>
      <c r="CE720" s="34"/>
      <c r="CF720" s="34"/>
      <c r="CG720" s="32">
        <v>33.9</v>
      </c>
      <c r="CH720" s="28">
        <v>0</v>
      </c>
      <c r="CI720" s="33">
        <f>('2. AC Monitors'!$A$8*'1. Version 7 Dataset'!$R720)+('1. Version 7 Dataset'!$V720*'2. AC Monitors'!$B$8)+'2. AC Monitors'!$C$8</f>
        <v>54.807139999999997</v>
      </c>
      <c r="CJ720" s="35">
        <f>BX720-('2. AC Monitors'!$B$8*V720)</f>
        <v>37.53792</v>
      </c>
      <c r="CK720" s="33">
        <f>IF($CH720=0,CJ720,CJ720-('2. AC Monitors'!$A$15*'1. Version 7 Dataset'!$CG720))</f>
        <v>37.53792</v>
      </c>
      <c r="CL720" s="33">
        <f>IF($CC720=TRUE,'1. Version 7 Dataset'!CK720-($CI720*'2. AC Monitors'!$B$15),'1. Version 7 Dataset'!CK720)</f>
        <v>37.53792</v>
      </c>
      <c r="CM720" s="33">
        <f>IF($CD720=TRUE,CL720-($CI720*'2. AC Monitors'!$D$15),CL720)</f>
        <v>37.53792</v>
      </c>
      <c r="CN720" s="33">
        <f>IF($CB720=TRUE,CM720-($CI720*'2. AC Monitors'!$E$15),CM720)</f>
        <v>37.53792</v>
      </c>
      <c r="CO720" s="33">
        <f>IF($CA720="DC",CN720+(CI720*(1-'2. AC Monitors'!$D$21)),CN720)</f>
        <v>37.53792</v>
      </c>
      <c r="CP720" s="35">
        <f>('2. AC Monitors'!$A$8*'1. Version 7 Dataset'!$R720)+'2. AC Monitors'!$C$8</f>
        <v>45.987139999999997</v>
      </c>
      <c r="CQ720" s="35">
        <f t="shared" si="83"/>
        <v>1</v>
      </c>
      <c r="CR720" s="33">
        <f>(IF(CD720=TRUE,CI720+(CI720*'2. AC Monitors'!$D$15),'1. Version 7 Dataset'!CI720))*0.85</f>
        <v>46.586068999999995</v>
      </c>
      <c r="CS720" s="35">
        <f t="shared" si="84"/>
        <v>1</v>
      </c>
      <c r="CT720" s="35">
        <f>($AZ720*$R720*'3. Signage Displays'!$A$7)+'3. Signage Displays'!$B$7*TANH('3. Signage Displays'!$C$7*('1. Version 7 Dataset'!$R720+'3. Signage Displays'!$D$7)+'3. Signage Displays'!$E$7)+'3. Signage Displays'!$F$7</f>
        <v>37.855956347288142</v>
      </c>
      <c r="CU720" s="36">
        <f>($AZ720*$R720*'3. Signage Displays'!$A$7)</f>
        <v>4.0353552000000006</v>
      </c>
      <c r="CV720" s="37">
        <f>BE720-(AZ720*R720*'3. Signage Displays'!$A$7)</f>
        <v>10.5646448</v>
      </c>
      <c r="CW720" s="37">
        <f>IF(CC720=TRUE,CV720-(CT720*'3. Signage Displays'!$A$12),CV720)</f>
        <v>10.5646448</v>
      </c>
      <c r="CX720" s="38">
        <f>'3. Signage Displays'!$B$7*TANH('3. Signage Displays'!$C$7*('1. Version 7 Dataset'!R720+'3. Signage Displays'!$D$7)+'3. Signage Displays'!$E$7)+'3. Signage Displays'!$F$7</f>
        <v>33.820601147288144</v>
      </c>
      <c r="CY720" s="28">
        <f t="shared" si="85"/>
        <v>1</v>
      </c>
    </row>
    <row r="721" spans="1:103" s="17" customFormat="1" ht="19.5" customHeight="1">
      <c r="A721" s="28">
        <v>412</v>
      </c>
      <c r="B721" s="29" t="s">
        <v>808</v>
      </c>
      <c r="C721" s="29" t="s">
        <v>859</v>
      </c>
      <c r="D721" s="29" t="s">
        <v>860</v>
      </c>
      <c r="E721" s="29" t="s">
        <v>814</v>
      </c>
      <c r="F721" s="29" t="s">
        <v>861</v>
      </c>
      <c r="G721" s="29" t="s">
        <v>862</v>
      </c>
      <c r="H721" s="29"/>
      <c r="I721" s="29" t="s">
        <v>78</v>
      </c>
      <c r="J721" s="29" t="s">
        <v>79</v>
      </c>
      <c r="K721" s="29"/>
      <c r="L721" s="29" t="s">
        <v>80</v>
      </c>
      <c r="M721" s="29"/>
      <c r="N721" s="30">
        <v>1000</v>
      </c>
      <c r="O721" s="30">
        <v>11.3</v>
      </c>
      <c r="P721" s="30">
        <v>20</v>
      </c>
      <c r="Q721" s="31">
        <v>23</v>
      </c>
      <c r="R721" s="30">
        <v>226.05</v>
      </c>
      <c r="S721" s="30">
        <v>1.78</v>
      </c>
      <c r="T721" s="30">
        <v>1080</v>
      </c>
      <c r="U721" s="30">
        <v>1920</v>
      </c>
      <c r="V721" s="32">
        <v>2.1</v>
      </c>
      <c r="W721" s="30">
        <v>9173</v>
      </c>
      <c r="X721" s="30">
        <v>60</v>
      </c>
      <c r="Y721" s="30">
        <v>33.5</v>
      </c>
      <c r="Z721" s="29" t="s">
        <v>81</v>
      </c>
      <c r="AA721" s="29" t="s">
        <v>82</v>
      </c>
      <c r="AB721" s="29"/>
      <c r="AC721" s="29"/>
      <c r="AD721" s="29" t="s">
        <v>84</v>
      </c>
      <c r="AE721" s="29" t="s">
        <v>83</v>
      </c>
      <c r="AF721" s="29" t="s">
        <v>863</v>
      </c>
      <c r="AG721" s="29"/>
      <c r="AH721" s="29" t="s">
        <v>120</v>
      </c>
      <c r="AI721" s="29"/>
      <c r="AJ721" s="29" t="s">
        <v>120</v>
      </c>
      <c r="AK721" s="29" t="s">
        <v>86</v>
      </c>
      <c r="AL721" s="29" t="s">
        <v>87</v>
      </c>
      <c r="AM721" s="29"/>
      <c r="AN721" s="29" t="s">
        <v>86</v>
      </c>
      <c r="AO721" s="29" t="s">
        <v>86</v>
      </c>
      <c r="AP721" s="29" t="s">
        <v>86</v>
      </c>
      <c r="AQ721" s="29" t="s">
        <v>96</v>
      </c>
      <c r="AR721" s="29"/>
      <c r="AS721" s="29" t="s">
        <v>84</v>
      </c>
      <c r="AT721" s="29" t="s">
        <v>89</v>
      </c>
      <c r="AU721" s="29"/>
      <c r="AV721" s="29"/>
      <c r="AW721" s="29" t="s">
        <v>84</v>
      </c>
      <c r="AX721" s="29" t="s">
        <v>83</v>
      </c>
      <c r="AY721" s="30">
        <v>250</v>
      </c>
      <c r="AZ721" s="30">
        <v>299.8</v>
      </c>
      <c r="BA721" s="30">
        <v>261.7</v>
      </c>
      <c r="BB721" s="30">
        <v>201.9</v>
      </c>
      <c r="BC721" s="29"/>
      <c r="BD721" s="29"/>
      <c r="BE721" s="30">
        <v>12.9</v>
      </c>
      <c r="BF721" s="29"/>
      <c r="BG721" s="30">
        <v>0.14000000000000001</v>
      </c>
      <c r="BH721" s="29"/>
      <c r="BI721" s="29"/>
      <c r="BJ721" s="30">
        <v>0.12</v>
      </c>
      <c r="BK721" s="30">
        <v>40.380000000000003</v>
      </c>
      <c r="BL721" s="30">
        <v>40.380000000000003</v>
      </c>
      <c r="BM721" s="30">
        <v>50.8</v>
      </c>
      <c r="BN721" s="29"/>
      <c r="BO721" s="29"/>
      <c r="BP721" s="30">
        <v>0.17</v>
      </c>
      <c r="BQ721" s="30">
        <v>0.21</v>
      </c>
      <c r="BR721" s="29"/>
      <c r="BS721" s="30">
        <v>13.44</v>
      </c>
      <c r="BT721" s="30">
        <v>42.38</v>
      </c>
      <c r="BU721" s="29"/>
      <c r="BV721" s="30">
        <v>0</v>
      </c>
      <c r="BW721" s="28">
        <v>412</v>
      </c>
      <c r="BX721" s="33">
        <f t="shared" si="80"/>
        <v>40.348559999999999</v>
      </c>
      <c r="BY721" s="34">
        <f>IF(COUNTIF($G$2:G721,G721)=1,1,0)</f>
        <v>1</v>
      </c>
      <c r="BZ721" s="34">
        <f t="shared" si="81"/>
        <v>1</v>
      </c>
      <c r="CA721" s="28" t="s">
        <v>3405</v>
      </c>
      <c r="CB721" s="34" t="b">
        <f t="shared" si="86"/>
        <v>0</v>
      </c>
      <c r="CC721" s="34" t="b">
        <f t="shared" si="82"/>
        <v>0</v>
      </c>
      <c r="CD721" s="34" t="b">
        <f t="array" ref="CD721">ISNUMBER(SEARCH("Touch Screen",$AJ721))</f>
        <v>0</v>
      </c>
      <c r="CE721" s="34"/>
      <c r="CF721" s="34"/>
      <c r="CG721" s="32">
        <v>33.5</v>
      </c>
      <c r="CH721" s="28">
        <v>0</v>
      </c>
      <c r="CI721" s="33">
        <f>('2. AC Monitors'!$A$8*'1. Version 7 Dataset'!$R721)+('1. Version 7 Dataset'!$V721*'2. AC Monitors'!$B$8)+'2. AC Monitors'!$C$8</f>
        <v>44.398099999999999</v>
      </c>
      <c r="CJ721" s="35">
        <f>BX721-('2. AC Monitors'!$B$8*V721)</f>
        <v>31.528559999999999</v>
      </c>
      <c r="CK721" s="33">
        <f>IF($CH721=0,CJ721,CJ721-('2. AC Monitors'!$A$15*'1. Version 7 Dataset'!$CG721))</f>
        <v>31.528559999999999</v>
      </c>
      <c r="CL721" s="33">
        <f>IF($CC721=TRUE,'1. Version 7 Dataset'!CK721-($CI721*'2. AC Monitors'!$B$15),'1. Version 7 Dataset'!CK721)</f>
        <v>31.528559999999999</v>
      </c>
      <c r="CM721" s="33">
        <f>IF($CD721=TRUE,CL721-($CI721*'2. AC Monitors'!$D$15),CL721)</f>
        <v>31.528559999999999</v>
      </c>
      <c r="CN721" s="33">
        <f>IF($CB721=TRUE,CM721-($CI721*'2. AC Monitors'!$E$15),CM721)</f>
        <v>31.528559999999999</v>
      </c>
      <c r="CO721" s="33">
        <f>IF($CA721="DC",CN721+(CI721*(1-'2. AC Monitors'!$D$21)),CN721)</f>
        <v>31.528559999999999</v>
      </c>
      <c r="CP721" s="35">
        <f>('2. AC Monitors'!$A$8*'1. Version 7 Dataset'!$R721)+'2. AC Monitors'!$C$8</f>
        <v>35.578099999999999</v>
      </c>
      <c r="CQ721" s="35">
        <f t="shared" si="83"/>
        <v>1</v>
      </c>
      <c r="CR721" s="33">
        <f>(IF(CD721=TRUE,CI721+(CI721*'2. AC Monitors'!$D$15),'1. Version 7 Dataset'!CI721))*0.85</f>
        <v>37.738385000000001</v>
      </c>
      <c r="CS721" s="35">
        <f t="shared" si="84"/>
        <v>0</v>
      </c>
      <c r="CT721" s="35">
        <f>($AZ721*$R721*'3. Signage Displays'!$A$7)+'3. Signage Displays'!$B$7*TANH('3. Signage Displays'!$C$7*('1. Version 7 Dataset'!$R721+'3. Signage Displays'!$D$7)+'3. Signage Displays'!$E$7)+'3. Signage Displays'!$F$7</f>
        <v>31.458248081943154</v>
      </c>
      <c r="CU721" s="36">
        <f>($AZ721*$R721*'3. Signage Displays'!$A$7)</f>
        <v>2.7107916000000007</v>
      </c>
      <c r="CV721" s="37">
        <f>BE721-(AZ721*R721*'3. Signage Displays'!$A$7)</f>
        <v>10.1892084</v>
      </c>
      <c r="CW721" s="37">
        <f>IF(CC721=TRUE,CV721-(CT721*'3. Signage Displays'!$A$12),CV721)</f>
        <v>10.1892084</v>
      </c>
      <c r="CX721" s="38">
        <f>'3. Signage Displays'!$B$7*TANH('3. Signage Displays'!$C$7*('1. Version 7 Dataset'!R721+'3. Signage Displays'!$D$7)+'3. Signage Displays'!$E$7)+'3. Signage Displays'!$F$7</f>
        <v>28.747456481943154</v>
      </c>
      <c r="CY721" s="28">
        <f t="shared" si="85"/>
        <v>1</v>
      </c>
    </row>
    <row r="722" spans="1:103" s="17" customFormat="1" ht="19.5" customHeight="1">
      <c r="A722" s="28">
        <v>413</v>
      </c>
      <c r="B722" s="29" t="s">
        <v>808</v>
      </c>
      <c r="C722" s="29" t="s">
        <v>1087</v>
      </c>
      <c r="D722" s="29" t="s">
        <v>1088</v>
      </c>
      <c r="E722" s="29" t="s">
        <v>814</v>
      </c>
      <c r="F722" s="29" t="s">
        <v>1089</v>
      </c>
      <c r="G722" s="29" t="s">
        <v>1090</v>
      </c>
      <c r="H722" s="29" t="s">
        <v>1091</v>
      </c>
      <c r="I722" s="29" t="s">
        <v>78</v>
      </c>
      <c r="J722" s="29" t="s">
        <v>79</v>
      </c>
      <c r="K722" s="29"/>
      <c r="L722" s="29" t="s">
        <v>80</v>
      </c>
      <c r="M722" s="29"/>
      <c r="N722" s="30">
        <v>1000</v>
      </c>
      <c r="O722" s="30">
        <v>11.3</v>
      </c>
      <c r="P722" s="30">
        <v>20</v>
      </c>
      <c r="Q722" s="31">
        <v>23</v>
      </c>
      <c r="R722" s="30">
        <v>226.05</v>
      </c>
      <c r="S722" s="30">
        <v>1.78</v>
      </c>
      <c r="T722" s="30">
        <v>1080</v>
      </c>
      <c r="U722" s="30">
        <v>1920</v>
      </c>
      <c r="V722" s="32">
        <v>2.1</v>
      </c>
      <c r="W722" s="30">
        <v>9173</v>
      </c>
      <c r="X722" s="30">
        <v>60</v>
      </c>
      <c r="Y722" s="30">
        <v>33.5</v>
      </c>
      <c r="Z722" s="29" t="s">
        <v>81</v>
      </c>
      <c r="AA722" s="29" t="s">
        <v>82</v>
      </c>
      <c r="AB722" s="29"/>
      <c r="AC722" s="29"/>
      <c r="AD722" s="29" t="s">
        <v>84</v>
      </c>
      <c r="AE722" s="29" t="s">
        <v>83</v>
      </c>
      <c r="AF722" s="29" t="s">
        <v>863</v>
      </c>
      <c r="AG722" s="29"/>
      <c r="AH722" s="29" t="s">
        <v>120</v>
      </c>
      <c r="AI722" s="29"/>
      <c r="AJ722" s="29" t="s">
        <v>120</v>
      </c>
      <c r="AK722" s="29" t="s">
        <v>86</v>
      </c>
      <c r="AL722" s="29" t="s">
        <v>87</v>
      </c>
      <c r="AM722" s="29"/>
      <c r="AN722" s="29" t="s">
        <v>86</v>
      </c>
      <c r="AO722" s="29" t="s">
        <v>86</v>
      </c>
      <c r="AP722" s="29" t="s">
        <v>86</v>
      </c>
      <c r="AQ722" s="29" t="s">
        <v>96</v>
      </c>
      <c r="AR722" s="29"/>
      <c r="AS722" s="29" t="s">
        <v>84</v>
      </c>
      <c r="AT722" s="29" t="s">
        <v>89</v>
      </c>
      <c r="AU722" s="29"/>
      <c r="AV722" s="29"/>
      <c r="AW722" s="29" t="s">
        <v>84</v>
      </c>
      <c r="AX722" s="29" t="s">
        <v>83</v>
      </c>
      <c r="AY722" s="30">
        <v>250</v>
      </c>
      <c r="AZ722" s="30">
        <v>299.8</v>
      </c>
      <c r="BA722" s="30">
        <v>261.7</v>
      </c>
      <c r="BB722" s="30">
        <v>201.9</v>
      </c>
      <c r="BC722" s="29"/>
      <c r="BD722" s="29"/>
      <c r="BE722" s="30">
        <v>12.9</v>
      </c>
      <c r="BF722" s="29"/>
      <c r="BG722" s="30">
        <v>0.14000000000000001</v>
      </c>
      <c r="BH722" s="29"/>
      <c r="BI722" s="29"/>
      <c r="BJ722" s="30">
        <v>0.12</v>
      </c>
      <c r="BK722" s="30">
        <v>40.380000000000003</v>
      </c>
      <c r="BL722" s="30">
        <v>40.380000000000003</v>
      </c>
      <c r="BM722" s="30">
        <v>50.8</v>
      </c>
      <c r="BN722" s="29"/>
      <c r="BO722" s="29"/>
      <c r="BP722" s="30">
        <v>0.17</v>
      </c>
      <c r="BQ722" s="30">
        <v>0.21</v>
      </c>
      <c r="BR722" s="29"/>
      <c r="BS722" s="30">
        <v>13.44</v>
      </c>
      <c r="BT722" s="30">
        <v>42.38</v>
      </c>
      <c r="BU722" s="29"/>
      <c r="BV722" s="30">
        <v>0</v>
      </c>
      <c r="BW722" s="28">
        <v>413</v>
      </c>
      <c r="BX722" s="33">
        <f t="shared" si="80"/>
        <v>40.348559999999999</v>
      </c>
      <c r="BY722" s="34">
        <f>IF(COUNTIF($G$2:G722,G722)=1,1,0)</f>
        <v>1</v>
      </c>
      <c r="BZ722" s="34">
        <f t="shared" si="81"/>
        <v>1</v>
      </c>
      <c r="CA722" s="28" t="s">
        <v>3405</v>
      </c>
      <c r="CB722" s="34" t="b">
        <f t="shared" si="86"/>
        <v>0</v>
      </c>
      <c r="CC722" s="34" t="b">
        <f t="shared" si="82"/>
        <v>0</v>
      </c>
      <c r="CD722" s="34" t="b">
        <f t="array" ref="CD722">ISNUMBER(SEARCH("Touch Screen",$AJ722))</f>
        <v>0</v>
      </c>
      <c r="CE722" s="34"/>
      <c r="CF722" s="34"/>
      <c r="CG722" s="32">
        <v>33.5</v>
      </c>
      <c r="CH722" s="28">
        <v>0</v>
      </c>
      <c r="CI722" s="33">
        <f>('2. AC Monitors'!$A$8*'1. Version 7 Dataset'!$R722)+('1. Version 7 Dataset'!$V722*'2. AC Monitors'!$B$8)+'2. AC Monitors'!$C$8</f>
        <v>44.398099999999999</v>
      </c>
      <c r="CJ722" s="35">
        <f>BX722-('2. AC Monitors'!$B$8*V722)</f>
        <v>31.528559999999999</v>
      </c>
      <c r="CK722" s="33">
        <f>IF($CH722=0,CJ722,CJ722-('2. AC Monitors'!$A$15*'1. Version 7 Dataset'!$CG722))</f>
        <v>31.528559999999999</v>
      </c>
      <c r="CL722" s="33">
        <f>IF($CC722=TRUE,'1. Version 7 Dataset'!CK722-($CI722*'2. AC Monitors'!$B$15),'1. Version 7 Dataset'!CK722)</f>
        <v>31.528559999999999</v>
      </c>
      <c r="CM722" s="33">
        <f>IF($CD722=TRUE,CL722-($CI722*'2. AC Monitors'!$D$15),CL722)</f>
        <v>31.528559999999999</v>
      </c>
      <c r="CN722" s="33">
        <f>IF($CB722=TRUE,CM722-($CI722*'2. AC Monitors'!$E$15),CM722)</f>
        <v>31.528559999999999</v>
      </c>
      <c r="CO722" s="33">
        <f>IF($CA722="DC",CN722+(CI722*(1-'2. AC Monitors'!$D$21)),CN722)</f>
        <v>31.528559999999999</v>
      </c>
      <c r="CP722" s="35">
        <f>('2. AC Monitors'!$A$8*'1. Version 7 Dataset'!$R722)+'2. AC Monitors'!$C$8</f>
        <v>35.578099999999999</v>
      </c>
      <c r="CQ722" s="35">
        <f t="shared" si="83"/>
        <v>1</v>
      </c>
      <c r="CR722" s="33">
        <f>(IF(CD722=TRUE,CI722+(CI722*'2. AC Monitors'!$D$15),'1. Version 7 Dataset'!CI722))*0.85</f>
        <v>37.738385000000001</v>
      </c>
      <c r="CS722" s="35">
        <f t="shared" si="84"/>
        <v>0</v>
      </c>
      <c r="CT722" s="35">
        <f>($AZ722*$R722*'3. Signage Displays'!$A$7)+'3. Signage Displays'!$B$7*TANH('3. Signage Displays'!$C$7*('1. Version 7 Dataset'!$R722+'3. Signage Displays'!$D$7)+'3. Signage Displays'!$E$7)+'3. Signage Displays'!$F$7</f>
        <v>31.458248081943154</v>
      </c>
      <c r="CU722" s="36">
        <f>($AZ722*$R722*'3. Signage Displays'!$A$7)</f>
        <v>2.7107916000000007</v>
      </c>
      <c r="CV722" s="37">
        <f>BE722-(AZ722*R722*'3. Signage Displays'!$A$7)</f>
        <v>10.1892084</v>
      </c>
      <c r="CW722" s="37">
        <f>IF(CC722=TRUE,CV722-(CT722*'3. Signage Displays'!$A$12),CV722)</f>
        <v>10.1892084</v>
      </c>
      <c r="CX722" s="38">
        <f>'3. Signage Displays'!$B$7*TANH('3. Signage Displays'!$C$7*('1. Version 7 Dataset'!R722+'3. Signage Displays'!$D$7)+'3. Signage Displays'!$E$7)+'3. Signage Displays'!$F$7</f>
        <v>28.747456481943154</v>
      </c>
      <c r="CY722" s="28">
        <f t="shared" si="85"/>
        <v>1</v>
      </c>
    </row>
    <row r="723" spans="1:103" s="17" customFormat="1" ht="19.5" customHeight="1">
      <c r="A723" s="28">
        <v>425</v>
      </c>
      <c r="B723" s="29" t="s">
        <v>446</v>
      </c>
      <c r="C723" s="29" t="s">
        <v>453</v>
      </c>
      <c r="D723" s="29" t="s">
        <v>454</v>
      </c>
      <c r="E723" s="29" t="s">
        <v>449</v>
      </c>
      <c r="F723" s="29" t="s">
        <v>455</v>
      </c>
      <c r="G723" s="29" t="s">
        <v>456</v>
      </c>
      <c r="H723" s="29"/>
      <c r="I723" s="29" t="s">
        <v>78</v>
      </c>
      <c r="J723" s="29" t="s">
        <v>132</v>
      </c>
      <c r="K723" s="29"/>
      <c r="L723" s="29" t="s">
        <v>80</v>
      </c>
      <c r="M723" s="29"/>
      <c r="N723" s="30">
        <v>3000</v>
      </c>
      <c r="O723" s="30">
        <v>13.2</v>
      </c>
      <c r="P723" s="30">
        <v>23.5</v>
      </c>
      <c r="Q723" s="31">
        <v>27</v>
      </c>
      <c r="R723" s="30">
        <v>311.37</v>
      </c>
      <c r="S723" s="30">
        <v>1.78</v>
      </c>
      <c r="T723" s="30">
        <v>1080</v>
      </c>
      <c r="U723" s="30">
        <v>1920</v>
      </c>
      <c r="V723" s="32">
        <v>2.1</v>
      </c>
      <c r="W723" s="30">
        <v>6660</v>
      </c>
      <c r="X723" s="30">
        <v>60</v>
      </c>
      <c r="Y723" s="30">
        <v>33.1</v>
      </c>
      <c r="Z723" s="29" t="s">
        <v>81</v>
      </c>
      <c r="AA723" s="29" t="s">
        <v>82</v>
      </c>
      <c r="AB723" s="29"/>
      <c r="AC723" s="29"/>
      <c r="AD723" s="29" t="s">
        <v>84</v>
      </c>
      <c r="AE723" s="29" t="s">
        <v>84</v>
      </c>
      <c r="AF723" s="29" t="s">
        <v>457</v>
      </c>
      <c r="AG723" s="29"/>
      <c r="AH723" s="29" t="s">
        <v>120</v>
      </c>
      <c r="AI723" s="29"/>
      <c r="AJ723" s="29" t="s">
        <v>120</v>
      </c>
      <c r="AK723" s="29" t="s">
        <v>86</v>
      </c>
      <c r="AL723" s="29" t="s">
        <v>87</v>
      </c>
      <c r="AM723" s="29"/>
      <c r="AN723" s="29" t="s">
        <v>86</v>
      </c>
      <c r="AO723" s="29" t="s">
        <v>86</v>
      </c>
      <c r="AP723" s="29" t="s">
        <v>86</v>
      </c>
      <c r="AQ723" s="29" t="s">
        <v>96</v>
      </c>
      <c r="AR723" s="29"/>
      <c r="AS723" s="29" t="s">
        <v>84</v>
      </c>
      <c r="AT723" s="29" t="s">
        <v>89</v>
      </c>
      <c r="AU723" s="29"/>
      <c r="AV723" s="29"/>
      <c r="AW723" s="29" t="s">
        <v>84</v>
      </c>
      <c r="AX723" s="29" t="s">
        <v>83</v>
      </c>
      <c r="AY723" s="30">
        <v>300</v>
      </c>
      <c r="AZ723" s="30">
        <v>383.5</v>
      </c>
      <c r="BA723" s="30">
        <v>331.2</v>
      </c>
      <c r="BB723" s="30">
        <v>202.8</v>
      </c>
      <c r="BC723" s="29"/>
      <c r="BD723" s="29"/>
      <c r="BE723" s="30">
        <v>16.89</v>
      </c>
      <c r="BF723" s="29"/>
      <c r="BG723" s="30">
        <v>0.34</v>
      </c>
      <c r="BH723" s="29"/>
      <c r="BI723" s="29"/>
      <c r="BJ723" s="30">
        <v>0.19</v>
      </c>
      <c r="BK723" s="30">
        <v>53.74</v>
      </c>
      <c r="BL723" s="29"/>
      <c r="BM723" s="30">
        <v>64</v>
      </c>
      <c r="BN723" s="29"/>
      <c r="BO723" s="29"/>
      <c r="BP723" s="30">
        <v>0.21</v>
      </c>
      <c r="BQ723" s="30">
        <v>0.37</v>
      </c>
      <c r="BR723" s="30">
        <v>0.23</v>
      </c>
      <c r="BS723" s="30">
        <v>16.79</v>
      </c>
      <c r="BT723" s="30">
        <v>53.58</v>
      </c>
      <c r="BU723" s="29"/>
      <c r="BV723" s="30">
        <v>0</v>
      </c>
      <c r="BW723" s="28">
        <v>425</v>
      </c>
      <c r="BX723" s="33">
        <f t="shared" si="80"/>
        <v>53.720700000000001</v>
      </c>
      <c r="BY723" s="34">
        <f>IF(COUNTIF($G$2:G723,G723)=1,1,0)</f>
        <v>1</v>
      </c>
      <c r="BZ723" s="34">
        <f t="shared" si="81"/>
        <v>1</v>
      </c>
      <c r="CA723" s="28" t="s">
        <v>3405</v>
      </c>
      <c r="CB723" s="34" t="b">
        <f t="shared" si="86"/>
        <v>0</v>
      </c>
      <c r="CC723" s="34" t="b">
        <f t="shared" si="82"/>
        <v>0</v>
      </c>
      <c r="CD723" s="34" t="b">
        <f t="array" ref="CD723">ISNUMBER(SEARCH("Touch Screen",$AJ723))</f>
        <v>0</v>
      </c>
      <c r="CE723" s="34"/>
      <c r="CF723" s="34"/>
      <c r="CG723" s="32">
        <v>33.1</v>
      </c>
      <c r="CH723" s="28">
        <v>0</v>
      </c>
      <c r="CI723" s="33">
        <f>('2. AC Monitors'!$A$8*'1. Version 7 Dataset'!$R723)+('1. Version 7 Dataset'!$V723*'2. AC Monitors'!$B$8)+'2. AC Monitors'!$C$8</f>
        <v>54.807139999999997</v>
      </c>
      <c r="CJ723" s="35">
        <f>BX723-('2. AC Monitors'!$B$8*V723)</f>
        <v>44.900700000000001</v>
      </c>
      <c r="CK723" s="33">
        <f>IF($CH723=0,CJ723,CJ723-('2. AC Monitors'!$A$15*'1. Version 7 Dataset'!$CG723))</f>
        <v>44.900700000000001</v>
      </c>
      <c r="CL723" s="33">
        <f>IF($CC723=TRUE,'1. Version 7 Dataset'!CK723-($CI723*'2. AC Monitors'!$B$15),'1. Version 7 Dataset'!CK723)</f>
        <v>44.900700000000001</v>
      </c>
      <c r="CM723" s="33">
        <f>IF($CD723=TRUE,CL723-($CI723*'2. AC Monitors'!$D$15),CL723)</f>
        <v>44.900700000000001</v>
      </c>
      <c r="CN723" s="33">
        <f>IF($CB723=TRUE,CM723-($CI723*'2. AC Monitors'!$E$15),CM723)</f>
        <v>44.900700000000001</v>
      </c>
      <c r="CO723" s="33">
        <f>IF($CA723="DC",CN723+(CI723*(1-'2. AC Monitors'!$D$21)),CN723)</f>
        <v>44.900700000000001</v>
      </c>
      <c r="CP723" s="35">
        <f>('2. AC Monitors'!$A$8*'1. Version 7 Dataset'!$R723)+'2. AC Monitors'!$C$8</f>
        <v>45.987139999999997</v>
      </c>
      <c r="CQ723" s="35">
        <f t="shared" si="83"/>
        <v>1</v>
      </c>
      <c r="CR723" s="33">
        <f>(IF(CD723=TRUE,CI723+(CI723*'2. AC Monitors'!$D$15),'1. Version 7 Dataset'!CI723))*0.85</f>
        <v>46.586068999999995</v>
      </c>
      <c r="CS723" s="35">
        <f t="shared" si="84"/>
        <v>0</v>
      </c>
      <c r="CT723" s="35">
        <f>($AZ723*$R723*'3. Signage Displays'!$A$7)+'3. Signage Displays'!$B$7*TANH('3. Signage Displays'!$C$7*('1. Version 7 Dataset'!$R723+'3. Signage Displays'!$D$7)+'3. Signage Displays'!$E$7)+'3. Signage Displays'!$F$7</f>
        <v>38.597016947288139</v>
      </c>
      <c r="CU723" s="36">
        <f>($AZ723*$R723*'3. Signage Displays'!$A$7)</f>
        <v>4.7764158000000005</v>
      </c>
      <c r="CV723" s="37">
        <f>BE723-(AZ723*R723*'3. Signage Displays'!$A$7)</f>
        <v>12.1135842</v>
      </c>
      <c r="CW723" s="37">
        <f>IF(CC723=TRUE,CV723-(CT723*'3. Signage Displays'!$A$12),CV723)</f>
        <v>12.1135842</v>
      </c>
      <c r="CX723" s="38">
        <f>'3. Signage Displays'!$B$7*TANH('3. Signage Displays'!$C$7*('1. Version 7 Dataset'!R723+'3. Signage Displays'!$D$7)+'3. Signage Displays'!$E$7)+'3. Signage Displays'!$F$7</f>
        <v>33.820601147288144</v>
      </c>
      <c r="CY723" s="28">
        <f t="shared" si="85"/>
        <v>1</v>
      </c>
    </row>
    <row r="724" spans="1:103" s="17" customFormat="1" ht="19.5" customHeight="1">
      <c r="A724" s="28">
        <v>488</v>
      </c>
      <c r="B724" s="29" t="s">
        <v>2857</v>
      </c>
      <c r="C724" s="29" t="s">
        <v>2863</v>
      </c>
      <c r="D724" s="29" t="s">
        <v>2864</v>
      </c>
      <c r="E724" s="29" t="s">
        <v>2860</v>
      </c>
      <c r="F724" s="29" t="s">
        <v>2865</v>
      </c>
      <c r="G724" s="29" t="s">
        <v>2866</v>
      </c>
      <c r="H724" s="29"/>
      <c r="I724" s="29" t="s">
        <v>78</v>
      </c>
      <c r="J724" s="29" t="s">
        <v>79</v>
      </c>
      <c r="K724" s="29"/>
      <c r="L724" s="29" t="s">
        <v>80</v>
      </c>
      <c r="M724" s="29"/>
      <c r="N724" s="30">
        <v>1000</v>
      </c>
      <c r="O724" s="30">
        <v>11.7</v>
      </c>
      <c r="P724" s="30">
        <v>20.7</v>
      </c>
      <c r="Q724" s="31">
        <v>23.8</v>
      </c>
      <c r="R724" s="30">
        <v>242.18</v>
      </c>
      <c r="S724" s="30">
        <v>1.78</v>
      </c>
      <c r="T724" s="30">
        <v>1080</v>
      </c>
      <c r="U724" s="30">
        <v>1920</v>
      </c>
      <c r="V724" s="32">
        <v>2.1</v>
      </c>
      <c r="W724" s="30">
        <v>8562</v>
      </c>
      <c r="X724" s="30">
        <v>60</v>
      </c>
      <c r="Y724" s="30">
        <v>34.200000000000003</v>
      </c>
      <c r="Z724" s="29" t="s">
        <v>81</v>
      </c>
      <c r="AA724" s="29" t="s">
        <v>82</v>
      </c>
      <c r="AB724" s="29"/>
      <c r="AC724" s="29"/>
      <c r="AD724" s="29" t="s">
        <v>84</v>
      </c>
      <c r="AE724" s="29" t="s">
        <v>84</v>
      </c>
      <c r="AF724" s="29" t="s">
        <v>2867</v>
      </c>
      <c r="AG724" s="29"/>
      <c r="AH724" s="29" t="s">
        <v>120</v>
      </c>
      <c r="AI724" s="29"/>
      <c r="AJ724" s="29" t="s">
        <v>120</v>
      </c>
      <c r="AK724" s="29" t="s">
        <v>86</v>
      </c>
      <c r="AL724" s="29" t="s">
        <v>87</v>
      </c>
      <c r="AM724" s="29"/>
      <c r="AN724" s="29" t="s">
        <v>86</v>
      </c>
      <c r="AO724" s="29" t="s">
        <v>86</v>
      </c>
      <c r="AP724" s="29" t="s">
        <v>86</v>
      </c>
      <c r="AQ724" s="29" t="s">
        <v>96</v>
      </c>
      <c r="AR724" s="29"/>
      <c r="AS724" s="29" t="s">
        <v>84</v>
      </c>
      <c r="AT724" s="29" t="s">
        <v>89</v>
      </c>
      <c r="AU724" s="29"/>
      <c r="AV724" s="30">
        <v>0</v>
      </c>
      <c r="AW724" s="29" t="s">
        <v>84</v>
      </c>
      <c r="AX724" s="29" t="s">
        <v>83</v>
      </c>
      <c r="AY724" s="30">
        <v>250</v>
      </c>
      <c r="AZ724" s="30">
        <v>368.7</v>
      </c>
      <c r="BA724" s="30">
        <v>286.5</v>
      </c>
      <c r="BB724" s="30">
        <v>202.7</v>
      </c>
      <c r="BC724" s="29"/>
      <c r="BD724" s="29"/>
      <c r="BE724" s="30">
        <v>14.76</v>
      </c>
      <c r="BF724" s="29"/>
      <c r="BG724" s="30">
        <v>0.61</v>
      </c>
      <c r="BH724" s="29"/>
      <c r="BI724" s="29"/>
      <c r="BJ724" s="30">
        <v>0.18</v>
      </c>
      <c r="BK724" s="30">
        <v>48.74</v>
      </c>
      <c r="BL724" s="29"/>
      <c r="BM724" s="30">
        <v>54.1</v>
      </c>
      <c r="BN724" s="29"/>
      <c r="BO724" s="29"/>
      <c r="BP724" s="30">
        <v>0.22</v>
      </c>
      <c r="BQ724" s="30">
        <v>0.65</v>
      </c>
      <c r="BR724" s="30">
        <v>0.25</v>
      </c>
      <c r="BS724" s="30">
        <v>14.8</v>
      </c>
      <c r="BT724" s="30">
        <v>49.11</v>
      </c>
      <c r="BU724" s="29"/>
      <c r="BV724" s="30">
        <v>0</v>
      </c>
      <c r="BW724" s="28">
        <v>488</v>
      </c>
      <c r="BX724" s="33">
        <f t="shared" si="80"/>
        <v>48.727499999999992</v>
      </c>
      <c r="BY724" s="34">
        <f>IF(COUNTIF($G$2:G724,G724)=1,1,0)</f>
        <v>1</v>
      </c>
      <c r="BZ724" s="34">
        <f t="shared" si="81"/>
        <v>1</v>
      </c>
      <c r="CA724" s="28" t="s">
        <v>3405</v>
      </c>
      <c r="CB724" s="34" t="b">
        <f t="shared" si="86"/>
        <v>0</v>
      </c>
      <c r="CC724" s="34" t="b">
        <f t="shared" si="82"/>
        <v>0</v>
      </c>
      <c r="CD724" s="34" t="b">
        <f t="array" ref="CD724">ISNUMBER(SEARCH("Touch Screen",$AJ724))</f>
        <v>0</v>
      </c>
      <c r="CE724" s="34"/>
      <c r="CF724" s="34"/>
      <c r="CG724" s="32">
        <v>34.200000000000003</v>
      </c>
      <c r="CH724" s="28">
        <v>0</v>
      </c>
      <c r="CI724" s="33">
        <f>('2. AC Monitors'!$A$8*'1. Version 7 Dataset'!$R724)+('1. Version 7 Dataset'!$V724*'2. AC Monitors'!$B$8)+'2. AC Monitors'!$C$8</f>
        <v>46.365960000000001</v>
      </c>
      <c r="CJ724" s="35">
        <f>BX724-('2. AC Monitors'!$B$8*V724)</f>
        <v>39.907499999999992</v>
      </c>
      <c r="CK724" s="33">
        <f>IF($CH724=0,CJ724,CJ724-('2. AC Monitors'!$A$15*'1. Version 7 Dataset'!$CG724))</f>
        <v>39.907499999999992</v>
      </c>
      <c r="CL724" s="33">
        <f>IF($CC724=TRUE,'1. Version 7 Dataset'!CK724-($CI724*'2. AC Monitors'!$B$15),'1. Version 7 Dataset'!CK724)</f>
        <v>39.907499999999992</v>
      </c>
      <c r="CM724" s="33">
        <f>IF($CD724=TRUE,CL724-($CI724*'2. AC Monitors'!$D$15),CL724)</f>
        <v>39.907499999999992</v>
      </c>
      <c r="CN724" s="33">
        <f>IF($CB724=TRUE,CM724-($CI724*'2. AC Monitors'!$E$15),CM724)</f>
        <v>39.907499999999992</v>
      </c>
      <c r="CO724" s="33">
        <f>IF($CA724="DC",CN724+(CI724*(1-'2. AC Monitors'!$D$21)),CN724)</f>
        <v>39.907499999999992</v>
      </c>
      <c r="CP724" s="35">
        <f>('2. AC Monitors'!$A$8*'1. Version 7 Dataset'!$R724)+'2. AC Monitors'!$C$8</f>
        <v>37.545960000000001</v>
      </c>
      <c r="CQ724" s="35">
        <f t="shared" si="83"/>
        <v>0</v>
      </c>
      <c r="CR724" s="33">
        <f>(IF(CD724=TRUE,CI724+(CI724*'2. AC Monitors'!$D$15),'1. Version 7 Dataset'!CI724))*0.85</f>
        <v>39.411065999999998</v>
      </c>
      <c r="CS724" s="35">
        <f t="shared" si="84"/>
        <v>0</v>
      </c>
      <c r="CT724" s="35">
        <f>($AZ724*$R724*'3. Signage Displays'!$A$7)+'3. Signage Displays'!$B$7*TANH('3. Signage Displays'!$C$7*('1. Version 7 Dataset'!$R724+'3. Signage Displays'!$D$7)+'3. Signage Displays'!$E$7)+'3. Signage Displays'!$F$7</f>
        <v>33.281198012701338</v>
      </c>
      <c r="CU724" s="36">
        <f>($AZ724*$R724*'3. Signage Displays'!$A$7)</f>
        <v>3.5716706400000002</v>
      </c>
      <c r="CV724" s="37">
        <f>BE724-(AZ724*R724*'3. Signage Displays'!$A$7)</f>
        <v>11.188329359999999</v>
      </c>
      <c r="CW724" s="37">
        <f>IF(CC724=TRUE,CV724-(CT724*'3. Signage Displays'!$A$12),CV724)</f>
        <v>11.188329359999999</v>
      </c>
      <c r="CX724" s="38">
        <f>'3. Signage Displays'!$B$7*TANH('3. Signage Displays'!$C$7*('1. Version 7 Dataset'!R724+'3. Signage Displays'!$D$7)+'3. Signage Displays'!$E$7)+'3. Signage Displays'!$F$7</f>
        <v>29.709527372701334</v>
      </c>
      <c r="CY724" s="28">
        <f t="shared" si="85"/>
        <v>1</v>
      </c>
    </row>
    <row r="725" spans="1:103" s="17" customFormat="1" ht="19.5" customHeight="1">
      <c r="A725" s="28">
        <v>535</v>
      </c>
      <c r="B725" s="29" t="s">
        <v>3083</v>
      </c>
      <c r="C725" s="29" t="s">
        <v>3084</v>
      </c>
      <c r="D725" s="29" t="s">
        <v>3085</v>
      </c>
      <c r="E725" s="29" t="s">
        <v>3086</v>
      </c>
      <c r="F725" s="29" t="s">
        <v>3087</v>
      </c>
      <c r="G725" s="29" t="s">
        <v>3088</v>
      </c>
      <c r="H725" s="29"/>
      <c r="I725" s="29" t="s">
        <v>78</v>
      </c>
      <c r="J725" s="29" t="s">
        <v>132</v>
      </c>
      <c r="K725" s="29"/>
      <c r="L725" s="29" t="s">
        <v>80</v>
      </c>
      <c r="M725" s="29"/>
      <c r="N725" s="30">
        <v>1000</v>
      </c>
      <c r="O725" s="30">
        <v>10.6</v>
      </c>
      <c r="P725" s="30">
        <v>18.8</v>
      </c>
      <c r="Q725" s="31">
        <v>21.5</v>
      </c>
      <c r="R725" s="30">
        <v>198.08</v>
      </c>
      <c r="S725" s="30">
        <v>1.78</v>
      </c>
      <c r="T725" s="30">
        <v>1080</v>
      </c>
      <c r="U725" s="30">
        <v>1920</v>
      </c>
      <c r="V725" s="32">
        <v>2.1</v>
      </c>
      <c r="W725" s="30">
        <v>10469</v>
      </c>
      <c r="X725" s="30">
        <v>60</v>
      </c>
      <c r="Y725" s="30">
        <v>33.700000000000003</v>
      </c>
      <c r="Z725" s="29" t="s">
        <v>81</v>
      </c>
      <c r="AA725" s="29" t="s">
        <v>82</v>
      </c>
      <c r="AB725" s="29"/>
      <c r="AC725" s="29"/>
      <c r="AD725" s="29" t="s">
        <v>84</v>
      </c>
      <c r="AE725" s="29" t="s">
        <v>84</v>
      </c>
      <c r="AF725" s="29" t="s">
        <v>285</v>
      </c>
      <c r="AG725" s="29"/>
      <c r="AH725" s="29" t="s">
        <v>86</v>
      </c>
      <c r="AI725" s="29"/>
      <c r="AJ725" s="29" t="s">
        <v>86</v>
      </c>
      <c r="AK725" s="29" t="s">
        <v>86</v>
      </c>
      <c r="AL725" s="29" t="s">
        <v>87</v>
      </c>
      <c r="AM725" s="29"/>
      <c r="AN725" s="29" t="s">
        <v>86</v>
      </c>
      <c r="AO725" s="29" t="s">
        <v>86</v>
      </c>
      <c r="AP725" s="29" t="s">
        <v>86</v>
      </c>
      <c r="AQ725" s="29" t="s">
        <v>96</v>
      </c>
      <c r="AR725" s="29"/>
      <c r="AS725" s="29" t="s">
        <v>84</v>
      </c>
      <c r="AT725" s="29" t="s">
        <v>89</v>
      </c>
      <c r="AU725" s="29"/>
      <c r="AV725" s="30">
        <v>0</v>
      </c>
      <c r="AW725" s="29" t="s">
        <v>84</v>
      </c>
      <c r="AX725" s="29" t="s">
        <v>83</v>
      </c>
      <c r="AY725" s="30">
        <v>250</v>
      </c>
      <c r="AZ725" s="30">
        <v>284.2</v>
      </c>
      <c r="BA725" s="30">
        <v>245.9</v>
      </c>
      <c r="BB725" s="30">
        <v>201.1</v>
      </c>
      <c r="BC725" s="29"/>
      <c r="BD725" s="29"/>
      <c r="BE725" s="30">
        <v>13.68</v>
      </c>
      <c r="BF725" s="29"/>
      <c r="BG725" s="30">
        <v>0.14000000000000001</v>
      </c>
      <c r="BH725" s="29"/>
      <c r="BI725" s="29"/>
      <c r="BJ725" s="30">
        <v>0.1</v>
      </c>
      <c r="BK725" s="30">
        <v>42.75</v>
      </c>
      <c r="BL725" s="29"/>
      <c r="BM725" s="30">
        <v>50.6</v>
      </c>
      <c r="BN725" s="29"/>
      <c r="BO725" s="29"/>
      <c r="BP725" s="30">
        <v>0.17</v>
      </c>
      <c r="BQ725" s="30">
        <v>0.2</v>
      </c>
      <c r="BR725" s="29"/>
      <c r="BS725" s="30">
        <v>13.64</v>
      </c>
      <c r="BT725" s="30">
        <v>42.96</v>
      </c>
      <c r="BU725" s="29"/>
      <c r="BV725" s="30">
        <v>0</v>
      </c>
      <c r="BW725" s="28">
        <v>535</v>
      </c>
      <c r="BX725" s="33">
        <f t="shared" si="80"/>
        <v>42.740039999999993</v>
      </c>
      <c r="BY725" s="34">
        <f>IF(COUNTIF($G$2:G725,G725)=1,1,0)</f>
        <v>1</v>
      </c>
      <c r="BZ725" s="34">
        <f t="shared" si="81"/>
        <v>1</v>
      </c>
      <c r="CA725" s="28" t="s">
        <v>3405</v>
      </c>
      <c r="CB725" s="34" t="b">
        <f t="shared" si="86"/>
        <v>0</v>
      </c>
      <c r="CC725" s="34" t="b">
        <f t="shared" si="82"/>
        <v>0</v>
      </c>
      <c r="CD725" s="34" t="b">
        <f t="array" ref="CD725">ISNUMBER(SEARCH("Touch Screen",$AJ725))</f>
        <v>0</v>
      </c>
      <c r="CE725" s="34"/>
      <c r="CF725" s="34"/>
      <c r="CG725" s="32">
        <v>33.700000000000003</v>
      </c>
      <c r="CH725" s="28">
        <v>0</v>
      </c>
      <c r="CI725" s="33">
        <f>('2. AC Monitors'!$A$8*'1. Version 7 Dataset'!$R725)+('1. Version 7 Dataset'!$V725*'2. AC Monitors'!$B$8)+'2. AC Monitors'!$C$8</f>
        <v>40.985759999999999</v>
      </c>
      <c r="CJ725" s="35">
        <f>BX725-('2. AC Monitors'!$B$8*V725)</f>
        <v>33.920039999999993</v>
      </c>
      <c r="CK725" s="33">
        <f>IF($CH725=0,CJ725,CJ725-('2. AC Monitors'!$A$15*'1. Version 7 Dataset'!$CG725))</f>
        <v>33.920039999999993</v>
      </c>
      <c r="CL725" s="33">
        <f>IF($CC725=TRUE,'1. Version 7 Dataset'!CK725-($CI725*'2. AC Monitors'!$B$15),'1. Version 7 Dataset'!CK725)</f>
        <v>33.920039999999993</v>
      </c>
      <c r="CM725" s="33">
        <f>IF($CD725=TRUE,CL725-($CI725*'2. AC Monitors'!$D$15),CL725)</f>
        <v>33.920039999999993</v>
      </c>
      <c r="CN725" s="33">
        <f>IF($CB725=TRUE,CM725-($CI725*'2. AC Monitors'!$E$15),CM725)</f>
        <v>33.920039999999993</v>
      </c>
      <c r="CO725" s="33">
        <f>IF($CA725="DC",CN725+(CI725*(1-'2. AC Monitors'!$D$21)),CN725)</f>
        <v>33.920039999999993</v>
      </c>
      <c r="CP725" s="35">
        <f>('2. AC Monitors'!$A$8*'1. Version 7 Dataset'!$R725)+'2. AC Monitors'!$C$8</f>
        <v>32.165760000000006</v>
      </c>
      <c r="CQ725" s="35">
        <f t="shared" si="83"/>
        <v>0</v>
      </c>
      <c r="CR725" s="33">
        <f>(IF(CD725=TRUE,CI725+(CI725*'2. AC Monitors'!$D$15),'1. Version 7 Dataset'!CI725))*0.85</f>
        <v>34.837896000000001</v>
      </c>
      <c r="CS725" s="35">
        <f t="shared" si="84"/>
        <v>0</v>
      </c>
      <c r="CT725" s="35">
        <f>($AZ725*$R725*'3. Signage Displays'!$A$7)+'3. Signage Displays'!$B$7*TANH('3. Signage Displays'!$C$7*('1. Version 7 Dataset'!$R725+'3. Signage Displays'!$D$7)+'3. Signage Displays'!$E$7)+'3. Signage Displays'!$F$7</f>
        <v>29.328353021315611</v>
      </c>
      <c r="CU725" s="36">
        <f>($AZ725*$R725*'3. Signage Displays'!$A$7)</f>
        <v>2.2517734400000005</v>
      </c>
      <c r="CV725" s="37">
        <f>BE725-(AZ725*R725*'3. Signage Displays'!$A$7)</f>
        <v>11.428226559999999</v>
      </c>
      <c r="CW725" s="37">
        <f>IF(CC725=TRUE,CV725-(CT725*'3. Signage Displays'!$A$12),CV725)</f>
        <v>11.428226559999999</v>
      </c>
      <c r="CX725" s="38">
        <f>'3. Signage Displays'!$B$7*TANH('3. Signage Displays'!$C$7*('1. Version 7 Dataset'!R725+'3. Signage Displays'!$D$7)+'3. Signage Displays'!$E$7)+'3. Signage Displays'!$F$7</f>
        <v>27.07657958131561</v>
      </c>
      <c r="CY725" s="28">
        <f t="shared" si="85"/>
        <v>1</v>
      </c>
    </row>
    <row r="726" spans="1:103" s="17" customFormat="1" ht="19.5" customHeight="1">
      <c r="A726" s="28">
        <v>538</v>
      </c>
      <c r="B726" s="29" t="s">
        <v>1092</v>
      </c>
      <c r="C726" s="29" t="s">
        <v>1108</v>
      </c>
      <c r="D726" s="29" t="s">
        <v>1108</v>
      </c>
      <c r="E726" s="29" t="s">
        <v>1094</v>
      </c>
      <c r="F726" s="29" t="s">
        <v>1108</v>
      </c>
      <c r="G726" s="29" t="s">
        <v>1108</v>
      </c>
      <c r="H726" s="29"/>
      <c r="I726" s="29" t="s">
        <v>78</v>
      </c>
      <c r="J726" s="29" t="s">
        <v>88</v>
      </c>
      <c r="K726" s="29" t="s">
        <v>1080</v>
      </c>
      <c r="L726" s="29" t="s">
        <v>80</v>
      </c>
      <c r="M726" s="29"/>
      <c r="N726" s="30">
        <v>1000</v>
      </c>
      <c r="O726" s="30">
        <v>20.399999999999999</v>
      </c>
      <c r="P726" s="30">
        <v>12.7</v>
      </c>
      <c r="Q726" s="31">
        <v>23.8</v>
      </c>
      <c r="R726" s="30">
        <v>259.08</v>
      </c>
      <c r="S726" s="30">
        <v>1.78</v>
      </c>
      <c r="T726" s="30">
        <v>1080</v>
      </c>
      <c r="U726" s="30">
        <v>1920</v>
      </c>
      <c r="V726" s="32">
        <v>2.1</v>
      </c>
      <c r="W726" s="30">
        <v>8106</v>
      </c>
      <c r="X726" s="30">
        <v>60</v>
      </c>
      <c r="Y726" s="30">
        <v>33.1</v>
      </c>
      <c r="Z726" s="29" t="s">
        <v>81</v>
      </c>
      <c r="AA726" s="29" t="s">
        <v>82</v>
      </c>
      <c r="AB726" s="29"/>
      <c r="AC726" s="29"/>
      <c r="AD726" s="29" t="s">
        <v>84</v>
      </c>
      <c r="AE726" s="29" t="s">
        <v>83</v>
      </c>
      <c r="AF726" s="29" t="s">
        <v>1106</v>
      </c>
      <c r="AG726" s="29" t="s">
        <v>1107</v>
      </c>
      <c r="AH726" s="29" t="s">
        <v>1097</v>
      </c>
      <c r="AI726" s="29"/>
      <c r="AJ726" s="29" t="s">
        <v>1098</v>
      </c>
      <c r="AK726" s="29" t="s">
        <v>86</v>
      </c>
      <c r="AL726" s="29" t="s">
        <v>107</v>
      </c>
      <c r="AM726" s="29" t="s">
        <v>1107</v>
      </c>
      <c r="AN726" s="29" t="s">
        <v>86</v>
      </c>
      <c r="AO726" s="29" t="s">
        <v>86</v>
      </c>
      <c r="AP726" s="29" t="s">
        <v>86</v>
      </c>
      <c r="AQ726" s="29" t="s">
        <v>96</v>
      </c>
      <c r="AR726" s="29"/>
      <c r="AS726" s="29" t="s">
        <v>84</v>
      </c>
      <c r="AT726" s="29" t="s">
        <v>89</v>
      </c>
      <c r="AU726" s="29"/>
      <c r="AV726" s="29"/>
      <c r="AW726" s="29" t="s">
        <v>83</v>
      </c>
      <c r="AX726" s="29" t="s">
        <v>84</v>
      </c>
      <c r="AY726" s="30">
        <v>350</v>
      </c>
      <c r="AZ726" s="30">
        <v>252.5</v>
      </c>
      <c r="BA726" s="30">
        <v>247.8</v>
      </c>
      <c r="BB726" s="30">
        <v>203.2</v>
      </c>
      <c r="BC726" s="30">
        <v>9.9</v>
      </c>
      <c r="BD726" s="30">
        <v>14.74</v>
      </c>
      <c r="BE726" s="30">
        <v>14.86</v>
      </c>
      <c r="BF726" s="29"/>
      <c r="BG726" s="30">
        <v>0.24</v>
      </c>
      <c r="BH726" s="30">
        <v>0.2</v>
      </c>
      <c r="BI726" s="29"/>
      <c r="BJ726" s="30">
        <v>0.01</v>
      </c>
      <c r="BK726" s="30">
        <v>46.92</v>
      </c>
      <c r="BL726" s="29"/>
      <c r="BM726" s="30">
        <v>89.7</v>
      </c>
      <c r="BN726" s="30">
        <v>9.91</v>
      </c>
      <c r="BO726" s="30">
        <v>14.66</v>
      </c>
      <c r="BP726" s="30">
        <v>0.03</v>
      </c>
      <c r="BQ726" s="30">
        <v>0.26</v>
      </c>
      <c r="BR726" s="30">
        <v>0.22</v>
      </c>
      <c r="BS726" s="30">
        <v>14.81</v>
      </c>
      <c r="BT726" s="30">
        <v>46.92</v>
      </c>
      <c r="BU726" s="29"/>
      <c r="BV726" s="30">
        <v>0</v>
      </c>
      <c r="BW726" s="28">
        <v>538</v>
      </c>
      <c r="BX726" s="33">
        <f t="shared" si="80"/>
        <v>46.927319999999995</v>
      </c>
      <c r="BY726" s="34">
        <f>IF(COUNTIF($G$2:G726,G726)=1,1,0)</f>
        <v>1</v>
      </c>
      <c r="BZ726" s="34">
        <f t="shared" si="81"/>
        <v>1</v>
      </c>
      <c r="CA726" s="28" t="s">
        <v>3405</v>
      </c>
      <c r="CB726" s="34" t="b">
        <f t="shared" si="86"/>
        <v>0</v>
      </c>
      <c r="CC726" s="34" t="b">
        <f t="shared" si="82"/>
        <v>1</v>
      </c>
      <c r="CD726" s="34" t="b">
        <f t="array" ref="CD726">ISNUMBER(SEARCH("Touch Screen",$AJ726))</f>
        <v>0</v>
      </c>
      <c r="CE726" s="34"/>
      <c r="CF726" s="34"/>
      <c r="CG726" s="32">
        <v>33.1</v>
      </c>
      <c r="CH726" s="28">
        <v>0</v>
      </c>
      <c r="CI726" s="33">
        <f>('2. AC Monitors'!$A$8*'1. Version 7 Dataset'!$R726)+('1. Version 7 Dataset'!$V726*'2. AC Monitors'!$B$8)+'2. AC Monitors'!$C$8</f>
        <v>48.427759999999999</v>
      </c>
      <c r="CJ726" s="35">
        <f>BX726-('2. AC Monitors'!$B$8*V726)</f>
        <v>38.107319999999994</v>
      </c>
      <c r="CK726" s="33">
        <f>IF($CH726=0,CJ726,CJ726-('2. AC Monitors'!$A$15*'1. Version 7 Dataset'!$CG726))</f>
        <v>38.107319999999994</v>
      </c>
      <c r="CL726" s="33">
        <f>IF($CC726=TRUE,'1. Version 7 Dataset'!CK726-($CI726*'2. AC Monitors'!$B$15),'1. Version 7 Dataset'!CK726)</f>
        <v>35.685931999999994</v>
      </c>
      <c r="CM726" s="33">
        <f>IF($CD726=TRUE,CL726-($CI726*'2. AC Monitors'!$D$15),CL726)</f>
        <v>35.685931999999994</v>
      </c>
      <c r="CN726" s="33">
        <f>IF($CB726=TRUE,CM726-($CI726*'2. AC Monitors'!$E$15),CM726)</f>
        <v>35.685931999999994</v>
      </c>
      <c r="CO726" s="33">
        <f>IF($CA726="DC",CN726+(CI726*(1-'2. AC Monitors'!$D$21)),CN726)</f>
        <v>35.685931999999994</v>
      </c>
      <c r="CP726" s="35">
        <f>('2. AC Monitors'!$A$8*'1. Version 7 Dataset'!$R726)+'2. AC Monitors'!$C$8</f>
        <v>39.607759999999999</v>
      </c>
      <c r="CQ726" s="35">
        <f t="shared" si="83"/>
        <v>1</v>
      </c>
      <c r="CR726" s="33">
        <f>(IF(CD726=TRUE,CI726+(CI726*'2. AC Monitors'!$D$15),'1. Version 7 Dataset'!CI726))*0.85</f>
        <v>41.163595999999998</v>
      </c>
      <c r="CS726" s="35">
        <f t="shared" si="84"/>
        <v>0</v>
      </c>
      <c r="CT726" s="35">
        <f>($AZ726*$R726*'3. Signage Displays'!$A$7)+'3. Signage Displays'!$B$7*TANH('3. Signage Displays'!$C$7*('1. Version 7 Dataset'!$R726+'3. Signage Displays'!$D$7)+'3. Signage Displays'!$E$7)+'3. Signage Displays'!$F$7</f>
        <v>33.332884629248035</v>
      </c>
      <c r="CU726" s="36">
        <f>($AZ726*$R726*'3. Signage Displays'!$A$7)</f>
        <v>2.616708</v>
      </c>
      <c r="CV726" s="37">
        <f>BE726-(AZ726*R726*'3. Signage Displays'!$A$7)</f>
        <v>12.243292</v>
      </c>
      <c r="CW726" s="37">
        <f>IF(CC726=TRUE,CV726-(CT726*'3. Signage Displays'!$A$12),CV726)</f>
        <v>10.576647768537597</v>
      </c>
      <c r="CX726" s="38">
        <f>'3. Signage Displays'!$B$7*TANH('3. Signage Displays'!$C$7*('1. Version 7 Dataset'!R726+'3. Signage Displays'!$D$7)+'3. Signage Displays'!$E$7)+'3. Signage Displays'!$F$7</f>
        <v>30.716176629248036</v>
      </c>
      <c r="CY726" s="28">
        <f t="shared" si="85"/>
        <v>1</v>
      </c>
    </row>
    <row r="727" spans="1:103" s="17" customFormat="1" ht="19.5" customHeight="1">
      <c r="A727" s="28">
        <v>588</v>
      </c>
      <c r="B727" s="29" t="s">
        <v>2857</v>
      </c>
      <c r="C727" s="29" t="s">
        <v>2943</v>
      </c>
      <c r="D727" s="29" t="s">
        <v>2944</v>
      </c>
      <c r="E727" s="29" t="s">
        <v>2860</v>
      </c>
      <c r="F727" s="29" t="s">
        <v>2945</v>
      </c>
      <c r="G727" s="29" t="s">
        <v>2946</v>
      </c>
      <c r="H727" s="29"/>
      <c r="I727" s="29" t="s">
        <v>78</v>
      </c>
      <c r="J727" s="29" t="s">
        <v>100</v>
      </c>
      <c r="K727" s="29"/>
      <c r="L727" s="29" t="s">
        <v>80</v>
      </c>
      <c r="M727" s="29"/>
      <c r="N727" s="30">
        <v>1000</v>
      </c>
      <c r="O727" s="30">
        <v>10.6</v>
      </c>
      <c r="P727" s="30">
        <v>18.8</v>
      </c>
      <c r="Q727" s="31">
        <v>21.5</v>
      </c>
      <c r="R727" s="30">
        <v>198.08</v>
      </c>
      <c r="S727" s="30">
        <v>1.78</v>
      </c>
      <c r="T727" s="30">
        <v>1080</v>
      </c>
      <c r="U727" s="30">
        <v>1920</v>
      </c>
      <c r="V727" s="32">
        <v>2.1</v>
      </c>
      <c r="W727" s="30">
        <v>10469</v>
      </c>
      <c r="X727" s="30">
        <v>60</v>
      </c>
      <c r="Y727" s="30">
        <v>34</v>
      </c>
      <c r="Z727" s="29" t="s">
        <v>81</v>
      </c>
      <c r="AA727" s="29" t="s">
        <v>82</v>
      </c>
      <c r="AB727" s="29"/>
      <c r="AC727" s="29"/>
      <c r="AD727" s="29" t="s">
        <v>84</v>
      </c>
      <c r="AE727" s="29" t="s">
        <v>84</v>
      </c>
      <c r="AF727" s="29" t="s">
        <v>2947</v>
      </c>
      <c r="AG727" s="29"/>
      <c r="AH727" s="29" t="s">
        <v>120</v>
      </c>
      <c r="AI727" s="29"/>
      <c r="AJ727" s="29" t="s">
        <v>120</v>
      </c>
      <c r="AK727" s="29" t="s">
        <v>86</v>
      </c>
      <c r="AL727" s="29" t="s">
        <v>803</v>
      </c>
      <c r="AM727" s="29"/>
      <c r="AN727" s="29" t="s">
        <v>86</v>
      </c>
      <c r="AO727" s="29" t="s">
        <v>86</v>
      </c>
      <c r="AP727" s="29" t="s">
        <v>86</v>
      </c>
      <c r="AQ727" s="29" t="s">
        <v>96</v>
      </c>
      <c r="AR727" s="29"/>
      <c r="AS727" s="29" t="s">
        <v>84</v>
      </c>
      <c r="AT727" s="29" t="s">
        <v>89</v>
      </c>
      <c r="AU727" s="29"/>
      <c r="AV727" s="30">
        <v>0</v>
      </c>
      <c r="AW727" s="29" t="s">
        <v>84</v>
      </c>
      <c r="AX727" s="29" t="s">
        <v>84</v>
      </c>
      <c r="AY727" s="30">
        <v>200</v>
      </c>
      <c r="AZ727" s="30">
        <v>238.2</v>
      </c>
      <c r="BA727" s="30">
        <v>208.6</v>
      </c>
      <c r="BB727" s="30">
        <v>201.4</v>
      </c>
      <c r="BC727" s="29"/>
      <c r="BD727" s="29"/>
      <c r="BE727" s="30">
        <v>14.89</v>
      </c>
      <c r="BF727" s="29"/>
      <c r="BG727" s="30">
        <v>0.64</v>
      </c>
      <c r="BH727" s="29"/>
      <c r="BI727" s="29"/>
      <c r="BJ727" s="30">
        <v>0.2</v>
      </c>
      <c r="BK727" s="30">
        <v>49.32</v>
      </c>
      <c r="BL727" s="29"/>
      <c r="BM727" s="30">
        <v>50.62</v>
      </c>
      <c r="BN727" s="29"/>
      <c r="BO727" s="29"/>
      <c r="BP727" s="30">
        <v>0.25</v>
      </c>
      <c r="BQ727" s="30">
        <v>0.7</v>
      </c>
      <c r="BR727" s="30">
        <v>0.28000000000000003</v>
      </c>
      <c r="BS727" s="30">
        <v>14.81</v>
      </c>
      <c r="BT727" s="30">
        <v>49.39</v>
      </c>
      <c r="BU727" s="29"/>
      <c r="BV727" s="30">
        <v>0</v>
      </c>
      <c r="BW727" s="28">
        <v>588</v>
      </c>
      <c r="BX727" s="33">
        <f t="shared" si="80"/>
        <v>49.296900000000001</v>
      </c>
      <c r="BY727" s="34">
        <f>IF(COUNTIF($G$2:G727,G727)=1,1,0)</f>
        <v>1</v>
      </c>
      <c r="BZ727" s="34">
        <f t="shared" si="81"/>
        <v>1</v>
      </c>
      <c r="CA727" s="28" t="s">
        <v>3405</v>
      </c>
      <c r="CB727" s="34" t="b">
        <f t="shared" si="86"/>
        <v>0</v>
      </c>
      <c r="CC727" s="34" t="b">
        <f t="shared" si="82"/>
        <v>0</v>
      </c>
      <c r="CD727" s="34" t="b">
        <f t="array" ref="CD727">ISNUMBER(SEARCH("Touch Screen",$AJ727))</f>
        <v>0</v>
      </c>
      <c r="CE727" s="34"/>
      <c r="CF727" s="34"/>
      <c r="CG727" s="32">
        <v>34</v>
      </c>
      <c r="CH727" s="28">
        <v>0</v>
      </c>
      <c r="CI727" s="33">
        <f>('2. AC Monitors'!$A$8*'1. Version 7 Dataset'!$R727)+('1. Version 7 Dataset'!$V727*'2. AC Monitors'!$B$8)+'2. AC Monitors'!$C$8</f>
        <v>40.985759999999999</v>
      </c>
      <c r="CJ727" s="35">
        <f>BX727-('2. AC Monitors'!$B$8*V727)</f>
        <v>40.476900000000001</v>
      </c>
      <c r="CK727" s="33">
        <f>IF($CH727=0,CJ727,CJ727-('2. AC Monitors'!$A$15*'1. Version 7 Dataset'!$CG727))</f>
        <v>40.476900000000001</v>
      </c>
      <c r="CL727" s="33">
        <f>IF($CC727=TRUE,'1. Version 7 Dataset'!CK727-($CI727*'2. AC Monitors'!$B$15),'1. Version 7 Dataset'!CK727)</f>
        <v>40.476900000000001</v>
      </c>
      <c r="CM727" s="33">
        <f>IF($CD727=TRUE,CL727-($CI727*'2. AC Monitors'!$D$15),CL727)</f>
        <v>40.476900000000001</v>
      </c>
      <c r="CN727" s="33">
        <f>IF($CB727=TRUE,CM727-($CI727*'2. AC Monitors'!$E$15),CM727)</f>
        <v>40.476900000000001</v>
      </c>
      <c r="CO727" s="33">
        <f>IF($CA727="DC",CN727+(CI727*(1-'2. AC Monitors'!$D$21)),CN727)</f>
        <v>40.476900000000001</v>
      </c>
      <c r="CP727" s="35">
        <f>('2. AC Monitors'!$A$8*'1. Version 7 Dataset'!$R727)+'2. AC Monitors'!$C$8</f>
        <v>32.165760000000006</v>
      </c>
      <c r="CQ727" s="35">
        <f t="shared" si="83"/>
        <v>0</v>
      </c>
      <c r="CR727" s="33">
        <f>(IF(CD727=TRUE,CI727+(CI727*'2. AC Monitors'!$D$15),'1. Version 7 Dataset'!CI727))*0.85</f>
        <v>34.837896000000001</v>
      </c>
      <c r="CS727" s="35">
        <f t="shared" si="84"/>
        <v>0</v>
      </c>
      <c r="CT727" s="35">
        <f>($AZ727*$R727*'3. Signage Displays'!$A$7)+'3. Signage Displays'!$B$7*TANH('3. Signage Displays'!$C$7*('1. Version 7 Dataset'!$R727+'3. Signage Displays'!$D$7)+'3. Signage Displays'!$E$7)+'3. Signage Displays'!$F$7</f>
        <v>28.963885821315611</v>
      </c>
      <c r="CU727" s="36">
        <f>($AZ727*$R727*'3. Signage Displays'!$A$7)</f>
        <v>1.8873062400000002</v>
      </c>
      <c r="CV727" s="37">
        <f>BE727-(AZ727*R727*'3. Signage Displays'!$A$7)</f>
        <v>13.00269376</v>
      </c>
      <c r="CW727" s="37">
        <f>IF(CC727=TRUE,CV727-(CT727*'3. Signage Displays'!$A$12),CV727)</f>
        <v>13.00269376</v>
      </c>
      <c r="CX727" s="38">
        <f>'3. Signage Displays'!$B$7*TANH('3. Signage Displays'!$C$7*('1. Version 7 Dataset'!R727+'3. Signage Displays'!$D$7)+'3. Signage Displays'!$E$7)+'3. Signage Displays'!$F$7</f>
        <v>27.07657958131561</v>
      </c>
      <c r="CY727" s="28">
        <f t="shared" si="85"/>
        <v>1</v>
      </c>
    </row>
    <row r="728" spans="1:103" s="17" customFormat="1" ht="19.5" customHeight="1">
      <c r="A728" s="28">
        <v>603</v>
      </c>
      <c r="B728" s="29" t="s">
        <v>1268</v>
      </c>
      <c r="C728" s="29" t="s">
        <v>1504</v>
      </c>
      <c r="D728" s="29" t="s">
        <v>1505</v>
      </c>
      <c r="E728" s="29" t="s">
        <v>1271</v>
      </c>
      <c r="F728" s="29" t="s">
        <v>1506</v>
      </c>
      <c r="G728" s="29" t="s">
        <v>1506</v>
      </c>
      <c r="H728" s="29"/>
      <c r="I728" s="29" t="s">
        <v>78</v>
      </c>
      <c r="J728" s="29" t="s">
        <v>132</v>
      </c>
      <c r="K728" s="29"/>
      <c r="L728" s="29" t="s">
        <v>80</v>
      </c>
      <c r="M728" s="29"/>
      <c r="N728" s="30">
        <v>500</v>
      </c>
      <c r="O728" s="30">
        <v>10.5</v>
      </c>
      <c r="P728" s="30">
        <v>18.7</v>
      </c>
      <c r="Q728" s="31">
        <v>21.5</v>
      </c>
      <c r="R728" s="30">
        <v>197.6</v>
      </c>
      <c r="S728" s="30">
        <v>1.78</v>
      </c>
      <c r="T728" s="30">
        <v>1080</v>
      </c>
      <c r="U728" s="30">
        <v>1920</v>
      </c>
      <c r="V728" s="32">
        <v>2.1</v>
      </c>
      <c r="W728" s="30">
        <v>10494</v>
      </c>
      <c r="X728" s="30">
        <v>60</v>
      </c>
      <c r="Y728" s="30">
        <v>33.9</v>
      </c>
      <c r="Z728" s="29" t="s">
        <v>81</v>
      </c>
      <c r="AA728" s="29" t="s">
        <v>82</v>
      </c>
      <c r="AB728" s="29"/>
      <c r="AC728" s="29"/>
      <c r="AD728" s="29" t="s">
        <v>84</v>
      </c>
      <c r="AE728" s="29" t="s">
        <v>83</v>
      </c>
      <c r="AF728" s="29" t="s">
        <v>838</v>
      </c>
      <c r="AG728" s="29"/>
      <c r="AH728" s="29" t="s">
        <v>86</v>
      </c>
      <c r="AI728" s="29"/>
      <c r="AJ728" s="29" t="s">
        <v>86</v>
      </c>
      <c r="AK728" s="29" t="s">
        <v>86</v>
      </c>
      <c r="AL728" s="29" t="s">
        <v>87</v>
      </c>
      <c r="AM728" s="29"/>
      <c r="AN728" s="29" t="s">
        <v>86</v>
      </c>
      <c r="AO728" s="29" t="s">
        <v>86</v>
      </c>
      <c r="AP728" s="29" t="s">
        <v>86</v>
      </c>
      <c r="AQ728" s="29" t="s">
        <v>96</v>
      </c>
      <c r="AR728" s="29"/>
      <c r="AS728" s="29" t="s">
        <v>84</v>
      </c>
      <c r="AT728" s="29" t="s">
        <v>89</v>
      </c>
      <c r="AU728" s="29"/>
      <c r="AV728" s="30">
        <v>1</v>
      </c>
      <c r="AW728" s="29" t="s">
        <v>84</v>
      </c>
      <c r="AX728" s="29" t="s">
        <v>83</v>
      </c>
      <c r="AY728" s="30">
        <v>250</v>
      </c>
      <c r="AZ728" s="30">
        <v>258.3</v>
      </c>
      <c r="BA728" s="30">
        <v>186.8</v>
      </c>
      <c r="BB728" s="30">
        <v>201.6</v>
      </c>
      <c r="BC728" s="29"/>
      <c r="BD728" s="29"/>
      <c r="BE728" s="30">
        <v>14.49</v>
      </c>
      <c r="BF728" s="29"/>
      <c r="BG728" s="30">
        <v>0.3</v>
      </c>
      <c r="BH728" s="29"/>
      <c r="BI728" s="29"/>
      <c r="BJ728" s="30">
        <v>0.1</v>
      </c>
      <c r="BK728" s="30">
        <v>46.15</v>
      </c>
      <c r="BL728" s="30">
        <v>46.15</v>
      </c>
      <c r="BM728" s="30">
        <v>50.59</v>
      </c>
      <c r="BN728" s="29"/>
      <c r="BO728" s="29"/>
      <c r="BP728" s="30">
        <v>0.2</v>
      </c>
      <c r="BQ728" s="30">
        <v>0.3</v>
      </c>
      <c r="BR728" s="29"/>
      <c r="BS728" s="30">
        <v>14.5</v>
      </c>
      <c r="BT728" s="30">
        <v>46.17</v>
      </c>
      <c r="BU728" s="29"/>
      <c r="BV728" s="30">
        <v>0</v>
      </c>
      <c r="BW728" s="28">
        <v>603</v>
      </c>
      <c r="BX728" s="33">
        <f t="shared" si="80"/>
        <v>46.134539999999994</v>
      </c>
      <c r="BY728" s="34">
        <f>IF(COUNTIF($G$2:G728,G728)=1,1,0)</f>
        <v>1</v>
      </c>
      <c r="BZ728" s="34">
        <f t="shared" si="81"/>
        <v>1</v>
      </c>
      <c r="CA728" s="28" t="s">
        <v>3405</v>
      </c>
      <c r="CB728" s="34" t="b">
        <f t="shared" si="86"/>
        <v>0</v>
      </c>
      <c r="CC728" s="34" t="b">
        <f t="shared" si="82"/>
        <v>0</v>
      </c>
      <c r="CD728" s="34" t="b">
        <f t="array" ref="CD728">ISNUMBER(SEARCH("Touch Screen",$AJ728))</f>
        <v>0</v>
      </c>
      <c r="CE728" s="34"/>
      <c r="CF728" s="34"/>
      <c r="CG728" s="32">
        <v>33.9</v>
      </c>
      <c r="CH728" s="28">
        <v>0</v>
      </c>
      <c r="CI728" s="33">
        <f>('2. AC Monitors'!$A$8*'1. Version 7 Dataset'!$R728)+('1. Version 7 Dataset'!$V728*'2. AC Monitors'!$B$8)+'2. AC Monitors'!$C$8</f>
        <v>40.927199999999999</v>
      </c>
      <c r="CJ728" s="35">
        <f>BX728-('2. AC Monitors'!$B$8*V728)</f>
        <v>37.314539999999994</v>
      </c>
      <c r="CK728" s="33">
        <f>IF($CH728=0,CJ728,CJ728-('2. AC Monitors'!$A$15*'1. Version 7 Dataset'!$CG728))</f>
        <v>37.314539999999994</v>
      </c>
      <c r="CL728" s="33">
        <f>IF($CC728=TRUE,'1. Version 7 Dataset'!CK728-($CI728*'2. AC Monitors'!$B$15),'1. Version 7 Dataset'!CK728)</f>
        <v>37.314539999999994</v>
      </c>
      <c r="CM728" s="33">
        <f>IF($CD728=TRUE,CL728-($CI728*'2. AC Monitors'!$D$15),CL728)</f>
        <v>37.314539999999994</v>
      </c>
      <c r="CN728" s="33">
        <f>IF($CB728=TRUE,CM728-($CI728*'2. AC Monitors'!$E$15),CM728)</f>
        <v>37.314539999999994</v>
      </c>
      <c r="CO728" s="33">
        <f>IF($CA728="DC",CN728+(CI728*(1-'2. AC Monitors'!$D$21)),CN728)</f>
        <v>37.314539999999994</v>
      </c>
      <c r="CP728" s="35">
        <f>('2. AC Monitors'!$A$8*'1. Version 7 Dataset'!$R728)+'2. AC Monitors'!$C$8</f>
        <v>32.107199999999999</v>
      </c>
      <c r="CQ728" s="35">
        <f t="shared" si="83"/>
        <v>0</v>
      </c>
      <c r="CR728" s="33">
        <f>(IF(CD728=TRUE,CI728+(CI728*'2. AC Monitors'!$D$15),'1. Version 7 Dataset'!CI728))*0.85</f>
        <v>34.788119999999999</v>
      </c>
      <c r="CS728" s="35">
        <f t="shared" si="84"/>
        <v>0</v>
      </c>
      <c r="CT728" s="35">
        <f>($AZ728*$R728*'3. Signage Displays'!$A$7)+'3. Signage Displays'!$B$7*TANH('3. Signage Displays'!$C$7*('1. Version 7 Dataset'!$R728+'3. Signage Displays'!$D$7)+'3. Signage Displays'!$E$7)+'3. Signage Displays'!$F$7</f>
        <v>29.08948253162459</v>
      </c>
      <c r="CU728" s="36">
        <f>($AZ728*$R728*'3. Signage Displays'!$A$7)</f>
        <v>2.0416032000000004</v>
      </c>
      <c r="CV728" s="37">
        <f>BE728-(AZ728*R728*'3. Signage Displays'!$A$7)</f>
        <v>12.448396799999999</v>
      </c>
      <c r="CW728" s="37">
        <f>IF(CC728=TRUE,CV728-(CT728*'3. Signage Displays'!$A$12),CV728)</f>
        <v>12.448396799999999</v>
      </c>
      <c r="CX728" s="38">
        <f>'3. Signage Displays'!$B$7*TANH('3. Signage Displays'!$C$7*('1. Version 7 Dataset'!R728+'3. Signage Displays'!$D$7)+'3. Signage Displays'!$E$7)+'3. Signage Displays'!$F$7</f>
        <v>27.047879331624593</v>
      </c>
      <c r="CY728" s="28">
        <f t="shared" si="85"/>
        <v>1</v>
      </c>
    </row>
    <row r="729" spans="1:103" s="17" customFormat="1" ht="19.5" customHeight="1">
      <c r="A729" s="28">
        <v>684</v>
      </c>
      <c r="B729" s="29" t="s">
        <v>1674</v>
      </c>
      <c r="C729" s="29" t="s">
        <v>1750</v>
      </c>
      <c r="D729" s="29" t="s">
        <v>1751</v>
      </c>
      <c r="E729" s="29" t="s">
        <v>1677</v>
      </c>
      <c r="F729" s="29" t="s">
        <v>1752</v>
      </c>
      <c r="G729" s="29" t="s">
        <v>1753</v>
      </c>
      <c r="H729" s="29"/>
      <c r="I729" s="29" t="s">
        <v>78</v>
      </c>
      <c r="J729" s="29" t="s">
        <v>100</v>
      </c>
      <c r="K729" s="29"/>
      <c r="L729" s="29" t="s">
        <v>80</v>
      </c>
      <c r="M729" s="29"/>
      <c r="N729" s="30">
        <v>500</v>
      </c>
      <c r="O729" s="30">
        <v>11.7</v>
      </c>
      <c r="P729" s="30">
        <v>20.8</v>
      </c>
      <c r="Q729" s="31">
        <v>23.9</v>
      </c>
      <c r="R729" s="30">
        <v>244.35</v>
      </c>
      <c r="S729" s="30">
        <v>1.78</v>
      </c>
      <c r="T729" s="30">
        <v>1080</v>
      </c>
      <c r="U729" s="30">
        <v>1920</v>
      </c>
      <c r="V729" s="32">
        <v>2.1</v>
      </c>
      <c r="W729" s="30">
        <v>8486</v>
      </c>
      <c r="X729" s="30">
        <v>60</v>
      </c>
      <c r="Y729" s="30">
        <v>34.200000000000003</v>
      </c>
      <c r="Z729" s="29" t="s">
        <v>81</v>
      </c>
      <c r="AA729" s="29" t="s">
        <v>82</v>
      </c>
      <c r="AB729" s="29"/>
      <c r="AC729" s="29"/>
      <c r="AD729" s="29" t="s">
        <v>84</v>
      </c>
      <c r="AE729" s="29" t="s">
        <v>84</v>
      </c>
      <c r="AF729" s="29" t="s">
        <v>803</v>
      </c>
      <c r="AG729" s="29"/>
      <c r="AH729" s="29" t="s">
        <v>86</v>
      </c>
      <c r="AI729" s="29"/>
      <c r="AJ729" s="29" t="s">
        <v>86</v>
      </c>
      <c r="AK729" s="29" t="s">
        <v>86</v>
      </c>
      <c r="AL729" s="29" t="s">
        <v>107</v>
      </c>
      <c r="AM729" s="29"/>
      <c r="AN729" s="29" t="s">
        <v>86</v>
      </c>
      <c r="AO729" s="29" t="s">
        <v>86</v>
      </c>
      <c r="AP729" s="29" t="s">
        <v>86</v>
      </c>
      <c r="AQ729" s="29" t="s">
        <v>96</v>
      </c>
      <c r="AR729" s="29"/>
      <c r="AS729" s="29" t="s">
        <v>84</v>
      </c>
      <c r="AT729" s="29" t="s">
        <v>89</v>
      </c>
      <c r="AU729" s="29"/>
      <c r="AV729" s="30">
        <v>1</v>
      </c>
      <c r="AW729" s="29" t="s">
        <v>84</v>
      </c>
      <c r="AX729" s="29" t="s">
        <v>83</v>
      </c>
      <c r="AY729" s="30">
        <v>300</v>
      </c>
      <c r="AZ729" s="30">
        <v>328</v>
      </c>
      <c r="BA729" s="30">
        <v>274.8</v>
      </c>
      <c r="BB729" s="30">
        <v>203.2</v>
      </c>
      <c r="BC729" s="29"/>
      <c r="BD729" s="29"/>
      <c r="BE729" s="30">
        <v>15.01</v>
      </c>
      <c r="BF729" s="29"/>
      <c r="BG729" s="30">
        <v>0.15</v>
      </c>
      <c r="BH729" s="29"/>
      <c r="BI729" s="29"/>
      <c r="BJ729" s="30">
        <v>0.11</v>
      </c>
      <c r="BK729" s="30">
        <v>46.88</v>
      </c>
      <c r="BL729" s="30">
        <v>46.88</v>
      </c>
      <c r="BM729" s="30">
        <v>54.6</v>
      </c>
      <c r="BN729" s="29"/>
      <c r="BO729" s="29"/>
      <c r="BP729" s="30">
        <v>0.17</v>
      </c>
      <c r="BQ729" s="30">
        <v>0.21</v>
      </c>
      <c r="BR729" s="29"/>
      <c r="BS729" s="30">
        <v>14.86</v>
      </c>
      <c r="BT729" s="30">
        <v>46.76</v>
      </c>
      <c r="BU729" s="29"/>
      <c r="BV729" s="30">
        <v>0</v>
      </c>
      <c r="BW729" s="28">
        <v>684</v>
      </c>
      <c r="BX729" s="33">
        <f t="shared" si="80"/>
        <v>46.874760000000002</v>
      </c>
      <c r="BY729" s="34">
        <f>IF(COUNTIF($G$2:G729,G729)=1,1,0)</f>
        <v>1</v>
      </c>
      <c r="BZ729" s="34">
        <f t="shared" si="81"/>
        <v>1</v>
      </c>
      <c r="CA729" s="28" t="s">
        <v>3405</v>
      </c>
      <c r="CB729" s="34" t="b">
        <f t="shared" si="86"/>
        <v>0</v>
      </c>
      <c r="CC729" s="34" t="b">
        <f t="shared" si="82"/>
        <v>0</v>
      </c>
      <c r="CD729" s="34" t="b">
        <f t="array" ref="CD729">ISNUMBER(SEARCH("Touch Screen",$AJ729))</f>
        <v>0</v>
      </c>
      <c r="CE729" s="34"/>
      <c r="CF729" s="34"/>
      <c r="CG729" s="32">
        <v>34.200000000000003</v>
      </c>
      <c r="CH729" s="28">
        <v>0</v>
      </c>
      <c r="CI729" s="33">
        <f>('2. AC Monitors'!$A$8*'1. Version 7 Dataset'!$R729)+('1. Version 7 Dataset'!$V729*'2. AC Monitors'!$B$8)+'2. AC Monitors'!$C$8</f>
        <v>46.630699999999997</v>
      </c>
      <c r="CJ729" s="35">
        <f>BX729-('2. AC Monitors'!$B$8*V729)</f>
        <v>38.054760000000002</v>
      </c>
      <c r="CK729" s="33">
        <f>IF($CH729=0,CJ729,CJ729-('2. AC Monitors'!$A$15*'1. Version 7 Dataset'!$CG729))</f>
        <v>38.054760000000002</v>
      </c>
      <c r="CL729" s="33">
        <f>IF($CC729=TRUE,'1. Version 7 Dataset'!CK729-($CI729*'2. AC Monitors'!$B$15),'1. Version 7 Dataset'!CK729)</f>
        <v>38.054760000000002</v>
      </c>
      <c r="CM729" s="33">
        <f>IF($CD729=TRUE,CL729-($CI729*'2. AC Monitors'!$D$15),CL729)</f>
        <v>38.054760000000002</v>
      </c>
      <c r="CN729" s="33">
        <f>IF($CB729=TRUE,CM729-($CI729*'2. AC Monitors'!$E$15),CM729)</f>
        <v>38.054760000000002</v>
      </c>
      <c r="CO729" s="33">
        <f>IF($CA729="DC",CN729+(CI729*(1-'2. AC Monitors'!$D$21)),CN729)</f>
        <v>38.054760000000002</v>
      </c>
      <c r="CP729" s="35">
        <f>('2. AC Monitors'!$A$8*'1. Version 7 Dataset'!$R729)+'2. AC Monitors'!$C$8</f>
        <v>37.810699999999997</v>
      </c>
      <c r="CQ729" s="35">
        <f t="shared" si="83"/>
        <v>0</v>
      </c>
      <c r="CR729" s="33">
        <f>(IF(CD729=TRUE,CI729+(CI729*'2. AC Monitors'!$D$15),'1. Version 7 Dataset'!CI729))*0.85</f>
        <v>39.636094999999997</v>
      </c>
      <c r="CS729" s="35">
        <f t="shared" si="84"/>
        <v>0</v>
      </c>
      <c r="CT729" s="35">
        <f>($AZ729*$R729*'3. Signage Displays'!$A$7)+'3. Signage Displays'!$B$7*TANH('3. Signage Displays'!$C$7*('1. Version 7 Dataset'!$R729+'3. Signage Displays'!$D$7)+'3. Signage Displays'!$E$7)+'3. Signage Displays'!$F$7</f>
        <v>33.044735565066361</v>
      </c>
      <c r="CU729" s="36">
        <f>($AZ729*$R729*'3. Signage Displays'!$A$7)</f>
        <v>3.2058720000000003</v>
      </c>
      <c r="CV729" s="37">
        <f>BE729-(AZ729*R729*'3. Signage Displays'!$A$7)</f>
        <v>11.804127999999999</v>
      </c>
      <c r="CW729" s="37">
        <f>IF(CC729=TRUE,CV729-(CT729*'3. Signage Displays'!$A$12),CV729)</f>
        <v>11.804127999999999</v>
      </c>
      <c r="CX729" s="38">
        <f>'3. Signage Displays'!$B$7*TANH('3. Signage Displays'!$C$7*('1. Version 7 Dataset'!R729+'3. Signage Displays'!$D$7)+'3. Signage Displays'!$E$7)+'3. Signage Displays'!$F$7</f>
        <v>29.838863565066362</v>
      </c>
      <c r="CY729" s="28">
        <f t="shared" si="85"/>
        <v>1</v>
      </c>
    </row>
    <row r="730" spans="1:103" s="17" customFormat="1" ht="19.5" customHeight="1">
      <c r="A730" s="28">
        <v>709</v>
      </c>
      <c r="B730" s="29" t="s">
        <v>2857</v>
      </c>
      <c r="C730" s="29" t="s">
        <v>2975</v>
      </c>
      <c r="D730" s="29" t="s">
        <v>2976</v>
      </c>
      <c r="E730" s="29" t="s">
        <v>2860</v>
      </c>
      <c r="F730" s="29" t="s">
        <v>2977</v>
      </c>
      <c r="G730" s="29" t="s">
        <v>2978</v>
      </c>
      <c r="H730" s="29"/>
      <c r="I730" s="29" t="s">
        <v>78</v>
      </c>
      <c r="J730" s="29" t="s">
        <v>100</v>
      </c>
      <c r="K730" s="29"/>
      <c r="L730" s="29" t="s">
        <v>80</v>
      </c>
      <c r="M730" s="29"/>
      <c r="N730" s="30">
        <v>1000</v>
      </c>
      <c r="O730" s="30">
        <v>11.5</v>
      </c>
      <c r="P730" s="30">
        <v>20.5</v>
      </c>
      <c r="Q730" s="31">
        <v>23.5</v>
      </c>
      <c r="R730" s="30">
        <v>236.92</v>
      </c>
      <c r="S730" s="30">
        <v>1.78</v>
      </c>
      <c r="T730" s="30">
        <v>1080</v>
      </c>
      <c r="U730" s="30">
        <v>1920</v>
      </c>
      <c r="V730" s="32">
        <v>2.1</v>
      </c>
      <c r="W730" s="30">
        <v>8752</v>
      </c>
      <c r="X730" s="30">
        <v>60</v>
      </c>
      <c r="Y730" s="30">
        <v>32</v>
      </c>
      <c r="Z730" s="29" t="s">
        <v>81</v>
      </c>
      <c r="AA730" s="29" t="s">
        <v>82</v>
      </c>
      <c r="AB730" s="29"/>
      <c r="AC730" s="29"/>
      <c r="AD730" s="29" t="s">
        <v>84</v>
      </c>
      <c r="AE730" s="29" t="s">
        <v>84</v>
      </c>
      <c r="AF730" s="29" t="s">
        <v>270</v>
      </c>
      <c r="AG730" s="29"/>
      <c r="AH730" s="29" t="s">
        <v>86</v>
      </c>
      <c r="AI730" s="29"/>
      <c r="AJ730" s="29" t="s">
        <v>86</v>
      </c>
      <c r="AK730" s="29" t="s">
        <v>86</v>
      </c>
      <c r="AL730" s="29" t="s">
        <v>102</v>
      </c>
      <c r="AM730" s="29"/>
      <c r="AN730" s="29" t="s">
        <v>86</v>
      </c>
      <c r="AO730" s="29" t="s">
        <v>86</v>
      </c>
      <c r="AP730" s="29" t="s">
        <v>86</v>
      </c>
      <c r="AQ730" s="29" t="s">
        <v>96</v>
      </c>
      <c r="AR730" s="29"/>
      <c r="AS730" s="29" t="s">
        <v>84</v>
      </c>
      <c r="AT730" s="29" t="s">
        <v>89</v>
      </c>
      <c r="AU730" s="29"/>
      <c r="AV730" s="30">
        <v>1</v>
      </c>
      <c r="AW730" s="29" t="s">
        <v>84</v>
      </c>
      <c r="AX730" s="29" t="s">
        <v>84</v>
      </c>
      <c r="AY730" s="30">
        <v>250</v>
      </c>
      <c r="AZ730" s="30">
        <v>272.7</v>
      </c>
      <c r="BA730" s="30">
        <v>195.3</v>
      </c>
      <c r="BB730" s="30">
        <v>201.4</v>
      </c>
      <c r="BC730" s="29"/>
      <c r="BD730" s="29"/>
      <c r="BE730" s="30">
        <v>15.89</v>
      </c>
      <c r="BF730" s="29"/>
      <c r="BG730" s="30">
        <v>0.16</v>
      </c>
      <c r="BH730" s="29"/>
      <c r="BI730" s="29"/>
      <c r="BJ730" s="30">
        <v>0.12</v>
      </c>
      <c r="BK730" s="30">
        <v>48.73</v>
      </c>
      <c r="BL730" s="30">
        <v>48.73</v>
      </c>
      <c r="BM730" s="30">
        <v>53.1</v>
      </c>
      <c r="BN730" s="29"/>
      <c r="BO730" s="30">
        <v>15.45</v>
      </c>
      <c r="BP730" s="30">
        <v>0.16</v>
      </c>
      <c r="BQ730" s="29"/>
      <c r="BR730" s="29"/>
      <c r="BS730" s="30">
        <v>0.2</v>
      </c>
      <c r="BT730" s="30">
        <v>48.52</v>
      </c>
      <c r="BU730" s="29"/>
      <c r="BV730" s="30">
        <v>0</v>
      </c>
      <c r="BW730" s="28">
        <v>709</v>
      </c>
      <c r="BX730" s="33">
        <f t="shared" si="80"/>
        <v>49.629779999999997</v>
      </c>
      <c r="BY730" s="34">
        <f>IF(COUNTIF($G$2:G730,G730)=1,1,0)</f>
        <v>1</v>
      </c>
      <c r="BZ730" s="34">
        <f t="shared" si="81"/>
        <v>1</v>
      </c>
      <c r="CA730" s="28" t="s">
        <v>3405</v>
      </c>
      <c r="CB730" s="34" t="b">
        <f t="shared" si="86"/>
        <v>0</v>
      </c>
      <c r="CC730" s="34" t="b">
        <f t="shared" si="82"/>
        <v>0</v>
      </c>
      <c r="CD730" s="34" t="b">
        <f t="array" ref="CD730">ISNUMBER(SEARCH("Touch Screen",$AJ730))</f>
        <v>0</v>
      </c>
      <c r="CE730" s="34"/>
      <c r="CF730" s="34"/>
      <c r="CG730" s="32">
        <v>32</v>
      </c>
      <c r="CH730" s="28">
        <v>0</v>
      </c>
      <c r="CI730" s="33">
        <f>('2. AC Monitors'!$A$8*'1. Version 7 Dataset'!$R730)+('1. Version 7 Dataset'!$V730*'2. AC Monitors'!$B$8)+'2. AC Monitors'!$C$8</f>
        <v>45.724239999999995</v>
      </c>
      <c r="CJ730" s="35">
        <f>BX730-('2. AC Monitors'!$B$8*V730)</f>
        <v>40.809779999999996</v>
      </c>
      <c r="CK730" s="33">
        <f>IF($CH730=0,CJ730,CJ730-('2. AC Monitors'!$A$15*'1. Version 7 Dataset'!$CG730))</f>
        <v>40.809779999999996</v>
      </c>
      <c r="CL730" s="33">
        <f>IF($CC730=TRUE,'1. Version 7 Dataset'!CK730-($CI730*'2. AC Monitors'!$B$15),'1. Version 7 Dataset'!CK730)</f>
        <v>40.809779999999996</v>
      </c>
      <c r="CM730" s="33">
        <f>IF($CD730=TRUE,CL730-($CI730*'2. AC Monitors'!$D$15),CL730)</f>
        <v>40.809779999999996</v>
      </c>
      <c r="CN730" s="33">
        <f>IF($CB730=TRUE,CM730-($CI730*'2. AC Monitors'!$E$15),CM730)</f>
        <v>40.809779999999996</v>
      </c>
      <c r="CO730" s="33">
        <f>IF($CA730="DC",CN730+(CI730*(1-'2. AC Monitors'!$D$21)),CN730)</f>
        <v>40.809779999999996</v>
      </c>
      <c r="CP730" s="35">
        <f>('2. AC Monitors'!$A$8*'1. Version 7 Dataset'!$R730)+'2. AC Monitors'!$C$8</f>
        <v>36.904240000000001</v>
      </c>
      <c r="CQ730" s="35">
        <f t="shared" si="83"/>
        <v>0</v>
      </c>
      <c r="CR730" s="33">
        <f>(IF(CD730=TRUE,CI730+(CI730*'2. AC Monitors'!$D$15),'1. Version 7 Dataset'!CI730))*0.85</f>
        <v>38.865603999999998</v>
      </c>
      <c r="CS730" s="35">
        <f t="shared" si="84"/>
        <v>0</v>
      </c>
      <c r="CT730" s="35">
        <f>($AZ730*$R730*'3. Signage Displays'!$A$7)+'3. Signage Displays'!$B$7*TANH('3. Signage Displays'!$C$7*('1. Version 7 Dataset'!$R730+'3. Signage Displays'!$D$7)+'3. Signage Displays'!$E$7)+'3. Signage Displays'!$F$7</f>
        <v>31.980250913592901</v>
      </c>
      <c r="CU730" s="36">
        <f>($AZ730*$R730*'3. Signage Displays'!$A$7)</f>
        <v>2.58432336</v>
      </c>
      <c r="CV730" s="37">
        <f>BE730-(AZ730*R730*'3. Signage Displays'!$A$7)</f>
        <v>13.305676640000001</v>
      </c>
      <c r="CW730" s="37">
        <f>IF(CC730=TRUE,CV730-(CT730*'3. Signage Displays'!$A$12),CV730)</f>
        <v>13.305676640000001</v>
      </c>
      <c r="CX730" s="38">
        <f>'3. Signage Displays'!$B$7*TANH('3. Signage Displays'!$C$7*('1. Version 7 Dataset'!R730+'3. Signage Displays'!$D$7)+'3. Signage Displays'!$E$7)+'3. Signage Displays'!$F$7</f>
        <v>29.395927553592902</v>
      </c>
      <c r="CY730" s="28">
        <f t="shared" si="85"/>
        <v>1</v>
      </c>
    </row>
    <row r="731" spans="1:103" s="17" customFormat="1" ht="19.5" customHeight="1">
      <c r="A731" s="28">
        <v>791</v>
      </c>
      <c r="B731" s="29" t="s">
        <v>1092</v>
      </c>
      <c r="C731" s="29" t="s">
        <v>1109</v>
      </c>
      <c r="D731" s="29" t="s">
        <v>1109</v>
      </c>
      <c r="E731" s="29" t="s">
        <v>1094</v>
      </c>
      <c r="F731" s="29" t="s">
        <v>1109</v>
      </c>
      <c r="G731" s="29" t="s">
        <v>1109</v>
      </c>
      <c r="H731" s="29"/>
      <c r="I731" s="29" t="s">
        <v>78</v>
      </c>
      <c r="J731" s="29" t="s">
        <v>79</v>
      </c>
      <c r="K731" s="29"/>
      <c r="L731" s="29" t="s">
        <v>80</v>
      </c>
      <c r="M731" s="29"/>
      <c r="N731" s="30">
        <v>1000</v>
      </c>
      <c r="O731" s="30">
        <v>20.7</v>
      </c>
      <c r="P731" s="30">
        <v>11.7</v>
      </c>
      <c r="Q731" s="31">
        <v>23.8</v>
      </c>
      <c r="R731" s="30">
        <v>242.19</v>
      </c>
      <c r="S731" s="30">
        <v>1.78</v>
      </c>
      <c r="T731" s="30">
        <v>1080</v>
      </c>
      <c r="U731" s="30">
        <v>1920</v>
      </c>
      <c r="V731" s="32">
        <v>2.1</v>
      </c>
      <c r="W731" s="30">
        <v>8562</v>
      </c>
      <c r="X731" s="30">
        <v>60</v>
      </c>
      <c r="Y731" s="30">
        <v>34.700000000000003</v>
      </c>
      <c r="Z731" s="29" t="s">
        <v>81</v>
      </c>
      <c r="AA731" s="29" t="s">
        <v>82</v>
      </c>
      <c r="AB731" s="29"/>
      <c r="AC731" s="29"/>
      <c r="AD731" s="29" t="s">
        <v>84</v>
      </c>
      <c r="AE731" s="29" t="s">
        <v>83</v>
      </c>
      <c r="AF731" s="29" t="s">
        <v>1106</v>
      </c>
      <c r="AG731" s="29" t="s">
        <v>1110</v>
      </c>
      <c r="AH731" s="29" t="s">
        <v>1098</v>
      </c>
      <c r="AI731" s="29"/>
      <c r="AJ731" s="29" t="s">
        <v>1098</v>
      </c>
      <c r="AK731" s="29" t="s">
        <v>86</v>
      </c>
      <c r="AL731" s="29" t="s">
        <v>107</v>
      </c>
      <c r="AM731" s="29" t="s">
        <v>1110</v>
      </c>
      <c r="AN731" s="29" t="s">
        <v>86</v>
      </c>
      <c r="AO731" s="29" t="s">
        <v>86</v>
      </c>
      <c r="AP731" s="29" t="s">
        <v>86</v>
      </c>
      <c r="AQ731" s="29" t="s">
        <v>96</v>
      </c>
      <c r="AR731" s="29"/>
      <c r="AS731" s="29" t="s">
        <v>84</v>
      </c>
      <c r="AT731" s="29" t="s">
        <v>89</v>
      </c>
      <c r="AU731" s="29"/>
      <c r="AV731" s="29"/>
      <c r="AW731" s="29" t="s">
        <v>83</v>
      </c>
      <c r="AX731" s="29" t="s">
        <v>84</v>
      </c>
      <c r="AY731" s="30">
        <v>300</v>
      </c>
      <c r="AZ731" s="30">
        <v>329.5</v>
      </c>
      <c r="BA731" s="30">
        <v>254.4</v>
      </c>
      <c r="BB731" s="30">
        <v>199.5</v>
      </c>
      <c r="BC731" s="30">
        <v>7.77</v>
      </c>
      <c r="BD731" s="30">
        <v>14.21</v>
      </c>
      <c r="BE731" s="30">
        <v>15.49</v>
      </c>
      <c r="BF731" s="29"/>
      <c r="BG731" s="30">
        <v>0.56999999999999995</v>
      </c>
      <c r="BH731" s="30">
        <v>0.14000000000000001</v>
      </c>
      <c r="BI731" s="29"/>
      <c r="BJ731" s="30">
        <v>0.42</v>
      </c>
      <c r="BK731" s="30">
        <v>50.7</v>
      </c>
      <c r="BL731" s="29"/>
      <c r="BM731" s="30">
        <v>56.9</v>
      </c>
      <c r="BN731" s="30">
        <v>8.52</v>
      </c>
      <c r="BO731" s="30">
        <v>16.12</v>
      </c>
      <c r="BP731" s="30">
        <v>0.45</v>
      </c>
      <c r="BQ731" s="30">
        <v>0.6</v>
      </c>
      <c r="BR731" s="30">
        <v>0.18</v>
      </c>
      <c r="BS731" s="30">
        <v>15.98</v>
      </c>
      <c r="BT731" s="30">
        <v>52.4</v>
      </c>
      <c r="BU731" s="29"/>
      <c r="BV731" s="30">
        <v>0</v>
      </c>
      <c r="BW731" s="28">
        <v>791</v>
      </c>
      <c r="BX731" s="33">
        <f t="shared" si="80"/>
        <v>50.737919999999995</v>
      </c>
      <c r="BY731" s="34">
        <f>IF(COUNTIF($G$2:G731,G731)=1,1,0)</f>
        <v>1</v>
      </c>
      <c r="BZ731" s="34">
        <f t="shared" si="81"/>
        <v>1</v>
      </c>
      <c r="CA731" s="28" t="s">
        <v>3405</v>
      </c>
      <c r="CB731" s="34" t="b">
        <f t="shared" si="86"/>
        <v>0</v>
      </c>
      <c r="CC731" s="34" t="b">
        <f t="shared" si="82"/>
        <v>1</v>
      </c>
      <c r="CD731" s="34" t="b">
        <f t="array" ref="CD731">ISNUMBER(SEARCH("Touch Screen",$AJ731))</f>
        <v>0</v>
      </c>
      <c r="CE731" s="34"/>
      <c r="CF731" s="34"/>
      <c r="CG731" s="32">
        <v>34.700000000000003</v>
      </c>
      <c r="CH731" s="28">
        <v>0</v>
      </c>
      <c r="CI731" s="33">
        <f>('2. AC Monitors'!$A$8*'1. Version 7 Dataset'!$R731)+('1. Version 7 Dataset'!$V731*'2. AC Monitors'!$B$8)+'2. AC Monitors'!$C$8</f>
        <v>46.367179999999998</v>
      </c>
      <c r="CJ731" s="35">
        <f>BX731-('2. AC Monitors'!$B$8*V731)</f>
        <v>41.917919999999995</v>
      </c>
      <c r="CK731" s="33">
        <f>IF($CH731=0,CJ731,CJ731-('2. AC Monitors'!$A$15*'1. Version 7 Dataset'!$CG731))</f>
        <v>41.917919999999995</v>
      </c>
      <c r="CL731" s="33">
        <f>IF($CC731=TRUE,'1. Version 7 Dataset'!CK731-($CI731*'2. AC Monitors'!$B$15),'1. Version 7 Dataset'!CK731)</f>
        <v>39.599560999999994</v>
      </c>
      <c r="CM731" s="33">
        <f>IF($CD731=TRUE,CL731-($CI731*'2. AC Monitors'!$D$15),CL731)</f>
        <v>39.599560999999994</v>
      </c>
      <c r="CN731" s="33">
        <f>IF($CB731=TRUE,CM731-($CI731*'2. AC Monitors'!$E$15),CM731)</f>
        <v>39.599560999999994</v>
      </c>
      <c r="CO731" s="33">
        <f>IF($CA731="DC",CN731+(CI731*(1-'2. AC Monitors'!$D$21)),CN731)</f>
        <v>39.599560999999994</v>
      </c>
      <c r="CP731" s="35">
        <f>('2. AC Monitors'!$A$8*'1. Version 7 Dataset'!$R731)+'2. AC Monitors'!$C$8</f>
        <v>37.547179999999997</v>
      </c>
      <c r="CQ731" s="35">
        <f t="shared" si="83"/>
        <v>0</v>
      </c>
      <c r="CR731" s="33">
        <f>(IF(CD731=TRUE,CI731+(CI731*'2. AC Monitors'!$D$15),'1. Version 7 Dataset'!CI731))*0.85</f>
        <v>39.412102999999995</v>
      </c>
      <c r="CS731" s="35">
        <f t="shared" si="84"/>
        <v>0</v>
      </c>
      <c r="CT731" s="35">
        <f>($AZ731*$R731*'3. Signage Displays'!$A$7)+'3. Signage Displays'!$B$7*TANH('3. Signage Displays'!$C$7*('1. Version 7 Dataset'!$R731+'3. Signage Displays'!$D$7)+'3. Signage Displays'!$E$7)+'3. Signage Displays'!$F$7</f>
        <v>32.90218764433844</v>
      </c>
      <c r="CU731" s="36">
        <f>($AZ731*$R731*'3. Signage Displays'!$A$7)</f>
        <v>3.1920641999999999</v>
      </c>
      <c r="CV731" s="37">
        <f>BE731-(AZ731*R731*'3. Signage Displays'!$A$7)</f>
        <v>12.297935800000001</v>
      </c>
      <c r="CW731" s="37">
        <f>IF(CC731=TRUE,CV731-(CT731*'3. Signage Displays'!$A$12),CV731)</f>
        <v>10.652826417783078</v>
      </c>
      <c r="CX731" s="38">
        <f>'3. Signage Displays'!$B$7*TANH('3. Signage Displays'!$C$7*('1. Version 7 Dataset'!R731+'3. Signage Displays'!$D$7)+'3. Signage Displays'!$E$7)+'3. Signage Displays'!$F$7</f>
        <v>29.710123444338436</v>
      </c>
      <c r="CY731" s="28">
        <f t="shared" si="85"/>
        <v>1</v>
      </c>
    </row>
    <row r="732" spans="1:103" s="17" customFormat="1" ht="19.5" customHeight="1">
      <c r="A732" s="28">
        <v>336</v>
      </c>
      <c r="B732" s="29" t="s">
        <v>808</v>
      </c>
      <c r="C732" s="29" t="s">
        <v>873</v>
      </c>
      <c r="D732" s="29" t="s">
        <v>874</v>
      </c>
      <c r="E732" s="29" t="s">
        <v>814</v>
      </c>
      <c r="F732" s="29" t="s">
        <v>875</v>
      </c>
      <c r="G732" s="29" t="s">
        <v>876</v>
      </c>
      <c r="H732" s="29"/>
      <c r="I732" s="29" t="s">
        <v>78</v>
      </c>
      <c r="J732" s="29" t="s">
        <v>100</v>
      </c>
      <c r="K732" s="29"/>
      <c r="L732" s="29" t="s">
        <v>80</v>
      </c>
      <c r="M732" s="29"/>
      <c r="N732" s="30">
        <v>1000</v>
      </c>
      <c r="O732" s="30">
        <v>11.7</v>
      </c>
      <c r="P732" s="30">
        <v>20.8</v>
      </c>
      <c r="Q732" s="31">
        <v>23.8</v>
      </c>
      <c r="R732" s="30">
        <v>242.18</v>
      </c>
      <c r="S732" s="30">
        <v>1.78</v>
      </c>
      <c r="T732" s="30">
        <v>1080</v>
      </c>
      <c r="U732" s="30">
        <v>1920</v>
      </c>
      <c r="V732" s="32">
        <v>2.1</v>
      </c>
      <c r="W732" s="30">
        <v>8562</v>
      </c>
      <c r="X732" s="30">
        <v>60</v>
      </c>
      <c r="Y732" s="30">
        <v>33.799999999999997</v>
      </c>
      <c r="Z732" s="29" t="s">
        <v>81</v>
      </c>
      <c r="AA732" s="29" t="s">
        <v>529</v>
      </c>
      <c r="AB732" s="29"/>
      <c r="AC732" s="29"/>
      <c r="AD732" s="29" t="s">
        <v>84</v>
      </c>
      <c r="AE732" s="29" t="s">
        <v>84</v>
      </c>
      <c r="AF732" s="29" t="s">
        <v>877</v>
      </c>
      <c r="AG732" s="29"/>
      <c r="AH732" s="29" t="s">
        <v>86</v>
      </c>
      <c r="AI732" s="29"/>
      <c r="AJ732" s="29" t="s">
        <v>86</v>
      </c>
      <c r="AK732" s="29" t="s">
        <v>86</v>
      </c>
      <c r="AL732" s="29" t="s">
        <v>762</v>
      </c>
      <c r="AM732" s="29"/>
      <c r="AN732" s="29" t="s">
        <v>86</v>
      </c>
      <c r="AO732" s="29" t="s">
        <v>86</v>
      </c>
      <c r="AP732" s="29" t="s">
        <v>86</v>
      </c>
      <c r="AQ732" s="29" t="s">
        <v>96</v>
      </c>
      <c r="AR732" s="29"/>
      <c r="AS732" s="29" t="s">
        <v>84</v>
      </c>
      <c r="AT732" s="29" t="s">
        <v>89</v>
      </c>
      <c r="AU732" s="29"/>
      <c r="AV732" s="30">
        <v>5</v>
      </c>
      <c r="AW732" s="29" t="s">
        <v>84</v>
      </c>
      <c r="AX732" s="29" t="s">
        <v>84</v>
      </c>
      <c r="AY732" s="30">
        <v>250</v>
      </c>
      <c r="AZ732" s="30">
        <v>220</v>
      </c>
      <c r="BA732" s="30">
        <v>171</v>
      </c>
      <c r="BB732" s="30">
        <v>200.6</v>
      </c>
      <c r="BC732" s="29"/>
      <c r="BD732" s="29"/>
      <c r="BE732" s="30">
        <v>15.63</v>
      </c>
      <c r="BF732" s="29"/>
      <c r="BG732" s="30">
        <v>0.13</v>
      </c>
      <c r="BH732" s="29"/>
      <c r="BI732" s="29"/>
      <c r="BJ732" s="30">
        <v>0.11</v>
      </c>
      <c r="BK732" s="30">
        <v>48.68</v>
      </c>
      <c r="BL732" s="30">
        <v>48.68</v>
      </c>
      <c r="BM732" s="30">
        <v>54.1</v>
      </c>
      <c r="BN732" s="29"/>
      <c r="BO732" s="29"/>
      <c r="BP732" s="30">
        <v>0.18</v>
      </c>
      <c r="BQ732" s="30">
        <v>0.2</v>
      </c>
      <c r="BR732" s="29"/>
      <c r="BS732" s="30">
        <v>15.51</v>
      </c>
      <c r="BT732" s="30">
        <v>48.71</v>
      </c>
      <c r="BU732" s="29"/>
      <c r="BV732" s="30">
        <v>0</v>
      </c>
      <c r="BW732" s="28">
        <v>336</v>
      </c>
      <c r="BX732" s="33">
        <f t="shared" si="80"/>
        <v>48.661800000000007</v>
      </c>
      <c r="BY732" s="34">
        <f>IF(COUNTIF($G$2:G732,G732)=1,1,0)</f>
        <v>1</v>
      </c>
      <c r="BZ732" s="34">
        <f t="shared" si="81"/>
        <v>1</v>
      </c>
      <c r="CA732" s="28" t="s">
        <v>3405</v>
      </c>
      <c r="CB732" s="34" t="b">
        <f t="shared" si="86"/>
        <v>0</v>
      </c>
      <c r="CC732" s="34" t="b">
        <f t="shared" si="82"/>
        <v>0</v>
      </c>
      <c r="CD732" s="34" t="b">
        <f t="array" ref="CD732">ISNUMBER(SEARCH("Touch Screen",$AJ732))</f>
        <v>0</v>
      </c>
      <c r="CE732" s="34"/>
      <c r="CF732" s="34"/>
      <c r="CG732" s="32">
        <v>33.799999999999997</v>
      </c>
      <c r="CH732" s="28">
        <v>0</v>
      </c>
      <c r="CI732" s="33">
        <f>('2. AC Monitors'!$A$8*'1. Version 7 Dataset'!$R732)+('1. Version 7 Dataset'!$V732*'2. AC Monitors'!$B$8)+'2. AC Monitors'!$C$8</f>
        <v>46.365960000000001</v>
      </c>
      <c r="CJ732" s="35">
        <f>BX732-('2. AC Monitors'!$B$8*V732)</f>
        <v>39.841800000000006</v>
      </c>
      <c r="CK732" s="33">
        <f>IF($CH732=0,CJ732,CJ732-('2. AC Monitors'!$A$15*'1. Version 7 Dataset'!$CG732))</f>
        <v>39.841800000000006</v>
      </c>
      <c r="CL732" s="33">
        <f>IF($CC732=TRUE,'1. Version 7 Dataset'!CK732-($CI732*'2. AC Monitors'!$B$15),'1. Version 7 Dataset'!CK732)</f>
        <v>39.841800000000006</v>
      </c>
      <c r="CM732" s="33">
        <f>IF($CD732=TRUE,CL732-($CI732*'2. AC Monitors'!$D$15),CL732)</f>
        <v>39.841800000000006</v>
      </c>
      <c r="CN732" s="33">
        <f>IF($CB732=TRUE,CM732-($CI732*'2. AC Monitors'!$E$15),CM732)</f>
        <v>39.841800000000006</v>
      </c>
      <c r="CO732" s="33">
        <f>IF($CA732="DC",CN732+(CI732*(1-'2. AC Monitors'!$D$21)),CN732)</f>
        <v>39.841800000000006</v>
      </c>
      <c r="CP732" s="35">
        <f>('2. AC Monitors'!$A$8*'1. Version 7 Dataset'!$R732)+'2. AC Monitors'!$C$8</f>
        <v>37.545960000000001</v>
      </c>
      <c r="CQ732" s="35">
        <f t="shared" si="83"/>
        <v>0</v>
      </c>
      <c r="CR732" s="33">
        <f>(IF(CD732=TRUE,CI732+(CI732*'2. AC Monitors'!$D$15),'1. Version 7 Dataset'!CI732))*0.85</f>
        <v>39.411065999999998</v>
      </c>
      <c r="CS732" s="35">
        <f t="shared" si="84"/>
        <v>0</v>
      </c>
      <c r="CT732" s="35">
        <f>($AZ732*$R732*'3. Signage Displays'!$A$7)+'3. Signage Displays'!$B$7*TANH('3. Signage Displays'!$C$7*('1. Version 7 Dataset'!$R732+'3. Signage Displays'!$D$7)+'3. Signage Displays'!$E$7)+'3. Signage Displays'!$F$7</f>
        <v>31.840711372701335</v>
      </c>
      <c r="CU732" s="36">
        <f>($AZ732*$R732*'3. Signage Displays'!$A$7)</f>
        <v>2.1311840000000002</v>
      </c>
      <c r="CV732" s="37">
        <f>BE732-(AZ732*R732*'3. Signage Displays'!$A$7)</f>
        <v>13.498816000000001</v>
      </c>
      <c r="CW732" s="37">
        <f>IF(CC732=TRUE,CV732-(CT732*'3. Signage Displays'!$A$12),CV732)</f>
        <v>13.498816000000001</v>
      </c>
      <c r="CX732" s="38">
        <f>'3. Signage Displays'!$B$7*TANH('3. Signage Displays'!$C$7*('1. Version 7 Dataset'!R732+'3. Signage Displays'!$D$7)+'3. Signage Displays'!$E$7)+'3. Signage Displays'!$F$7</f>
        <v>29.709527372701334</v>
      </c>
      <c r="CY732" s="28">
        <f t="shared" si="85"/>
        <v>1</v>
      </c>
    </row>
    <row r="733" spans="1:103" s="17" customFormat="1" ht="19.5" customHeight="1">
      <c r="A733" s="28">
        <v>487</v>
      </c>
      <c r="B733" s="29" t="s">
        <v>1268</v>
      </c>
      <c r="C733" s="29" t="s">
        <v>1269</v>
      </c>
      <c r="D733" s="29" t="s">
        <v>1270</v>
      </c>
      <c r="E733" s="29" t="s">
        <v>1271</v>
      </c>
      <c r="F733" s="29" t="s">
        <v>1272</v>
      </c>
      <c r="G733" s="29" t="s">
        <v>1273</v>
      </c>
      <c r="H733" s="29"/>
      <c r="I733" s="29" t="s">
        <v>78</v>
      </c>
      <c r="J733" s="29" t="s">
        <v>132</v>
      </c>
      <c r="K733" s="29"/>
      <c r="L733" s="29" t="s">
        <v>80</v>
      </c>
      <c r="M733" s="29"/>
      <c r="N733" s="30">
        <v>500</v>
      </c>
      <c r="O733" s="30">
        <v>11.7</v>
      </c>
      <c r="P733" s="30">
        <v>20.7</v>
      </c>
      <c r="Q733" s="31">
        <v>23.8</v>
      </c>
      <c r="R733" s="30">
        <v>242.18</v>
      </c>
      <c r="S733" s="30">
        <v>1.78</v>
      </c>
      <c r="T733" s="30">
        <v>1080</v>
      </c>
      <c r="U733" s="30">
        <v>1920</v>
      </c>
      <c r="V733" s="32">
        <v>2.1</v>
      </c>
      <c r="W733" s="30">
        <v>8562</v>
      </c>
      <c r="X733" s="30">
        <v>60</v>
      </c>
      <c r="Y733" s="30">
        <v>41.4</v>
      </c>
      <c r="Z733" s="29" t="s">
        <v>81</v>
      </c>
      <c r="AA733" s="29" t="s">
        <v>529</v>
      </c>
      <c r="AB733" s="29"/>
      <c r="AC733" s="29"/>
      <c r="AD733" s="29" t="s">
        <v>84</v>
      </c>
      <c r="AE733" s="29" t="s">
        <v>83</v>
      </c>
      <c r="AF733" s="29" t="s">
        <v>101</v>
      </c>
      <c r="AG733" s="29"/>
      <c r="AH733" s="29" t="s">
        <v>120</v>
      </c>
      <c r="AI733" s="29"/>
      <c r="AJ733" s="29" t="s">
        <v>120</v>
      </c>
      <c r="AK733" s="29" t="s">
        <v>86</v>
      </c>
      <c r="AL733" s="29" t="s">
        <v>102</v>
      </c>
      <c r="AM733" s="29"/>
      <c r="AN733" s="29" t="s">
        <v>86</v>
      </c>
      <c r="AO733" s="29" t="s">
        <v>86</v>
      </c>
      <c r="AP733" s="29" t="s">
        <v>86</v>
      </c>
      <c r="AQ733" s="29" t="s">
        <v>96</v>
      </c>
      <c r="AR733" s="29"/>
      <c r="AS733" s="29" t="s">
        <v>84</v>
      </c>
      <c r="AT733" s="29" t="s">
        <v>89</v>
      </c>
      <c r="AU733" s="29"/>
      <c r="AV733" s="30">
        <v>0</v>
      </c>
      <c r="AW733" s="29" t="s">
        <v>84</v>
      </c>
      <c r="AX733" s="29" t="s">
        <v>83</v>
      </c>
      <c r="AY733" s="30">
        <v>250</v>
      </c>
      <c r="AZ733" s="30">
        <v>338.9</v>
      </c>
      <c r="BA733" s="30">
        <v>283.7</v>
      </c>
      <c r="BB733" s="30">
        <v>201</v>
      </c>
      <c r="BC733" s="29"/>
      <c r="BD733" s="29"/>
      <c r="BE733" s="30">
        <v>13.15</v>
      </c>
      <c r="BF733" s="29"/>
      <c r="BG733" s="30">
        <v>0.2</v>
      </c>
      <c r="BH733" s="29"/>
      <c r="BI733" s="29"/>
      <c r="BJ733" s="30">
        <v>0.19</v>
      </c>
      <c r="BK733" s="30">
        <v>41.48</v>
      </c>
      <c r="BL733" s="29"/>
      <c r="BM733" s="30">
        <v>54.1</v>
      </c>
      <c r="BN733" s="29"/>
      <c r="BO733" s="29"/>
      <c r="BP733" s="30">
        <v>0.25</v>
      </c>
      <c r="BQ733" s="30">
        <v>0.27</v>
      </c>
      <c r="BR733" s="29"/>
      <c r="BS733" s="30">
        <v>13.05</v>
      </c>
      <c r="BT733" s="30">
        <v>41.53</v>
      </c>
      <c r="BU733" s="29"/>
      <c r="BV733" s="30">
        <v>0</v>
      </c>
      <c r="BW733" s="28">
        <v>487</v>
      </c>
      <c r="BX733" s="33">
        <f t="shared" si="80"/>
        <v>41.456699999999998</v>
      </c>
      <c r="BY733" s="34">
        <f>IF(COUNTIF($G$2:G733,G733)=1,1,0)</f>
        <v>1</v>
      </c>
      <c r="BZ733" s="34">
        <f t="shared" si="81"/>
        <v>1</v>
      </c>
      <c r="CA733" s="28" t="s">
        <v>3405</v>
      </c>
      <c r="CB733" s="34" t="b">
        <f t="shared" si="86"/>
        <v>0</v>
      </c>
      <c r="CC733" s="34" t="b">
        <f t="shared" si="82"/>
        <v>0</v>
      </c>
      <c r="CD733" s="34" t="b">
        <f t="array" ref="CD733">ISNUMBER(SEARCH("Touch Screen",$AJ733))</f>
        <v>0</v>
      </c>
      <c r="CE733" s="34"/>
      <c r="CF733" s="34"/>
      <c r="CG733" s="32">
        <v>41.4</v>
      </c>
      <c r="CH733" s="28">
        <v>0</v>
      </c>
      <c r="CI733" s="33">
        <f>('2. AC Monitors'!$A$8*'1. Version 7 Dataset'!$R733)+('1. Version 7 Dataset'!$V733*'2. AC Monitors'!$B$8)+'2. AC Monitors'!$C$8</f>
        <v>46.365960000000001</v>
      </c>
      <c r="CJ733" s="35">
        <f>BX733-('2. AC Monitors'!$B$8*V733)</f>
        <v>32.636699999999998</v>
      </c>
      <c r="CK733" s="33">
        <f>IF($CH733=0,CJ733,CJ733-('2. AC Monitors'!$A$15*'1. Version 7 Dataset'!$CG733))</f>
        <v>32.636699999999998</v>
      </c>
      <c r="CL733" s="33">
        <f>IF($CC733=TRUE,'1. Version 7 Dataset'!CK733-($CI733*'2. AC Monitors'!$B$15),'1. Version 7 Dataset'!CK733)</f>
        <v>32.636699999999998</v>
      </c>
      <c r="CM733" s="33">
        <f>IF($CD733=TRUE,CL733-($CI733*'2. AC Monitors'!$D$15),CL733)</f>
        <v>32.636699999999998</v>
      </c>
      <c r="CN733" s="33">
        <f>IF($CB733=TRUE,CM733-($CI733*'2. AC Monitors'!$E$15),CM733)</f>
        <v>32.636699999999998</v>
      </c>
      <c r="CO733" s="33">
        <f>IF($CA733="DC",CN733+(CI733*(1-'2. AC Monitors'!$D$21)),CN733)</f>
        <v>32.636699999999998</v>
      </c>
      <c r="CP733" s="35">
        <f>('2. AC Monitors'!$A$8*'1. Version 7 Dataset'!$R733)+'2. AC Monitors'!$C$8</f>
        <v>37.545960000000001</v>
      </c>
      <c r="CQ733" s="35">
        <f t="shared" si="83"/>
        <v>1</v>
      </c>
      <c r="CR733" s="33">
        <f>(IF(CD733=TRUE,CI733+(CI733*'2. AC Monitors'!$D$15),'1. Version 7 Dataset'!CI733))*0.85</f>
        <v>39.411065999999998</v>
      </c>
      <c r="CS733" s="35">
        <f t="shared" si="84"/>
        <v>0</v>
      </c>
      <c r="CT733" s="35">
        <f>($AZ733*$R733*'3. Signage Displays'!$A$7)+'3. Signage Displays'!$B$7*TANH('3. Signage Displays'!$C$7*('1. Version 7 Dataset'!$R733+'3. Signage Displays'!$D$7)+'3. Signage Displays'!$E$7)+'3. Signage Displays'!$F$7</f>
        <v>32.99251945270133</v>
      </c>
      <c r="CU733" s="36">
        <f>($AZ733*$R733*'3. Signage Displays'!$A$7)</f>
        <v>3.2829920800000001</v>
      </c>
      <c r="CV733" s="37">
        <f>BE733-(AZ733*R733*'3. Signage Displays'!$A$7)</f>
        <v>9.8670079200000007</v>
      </c>
      <c r="CW733" s="37">
        <f>IF(CC733=TRUE,CV733-(CT733*'3. Signage Displays'!$A$12),CV733)</f>
        <v>9.8670079200000007</v>
      </c>
      <c r="CX733" s="38">
        <f>'3. Signage Displays'!$B$7*TANH('3. Signage Displays'!$C$7*('1. Version 7 Dataset'!R733+'3. Signage Displays'!$D$7)+'3. Signage Displays'!$E$7)+'3. Signage Displays'!$F$7</f>
        <v>29.709527372701334</v>
      </c>
      <c r="CY733" s="28">
        <f t="shared" si="85"/>
        <v>1</v>
      </c>
    </row>
    <row r="734" spans="1:103" s="17" customFormat="1" ht="19.5" customHeight="1">
      <c r="A734" s="28">
        <v>905</v>
      </c>
      <c r="B734" s="29" t="s">
        <v>2857</v>
      </c>
      <c r="C734" s="29" t="s">
        <v>2939</v>
      </c>
      <c r="D734" s="29" t="s">
        <v>2936</v>
      </c>
      <c r="E734" s="29" t="s">
        <v>2860</v>
      </c>
      <c r="F734" s="29" t="s">
        <v>2939</v>
      </c>
      <c r="G734" s="29" t="s">
        <v>2936</v>
      </c>
      <c r="H734" s="29"/>
      <c r="I734" s="29" t="s">
        <v>78</v>
      </c>
      <c r="J734" s="29" t="s">
        <v>100</v>
      </c>
      <c r="K734" s="29"/>
      <c r="L734" s="29" t="s">
        <v>80</v>
      </c>
      <c r="M734" s="29"/>
      <c r="N734" s="30">
        <v>600</v>
      </c>
      <c r="O734" s="30">
        <v>10.6</v>
      </c>
      <c r="P734" s="30">
        <v>18.7</v>
      </c>
      <c r="Q734" s="31">
        <v>21.5</v>
      </c>
      <c r="R734" s="30">
        <v>198.22</v>
      </c>
      <c r="S734" s="30">
        <v>1.78</v>
      </c>
      <c r="T734" s="30">
        <v>1080</v>
      </c>
      <c r="U734" s="30">
        <v>1920</v>
      </c>
      <c r="V734" s="32">
        <v>2.1</v>
      </c>
      <c r="W734" s="30">
        <v>10461</v>
      </c>
      <c r="X734" s="30">
        <v>60</v>
      </c>
      <c r="Y734" s="30">
        <v>38.4</v>
      </c>
      <c r="Z734" s="29" t="s">
        <v>81</v>
      </c>
      <c r="AA734" s="29" t="s">
        <v>529</v>
      </c>
      <c r="AB734" s="29"/>
      <c r="AC734" s="29"/>
      <c r="AD734" s="29" t="s">
        <v>83</v>
      </c>
      <c r="AE734" s="29" t="s">
        <v>83</v>
      </c>
      <c r="AF734" s="29" t="s">
        <v>106</v>
      </c>
      <c r="AG734" s="29"/>
      <c r="AH734" s="29" t="s">
        <v>1284</v>
      </c>
      <c r="AI734" s="29"/>
      <c r="AJ734" s="29" t="s">
        <v>86</v>
      </c>
      <c r="AK734" s="29" t="s">
        <v>86</v>
      </c>
      <c r="AL734" s="29" t="s">
        <v>107</v>
      </c>
      <c r="AM734" s="29"/>
      <c r="AN734" s="29" t="s">
        <v>86</v>
      </c>
      <c r="AO734" s="29" t="s">
        <v>86</v>
      </c>
      <c r="AP734" s="29" t="s">
        <v>86</v>
      </c>
      <c r="AQ734" s="29" t="s">
        <v>96</v>
      </c>
      <c r="AR734" s="29"/>
      <c r="AS734" s="29" t="s">
        <v>84</v>
      </c>
      <c r="AT734" s="29" t="s">
        <v>515</v>
      </c>
      <c r="AU734" s="29"/>
      <c r="AV734" s="30">
        <v>1</v>
      </c>
      <c r="AW734" s="29" t="s">
        <v>84</v>
      </c>
      <c r="AX734" s="29" t="s">
        <v>84</v>
      </c>
      <c r="AY734" s="30">
        <v>160</v>
      </c>
      <c r="AZ734" s="30">
        <v>157.4</v>
      </c>
      <c r="BA734" s="30">
        <v>104.3</v>
      </c>
      <c r="BB734" s="30">
        <v>156</v>
      </c>
      <c r="BC734" s="29"/>
      <c r="BD734" s="29"/>
      <c r="BE734" s="30">
        <v>15.24</v>
      </c>
      <c r="BF734" s="29"/>
      <c r="BG734" s="30">
        <v>0.39</v>
      </c>
      <c r="BH734" s="29"/>
      <c r="BI734" s="29"/>
      <c r="BJ734" s="30">
        <v>0.34</v>
      </c>
      <c r="BK734" s="30">
        <v>48.92</v>
      </c>
      <c r="BL734" s="30">
        <v>48.92</v>
      </c>
      <c r="BM734" s="30">
        <v>50.62</v>
      </c>
      <c r="BN734" s="29"/>
      <c r="BO734" s="29"/>
      <c r="BP734" s="30">
        <v>0.39</v>
      </c>
      <c r="BQ734" s="30">
        <v>0.44</v>
      </c>
      <c r="BR734" s="29"/>
      <c r="BS734" s="30">
        <v>15.27</v>
      </c>
      <c r="BT734" s="30">
        <v>49.34</v>
      </c>
      <c r="BU734" s="29"/>
      <c r="BV734" s="30">
        <v>0</v>
      </c>
      <c r="BW734" s="28">
        <v>905</v>
      </c>
      <c r="BX734" s="33">
        <f t="shared" si="80"/>
        <v>48.946499999999993</v>
      </c>
      <c r="BY734" s="34">
        <f>IF(COUNTIF($G$2:G734,G734)=1,1,0)</f>
        <v>0</v>
      </c>
      <c r="BZ734" s="34">
        <f t="shared" si="81"/>
        <v>1</v>
      </c>
      <c r="CA734" s="28" t="s">
        <v>3405</v>
      </c>
      <c r="CB734" s="34" t="b">
        <f t="shared" si="86"/>
        <v>0</v>
      </c>
      <c r="CC734" s="34" t="b">
        <f t="shared" si="82"/>
        <v>0</v>
      </c>
      <c r="CD734" s="34" t="b">
        <f t="array" ref="CD734">ISNUMBER(SEARCH("Touch Screen",$AJ734))</f>
        <v>0</v>
      </c>
      <c r="CE734" s="34"/>
      <c r="CF734" s="34"/>
      <c r="CG734" s="32">
        <v>38.4</v>
      </c>
      <c r="CH734" s="28">
        <v>0</v>
      </c>
      <c r="CI734" s="33">
        <f>('2. AC Monitors'!$A$8*'1. Version 7 Dataset'!$R734)+('1. Version 7 Dataset'!$V734*'2. AC Monitors'!$B$8)+'2. AC Monitors'!$C$8</f>
        <v>41.002839999999999</v>
      </c>
      <c r="CJ734" s="35">
        <f>BX734-('2. AC Monitors'!$B$8*V734)</f>
        <v>40.126499999999993</v>
      </c>
      <c r="CK734" s="33">
        <f>IF($CH734=0,CJ734,CJ734-('2. AC Monitors'!$A$15*'1. Version 7 Dataset'!$CG734))</f>
        <v>40.126499999999993</v>
      </c>
      <c r="CL734" s="33">
        <f>IF($CC734=TRUE,'1. Version 7 Dataset'!CK734-($CI734*'2. AC Monitors'!$B$15),'1. Version 7 Dataset'!CK734)</f>
        <v>40.126499999999993</v>
      </c>
      <c r="CM734" s="33">
        <f>IF($CD734=TRUE,CL734-($CI734*'2. AC Monitors'!$D$15),CL734)</f>
        <v>40.126499999999993</v>
      </c>
      <c r="CN734" s="33">
        <f>IF($CB734=TRUE,CM734-($CI734*'2. AC Monitors'!$E$15),CM734)</f>
        <v>40.126499999999993</v>
      </c>
      <c r="CO734" s="33">
        <f>IF($CA734="DC",CN734+(CI734*(1-'2. AC Monitors'!$D$21)),CN734)</f>
        <v>40.126499999999993</v>
      </c>
      <c r="CP734" s="35">
        <f>('2. AC Monitors'!$A$8*'1. Version 7 Dataset'!$R734)+'2. AC Monitors'!$C$8</f>
        <v>32.182839999999999</v>
      </c>
      <c r="CQ734" s="35">
        <f t="shared" si="83"/>
        <v>0</v>
      </c>
      <c r="CR734" s="33">
        <f>(IF(CD734=TRUE,CI734+(CI734*'2. AC Monitors'!$D$15),'1. Version 7 Dataset'!CI734))*0.85</f>
        <v>34.852413999999996</v>
      </c>
      <c r="CS734" s="35">
        <f t="shared" si="84"/>
        <v>0</v>
      </c>
      <c r="CT734" s="35">
        <f>($AZ734*$R734*'3. Signage Displays'!$A$7)+'3. Signage Displays'!$B$7*TANH('3. Signage Displays'!$C$7*('1. Version 7 Dataset'!$R734+'3. Signage Displays'!$D$7)+'3. Signage Displays'!$E$7)+'3. Signage Displays'!$F$7</f>
        <v>28.332943454593263</v>
      </c>
      <c r="CU734" s="36">
        <f>($AZ734*$R734*'3. Signage Displays'!$A$7)</f>
        <v>1.2479931200000001</v>
      </c>
      <c r="CV734" s="37">
        <f>BE734-(AZ734*R734*'3. Signage Displays'!$A$7)</f>
        <v>13.99200688</v>
      </c>
      <c r="CW734" s="37">
        <f>IF(CC734=TRUE,CV734-(CT734*'3. Signage Displays'!$A$12),CV734)</f>
        <v>13.99200688</v>
      </c>
      <c r="CX734" s="38">
        <f>'3. Signage Displays'!$B$7*TANH('3. Signage Displays'!$C$7*('1. Version 7 Dataset'!R734+'3. Signage Displays'!$D$7)+'3. Signage Displays'!$E$7)+'3. Signage Displays'!$F$7</f>
        <v>27.084950334593259</v>
      </c>
      <c r="CY734" s="28">
        <f t="shared" si="85"/>
        <v>1</v>
      </c>
    </row>
    <row r="735" spans="1:103" s="17" customFormat="1" ht="19.5" customHeight="1">
      <c r="A735" s="28">
        <v>906</v>
      </c>
      <c r="B735" s="29" t="s">
        <v>2857</v>
      </c>
      <c r="C735" s="29" t="s">
        <v>3021</v>
      </c>
      <c r="D735" s="29" t="s">
        <v>3020</v>
      </c>
      <c r="E735" s="29" t="s">
        <v>2860</v>
      </c>
      <c r="F735" s="29" t="s">
        <v>3021</v>
      </c>
      <c r="G735" s="29" t="s">
        <v>3020</v>
      </c>
      <c r="H735" s="29"/>
      <c r="I735" s="29" t="s">
        <v>78</v>
      </c>
      <c r="J735" s="29" t="s">
        <v>100</v>
      </c>
      <c r="K735" s="29"/>
      <c r="L735" s="29" t="s">
        <v>80</v>
      </c>
      <c r="M735" s="29"/>
      <c r="N735" s="30">
        <v>1000</v>
      </c>
      <c r="O735" s="30">
        <v>13.2</v>
      </c>
      <c r="P735" s="30">
        <v>23.5</v>
      </c>
      <c r="Q735" s="31">
        <v>27</v>
      </c>
      <c r="R735" s="30">
        <v>310.2</v>
      </c>
      <c r="S735" s="30">
        <v>1.78</v>
      </c>
      <c r="T735" s="30">
        <v>1080</v>
      </c>
      <c r="U735" s="30">
        <v>1920</v>
      </c>
      <c r="V735" s="32">
        <v>2.1</v>
      </c>
      <c r="W735" s="30">
        <v>6685</v>
      </c>
      <c r="X735" s="30">
        <v>60</v>
      </c>
      <c r="Y735" s="30">
        <v>38.4</v>
      </c>
      <c r="Z735" s="29" t="s">
        <v>81</v>
      </c>
      <c r="AA735" s="29" t="s">
        <v>529</v>
      </c>
      <c r="AB735" s="29"/>
      <c r="AC735" s="29"/>
      <c r="AD735" s="29" t="s">
        <v>83</v>
      </c>
      <c r="AE735" s="29" t="s">
        <v>83</v>
      </c>
      <c r="AF735" s="29" t="s">
        <v>270</v>
      </c>
      <c r="AG735" s="29"/>
      <c r="AH735" s="29" t="s">
        <v>1284</v>
      </c>
      <c r="AI735" s="29"/>
      <c r="AJ735" s="29" t="s">
        <v>86</v>
      </c>
      <c r="AK735" s="29" t="s">
        <v>86</v>
      </c>
      <c r="AL735" s="29" t="s">
        <v>102</v>
      </c>
      <c r="AM735" s="29"/>
      <c r="AN735" s="29" t="s">
        <v>86</v>
      </c>
      <c r="AO735" s="29" t="s">
        <v>86</v>
      </c>
      <c r="AP735" s="29" t="s">
        <v>86</v>
      </c>
      <c r="AQ735" s="29" t="s">
        <v>96</v>
      </c>
      <c r="AR735" s="29"/>
      <c r="AS735" s="29" t="s">
        <v>84</v>
      </c>
      <c r="AT735" s="29" t="s">
        <v>515</v>
      </c>
      <c r="AU735" s="29"/>
      <c r="AV735" s="30">
        <v>1</v>
      </c>
      <c r="AW735" s="29" t="s">
        <v>84</v>
      </c>
      <c r="AX735" s="29" t="s">
        <v>84</v>
      </c>
      <c r="AY735" s="30">
        <v>200</v>
      </c>
      <c r="AZ735" s="30">
        <v>251.7</v>
      </c>
      <c r="BA735" s="30">
        <v>187.2</v>
      </c>
      <c r="BB735" s="30">
        <v>200</v>
      </c>
      <c r="BC735" s="29"/>
      <c r="BD735" s="29"/>
      <c r="BE735" s="30">
        <v>18.03</v>
      </c>
      <c r="BF735" s="29"/>
      <c r="BG735" s="30">
        <v>0.22</v>
      </c>
      <c r="BH735" s="29"/>
      <c r="BI735" s="29"/>
      <c r="BJ735" s="30">
        <v>0.1</v>
      </c>
      <c r="BK735" s="30">
        <v>56.52</v>
      </c>
      <c r="BL735" s="30">
        <v>56.52</v>
      </c>
      <c r="BM735" s="30">
        <v>63.8</v>
      </c>
      <c r="BN735" s="29"/>
      <c r="BO735" s="29"/>
      <c r="BP735" s="30">
        <v>0.12</v>
      </c>
      <c r="BQ735" s="30">
        <v>0.24</v>
      </c>
      <c r="BR735" s="29"/>
      <c r="BS735" s="30">
        <v>17.93</v>
      </c>
      <c r="BT735" s="30">
        <v>56.34</v>
      </c>
      <c r="BU735" s="29"/>
      <c r="BV735" s="30">
        <v>0</v>
      </c>
      <c r="BW735" s="28">
        <v>906</v>
      </c>
      <c r="BX735" s="33">
        <f t="shared" si="80"/>
        <v>56.53266</v>
      </c>
      <c r="BY735" s="34">
        <f>IF(COUNTIF($G$2:G735,G735)=1,1,0)</f>
        <v>1</v>
      </c>
      <c r="BZ735" s="34">
        <f t="shared" si="81"/>
        <v>1</v>
      </c>
      <c r="CA735" s="28" t="s">
        <v>3405</v>
      </c>
      <c r="CB735" s="34" t="b">
        <f t="shared" si="86"/>
        <v>0</v>
      </c>
      <c r="CC735" s="34" t="b">
        <f t="shared" si="82"/>
        <v>0</v>
      </c>
      <c r="CD735" s="34" t="b">
        <f t="array" ref="CD735">ISNUMBER(SEARCH("Touch Screen",$AJ735))</f>
        <v>0</v>
      </c>
      <c r="CE735" s="34"/>
      <c r="CF735" s="34"/>
      <c r="CG735" s="32">
        <v>38.4</v>
      </c>
      <c r="CH735" s="28">
        <v>0</v>
      </c>
      <c r="CI735" s="33">
        <f>('2. AC Monitors'!$A$8*'1. Version 7 Dataset'!$R735)+('1. Version 7 Dataset'!$V735*'2. AC Monitors'!$B$8)+'2. AC Monitors'!$C$8</f>
        <v>54.664400000000001</v>
      </c>
      <c r="CJ735" s="35">
        <f>BX735-('2. AC Monitors'!$B$8*V735)</f>
        <v>47.71266</v>
      </c>
      <c r="CK735" s="33">
        <f>IF($CH735=0,CJ735,CJ735-('2. AC Monitors'!$A$15*'1. Version 7 Dataset'!$CG735))</f>
        <v>47.71266</v>
      </c>
      <c r="CL735" s="33">
        <f>IF($CC735=TRUE,'1. Version 7 Dataset'!CK735-($CI735*'2. AC Monitors'!$B$15),'1. Version 7 Dataset'!CK735)</f>
        <v>47.71266</v>
      </c>
      <c r="CM735" s="33">
        <f>IF($CD735=TRUE,CL735-($CI735*'2. AC Monitors'!$D$15),CL735)</f>
        <v>47.71266</v>
      </c>
      <c r="CN735" s="33">
        <f>IF($CB735=TRUE,CM735-($CI735*'2. AC Monitors'!$E$15),CM735)</f>
        <v>47.71266</v>
      </c>
      <c r="CO735" s="33">
        <f>IF($CA735="DC",CN735+(CI735*(1-'2. AC Monitors'!$D$21)),CN735)</f>
        <v>47.71266</v>
      </c>
      <c r="CP735" s="35">
        <f>('2. AC Monitors'!$A$8*'1. Version 7 Dataset'!$R735)+'2. AC Monitors'!$C$8</f>
        <v>45.8444</v>
      </c>
      <c r="CQ735" s="35">
        <f t="shared" si="83"/>
        <v>0</v>
      </c>
      <c r="CR735" s="33">
        <f>(IF(CD735=TRUE,CI735+(CI735*'2. AC Monitors'!$D$15),'1. Version 7 Dataset'!CI735))*0.85</f>
        <v>46.464739999999999</v>
      </c>
      <c r="CS735" s="35">
        <f t="shared" si="84"/>
        <v>0</v>
      </c>
      <c r="CT735" s="35">
        <f>($AZ735*$R735*'3. Signage Displays'!$A$7)+'3. Signage Displays'!$B$7*TANH('3. Signage Displays'!$C$7*('1. Version 7 Dataset'!$R735+'3. Signage Displays'!$D$7)+'3. Signage Displays'!$E$7)+'3. Signage Displays'!$F$7</f>
        <v>36.874421256812617</v>
      </c>
      <c r="CU735" s="36">
        <f>($AZ735*$R735*'3. Signage Displays'!$A$7)</f>
        <v>3.1230936000000002</v>
      </c>
      <c r="CV735" s="37">
        <f>BE735-(AZ735*R735*'3. Signage Displays'!$A$7)</f>
        <v>14.9069064</v>
      </c>
      <c r="CW735" s="37">
        <f>IF(CC735=TRUE,CV735-(CT735*'3. Signage Displays'!$A$12),CV735)</f>
        <v>14.9069064</v>
      </c>
      <c r="CX735" s="38">
        <f>'3. Signage Displays'!$B$7*TANH('3. Signage Displays'!$C$7*('1. Version 7 Dataset'!R735+'3. Signage Displays'!$D$7)+'3. Signage Displays'!$E$7)+'3. Signage Displays'!$F$7</f>
        <v>33.75132765681262</v>
      </c>
      <c r="CY735" s="28">
        <f t="shared" si="85"/>
        <v>1</v>
      </c>
    </row>
    <row r="736" spans="1:103" s="17" customFormat="1" ht="19.5" customHeight="1">
      <c r="A736" s="28">
        <v>114</v>
      </c>
      <c r="B736" s="29" t="s">
        <v>1132</v>
      </c>
      <c r="C736" s="29" t="s">
        <v>1176</v>
      </c>
      <c r="D736" s="29" t="s">
        <v>1177</v>
      </c>
      <c r="E736" s="29" t="s">
        <v>1135</v>
      </c>
      <c r="F736" s="29" t="s">
        <v>1176</v>
      </c>
      <c r="G736" s="29" t="s">
        <v>1177</v>
      </c>
      <c r="H736" s="29" t="s">
        <v>1178</v>
      </c>
      <c r="I736" s="29" t="s">
        <v>78</v>
      </c>
      <c r="J736" s="29" t="s">
        <v>79</v>
      </c>
      <c r="K736" s="29"/>
      <c r="L736" s="29" t="s">
        <v>80</v>
      </c>
      <c r="M736" s="29"/>
      <c r="N736" s="30">
        <v>1000</v>
      </c>
      <c r="O736" s="30">
        <v>12.8</v>
      </c>
      <c r="P736" s="30">
        <v>20.399999999999999</v>
      </c>
      <c r="Q736" s="31">
        <v>24.1</v>
      </c>
      <c r="R736" s="30">
        <v>258.88</v>
      </c>
      <c r="S736" s="30">
        <v>1.6</v>
      </c>
      <c r="T736" s="30">
        <v>1200</v>
      </c>
      <c r="U736" s="30">
        <v>1920</v>
      </c>
      <c r="V736" s="32">
        <v>2.2999999999999998</v>
      </c>
      <c r="W736" s="30">
        <v>8900</v>
      </c>
      <c r="X736" s="30">
        <v>60</v>
      </c>
      <c r="Y736" s="30">
        <v>0.3</v>
      </c>
      <c r="Z736" s="29" t="s">
        <v>81</v>
      </c>
      <c r="AA736" s="29" t="s">
        <v>86</v>
      </c>
      <c r="AB736" s="29"/>
      <c r="AC736" s="29"/>
      <c r="AD736" s="29" t="s">
        <v>84</v>
      </c>
      <c r="AE736" s="29" t="s">
        <v>83</v>
      </c>
      <c r="AF736" s="29" t="s">
        <v>750</v>
      </c>
      <c r="AG736" s="29"/>
      <c r="AH736" s="29" t="s">
        <v>120</v>
      </c>
      <c r="AI736" s="29"/>
      <c r="AJ736" s="29" t="s">
        <v>120</v>
      </c>
      <c r="AK736" s="29" t="s">
        <v>86</v>
      </c>
      <c r="AL736" s="29" t="s">
        <v>87</v>
      </c>
      <c r="AM736" s="29"/>
      <c r="AN736" s="29" t="s">
        <v>86</v>
      </c>
      <c r="AO736" s="29" t="s">
        <v>86</v>
      </c>
      <c r="AP736" s="29" t="s">
        <v>86</v>
      </c>
      <c r="AQ736" s="29" t="s">
        <v>96</v>
      </c>
      <c r="AR736" s="29"/>
      <c r="AS736" s="29" t="s">
        <v>84</v>
      </c>
      <c r="AT736" s="29" t="s">
        <v>89</v>
      </c>
      <c r="AU736" s="29"/>
      <c r="AV736" s="30">
        <v>1</v>
      </c>
      <c r="AW736" s="29" t="s">
        <v>84</v>
      </c>
      <c r="AX736" s="29" t="s">
        <v>84</v>
      </c>
      <c r="AY736" s="30">
        <v>300</v>
      </c>
      <c r="AZ736" s="30">
        <v>302.8</v>
      </c>
      <c r="BA736" s="30">
        <v>246.8</v>
      </c>
      <c r="BB736" s="30">
        <v>200.1</v>
      </c>
      <c r="BC736" s="29"/>
      <c r="BD736" s="29"/>
      <c r="BE736" s="30">
        <v>14.31</v>
      </c>
      <c r="BF736" s="29"/>
      <c r="BG736" s="30">
        <v>0.26</v>
      </c>
      <c r="BH736" s="30">
        <v>0.24</v>
      </c>
      <c r="BI736" s="29"/>
      <c r="BJ736" s="30">
        <v>0.2</v>
      </c>
      <c r="BK736" s="30">
        <v>45.35</v>
      </c>
      <c r="BL736" s="30">
        <v>45.35</v>
      </c>
      <c r="BM736" s="30">
        <v>58.9</v>
      </c>
      <c r="BN736" s="29"/>
      <c r="BO736" s="29"/>
      <c r="BP736" s="30">
        <v>0.26</v>
      </c>
      <c r="BQ736" s="30">
        <v>0.32</v>
      </c>
      <c r="BR736" s="30">
        <v>0.28000000000000003</v>
      </c>
      <c r="BS736" s="30">
        <v>14.41</v>
      </c>
      <c r="BT736" s="30">
        <v>46</v>
      </c>
      <c r="BU736" s="29"/>
      <c r="BV736" s="30">
        <v>0</v>
      </c>
      <c r="BW736" s="28">
        <v>114</v>
      </c>
      <c r="BX736" s="33">
        <f t="shared" si="80"/>
        <v>45.354899999999994</v>
      </c>
      <c r="BY736" s="34">
        <f>IF(COUNTIF($G$2:G736,G736)=1,1,0)</f>
        <v>1</v>
      </c>
      <c r="BZ736" s="34">
        <f t="shared" si="81"/>
        <v>1</v>
      </c>
      <c r="CA736" s="28" t="s">
        <v>3405</v>
      </c>
      <c r="CB736" s="34" t="b">
        <f t="shared" si="86"/>
        <v>0</v>
      </c>
      <c r="CC736" s="34" t="b">
        <f t="shared" si="82"/>
        <v>0</v>
      </c>
      <c r="CD736" s="34" t="b">
        <f t="array" ref="CD736">ISNUMBER(SEARCH("Touch Screen",$AJ736))</f>
        <v>0</v>
      </c>
      <c r="CE736" s="34"/>
      <c r="CF736" s="34"/>
      <c r="CG736" s="32">
        <v>0.3</v>
      </c>
      <c r="CH736" s="28">
        <v>0</v>
      </c>
      <c r="CI736" s="33">
        <f>('2. AC Monitors'!$A$8*'1. Version 7 Dataset'!$R736)+('1. Version 7 Dataset'!$V736*'2. AC Monitors'!$B$8)+'2. AC Monitors'!$C$8</f>
        <v>49.243359999999996</v>
      </c>
      <c r="CJ736" s="35">
        <f>BX736-('2. AC Monitors'!$B$8*V736)</f>
        <v>35.69489999999999</v>
      </c>
      <c r="CK736" s="33">
        <f>IF($CH736=0,CJ736,CJ736-('2. AC Monitors'!$A$15*'1. Version 7 Dataset'!$CG736))</f>
        <v>35.69489999999999</v>
      </c>
      <c r="CL736" s="33">
        <f>IF($CC736=TRUE,'1. Version 7 Dataset'!CK736-($CI736*'2. AC Monitors'!$B$15),'1. Version 7 Dataset'!CK736)</f>
        <v>35.69489999999999</v>
      </c>
      <c r="CM736" s="33">
        <f>IF($CD736=TRUE,CL736-($CI736*'2. AC Monitors'!$D$15),CL736)</f>
        <v>35.69489999999999</v>
      </c>
      <c r="CN736" s="33">
        <f>IF($CB736=TRUE,CM736-($CI736*'2. AC Monitors'!$E$15),CM736)</f>
        <v>35.69489999999999</v>
      </c>
      <c r="CO736" s="33">
        <f>IF($CA736="DC",CN736+(CI736*(1-'2. AC Monitors'!$D$21)),CN736)</f>
        <v>35.69489999999999</v>
      </c>
      <c r="CP736" s="35">
        <f>('2. AC Monitors'!$A$8*'1. Version 7 Dataset'!$R736)+'2. AC Monitors'!$C$8</f>
        <v>39.583359999999999</v>
      </c>
      <c r="CQ736" s="35">
        <f t="shared" si="83"/>
        <v>1</v>
      </c>
      <c r="CR736" s="33">
        <f>(IF(CD736=TRUE,CI736+(CI736*'2. AC Monitors'!$D$15),'1. Version 7 Dataset'!CI736))*0.85</f>
        <v>41.856855999999993</v>
      </c>
      <c r="CS736" s="35">
        <f t="shared" si="84"/>
        <v>0</v>
      </c>
      <c r="CT736" s="35">
        <f>($AZ736*$R736*'3. Signage Displays'!$A$7)+'3. Signage Displays'!$B$7*TANH('3. Signage Displays'!$C$7*('1. Version 7 Dataset'!$R736+'3. Signage Displays'!$D$7)+'3. Signage Displays'!$E$7)+'3. Signage Displays'!$F$7</f>
        <v>33.839826780014221</v>
      </c>
      <c r="CU736" s="36">
        <f>($AZ736*$R736*'3. Signage Displays'!$A$7)</f>
        <v>3.1355545600000001</v>
      </c>
      <c r="CV736" s="37">
        <f>BE736-(AZ736*R736*'3. Signage Displays'!$A$7)</f>
        <v>11.17444544</v>
      </c>
      <c r="CW736" s="37">
        <f>IF(CC736=TRUE,CV736-(CT736*'3. Signage Displays'!$A$12),CV736)</f>
        <v>11.17444544</v>
      </c>
      <c r="CX736" s="38">
        <f>'3. Signage Displays'!$B$7*TANH('3. Signage Displays'!$C$7*('1. Version 7 Dataset'!R736+'3. Signage Displays'!$D$7)+'3. Signage Displays'!$E$7)+'3. Signage Displays'!$F$7</f>
        <v>30.704272220014218</v>
      </c>
      <c r="CY736" s="28">
        <f t="shared" si="85"/>
        <v>1</v>
      </c>
    </row>
    <row r="737" spans="1:103" s="17" customFormat="1" ht="19.5" customHeight="1">
      <c r="A737" s="28">
        <v>182</v>
      </c>
      <c r="B737" s="29" t="s">
        <v>2857</v>
      </c>
      <c r="C737" s="29" t="s">
        <v>3001</v>
      </c>
      <c r="D737" s="29" t="s">
        <v>3002</v>
      </c>
      <c r="E737" s="29" t="s">
        <v>2860</v>
      </c>
      <c r="F737" s="29" t="s">
        <v>3001</v>
      </c>
      <c r="G737" s="29" t="s">
        <v>3002</v>
      </c>
      <c r="H737" s="29"/>
      <c r="I737" s="29" t="s">
        <v>78</v>
      </c>
      <c r="J737" s="29" t="s">
        <v>88</v>
      </c>
      <c r="K737" s="29" t="s">
        <v>158</v>
      </c>
      <c r="L737" s="29" t="s">
        <v>80</v>
      </c>
      <c r="M737" s="29" t="s">
        <v>105</v>
      </c>
      <c r="N737" s="30">
        <v>1000</v>
      </c>
      <c r="O737" s="30">
        <v>12.8</v>
      </c>
      <c r="P737" s="30">
        <v>20.399999999999999</v>
      </c>
      <c r="Q737" s="31">
        <v>24</v>
      </c>
      <c r="R737" s="30">
        <v>260.33999999999997</v>
      </c>
      <c r="S737" s="30">
        <v>1.6</v>
      </c>
      <c r="T737" s="30">
        <v>1200</v>
      </c>
      <c r="U737" s="30">
        <v>1920</v>
      </c>
      <c r="V737" s="32">
        <v>2.2999999999999998</v>
      </c>
      <c r="W737" s="30">
        <v>8850</v>
      </c>
      <c r="X737" s="30">
        <v>60</v>
      </c>
      <c r="Y737" s="30">
        <v>36.799999999999997</v>
      </c>
      <c r="Z737" s="29" t="s">
        <v>81</v>
      </c>
      <c r="AA737" s="29" t="s">
        <v>86</v>
      </c>
      <c r="AB737" s="29"/>
      <c r="AC737" s="29"/>
      <c r="AD737" s="29" t="s">
        <v>84</v>
      </c>
      <c r="AE737" s="29" t="s">
        <v>83</v>
      </c>
      <c r="AF737" s="29" t="s">
        <v>1184</v>
      </c>
      <c r="AG737" s="29" t="s">
        <v>105</v>
      </c>
      <c r="AH737" s="29" t="s">
        <v>120</v>
      </c>
      <c r="AI737" s="29" t="s">
        <v>105</v>
      </c>
      <c r="AJ737" s="29" t="s">
        <v>120</v>
      </c>
      <c r="AK737" s="29" t="s">
        <v>86</v>
      </c>
      <c r="AL737" s="29" t="s">
        <v>87</v>
      </c>
      <c r="AM737" s="29" t="s">
        <v>105</v>
      </c>
      <c r="AN737" s="29" t="s">
        <v>86</v>
      </c>
      <c r="AO737" s="29" t="s">
        <v>86</v>
      </c>
      <c r="AP737" s="29" t="s">
        <v>86</v>
      </c>
      <c r="AQ737" s="29" t="s">
        <v>96</v>
      </c>
      <c r="AR737" s="29" t="s">
        <v>105</v>
      </c>
      <c r="AS737" s="29" t="s">
        <v>84</v>
      </c>
      <c r="AT737" s="29" t="s">
        <v>89</v>
      </c>
      <c r="AU737" s="29" t="s">
        <v>105</v>
      </c>
      <c r="AV737" s="30">
        <v>5</v>
      </c>
      <c r="AW737" s="29" t="s">
        <v>84</v>
      </c>
      <c r="AX737" s="29" t="s">
        <v>84</v>
      </c>
      <c r="AY737" s="30">
        <v>300</v>
      </c>
      <c r="AZ737" s="30">
        <v>299</v>
      </c>
      <c r="BA737" s="30">
        <v>278.2</v>
      </c>
      <c r="BB737" s="30">
        <v>200</v>
      </c>
      <c r="BC737" s="29"/>
      <c r="BD737" s="29"/>
      <c r="BE737" s="30">
        <v>17.86</v>
      </c>
      <c r="BF737" s="29"/>
      <c r="BG737" s="30">
        <v>0.34</v>
      </c>
      <c r="BH737" s="30">
        <v>0.34</v>
      </c>
      <c r="BI737" s="29"/>
      <c r="BJ737" s="30">
        <v>0.28999999999999998</v>
      </c>
      <c r="BK737" s="30">
        <v>56.69</v>
      </c>
      <c r="BL737" s="30">
        <v>56.69</v>
      </c>
      <c r="BM737" s="30">
        <v>59.2</v>
      </c>
      <c r="BN737" s="29"/>
      <c r="BO737" s="29"/>
      <c r="BP737" s="30">
        <v>0.34</v>
      </c>
      <c r="BQ737" s="30">
        <v>0.4</v>
      </c>
      <c r="BR737" s="30">
        <v>0.39</v>
      </c>
      <c r="BS737" s="30">
        <v>17.43</v>
      </c>
      <c r="BT737" s="30">
        <v>55.72</v>
      </c>
      <c r="BU737" s="29"/>
      <c r="BV737" s="30">
        <v>0</v>
      </c>
      <c r="BW737" s="28">
        <v>182</v>
      </c>
      <c r="BX737" s="33">
        <f t="shared" si="80"/>
        <v>56.694719999999997</v>
      </c>
      <c r="BY737" s="34">
        <f>IF(COUNTIF($G$2:G737,G737)=1,1,0)</f>
        <v>1</v>
      </c>
      <c r="BZ737" s="34">
        <f t="shared" si="81"/>
        <v>1</v>
      </c>
      <c r="CA737" s="28" t="s">
        <v>3405</v>
      </c>
      <c r="CB737" s="34" t="b">
        <f t="shared" si="86"/>
        <v>0</v>
      </c>
      <c r="CC737" s="34" t="b">
        <f t="shared" si="82"/>
        <v>0</v>
      </c>
      <c r="CD737" s="34" t="b">
        <f t="array" ref="CD737">ISNUMBER(SEARCH("Touch Screen",$AJ737))</f>
        <v>0</v>
      </c>
      <c r="CE737" s="34"/>
      <c r="CF737" s="34"/>
      <c r="CG737" s="32">
        <v>36.799999999999997</v>
      </c>
      <c r="CH737" s="28">
        <v>0</v>
      </c>
      <c r="CI737" s="33">
        <f>('2. AC Monitors'!$A$8*'1. Version 7 Dataset'!$R737)+('1. Version 7 Dataset'!$V737*'2. AC Monitors'!$B$8)+'2. AC Monitors'!$C$8</f>
        <v>49.421479999999995</v>
      </c>
      <c r="CJ737" s="35">
        <f>BX737-('2. AC Monitors'!$B$8*V737)</f>
        <v>47.034719999999993</v>
      </c>
      <c r="CK737" s="33">
        <f>IF($CH737=0,CJ737,CJ737-('2. AC Monitors'!$A$15*'1. Version 7 Dataset'!$CG737))</f>
        <v>47.034719999999993</v>
      </c>
      <c r="CL737" s="33">
        <f>IF($CC737=TRUE,'1. Version 7 Dataset'!CK737-($CI737*'2. AC Monitors'!$B$15),'1. Version 7 Dataset'!CK737)</f>
        <v>47.034719999999993</v>
      </c>
      <c r="CM737" s="33">
        <f>IF($CD737=TRUE,CL737-($CI737*'2. AC Monitors'!$D$15),CL737)</f>
        <v>47.034719999999993</v>
      </c>
      <c r="CN737" s="33">
        <f>IF($CB737=TRUE,CM737-($CI737*'2. AC Monitors'!$E$15),CM737)</f>
        <v>47.034719999999993</v>
      </c>
      <c r="CO737" s="33">
        <f>IF($CA737="DC",CN737+(CI737*(1-'2. AC Monitors'!$D$21)),CN737)</f>
        <v>47.034719999999993</v>
      </c>
      <c r="CP737" s="35">
        <f>('2. AC Monitors'!$A$8*'1. Version 7 Dataset'!$R737)+'2. AC Monitors'!$C$8</f>
        <v>39.761479999999992</v>
      </c>
      <c r="CQ737" s="35">
        <f t="shared" si="83"/>
        <v>0</v>
      </c>
      <c r="CR737" s="33">
        <f>(IF(CD737=TRUE,CI737+(CI737*'2. AC Monitors'!$D$15),'1. Version 7 Dataset'!CI737))*0.85</f>
        <v>42.008257999999998</v>
      </c>
      <c r="CS737" s="35">
        <f t="shared" si="84"/>
        <v>0</v>
      </c>
      <c r="CT737" s="35">
        <f>($AZ737*$R737*'3. Signage Displays'!$A$7)+'3. Signage Displays'!$B$7*TANH('3. Signage Displays'!$C$7*('1. Version 7 Dataset'!$R737+'3. Signage Displays'!$D$7)+'3. Signage Displays'!$E$7)+'3. Signage Displays'!$F$7</f>
        <v>33.904835908914386</v>
      </c>
      <c r="CU737" s="36">
        <f>($AZ737*$R737*'3. Signage Displays'!$A$7)</f>
        <v>3.1136663999999996</v>
      </c>
      <c r="CV737" s="37">
        <f>BE737-(AZ737*R737*'3. Signage Displays'!$A$7)</f>
        <v>14.7463336</v>
      </c>
      <c r="CW737" s="37">
        <f>IF(CC737=TRUE,CV737-(CT737*'3. Signage Displays'!$A$12),CV737)</f>
        <v>14.7463336</v>
      </c>
      <c r="CX737" s="38">
        <f>'3. Signage Displays'!$B$7*TANH('3. Signage Displays'!$C$7*('1. Version 7 Dataset'!R737+'3. Signage Displays'!$D$7)+'3. Signage Displays'!$E$7)+'3. Signage Displays'!$F$7</f>
        <v>30.791169508914386</v>
      </c>
      <c r="CY737" s="28">
        <f t="shared" si="85"/>
        <v>1</v>
      </c>
    </row>
    <row r="738" spans="1:103" s="17" customFormat="1" ht="19.5" customHeight="1">
      <c r="A738" s="28">
        <v>185</v>
      </c>
      <c r="B738" s="29" t="s">
        <v>1196</v>
      </c>
      <c r="C738" s="29" t="s">
        <v>1242</v>
      </c>
      <c r="D738" s="29" t="s">
        <v>1243</v>
      </c>
      <c r="E738" s="29" t="s">
        <v>1199</v>
      </c>
      <c r="F738" s="29" t="s">
        <v>1242</v>
      </c>
      <c r="G738" s="29" t="s">
        <v>1243</v>
      </c>
      <c r="H738" s="29" t="s">
        <v>1244</v>
      </c>
      <c r="I738" s="29" t="s">
        <v>78</v>
      </c>
      <c r="J738" s="29" t="s">
        <v>100</v>
      </c>
      <c r="K738" s="29"/>
      <c r="L738" s="29" t="s">
        <v>80</v>
      </c>
      <c r="M738" s="29"/>
      <c r="N738" s="30">
        <v>1000</v>
      </c>
      <c r="O738" s="30">
        <v>12.8</v>
      </c>
      <c r="P738" s="30">
        <v>20.399999999999999</v>
      </c>
      <c r="Q738" s="31">
        <v>24</v>
      </c>
      <c r="R738" s="30">
        <v>258.88</v>
      </c>
      <c r="S738" s="30">
        <v>1.6</v>
      </c>
      <c r="T738" s="30">
        <v>1200</v>
      </c>
      <c r="U738" s="30">
        <v>1920</v>
      </c>
      <c r="V738" s="32">
        <v>2.2999999999999998</v>
      </c>
      <c r="W738" s="30">
        <v>8900</v>
      </c>
      <c r="X738" s="30">
        <v>60</v>
      </c>
      <c r="Y738" s="30">
        <v>0.3</v>
      </c>
      <c r="Z738" s="29" t="s">
        <v>86</v>
      </c>
      <c r="AA738" s="29" t="s">
        <v>86</v>
      </c>
      <c r="AB738" s="29"/>
      <c r="AC738" s="29"/>
      <c r="AD738" s="29" t="s">
        <v>84</v>
      </c>
      <c r="AE738" s="29" t="s">
        <v>83</v>
      </c>
      <c r="AF738" s="29" t="s">
        <v>1245</v>
      </c>
      <c r="AG738" s="29"/>
      <c r="AH738" s="29" t="s">
        <v>86</v>
      </c>
      <c r="AI738" s="29"/>
      <c r="AJ738" s="29" t="s">
        <v>86</v>
      </c>
      <c r="AK738" s="29" t="s">
        <v>86</v>
      </c>
      <c r="AL738" s="29" t="s">
        <v>87</v>
      </c>
      <c r="AM738" s="29"/>
      <c r="AN738" s="29" t="s">
        <v>86</v>
      </c>
      <c r="AO738" s="29" t="s">
        <v>86</v>
      </c>
      <c r="AP738" s="29" t="s">
        <v>86</v>
      </c>
      <c r="AQ738" s="29" t="s">
        <v>96</v>
      </c>
      <c r="AR738" s="29"/>
      <c r="AS738" s="29" t="s">
        <v>84</v>
      </c>
      <c r="AT738" s="29" t="s">
        <v>89</v>
      </c>
      <c r="AU738" s="29"/>
      <c r="AV738" s="30">
        <v>0</v>
      </c>
      <c r="AW738" s="29" t="s">
        <v>84</v>
      </c>
      <c r="AX738" s="29" t="s">
        <v>84</v>
      </c>
      <c r="AY738" s="30">
        <v>250</v>
      </c>
      <c r="AZ738" s="30">
        <v>322.10000000000002</v>
      </c>
      <c r="BA738" s="30">
        <v>268.10000000000002</v>
      </c>
      <c r="BB738" s="30">
        <v>200</v>
      </c>
      <c r="BC738" s="29"/>
      <c r="BD738" s="29"/>
      <c r="BE738" s="30">
        <v>15.74</v>
      </c>
      <c r="BF738" s="29"/>
      <c r="BG738" s="30">
        <v>0.3</v>
      </c>
      <c r="BH738" s="30">
        <v>0</v>
      </c>
      <c r="BI738" s="29"/>
      <c r="BJ738" s="30">
        <v>0.17</v>
      </c>
      <c r="BK738" s="30">
        <v>49.76</v>
      </c>
      <c r="BL738" s="30">
        <v>49.76</v>
      </c>
      <c r="BM738" s="30">
        <v>58.9</v>
      </c>
      <c r="BN738" s="29"/>
      <c r="BO738" s="29"/>
      <c r="BP738" s="30">
        <v>0.23</v>
      </c>
      <c r="BQ738" s="30">
        <v>0.3</v>
      </c>
      <c r="BR738" s="30">
        <v>0</v>
      </c>
      <c r="BS738" s="30">
        <v>15.91</v>
      </c>
      <c r="BT738" s="30">
        <v>50.5</v>
      </c>
      <c r="BU738" s="29"/>
      <c r="BV738" s="30">
        <v>0</v>
      </c>
      <c r="BW738" s="28">
        <v>185</v>
      </c>
      <c r="BX738" s="33">
        <f t="shared" si="80"/>
        <v>49.967039999999997</v>
      </c>
      <c r="BY738" s="34">
        <f>IF(COUNTIF($G$2:G738,G738)=1,1,0)</f>
        <v>1</v>
      </c>
      <c r="BZ738" s="34">
        <f t="shared" si="81"/>
        <v>1</v>
      </c>
      <c r="CA738" s="28" t="s">
        <v>3405</v>
      </c>
      <c r="CB738" s="34" t="b">
        <f t="shared" si="86"/>
        <v>0</v>
      </c>
      <c r="CC738" s="34" t="b">
        <f t="shared" si="82"/>
        <v>0</v>
      </c>
      <c r="CD738" s="34" t="b">
        <f t="array" ref="CD738">ISNUMBER(SEARCH("Touch Screen",$AJ738))</f>
        <v>0</v>
      </c>
      <c r="CE738" s="34"/>
      <c r="CF738" s="34"/>
      <c r="CG738" s="32">
        <v>0.3</v>
      </c>
      <c r="CH738" s="28">
        <v>0</v>
      </c>
      <c r="CI738" s="33">
        <f>('2. AC Monitors'!$A$8*'1. Version 7 Dataset'!$R738)+('1. Version 7 Dataset'!$V738*'2. AC Monitors'!$B$8)+'2. AC Monitors'!$C$8</f>
        <v>49.243359999999996</v>
      </c>
      <c r="CJ738" s="35">
        <f>BX738-('2. AC Monitors'!$B$8*V738)</f>
        <v>40.307040000000001</v>
      </c>
      <c r="CK738" s="33">
        <f>IF($CH738=0,CJ738,CJ738-('2. AC Monitors'!$A$15*'1. Version 7 Dataset'!$CG738))</f>
        <v>40.307040000000001</v>
      </c>
      <c r="CL738" s="33">
        <f>IF($CC738=TRUE,'1. Version 7 Dataset'!CK738-($CI738*'2. AC Monitors'!$B$15),'1. Version 7 Dataset'!CK738)</f>
        <v>40.307040000000001</v>
      </c>
      <c r="CM738" s="33">
        <f>IF($CD738=TRUE,CL738-($CI738*'2. AC Monitors'!$D$15),CL738)</f>
        <v>40.307040000000001</v>
      </c>
      <c r="CN738" s="33">
        <f>IF($CB738=TRUE,CM738-($CI738*'2. AC Monitors'!$E$15),CM738)</f>
        <v>40.307040000000001</v>
      </c>
      <c r="CO738" s="33">
        <f>IF($CA738="DC",CN738+(CI738*(1-'2. AC Monitors'!$D$21)),CN738)</f>
        <v>40.307040000000001</v>
      </c>
      <c r="CP738" s="35">
        <f>('2. AC Monitors'!$A$8*'1. Version 7 Dataset'!$R738)+'2. AC Monitors'!$C$8</f>
        <v>39.583359999999999</v>
      </c>
      <c r="CQ738" s="35">
        <f t="shared" si="83"/>
        <v>0</v>
      </c>
      <c r="CR738" s="33">
        <f>(IF(CD738=TRUE,CI738+(CI738*'2. AC Monitors'!$D$15),'1. Version 7 Dataset'!CI738))*0.85</f>
        <v>41.856855999999993</v>
      </c>
      <c r="CS738" s="35">
        <f t="shared" si="84"/>
        <v>0</v>
      </c>
      <c r="CT738" s="35">
        <f>($AZ738*$R738*'3. Signage Displays'!$A$7)+'3. Signage Displays'!$B$7*TANH('3. Signage Displays'!$C$7*('1. Version 7 Dataset'!$R738+'3. Signage Displays'!$D$7)+'3. Signage Displays'!$E$7)+'3. Signage Displays'!$F$7</f>
        <v>34.039682140014214</v>
      </c>
      <c r="CU738" s="36">
        <f>($AZ738*$R738*'3. Signage Displays'!$A$7)</f>
        <v>3.3354099200000005</v>
      </c>
      <c r="CV738" s="37">
        <f>BE738-(AZ738*R738*'3. Signage Displays'!$A$7)</f>
        <v>12.40459008</v>
      </c>
      <c r="CW738" s="37">
        <f>IF(CC738=TRUE,CV738-(CT738*'3. Signage Displays'!$A$12),CV738)</f>
        <v>12.40459008</v>
      </c>
      <c r="CX738" s="38">
        <f>'3. Signage Displays'!$B$7*TANH('3. Signage Displays'!$C$7*('1. Version 7 Dataset'!R738+'3. Signage Displays'!$D$7)+'3. Signage Displays'!$E$7)+'3. Signage Displays'!$F$7</f>
        <v>30.704272220014218</v>
      </c>
      <c r="CY738" s="28">
        <f t="shared" si="85"/>
        <v>1</v>
      </c>
    </row>
    <row r="739" spans="1:103" s="17" customFormat="1" ht="19.5" customHeight="1">
      <c r="A739" s="28">
        <v>313</v>
      </c>
      <c r="B739" s="29" t="s">
        <v>3083</v>
      </c>
      <c r="C739" s="29" t="s">
        <v>3168</v>
      </c>
      <c r="D739" s="29" t="s">
        <v>3169</v>
      </c>
      <c r="E739" s="29" t="s">
        <v>3086</v>
      </c>
      <c r="F739" s="29" t="s">
        <v>3168</v>
      </c>
      <c r="G739" s="29" t="s">
        <v>3169</v>
      </c>
      <c r="H739" s="29"/>
      <c r="I739" s="29" t="s">
        <v>78</v>
      </c>
      <c r="J739" s="29" t="s">
        <v>88</v>
      </c>
      <c r="K739" s="29" t="s">
        <v>158</v>
      </c>
      <c r="L739" s="29" t="s">
        <v>80</v>
      </c>
      <c r="M739" s="29" t="s">
        <v>105</v>
      </c>
      <c r="N739" s="30">
        <v>1000</v>
      </c>
      <c r="O739" s="30">
        <v>12.8</v>
      </c>
      <c r="P739" s="30">
        <v>20.399999999999999</v>
      </c>
      <c r="Q739" s="31">
        <v>24</v>
      </c>
      <c r="R739" s="30">
        <v>260.33999999999997</v>
      </c>
      <c r="S739" s="30">
        <v>1.78</v>
      </c>
      <c r="T739" s="30">
        <v>1200</v>
      </c>
      <c r="U739" s="30">
        <v>1920</v>
      </c>
      <c r="V739" s="32">
        <v>2.2999999999999998</v>
      </c>
      <c r="W739" s="30">
        <v>8850</v>
      </c>
      <c r="X739" s="30">
        <v>60</v>
      </c>
      <c r="Y739" s="30">
        <v>37.799999999999997</v>
      </c>
      <c r="Z739" s="29" t="s">
        <v>81</v>
      </c>
      <c r="AA739" s="29" t="s">
        <v>86</v>
      </c>
      <c r="AB739" s="29"/>
      <c r="AC739" s="29"/>
      <c r="AD739" s="29" t="s">
        <v>84</v>
      </c>
      <c r="AE739" s="29" t="s">
        <v>83</v>
      </c>
      <c r="AF739" s="29" t="s">
        <v>1633</v>
      </c>
      <c r="AG739" s="29" t="s">
        <v>3170</v>
      </c>
      <c r="AH739" s="29" t="s">
        <v>120</v>
      </c>
      <c r="AI739" s="29" t="s">
        <v>105</v>
      </c>
      <c r="AJ739" s="29" t="s">
        <v>86</v>
      </c>
      <c r="AK739" s="29" t="s">
        <v>86</v>
      </c>
      <c r="AL739" s="29" t="s">
        <v>87</v>
      </c>
      <c r="AM739" s="29" t="s">
        <v>3170</v>
      </c>
      <c r="AN739" s="29" t="s">
        <v>86</v>
      </c>
      <c r="AO739" s="29" t="s">
        <v>86</v>
      </c>
      <c r="AP739" s="29" t="s">
        <v>86</v>
      </c>
      <c r="AQ739" s="29" t="s">
        <v>96</v>
      </c>
      <c r="AR739" s="29" t="s">
        <v>105</v>
      </c>
      <c r="AS739" s="29" t="s">
        <v>84</v>
      </c>
      <c r="AT739" s="29" t="s">
        <v>89</v>
      </c>
      <c r="AU739" s="29" t="s">
        <v>105</v>
      </c>
      <c r="AV739" s="30">
        <v>0</v>
      </c>
      <c r="AW739" s="29" t="s">
        <v>84</v>
      </c>
      <c r="AX739" s="29" t="s">
        <v>84</v>
      </c>
      <c r="AY739" s="30">
        <v>250</v>
      </c>
      <c r="AZ739" s="30">
        <v>270</v>
      </c>
      <c r="BA739" s="30">
        <v>240</v>
      </c>
      <c r="BB739" s="30">
        <v>200</v>
      </c>
      <c r="BC739" s="29"/>
      <c r="BD739" s="29"/>
      <c r="BE739" s="30">
        <v>17.62</v>
      </c>
      <c r="BF739" s="29"/>
      <c r="BG739" s="30">
        <v>0.34</v>
      </c>
      <c r="BH739" s="29"/>
      <c r="BI739" s="29"/>
      <c r="BJ739" s="30">
        <v>0.19</v>
      </c>
      <c r="BK739" s="30">
        <v>55.95</v>
      </c>
      <c r="BL739" s="30">
        <v>55.95</v>
      </c>
      <c r="BM739" s="30">
        <v>59.2</v>
      </c>
      <c r="BN739" s="29"/>
      <c r="BO739" s="29"/>
      <c r="BP739" s="30">
        <v>0.28000000000000003</v>
      </c>
      <c r="BQ739" s="30">
        <v>0.44</v>
      </c>
      <c r="BR739" s="29"/>
      <c r="BS739" s="30">
        <v>17.72</v>
      </c>
      <c r="BT739" s="30">
        <v>56.79</v>
      </c>
      <c r="BU739" s="29"/>
      <c r="BV739" s="30">
        <v>1</v>
      </c>
      <c r="BW739" s="28">
        <v>313</v>
      </c>
      <c r="BX739" s="33">
        <f t="shared" si="80"/>
        <v>55.958880000000001</v>
      </c>
      <c r="BY739" s="34">
        <f>IF(COUNTIF($G$2:G739,G739)=1,1,0)</f>
        <v>1</v>
      </c>
      <c r="BZ739" s="34">
        <f t="shared" si="81"/>
        <v>1</v>
      </c>
      <c r="CA739" s="28" t="s">
        <v>3405</v>
      </c>
      <c r="CB739" s="34" t="b">
        <f t="shared" si="86"/>
        <v>0</v>
      </c>
      <c r="CC739" s="34" t="b">
        <f t="shared" si="82"/>
        <v>0</v>
      </c>
      <c r="CD739" s="34" t="b">
        <f t="array" ref="CD739">ISNUMBER(SEARCH("Touch Screen",$AJ739))</f>
        <v>0</v>
      </c>
      <c r="CE739" s="34"/>
      <c r="CF739" s="34"/>
      <c r="CG739" s="32">
        <v>37.799999999999997</v>
      </c>
      <c r="CH739" s="28">
        <v>0</v>
      </c>
      <c r="CI739" s="33">
        <f>('2. AC Monitors'!$A$8*'1. Version 7 Dataset'!$R739)+('1. Version 7 Dataset'!$V739*'2. AC Monitors'!$B$8)+'2. AC Monitors'!$C$8</f>
        <v>49.421479999999995</v>
      </c>
      <c r="CJ739" s="35">
        <f>BX739-('2. AC Monitors'!$B$8*V739)</f>
        <v>46.298879999999997</v>
      </c>
      <c r="CK739" s="33">
        <f>IF($CH739=0,CJ739,CJ739-('2. AC Monitors'!$A$15*'1. Version 7 Dataset'!$CG739))</f>
        <v>46.298879999999997</v>
      </c>
      <c r="CL739" s="33">
        <f>IF($CC739=TRUE,'1. Version 7 Dataset'!CK739-($CI739*'2. AC Monitors'!$B$15),'1. Version 7 Dataset'!CK739)</f>
        <v>46.298879999999997</v>
      </c>
      <c r="CM739" s="33">
        <f>IF($CD739=TRUE,CL739-($CI739*'2. AC Monitors'!$D$15),CL739)</f>
        <v>46.298879999999997</v>
      </c>
      <c r="CN739" s="33">
        <f>IF($CB739=TRUE,CM739-($CI739*'2. AC Monitors'!$E$15),CM739)</f>
        <v>46.298879999999997</v>
      </c>
      <c r="CO739" s="33">
        <f>IF($CA739="DC",CN739+(CI739*(1-'2. AC Monitors'!$D$21)),CN739)</f>
        <v>46.298879999999997</v>
      </c>
      <c r="CP739" s="35">
        <f>('2. AC Monitors'!$A$8*'1. Version 7 Dataset'!$R739)+'2. AC Monitors'!$C$8</f>
        <v>39.761479999999992</v>
      </c>
      <c r="CQ739" s="35">
        <f t="shared" si="83"/>
        <v>0</v>
      </c>
      <c r="CR739" s="33">
        <f>(IF(CD739=TRUE,CI739+(CI739*'2. AC Monitors'!$D$15),'1. Version 7 Dataset'!CI739))*0.85</f>
        <v>42.008257999999998</v>
      </c>
      <c r="CS739" s="35">
        <f t="shared" si="84"/>
        <v>0</v>
      </c>
      <c r="CT739" s="35">
        <f>($AZ739*$R739*'3. Signage Displays'!$A$7)+'3. Signage Displays'!$B$7*TANH('3. Signage Displays'!$C$7*('1. Version 7 Dataset'!$R739+'3. Signage Displays'!$D$7)+'3. Signage Displays'!$E$7)+'3. Signage Displays'!$F$7</f>
        <v>33.602841508914388</v>
      </c>
      <c r="CU739" s="36">
        <f>($AZ739*$R739*'3. Signage Displays'!$A$7)</f>
        <v>2.8116719999999997</v>
      </c>
      <c r="CV739" s="37">
        <f>BE739-(AZ739*R739*'3. Signage Displays'!$A$7)</f>
        <v>14.808328000000001</v>
      </c>
      <c r="CW739" s="37">
        <f>IF(CC739=TRUE,CV739-(CT739*'3. Signage Displays'!$A$12),CV739)</f>
        <v>14.808328000000001</v>
      </c>
      <c r="CX739" s="38">
        <f>'3. Signage Displays'!$B$7*TANH('3. Signage Displays'!$C$7*('1. Version 7 Dataset'!R739+'3. Signage Displays'!$D$7)+'3. Signage Displays'!$E$7)+'3. Signage Displays'!$F$7</f>
        <v>30.791169508914386</v>
      </c>
      <c r="CY739" s="28">
        <f t="shared" si="85"/>
        <v>1</v>
      </c>
    </row>
    <row r="740" spans="1:103" s="17" customFormat="1" ht="19.5" customHeight="1">
      <c r="A740" s="28">
        <v>346</v>
      </c>
      <c r="B740" s="29" t="s">
        <v>1268</v>
      </c>
      <c r="C740" s="29" t="s">
        <v>1569</v>
      </c>
      <c r="D740" s="29" t="s">
        <v>1570</v>
      </c>
      <c r="E740" s="29" t="s">
        <v>1271</v>
      </c>
      <c r="F740" s="29" t="s">
        <v>1569</v>
      </c>
      <c r="G740" s="29" t="s">
        <v>1570</v>
      </c>
      <c r="H740" s="29"/>
      <c r="I740" s="29" t="s">
        <v>78</v>
      </c>
      <c r="J740" s="29" t="s">
        <v>79</v>
      </c>
      <c r="K740" s="29" t="s">
        <v>105</v>
      </c>
      <c r="L740" s="29" t="s">
        <v>80</v>
      </c>
      <c r="M740" s="29" t="s">
        <v>105</v>
      </c>
      <c r="N740" s="30">
        <v>1000</v>
      </c>
      <c r="O740" s="30">
        <v>12.8</v>
      </c>
      <c r="P740" s="30">
        <v>20.399999999999999</v>
      </c>
      <c r="Q740" s="31">
        <v>24</v>
      </c>
      <c r="R740" s="30">
        <v>260.33999999999997</v>
      </c>
      <c r="S740" s="30">
        <v>1.6</v>
      </c>
      <c r="T740" s="30">
        <v>1200</v>
      </c>
      <c r="U740" s="30">
        <v>1920</v>
      </c>
      <c r="V740" s="32">
        <v>2.2999999999999998</v>
      </c>
      <c r="W740" s="30">
        <v>8849</v>
      </c>
      <c r="X740" s="30">
        <v>60</v>
      </c>
      <c r="Y740" s="30">
        <v>35.1</v>
      </c>
      <c r="Z740" s="29" t="s">
        <v>81</v>
      </c>
      <c r="AA740" s="29" t="s">
        <v>86</v>
      </c>
      <c r="AB740" s="29"/>
      <c r="AC740" s="29"/>
      <c r="AD740" s="29" t="s">
        <v>84</v>
      </c>
      <c r="AE740" s="29" t="s">
        <v>84</v>
      </c>
      <c r="AF740" s="29" t="s">
        <v>133</v>
      </c>
      <c r="AG740" s="29" t="s">
        <v>105</v>
      </c>
      <c r="AH740" s="29" t="s">
        <v>86</v>
      </c>
      <c r="AI740" s="29" t="s">
        <v>105</v>
      </c>
      <c r="AJ740" s="29" t="s">
        <v>86</v>
      </c>
      <c r="AK740" s="29" t="s">
        <v>86</v>
      </c>
      <c r="AL740" s="29" t="s">
        <v>87</v>
      </c>
      <c r="AM740" s="29" t="s">
        <v>105</v>
      </c>
      <c r="AN740" s="29" t="s">
        <v>86</v>
      </c>
      <c r="AO740" s="29" t="s">
        <v>86</v>
      </c>
      <c r="AP740" s="29" t="s">
        <v>86</v>
      </c>
      <c r="AQ740" s="29" t="s">
        <v>96</v>
      </c>
      <c r="AR740" s="29" t="s">
        <v>105</v>
      </c>
      <c r="AS740" s="29" t="s">
        <v>84</v>
      </c>
      <c r="AT740" s="29" t="s">
        <v>89</v>
      </c>
      <c r="AU740" s="29" t="s">
        <v>105</v>
      </c>
      <c r="AV740" s="30">
        <v>0</v>
      </c>
      <c r="AW740" s="29" t="s">
        <v>84</v>
      </c>
      <c r="AX740" s="29" t="s">
        <v>84</v>
      </c>
      <c r="AY740" s="30">
        <v>300</v>
      </c>
      <c r="AZ740" s="30">
        <v>327.7</v>
      </c>
      <c r="BA740" s="30">
        <v>270.60000000000002</v>
      </c>
      <c r="BB740" s="30">
        <v>200</v>
      </c>
      <c r="BC740" s="29"/>
      <c r="BD740" s="29"/>
      <c r="BE740" s="30">
        <v>15.9</v>
      </c>
      <c r="BF740" s="29"/>
      <c r="BG740" s="30">
        <v>0.22</v>
      </c>
      <c r="BH740" s="30">
        <v>0.22</v>
      </c>
      <c r="BI740" s="29"/>
      <c r="BJ740" s="30">
        <v>0.15</v>
      </c>
      <c r="BK740" s="30">
        <v>50</v>
      </c>
      <c r="BL740" s="30">
        <v>50</v>
      </c>
      <c r="BM740" s="30">
        <v>59.1</v>
      </c>
      <c r="BN740" s="29"/>
      <c r="BO740" s="29"/>
      <c r="BP740" s="30">
        <v>0.17</v>
      </c>
      <c r="BQ740" s="30">
        <v>0.28000000000000003</v>
      </c>
      <c r="BR740" s="30">
        <v>0.28000000000000003</v>
      </c>
      <c r="BS740" s="30">
        <v>16.190000000000001</v>
      </c>
      <c r="BT740" s="30">
        <v>51.23</v>
      </c>
      <c r="BU740" s="29"/>
      <c r="BV740" s="30">
        <v>0</v>
      </c>
      <c r="BW740" s="28">
        <v>346</v>
      </c>
      <c r="BX740" s="33">
        <f t="shared" si="80"/>
        <v>50.002079999999992</v>
      </c>
      <c r="BY740" s="34">
        <f>IF(COUNTIF($G$2:G740,G740)=1,1,0)</f>
        <v>1</v>
      </c>
      <c r="BZ740" s="34">
        <f t="shared" si="81"/>
        <v>1</v>
      </c>
      <c r="CA740" s="28" t="s">
        <v>3405</v>
      </c>
      <c r="CB740" s="34" t="b">
        <f t="shared" si="86"/>
        <v>0</v>
      </c>
      <c r="CC740" s="34" t="b">
        <f t="shared" si="82"/>
        <v>0</v>
      </c>
      <c r="CD740" s="34" t="b">
        <f t="array" ref="CD740">ISNUMBER(SEARCH("Touch Screen",$AJ740))</f>
        <v>0</v>
      </c>
      <c r="CE740" s="34"/>
      <c r="CF740" s="34"/>
      <c r="CG740" s="32">
        <v>35.1</v>
      </c>
      <c r="CH740" s="28">
        <v>0</v>
      </c>
      <c r="CI740" s="33">
        <f>('2. AC Monitors'!$A$8*'1. Version 7 Dataset'!$R740)+('1. Version 7 Dataset'!$V740*'2. AC Monitors'!$B$8)+'2. AC Monitors'!$C$8</f>
        <v>49.421479999999995</v>
      </c>
      <c r="CJ740" s="35">
        <f>BX740-('2. AC Monitors'!$B$8*V740)</f>
        <v>40.342079999999996</v>
      </c>
      <c r="CK740" s="33">
        <f>IF($CH740=0,CJ740,CJ740-('2. AC Monitors'!$A$15*'1. Version 7 Dataset'!$CG740))</f>
        <v>40.342079999999996</v>
      </c>
      <c r="CL740" s="33">
        <f>IF($CC740=TRUE,'1. Version 7 Dataset'!CK740-($CI740*'2. AC Monitors'!$B$15),'1. Version 7 Dataset'!CK740)</f>
        <v>40.342079999999996</v>
      </c>
      <c r="CM740" s="33">
        <f>IF($CD740=TRUE,CL740-($CI740*'2. AC Monitors'!$D$15),CL740)</f>
        <v>40.342079999999996</v>
      </c>
      <c r="CN740" s="33">
        <f>IF($CB740=TRUE,CM740-($CI740*'2. AC Monitors'!$E$15),CM740)</f>
        <v>40.342079999999996</v>
      </c>
      <c r="CO740" s="33">
        <f>IF($CA740="DC",CN740+(CI740*(1-'2. AC Monitors'!$D$21)),CN740)</f>
        <v>40.342079999999996</v>
      </c>
      <c r="CP740" s="35">
        <f>('2. AC Monitors'!$A$8*'1. Version 7 Dataset'!$R740)+'2. AC Monitors'!$C$8</f>
        <v>39.761479999999992</v>
      </c>
      <c r="CQ740" s="35">
        <f t="shared" si="83"/>
        <v>0</v>
      </c>
      <c r="CR740" s="33">
        <f>(IF(CD740=TRUE,CI740+(CI740*'2. AC Monitors'!$D$15),'1. Version 7 Dataset'!CI740))*0.85</f>
        <v>42.008257999999998</v>
      </c>
      <c r="CS740" s="35">
        <f t="shared" si="84"/>
        <v>0</v>
      </c>
      <c r="CT740" s="35">
        <f>($AZ740*$R740*'3. Signage Displays'!$A$7)+'3. Signage Displays'!$B$7*TANH('3. Signage Displays'!$C$7*('1. Version 7 Dataset'!$R740+'3. Signage Displays'!$D$7)+'3. Signage Displays'!$E$7)+'3. Signage Displays'!$F$7</f>
        <v>34.203706228914385</v>
      </c>
      <c r="CU740" s="36">
        <f>($AZ740*$R740*'3. Signage Displays'!$A$7)</f>
        <v>3.4125367199999999</v>
      </c>
      <c r="CV740" s="37">
        <f>BE740-(AZ740*R740*'3. Signage Displays'!$A$7)</f>
        <v>12.48746328</v>
      </c>
      <c r="CW740" s="37">
        <f>IF(CC740=TRUE,CV740-(CT740*'3. Signage Displays'!$A$12),CV740)</f>
        <v>12.48746328</v>
      </c>
      <c r="CX740" s="38">
        <f>'3. Signage Displays'!$B$7*TANH('3. Signage Displays'!$C$7*('1. Version 7 Dataset'!R740+'3. Signage Displays'!$D$7)+'3. Signage Displays'!$E$7)+'3. Signage Displays'!$F$7</f>
        <v>30.791169508914386</v>
      </c>
      <c r="CY740" s="28">
        <f t="shared" si="85"/>
        <v>1</v>
      </c>
    </row>
    <row r="741" spans="1:103" s="17" customFormat="1" ht="19.5" customHeight="1">
      <c r="A741" s="28">
        <v>354</v>
      </c>
      <c r="B741" s="29" t="s">
        <v>2695</v>
      </c>
      <c r="C741" s="29" t="s">
        <v>2755</v>
      </c>
      <c r="D741" s="29" t="s">
        <v>2755</v>
      </c>
      <c r="E741" s="29" t="s">
        <v>2697</v>
      </c>
      <c r="F741" s="29" t="s">
        <v>2755</v>
      </c>
      <c r="G741" s="29" t="s">
        <v>2755</v>
      </c>
      <c r="H741" s="29" t="s">
        <v>2756</v>
      </c>
      <c r="I741" s="29" t="s">
        <v>78</v>
      </c>
      <c r="J741" s="29" t="s">
        <v>88</v>
      </c>
      <c r="K741" s="29" t="s">
        <v>158</v>
      </c>
      <c r="L741" s="29" t="s">
        <v>80</v>
      </c>
      <c r="M741" s="29"/>
      <c r="N741" s="30">
        <v>1000</v>
      </c>
      <c r="O741" s="30">
        <v>12.8</v>
      </c>
      <c r="P741" s="30">
        <v>20.399999999999999</v>
      </c>
      <c r="Q741" s="31">
        <v>24.1</v>
      </c>
      <c r="R741" s="30">
        <v>258.88</v>
      </c>
      <c r="S741" s="30">
        <v>1.6</v>
      </c>
      <c r="T741" s="30">
        <v>1200</v>
      </c>
      <c r="U741" s="30">
        <v>1920</v>
      </c>
      <c r="V741" s="32">
        <v>2.2999999999999998</v>
      </c>
      <c r="W741" s="30">
        <v>8900</v>
      </c>
      <c r="X741" s="30">
        <v>60</v>
      </c>
      <c r="Y741" s="30">
        <v>0.3</v>
      </c>
      <c r="Z741" s="29" t="s">
        <v>86</v>
      </c>
      <c r="AA741" s="29" t="s">
        <v>86</v>
      </c>
      <c r="AB741" s="29"/>
      <c r="AC741" s="29"/>
      <c r="AD741" s="29" t="s">
        <v>84</v>
      </c>
      <c r="AE741" s="29" t="s">
        <v>83</v>
      </c>
      <c r="AF741" s="29" t="s">
        <v>1340</v>
      </c>
      <c r="AG741" s="29"/>
      <c r="AH741" s="29" t="s">
        <v>86</v>
      </c>
      <c r="AI741" s="29"/>
      <c r="AJ741" s="29" t="s">
        <v>86</v>
      </c>
      <c r="AK741" s="29" t="s">
        <v>86</v>
      </c>
      <c r="AL741" s="29" t="s">
        <v>87</v>
      </c>
      <c r="AM741" s="29"/>
      <c r="AN741" s="29" t="s">
        <v>86</v>
      </c>
      <c r="AO741" s="29" t="s">
        <v>86</v>
      </c>
      <c r="AP741" s="29" t="s">
        <v>86</v>
      </c>
      <c r="AQ741" s="29" t="s">
        <v>96</v>
      </c>
      <c r="AR741" s="29"/>
      <c r="AS741" s="29" t="s">
        <v>84</v>
      </c>
      <c r="AT741" s="29" t="s">
        <v>89</v>
      </c>
      <c r="AU741" s="29"/>
      <c r="AV741" s="30">
        <v>1</v>
      </c>
      <c r="AW741" s="29" t="s">
        <v>84</v>
      </c>
      <c r="AX741" s="29" t="s">
        <v>84</v>
      </c>
      <c r="AY741" s="30">
        <v>269.39999999999998</v>
      </c>
      <c r="AZ741" s="30">
        <v>269.39999999999998</v>
      </c>
      <c r="BA741" s="30">
        <v>269.39999999999998</v>
      </c>
      <c r="BB741" s="30">
        <v>200.8</v>
      </c>
      <c r="BC741" s="29"/>
      <c r="BD741" s="29"/>
      <c r="BE741" s="30">
        <v>16.2</v>
      </c>
      <c r="BF741" s="29"/>
      <c r="BG741" s="30">
        <v>0.16</v>
      </c>
      <c r="BH741" s="30">
        <v>0.16</v>
      </c>
      <c r="BI741" s="29"/>
      <c r="BJ741" s="30">
        <v>0</v>
      </c>
      <c r="BK741" s="30">
        <v>50.59</v>
      </c>
      <c r="BL741" s="30">
        <v>50.59</v>
      </c>
      <c r="BM741" s="30">
        <v>58.9</v>
      </c>
      <c r="BN741" s="29"/>
      <c r="BO741" s="29"/>
      <c r="BP741" s="30">
        <v>0</v>
      </c>
      <c r="BQ741" s="30">
        <v>0.19</v>
      </c>
      <c r="BR741" s="30">
        <v>0.18</v>
      </c>
      <c r="BS741" s="30">
        <v>16.260000000000002</v>
      </c>
      <c r="BT741" s="30">
        <v>50.92</v>
      </c>
      <c r="BU741" s="29"/>
      <c r="BV741" s="30">
        <v>0</v>
      </c>
      <c r="BW741" s="28">
        <v>354</v>
      </c>
      <c r="BX741" s="33">
        <f t="shared" si="80"/>
        <v>50.580239999999989</v>
      </c>
      <c r="BY741" s="34">
        <f>IF(COUNTIF($G$2:G741,G741)=1,1,0)</f>
        <v>1</v>
      </c>
      <c r="BZ741" s="34">
        <f t="shared" si="81"/>
        <v>1</v>
      </c>
      <c r="CA741" s="28" t="s">
        <v>3405</v>
      </c>
      <c r="CB741" s="34" t="b">
        <f t="shared" si="86"/>
        <v>0</v>
      </c>
      <c r="CC741" s="34" t="b">
        <f t="shared" si="82"/>
        <v>0</v>
      </c>
      <c r="CD741" s="34" t="b">
        <f t="array" ref="CD741">ISNUMBER(SEARCH("Touch Screen",$AJ741))</f>
        <v>0</v>
      </c>
      <c r="CE741" s="34"/>
      <c r="CF741" s="34"/>
      <c r="CG741" s="32">
        <v>0.3</v>
      </c>
      <c r="CH741" s="28">
        <v>0</v>
      </c>
      <c r="CI741" s="33">
        <f>('2. AC Monitors'!$A$8*'1. Version 7 Dataset'!$R741)+('1. Version 7 Dataset'!$V741*'2. AC Monitors'!$B$8)+'2. AC Monitors'!$C$8</f>
        <v>49.243359999999996</v>
      </c>
      <c r="CJ741" s="35">
        <f>BX741-('2. AC Monitors'!$B$8*V741)</f>
        <v>40.920239999999993</v>
      </c>
      <c r="CK741" s="33">
        <f>IF($CH741=0,CJ741,CJ741-('2. AC Monitors'!$A$15*'1. Version 7 Dataset'!$CG741))</f>
        <v>40.920239999999993</v>
      </c>
      <c r="CL741" s="33">
        <f>IF($CC741=TRUE,'1. Version 7 Dataset'!CK741-($CI741*'2. AC Monitors'!$B$15),'1. Version 7 Dataset'!CK741)</f>
        <v>40.920239999999993</v>
      </c>
      <c r="CM741" s="33">
        <f>IF($CD741=TRUE,CL741-($CI741*'2. AC Monitors'!$D$15),CL741)</f>
        <v>40.920239999999993</v>
      </c>
      <c r="CN741" s="33">
        <f>IF($CB741=TRUE,CM741-($CI741*'2. AC Monitors'!$E$15),CM741)</f>
        <v>40.920239999999993</v>
      </c>
      <c r="CO741" s="33">
        <f>IF($CA741="DC",CN741+(CI741*(1-'2. AC Monitors'!$D$21)),CN741)</f>
        <v>40.920239999999993</v>
      </c>
      <c r="CP741" s="35">
        <f>('2. AC Monitors'!$A$8*'1. Version 7 Dataset'!$R741)+'2. AC Monitors'!$C$8</f>
        <v>39.583359999999999</v>
      </c>
      <c r="CQ741" s="35">
        <f t="shared" si="83"/>
        <v>0</v>
      </c>
      <c r="CR741" s="33">
        <f>(IF(CD741=TRUE,CI741+(CI741*'2. AC Monitors'!$D$15),'1. Version 7 Dataset'!CI741))*0.85</f>
        <v>41.856855999999993</v>
      </c>
      <c r="CS741" s="35">
        <f t="shared" si="84"/>
        <v>0</v>
      </c>
      <c r="CT741" s="35">
        <f>($AZ741*$R741*'3. Signage Displays'!$A$7)+'3. Signage Displays'!$B$7*TANH('3. Signage Displays'!$C$7*('1. Version 7 Dataset'!$R741+'3. Signage Displays'!$D$7)+'3. Signage Displays'!$E$7)+'3. Signage Displays'!$F$7</f>
        <v>33.493963100014213</v>
      </c>
      <c r="CU741" s="36">
        <f>($AZ741*$R741*'3. Signage Displays'!$A$7)</f>
        <v>2.7896908800000002</v>
      </c>
      <c r="CV741" s="37">
        <f>BE741-(AZ741*R741*'3. Signage Displays'!$A$7)</f>
        <v>13.410309119999999</v>
      </c>
      <c r="CW741" s="37">
        <f>IF(CC741=TRUE,CV741-(CT741*'3. Signage Displays'!$A$12),CV741)</f>
        <v>13.410309119999999</v>
      </c>
      <c r="CX741" s="38">
        <f>'3. Signage Displays'!$B$7*TANH('3. Signage Displays'!$C$7*('1. Version 7 Dataset'!R741+'3. Signage Displays'!$D$7)+'3. Signage Displays'!$E$7)+'3. Signage Displays'!$F$7</f>
        <v>30.704272220014218</v>
      </c>
      <c r="CY741" s="28">
        <f t="shared" si="85"/>
        <v>1</v>
      </c>
    </row>
    <row r="742" spans="1:103" s="17" customFormat="1" ht="19.5" customHeight="1">
      <c r="A742" s="28">
        <v>356</v>
      </c>
      <c r="B742" s="29" t="s">
        <v>1268</v>
      </c>
      <c r="C742" s="29" t="s">
        <v>1378</v>
      </c>
      <c r="D742" s="29" t="s">
        <v>1379</v>
      </c>
      <c r="E742" s="29" t="s">
        <v>1271</v>
      </c>
      <c r="F742" s="29" t="s">
        <v>1378</v>
      </c>
      <c r="G742" s="29" t="s">
        <v>1379</v>
      </c>
      <c r="H742" s="29"/>
      <c r="I742" s="29" t="s">
        <v>78</v>
      </c>
      <c r="J742" s="29" t="s">
        <v>79</v>
      </c>
      <c r="K742" s="29" t="s">
        <v>105</v>
      </c>
      <c r="L742" s="29" t="s">
        <v>80</v>
      </c>
      <c r="M742" s="29" t="s">
        <v>105</v>
      </c>
      <c r="N742" s="30">
        <v>1000</v>
      </c>
      <c r="O742" s="30">
        <v>12.8</v>
      </c>
      <c r="P742" s="30">
        <v>20.399999999999999</v>
      </c>
      <c r="Q742" s="31">
        <v>24</v>
      </c>
      <c r="R742" s="30">
        <v>260.33999999999997</v>
      </c>
      <c r="S742" s="30">
        <v>1.6</v>
      </c>
      <c r="T742" s="30">
        <v>1200</v>
      </c>
      <c r="U742" s="30">
        <v>1920</v>
      </c>
      <c r="V742" s="32">
        <v>2.2999999999999998</v>
      </c>
      <c r="W742" s="30">
        <v>8849</v>
      </c>
      <c r="X742" s="30">
        <v>60</v>
      </c>
      <c r="Y742" s="30">
        <v>35.1</v>
      </c>
      <c r="Z742" s="29" t="s">
        <v>81</v>
      </c>
      <c r="AA742" s="29" t="s">
        <v>86</v>
      </c>
      <c r="AB742" s="29"/>
      <c r="AC742" s="29"/>
      <c r="AD742" s="29" t="s">
        <v>84</v>
      </c>
      <c r="AE742" s="29" t="s">
        <v>84</v>
      </c>
      <c r="AF742" s="29" t="s">
        <v>133</v>
      </c>
      <c r="AG742" s="29" t="s">
        <v>105</v>
      </c>
      <c r="AH742" s="29" t="s">
        <v>86</v>
      </c>
      <c r="AI742" s="29" t="s">
        <v>105</v>
      </c>
      <c r="AJ742" s="29" t="s">
        <v>86</v>
      </c>
      <c r="AK742" s="29" t="s">
        <v>86</v>
      </c>
      <c r="AL742" s="29" t="s">
        <v>87</v>
      </c>
      <c r="AM742" s="29" t="s">
        <v>105</v>
      </c>
      <c r="AN742" s="29" t="s">
        <v>86</v>
      </c>
      <c r="AO742" s="29" t="s">
        <v>86</v>
      </c>
      <c r="AP742" s="29" t="s">
        <v>86</v>
      </c>
      <c r="AQ742" s="29" t="s">
        <v>96</v>
      </c>
      <c r="AR742" s="29" t="s">
        <v>105</v>
      </c>
      <c r="AS742" s="29" t="s">
        <v>84</v>
      </c>
      <c r="AT742" s="29" t="s">
        <v>89</v>
      </c>
      <c r="AU742" s="29" t="s">
        <v>105</v>
      </c>
      <c r="AV742" s="30">
        <v>0</v>
      </c>
      <c r="AW742" s="29" t="s">
        <v>84</v>
      </c>
      <c r="AX742" s="29" t="s">
        <v>84</v>
      </c>
      <c r="AY742" s="30">
        <v>300</v>
      </c>
      <c r="AZ742" s="30">
        <v>294.10000000000002</v>
      </c>
      <c r="BA742" s="30">
        <v>268.39999999999998</v>
      </c>
      <c r="BB742" s="30">
        <v>200</v>
      </c>
      <c r="BC742" s="29"/>
      <c r="BD742" s="29"/>
      <c r="BE742" s="30">
        <v>18.350000000000001</v>
      </c>
      <c r="BF742" s="29"/>
      <c r="BG742" s="30">
        <v>0.5</v>
      </c>
      <c r="BH742" s="30">
        <v>0.5</v>
      </c>
      <c r="BI742" s="29"/>
      <c r="BJ742" s="30">
        <v>0.14000000000000001</v>
      </c>
      <c r="BK742" s="30">
        <v>59.11</v>
      </c>
      <c r="BL742" s="30">
        <v>59.11</v>
      </c>
      <c r="BM742" s="30">
        <v>59.2</v>
      </c>
      <c r="BN742" s="29"/>
      <c r="BO742" s="29"/>
      <c r="BP742" s="30">
        <v>0.18</v>
      </c>
      <c r="BQ742" s="30">
        <v>0.5</v>
      </c>
      <c r="BR742" s="30">
        <v>0.5</v>
      </c>
      <c r="BS742" s="30">
        <v>18.36</v>
      </c>
      <c r="BT742" s="30">
        <v>59.14</v>
      </c>
      <c r="BU742" s="29"/>
      <c r="BV742" s="30">
        <v>0</v>
      </c>
      <c r="BW742" s="28">
        <v>356</v>
      </c>
      <c r="BX742" s="33">
        <f t="shared" si="80"/>
        <v>59.1081</v>
      </c>
      <c r="BY742" s="34">
        <f>IF(COUNTIF($G$2:G742,G742)=1,1,0)</f>
        <v>1</v>
      </c>
      <c r="BZ742" s="34">
        <f t="shared" si="81"/>
        <v>1</v>
      </c>
      <c r="CA742" s="28" t="s">
        <v>3405</v>
      </c>
      <c r="CB742" s="34" t="b">
        <f t="shared" si="86"/>
        <v>0</v>
      </c>
      <c r="CC742" s="34" t="b">
        <f t="shared" si="82"/>
        <v>0</v>
      </c>
      <c r="CD742" s="34" t="b">
        <f t="array" ref="CD742">ISNUMBER(SEARCH("Touch Screen",$AJ742))</f>
        <v>0</v>
      </c>
      <c r="CE742" s="34"/>
      <c r="CF742" s="34"/>
      <c r="CG742" s="32">
        <v>35.1</v>
      </c>
      <c r="CH742" s="28">
        <v>0</v>
      </c>
      <c r="CI742" s="33">
        <f>('2. AC Monitors'!$A$8*'1. Version 7 Dataset'!$R742)+('1. Version 7 Dataset'!$V742*'2. AC Monitors'!$B$8)+'2. AC Monitors'!$C$8</f>
        <v>49.421479999999995</v>
      </c>
      <c r="CJ742" s="35">
        <f>BX742-('2. AC Monitors'!$B$8*V742)</f>
        <v>49.448099999999997</v>
      </c>
      <c r="CK742" s="33">
        <f>IF($CH742=0,CJ742,CJ742-('2. AC Monitors'!$A$15*'1. Version 7 Dataset'!$CG742))</f>
        <v>49.448099999999997</v>
      </c>
      <c r="CL742" s="33">
        <f>IF($CC742=TRUE,'1. Version 7 Dataset'!CK742-($CI742*'2. AC Monitors'!$B$15),'1. Version 7 Dataset'!CK742)</f>
        <v>49.448099999999997</v>
      </c>
      <c r="CM742" s="33">
        <f>IF($CD742=TRUE,CL742-($CI742*'2. AC Monitors'!$D$15),CL742)</f>
        <v>49.448099999999997</v>
      </c>
      <c r="CN742" s="33">
        <f>IF($CB742=TRUE,CM742-($CI742*'2. AC Monitors'!$E$15),CM742)</f>
        <v>49.448099999999997</v>
      </c>
      <c r="CO742" s="33">
        <f>IF($CA742="DC",CN742+(CI742*(1-'2. AC Monitors'!$D$21)),CN742)</f>
        <v>49.448099999999997</v>
      </c>
      <c r="CP742" s="35">
        <f>('2. AC Monitors'!$A$8*'1. Version 7 Dataset'!$R742)+'2. AC Monitors'!$C$8</f>
        <v>39.761479999999992</v>
      </c>
      <c r="CQ742" s="35">
        <f t="shared" si="83"/>
        <v>0</v>
      </c>
      <c r="CR742" s="33">
        <f>(IF(CD742=TRUE,CI742+(CI742*'2. AC Monitors'!$D$15),'1. Version 7 Dataset'!CI742))*0.85</f>
        <v>42.008257999999998</v>
      </c>
      <c r="CS742" s="35">
        <f t="shared" si="84"/>
        <v>0</v>
      </c>
      <c r="CT742" s="35">
        <f>($AZ742*$R742*'3. Signage Displays'!$A$7)+'3. Signage Displays'!$B$7*TANH('3. Signage Displays'!$C$7*('1. Version 7 Dataset'!$R742+'3. Signage Displays'!$D$7)+'3. Signage Displays'!$E$7)+'3. Signage Displays'!$F$7</f>
        <v>33.853809268914389</v>
      </c>
      <c r="CU742" s="36">
        <f>($AZ742*$R742*'3. Signage Displays'!$A$7)</f>
        <v>3.0626397599999997</v>
      </c>
      <c r="CV742" s="37">
        <f>BE742-(AZ742*R742*'3. Signage Displays'!$A$7)</f>
        <v>15.287360240000002</v>
      </c>
      <c r="CW742" s="37">
        <f>IF(CC742=TRUE,CV742-(CT742*'3. Signage Displays'!$A$12),CV742)</f>
        <v>15.287360240000002</v>
      </c>
      <c r="CX742" s="38">
        <f>'3. Signage Displays'!$B$7*TANH('3. Signage Displays'!$C$7*('1. Version 7 Dataset'!R742+'3. Signage Displays'!$D$7)+'3. Signage Displays'!$E$7)+'3. Signage Displays'!$F$7</f>
        <v>30.791169508914386</v>
      </c>
      <c r="CY742" s="28">
        <f t="shared" si="85"/>
        <v>1</v>
      </c>
    </row>
    <row r="743" spans="1:103" s="17" customFormat="1" ht="19.5" customHeight="1">
      <c r="A743" s="28">
        <v>393</v>
      </c>
      <c r="B743" s="29" t="s">
        <v>1674</v>
      </c>
      <c r="C743" s="29" t="s">
        <v>1680</v>
      </c>
      <c r="D743" s="29" t="s">
        <v>1681</v>
      </c>
      <c r="E743" s="29" t="s">
        <v>1677</v>
      </c>
      <c r="F743" s="29" t="s">
        <v>1682</v>
      </c>
      <c r="G743" s="29" t="s">
        <v>1681</v>
      </c>
      <c r="H743" s="29" t="s">
        <v>1683</v>
      </c>
      <c r="I743" s="29" t="s">
        <v>78</v>
      </c>
      <c r="J743" s="29" t="s">
        <v>100</v>
      </c>
      <c r="K743" s="29"/>
      <c r="L743" s="29" t="s">
        <v>80</v>
      </c>
      <c r="M743" s="29"/>
      <c r="N743" s="30">
        <v>1000</v>
      </c>
      <c r="O743" s="30">
        <v>12.8</v>
      </c>
      <c r="P743" s="30">
        <v>20.399999999999999</v>
      </c>
      <c r="Q743" s="31">
        <v>24.1</v>
      </c>
      <c r="R743" s="30">
        <v>258.88</v>
      </c>
      <c r="S743" s="30">
        <v>1.6</v>
      </c>
      <c r="T743" s="30">
        <v>1200</v>
      </c>
      <c r="U743" s="30">
        <v>1920</v>
      </c>
      <c r="V743" s="32">
        <v>2.2999999999999998</v>
      </c>
      <c r="W743" s="30">
        <v>8900</v>
      </c>
      <c r="X743" s="30">
        <v>60</v>
      </c>
      <c r="Y743" s="30">
        <v>0.4</v>
      </c>
      <c r="Z743" s="29" t="s">
        <v>86</v>
      </c>
      <c r="AA743" s="29" t="s">
        <v>86</v>
      </c>
      <c r="AB743" s="29"/>
      <c r="AC743" s="29"/>
      <c r="AD743" s="29" t="s">
        <v>84</v>
      </c>
      <c r="AE743" s="29" t="s">
        <v>84</v>
      </c>
      <c r="AF743" s="29" t="s">
        <v>133</v>
      </c>
      <c r="AG743" s="29"/>
      <c r="AH743" s="29" t="s">
        <v>86</v>
      </c>
      <c r="AI743" s="29"/>
      <c r="AJ743" s="29" t="s">
        <v>86</v>
      </c>
      <c r="AK743" s="29" t="s">
        <v>86</v>
      </c>
      <c r="AL743" s="29" t="s">
        <v>87</v>
      </c>
      <c r="AM743" s="29"/>
      <c r="AN743" s="29" t="s">
        <v>86</v>
      </c>
      <c r="AO743" s="29" t="s">
        <v>86</v>
      </c>
      <c r="AP743" s="29" t="s">
        <v>86</v>
      </c>
      <c r="AQ743" s="29" t="s">
        <v>96</v>
      </c>
      <c r="AR743" s="29"/>
      <c r="AS743" s="29" t="s">
        <v>84</v>
      </c>
      <c r="AT743" s="29" t="s">
        <v>89</v>
      </c>
      <c r="AU743" s="29"/>
      <c r="AV743" s="30">
        <v>5</v>
      </c>
      <c r="AW743" s="29" t="s">
        <v>84</v>
      </c>
      <c r="AX743" s="29" t="s">
        <v>84</v>
      </c>
      <c r="AY743" s="30">
        <v>300</v>
      </c>
      <c r="AZ743" s="30">
        <v>318.2</v>
      </c>
      <c r="BA743" s="30">
        <v>251.6</v>
      </c>
      <c r="BB743" s="30">
        <v>200</v>
      </c>
      <c r="BC743" s="29"/>
      <c r="BD743" s="29"/>
      <c r="BE743" s="30">
        <v>14.7</v>
      </c>
      <c r="BF743" s="29"/>
      <c r="BG743" s="30">
        <v>0.45</v>
      </c>
      <c r="BH743" s="30">
        <v>0</v>
      </c>
      <c r="BI743" s="29"/>
      <c r="BJ743" s="30">
        <v>0.1</v>
      </c>
      <c r="BK743" s="30">
        <v>47.63</v>
      </c>
      <c r="BL743" s="30">
        <v>47.63</v>
      </c>
      <c r="BM743" s="30">
        <v>58.9</v>
      </c>
      <c r="BN743" s="29"/>
      <c r="BO743" s="29"/>
      <c r="BP743" s="30">
        <v>0.16</v>
      </c>
      <c r="BQ743" s="30">
        <v>0.51</v>
      </c>
      <c r="BR743" s="30">
        <v>0</v>
      </c>
      <c r="BS743" s="30">
        <v>15.09</v>
      </c>
      <c r="BT743" s="30">
        <v>49.17</v>
      </c>
      <c r="BU743" s="29"/>
      <c r="BV743" s="30">
        <v>0</v>
      </c>
      <c r="BW743" s="28">
        <v>393</v>
      </c>
      <c r="BX743" s="33">
        <f t="shared" si="80"/>
        <v>47.6325</v>
      </c>
      <c r="BY743" s="34">
        <f>IF(COUNTIF($G$2:G743,G743)=1,1,0)</f>
        <v>1</v>
      </c>
      <c r="BZ743" s="34">
        <f t="shared" si="81"/>
        <v>1</v>
      </c>
      <c r="CA743" s="28" t="s">
        <v>3405</v>
      </c>
      <c r="CB743" s="34" t="b">
        <f t="shared" si="86"/>
        <v>0</v>
      </c>
      <c r="CC743" s="34" t="b">
        <f t="shared" si="82"/>
        <v>0</v>
      </c>
      <c r="CD743" s="34" t="b">
        <f t="array" ref="CD743">ISNUMBER(SEARCH("Touch Screen",$AJ743))</f>
        <v>0</v>
      </c>
      <c r="CE743" s="34"/>
      <c r="CF743" s="34"/>
      <c r="CG743" s="32">
        <v>40</v>
      </c>
      <c r="CH743" s="28">
        <v>0</v>
      </c>
      <c r="CI743" s="33">
        <f>('2. AC Monitors'!$A$8*'1. Version 7 Dataset'!$R743)+('1. Version 7 Dataset'!$V743*'2. AC Monitors'!$B$8)+'2. AC Monitors'!$C$8</f>
        <v>49.243359999999996</v>
      </c>
      <c r="CJ743" s="35">
        <f>BX743-('2. AC Monitors'!$B$8*V743)</f>
        <v>37.972499999999997</v>
      </c>
      <c r="CK743" s="33">
        <f>IF($CH743=0,CJ743,CJ743-('2. AC Monitors'!$A$15*'1. Version 7 Dataset'!$CG743))</f>
        <v>37.972499999999997</v>
      </c>
      <c r="CL743" s="33">
        <f>IF($CC743=TRUE,'1. Version 7 Dataset'!CK743-($CI743*'2. AC Monitors'!$B$15),'1. Version 7 Dataset'!CK743)</f>
        <v>37.972499999999997</v>
      </c>
      <c r="CM743" s="33">
        <f>IF($CD743=TRUE,CL743-($CI743*'2. AC Monitors'!$D$15),CL743)</f>
        <v>37.972499999999997</v>
      </c>
      <c r="CN743" s="33">
        <f>IF($CB743=TRUE,CM743-($CI743*'2. AC Monitors'!$E$15),CM743)</f>
        <v>37.972499999999997</v>
      </c>
      <c r="CO743" s="33">
        <f>IF($CA743="DC",CN743+(CI743*(1-'2. AC Monitors'!$D$21)),CN743)</f>
        <v>37.972499999999997</v>
      </c>
      <c r="CP743" s="35">
        <f>('2. AC Monitors'!$A$8*'1. Version 7 Dataset'!$R743)+'2. AC Monitors'!$C$8</f>
        <v>39.583359999999999</v>
      </c>
      <c r="CQ743" s="35">
        <f t="shared" si="83"/>
        <v>1</v>
      </c>
      <c r="CR743" s="33">
        <f>(IF(CD743=TRUE,CI743+(CI743*'2. AC Monitors'!$D$15),'1. Version 7 Dataset'!CI743))*0.85</f>
        <v>41.856855999999993</v>
      </c>
      <c r="CS743" s="35">
        <f t="shared" si="84"/>
        <v>0</v>
      </c>
      <c r="CT743" s="35">
        <f>($AZ743*$R743*'3. Signage Displays'!$A$7)+'3. Signage Displays'!$B$7*TANH('3. Signage Displays'!$C$7*('1. Version 7 Dataset'!$R743+'3. Signage Displays'!$D$7)+'3. Signage Displays'!$E$7)+'3. Signage Displays'!$F$7</f>
        <v>33.999296860014212</v>
      </c>
      <c r="CU743" s="36">
        <f>($AZ743*$R743*'3. Signage Displays'!$A$7)</f>
        <v>3.2950246399999998</v>
      </c>
      <c r="CV743" s="37">
        <f>BE743-(AZ743*R743*'3. Signage Displays'!$A$7)</f>
        <v>11.40497536</v>
      </c>
      <c r="CW743" s="37">
        <f>IF(CC743=TRUE,CV743-(CT743*'3. Signage Displays'!$A$12),CV743)</f>
        <v>11.40497536</v>
      </c>
      <c r="CX743" s="38">
        <f>'3. Signage Displays'!$B$7*TANH('3. Signage Displays'!$C$7*('1. Version 7 Dataset'!R743+'3. Signage Displays'!$D$7)+'3. Signage Displays'!$E$7)+'3. Signage Displays'!$F$7</f>
        <v>30.704272220014218</v>
      </c>
      <c r="CY743" s="28">
        <f t="shared" si="85"/>
        <v>1</v>
      </c>
    </row>
    <row r="744" spans="1:103" s="17" customFormat="1" ht="19.5" customHeight="1">
      <c r="A744" s="28">
        <v>407</v>
      </c>
      <c r="B744" s="29" t="s">
        <v>1196</v>
      </c>
      <c r="C744" s="29" t="s">
        <v>1242</v>
      </c>
      <c r="D744" s="29" t="s">
        <v>1243</v>
      </c>
      <c r="E744" s="29" t="s">
        <v>1199</v>
      </c>
      <c r="F744" s="29" t="s">
        <v>1242</v>
      </c>
      <c r="G744" s="29" t="s">
        <v>1243</v>
      </c>
      <c r="H744" s="29"/>
      <c r="I744" s="29" t="s">
        <v>78</v>
      </c>
      <c r="J744" s="29" t="s">
        <v>100</v>
      </c>
      <c r="K744" s="29" t="s">
        <v>105</v>
      </c>
      <c r="L744" s="29" t="s">
        <v>80</v>
      </c>
      <c r="M744" s="29" t="s">
        <v>105</v>
      </c>
      <c r="N744" s="30">
        <v>1000</v>
      </c>
      <c r="O744" s="30">
        <v>12.8</v>
      </c>
      <c r="P744" s="30">
        <v>20.399999999999999</v>
      </c>
      <c r="Q744" s="31">
        <v>24</v>
      </c>
      <c r="R744" s="30">
        <v>260.33999999999997</v>
      </c>
      <c r="S744" s="30">
        <v>1.6</v>
      </c>
      <c r="T744" s="30">
        <v>1200</v>
      </c>
      <c r="U744" s="30">
        <v>1920</v>
      </c>
      <c r="V744" s="32">
        <v>2.2999999999999998</v>
      </c>
      <c r="W744" s="30">
        <v>8849</v>
      </c>
      <c r="X744" s="30">
        <v>60</v>
      </c>
      <c r="Y744" s="30">
        <v>33.1</v>
      </c>
      <c r="Z744" s="29" t="s">
        <v>81</v>
      </c>
      <c r="AA744" s="29" t="s">
        <v>86</v>
      </c>
      <c r="AB744" s="29"/>
      <c r="AC744" s="29"/>
      <c r="AD744" s="29" t="s">
        <v>84</v>
      </c>
      <c r="AE744" s="29" t="s">
        <v>83</v>
      </c>
      <c r="AF744" s="29" t="s">
        <v>145</v>
      </c>
      <c r="AG744" s="29" t="s">
        <v>105</v>
      </c>
      <c r="AH744" s="29" t="s">
        <v>120</v>
      </c>
      <c r="AI744" s="29" t="s">
        <v>105</v>
      </c>
      <c r="AJ744" s="29" t="s">
        <v>120</v>
      </c>
      <c r="AK744" s="29" t="s">
        <v>86</v>
      </c>
      <c r="AL744" s="29" t="s">
        <v>87</v>
      </c>
      <c r="AM744" s="29" t="s">
        <v>105</v>
      </c>
      <c r="AN744" s="29" t="s">
        <v>86</v>
      </c>
      <c r="AO744" s="29" t="s">
        <v>86</v>
      </c>
      <c r="AP744" s="29" t="s">
        <v>86</v>
      </c>
      <c r="AQ744" s="29" t="s">
        <v>96</v>
      </c>
      <c r="AR744" s="29" t="s">
        <v>105</v>
      </c>
      <c r="AS744" s="29" t="s">
        <v>84</v>
      </c>
      <c r="AT744" s="29" t="s">
        <v>515</v>
      </c>
      <c r="AU744" s="29" t="s">
        <v>105</v>
      </c>
      <c r="AV744" s="30">
        <v>0</v>
      </c>
      <c r="AW744" s="29" t="s">
        <v>84</v>
      </c>
      <c r="AX744" s="29" t="s">
        <v>84</v>
      </c>
      <c r="AY744" s="30">
        <v>300</v>
      </c>
      <c r="AZ744" s="30">
        <v>310</v>
      </c>
      <c r="BA744" s="30">
        <v>250</v>
      </c>
      <c r="BB744" s="30">
        <v>200</v>
      </c>
      <c r="BC744" s="29"/>
      <c r="BD744" s="29"/>
      <c r="BE744" s="30">
        <v>17.45</v>
      </c>
      <c r="BF744" s="29"/>
      <c r="BG744" s="30">
        <v>0.37</v>
      </c>
      <c r="BH744" s="30">
        <v>0.37</v>
      </c>
      <c r="BI744" s="29"/>
      <c r="BJ744" s="30">
        <v>0.22</v>
      </c>
      <c r="BK744" s="30">
        <v>55.61</v>
      </c>
      <c r="BL744" s="30">
        <v>55.61</v>
      </c>
      <c r="BM744" s="30">
        <v>59.1</v>
      </c>
      <c r="BN744" s="29"/>
      <c r="BO744" s="29"/>
      <c r="BP744" s="30">
        <v>0.28999999999999998</v>
      </c>
      <c r="BQ744" s="30">
        <v>0.42</v>
      </c>
      <c r="BR744" s="30">
        <v>0.42</v>
      </c>
      <c r="BS744" s="30">
        <v>17.43</v>
      </c>
      <c r="BT744" s="30">
        <v>55.83</v>
      </c>
      <c r="BU744" s="29"/>
      <c r="BV744" s="30">
        <v>0</v>
      </c>
      <c r="BW744" s="28">
        <v>407</v>
      </c>
      <c r="BX744" s="33">
        <f t="shared" si="80"/>
        <v>55.608479999999993</v>
      </c>
      <c r="BY744" s="34">
        <f>IF(COUNTIF($G$2:G744,G744)=1,1,0)</f>
        <v>0</v>
      </c>
      <c r="BZ744" s="34">
        <f t="shared" si="81"/>
        <v>1</v>
      </c>
      <c r="CA744" s="28" t="s">
        <v>3405</v>
      </c>
      <c r="CB744" s="34" t="b">
        <f t="shared" si="86"/>
        <v>0</v>
      </c>
      <c r="CC744" s="34" t="b">
        <f t="shared" si="82"/>
        <v>0</v>
      </c>
      <c r="CD744" s="34" t="b">
        <f t="array" ref="CD744">ISNUMBER(SEARCH("Touch Screen",$AJ744))</f>
        <v>0</v>
      </c>
      <c r="CE744" s="34"/>
      <c r="CF744" s="34"/>
      <c r="CG744" s="32">
        <v>33.1</v>
      </c>
      <c r="CH744" s="28">
        <v>0</v>
      </c>
      <c r="CI744" s="33">
        <f>('2. AC Monitors'!$A$8*'1. Version 7 Dataset'!$R744)+('1. Version 7 Dataset'!$V744*'2. AC Monitors'!$B$8)+'2. AC Monitors'!$C$8</f>
        <v>49.421479999999995</v>
      </c>
      <c r="CJ744" s="35">
        <f>BX744-('2. AC Monitors'!$B$8*V744)</f>
        <v>45.948479999999989</v>
      </c>
      <c r="CK744" s="33">
        <f>IF($CH744=0,CJ744,CJ744-('2. AC Monitors'!$A$15*'1. Version 7 Dataset'!$CG744))</f>
        <v>45.948479999999989</v>
      </c>
      <c r="CL744" s="33">
        <f>IF($CC744=TRUE,'1. Version 7 Dataset'!CK744-($CI744*'2. AC Monitors'!$B$15),'1. Version 7 Dataset'!CK744)</f>
        <v>45.948479999999989</v>
      </c>
      <c r="CM744" s="33">
        <f>IF($CD744=TRUE,CL744-($CI744*'2. AC Monitors'!$D$15),CL744)</f>
        <v>45.948479999999989</v>
      </c>
      <c r="CN744" s="33">
        <f>IF($CB744=TRUE,CM744-($CI744*'2. AC Monitors'!$E$15),CM744)</f>
        <v>45.948479999999989</v>
      </c>
      <c r="CO744" s="33">
        <f>IF($CA744="DC",CN744+(CI744*(1-'2. AC Monitors'!$D$21)),CN744)</f>
        <v>45.948479999999989</v>
      </c>
      <c r="CP744" s="35">
        <f>('2. AC Monitors'!$A$8*'1. Version 7 Dataset'!$R744)+'2. AC Monitors'!$C$8</f>
        <v>39.761479999999992</v>
      </c>
      <c r="CQ744" s="35">
        <f t="shared" si="83"/>
        <v>0</v>
      </c>
      <c r="CR744" s="33">
        <f>(IF(CD744=TRUE,CI744+(CI744*'2. AC Monitors'!$D$15),'1. Version 7 Dataset'!CI744))*0.85</f>
        <v>42.008257999999998</v>
      </c>
      <c r="CS744" s="35">
        <f t="shared" si="84"/>
        <v>0</v>
      </c>
      <c r="CT744" s="35">
        <f>($AZ744*$R744*'3. Signage Displays'!$A$7)+'3. Signage Displays'!$B$7*TANH('3. Signage Displays'!$C$7*('1. Version 7 Dataset'!$R744+'3. Signage Displays'!$D$7)+'3. Signage Displays'!$E$7)+'3. Signage Displays'!$F$7</f>
        <v>34.01938550891439</v>
      </c>
      <c r="CU744" s="36">
        <f>($AZ744*$R744*'3. Signage Displays'!$A$7)</f>
        <v>3.2282160000000002</v>
      </c>
      <c r="CV744" s="37">
        <f>BE744-(AZ744*R744*'3. Signage Displays'!$A$7)</f>
        <v>14.221784</v>
      </c>
      <c r="CW744" s="37">
        <f>IF(CC744=TRUE,CV744-(CT744*'3. Signage Displays'!$A$12),CV744)</f>
        <v>14.221784</v>
      </c>
      <c r="CX744" s="38">
        <f>'3. Signage Displays'!$B$7*TANH('3. Signage Displays'!$C$7*('1. Version 7 Dataset'!R744+'3. Signage Displays'!$D$7)+'3. Signage Displays'!$E$7)+'3. Signage Displays'!$F$7</f>
        <v>30.791169508914386</v>
      </c>
      <c r="CY744" s="28">
        <f t="shared" si="85"/>
        <v>1</v>
      </c>
    </row>
    <row r="745" spans="1:103" s="17" customFormat="1" ht="19.5" customHeight="1">
      <c r="A745" s="28">
        <v>490</v>
      </c>
      <c r="B745" s="29" t="s">
        <v>72</v>
      </c>
      <c r="C745" s="29" t="s">
        <v>157</v>
      </c>
      <c r="D745" s="29" t="s">
        <v>153</v>
      </c>
      <c r="E745" s="29" t="s">
        <v>75</v>
      </c>
      <c r="F745" s="29" t="s">
        <v>157</v>
      </c>
      <c r="G745" s="29" t="s">
        <v>153</v>
      </c>
      <c r="H745" s="29"/>
      <c r="I745" s="29" t="s">
        <v>78</v>
      </c>
      <c r="J745" s="29" t="s">
        <v>88</v>
      </c>
      <c r="K745" s="29" t="s">
        <v>158</v>
      </c>
      <c r="L745" s="29" t="s">
        <v>80</v>
      </c>
      <c r="M745" s="29" t="s">
        <v>105</v>
      </c>
      <c r="N745" s="30">
        <v>1000</v>
      </c>
      <c r="O745" s="30">
        <v>12.8</v>
      </c>
      <c r="P745" s="30">
        <v>20.399999999999999</v>
      </c>
      <c r="Q745" s="31">
        <v>24</v>
      </c>
      <c r="R745" s="30">
        <v>260.33999999999997</v>
      </c>
      <c r="S745" s="30">
        <v>1.6</v>
      </c>
      <c r="T745" s="30">
        <v>1200</v>
      </c>
      <c r="U745" s="30">
        <v>1920</v>
      </c>
      <c r="V745" s="32">
        <v>2.2999999999999998</v>
      </c>
      <c r="W745" s="30">
        <v>8850</v>
      </c>
      <c r="X745" s="30">
        <v>60</v>
      </c>
      <c r="Y745" s="30">
        <v>36.799999999999997</v>
      </c>
      <c r="Z745" s="29" t="s">
        <v>81</v>
      </c>
      <c r="AA745" s="29" t="s">
        <v>86</v>
      </c>
      <c r="AB745" s="29"/>
      <c r="AC745" s="29"/>
      <c r="AD745" s="29" t="s">
        <v>84</v>
      </c>
      <c r="AE745" s="29" t="s">
        <v>83</v>
      </c>
      <c r="AF745" s="29" t="s">
        <v>159</v>
      </c>
      <c r="AG745" s="29" t="s">
        <v>105</v>
      </c>
      <c r="AH745" s="29" t="s">
        <v>120</v>
      </c>
      <c r="AI745" s="29" t="s">
        <v>105</v>
      </c>
      <c r="AJ745" s="29" t="s">
        <v>120</v>
      </c>
      <c r="AK745" s="29" t="s">
        <v>86</v>
      </c>
      <c r="AL745" s="29" t="s">
        <v>87</v>
      </c>
      <c r="AM745" s="29" t="s">
        <v>105</v>
      </c>
      <c r="AN745" s="29" t="s">
        <v>86</v>
      </c>
      <c r="AO745" s="29" t="s">
        <v>86</v>
      </c>
      <c r="AP745" s="29" t="s">
        <v>86</v>
      </c>
      <c r="AQ745" s="29" t="s">
        <v>96</v>
      </c>
      <c r="AR745" s="29" t="s">
        <v>105</v>
      </c>
      <c r="AS745" s="29" t="s">
        <v>84</v>
      </c>
      <c r="AT745" s="29" t="s">
        <v>89</v>
      </c>
      <c r="AU745" s="29" t="s">
        <v>105</v>
      </c>
      <c r="AV745" s="30">
        <v>1</v>
      </c>
      <c r="AW745" s="29" t="s">
        <v>84</v>
      </c>
      <c r="AX745" s="29" t="s">
        <v>84</v>
      </c>
      <c r="AY745" s="30">
        <v>300</v>
      </c>
      <c r="AZ745" s="30">
        <v>308</v>
      </c>
      <c r="BA745" s="30">
        <v>195</v>
      </c>
      <c r="BB745" s="30">
        <v>200</v>
      </c>
      <c r="BC745" s="29"/>
      <c r="BD745" s="29"/>
      <c r="BE745" s="30">
        <v>16.079999999999998</v>
      </c>
      <c r="BF745" s="29"/>
      <c r="BG745" s="30">
        <v>0.26</v>
      </c>
      <c r="BH745" s="30">
        <v>0.26</v>
      </c>
      <c r="BI745" s="29"/>
      <c r="BJ745" s="30">
        <v>0.2</v>
      </c>
      <c r="BK745" s="30">
        <v>50.79</v>
      </c>
      <c r="BL745" s="30">
        <v>50.79</v>
      </c>
      <c r="BM745" s="30">
        <v>59.2</v>
      </c>
      <c r="BN745" s="29"/>
      <c r="BO745" s="29"/>
      <c r="BP745" s="30">
        <v>0.26</v>
      </c>
      <c r="BQ745" s="30">
        <v>0.32</v>
      </c>
      <c r="BR745" s="30">
        <v>0.32</v>
      </c>
      <c r="BS745" s="30">
        <v>15.96</v>
      </c>
      <c r="BT745" s="30">
        <v>50.77</v>
      </c>
      <c r="BU745" s="29"/>
      <c r="BV745" s="30">
        <v>0</v>
      </c>
      <c r="BW745" s="28">
        <v>490</v>
      </c>
      <c r="BX745" s="33">
        <f t="shared" si="80"/>
        <v>50.781719999999986</v>
      </c>
      <c r="BY745" s="34">
        <f>IF(COUNTIF($G$2:G745,G745)=1,1,0)</f>
        <v>1</v>
      </c>
      <c r="BZ745" s="34">
        <f t="shared" si="81"/>
        <v>1</v>
      </c>
      <c r="CA745" s="28" t="s">
        <v>3405</v>
      </c>
      <c r="CB745" s="34" t="b">
        <f t="shared" si="86"/>
        <v>0</v>
      </c>
      <c r="CC745" s="34" t="b">
        <f t="shared" si="82"/>
        <v>0</v>
      </c>
      <c r="CD745" s="34" t="b">
        <f t="array" ref="CD745">ISNUMBER(SEARCH("Touch Screen",$AJ745))</f>
        <v>0</v>
      </c>
      <c r="CE745" s="34"/>
      <c r="CF745" s="34"/>
      <c r="CG745" s="32">
        <v>36.799999999999997</v>
      </c>
      <c r="CH745" s="28">
        <v>0</v>
      </c>
      <c r="CI745" s="33">
        <f>('2. AC Monitors'!$A$8*'1. Version 7 Dataset'!$R745)+('1. Version 7 Dataset'!$V745*'2. AC Monitors'!$B$8)+'2. AC Monitors'!$C$8</f>
        <v>49.421479999999995</v>
      </c>
      <c r="CJ745" s="35">
        <f>BX745-('2. AC Monitors'!$B$8*V745)</f>
        <v>41.121719999999982</v>
      </c>
      <c r="CK745" s="33">
        <f>IF($CH745=0,CJ745,CJ745-('2. AC Monitors'!$A$15*'1. Version 7 Dataset'!$CG745))</f>
        <v>41.121719999999982</v>
      </c>
      <c r="CL745" s="33">
        <f>IF($CC745=TRUE,'1. Version 7 Dataset'!CK745-($CI745*'2. AC Monitors'!$B$15),'1. Version 7 Dataset'!CK745)</f>
        <v>41.121719999999982</v>
      </c>
      <c r="CM745" s="33">
        <f>IF($CD745=TRUE,CL745-($CI745*'2. AC Monitors'!$D$15),CL745)</f>
        <v>41.121719999999982</v>
      </c>
      <c r="CN745" s="33">
        <f>IF($CB745=TRUE,CM745-($CI745*'2. AC Monitors'!$E$15),CM745)</f>
        <v>41.121719999999982</v>
      </c>
      <c r="CO745" s="33">
        <f>IF($CA745="DC",CN745+(CI745*(1-'2. AC Monitors'!$D$21)),CN745)</f>
        <v>41.121719999999982</v>
      </c>
      <c r="CP745" s="35">
        <f>('2. AC Monitors'!$A$8*'1. Version 7 Dataset'!$R745)+'2. AC Monitors'!$C$8</f>
        <v>39.761479999999992</v>
      </c>
      <c r="CQ745" s="35">
        <f t="shared" si="83"/>
        <v>0</v>
      </c>
      <c r="CR745" s="33">
        <f>(IF(CD745=TRUE,CI745+(CI745*'2. AC Monitors'!$D$15),'1. Version 7 Dataset'!CI745))*0.85</f>
        <v>42.008257999999998</v>
      </c>
      <c r="CS745" s="35">
        <f t="shared" si="84"/>
        <v>0</v>
      </c>
      <c r="CT745" s="35">
        <f>($AZ745*$R745*'3. Signage Displays'!$A$7)+'3. Signage Displays'!$B$7*TANH('3. Signage Displays'!$C$7*('1. Version 7 Dataset'!$R745+'3. Signage Displays'!$D$7)+'3. Signage Displays'!$E$7)+'3. Signage Displays'!$F$7</f>
        <v>33.99855830891439</v>
      </c>
      <c r="CU745" s="36">
        <f>($AZ745*$R745*'3. Signage Displays'!$A$7)</f>
        <v>3.2073887999999999</v>
      </c>
      <c r="CV745" s="37">
        <f>BE745-(AZ745*R745*'3. Signage Displays'!$A$7)</f>
        <v>12.872611199999998</v>
      </c>
      <c r="CW745" s="37">
        <f>IF(CC745=TRUE,CV745-(CT745*'3. Signage Displays'!$A$12),CV745)</f>
        <v>12.872611199999998</v>
      </c>
      <c r="CX745" s="38">
        <f>'3. Signage Displays'!$B$7*TANH('3. Signage Displays'!$C$7*('1. Version 7 Dataset'!R745+'3. Signage Displays'!$D$7)+'3. Signage Displays'!$E$7)+'3. Signage Displays'!$F$7</f>
        <v>30.791169508914386</v>
      </c>
      <c r="CY745" s="28">
        <f t="shared" si="85"/>
        <v>1</v>
      </c>
    </row>
    <row r="746" spans="1:103" s="17" customFormat="1" ht="19.5" customHeight="1">
      <c r="A746" s="28">
        <v>539</v>
      </c>
      <c r="B746" s="29" t="s">
        <v>1092</v>
      </c>
      <c r="C746" s="29" t="s">
        <v>1111</v>
      </c>
      <c r="D746" s="29" t="s">
        <v>1111</v>
      </c>
      <c r="E746" s="29" t="s">
        <v>1094</v>
      </c>
      <c r="F746" s="29" t="s">
        <v>1111</v>
      </c>
      <c r="G746" s="29" t="s">
        <v>1111</v>
      </c>
      <c r="H746" s="29"/>
      <c r="I746" s="29" t="s">
        <v>78</v>
      </c>
      <c r="J746" s="29" t="s">
        <v>79</v>
      </c>
      <c r="K746" s="29"/>
      <c r="L746" s="29" t="s">
        <v>80</v>
      </c>
      <c r="M746" s="29"/>
      <c r="N746" s="30">
        <v>1000</v>
      </c>
      <c r="O746" s="30">
        <v>20.7</v>
      </c>
      <c r="P746" s="30">
        <v>11.7</v>
      </c>
      <c r="Q746" s="31">
        <v>24.1</v>
      </c>
      <c r="R746" s="30">
        <v>242.19</v>
      </c>
      <c r="S746" s="30">
        <v>1.6</v>
      </c>
      <c r="T746" s="30">
        <v>1200</v>
      </c>
      <c r="U746" s="30">
        <v>1920</v>
      </c>
      <c r="V746" s="32">
        <v>2.2999999999999998</v>
      </c>
      <c r="W746" s="30">
        <v>9497</v>
      </c>
      <c r="X746" s="30">
        <v>60</v>
      </c>
      <c r="Y746" s="30">
        <v>34.700000000000003</v>
      </c>
      <c r="Z746" s="29" t="s">
        <v>81</v>
      </c>
      <c r="AA746" s="29" t="s">
        <v>86</v>
      </c>
      <c r="AB746" s="29"/>
      <c r="AC746" s="29"/>
      <c r="AD746" s="29" t="s">
        <v>84</v>
      </c>
      <c r="AE746" s="29" t="s">
        <v>83</v>
      </c>
      <c r="AF746" s="29" t="s">
        <v>1106</v>
      </c>
      <c r="AG746" s="29" t="s">
        <v>1107</v>
      </c>
      <c r="AH746" s="29" t="s">
        <v>1097</v>
      </c>
      <c r="AI746" s="29"/>
      <c r="AJ746" s="29" t="s">
        <v>1098</v>
      </c>
      <c r="AK746" s="29" t="s">
        <v>86</v>
      </c>
      <c r="AL746" s="29" t="s">
        <v>107</v>
      </c>
      <c r="AM746" s="29" t="s">
        <v>1107</v>
      </c>
      <c r="AN746" s="29" t="s">
        <v>86</v>
      </c>
      <c r="AO746" s="29" t="s">
        <v>86</v>
      </c>
      <c r="AP746" s="29" t="s">
        <v>86</v>
      </c>
      <c r="AQ746" s="29" t="s">
        <v>96</v>
      </c>
      <c r="AR746" s="29"/>
      <c r="AS746" s="29" t="s">
        <v>84</v>
      </c>
      <c r="AT746" s="29" t="s">
        <v>89</v>
      </c>
      <c r="AU746" s="29"/>
      <c r="AV746" s="29"/>
      <c r="AW746" s="29" t="s">
        <v>83</v>
      </c>
      <c r="AX746" s="29" t="s">
        <v>84</v>
      </c>
      <c r="AY746" s="30">
        <v>350</v>
      </c>
      <c r="AZ746" s="30">
        <v>306.39999999999998</v>
      </c>
      <c r="BA746" s="30">
        <v>282.3</v>
      </c>
      <c r="BB746" s="30">
        <v>200.3</v>
      </c>
      <c r="BC746" s="30">
        <v>5.63</v>
      </c>
      <c r="BD746" s="30">
        <v>17.02</v>
      </c>
      <c r="BE746" s="30">
        <v>14.72</v>
      </c>
      <c r="BF746" s="29"/>
      <c r="BG746" s="30">
        <v>0.24</v>
      </c>
      <c r="BH746" s="30">
        <v>0.2</v>
      </c>
      <c r="BI746" s="29"/>
      <c r="BJ746" s="30">
        <v>0.01</v>
      </c>
      <c r="BK746" s="30">
        <v>46.48</v>
      </c>
      <c r="BL746" s="29"/>
      <c r="BM746" s="30">
        <v>85.2</v>
      </c>
      <c r="BN746" s="30">
        <v>5.78</v>
      </c>
      <c r="BO746" s="30">
        <v>16.920000000000002</v>
      </c>
      <c r="BP746" s="30">
        <v>0.03</v>
      </c>
      <c r="BQ746" s="30">
        <v>0.26</v>
      </c>
      <c r="BR746" s="30">
        <v>0.22</v>
      </c>
      <c r="BS746" s="30">
        <v>14.63</v>
      </c>
      <c r="BT746" s="30">
        <v>46.34</v>
      </c>
      <c r="BU746" s="29"/>
      <c r="BV746" s="30">
        <v>1</v>
      </c>
      <c r="BW746" s="28">
        <v>539</v>
      </c>
      <c r="BX746" s="33">
        <f t="shared" si="80"/>
        <v>46.498079999999995</v>
      </c>
      <c r="BY746" s="34">
        <f>IF(COUNTIF($G$2:G746,G746)=1,1,0)</f>
        <v>1</v>
      </c>
      <c r="BZ746" s="34">
        <f t="shared" si="81"/>
        <v>1</v>
      </c>
      <c r="CA746" s="28" t="s">
        <v>3405</v>
      </c>
      <c r="CB746" s="34" t="b">
        <f t="shared" si="86"/>
        <v>0</v>
      </c>
      <c r="CC746" s="34" t="b">
        <f t="shared" si="82"/>
        <v>1</v>
      </c>
      <c r="CD746" s="34" t="b">
        <f t="array" ref="CD746">ISNUMBER(SEARCH("Touch Screen",$AJ746))</f>
        <v>0</v>
      </c>
      <c r="CE746" s="34"/>
      <c r="CF746" s="34"/>
      <c r="CG746" s="32">
        <v>34.700000000000003</v>
      </c>
      <c r="CH746" s="28">
        <v>0</v>
      </c>
      <c r="CI746" s="33">
        <f>('2. AC Monitors'!$A$8*'1. Version 7 Dataset'!$R746)+('1. Version 7 Dataset'!$V746*'2. AC Monitors'!$B$8)+'2. AC Monitors'!$C$8</f>
        <v>47.207179999999994</v>
      </c>
      <c r="CJ746" s="35">
        <f>BX746-('2. AC Monitors'!$B$8*V746)</f>
        <v>36.838079999999991</v>
      </c>
      <c r="CK746" s="33">
        <f>IF($CH746=0,CJ746,CJ746-('2. AC Monitors'!$A$15*'1. Version 7 Dataset'!$CG746))</f>
        <v>36.838079999999991</v>
      </c>
      <c r="CL746" s="33">
        <f>IF($CC746=TRUE,'1. Version 7 Dataset'!CK746-($CI746*'2. AC Monitors'!$B$15),'1. Version 7 Dataset'!CK746)</f>
        <v>34.477720999999988</v>
      </c>
      <c r="CM746" s="33">
        <f>IF($CD746=TRUE,CL746-($CI746*'2. AC Monitors'!$D$15),CL746)</f>
        <v>34.477720999999988</v>
      </c>
      <c r="CN746" s="33">
        <f>IF($CB746=TRUE,CM746-($CI746*'2. AC Monitors'!$E$15),CM746)</f>
        <v>34.477720999999988</v>
      </c>
      <c r="CO746" s="33">
        <f>IF($CA746="DC",CN746+(CI746*(1-'2. AC Monitors'!$D$21)),CN746)</f>
        <v>34.477720999999988</v>
      </c>
      <c r="CP746" s="35">
        <f>('2. AC Monitors'!$A$8*'1. Version 7 Dataset'!$R746)+'2. AC Monitors'!$C$8</f>
        <v>37.547179999999997</v>
      </c>
      <c r="CQ746" s="35">
        <f t="shared" si="83"/>
        <v>1</v>
      </c>
      <c r="CR746" s="33">
        <f>(IF(CD746=TRUE,CI746+(CI746*'2. AC Monitors'!$D$15),'1. Version 7 Dataset'!CI746))*0.85</f>
        <v>40.126102999999993</v>
      </c>
      <c r="CS746" s="35">
        <f t="shared" si="84"/>
        <v>0</v>
      </c>
      <c r="CT746" s="35">
        <f>($AZ746*$R746*'3. Signage Displays'!$A$7)+'3. Signage Displays'!$B$7*TANH('3. Signage Displays'!$C$7*('1. Version 7 Dataset'!$R746+'3. Signage Displays'!$D$7)+'3. Signage Displays'!$E$7)+'3. Signage Displays'!$F$7</f>
        <v>32.678404084338439</v>
      </c>
      <c r="CU746" s="36">
        <f>($AZ746*$R746*'3. Signage Displays'!$A$7)</f>
        <v>2.9682806399999997</v>
      </c>
      <c r="CV746" s="37">
        <f>BE746-(AZ746*R746*'3. Signage Displays'!$A$7)</f>
        <v>11.751719360000001</v>
      </c>
      <c r="CW746" s="37">
        <f>IF(CC746=TRUE,CV746-(CT746*'3. Signage Displays'!$A$12),CV746)</f>
        <v>10.117799155783079</v>
      </c>
      <c r="CX746" s="38">
        <f>'3. Signage Displays'!$B$7*TANH('3. Signage Displays'!$C$7*('1. Version 7 Dataset'!R746+'3. Signage Displays'!$D$7)+'3. Signage Displays'!$E$7)+'3. Signage Displays'!$F$7</f>
        <v>29.710123444338436</v>
      </c>
      <c r="CY746" s="28">
        <f t="shared" si="85"/>
        <v>1</v>
      </c>
    </row>
    <row r="747" spans="1:103" s="17" customFormat="1" ht="19.5" customHeight="1">
      <c r="A747" s="28">
        <v>638</v>
      </c>
      <c r="B747" s="29" t="s">
        <v>2231</v>
      </c>
      <c r="C747" s="29" t="s">
        <v>2345</v>
      </c>
      <c r="D747" s="29" t="s">
        <v>2346</v>
      </c>
      <c r="E747" s="29" t="s">
        <v>2234</v>
      </c>
      <c r="F747" s="29" t="s">
        <v>2347</v>
      </c>
      <c r="G747" s="29" t="s">
        <v>2346</v>
      </c>
      <c r="H747" s="29" t="s">
        <v>2348</v>
      </c>
      <c r="I747" s="29" t="s">
        <v>78</v>
      </c>
      <c r="J747" s="29" t="s">
        <v>88</v>
      </c>
      <c r="K747" s="29" t="s">
        <v>158</v>
      </c>
      <c r="L747" s="29" t="s">
        <v>80</v>
      </c>
      <c r="M747" s="29" t="s">
        <v>105</v>
      </c>
      <c r="N747" s="30">
        <v>1000</v>
      </c>
      <c r="O747" s="30">
        <v>12.8</v>
      </c>
      <c r="P747" s="30">
        <v>20.399999999999999</v>
      </c>
      <c r="Q747" s="31">
        <v>24</v>
      </c>
      <c r="R747" s="30">
        <v>260.33999999999997</v>
      </c>
      <c r="S747" s="30">
        <v>1.6</v>
      </c>
      <c r="T747" s="30">
        <v>1200</v>
      </c>
      <c r="U747" s="30">
        <v>1920</v>
      </c>
      <c r="V747" s="32">
        <v>2.2999999999999998</v>
      </c>
      <c r="W747" s="30">
        <v>8850</v>
      </c>
      <c r="X747" s="30">
        <v>60</v>
      </c>
      <c r="Y747" s="30">
        <v>34.700000000000003</v>
      </c>
      <c r="Z747" s="29" t="s">
        <v>86</v>
      </c>
      <c r="AA747" s="29" t="s">
        <v>86</v>
      </c>
      <c r="AB747" s="29"/>
      <c r="AC747" s="29"/>
      <c r="AD747" s="29" t="s">
        <v>84</v>
      </c>
      <c r="AE747" s="29" t="s">
        <v>83</v>
      </c>
      <c r="AF747" s="29" t="s">
        <v>133</v>
      </c>
      <c r="AG747" s="29" t="s">
        <v>105</v>
      </c>
      <c r="AH747" s="29" t="s">
        <v>120</v>
      </c>
      <c r="AI747" s="29" t="s">
        <v>105</v>
      </c>
      <c r="AJ747" s="29" t="s">
        <v>120</v>
      </c>
      <c r="AK747" s="29" t="s">
        <v>86</v>
      </c>
      <c r="AL747" s="29" t="s">
        <v>87</v>
      </c>
      <c r="AM747" s="29" t="s">
        <v>105</v>
      </c>
      <c r="AN747" s="29" t="s">
        <v>86</v>
      </c>
      <c r="AO747" s="29" t="s">
        <v>86</v>
      </c>
      <c r="AP747" s="29" t="s">
        <v>86</v>
      </c>
      <c r="AQ747" s="29" t="s">
        <v>96</v>
      </c>
      <c r="AR747" s="29" t="s">
        <v>105</v>
      </c>
      <c r="AS747" s="29" t="s">
        <v>84</v>
      </c>
      <c r="AT747" s="29" t="s">
        <v>89</v>
      </c>
      <c r="AU747" s="29" t="s">
        <v>105</v>
      </c>
      <c r="AV747" s="30">
        <v>5</v>
      </c>
      <c r="AW747" s="29" t="s">
        <v>84</v>
      </c>
      <c r="AX747" s="29" t="s">
        <v>83</v>
      </c>
      <c r="AY747" s="30">
        <v>350</v>
      </c>
      <c r="AZ747" s="30">
        <v>346.4</v>
      </c>
      <c r="BA747" s="30">
        <v>312.89999999999998</v>
      </c>
      <c r="BB747" s="30">
        <v>200</v>
      </c>
      <c r="BC747" s="29"/>
      <c r="BD747" s="29"/>
      <c r="BE747" s="30">
        <v>15.64</v>
      </c>
      <c r="BF747" s="29"/>
      <c r="BG747" s="30">
        <v>0.23</v>
      </c>
      <c r="BH747" s="30">
        <v>0.23</v>
      </c>
      <c r="BI747" s="29"/>
      <c r="BJ747" s="30">
        <v>0.19</v>
      </c>
      <c r="BK747" s="30">
        <v>49.27</v>
      </c>
      <c r="BL747" s="30">
        <v>49.27</v>
      </c>
      <c r="BM747" s="30">
        <v>59.2</v>
      </c>
      <c r="BN747" s="29"/>
      <c r="BO747" s="29"/>
      <c r="BP747" s="30">
        <v>0.24</v>
      </c>
      <c r="BQ747" s="30">
        <v>0.28999999999999998</v>
      </c>
      <c r="BR747" s="30">
        <v>0.28999999999999998</v>
      </c>
      <c r="BS747" s="30">
        <v>15.65</v>
      </c>
      <c r="BT747" s="30">
        <v>49.65</v>
      </c>
      <c r="BU747" s="29"/>
      <c r="BV747" s="30">
        <v>0</v>
      </c>
      <c r="BW747" s="28">
        <v>638</v>
      </c>
      <c r="BX747" s="33">
        <f t="shared" si="80"/>
        <v>49.261859999999999</v>
      </c>
      <c r="BY747" s="34">
        <f>IF(COUNTIF($G$2:G747,G747)=1,1,0)</f>
        <v>1</v>
      </c>
      <c r="BZ747" s="34">
        <f t="shared" si="81"/>
        <v>1</v>
      </c>
      <c r="CA747" s="28" t="s">
        <v>3405</v>
      </c>
      <c r="CB747" s="34" t="b">
        <f t="shared" si="86"/>
        <v>0</v>
      </c>
      <c r="CC747" s="34" t="b">
        <f t="shared" si="82"/>
        <v>0</v>
      </c>
      <c r="CD747" s="34" t="b">
        <f t="array" ref="CD747">ISNUMBER(SEARCH("Touch Screen",$AJ747))</f>
        <v>0</v>
      </c>
      <c r="CE747" s="34"/>
      <c r="CF747" s="34"/>
      <c r="CG747" s="32">
        <v>34.700000000000003</v>
      </c>
      <c r="CH747" s="28">
        <v>0</v>
      </c>
      <c r="CI747" s="33">
        <f>('2. AC Monitors'!$A$8*'1. Version 7 Dataset'!$R747)+('1. Version 7 Dataset'!$V747*'2. AC Monitors'!$B$8)+'2. AC Monitors'!$C$8</f>
        <v>49.421479999999995</v>
      </c>
      <c r="CJ747" s="35">
        <f>BX747-('2. AC Monitors'!$B$8*V747)</f>
        <v>39.601860000000002</v>
      </c>
      <c r="CK747" s="33">
        <f>IF($CH747=0,CJ747,CJ747-('2. AC Monitors'!$A$15*'1. Version 7 Dataset'!$CG747))</f>
        <v>39.601860000000002</v>
      </c>
      <c r="CL747" s="33">
        <f>IF($CC747=TRUE,'1. Version 7 Dataset'!CK747-($CI747*'2. AC Monitors'!$B$15),'1. Version 7 Dataset'!CK747)</f>
        <v>39.601860000000002</v>
      </c>
      <c r="CM747" s="33">
        <f>IF($CD747=TRUE,CL747-($CI747*'2. AC Monitors'!$D$15),CL747)</f>
        <v>39.601860000000002</v>
      </c>
      <c r="CN747" s="33">
        <f>IF($CB747=TRUE,CM747-($CI747*'2. AC Monitors'!$E$15),CM747)</f>
        <v>39.601860000000002</v>
      </c>
      <c r="CO747" s="33">
        <f>IF($CA747="DC",CN747+(CI747*(1-'2. AC Monitors'!$D$21)),CN747)</f>
        <v>39.601860000000002</v>
      </c>
      <c r="CP747" s="35">
        <f>('2. AC Monitors'!$A$8*'1. Version 7 Dataset'!$R747)+'2. AC Monitors'!$C$8</f>
        <v>39.761479999999992</v>
      </c>
      <c r="CQ747" s="35">
        <f t="shared" si="83"/>
        <v>1</v>
      </c>
      <c r="CR747" s="33">
        <f>(IF(CD747=TRUE,CI747+(CI747*'2. AC Monitors'!$D$15),'1. Version 7 Dataset'!CI747))*0.85</f>
        <v>42.008257999999998</v>
      </c>
      <c r="CS747" s="35">
        <f t="shared" si="84"/>
        <v>0</v>
      </c>
      <c r="CT747" s="35">
        <f>($AZ747*$R747*'3. Signage Displays'!$A$7)+'3. Signage Displays'!$B$7*TANH('3. Signage Displays'!$C$7*('1. Version 7 Dataset'!$R747+'3. Signage Displays'!$D$7)+'3. Signage Displays'!$E$7)+'3. Signage Displays'!$F$7</f>
        <v>34.398440548914387</v>
      </c>
      <c r="CU747" s="36">
        <f>($AZ747*$R747*'3. Signage Displays'!$A$7)</f>
        <v>3.6072710399999997</v>
      </c>
      <c r="CV747" s="37">
        <f>BE747-(AZ747*R747*'3. Signage Displays'!$A$7)</f>
        <v>12.03272896</v>
      </c>
      <c r="CW747" s="37">
        <f>IF(CC747=TRUE,CV747-(CT747*'3. Signage Displays'!$A$12),CV747)</f>
        <v>12.03272896</v>
      </c>
      <c r="CX747" s="38">
        <f>'3. Signage Displays'!$B$7*TANH('3. Signage Displays'!$C$7*('1. Version 7 Dataset'!R747+'3. Signage Displays'!$D$7)+'3. Signage Displays'!$E$7)+'3. Signage Displays'!$F$7</f>
        <v>30.791169508914386</v>
      </c>
      <c r="CY747" s="28">
        <f t="shared" si="85"/>
        <v>1</v>
      </c>
    </row>
    <row r="748" spans="1:103" s="17" customFormat="1" ht="19.5" customHeight="1">
      <c r="A748" s="28">
        <v>702</v>
      </c>
      <c r="B748" s="29" t="s">
        <v>2695</v>
      </c>
      <c r="C748" s="29" t="s">
        <v>2743</v>
      </c>
      <c r="D748" s="29" t="s">
        <v>2745</v>
      </c>
      <c r="E748" s="29" t="s">
        <v>2697</v>
      </c>
      <c r="F748" s="29" t="s">
        <v>2743</v>
      </c>
      <c r="G748" s="29" t="s">
        <v>2743</v>
      </c>
      <c r="H748" s="29" t="s">
        <v>2744</v>
      </c>
      <c r="I748" s="29" t="s">
        <v>78</v>
      </c>
      <c r="J748" s="29" t="s">
        <v>100</v>
      </c>
      <c r="K748" s="29"/>
      <c r="L748" s="29" t="s">
        <v>80</v>
      </c>
      <c r="M748" s="29"/>
      <c r="N748" s="30">
        <v>1000</v>
      </c>
      <c r="O748" s="30">
        <v>12.8</v>
      </c>
      <c r="P748" s="30">
        <v>20.399999999999999</v>
      </c>
      <c r="Q748" s="31">
        <v>24.1</v>
      </c>
      <c r="R748" s="30">
        <v>258.88</v>
      </c>
      <c r="S748" s="30">
        <v>1.6</v>
      </c>
      <c r="T748" s="30">
        <v>1200</v>
      </c>
      <c r="U748" s="30">
        <v>1920</v>
      </c>
      <c r="V748" s="32">
        <v>2.2999999999999998</v>
      </c>
      <c r="W748" s="30">
        <v>8900</v>
      </c>
      <c r="X748" s="30">
        <v>60</v>
      </c>
      <c r="Y748" s="30">
        <v>0.3</v>
      </c>
      <c r="Z748" s="29" t="s">
        <v>81</v>
      </c>
      <c r="AA748" s="29" t="s">
        <v>86</v>
      </c>
      <c r="AB748" s="29"/>
      <c r="AC748" s="29"/>
      <c r="AD748" s="29" t="s">
        <v>84</v>
      </c>
      <c r="AE748" s="29" t="s">
        <v>83</v>
      </c>
      <c r="AF748" s="29" t="s">
        <v>1206</v>
      </c>
      <c r="AG748" s="29" t="s">
        <v>2734</v>
      </c>
      <c r="AH748" s="29" t="s">
        <v>120</v>
      </c>
      <c r="AI748" s="29"/>
      <c r="AJ748" s="29" t="s">
        <v>120</v>
      </c>
      <c r="AK748" s="29" t="s">
        <v>86</v>
      </c>
      <c r="AL748" s="29" t="s">
        <v>107</v>
      </c>
      <c r="AM748" s="29" t="s">
        <v>2734</v>
      </c>
      <c r="AN748" s="29" t="s">
        <v>86</v>
      </c>
      <c r="AO748" s="29" t="s">
        <v>86</v>
      </c>
      <c r="AP748" s="29" t="s">
        <v>86</v>
      </c>
      <c r="AQ748" s="29" t="s">
        <v>96</v>
      </c>
      <c r="AR748" s="29"/>
      <c r="AS748" s="29" t="s">
        <v>84</v>
      </c>
      <c r="AT748" s="29" t="s">
        <v>89</v>
      </c>
      <c r="AU748" s="29"/>
      <c r="AV748" s="30">
        <v>5</v>
      </c>
      <c r="AW748" s="29" t="s">
        <v>84</v>
      </c>
      <c r="AX748" s="29" t="s">
        <v>84</v>
      </c>
      <c r="AY748" s="30">
        <v>250</v>
      </c>
      <c r="AZ748" s="30">
        <v>288.5</v>
      </c>
      <c r="BA748" s="30">
        <v>246.2</v>
      </c>
      <c r="BB748" s="30">
        <v>201</v>
      </c>
      <c r="BC748" s="29"/>
      <c r="BD748" s="29"/>
      <c r="BE748" s="30">
        <v>18.86</v>
      </c>
      <c r="BF748" s="29"/>
      <c r="BG748" s="30">
        <v>0.16</v>
      </c>
      <c r="BH748" s="30">
        <v>0</v>
      </c>
      <c r="BI748" s="29"/>
      <c r="BJ748" s="30">
        <v>0</v>
      </c>
      <c r="BK748" s="30">
        <v>58.75</v>
      </c>
      <c r="BL748" s="30">
        <v>58.75</v>
      </c>
      <c r="BM748" s="30">
        <v>58.9</v>
      </c>
      <c r="BN748" s="29"/>
      <c r="BO748" s="29"/>
      <c r="BP748" s="30">
        <v>0</v>
      </c>
      <c r="BQ748" s="30">
        <v>0.16</v>
      </c>
      <c r="BR748" s="30">
        <v>0</v>
      </c>
      <c r="BS748" s="30">
        <v>18.010000000000002</v>
      </c>
      <c r="BT748" s="30">
        <v>56.14</v>
      </c>
      <c r="BU748" s="29"/>
      <c r="BV748" s="30">
        <v>0</v>
      </c>
      <c r="BW748" s="28">
        <v>702</v>
      </c>
      <c r="BX748" s="33">
        <f t="shared" si="80"/>
        <v>58.73579999999999</v>
      </c>
      <c r="BY748" s="34">
        <f>IF(COUNTIF($G$2:G748,G748)=1,1,0)</f>
        <v>1</v>
      </c>
      <c r="BZ748" s="34">
        <f t="shared" si="81"/>
        <v>1</v>
      </c>
      <c r="CA748" s="28" t="s">
        <v>3405</v>
      </c>
      <c r="CB748" s="34" t="b">
        <f t="shared" si="86"/>
        <v>0</v>
      </c>
      <c r="CC748" s="34" t="b">
        <f t="shared" si="82"/>
        <v>0</v>
      </c>
      <c r="CD748" s="34" t="b">
        <f t="array" ref="CD748">ISNUMBER(SEARCH("Touch Screen",$AJ748))</f>
        <v>0</v>
      </c>
      <c r="CE748" s="34"/>
      <c r="CF748" s="34"/>
      <c r="CG748" s="32">
        <v>0.3</v>
      </c>
      <c r="CH748" s="28">
        <v>0</v>
      </c>
      <c r="CI748" s="33">
        <f>('2. AC Monitors'!$A$8*'1. Version 7 Dataset'!$R748)+('1. Version 7 Dataset'!$V748*'2. AC Monitors'!$B$8)+'2. AC Monitors'!$C$8</f>
        <v>49.243359999999996</v>
      </c>
      <c r="CJ748" s="35">
        <f>BX748-('2. AC Monitors'!$B$8*V748)</f>
        <v>49.075799999999987</v>
      </c>
      <c r="CK748" s="33">
        <f>IF($CH748=0,CJ748,CJ748-('2. AC Monitors'!$A$15*'1. Version 7 Dataset'!$CG748))</f>
        <v>49.075799999999987</v>
      </c>
      <c r="CL748" s="33">
        <f>IF($CC748=TRUE,'1. Version 7 Dataset'!CK748-($CI748*'2. AC Monitors'!$B$15),'1. Version 7 Dataset'!CK748)</f>
        <v>49.075799999999987</v>
      </c>
      <c r="CM748" s="33">
        <f>IF($CD748=TRUE,CL748-($CI748*'2. AC Monitors'!$D$15),CL748)</f>
        <v>49.075799999999987</v>
      </c>
      <c r="CN748" s="33">
        <f>IF($CB748=TRUE,CM748-($CI748*'2. AC Monitors'!$E$15),CM748)</f>
        <v>49.075799999999987</v>
      </c>
      <c r="CO748" s="33">
        <f>IF($CA748="DC",CN748+(CI748*(1-'2. AC Monitors'!$D$21)),CN748)</f>
        <v>49.075799999999987</v>
      </c>
      <c r="CP748" s="35">
        <f>('2. AC Monitors'!$A$8*'1. Version 7 Dataset'!$R748)+'2. AC Monitors'!$C$8</f>
        <v>39.583359999999999</v>
      </c>
      <c r="CQ748" s="35">
        <f t="shared" si="83"/>
        <v>0</v>
      </c>
      <c r="CR748" s="33">
        <f>(IF(CD748=TRUE,CI748+(CI748*'2. AC Monitors'!$D$15),'1. Version 7 Dataset'!CI748))*0.85</f>
        <v>41.856855999999993</v>
      </c>
      <c r="CS748" s="35">
        <f t="shared" si="84"/>
        <v>0</v>
      </c>
      <c r="CT748" s="35">
        <f>($AZ748*$R748*'3. Signage Displays'!$A$7)+'3. Signage Displays'!$B$7*TANH('3. Signage Displays'!$C$7*('1. Version 7 Dataset'!$R748+'3. Signage Displays'!$D$7)+'3. Signage Displays'!$E$7)+'3. Signage Displays'!$F$7</f>
        <v>33.691747420014217</v>
      </c>
      <c r="CU748" s="36">
        <f>($AZ748*$R748*'3. Signage Displays'!$A$7)</f>
        <v>2.9874752000000004</v>
      </c>
      <c r="CV748" s="37">
        <f>BE748-(AZ748*R748*'3. Signage Displays'!$A$7)</f>
        <v>15.872524799999999</v>
      </c>
      <c r="CW748" s="37">
        <f>IF(CC748=TRUE,CV748-(CT748*'3. Signage Displays'!$A$12),CV748)</f>
        <v>15.872524799999999</v>
      </c>
      <c r="CX748" s="38">
        <f>'3. Signage Displays'!$B$7*TANH('3. Signage Displays'!$C$7*('1. Version 7 Dataset'!R748+'3. Signage Displays'!$D$7)+'3. Signage Displays'!$E$7)+'3. Signage Displays'!$F$7</f>
        <v>30.704272220014218</v>
      </c>
      <c r="CY748" s="28">
        <f t="shared" si="85"/>
        <v>1</v>
      </c>
    </row>
    <row r="749" spans="1:103" s="17" customFormat="1" ht="19.5" customHeight="1">
      <c r="A749" s="28">
        <v>749</v>
      </c>
      <c r="B749" s="29" t="s">
        <v>1092</v>
      </c>
      <c r="C749" s="29" t="s">
        <v>1104</v>
      </c>
      <c r="D749" s="29" t="s">
        <v>1104</v>
      </c>
      <c r="E749" s="29" t="s">
        <v>1094</v>
      </c>
      <c r="F749" s="29" t="s">
        <v>1104</v>
      </c>
      <c r="G749" s="29" t="s">
        <v>1104</v>
      </c>
      <c r="H749" s="29"/>
      <c r="I749" s="29" t="s">
        <v>78</v>
      </c>
      <c r="J749" s="29" t="s">
        <v>100</v>
      </c>
      <c r="K749" s="29"/>
      <c r="L749" s="29" t="s">
        <v>80</v>
      </c>
      <c r="M749" s="29"/>
      <c r="N749" s="30">
        <v>1000</v>
      </c>
      <c r="O749" s="30">
        <v>20.399999999999999</v>
      </c>
      <c r="P749" s="30">
        <v>12.7</v>
      </c>
      <c r="Q749" s="31">
        <v>24.1</v>
      </c>
      <c r="R749" s="30">
        <v>259.10000000000002</v>
      </c>
      <c r="S749" s="30">
        <v>1.61</v>
      </c>
      <c r="T749" s="30">
        <v>1200</v>
      </c>
      <c r="U749" s="30">
        <v>1920</v>
      </c>
      <c r="V749" s="32">
        <v>2.2999999999999998</v>
      </c>
      <c r="W749" s="30">
        <v>8892</v>
      </c>
      <c r="X749" s="30">
        <v>60</v>
      </c>
      <c r="Y749" s="30">
        <v>0.3</v>
      </c>
      <c r="Z749" s="29" t="s">
        <v>86</v>
      </c>
      <c r="AA749" s="29" t="s">
        <v>86</v>
      </c>
      <c r="AB749" s="29"/>
      <c r="AC749" s="29"/>
      <c r="AD749" s="29" t="s">
        <v>84</v>
      </c>
      <c r="AE749" s="29" t="s">
        <v>83</v>
      </c>
      <c r="AF749" s="29" t="s">
        <v>1100</v>
      </c>
      <c r="AG749" s="29" t="s">
        <v>1101</v>
      </c>
      <c r="AH749" s="29" t="s">
        <v>1097</v>
      </c>
      <c r="AI749" s="29"/>
      <c r="AJ749" s="29" t="s">
        <v>1098</v>
      </c>
      <c r="AK749" s="29" t="s">
        <v>86</v>
      </c>
      <c r="AL749" s="29" t="s">
        <v>107</v>
      </c>
      <c r="AM749" s="29" t="s">
        <v>1101</v>
      </c>
      <c r="AN749" s="29" t="s">
        <v>86</v>
      </c>
      <c r="AO749" s="29" t="s">
        <v>86</v>
      </c>
      <c r="AP749" s="29" t="s">
        <v>86</v>
      </c>
      <c r="AQ749" s="29" t="s">
        <v>96</v>
      </c>
      <c r="AR749" s="29"/>
      <c r="AS749" s="29" t="s">
        <v>84</v>
      </c>
      <c r="AT749" s="29" t="s">
        <v>89</v>
      </c>
      <c r="AU749" s="29"/>
      <c r="AV749" s="29"/>
      <c r="AW749" s="29" t="s">
        <v>83</v>
      </c>
      <c r="AX749" s="29" t="s">
        <v>84</v>
      </c>
      <c r="AY749" s="30">
        <v>250</v>
      </c>
      <c r="AZ749" s="30">
        <v>2881</v>
      </c>
      <c r="BA749" s="30">
        <v>285.10000000000002</v>
      </c>
      <c r="BB749" s="30">
        <v>199.9</v>
      </c>
      <c r="BC749" s="30">
        <v>8.59</v>
      </c>
      <c r="BD749" s="30">
        <v>17.72</v>
      </c>
      <c r="BE749" s="30">
        <v>14.12</v>
      </c>
      <c r="BF749" s="29"/>
      <c r="BG749" s="30">
        <v>0.21</v>
      </c>
      <c r="BH749" s="30">
        <v>0.15</v>
      </c>
      <c r="BI749" s="29"/>
      <c r="BJ749" s="30">
        <v>0.13</v>
      </c>
      <c r="BK749" s="30">
        <v>44.5</v>
      </c>
      <c r="BL749" s="29"/>
      <c r="BM749" s="30">
        <v>61.9</v>
      </c>
      <c r="BN749" s="30">
        <v>9.06</v>
      </c>
      <c r="BO749" s="30">
        <v>17.79</v>
      </c>
      <c r="BP749" s="30">
        <v>0.16</v>
      </c>
      <c r="BQ749" s="30">
        <v>0.24</v>
      </c>
      <c r="BR749" s="30">
        <v>0.17</v>
      </c>
      <c r="BS749" s="30">
        <v>14.67</v>
      </c>
      <c r="BT749" s="30">
        <v>46.33</v>
      </c>
      <c r="BU749" s="29"/>
      <c r="BV749" s="30">
        <v>0</v>
      </c>
      <c r="BW749" s="28">
        <v>749</v>
      </c>
      <c r="BX749" s="33">
        <f t="shared" si="80"/>
        <v>44.487659999999991</v>
      </c>
      <c r="BY749" s="34">
        <f>IF(COUNTIF($G$2:G749,G749)=1,1,0)</f>
        <v>1</v>
      </c>
      <c r="BZ749" s="34">
        <f t="shared" si="81"/>
        <v>1</v>
      </c>
      <c r="CA749" s="28" t="s">
        <v>3405</v>
      </c>
      <c r="CB749" s="34" t="b">
        <f t="shared" si="86"/>
        <v>0</v>
      </c>
      <c r="CC749" s="34" t="b">
        <f t="shared" si="82"/>
        <v>1</v>
      </c>
      <c r="CD749" s="34" t="b">
        <f t="array" ref="CD749">ISNUMBER(SEARCH("Touch Screen",$AJ749))</f>
        <v>0</v>
      </c>
      <c r="CE749" s="34"/>
      <c r="CF749" s="34"/>
      <c r="CG749" s="32">
        <v>0.3</v>
      </c>
      <c r="CH749" s="28">
        <v>0</v>
      </c>
      <c r="CI749" s="33">
        <f>('2. AC Monitors'!$A$8*'1. Version 7 Dataset'!$R749)+('1. Version 7 Dataset'!$V749*'2. AC Monitors'!$B$8)+'2. AC Monitors'!$C$8</f>
        <v>49.270200000000003</v>
      </c>
      <c r="CJ749" s="35">
        <f>BX749-('2. AC Monitors'!$B$8*V749)</f>
        <v>34.827659999999995</v>
      </c>
      <c r="CK749" s="33">
        <f>IF($CH749=0,CJ749,CJ749-('2. AC Monitors'!$A$15*'1. Version 7 Dataset'!$CG749))</f>
        <v>34.827659999999995</v>
      </c>
      <c r="CL749" s="33">
        <f>IF($CC749=TRUE,'1. Version 7 Dataset'!CK749-($CI749*'2. AC Monitors'!$B$15),'1. Version 7 Dataset'!CK749)</f>
        <v>32.364149999999995</v>
      </c>
      <c r="CM749" s="33">
        <f>IF($CD749=TRUE,CL749-($CI749*'2. AC Monitors'!$D$15),CL749)</f>
        <v>32.364149999999995</v>
      </c>
      <c r="CN749" s="33">
        <f>IF($CB749=TRUE,CM749-($CI749*'2. AC Monitors'!$E$15),CM749)</f>
        <v>32.364149999999995</v>
      </c>
      <c r="CO749" s="33">
        <f>IF($CA749="DC",CN749+(CI749*(1-'2. AC Monitors'!$D$21)),CN749)</f>
        <v>32.364149999999995</v>
      </c>
      <c r="CP749" s="35">
        <f>('2. AC Monitors'!$A$8*'1. Version 7 Dataset'!$R749)+'2. AC Monitors'!$C$8</f>
        <v>39.610200000000006</v>
      </c>
      <c r="CQ749" s="35">
        <f t="shared" si="83"/>
        <v>1</v>
      </c>
      <c r="CR749" s="33">
        <f>(IF(CD749=TRUE,CI749+(CI749*'2. AC Monitors'!$D$15),'1. Version 7 Dataset'!CI749))*0.85</f>
        <v>41.879670000000004</v>
      </c>
      <c r="CS749" s="35">
        <f t="shared" si="84"/>
        <v>0</v>
      </c>
      <c r="CT749" s="35">
        <f>($AZ749*$R749*'3. Signage Displays'!$A$7)+'3. Signage Displays'!$B$7*TANH('3. Signage Displays'!$C$7*('1. Version 7 Dataset'!$R749+'3. Signage Displays'!$D$7)+'3. Signage Displays'!$E$7)+'3. Signage Displays'!$F$7</f>
        <v>60.576051058481468</v>
      </c>
      <c r="CU749" s="36">
        <f>($AZ749*$R749*'3. Signage Displays'!$A$7)</f>
        <v>29.858684000000007</v>
      </c>
      <c r="CV749" s="37">
        <f>BE749-(AZ749*R749*'3. Signage Displays'!$A$7)</f>
        <v>-15.738684000000008</v>
      </c>
      <c r="CW749" s="37">
        <f>IF(CC749=TRUE,CV749-(CT749*'3. Signage Displays'!$A$12),CV749)</f>
        <v>-18.767486552924083</v>
      </c>
      <c r="CX749" s="38">
        <f>'3. Signage Displays'!$B$7*TANH('3. Signage Displays'!$C$7*('1. Version 7 Dataset'!R749+'3. Signage Displays'!$D$7)+'3. Signage Displays'!$E$7)+'3. Signage Displays'!$F$7</f>
        <v>30.717367058481464</v>
      </c>
      <c r="CY749" s="28">
        <f t="shared" si="85"/>
        <v>1</v>
      </c>
    </row>
    <row r="750" spans="1:103" s="17" customFormat="1" ht="19.5" customHeight="1">
      <c r="A750" s="28">
        <v>757</v>
      </c>
      <c r="B750" s="29" t="s">
        <v>2695</v>
      </c>
      <c r="C750" s="29" t="s">
        <v>2743</v>
      </c>
      <c r="D750" s="29" t="s">
        <v>2743</v>
      </c>
      <c r="E750" s="29" t="s">
        <v>2697</v>
      </c>
      <c r="F750" s="29" t="s">
        <v>2743</v>
      </c>
      <c r="G750" s="29" t="s">
        <v>2743</v>
      </c>
      <c r="H750" s="29" t="s">
        <v>2744</v>
      </c>
      <c r="I750" s="29" t="s">
        <v>78</v>
      </c>
      <c r="J750" s="29" t="s">
        <v>100</v>
      </c>
      <c r="K750" s="29"/>
      <c r="L750" s="29" t="s">
        <v>80</v>
      </c>
      <c r="M750" s="29"/>
      <c r="N750" s="30">
        <v>1000</v>
      </c>
      <c r="O750" s="30">
        <v>12.8</v>
      </c>
      <c r="P750" s="30">
        <v>20.399999999999999</v>
      </c>
      <c r="Q750" s="31">
        <v>24.1</v>
      </c>
      <c r="R750" s="30">
        <v>258.88</v>
      </c>
      <c r="S750" s="30">
        <v>1.6</v>
      </c>
      <c r="T750" s="30">
        <v>1200</v>
      </c>
      <c r="U750" s="30">
        <v>1920</v>
      </c>
      <c r="V750" s="32">
        <v>2.2999999999999998</v>
      </c>
      <c r="W750" s="30">
        <v>8900</v>
      </c>
      <c r="X750" s="30">
        <v>60</v>
      </c>
      <c r="Y750" s="30">
        <v>0.3</v>
      </c>
      <c r="Z750" s="29" t="s">
        <v>81</v>
      </c>
      <c r="AA750" s="29" t="s">
        <v>86</v>
      </c>
      <c r="AB750" s="29"/>
      <c r="AC750" s="29"/>
      <c r="AD750" s="29" t="s">
        <v>84</v>
      </c>
      <c r="AE750" s="29" t="s">
        <v>83</v>
      </c>
      <c r="AF750" s="29" t="s">
        <v>1206</v>
      </c>
      <c r="AG750" s="29" t="s">
        <v>2734</v>
      </c>
      <c r="AH750" s="29" t="s">
        <v>120</v>
      </c>
      <c r="AI750" s="29"/>
      <c r="AJ750" s="29" t="s">
        <v>120</v>
      </c>
      <c r="AK750" s="29" t="s">
        <v>86</v>
      </c>
      <c r="AL750" s="29" t="s">
        <v>107</v>
      </c>
      <c r="AM750" s="29" t="s">
        <v>2734</v>
      </c>
      <c r="AN750" s="29" t="s">
        <v>86</v>
      </c>
      <c r="AO750" s="29" t="s">
        <v>86</v>
      </c>
      <c r="AP750" s="29" t="s">
        <v>86</v>
      </c>
      <c r="AQ750" s="29" t="s">
        <v>96</v>
      </c>
      <c r="AR750" s="29"/>
      <c r="AS750" s="29" t="s">
        <v>84</v>
      </c>
      <c r="AT750" s="29" t="s">
        <v>89</v>
      </c>
      <c r="AU750" s="29"/>
      <c r="AV750" s="30">
        <v>5</v>
      </c>
      <c r="AW750" s="29" t="s">
        <v>84</v>
      </c>
      <c r="AX750" s="29" t="s">
        <v>84</v>
      </c>
      <c r="AY750" s="30">
        <v>250</v>
      </c>
      <c r="AZ750" s="30">
        <v>288.5</v>
      </c>
      <c r="BA750" s="30">
        <v>246.2</v>
      </c>
      <c r="BB750" s="30">
        <v>201</v>
      </c>
      <c r="BC750" s="29"/>
      <c r="BD750" s="29"/>
      <c r="BE750" s="30">
        <v>19.8</v>
      </c>
      <c r="BF750" s="29"/>
      <c r="BG750" s="30">
        <v>0.16</v>
      </c>
      <c r="BH750" s="30">
        <v>0</v>
      </c>
      <c r="BI750" s="29"/>
      <c r="BJ750" s="30">
        <v>0</v>
      </c>
      <c r="BK750" s="30">
        <v>61.64</v>
      </c>
      <c r="BL750" s="30">
        <v>61.64</v>
      </c>
      <c r="BM750" s="30">
        <v>58.9</v>
      </c>
      <c r="BN750" s="29"/>
      <c r="BO750" s="29"/>
      <c r="BP750" s="30">
        <v>0</v>
      </c>
      <c r="BQ750" s="30">
        <v>0.16</v>
      </c>
      <c r="BR750" s="30">
        <v>0</v>
      </c>
      <c r="BS750" s="30">
        <v>18.91</v>
      </c>
      <c r="BT750" s="30">
        <v>58.9</v>
      </c>
      <c r="BU750" s="29"/>
      <c r="BV750" s="30">
        <v>0</v>
      </c>
      <c r="BW750" s="28">
        <v>757</v>
      </c>
      <c r="BX750" s="33">
        <f t="shared" si="80"/>
        <v>61.617839999999994</v>
      </c>
      <c r="BY750" s="34">
        <f>IF(COUNTIF($G$2:G750,G750)=1,1,0)</f>
        <v>0</v>
      </c>
      <c r="BZ750" s="34">
        <f t="shared" si="81"/>
        <v>1</v>
      </c>
      <c r="CA750" s="28" t="s">
        <v>3405</v>
      </c>
      <c r="CB750" s="34" t="b">
        <f t="shared" si="86"/>
        <v>0</v>
      </c>
      <c r="CC750" s="34" t="b">
        <f t="shared" si="82"/>
        <v>0</v>
      </c>
      <c r="CD750" s="34" t="b">
        <f t="array" ref="CD750">ISNUMBER(SEARCH("Touch Screen",$AJ750))</f>
        <v>0</v>
      </c>
      <c r="CE750" s="34"/>
      <c r="CF750" s="34"/>
      <c r="CG750" s="32">
        <v>0.3</v>
      </c>
      <c r="CH750" s="28">
        <v>0</v>
      </c>
      <c r="CI750" s="33">
        <f>('2. AC Monitors'!$A$8*'1. Version 7 Dataset'!$R750)+('1. Version 7 Dataset'!$V750*'2. AC Monitors'!$B$8)+'2. AC Monitors'!$C$8</f>
        <v>49.243359999999996</v>
      </c>
      <c r="CJ750" s="35">
        <f>BX750-('2. AC Monitors'!$B$8*V750)</f>
        <v>51.95783999999999</v>
      </c>
      <c r="CK750" s="33">
        <f>IF($CH750=0,CJ750,CJ750-('2. AC Monitors'!$A$15*'1. Version 7 Dataset'!$CG750))</f>
        <v>51.95783999999999</v>
      </c>
      <c r="CL750" s="33">
        <f>IF($CC750=TRUE,'1. Version 7 Dataset'!CK750-($CI750*'2. AC Monitors'!$B$15),'1. Version 7 Dataset'!CK750)</f>
        <v>51.95783999999999</v>
      </c>
      <c r="CM750" s="33">
        <f>IF($CD750=TRUE,CL750-($CI750*'2. AC Monitors'!$D$15),CL750)</f>
        <v>51.95783999999999</v>
      </c>
      <c r="CN750" s="33">
        <f>IF($CB750=TRUE,CM750-($CI750*'2. AC Monitors'!$E$15),CM750)</f>
        <v>51.95783999999999</v>
      </c>
      <c r="CO750" s="33">
        <f>IF($CA750="DC",CN750+(CI750*(1-'2. AC Monitors'!$D$21)),CN750)</f>
        <v>51.95783999999999</v>
      </c>
      <c r="CP750" s="35">
        <f>('2. AC Monitors'!$A$8*'1. Version 7 Dataset'!$R750)+'2. AC Monitors'!$C$8</f>
        <v>39.583359999999999</v>
      </c>
      <c r="CQ750" s="35">
        <f t="shared" si="83"/>
        <v>0</v>
      </c>
      <c r="CR750" s="33">
        <f>(IF(CD750=TRUE,CI750+(CI750*'2. AC Monitors'!$D$15),'1. Version 7 Dataset'!CI750))*0.85</f>
        <v>41.856855999999993</v>
      </c>
      <c r="CS750" s="35">
        <f t="shared" si="84"/>
        <v>0</v>
      </c>
      <c r="CT750" s="35">
        <f>($AZ750*$R750*'3. Signage Displays'!$A$7)+'3. Signage Displays'!$B$7*TANH('3. Signage Displays'!$C$7*('1. Version 7 Dataset'!$R750+'3. Signage Displays'!$D$7)+'3. Signage Displays'!$E$7)+'3. Signage Displays'!$F$7</f>
        <v>33.691747420014217</v>
      </c>
      <c r="CU750" s="36">
        <f>($AZ750*$R750*'3. Signage Displays'!$A$7)</f>
        <v>2.9874752000000004</v>
      </c>
      <c r="CV750" s="37">
        <f>BE750-(AZ750*R750*'3. Signage Displays'!$A$7)</f>
        <v>16.812524799999998</v>
      </c>
      <c r="CW750" s="37">
        <f>IF(CC750=TRUE,CV750-(CT750*'3. Signage Displays'!$A$12),CV750)</f>
        <v>16.812524799999998</v>
      </c>
      <c r="CX750" s="38">
        <f>'3. Signage Displays'!$B$7*TANH('3. Signage Displays'!$C$7*('1. Version 7 Dataset'!R750+'3. Signage Displays'!$D$7)+'3. Signage Displays'!$E$7)+'3. Signage Displays'!$F$7</f>
        <v>30.704272220014218</v>
      </c>
      <c r="CY750" s="28">
        <f t="shared" si="85"/>
        <v>1</v>
      </c>
    </row>
    <row r="751" spans="1:103" s="17" customFormat="1" ht="19.5" customHeight="1">
      <c r="A751" s="28">
        <v>810</v>
      </c>
      <c r="B751" s="29" t="s">
        <v>1674</v>
      </c>
      <c r="C751" s="29" t="s">
        <v>1854</v>
      </c>
      <c r="D751" s="29" t="s">
        <v>1855</v>
      </c>
      <c r="E751" s="29" t="s">
        <v>1677</v>
      </c>
      <c r="F751" s="29" t="s">
        <v>1854</v>
      </c>
      <c r="G751" s="29" t="s">
        <v>1855</v>
      </c>
      <c r="H751" s="29"/>
      <c r="I751" s="29" t="s">
        <v>78</v>
      </c>
      <c r="J751" s="29" t="s">
        <v>100</v>
      </c>
      <c r="K751" s="29"/>
      <c r="L751" s="29" t="s">
        <v>80</v>
      </c>
      <c r="M751" s="29"/>
      <c r="N751" s="30">
        <v>1000</v>
      </c>
      <c r="O751" s="30">
        <v>12.8</v>
      </c>
      <c r="P751" s="30">
        <v>20.399999999999999</v>
      </c>
      <c r="Q751" s="31">
        <v>24.1</v>
      </c>
      <c r="R751" s="30">
        <v>258.88</v>
      </c>
      <c r="S751" s="30">
        <v>1.6</v>
      </c>
      <c r="T751" s="30">
        <v>1200</v>
      </c>
      <c r="U751" s="30">
        <v>1920</v>
      </c>
      <c r="V751" s="32">
        <v>2.2999999999999998</v>
      </c>
      <c r="W751" s="30">
        <v>8900</v>
      </c>
      <c r="X751" s="30">
        <v>60</v>
      </c>
      <c r="Y751" s="30">
        <v>0.3</v>
      </c>
      <c r="Z751" s="29" t="s">
        <v>86</v>
      </c>
      <c r="AA751" s="29" t="s">
        <v>86</v>
      </c>
      <c r="AB751" s="29"/>
      <c r="AC751" s="29"/>
      <c r="AD751" s="29" t="s">
        <v>84</v>
      </c>
      <c r="AE751" s="29" t="s">
        <v>84</v>
      </c>
      <c r="AF751" s="29" t="s">
        <v>234</v>
      </c>
      <c r="AG751" s="29" t="s">
        <v>235</v>
      </c>
      <c r="AH751" s="29" t="s">
        <v>86</v>
      </c>
      <c r="AI751" s="29"/>
      <c r="AJ751" s="29" t="s">
        <v>86</v>
      </c>
      <c r="AK751" s="29" t="s">
        <v>86</v>
      </c>
      <c r="AL751" s="29" t="s">
        <v>87</v>
      </c>
      <c r="AM751" s="29" t="s">
        <v>235</v>
      </c>
      <c r="AN751" s="29" t="s">
        <v>86</v>
      </c>
      <c r="AO751" s="29" t="s">
        <v>86</v>
      </c>
      <c r="AP751" s="29" t="s">
        <v>86</v>
      </c>
      <c r="AQ751" s="29" t="s">
        <v>96</v>
      </c>
      <c r="AR751" s="29"/>
      <c r="AS751" s="29" t="s">
        <v>84</v>
      </c>
      <c r="AT751" s="29" t="s">
        <v>89</v>
      </c>
      <c r="AU751" s="29"/>
      <c r="AV751" s="30">
        <v>5</v>
      </c>
      <c r="AW751" s="29" t="s">
        <v>84</v>
      </c>
      <c r="AX751" s="29" t="s">
        <v>84</v>
      </c>
      <c r="AY751" s="30">
        <v>300</v>
      </c>
      <c r="AZ751" s="30">
        <v>267</v>
      </c>
      <c r="BA751" s="30">
        <v>187.8</v>
      </c>
      <c r="BB751" s="30">
        <v>200</v>
      </c>
      <c r="BC751" s="29"/>
      <c r="BD751" s="29"/>
      <c r="BE751" s="30">
        <v>16.38</v>
      </c>
      <c r="BF751" s="29"/>
      <c r="BG751" s="30">
        <v>0.24</v>
      </c>
      <c r="BH751" s="30">
        <v>0</v>
      </c>
      <c r="BI751" s="29"/>
      <c r="BJ751" s="30">
        <v>0.14000000000000001</v>
      </c>
      <c r="BK751" s="30">
        <v>51.59</v>
      </c>
      <c r="BL751" s="30">
        <v>51.59</v>
      </c>
      <c r="BM751" s="30">
        <v>58.9</v>
      </c>
      <c r="BN751" s="29"/>
      <c r="BO751" s="29"/>
      <c r="BP751" s="30">
        <v>0.19</v>
      </c>
      <c r="BQ751" s="30">
        <v>0.28000000000000003</v>
      </c>
      <c r="BR751" s="30">
        <v>0</v>
      </c>
      <c r="BS751" s="30">
        <v>16.82</v>
      </c>
      <c r="BT751" s="30">
        <v>53.16</v>
      </c>
      <c r="BU751" s="29"/>
      <c r="BV751" s="30">
        <v>0</v>
      </c>
      <c r="BW751" s="28">
        <v>810</v>
      </c>
      <c r="BX751" s="33">
        <f t="shared" si="80"/>
        <v>51.587639999999993</v>
      </c>
      <c r="BY751" s="34">
        <f>IF(COUNTIF($G$2:G751,G751)=1,1,0)</f>
        <v>1</v>
      </c>
      <c r="BZ751" s="34">
        <f t="shared" si="81"/>
        <v>1</v>
      </c>
      <c r="CA751" s="28" t="s">
        <v>3405</v>
      </c>
      <c r="CB751" s="34" t="b">
        <f t="shared" si="86"/>
        <v>0</v>
      </c>
      <c r="CC751" s="34" t="b">
        <f t="shared" si="82"/>
        <v>0</v>
      </c>
      <c r="CD751" s="34" t="b">
        <f t="array" ref="CD751">ISNUMBER(SEARCH("Touch Screen",$AJ751))</f>
        <v>0</v>
      </c>
      <c r="CE751" s="34"/>
      <c r="CF751" s="34"/>
      <c r="CG751" s="32">
        <v>0.3</v>
      </c>
      <c r="CH751" s="28">
        <v>0</v>
      </c>
      <c r="CI751" s="33">
        <f>('2. AC Monitors'!$A$8*'1. Version 7 Dataset'!$R751)+('1. Version 7 Dataset'!$V751*'2. AC Monitors'!$B$8)+'2. AC Monitors'!$C$8</f>
        <v>49.243359999999996</v>
      </c>
      <c r="CJ751" s="35">
        <f>BX751-('2. AC Monitors'!$B$8*V751)</f>
        <v>41.927639999999997</v>
      </c>
      <c r="CK751" s="33">
        <f>IF($CH751=0,CJ751,CJ751-('2. AC Monitors'!$A$15*'1. Version 7 Dataset'!$CG751))</f>
        <v>41.927639999999997</v>
      </c>
      <c r="CL751" s="33">
        <f>IF($CC751=TRUE,'1. Version 7 Dataset'!CK751-($CI751*'2. AC Monitors'!$B$15),'1. Version 7 Dataset'!CK751)</f>
        <v>41.927639999999997</v>
      </c>
      <c r="CM751" s="33">
        <f>IF($CD751=TRUE,CL751-($CI751*'2. AC Monitors'!$D$15),CL751)</f>
        <v>41.927639999999997</v>
      </c>
      <c r="CN751" s="33">
        <f>IF($CB751=TRUE,CM751-($CI751*'2. AC Monitors'!$E$15),CM751)</f>
        <v>41.927639999999997</v>
      </c>
      <c r="CO751" s="33">
        <f>IF($CA751="DC",CN751+(CI751*(1-'2. AC Monitors'!$D$21)),CN751)</f>
        <v>41.927639999999997</v>
      </c>
      <c r="CP751" s="35">
        <f>('2. AC Monitors'!$A$8*'1. Version 7 Dataset'!$R751)+'2. AC Monitors'!$C$8</f>
        <v>39.583359999999999</v>
      </c>
      <c r="CQ751" s="35">
        <f t="shared" si="83"/>
        <v>0</v>
      </c>
      <c r="CR751" s="33">
        <f>(IF(CD751=TRUE,CI751+(CI751*'2. AC Monitors'!$D$15),'1. Version 7 Dataset'!CI751))*0.85</f>
        <v>41.856855999999993</v>
      </c>
      <c r="CS751" s="35">
        <f t="shared" si="84"/>
        <v>0</v>
      </c>
      <c r="CT751" s="35">
        <f>($AZ751*$R751*'3. Signage Displays'!$A$7)+'3. Signage Displays'!$B$7*TANH('3. Signage Displays'!$C$7*('1. Version 7 Dataset'!$R751+'3. Signage Displays'!$D$7)+'3. Signage Displays'!$E$7)+'3. Signage Displays'!$F$7</f>
        <v>33.46911062001422</v>
      </c>
      <c r="CU751" s="36">
        <f>($AZ751*$R751*'3. Signage Displays'!$A$7)</f>
        <v>2.7648383999999999</v>
      </c>
      <c r="CV751" s="37">
        <f>BE751-(AZ751*R751*'3. Signage Displays'!$A$7)</f>
        <v>13.615161599999999</v>
      </c>
      <c r="CW751" s="37">
        <f>IF(CC751=TRUE,CV751-(CT751*'3. Signage Displays'!$A$12),CV751)</f>
        <v>13.615161599999999</v>
      </c>
      <c r="CX751" s="38">
        <f>'3. Signage Displays'!$B$7*TANH('3. Signage Displays'!$C$7*('1. Version 7 Dataset'!R751+'3. Signage Displays'!$D$7)+'3. Signage Displays'!$E$7)+'3. Signage Displays'!$F$7</f>
        <v>30.704272220014218</v>
      </c>
      <c r="CY751" s="28">
        <f t="shared" si="85"/>
        <v>1</v>
      </c>
    </row>
    <row r="752" spans="1:103" s="17" customFormat="1" ht="19.5" customHeight="1">
      <c r="A752" s="28">
        <v>813</v>
      </c>
      <c r="B752" s="29" t="s">
        <v>2545</v>
      </c>
      <c r="C752" s="29" t="s">
        <v>2556</v>
      </c>
      <c r="D752" s="29" t="s">
        <v>2557</v>
      </c>
      <c r="E752" s="29" t="s">
        <v>2547</v>
      </c>
      <c r="F752" s="29" t="s">
        <v>2556</v>
      </c>
      <c r="G752" s="29" t="s">
        <v>2557</v>
      </c>
      <c r="H752" s="29" t="s">
        <v>2558</v>
      </c>
      <c r="I752" s="29" t="s">
        <v>78</v>
      </c>
      <c r="J752" s="29" t="s">
        <v>79</v>
      </c>
      <c r="K752" s="29" t="s">
        <v>105</v>
      </c>
      <c r="L752" s="29" t="s">
        <v>80</v>
      </c>
      <c r="M752" s="29" t="s">
        <v>105</v>
      </c>
      <c r="N752" s="30">
        <v>1000</v>
      </c>
      <c r="O752" s="30">
        <v>12.8</v>
      </c>
      <c r="P752" s="30">
        <v>20.399999999999999</v>
      </c>
      <c r="Q752" s="31">
        <v>24</v>
      </c>
      <c r="R752" s="30">
        <v>260.3</v>
      </c>
      <c r="S752" s="30">
        <v>1.6</v>
      </c>
      <c r="T752" s="30">
        <v>1200</v>
      </c>
      <c r="U752" s="30">
        <v>1920</v>
      </c>
      <c r="V752" s="32">
        <v>2.2999999999999998</v>
      </c>
      <c r="W752" s="30">
        <v>8899</v>
      </c>
      <c r="X752" s="30">
        <v>60</v>
      </c>
      <c r="Y752" s="30">
        <v>32.700000000000003</v>
      </c>
      <c r="Z752" s="29" t="s">
        <v>86</v>
      </c>
      <c r="AA752" s="29" t="s">
        <v>86</v>
      </c>
      <c r="AB752" s="29"/>
      <c r="AC752" s="29"/>
      <c r="AD752" s="29" t="s">
        <v>84</v>
      </c>
      <c r="AE752" s="29" t="s">
        <v>83</v>
      </c>
      <c r="AF752" s="29" t="s">
        <v>542</v>
      </c>
      <c r="AG752" s="29" t="s">
        <v>105</v>
      </c>
      <c r="AH752" s="29" t="s">
        <v>86</v>
      </c>
      <c r="AI752" s="29" t="s">
        <v>105</v>
      </c>
      <c r="AJ752" s="29" t="s">
        <v>86</v>
      </c>
      <c r="AK752" s="29" t="s">
        <v>86</v>
      </c>
      <c r="AL752" s="29" t="s">
        <v>87</v>
      </c>
      <c r="AM752" s="29" t="s">
        <v>105</v>
      </c>
      <c r="AN752" s="29" t="s">
        <v>86</v>
      </c>
      <c r="AO752" s="29" t="s">
        <v>86</v>
      </c>
      <c r="AP752" s="29" t="s">
        <v>86</v>
      </c>
      <c r="AQ752" s="29" t="s">
        <v>96</v>
      </c>
      <c r="AR752" s="29" t="s">
        <v>105</v>
      </c>
      <c r="AS752" s="29" t="s">
        <v>84</v>
      </c>
      <c r="AT752" s="29" t="s">
        <v>89</v>
      </c>
      <c r="AU752" s="29" t="s">
        <v>105</v>
      </c>
      <c r="AV752" s="30">
        <v>1</v>
      </c>
      <c r="AW752" s="29" t="s">
        <v>84</v>
      </c>
      <c r="AX752" s="29" t="s">
        <v>84</v>
      </c>
      <c r="AY752" s="30">
        <v>300</v>
      </c>
      <c r="AZ752" s="30">
        <v>325.5</v>
      </c>
      <c r="BA752" s="30">
        <v>280</v>
      </c>
      <c r="BB752" s="30">
        <v>200</v>
      </c>
      <c r="BC752" s="29"/>
      <c r="BD752" s="29"/>
      <c r="BE752" s="30">
        <v>18.16</v>
      </c>
      <c r="BF752" s="29"/>
      <c r="BG752" s="30">
        <v>0.26</v>
      </c>
      <c r="BH752" s="29"/>
      <c r="BI752" s="29"/>
      <c r="BJ752" s="30">
        <v>0.2</v>
      </c>
      <c r="BK752" s="30">
        <v>57.14</v>
      </c>
      <c r="BL752" s="30">
        <v>57.14</v>
      </c>
      <c r="BM752" s="30">
        <v>59.2</v>
      </c>
      <c r="BN752" s="29"/>
      <c r="BO752" s="29"/>
      <c r="BP752" s="30">
        <v>0.21</v>
      </c>
      <c r="BQ752" s="30">
        <v>0.27</v>
      </c>
      <c r="BR752" s="29"/>
      <c r="BS752" s="30">
        <v>18.149999999999999</v>
      </c>
      <c r="BT752" s="30">
        <v>57.16</v>
      </c>
      <c r="BU752" s="29"/>
      <c r="BV752" s="30">
        <v>0</v>
      </c>
      <c r="BW752" s="28">
        <v>813</v>
      </c>
      <c r="BX752" s="33">
        <f t="shared" si="80"/>
        <v>57.158999999999992</v>
      </c>
      <c r="BY752" s="34">
        <f>IF(COUNTIF($G$2:G752,G752)=1,1,0)</f>
        <v>1</v>
      </c>
      <c r="BZ752" s="34">
        <f t="shared" si="81"/>
        <v>1</v>
      </c>
      <c r="CA752" s="28" t="s">
        <v>3405</v>
      </c>
      <c r="CB752" s="34" t="b">
        <f t="shared" si="86"/>
        <v>0</v>
      </c>
      <c r="CC752" s="34" t="b">
        <f t="shared" si="82"/>
        <v>0</v>
      </c>
      <c r="CD752" s="34" t="b">
        <f t="array" ref="CD752">ISNUMBER(SEARCH("Touch Screen",$AJ752))</f>
        <v>0</v>
      </c>
      <c r="CE752" s="34"/>
      <c r="CF752" s="34"/>
      <c r="CG752" s="32">
        <v>32.700000000000003</v>
      </c>
      <c r="CH752" s="28">
        <v>0</v>
      </c>
      <c r="CI752" s="33">
        <f>('2. AC Monitors'!$A$8*'1. Version 7 Dataset'!$R752)+('1. Version 7 Dataset'!$V752*'2. AC Monitors'!$B$8)+'2. AC Monitors'!$C$8</f>
        <v>49.416600000000003</v>
      </c>
      <c r="CJ752" s="35">
        <f>BX752-('2. AC Monitors'!$B$8*V752)</f>
        <v>47.498999999999995</v>
      </c>
      <c r="CK752" s="33">
        <f>IF($CH752=0,CJ752,CJ752-('2. AC Monitors'!$A$15*'1. Version 7 Dataset'!$CG752))</f>
        <v>47.498999999999995</v>
      </c>
      <c r="CL752" s="33">
        <f>IF($CC752=TRUE,'1. Version 7 Dataset'!CK752-($CI752*'2. AC Monitors'!$B$15),'1. Version 7 Dataset'!CK752)</f>
        <v>47.498999999999995</v>
      </c>
      <c r="CM752" s="33">
        <f>IF($CD752=TRUE,CL752-($CI752*'2. AC Monitors'!$D$15),CL752)</f>
        <v>47.498999999999995</v>
      </c>
      <c r="CN752" s="33">
        <f>IF($CB752=TRUE,CM752-($CI752*'2. AC Monitors'!$E$15),CM752)</f>
        <v>47.498999999999995</v>
      </c>
      <c r="CO752" s="33">
        <f>IF($CA752="DC",CN752+(CI752*(1-'2. AC Monitors'!$D$21)),CN752)</f>
        <v>47.498999999999995</v>
      </c>
      <c r="CP752" s="35">
        <f>('2. AC Monitors'!$A$8*'1. Version 7 Dataset'!$R752)+'2. AC Monitors'!$C$8</f>
        <v>39.756600000000006</v>
      </c>
      <c r="CQ752" s="35">
        <f t="shared" si="83"/>
        <v>0</v>
      </c>
      <c r="CR752" s="33">
        <f>(IF(CD752=TRUE,CI752+(CI752*'2. AC Monitors'!$D$15),'1. Version 7 Dataset'!CI752))*0.85</f>
        <v>42.004110000000004</v>
      </c>
      <c r="CS752" s="35">
        <f t="shared" si="84"/>
        <v>0</v>
      </c>
      <c r="CT752" s="35">
        <f>($AZ752*$R752*'3. Signage Displays'!$A$7)+'3. Signage Displays'!$B$7*TANH('3. Signage Displays'!$C$7*('1. Version 7 Dataset'!$R752+'3. Signage Displays'!$D$7)+'3. Signage Displays'!$E$7)+'3. Signage Displays'!$F$7</f>
        <v>34.17789491285636</v>
      </c>
      <c r="CU752" s="36">
        <f>($AZ752*$R752*'3. Signage Displays'!$A$7)</f>
        <v>3.3891060000000008</v>
      </c>
      <c r="CV752" s="37">
        <f>BE752-(AZ752*R752*'3. Signage Displays'!$A$7)</f>
        <v>14.770893999999998</v>
      </c>
      <c r="CW752" s="37">
        <f>IF(CC752=TRUE,CV752-(CT752*'3. Signage Displays'!$A$12),CV752)</f>
        <v>14.770893999999998</v>
      </c>
      <c r="CX752" s="38">
        <f>'3. Signage Displays'!$B$7*TANH('3. Signage Displays'!$C$7*('1. Version 7 Dataset'!R752+'3. Signage Displays'!$D$7)+'3. Signage Displays'!$E$7)+'3. Signage Displays'!$F$7</f>
        <v>30.788788912856361</v>
      </c>
      <c r="CY752" s="28">
        <f t="shared" si="85"/>
        <v>1</v>
      </c>
    </row>
    <row r="753" spans="1:103" s="17" customFormat="1" ht="19.5" customHeight="1">
      <c r="A753" s="28">
        <v>839</v>
      </c>
      <c r="B753" s="29" t="s">
        <v>2545</v>
      </c>
      <c r="C753" s="29" t="s">
        <v>2607</v>
      </c>
      <c r="D753" s="29" t="s">
        <v>2608</v>
      </c>
      <c r="E753" s="29" t="s">
        <v>2547</v>
      </c>
      <c r="F753" s="29" t="s">
        <v>2607</v>
      </c>
      <c r="G753" s="29" t="s">
        <v>2608</v>
      </c>
      <c r="H753" s="29" t="s">
        <v>2609</v>
      </c>
      <c r="I753" s="29" t="s">
        <v>78</v>
      </c>
      <c r="J753" s="29" t="s">
        <v>79</v>
      </c>
      <c r="K753" s="29" t="s">
        <v>105</v>
      </c>
      <c r="L753" s="29" t="s">
        <v>80</v>
      </c>
      <c r="M753" s="29" t="s">
        <v>105</v>
      </c>
      <c r="N753" s="30">
        <v>1000</v>
      </c>
      <c r="O753" s="30">
        <v>12.8</v>
      </c>
      <c r="P753" s="30">
        <v>20.399999999999999</v>
      </c>
      <c r="Q753" s="31">
        <v>24</v>
      </c>
      <c r="R753" s="30">
        <v>261.12</v>
      </c>
      <c r="S753" s="30">
        <v>1.6</v>
      </c>
      <c r="T753" s="30">
        <v>1200</v>
      </c>
      <c r="U753" s="30">
        <v>1920</v>
      </c>
      <c r="V753" s="32">
        <v>2.2999999999999998</v>
      </c>
      <c r="W753" s="30">
        <v>8824</v>
      </c>
      <c r="X753" s="30">
        <v>60</v>
      </c>
      <c r="Y753" s="30">
        <v>33.6</v>
      </c>
      <c r="Z753" s="29" t="s">
        <v>150</v>
      </c>
      <c r="AA753" s="29" t="s">
        <v>86</v>
      </c>
      <c r="AB753" s="29"/>
      <c r="AC753" s="29"/>
      <c r="AD753" s="29" t="s">
        <v>84</v>
      </c>
      <c r="AE753" s="29" t="s">
        <v>83</v>
      </c>
      <c r="AF753" s="29" t="s">
        <v>542</v>
      </c>
      <c r="AG753" s="29" t="s">
        <v>105</v>
      </c>
      <c r="AH753" s="29" t="s">
        <v>746</v>
      </c>
      <c r="AI753" s="29" t="s">
        <v>105</v>
      </c>
      <c r="AJ753" s="29" t="s">
        <v>746</v>
      </c>
      <c r="AK753" s="29" t="s">
        <v>86</v>
      </c>
      <c r="AL753" s="29" t="s">
        <v>87</v>
      </c>
      <c r="AM753" s="29" t="s">
        <v>105</v>
      </c>
      <c r="AN753" s="29" t="s">
        <v>86</v>
      </c>
      <c r="AO753" s="29" t="s">
        <v>86</v>
      </c>
      <c r="AP753" s="29" t="s">
        <v>86</v>
      </c>
      <c r="AQ753" s="29" t="s">
        <v>96</v>
      </c>
      <c r="AR753" s="29" t="s">
        <v>105</v>
      </c>
      <c r="AS753" s="29" t="s">
        <v>84</v>
      </c>
      <c r="AT753" s="29" t="s">
        <v>89</v>
      </c>
      <c r="AU753" s="29" t="s">
        <v>105</v>
      </c>
      <c r="AV753" s="30">
        <v>1</v>
      </c>
      <c r="AW753" s="29" t="s">
        <v>84</v>
      </c>
      <c r="AX753" s="29" t="s">
        <v>84</v>
      </c>
      <c r="AY753" s="30">
        <v>250</v>
      </c>
      <c r="AZ753" s="30">
        <v>297</v>
      </c>
      <c r="BA753" s="30">
        <v>224</v>
      </c>
      <c r="BB753" s="30">
        <v>200</v>
      </c>
      <c r="BC753" s="30">
        <v>11.19</v>
      </c>
      <c r="BD753" s="30">
        <v>22.44</v>
      </c>
      <c r="BE753" s="30">
        <v>16.54</v>
      </c>
      <c r="BF753" s="29"/>
      <c r="BG753" s="30">
        <v>0.47</v>
      </c>
      <c r="BH753" s="30">
        <v>0.47</v>
      </c>
      <c r="BI753" s="29"/>
      <c r="BJ753" s="30">
        <v>0.33</v>
      </c>
      <c r="BK753" s="30">
        <v>53.38</v>
      </c>
      <c r="BL753" s="30">
        <v>53.38</v>
      </c>
      <c r="BM753" s="30">
        <v>59.2</v>
      </c>
      <c r="BN753" s="30">
        <v>11.33</v>
      </c>
      <c r="BO753" s="30">
        <v>22.63</v>
      </c>
      <c r="BP753" s="30">
        <v>0.34</v>
      </c>
      <c r="BQ753" s="30">
        <v>0.51</v>
      </c>
      <c r="BR753" s="30">
        <v>0.51</v>
      </c>
      <c r="BS753" s="30">
        <v>16.77</v>
      </c>
      <c r="BT753" s="30">
        <v>54.3</v>
      </c>
      <c r="BU753" s="29"/>
      <c r="BV753" s="30">
        <v>0</v>
      </c>
      <c r="BW753" s="28">
        <v>839</v>
      </c>
      <c r="BX753" s="33">
        <f t="shared" si="80"/>
        <v>53.387819999999998</v>
      </c>
      <c r="BY753" s="34">
        <f>IF(COUNTIF($G$2:G753,G753)=1,1,0)</f>
        <v>1</v>
      </c>
      <c r="BZ753" s="34">
        <f t="shared" si="81"/>
        <v>1</v>
      </c>
      <c r="CA753" s="28" t="s">
        <v>3405</v>
      </c>
      <c r="CB753" s="34" t="b">
        <f t="shared" si="86"/>
        <v>0</v>
      </c>
      <c r="CC753" s="34" t="b">
        <f t="shared" si="82"/>
        <v>1</v>
      </c>
      <c r="CD753" s="34" t="b">
        <f t="array" ref="CD753">ISNUMBER(SEARCH("Touch Screen",$AJ753))</f>
        <v>0</v>
      </c>
      <c r="CE753" s="34"/>
      <c r="CF753" s="34"/>
      <c r="CG753" s="32">
        <v>33.6</v>
      </c>
      <c r="CH753" s="28">
        <v>0</v>
      </c>
      <c r="CI753" s="33">
        <f>('2. AC Monitors'!$A$8*'1. Version 7 Dataset'!$R753)+('1. Version 7 Dataset'!$V753*'2. AC Monitors'!$B$8)+'2. AC Monitors'!$C$8</f>
        <v>49.516639999999995</v>
      </c>
      <c r="CJ753" s="35">
        <f>BX753-('2. AC Monitors'!$B$8*V753)</f>
        <v>43.727819999999994</v>
      </c>
      <c r="CK753" s="33">
        <f>IF($CH753=0,CJ753,CJ753-('2. AC Monitors'!$A$15*'1. Version 7 Dataset'!$CG753))</f>
        <v>43.727819999999994</v>
      </c>
      <c r="CL753" s="33">
        <f>IF($CC753=TRUE,'1. Version 7 Dataset'!CK753-($CI753*'2. AC Monitors'!$B$15),'1. Version 7 Dataset'!CK753)</f>
        <v>41.251987999999997</v>
      </c>
      <c r="CM753" s="33">
        <f>IF($CD753=TRUE,CL753-($CI753*'2. AC Monitors'!$D$15),CL753)</f>
        <v>41.251987999999997</v>
      </c>
      <c r="CN753" s="33">
        <f>IF($CB753=TRUE,CM753-($CI753*'2. AC Monitors'!$E$15),CM753)</f>
        <v>41.251987999999997</v>
      </c>
      <c r="CO753" s="33">
        <f>IF($CA753="DC",CN753+(CI753*(1-'2. AC Monitors'!$D$21)),CN753)</f>
        <v>41.251987999999997</v>
      </c>
      <c r="CP753" s="35">
        <f>('2. AC Monitors'!$A$8*'1. Version 7 Dataset'!$R753)+'2. AC Monitors'!$C$8</f>
        <v>39.856639999999999</v>
      </c>
      <c r="CQ753" s="35">
        <f t="shared" si="83"/>
        <v>0</v>
      </c>
      <c r="CR753" s="33">
        <f>(IF(CD753=TRUE,CI753+(CI753*'2. AC Monitors'!$D$15),'1. Version 7 Dataset'!CI753))*0.85</f>
        <v>42.089143999999997</v>
      </c>
      <c r="CS753" s="35">
        <f t="shared" si="84"/>
        <v>0</v>
      </c>
      <c r="CT753" s="35">
        <f>($AZ753*$R753*'3. Signage Displays'!$A$7)+'3. Signage Displays'!$B$7*TANH('3. Signage Displays'!$C$7*('1. Version 7 Dataset'!$R753+'3. Signage Displays'!$D$7)+'3. Signage Displays'!$E$7)+'3. Signage Displays'!$F$7</f>
        <v>33.939695018201341</v>
      </c>
      <c r="CU753" s="36">
        <f>($AZ753*$R753*'3. Signage Displays'!$A$7)</f>
        <v>3.1021056000000002</v>
      </c>
      <c r="CV753" s="37">
        <f>BE753-(AZ753*R753*'3. Signage Displays'!$A$7)</f>
        <v>13.437894399999999</v>
      </c>
      <c r="CW753" s="37">
        <f>IF(CC753=TRUE,CV753-(CT753*'3. Signage Displays'!$A$12),CV753)</f>
        <v>11.740909649089932</v>
      </c>
      <c r="CX753" s="38">
        <f>'3. Signage Displays'!$B$7*TANH('3. Signage Displays'!$C$7*('1. Version 7 Dataset'!R753+'3. Signage Displays'!$D$7)+'3. Signage Displays'!$E$7)+'3. Signage Displays'!$F$7</f>
        <v>30.83758941820134</v>
      </c>
      <c r="CY753" s="28">
        <f t="shared" si="85"/>
        <v>1</v>
      </c>
    </row>
    <row r="754" spans="1:103" s="17" customFormat="1" ht="19.5" customHeight="1">
      <c r="A754" s="28">
        <v>846</v>
      </c>
      <c r="B754" s="29" t="s">
        <v>2231</v>
      </c>
      <c r="C754" s="29" t="s">
        <v>2349</v>
      </c>
      <c r="D754" s="29" t="s">
        <v>2350</v>
      </c>
      <c r="E754" s="29" t="s">
        <v>2234</v>
      </c>
      <c r="F754" s="29" t="s">
        <v>2351</v>
      </c>
      <c r="G754" s="29" t="s">
        <v>2350</v>
      </c>
      <c r="H754" s="29" t="s">
        <v>2352</v>
      </c>
      <c r="I754" s="29" t="s">
        <v>78</v>
      </c>
      <c r="J754" s="29" t="s">
        <v>79</v>
      </c>
      <c r="K754" s="29" t="s">
        <v>105</v>
      </c>
      <c r="L754" s="29" t="s">
        <v>80</v>
      </c>
      <c r="M754" s="29" t="s">
        <v>105</v>
      </c>
      <c r="N754" s="30">
        <v>1000</v>
      </c>
      <c r="O754" s="30">
        <v>12.8</v>
      </c>
      <c r="P754" s="30">
        <v>20.399999999999999</v>
      </c>
      <c r="Q754" s="31">
        <v>24</v>
      </c>
      <c r="R754" s="30">
        <v>260.10000000000002</v>
      </c>
      <c r="S754" s="30">
        <v>1.6</v>
      </c>
      <c r="T754" s="30">
        <v>1200</v>
      </c>
      <c r="U754" s="30">
        <v>1920</v>
      </c>
      <c r="V754" s="32">
        <v>2.2999999999999998</v>
      </c>
      <c r="W754" s="30">
        <v>8858</v>
      </c>
      <c r="X754" s="30">
        <v>60</v>
      </c>
      <c r="Y754" s="30">
        <v>32.200000000000003</v>
      </c>
      <c r="Z754" s="29" t="s">
        <v>150</v>
      </c>
      <c r="AA754" s="29" t="s">
        <v>86</v>
      </c>
      <c r="AB754" s="29"/>
      <c r="AC754" s="29"/>
      <c r="AD754" s="29" t="s">
        <v>84</v>
      </c>
      <c r="AE754" s="29" t="s">
        <v>83</v>
      </c>
      <c r="AF754" s="29" t="s">
        <v>463</v>
      </c>
      <c r="AG754" s="29" t="s">
        <v>105</v>
      </c>
      <c r="AH754" s="29" t="s">
        <v>120</v>
      </c>
      <c r="AI754" s="29" t="s">
        <v>105</v>
      </c>
      <c r="AJ754" s="29" t="s">
        <v>120</v>
      </c>
      <c r="AK754" s="29" t="s">
        <v>86</v>
      </c>
      <c r="AL754" s="29" t="s">
        <v>87</v>
      </c>
      <c r="AM754" s="29" t="s">
        <v>105</v>
      </c>
      <c r="AN754" s="29" t="s">
        <v>86</v>
      </c>
      <c r="AO754" s="29" t="s">
        <v>86</v>
      </c>
      <c r="AP754" s="29" t="s">
        <v>86</v>
      </c>
      <c r="AQ754" s="29" t="s">
        <v>96</v>
      </c>
      <c r="AR754" s="29" t="s">
        <v>105</v>
      </c>
      <c r="AS754" s="29" t="s">
        <v>84</v>
      </c>
      <c r="AT754" s="29" t="s">
        <v>89</v>
      </c>
      <c r="AU754" s="29" t="s">
        <v>105</v>
      </c>
      <c r="AV754" s="30">
        <v>5</v>
      </c>
      <c r="AW754" s="29" t="s">
        <v>84</v>
      </c>
      <c r="AX754" s="29" t="s">
        <v>83</v>
      </c>
      <c r="AY754" s="30">
        <v>300</v>
      </c>
      <c r="AZ754" s="30">
        <v>307</v>
      </c>
      <c r="BA754" s="30">
        <v>305</v>
      </c>
      <c r="BB754" s="30">
        <v>200</v>
      </c>
      <c r="BC754" s="29"/>
      <c r="BD754" s="29"/>
      <c r="BE754" s="30">
        <v>18.2</v>
      </c>
      <c r="BF754" s="29"/>
      <c r="BG754" s="30">
        <v>0.26</v>
      </c>
      <c r="BH754" s="29"/>
      <c r="BI754" s="29"/>
      <c r="BJ754" s="30">
        <v>0.19</v>
      </c>
      <c r="BK754" s="30">
        <v>57.28</v>
      </c>
      <c r="BL754" s="30">
        <v>57.28</v>
      </c>
      <c r="BM754" s="30">
        <v>59.3</v>
      </c>
      <c r="BN754" s="29"/>
      <c r="BO754" s="29"/>
      <c r="BP754" s="30">
        <v>0.28000000000000003</v>
      </c>
      <c r="BQ754" s="30">
        <v>0.28000000000000003</v>
      </c>
      <c r="BR754" s="29"/>
      <c r="BS754" s="30">
        <v>17.989999999999998</v>
      </c>
      <c r="BT754" s="30">
        <v>56.74</v>
      </c>
      <c r="BU754" s="29"/>
      <c r="BV754" s="30">
        <v>0</v>
      </c>
      <c r="BW754" s="28">
        <v>846</v>
      </c>
      <c r="BX754" s="33">
        <f t="shared" si="80"/>
        <v>57.281639999999989</v>
      </c>
      <c r="BY754" s="34">
        <f>IF(COUNTIF($G$2:G754,G754)=1,1,0)</f>
        <v>1</v>
      </c>
      <c r="BZ754" s="34">
        <f t="shared" si="81"/>
        <v>1</v>
      </c>
      <c r="CA754" s="28" t="s">
        <v>3405</v>
      </c>
      <c r="CB754" s="34" t="b">
        <f t="shared" si="86"/>
        <v>0</v>
      </c>
      <c r="CC754" s="34" t="b">
        <f t="shared" si="82"/>
        <v>0</v>
      </c>
      <c r="CD754" s="34" t="b">
        <f t="array" ref="CD754">ISNUMBER(SEARCH("Touch Screen",$AJ754))</f>
        <v>0</v>
      </c>
      <c r="CE754" s="34"/>
      <c r="CF754" s="34"/>
      <c r="CG754" s="32">
        <v>32.200000000000003</v>
      </c>
      <c r="CH754" s="28">
        <v>0</v>
      </c>
      <c r="CI754" s="33">
        <f>('2. AC Monitors'!$A$8*'1. Version 7 Dataset'!$R754)+('1. Version 7 Dataset'!$V754*'2. AC Monitors'!$B$8)+'2. AC Monitors'!$C$8</f>
        <v>49.392200000000003</v>
      </c>
      <c r="CJ754" s="35">
        <f>BX754-('2. AC Monitors'!$B$8*V754)</f>
        <v>47.621639999999985</v>
      </c>
      <c r="CK754" s="33">
        <f>IF($CH754=0,CJ754,CJ754-('2. AC Monitors'!$A$15*'1. Version 7 Dataset'!$CG754))</f>
        <v>47.621639999999985</v>
      </c>
      <c r="CL754" s="33">
        <f>IF($CC754=TRUE,'1. Version 7 Dataset'!CK754-($CI754*'2. AC Monitors'!$B$15),'1. Version 7 Dataset'!CK754)</f>
        <v>47.621639999999985</v>
      </c>
      <c r="CM754" s="33">
        <f>IF($CD754=TRUE,CL754-($CI754*'2. AC Monitors'!$D$15),CL754)</f>
        <v>47.621639999999985</v>
      </c>
      <c r="CN754" s="33">
        <f>IF($CB754=TRUE,CM754-($CI754*'2. AC Monitors'!$E$15),CM754)</f>
        <v>47.621639999999985</v>
      </c>
      <c r="CO754" s="33">
        <f>IF($CA754="DC",CN754+(CI754*(1-'2. AC Monitors'!$D$21)),CN754)</f>
        <v>47.621639999999985</v>
      </c>
      <c r="CP754" s="35">
        <f>('2. AC Monitors'!$A$8*'1. Version 7 Dataset'!$R754)+'2. AC Monitors'!$C$8</f>
        <v>39.732200000000006</v>
      </c>
      <c r="CQ754" s="35">
        <f t="shared" si="83"/>
        <v>0</v>
      </c>
      <c r="CR754" s="33">
        <f>(IF(CD754=TRUE,CI754+(CI754*'2. AC Monitors'!$D$15),'1. Version 7 Dataset'!CI754))*0.85</f>
        <v>41.983370000000001</v>
      </c>
      <c r="CS754" s="35">
        <f t="shared" si="84"/>
        <v>0</v>
      </c>
      <c r="CT754" s="35">
        <f>($AZ754*$R754*'3. Signage Displays'!$A$7)+'3. Signage Displays'!$B$7*TANH('3. Signage Displays'!$C$7*('1. Version 7 Dataset'!$R754+'3. Signage Displays'!$D$7)+'3. Signage Displays'!$E$7)+'3. Signage Displays'!$F$7</f>
        <v>33.970913804184448</v>
      </c>
      <c r="CU754" s="36">
        <f>($AZ754*$R754*'3. Signage Displays'!$A$7)</f>
        <v>3.1940280000000008</v>
      </c>
      <c r="CV754" s="37">
        <f>BE754-(AZ754*R754*'3. Signage Displays'!$A$7)</f>
        <v>15.005971999999998</v>
      </c>
      <c r="CW754" s="37">
        <f>IF(CC754=TRUE,CV754-(CT754*'3. Signage Displays'!$A$12),CV754)</f>
        <v>15.005971999999998</v>
      </c>
      <c r="CX754" s="38">
        <f>'3. Signage Displays'!$B$7*TANH('3. Signage Displays'!$C$7*('1. Version 7 Dataset'!R754+'3. Signage Displays'!$D$7)+'3. Signage Displays'!$E$7)+'3. Signage Displays'!$F$7</f>
        <v>30.776885804184445</v>
      </c>
      <c r="CY754" s="28">
        <f t="shared" si="85"/>
        <v>1</v>
      </c>
    </row>
    <row r="755" spans="1:103" s="17" customFormat="1" ht="19.5" customHeight="1">
      <c r="A755" s="28">
        <v>910</v>
      </c>
      <c r="B755" s="29" t="s">
        <v>2857</v>
      </c>
      <c r="C755" s="29" t="s">
        <v>3060</v>
      </c>
      <c r="D755" s="29" t="s">
        <v>3061</v>
      </c>
      <c r="E755" s="29" t="s">
        <v>2860</v>
      </c>
      <c r="F755" s="29" t="s">
        <v>3060</v>
      </c>
      <c r="G755" s="40" t="s">
        <v>3062</v>
      </c>
      <c r="H755" s="29" t="s">
        <v>3063</v>
      </c>
      <c r="I755" s="29" t="s">
        <v>78</v>
      </c>
      <c r="J755" s="29" t="s">
        <v>100</v>
      </c>
      <c r="K755" s="29"/>
      <c r="L755" s="29" t="s">
        <v>80</v>
      </c>
      <c r="M755" s="29"/>
      <c r="N755" s="30">
        <v>1000</v>
      </c>
      <c r="O755" s="30">
        <v>12.8</v>
      </c>
      <c r="P755" s="30">
        <v>20.399999999999999</v>
      </c>
      <c r="Q755" s="31">
        <v>24.1</v>
      </c>
      <c r="R755" s="30">
        <v>260.33999999999997</v>
      </c>
      <c r="S755" s="30">
        <v>1.6</v>
      </c>
      <c r="T755" s="30">
        <v>1200</v>
      </c>
      <c r="U755" s="30">
        <v>1920</v>
      </c>
      <c r="V755" s="32">
        <v>2.2999999999999998</v>
      </c>
      <c r="W755" s="30">
        <v>8850</v>
      </c>
      <c r="X755" s="30">
        <v>60</v>
      </c>
      <c r="Y755" s="30">
        <v>0.3</v>
      </c>
      <c r="Z755" s="29" t="s">
        <v>86</v>
      </c>
      <c r="AA755" s="29" t="s">
        <v>86</v>
      </c>
      <c r="AB755" s="29"/>
      <c r="AC755" s="29"/>
      <c r="AD755" s="29" t="s">
        <v>84</v>
      </c>
      <c r="AE755" s="29" t="s">
        <v>84</v>
      </c>
      <c r="AF755" s="29" t="s">
        <v>2334</v>
      </c>
      <c r="AG755" s="29"/>
      <c r="AH755" s="29" t="s">
        <v>86</v>
      </c>
      <c r="AI755" s="29"/>
      <c r="AJ755" s="29" t="s">
        <v>86</v>
      </c>
      <c r="AK755" s="29" t="s">
        <v>86</v>
      </c>
      <c r="AL755" s="29" t="s">
        <v>762</v>
      </c>
      <c r="AM755" s="29"/>
      <c r="AN755" s="29" t="s">
        <v>86</v>
      </c>
      <c r="AO755" s="29" t="s">
        <v>86</v>
      </c>
      <c r="AP755" s="29" t="s">
        <v>86</v>
      </c>
      <c r="AQ755" s="29" t="s">
        <v>96</v>
      </c>
      <c r="AR755" s="29"/>
      <c r="AS755" s="29" t="s">
        <v>84</v>
      </c>
      <c r="AT755" s="29" t="s">
        <v>89</v>
      </c>
      <c r="AU755" s="29"/>
      <c r="AV755" s="30">
        <v>1</v>
      </c>
      <c r="AW755" s="29" t="s">
        <v>84</v>
      </c>
      <c r="AX755" s="29" t="s">
        <v>84</v>
      </c>
      <c r="AY755" s="30">
        <v>250</v>
      </c>
      <c r="AZ755" s="30">
        <v>259.8</v>
      </c>
      <c r="BA755" s="30">
        <v>201.9</v>
      </c>
      <c r="BB755" s="30">
        <v>200.1</v>
      </c>
      <c r="BC755" s="29"/>
      <c r="BD755" s="29"/>
      <c r="BE755" s="30">
        <v>16.41</v>
      </c>
      <c r="BF755" s="29"/>
      <c r="BG755" s="30">
        <v>0.33</v>
      </c>
      <c r="BH755" s="30">
        <v>0.33</v>
      </c>
      <c r="BI755" s="29"/>
      <c r="BJ755" s="30">
        <v>0.15</v>
      </c>
      <c r="BK755" s="30">
        <v>52.19</v>
      </c>
      <c r="BL755" s="30">
        <v>52.19</v>
      </c>
      <c r="BM755" s="30">
        <v>59.2</v>
      </c>
      <c r="BN755" s="29"/>
      <c r="BO755" s="29"/>
      <c r="BP755" s="30">
        <v>0.17</v>
      </c>
      <c r="BQ755" s="30">
        <v>0.36</v>
      </c>
      <c r="BR755" s="30">
        <v>0.36</v>
      </c>
      <c r="BS755" s="30">
        <v>16.29</v>
      </c>
      <c r="BT755" s="30">
        <v>51.99</v>
      </c>
      <c r="BU755" s="29"/>
      <c r="BV755" s="30">
        <v>0</v>
      </c>
      <c r="BW755" s="28">
        <v>910</v>
      </c>
      <c r="BX755" s="33">
        <f t="shared" si="80"/>
        <v>52.192079999999997</v>
      </c>
      <c r="BY755" s="34">
        <f>IF(COUNTIF($G$2:G755,G755)=1,1,0)</f>
        <v>1</v>
      </c>
      <c r="BZ755" s="34">
        <f t="shared" si="81"/>
        <v>1</v>
      </c>
      <c r="CA755" s="28" t="s">
        <v>3405</v>
      </c>
      <c r="CB755" s="34" t="b">
        <f t="shared" si="86"/>
        <v>0</v>
      </c>
      <c r="CC755" s="34" t="b">
        <f t="shared" si="82"/>
        <v>0</v>
      </c>
      <c r="CD755" s="34" t="b">
        <f t="array" ref="CD755">ISNUMBER(SEARCH("Touch Screen",$AJ755))</f>
        <v>0</v>
      </c>
      <c r="CE755" s="34"/>
      <c r="CF755" s="34"/>
      <c r="CG755" s="32">
        <v>0.3</v>
      </c>
      <c r="CH755" s="28">
        <v>0</v>
      </c>
      <c r="CI755" s="33">
        <f>('2. AC Monitors'!$A$8*'1. Version 7 Dataset'!$R755)+('1. Version 7 Dataset'!$V755*'2. AC Monitors'!$B$8)+'2. AC Monitors'!$C$8</f>
        <v>49.421479999999995</v>
      </c>
      <c r="CJ755" s="35">
        <f>BX755-('2. AC Monitors'!$B$8*V755)</f>
        <v>42.532079999999993</v>
      </c>
      <c r="CK755" s="33">
        <f>IF($CH755=0,CJ755,CJ755-('2. AC Monitors'!$A$15*'1. Version 7 Dataset'!$CG755))</f>
        <v>42.532079999999993</v>
      </c>
      <c r="CL755" s="33">
        <f>IF($CC755=TRUE,'1. Version 7 Dataset'!CK755-($CI755*'2. AC Monitors'!$B$15),'1. Version 7 Dataset'!CK755)</f>
        <v>42.532079999999993</v>
      </c>
      <c r="CM755" s="33">
        <f>IF($CD755=TRUE,CL755-($CI755*'2. AC Monitors'!$D$15),CL755)</f>
        <v>42.532079999999993</v>
      </c>
      <c r="CN755" s="33">
        <f>IF($CB755=TRUE,CM755-($CI755*'2. AC Monitors'!$E$15),CM755)</f>
        <v>42.532079999999993</v>
      </c>
      <c r="CO755" s="33">
        <f>IF($CA755="DC",CN755+(CI755*(1-'2. AC Monitors'!$D$21)),CN755)</f>
        <v>42.532079999999993</v>
      </c>
      <c r="CP755" s="35">
        <f>('2. AC Monitors'!$A$8*'1. Version 7 Dataset'!$R755)+'2. AC Monitors'!$C$8</f>
        <v>39.761479999999992</v>
      </c>
      <c r="CQ755" s="35">
        <f t="shared" si="83"/>
        <v>0</v>
      </c>
      <c r="CR755" s="33">
        <f>(IF(CD755=TRUE,CI755+(CI755*'2. AC Monitors'!$D$15),'1. Version 7 Dataset'!CI755))*0.85</f>
        <v>42.008257999999998</v>
      </c>
      <c r="CS755" s="35">
        <f t="shared" si="84"/>
        <v>0</v>
      </c>
      <c r="CT755" s="35">
        <f>($AZ755*$R755*'3. Signage Displays'!$A$7)+'3. Signage Displays'!$B$7*TANH('3. Signage Displays'!$C$7*('1. Version 7 Dataset'!$R755+'3. Signage Displays'!$D$7)+'3. Signage Displays'!$E$7)+'3. Signage Displays'!$F$7</f>
        <v>33.496622788914387</v>
      </c>
      <c r="CU755" s="36">
        <f>($AZ755*$R755*'3. Signage Displays'!$A$7)</f>
        <v>2.70545328</v>
      </c>
      <c r="CV755" s="37">
        <f>BE755-(AZ755*R755*'3. Signage Displays'!$A$7)</f>
        <v>13.70454672</v>
      </c>
      <c r="CW755" s="37">
        <f>IF(CC755=TRUE,CV755-(CT755*'3. Signage Displays'!$A$12),CV755)</f>
        <v>13.70454672</v>
      </c>
      <c r="CX755" s="38">
        <f>'3. Signage Displays'!$B$7*TANH('3. Signage Displays'!$C$7*('1. Version 7 Dataset'!R755+'3. Signage Displays'!$D$7)+'3. Signage Displays'!$E$7)+'3. Signage Displays'!$F$7</f>
        <v>30.791169508914386</v>
      </c>
      <c r="CY755" s="28">
        <f t="shared" si="85"/>
        <v>1</v>
      </c>
    </row>
    <row r="756" spans="1:103" s="17" customFormat="1" ht="19.5" customHeight="1">
      <c r="A756" s="28">
        <v>924</v>
      </c>
      <c r="B756" s="29" t="s">
        <v>1268</v>
      </c>
      <c r="C756" s="29" t="s">
        <v>1372</v>
      </c>
      <c r="D756" s="29" t="s">
        <v>1370</v>
      </c>
      <c r="E756" s="29" t="s">
        <v>1271</v>
      </c>
      <c r="F756" s="29" t="s">
        <v>1369</v>
      </c>
      <c r="G756" s="29" t="s">
        <v>1370</v>
      </c>
      <c r="H756" s="29" t="s">
        <v>1373</v>
      </c>
      <c r="I756" s="29" t="s">
        <v>78</v>
      </c>
      <c r="J756" s="29" t="s">
        <v>79</v>
      </c>
      <c r="K756" s="29"/>
      <c r="L756" s="29" t="s">
        <v>80</v>
      </c>
      <c r="M756" s="29"/>
      <c r="N756" s="30">
        <v>1000</v>
      </c>
      <c r="O756" s="30">
        <v>12.8</v>
      </c>
      <c r="P756" s="30">
        <v>20.399999999999999</v>
      </c>
      <c r="Q756" s="31">
        <v>24.1</v>
      </c>
      <c r="R756" s="30">
        <v>258.88</v>
      </c>
      <c r="S756" s="30">
        <v>1.6</v>
      </c>
      <c r="T756" s="30">
        <v>1200</v>
      </c>
      <c r="U756" s="30">
        <v>1920</v>
      </c>
      <c r="V756" s="32">
        <v>2.2999999999999998</v>
      </c>
      <c r="W756" s="30">
        <v>8900</v>
      </c>
      <c r="X756" s="30">
        <v>60</v>
      </c>
      <c r="Y756" s="30">
        <v>0.3</v>
      </c>
      <c r="Z756" s="29" t="s">
        <v>81</v>
      </c>
      <c r="AA756" s="29" t="s">
        <v>86</v>
      </c>
      <c r="AB756" s="29"/>
      <c r="AC756" s="29"/>
      <c r="AD756" s="29" t="s">
        <v>84</v>
      </c>
      <c r="AE756" s="29" t="s">
        <v>83</v>
      </c>
      <c r="AF756" s="29" t="s">
        <v>1346</v>
      </c>
      <c r="AG756" s="29"/>
      <c r="AH756" s="29" t="s">
        <v>86</v>
      </c>
      <c r="AI756" s="29"/>
      <c r="AJ756" s="29" t="s">
        <v>86</v>
      </c>
      <c r="AK756" s="29" t="s">
        <v>86</v>
      </c>
      <c r="AL756" s="29" t="s">
        <v>87</v>
      </c>
      <c r="AM756" s="29"/>
      <c r="AN756" s="29" t="s">
        <v>86</v>
      </c>
      <c r="AO756" s="29" t="s">
        <v>86</v>
      </c>
      <c r="AP756" s="29" t="s">
        <v>86</v>
      </c>
      <c r="AQ756" s="29" t="s">
        <v>96</v>
      </c>
      <c r="AR756" s="29"/>
      <c r="AS756" s="29" t="s">
        <v>84</v>
      </c>
      <c r="AT756" s="29" t="s">
        <v>89</v>
      </c>
      <c r="AU756" s="29"/>
      <c r="AV756" s="30">
        <v>1</v>
      </c>
      <c r="AW756" s="29" t="s">
        <v>84</v>
      </c>
      <c r="AX756" s="29" t="s">
        <v>84</v>
      </c>
      <c r="AY756" s="30">
        <v>250</v>
      </c>
      <c r="AZ756" s="30">
        <v>301.5</v>
      </c>
      <c r="BA756" s="30">
        <v>284.7</v>
      </c>
      <c r="BB756" s="30">
        <v>200.3</v>
      </c>
      <c r="BC756" s="29"/>
      <c r="BD756" s="29"/>
      <c r="BE756" s="30">
        <v>16.18</v>
      </c>
      <c r="BF756" s="29"/>
      <c r="BG756" s="30">
        <v>0.22</v>
      </c>
      <c r="BH756" s="30">
        <v>0.2</v>
      </c>
      <c r="BI756" s="29"/>
      <c r="BJ756" s="30">
        <v>0.19</v>
      </c>
      <c r="BK756" s="30">
        <v>50.86</v>
      </c>
      <c r="BL756" s="30">
        <v>50.86</v>
      </c>
      <c r="BM756" s="30">
        <v>58.9</v>
      </c>
      <c r="BN756" s="29"/>
      <c r="BO756" s="29"/>
      <c r="BP756" s="30">
        <v>0.21</v>
      </c>
      <c r="BQ756" s="30">
        <v>0.24</v>
      </c>
      <c r="BR756" s="30">
        <v>0.22</v>
      </c>
      <c r="BS756" s="30">
        <v>16.25</v>
      </c>
      <c r="BT756" s="30">
        <v>51.19</v>
      </c>
      <c r="BU756" s="29"/>
      <c r="BV756" s="30">
        <v>0</v>
      </c>
      <c r="BW756" s="28">
        <v>924</v>
      </c>
      <c r="BX756" s="33">
        <f t="shared" si="80"/>
        <v>50.860559999999992</v>
      </c>
      <c r="BY756" s="34">
        <f>IF(COUNTIF($G$2:G756,G756)=1,1,0)</f>
        <v>1</v>
      </c>
      <c r="BZ756" s="34">
        <f t="shared" si="81"/>
        <v>1</v>
      </c>
      <c r="CA756" s="28" t="s">
        <v>3405</v>
      </c>
      <c r="CB756" s="34" t="b">
        <f t="shared" si="86"/>
        <v>0</v>
      </c>
      <c r="CC756" s="34" t="b">
        <f t="shared" si="82"/>
        <v>0</v>
      </c>
      <c r="CD756" s="34" t="b">
        <f t="array" ref="CD756">ISNUMBER(SEARCH("Touch Screen",$AJ756))</f>
        <v>0</v>
      </c>
      <c r="CE756" s="34"/>
      <c r="CF756" s="34"/>
      <c r="CG756" s="32">
        <v>0.3</v>
      </c>
      <c r="CH756" s="28">
        <v>0</v>
      </c>
      <c r="CI756" s="33">
        <f>('2. AC Monitors'!$A$8*'1. Version 7 Dataset'!$R756)+('1. Version 7 Dataset'!$V756*'2. AC Monitors'!$B$8)+'2. AC Monitors'!$C$8</f>
        <v>49.243359999999996</v>
      </c>
      <c r="CJ756" s="35">
        <f>BX756-('2. AC Monitors'!$B$8*V756)</f>
        <v>41.200559999999996</v>
      </c>
      <c r="CK756" s="33">
        <f>IF($CH756=0,CJ756,CJ756-('2. AC Monitors'!$A$15*'1. Version 7 Dataset'!$CG756))</f>
        <v>41.200559999999996</v>
      </c>
      <c r="CL756" s="33">
        <f>IF($CC756=TRUE,'1. Version 7 Dataset'!CK756-($CI756*'2. AC Monitors'!$B$15),'1. Version 7 Dataset'!CK756)</f>
        <v>41.200559999999996</v>
      </c>
      <c r="CM756" s="33">
        <f>IF($CD756=TRUE,CL756-($CI756*'2. AC Monitors'!$D$15),CL756)</f>
        <v>41.200559999999996</v>
      </c>
      <c r="CN756" s="33">
        <f>IF($CB756=TRUE,CM756-($CI756*'2. AC Monitors'!$E$15),CM756)</f>
        <v>41.200559999999996</v>
      </c>
      <c r="CO756" s="33">
        <f>IF($CA756="DC",CN756+(CI756*(1-'2. AC Monitors'!$D$21)),CN756)</f>
        <v>41.200559999999996</v>
      </c>
      <c r="CP756" s="35">
        <f>('2. AC Monitors'!$A$8*'1. Version 7 Dataset'!$R756)+'2. AC Monitors'!$C$8</f>
        <v>39.583359999999999</v>
      </c>
      <c r="CQ756" s="35">
        <f t="shared" si="83"/>
        <v>0</v>
      </c>
      <c r="CR756" s="33">
        <f>(IF(CD756=TRUE,CI756+(CI756*'2. AC Monitors'!$D$15),'1. Version 7 Dataset'!CI756))*0.85</f>
        <v>41.856855999999993</v>
      </c>
      <c r="CS756" s="35">
        <f t="shared" si="84"/>
        <v>0</v>
      </c>
      <c r="CT756" s="35">
        <f>($AZ756*$R756*'3. Signage Displays'!$A$7)+'3. Signage Displays'!$B$7*TANH('3. Signage Displays'!$C$7*('1. Version 7 Dataset'!$R756+'3. Signage Displays'!$D$7)+'3. Signage Displays'!$E$7)+'3. Signage Displays'!$F$7</f>
        <v>33.826365020014215</v>
      </c>
      <c r="CU756" s="36">
        <f>($AZ756*$R756*'3. Signage Displays'!$A$7)</f>
        <v>3.1220927999999999</v>
      </c>
      <c r="CV756" s="37">
        <f>BE756-(AZ756*R756*'3. Signage Displays'!$A$7)</f>
        <v>13.057907199999999</v>
      </c>
      <c r="CW756" s="37">
        <f>IF(CC756=TRUE,CV756-(CT756*'3. Signage Displays'!$A$12),CV756)</f>
        <v>13.057907199999999</v>
      </c>
      <c r="CX756" s="38">
        <f>'3. Signage Displays'!$B$7*TANH('3. Signage Displays'!$C$7*('1. Version 7 Dataset'!R756+'3. Signage Displays'!$D$7)+'3. Signage Displays'!$E$7)+'3. Signage Displays'!$F$7</f>
        <v>30.704272220014218</v>
      </c>
      <c r="CY756" s="28">
        <f t="shared" si="85"/>
        <v>1</v>
      </c>
    </row>
    <row r="757" spans="1:103" s="17" customFormat="1" ht="19.5" customHeight="1">
      <c r="A757" s="28">
        <v>934</v>
      </c>
      <c r="B757" s="29" t="s">
        <v>1871</v>
      </c>
      <c r="C757" s="29" t="s">
        <v>1912</v>
      </c>
      <c r="D757" s="29" t="s">
        <v>1913</v>
      </c>
      <c r="E757" s="29" t="s">
        <v>1873</v>
      </c>
      <c r="F757" s="29" t="s">
        <v>1912</v>
      </c>
      <c r="G757" s="29" t="s">
        <v>1913</v>
      </c>
      <c r="H757" s="29" t="s">
        <v>1914</v>
      </c>
      <c r="I757" s="29" t="s">
        <v>78</v>
      </c>
      <c r="J757" s="29" t="s">
        <v>79</v>
      </c>
      <c r="K757" s="29" t="s">
        <v>105</v>
      </c>
      <c r="L757" s="29" t="s">
        <v>80</v>
      </c>
      <c r="M757" s="29" t="s">
        <v>105</v>
      </c>
      <c r="N757" s="30">
        <v>700</v>
      </c>
      <c r="O757" s="30">
        <v>12.8</v>
      </c>
      <c r="P757" s="30">
        <v>20.399999999999999</v>
      </c>
      <c r="Q757" s="31">
        <v>24</v>
      </c>
      <c r="R757" s="30">
        <v>261.12</v>
      </c>
      <c r="S757" s="30">
        <v>1.6</v>
      </c>
      <c r="T757" s="30">
        <v>1200</v>
      </c>
      <c r="U757" s="30">
        <v>1920</v>
      </c>
      <c r="V757" s="32">
        <v>2.2999999999999998</v>
      </c>
      <c r="W757" s="30">
        <v>8824</v>
      </c>
      <c r="X757" s="30">
        <v>60</v>
      </c>
      <c r="Y757" s="30">
        <v>33.700000000000003</v>
      </c>
      <c r="Z757" s="29" t="s">
        <v>150</v>
      </c>
      <c r="AA757" s="29" t="s">
        <v>86</v>
      </c>
      <c r="AB757" s="29"/>
      <c r="AC757" s="29"/>
      <c r="AD757" s="29" t="s">
        <v>84</v>
      </c>
      <c r="AE757" s="29" t="s">
        <v>83</v>
      </c>
      <c r="AF757" s="29" t="s">
        <v>463</v>
      </c>
      <c r="AG757" s="29" t="s">
        <v>105</v>
      </c>
      <c r="AH757" s="29" t="s">
        <v>86</v>
      </c>
      <c r="AI757" s="29" t="s">
        <v>105</v>
      </c>
      <c r="AJ757" s="29" t="s">
        <v>86</v>
      </c>
      <c r="AK757" s="29" t="s">
        <v>86</v>
      </c>
      <c r="AL757" s="29" t="s">
        <v>87</v>
      </c>
      <c r="AM757" s="29" t="s">
        <v>105</v>
      </c>
      <c r="AN757" s="29" t="s">
        <v>86</v>
      </c>
      <c r="AO757" s="29" t="s">
        <v>86</v>
      </c>
      <c r="AP757" s="29" t="s">
        <v>86</v>
      </c>
      <c r="AQ757" s="29" t="s">
        <v>96</v>
      </c>
      <c r="AR757" s="29" t="s">
        <v>105</v>
      </c>
      <c r="AS757" s="29" t="s">
        <v>84</v>
      </c>
      <c r="AT757" s="29" t="s">
        <v>89</v>
      </c>
      <c r="AU757" s="29" t="s">
        <v>105</v>
      </c>
      <c r="AV757" s="30">
        <v>4</v>
      </c>
      <c r="AW757" s="29" t="s">
        <v>84</v>
      </c>
      <c r="AX757" s="29" t="s">
        <v>83</v>
      </c>
      <c r="AY757" s="30">
        <v>240</v>
      </c>
      <c r="AZ757" s="30">
        <v>265</v>
      </c>
      <c r="BA757" s="30">
        <v>252</v>
      </c>
      <c r="BB757" s="30">
        <v>200</v>
      </c>
      <c r="BC757" s="29"/>
      <c r="BD757" s="29"/>
      <c r="BE757" s="30">
        <v>16.399999999999999</v>
      </c>
      <c r="BF757" s="29"/>
      <c r="BG757" s="30">
        <v>0.22</v>
      </c>
      <c r="BH757" s="30">
        <v>0.3</v>
      </c>
      <c r="BI757" s="29"/>
      <c r="BJ757" s="30">
        <v>0.19</v>
      </c>
      <c r="BK757" s="30">
        <v>51.54</v>
      </c>
      <c r="BL757" s="30">
        <v>56.31</v>
      </c>
      <c r="BM757" s="30">
        <v>59.2</v>
      </c>
      <c r="BN757" s="29"/>
      <c r="BO757" s="29"/>
      <c r="BP757" s="30">
        <v>0.19</v>
      </c>
      <c r="BQ757" s="30">
        <v>0.22</v>
      </c>
      <c r="BR757" s="30">
        <v>0.3</v>
      </c>
      <c r="BS757" s="30">
        <v>16.5</v>
      </c>
      <c r="BT757" s="30">
        <v>51.84</v>
      </c>
      <c r="BU757" s="29"/>
      <c r="BV757" s="30">
        <v>0</v>
      </c>
      <c r="BW757" s="28">
        <v>934</v>
      </c>
      <c r="BX757" s="33">
        <f t="shared" si="80"/>
        <v>51.535079999999994</v>
      </c>
      <c r="BY757" s="34">
        <f>IF(COUNTIF($G$2:G757,G757)=1,1,0)</f>
        <v>1</v>
      </c>
      <c r="BZ757" s="34">
        <f t="shared" si="81"/>
        <v>1</v>
      </c>
      <c r="CA757" s="28" t="s">
        <v>3405</v>
      </c>
      <c r="CB757" s="34" t="b">
        <f t="shared" si="86"/>
        <v>0</v>
      </c>
      <c r="CC757" s="34" t="b">
        <f t="shared" si="82"/>
        <v>0</v>
      </c>
      <c r="CD757" s="34" t="b">
        <f t="array" ref="CD757">ISNUMBER(SEARCH("Touch Screen",$AJ757))</f>
        <v>0</v>
      </c>
      <c r="CE757" s="34"/>
      <c r="CF757" s="34"/>
      <c r="CG757" s="32">
        <v>33.700000000000003</v>
      </c>
      <c r="CH757" s="28">
        <v>0</v>
      </c>
      <c r="CI757" s="33">
        <f>('2. AC Monitors'!$A$8*'1. Version 7 Dataset'!$R757)+('1. Version 7 Dataset'!$V757*'2. AC Monitors'!$B$8)+'2. AC Monitors'!$C$8</f>
        <v>49.516639999999995</v>
      </c>
      <c r="CJ757" s="35">
        <f>BX757-('2. AC Monitors'!$B$8*V757)</f>
        <v>41.875079999999997</v>
      </c>
      <c r="CK757" s="33">
        <f>IF($CH757=0,CJ757,CJ757-('2. AC Monitors'!$A$15*'1. Version 7 Dataset'!$CG757))</f>
        <v>41.875079999999997</v>
      </c>
      <c r="CL757" s="33">
        <f>IF($CC757=TRUE,'1. Version 7 Dataset'!CK757-($CI757*'2. AC Monitors'!$B$15),'1. Version 7 Dataset'!CK757)</f>
        <v>41.875079999999997</v>
      </c>
      <c r="CM757" s="33">
        <f>IF($CD757=TRUE,CL757-($CI757*'2. AC Monitors'!$D$15),CL757)</f>
        <v>41.875079999999997</v>
      </c>
      <c r="CN757" s="33">
        <f>IF($CB757=TRUE,CM757-($CI757*'2. AC Monitors'!$E$15),CM757)</f>
        <v>41.875079999999997</v>
      </c>
      <c r="CO757" s="33">
        <f>IF($CA757="DC",CN757+(CI757*(1-'2. AC Monitors'!$D$21)),CN757)</f>
        <v>41.875079999999997</v>
      </c>
      <c r="CP757" s="35">
        <f>('2. AC Monitors'!$A$8*'1. Version 7 Dataset'!$R757)+'2. AC Monitors'!$C$8</f>
        <v>39.856639999999999</v>
      </c>
      <c r="CQ757" s="35">
        <f t="shared" si="83"/>
        <v>0</v>
      </c>
      <c r="CR757" s="33">
        <f>(IF(CD757=TRUE,CI757+(CI757*'2. AC Monitors'!$D$15),'1. Version 7 Dataset'!CI757))*0.85</f>
        <v>42.089143999999997</v>
      </c>
      <c r="CS757" s="35">
        <f t="shared" si="84"/>
        <v>0</v>
      </c>
      <c r="CT757" s="35">
        <f>($AZ757*$R757*'3. Signage Displays'!$A$7)+'3. Signage Displays'!$B$7*TANH('3. Signage Displays'!$C$7*('1. Version 7 Dataset'!$R757+'3. Signage Displays'!$D$7)+'3. Signage Displays'!$E$7)+'3. Signage Displays'!$F$7</f>
        <v>33.605461418201344</v>
      </c>
      <c r="CU757" s="36">
        <f>($AZ757*$R757*'3. Signage Displays'!$A$7)</f>
        <v>2.7678720000000006</v>
      </c>
      <c r="CV757" s="37">
        <f>BE757-(AZ757*R757*'3. Signage Displays'!$A$7)</f>
        <v>13.632127999999998</v>
      </c>
      <c r="CW757" s="37">
        <f>IF(CC757=TRUE,CV757-(CT757*'3. Signage Displays'!$A$12),CV757)</f>
        <v>13.632127999999998</v>
      </c>
      <c r="CX757" s="38">
        <f>'3. Signage Displays'!$B$7*TANH('3. Signage Displays'!$C$7*('1. Version 7 Dataset'!R757+'3. Signage Displays'!$D$7)+'3. Signage Displays'!$E$7)+'3. Signage Displays'!$F$7</f>
        <v>30.83758941820134</v>
      </c>
      <c r="CY757" s="28">
        <f t="shared" si="85"/>
        <v>1</v>
      </c>
    </row>
    <row r="758" spans="1:103" s="17" customFormat="1" ht="19.5" customHeight="1">
      <c r="A758" s="28">
        <v>1032</v>
      </c>
      <c r="B758" s="29" t="s">
        <v>1132</v>
      </c>
      <c r="C758" s="29" t="s">
        <v>1170</v>
      </c>
      <c r="D758" s="29" t="s">
        <v>1171</v>
      </c>
      <c r="E758" s="29" t="s">
        <v>1135</v>
      </c>
      <c r="F758" s="29" t="s">
        <v>1170</v>
      </c>
      <c r="G758" s="29" t="s">
        <v>1171</v>
      </c>
      <c r="H758" s="29" t="s">
        <v>1172</v>
      </c>
      <c r="I758" s="29" t="s">
        <v>78</v>
      </c>
      <c r="J758" s="29" t="s">
        <v>88</v>
      </c>
      <c r="K758" s="29" t="s">
        <v>158</v>
      </c>
      <c r="L758" s="29" t="s">
        <v>80</v>
      </c>
      <c r="M758" s="29" t="s">
        <v>105</v>
      </c>
      <c r="N758" s="30">
        <v>1000</v>
      </c>
      <c r="O758" s="30">
        <v>12.8</v>
      </c>
      <c r="P758" s="30">
        <v>20.399999999999999</v>
      </c>
      <c r="Q758" s="31">
        <v>24</v>
      </c>
      <c r="R758" s="30">
        <v>260.33999999999997</v>
      </c>
      <c r="S758" s="30">
        <v>1.6</v>
      </c>
      <c r="T758" s="30">
        <v>1200</v>
      </c>
      <c r="U758" s="30">
        <v>1920</v>
      </c>
      <c r="V758" s="32">
        <v>2.2999999999999998</v>
      </c>
      <c r="W758" s="30">
        <v>8850</v>
      </c>
      <c r="X758" s="30">
        <v>60</v>
      </c>
      <c r="Y758" s="30">
        <v>32.5</v>
      </c>
      <c r="Z758" s="29" t="s">
        <v>81</v>
      </c>
      <c r="AA758" s="29" t="s">
        <v>86</v>
      </c>
      <c r="AB758" s="29"/>
      <c r="AC758" s="29"/>
      <c r="AD758" s="29" t="s">
        <v>84</v>
      </c>
      <c r="AE758" s="29" t="s">
        <v>83</v>
      </c>
      <c r="AF758" s="29" t="s">
        <v>685</v>
      </c>
      <c r="AG758" s="29" t="s">
        <v>105</v>
      </c>
      <c r="AH758" s="29" t="s">
        <v>120</v>
      </c>
      <c r="AI758" s="29" t="s">
        <v>105</v>
      </c>
      <c r="AJ758" s="29" t="s">
        <v>120</v>
      </c>
      <c r="AK758" s="29" t="s">
        <v>86</v>
      </c>
      <c r="AL758" s="29" t="s">
        <v>87</v>
      </c>
      <c r="AM758" s="29" t="s">
        <v>105</v>
      </c>
      <c r="AN758" s="29" t="s">
        <v>86</v>
      </c>
      <c r="AO758" s="29" t="s">
        <v>86</v>
      </c>
      <c r="AP758" s="29" t="s">
        <v>86</v>
      </c>
      <c r="AQ758" s="29" t="s">
        <v>96</v>
      </c>
      <c r="AR758" s="29" t="s">
        <v>105</v>
      </c>
      <c r="AS758" s="29" t="s">
        <v>84</v>
      </c>
      <c r="AT758" s="29" t="s">
        <v>89</v>
      </c>
      <c r="AU758" s="29" t="s">
        <v>105</v>
      </c>
      <c r="AV758" s="30">
        <v>0</v>
      </c>
      <c r="AW758" s="29" t="s">
        <v>84</v>
      </c>
      <c r="AX758" s="29" t="s">
        <v>84</v>
      </c>
      <c r="AY758" s="30">
        <v>300</v>
      </c>
      <c r="AZ758" s="30">
        <v>330.1</v>
      </c>
      <c r="BA758" s="30">
        <v>303.39999999999998</v>
      </c>
      <c r="BB758" s="30">
        <v>200</v>
      </c>
      <c r="BC758" s="29"/>
      <c r="BD758" s="29"/>
      <c r="BE758" s="30">
        <v>17</v>
      </c>
      <c r="BF758" s="29"/>
      <c r="BG758" s="30">
        <v>0.17</v>
      </c>
      <c r="BH758" s="30">
        <v>0.17</v>
      </c>
      <c r="BI758" s="29"/>
      <c r="BJ758" s="30">
        <v>0.1</v>
      </c>
      <c r="BK758" s="30">
        <v>53.09</v>
      </c>
      <c r="BL758" s="30">
        <v>53.09</v>
      </c>
      <c r="BM758" s="30">
        <v>59.2</v>
      </c>
      <c r="BN758" s="29"/>
      <c r="BO758" s="29"/>
      <c r="BP758" s="30">
        <v>0.15</v>
      </c>
      <c r="BQ758" s="30">
        <v>0.22</v>
      </c>
      <c r="BR758" s="30">
        <v>0.22</v>
      </c>
      <c r="BS758" s="30">
        <v>17.309999999999999</v>
      </c>
      <c r="BT758" s="30">
        <v>54.33</v>
      </c>
      <c r="BU758" s="29"/>
      <c r="BV758" s="30">
        <v>0</v>
      </c>
      <c r="BW758" s="28">
        <v>1032</v>
      </c>
      <c r="BX758" s="33">
        <f t="shared" si="80"/>
        <v>53.08997999999999</v>
      </c>
      <c r="BY758" s="34">
        <f>IF(COUNTIF($G$2:G758,G758)=1,1,0)</f>
        <v>1</v>
      </c>
      <c r="BZ758" s="34">
        <f t="shared" si="81"/>
        <v>1</v>
      </c>
      <c r="CA758" s="28" t="s">
        <v>3405</v>
      </c>
      <c r="CB758" s="34" t="b">
        <f t="shared" si="86"/>
        <v>0</v>
      </c>
      <c r="CC758" s="34" t="b">
        <f t="shared" si="82"/>
        <v>0</v>
      </c>
      <c r="CD758" s="34" t="b">
        <f t="array" ref="CD758">ISNUMBER(SEARCH("Touch Screen",$AJ758))</f>
        <v>0</v>
      </c>
      <c r="CE758" s="34"/>
      <c r="CF758" s="34"/>
      <c r="CG758" s="32">
        <v>32.5</v>
      </c>
      <c r="CH758" s="28">
        <v>0</v>
      </c>
      <c r="CI758" s="33">
        <f>('2. AC Monitors'!$A$8*'1. Version 7 Dataset'!$R758)+('1. Version 7 Dataset'!$V758*'2. AC Monitors'!$B$8)+'2. AC Monitors'!$C$8</f>
        <v>49.421479999999995</v>
      </c>
      <c r="CJ758" s="35">
        <f>BX758-('2. AC Monitors'!$B$8*V758)</f>
        <v>43.429979999999986</v>
      </c>
      <c r="CK758" s="33">
        <f>IF($CH758=0,CJ758,CJ758-('2. AC Monitors'!$A$15*'1. Version 7 Dataset'!$CG758))</f>
        <v>43.429979999999986</v>
      </c>
      <c r="CL758" s="33">
        <f>IF($CC758=TRUE,'1. Version 7 Dataset'!CK758-($CI758*'2. AC Monitors'!$B$15),'1. Version 7 Dataset'!CK758)</f>
        <v>43.429979999999986</v>
      </c>
      <c r="CM758" s="33">
        <f>IF($CD758=TRUE,CL758-($CI758*'2. AC Monitors'!$D$15),CL758)</f>
        <v>43.429979999999986</v>
      </c>
      <c r="CN758" s="33">
        <f>IF($CB758=TRUE,CM758-($CI758*'2. AC Monitors'!$E$15),CM758)</f>
        <v>43.429979999999986</v>
      </c>
      <c r="CO758" s="33">
        <f>IF($CA758="DC",CN758+(CI758*(1-'2. AC Monitors'!$D$21)),CN758)</f>
        <v>43.429979999999986</v>
      </c>
      <c r="CP758" s="35">
        <f>('2. AC Monitors'!$A$8*'1. Version 7 Dataset'!$R758)+'2. AC Monitors'!$C$8</f>
        <v>39.761479999999992</v>
      </c>
      <c r="CQ758" s="35">
        <f t="shared" si="83"/>
        <v>0</v>
      </c>
      <c r="CR758" s="33">
        <f>(IF(CD758=TRUE,CI758+(CI758*'2. AC Monitors'!$D$15),'1. Version 7 Dataset'!CI758))*0.85</f>
        <v>42.008257999999998</v>
      </c>
      <c r="CS758" s="35">
        <f t="shared" si="84"/>
        <v>0</v>
      </c>
      <c r="CT758" s="35">
        <f>($AZ758*$R758*'3. Signage Displays'!$A$7)+'3. Signage Displays'!$B$7*TANH('3. Signage Displays'!$C$7*('1. Version 7 Dataset'!$R758+'3. Signage Displays'!$D$7)+'3. Signage Displays'!$E$7)+'3. Signage Displays'!$F$7</f>
        <v>34.228698868914393</v>
      </c>
      <c r="CU758" s="36">
        <f>($AZ758*$R758*'3. Signage Displays'!$A$7)</f>
        <v>3.4375293600000001</v>
      </c>
      <c r="CV758" s="37">
        <f>BE758-(AZ758*R758*'3. Signage Displays'!$A$7)</f>
        <v>13.562470640000001</v>
      </c>
      <c r="CW758" s="37">
        <f>IF(CC758=TRUE,CV758-(CT758*'3. Signage Displays'!$A$12),CV758)</f>
        <v>13.562470640000001</v>
      </c>
      <c r="CX758" s="38">
        <f>'3. Signage Displays'!$B$7*TANH('3. Signage Displays'!$C$7*('1. Version 7 Dataset'!R758+'3. Signage Displays'!$D$7)+'3. Signage Displays'!$E$7)+'3. Signage Displays'!$F$7</f>
        <v>30.791169508914386</v>
      </c>
      <c r="CY758" s="28">
        <f t="shared" si="85"/>
        <v>1</v>
      </c>
    </row>
    <row r="759" spans="1:103" s="17" customFormat="1" ht="19.5" customHeight="1">
      <c r="A759" s="28">
        <v>1033</v>
      </c>
      <c r="B759" s="29" t="s">
        <v>1132</v>
      </c>
      <c r="C759" s="29" t="s">
        <v>1182</v>
      </c>
      <c r="D759" s="29" t="s">
        <v>1183</v>
      </c>
      <c r="E759" s="29" t="s">
        <v>1135</v>
      </c>
      <c r="F759" s="29" t="s">
        <v>1182</v>
      </c>
      <c r="G759" s="29" t="s">
        <v>1183</v>
      </c>
      <c r="H759" s="29"/>
      <c r="I759" s="29" t="s">
        <v>78</v>
      </c>
      <c r="J759" s="29" t="s">
        <v>88</v>
      </c>
      <c r="K759" s="29" t="s">
        <v>158</v>
      </c>
      <c r="L759" s="29" t="s">
        <v>80</v>
      </c>
      <c r="M759" s="29" t="s">
        <v>105</v>
      </c>
      <c r="N759" s="30">
        <v>1000</v>
      </c>
      <c r="O759" s="30">
        <v>12.8</v>
      </c>
      <c r="P759" s="30">
        <v>20.399999999999999</v>
      </c>
      <c r="Q759" s="31">
        <v>24</v>
      </c>
      <c r="R759" s="30">
        <v>260.33999999999997</v>
      </c>
      <c r="S759" s="30">
        <v>1.6</v>
      </c>
      <c r="T759" s="30">
        <v>1200</v>
      </c>
      <c r="U759" s="30">
        <v>1920</v>
      </c>
      <c r="V759" s="32">
        <v>2.2999999999999998</v>
      </c>
      <c r="W759" s="30">
        <v>8850</v>
      </c>
      <c r="X759" s="30">
        <v>60</v>
      </c>
      <c r="Y759" s="30">
        <v>34.5</v>
      </c>
      <c r="Z759" s="29" t="s">
        <v>81</v>
      </c>
      <c r="AA759" s="29" t="s">
        <v>86</v>
      </c>
      <c r="AB759" s="29"/>
      <c r="AC759" s="29"/>
      <c r="AD759" s="29" t="s">
        <v>84</v>
      </c>
      <c r="AE759" s="29" t="s">
        <v>83</v>
      </c>
      <c r="AF759" s="29" t="s">
        <v>1184</v>
      </c>
      <c r="AG759" s="29" t="s">
        <v>105</v>
      </c>
      <c r="AH759" s="29" t="s">
        <v>120</v>
      </c>
      <c r="AI759" s="29" t="s">
        <v>105</v>
      </c>
      <c r="AJ759" s="29" t="s">
        <v>120</v>
      </c>
      <c r="AK759" s="29" t="s">
        <v>86</v>
      </c>
      <c r="AL759" s="29" t="s">
        <v>87</v>
      </c>
      <c r="AM759" s="29" t="s">
        <v>105</v>
      </c>
      <c r="AN759" s="29" t="s">
        <v>86</v>
      </c>
      <c r="AO759" s="29" t="s">
        <v>86</v>
      </c>
      <c r="AP759" s="29" t="s">
        <v>86</v>
      </c>
      <c r="AQ759" s="29" t="s">
        <v>96</v>
      </c>
      <c r="AR759" s="29" t="s">
        <v>105</v>
      </c>
      <c r="AS759" s="29" t="s">
        <v>84</v>
      </c>
      <c r="AT759" s="29" t="s">
        <v>89</v>
      </c>
      <c r="AU759" s="29" t="s">
        <v>105</v>
      </c>
      <c r="AV759" s="30">
        <v>0</v>
      </c>
      <c r="AW759" s="29" t="s">
        <v>84</v>
      </c>
      <c r="AX759" s="29" t="s">
        <v>84</v>
      </c>
      <c r="AY759" s="30">
        <v>300</v>
      </c>
      <c r="AZ759" s="30">
        <v>300</v>
      </c>
      <c r="BA759" s="30">
        <v>227</v>
      </c>
      <c r="BB759" s="30">
        <v>200</v>
      </c>
      <c r="BC759" s="29"/>
      <c r="BD759" s="29"/>
      <c r="BE759" s="30">
        <v>18.03</v>
      </c>
      <c r="BF759" s="29"/>
      <c r="BG759" s="30">
        <v>0.28999999999999998</v>
      </c>
      <c r="BH759" s="30">
        <v>0.28999999999999998</v>
      </c>
      <c r="BI759" s="29"/>
      <c r="BJ759" s="30">
        <v>0.1</v>
      </c>
      <c r="BK759" s="30">
        <v>56.93</v>
      </c>
      <c r="BL759" s="30">
        <v>56.93</v>
      </c>
      <c r="BM759" s="30">
        <v>59.2</v>
      </c>
      <c r="BN759" s="29"/>
      <c r="BO759" s="29"/>
      <c r="BP759" s="30">
        <v>0.14000000000000001</v>
      </c>
      <c r="BQ759" s="30">
        <v>0.32</v>
      </c>
      <c r="BR759" s="30">
        <v>0.32</v>
      </c>
      <c r="BS759" s="30">
        <v>17.84</v>
      </c>
      <c r="BT759" s="30">
        <v>56.52</v>
      </c>
      <c r="BU759" s="29"/>
      <c r="BV759" s="30">
        <v>0</v>
      </c>
      <c r="BW759" s="28">
        <v>1033</v>
      </c>
      <c r="BX759" s="33">
        <f t="shared" si="80"/>
        <v>56.931240000000003</v>
      </c>
      <c r="BY759" s="34">
        <f>IF(COUNTIF($G$2:G759,G759)=1,1,0)</f>
        <v>1</v>
      </c>
      <c r="BZ759" s="34">
        <f t="shared" si="81"/>
        <v>1</v>
      </c>
      <c r="CA759" s="28" t="s">
        <v>3405</v>
      </c>
      <c r="CB759" s="34" t="b">
        <f t="shared" si="86"/>
        <v>0</v>
      </c>
      <c r="CC759" s="34" t="b">
        <f t="shared" si="82"/>
        <v>0</v>
      </c>
      <c r="CD759" s="34" t="b">
        <f t="array" ref="CD759">ISNUMBER(SEARCH("Touch Screen",$AJ759))</f>
        <v>0</v>
      </c>
      <c r="CE759" s="34"/>
      <c r="CF759" s="34"/>
      <c r="CG759" s="32">
        <v>34.5</v>
      </c>
      <c r="CH759" s="28">
        <v>0</v>
      </c>
      <c r="CI759" s="33">
        <f>('2. AC Monitors'!$A$8*'1. Version 7 Dataset'!$R759)+('1. Version 7 Dataset'!$V759*'2. AC Monitors'!$B$8)+'2. AC Monitors'!$C$8</f>
        <v>49.421479999999995</v>
      </c>
      <c r="CJ759" s="35">
        <f>BX759-('2. AC Monitors'!$B$8*V759)</f>
        <v>47.271240000000006</v>
      </c>
      <c r="CK759" s="33">
        <f>IF($CH759=0,CJ759,CJ759-('2. AC Monitors'!$A$15*'1. Version 7 Dataset'!$CG759))</f>
        <v>47.271240000000006</v>
      </c>
      <c r="CL759" s="33">
        <f>IF($CC759=TRUE,'1. Version 7 Dataset'!CK759-($CI759*'2. AC Monitors'!$B$15),'1. Version 7 Dataset'!CK759)</f>
        <v>47.271240000000006</v>
      </c>
      <c r="CM759" s="33">
        <f>IF($CD759=TRUE,CL759-($CI759*'2. AC Monitors'!$D$15),CL759)</f>
        <v>47.271240000000006</v>
      </c>
      <c r="CN759" s="33">
        <f>IF($CB759=TRUE,CM759-($CI759*'2. AC Monitors'!$E$15),CM759)</f>
        <v>47.271240000000006</v>
      </c>
      <c r="CO759" s="33">
        <f>IF($CA759="DC",CN759+(CI759*(1-'2. AC Monitors'!$D$21)),CN759)</f>
        <v>47.271240000000006</v>
      </c>
      <c r="CP759" s="35">
        <f>('2. AC Monitors'!$A$8*'1. Version 7 Dataset'!$R759)+'2. AC Monitors'!$C$8</f>
        <v>39.761479999999992</v>
      </c>
      <c r="CQ759" s="35">
        <f t="shared" si="83"/>
        <v>0</v>
      </c>
      <c r="CR759" s="33">
        <f>(IF(CD759=TRUE,CI759+(CI759*'2. AC Monitors'!$D$15),'1. Version 7 Dataset'!CI759))*0.85</f>
        <v>42.008257999999998</v>
      </c>
      <c r="CS759" s="35">
        <f t="shared" si="84"/>
        <v>0</v>
      </c>
      <c r="CT759" s="35">
        <f>($AZ759*$R759*'3. Signage Displays'!$A$7)+'3. Signage Displays'!$B$7*TANH('3. Signage Displays'!$C$7*('1. Version 7 Dataset'!$R759+'3. Signage Displays'!$D$7)+'3. Signage Displays'!$E$7)+'3. Signage Displays'!$F$7</f>
        <v>33.915249508914386</v>
      </c>
      <c r="CU759" s="36">
        <f>($AZ759*$R759*'3. Signage Displays'!$A$7)</f>
        <v>3.1240799999999997</v>
      </c>
      <c r="CV759" s="37">
        <f>BE759-(AZ759*R759*'3. Signage Displays'!$A$7)</f>
        <v>14.905920000000002</v>
      </c>
      <c r="CW759" s="37">
        <f>IF(CC759=TRUE,CV759-(CT759*'3. Signage Displays'!$A$12),CV759)</f>
        <v>14.905920000000002</v>
      </c>
      <c r="CX759" s="38">
        <f>'3. Signage Displays'!$B$7*TANH('3. Signage Displays'!$C$7*('1. Version 7 Dataset'!R759+'3. Signage Displays'!$D$7)+'3. Signage Displays'!$E$7)+'3. Signage Displays'!$F$7</f>
        <v>30.791169508914386</v>
      </c>
      <c r="CY759" s="28">
        <f t="shared" si="85"/>
        <v>1</v>
      </c>
    </row>
    <row r="760" spans="1:103" s="17" customFormat="1" ht="19.5" customHeight="1">
      <c r="A760" s="28">
        <v>1068</v>
      </c>
      <c r="B760" s="29" t="s">
        <v>808</v>
      </c>
      <c r="C760" s="29" t="s">
        <v>1023</v>
      </c>
      <c r="D760" s="29" t="s">
        <v>1024</v>
      </c>
      <c r="E760" s="29" t="s">
        <v>814</v>
      </c>
      <c r="F760" s="29" t="s">
        <v>1025</v>
      </c>
      <c r="G760" s="29" t="s">
        <v>1026</v>
      </c>
      <c r="H760" s="29"/>
      <c r="I760" s="29" t="s">
        <v>78</v>
      </c>
      <c r="J760" s="29" t="s">
        <v>79</v>
      </c>
      <c r="K760" s="29"/>
      <c r="L760" s="29" t="s">
        <v>80</v>
      </c>
      <c r="M760" s="29"/>
      <c r="N760" s="30">
        <v>1000</v>
      </c>
      <c r="O760" s="30">
        <v>12.8</v>
      </c>
      <c r="P760" s="30">
        <v>20.399999999999999</v>
      </c>
      <c r="Q760" s="31">
        <v>24.1</v>
      </c>
      <c r="R760" s="30">
        <v>260.33999999999997</v>
      </c>
      <c r="S760" s="30">
        <v>1.6</v>
      </c>
      <c r="T760" s="30">
        <v>1200</v>
      </c>
      <c r="U760" s="30">
        <v>1920</v>
      </c>
      <c r="V760" s="32">
        <v>2.2999999999999998</v>
      </c>
      <c r="W760" s="30">
        <v>8850</v>
      </c>
      <c r="X760" s="30">
        <v>60</v>
      </c>
      <c r="Y760" s="30">
        <v>32.1</v>
      </c>
      <c r="Z760" s="29" t="s">
        <v>81</v>
      </c>
      <c r="AA760" s="29" t="s">
        <v>86</v>
      </c>
      <c r="AB760" s="29"/>
      <c r="AC760" s="29"/>
      <c r="AD760" s="29" t="s">
        <v>84</v>
      </c>
      <c r="AE760" s="29" t="s">
        <v>84</v>
      </c>
      <c r="AF760" s="29" t="s">
        <v>469</v>
      </c>
      <c r="AG760" s="29"/>
      <c r="AH760" s="29" t="s">
        <v>86</v>
      </c>
      <c r="AI760" s="29"/>
      <c r="AJ760" s="29" t="s">
        <v>86</v>
      </c>
      <c r="AK760" s="29" t="s">
        <v>86</v>
      </c>
      <c r="AL760" s="29" t="s">
        <v>87</v>
      </c>
      <c r="AM760" s="29"/>
      <c r="AN760" s="29" t="s">
        <v>86</v>
      </c>
      <c r="AO760" s="29" t="s">
        <v>86</v>
      </c>
      <c r="AP760" s="29" t="s">
        <v>86</v>
      </c>
      <c r="AQ760" s="29" t="s">
        <v>96</v>
      </c>
      <c r="AR760" s="29"/>
      <c r="AS760" s="29" t="s">
        <v>84</v>
      </c>
      <c r="AT760" s="29" t="s">
        <v>89</v>
      </c>
      <c r="AU760" s="29"/>
      <c r="AV760" s="30">
        <v>5</v>
      </c>
      <c r="AW760" s="29" t="s">
        <v>84</v>
      </c>
      <c r="AX760" s="29" t="s">
        <v>83</v>
      </c>
      <c r="AY760" s="30">
        <v>300</v>
      </c>
      <c r="AZ760" s="30">
        <v>333.2</v>
      </c>
      <c r="BA760" s="30">
        <v>218.6</v>
      </c>
      <c r="BB760" s="30">
        <v>200</v>
      </c>
      <c r="BC760" s="29"/>
      <c r="BD760" s="29"/>
      <c r="BE760" s="30">
        <v>17.239999999999998</v>
      </c>
      <c r="BF760" s="29"/>
      <c r="BG760" s="30">
        <v>0.22</v>
      </c>
      <c r="BH760" s="30">
        <v>0.22</v>
      </c>
      <c r="BI760" s="29"/>
      <c r="BJ760" s="30">
        <v>0.17</v>
      </c>
      <c r="BK760" s="30">
        <v>54.11</v>
      </c>
      <c r="BL760" s="30">
        <v>54.11</v>
      </c>
      <c r="BM760" s="30">
        <v>59.19</v>
      </c>
      <c r="BN760" s="29"/>
      <c r="BO760" s="29"/>
      <c r="BP760" s="30">
        <v>0.19</v>
      </c>
      <c r="BQ760" s="30">
        <v>0.25</v>
      </c>
      <c r="BR760" s="30">
        <v>0.25</v>
      </c>
      <c r="BS760" s="30">
        <v>17.3</v>
      </c>
      <c r="BT760" s="30">
        <v>54.45</v>
      </c>
      <c r="BU760" s="29"/>
      <c r="BV760" s="30">
        <v>0</v>
      </c>
      <c r="BW760" s="28">
        <v>1068</v>
      </c>
      <c r="BX760" s="33">
        <f t="shared" si="80"/>
        <v>54.110519999999987</v>
      </c>
      <c r="BY760" s="34">
        <f>IF(COUNTIF($G$2:G760,G760)=1,1,0)</f>
        <v>1</v>
      </c>
      <c r="BZ760" s="34">
        <f t="shared" si="81"/>
        <v>1</v>
      </c>
      <c r="CA760" s="28" t="s">
        <v>3405</v>
      </c>
      <c r="CB760" s="34" t="b">
        <f t="shared" si="86"/>
        <v>0</v>
      </c>
      <c r="CC760" s="34" t="b">
        <f t="shared" si="82"/>
        <v>0</v>
      </c>
      <c r="CD760" s="34" t="b">
        <f t="array" ref="CD760">ISNUMBER(SEARCH("Touch Screen",$AJ760))</f>
        <v>0</v>
      </c>
      <c r="CE760" s="34"/>
      <c r="CF760" s="34"/>
      <c r="CG760" s="32">
        <v>32.1</v>
      </c>
      <c r="CH760" s="28">
        <v>0</v>
      </c>
      <c r="CI760" s="33">
        <f>('2. AC Monitors'!$A$8*'1. Version 7 Dataset'!$R760)+('1. Version 7 Dataset'!$V760*'2. AC Monitors'!$B$8)+'2. AC Monitors'!$C$8</f>
        <v>49.421479999999995</v>
      </c>
      <c r="CJ760" s="35">
        <f>BX760-('2. AC Monitors'!$B$8*V760)</f>
        <v>44.450519999999983</v>
      </c>
      <c r="CK760" s="33">
        <f>IF($CH760=0,CJ760,CJ760-('2. AC Monitors'!$A$15*'1. Version 7 Dataset'!$CG760))</f>
        <v>44.450519999999983</v>
      </c>
      <c r="CL760" s="33">
        <f>IF($CC760=TRUE,'1. Version 7 Dataset'!CK760-($CI760*'2. AC Monitors'!$B$15),'1. Version 7 Dataset'!CK760)</f>
        <v>44.450519999999983</v>
      </c>
      <c r="CM760" s="33">
        <f>IF($CD760=TRUE,CL760-($CI760*'2. AC Monitors'!$D$15),CL760)</f>
        <v>44.450519999999983</v>
      </c>
      <c r="CN760" s="33">
        <f>IF($CB760=TRUE,CM760-($CI760*'2. AC Monitors'!$E$15),CM760)</f>
        <v>44.450519999999983</v>
      </c>
      <c r="CO760" s="33">
        <f>IF($CA760="DC",CN760+(CI760*(1-'2. AC Monitors'!$D$21)),CN760)</f>
        <v>44.450519999999983</v>
      </c>
      <c r="CP760" s="35">
        <f>('2. AC Monitors'!$A$8*'1. Version 7 Dataset'!$R760)+'2. AC Monitors'!$C$8</f>
        <v>39.761479999999992</v>
      </c>
      <c r="CQ760" s="35">
        <f t="shared" si="83"/>
        <v>0</v>
      </c>
      <c r="CR760" s="33">
        <f>(IF(CD760=TRUE,CI760+(CI760*'2. AC Monitors'!$D$15),'1. Version 7 Dataset'!CI760))*0.85</f>
        <v>42.008257999999998</v>
      </c>
      <c r="CS760" s="35">
        <f t="shared" si="84"/>
        <v>0</v>
      </c>
      <c r="CT760" s="35">
        <f>($AZ760*$R760*'3. Signage Displays'!$A$7)+'3. Signage Displays'!$B$7*TANH('3. Signage Displays'!$C$7*('1. Version 7 Dataset'!$R760+'3. Signage Displays'!$D$7)+'3. Signage Displays'!$E$7)+'3. Signage Displays'!$F$7</f>
        <v>34.260981028914387</v>
      </c>
      <c r="CU760" s="36">
        <f>($AZ760*$R760*'3. Signage Displays'!$A$7)</f>
        <v>3.4698115199999999</v>
      </c>
      <c r="CV760" s="37">
        <f>BE760-(AZ760*R760*'3. Signage Displays'!$A$7)</f>
        <v>13.770188479999998</v>
      </c>
      <c r="CW760" s="37">
        <f>IF(CC760=TRUE,CV760-(CT760*'3. Signage Displays'!$A$12),CV760)</f>
        <v>13.770188479999998</v>
      </c>
      <c r="CX760" s="38">
        <f>'3. Signage Displays'!$B$7*TANH('3. Signage Displays'!$C$7*('1. Version 7 Dataset'!R760+'3. Signage Displays'!$D$7)+'3. Signage Displays'!$E$7)+'3. Signage Displays'!$F$7</f>
        <v>30.791169508914386</v>
      </c>
      <c r="CY760" s="28">
        <f t="shared" si="85"/>
        <v>1</v>
      </c>
    </row>
    <row r="761" spans="1:103" s="17" customFormat="1" ht="19.5" customHeight="1">
      <c r="A761" s="28">
        <v>1077</v>
      </c>
      <c r="B761" s="29" t="s">
        <v>1871</v>
      </c>
      <c r="C761" s="29" t="s">
        <v>1926</v>
      </c>
      <c r="D761" s="29" t="s">
        <v>1927</v>
      </c>
      <c r="E761" s="29" t="s">
        <v>1873</v>
      </c>
      <c r="F761" s="29" t="s">
        <v>1926</v>
      </c>
      <c r="G761" s="29" t="s">
        <v>1927</v>
      </c>
      <c r="H761" s="29" t="s">
        <v>1928</v>
      </c>
      <c r="I761" s="29" t="s">
        <v>78</v>
      </c>
      <c r="J761" s="29" t="s">
        <v>79</v>
      </c>
      <c r="K761" s="29" t="s">
        <v>105</v>
      </c>
      <c r="L761" s="29" t="s">
        <v>80</v>
      </c>
      <c r="M761" s="29" t="s">
        <v>105</v>
      </c>
      <c r="N761" s="30">
        <v>700</v>
      </c>
      <c r="O761" s="30">
        <v>12.8</v>
      </c>
      <c r="P761" s="30">
        <v>20.399999999999999</v>
      </c>
      <c r="Q761" s="31">
        <v>24</v>
      </c>
      <c r="R761" s="30">
        <v>261.12</v>
      </c>
      <c r="S761" s="30">
        <v>1.6</v>
      </c>
      <c r="T761" s="30">
        <v>1200</v>
      </c>
      <c r="U761" s="30">
        <v>1920</v>
      </c>
      <c r="V761" s="32">
        <v>2.2999999999999998</v>
      </c>
      <c r="W761" s="30">
        <v>8824</v>
      </c>
      <c r="X761" s="30">
        <v>60</v>
      </c>
      <c r="Y761" s="30">
        <v>33.700000000000003</v>
      </c>
      <c r="Z761" s="29" t="s">
        <v>150</v>
      </c>
      <c r="AA761" s="29" t="s">
        <v>86</v>
      </c>
      <c r="AB761" s="29"/>
      <c r="AC761" s="29"/>
      <c r="AD761" s="29" t="s">
        <v>84</v>
      </c>
      <c r="AE761" s="29" t="s">
        <v>83</v>
      </c>
      <c r="AF761" s="29" t="s">
        <v>463</v>
      </c>
      <c r="AG761" s="29" t="s">
        <v>105</v>
      </c>
      <c r="AH761" s="29" t="s">
        <v>86</v>
      </c>
      <c r="AI761" s="29" t="s">
        <v>105</v>
      </c>
      <c r="AJ761" s="29" t="s">
        <v>86</v>
      </c>
      <c r="AK761" s="29" t="s">
        <v>86</v>
      </c>
      <c r="AL761" s="29" t="s">
        <v>87</v>
      </c>
      <c r="AM761" s="29" t="s">
        <v>105</v>
      </c>
      <c r="AN761" s="29" t="s">
        <v>86</v>
      </c>
      <c r="AO761" s="29" t="s">
        <v>86</v>
      </c>
      <c r="AP761" s="29" t="s">
        <v>86</v>
      </c>
      <c r="AQ761" s="29" t="s">
        <v>96</v>
      </c>
      <c r="AR761" s="29" t="s">
        <v>105</v>
      </c>
      <c r="AS761" s="29" t="s">
        <v>84</v>
      </c>
      <c r="AT761" s="29" t="s">
        <v>89</v>
      </c>
      <c r="AU761" s="29" t="s">
        <v>105</v>
      </c>
      <c r="AV761" s="30">
        <v>4</v>
      </c>
      <c r="AW761" s="29" t="s">
        <v>84</v>
      </c>
      <c r="AX761" s="29" t="s">
        <v>83</v>
      </c>
      <c r="AY761" s="30">
        <v>230</v>
      </c>
      <c r="AZ761" s="30">
        <v>271</v>
      </c>
      <c r="BA761" s="30">
        <v>249</v>
      </c>
      <c r="BB761" s="30">
        <v>200</v>
      </c>
      <c r="BC761" s="29"/>
      <c r="BD761" s="29"/>
      <c r="BE761" s="30">
        <v>16.3</v>
      </c>
      <c r="BF761" s="29"/>
      <c r="BG761" s="30">
        <v>0.23</v>
      </c>
      <c r="BH761" s="30">
        <v>0.3</v>
      </c>
      <c r="BI761" s="29"/>
      <c r="BJ761" s="30">
        <v>0.21</v>
      </c>
      <c r="BK761" s="30">
        <v>51.29</v>
      </c>
      <c r="BL761" s="30">
        <v>56.31</v>
      </c>
      <c r="BM761" s="30">
        <v>59.3</v>
      </c>
      <c r="BN761" s="29"/>
      <c r="BO761" s="29"/>
      <c r="BP761" s="30">
        <v>0.21</v>
      </c>
      <c r="BQ761" s="30">
        <v>0.23</v>
      </c>
      <c r="BR761" s="30">
        <v>0.3</v>
      </c>
      <c r="BS761" s="30">
        <v>16.3</v>
      </c>
      <c r="BT761" s="30">
        <v>51.29</v>
      </c>
      <c r="BU761" s="29"/>
      <c r="BV761" s="30">
        <v>0</v>
      </c>
      <c r="BW761" s="28">
        <v>1077</v>
      </c>
      <c r="BX761" s="33">
        <f t="shared" si="80"/>
        <v>51.285419999999995</v>
      </c>
      <c r="BY761" s="34">
        <f>IF(COUNTIF($G$2:G761,G761)=1,1,0)</f>
        <v>1</v>
      </c>
      <c r="BZ761" s="34">
        <f t="shared" si="81"/>
        <v>1</v>
      </c>
      <c r="CA761" s="28" t="s">
        <v>3405</v>
      </c>
      <c r="CB761" s="34" t="b">
        <f t="shared" si="86"/>
        <v>0</v>
      </c>
      <c r="CC761" s="34" t="b">
        <f t="shared" si="82"/>
        <v>0</v>
      </c>
      <c r="CD761" s="34" t="b">
        <f t="array" ref="CD761">ISNUMBER(SEARCH("Touch Screen",$AJ761))</f>
        <v>0</v>
      </c>
      <c r="CE761" s="34"/>
      <c r="CF761" s="34"/>
      <c r="CG761" s="32">
        <v>33.700000000000003</v>
      </c>
      <c r="CH761" s="28">
        <v>0</v>
      </c>
      <c r="CI761" s="33">
        <f>('2. AC Monitors'!$A$8*'1. Version 7 Dataset'!$R761)+('1. Version 7 Dataset'!$V761*'2. AC Monitors'!$B$8)+'2. AC Monitors'!$C$8</f>
        <v>49.516639999999995</v>
      </c>
      <c r="CJ761" s="35">
        <f>BX761-('2. AC Monitors'!$B$8*V761)</f>
        <v>41.625419999999991</v>
      </c>
      <c r="CK761" s="33">
        <f>IF($CH761=0,CJ761,CJ761-('2. AC Monitors'!$A$15*'1. Version 7 Dataset'!$CG761))</f>
        <v>41.625419999999991</v>
      </c>
      <c r="CL761" s="33">
        <f>IF($CC761=TRUE,'1. Version 7 Dataset'!CK761-($CI761*'2. AC Monitors'!$B$15),'1. Version 7 Dataset'!CK761)</f>
        <v>41.625419999999991</v>
      </c>
      <c r="CM761" s="33">
        <f>IF($CD761=TRUE,CL761-($CI761*'2. AC Monitors'!$D$15),CL761)</f>
        <v>41.625419999999991</v>
      </c>
      <c r="CN761" s="33">
        <f>IF($CB761=TRUE,CM761-($CI761*'2. AC Monitors'!$E$15),CM761)</f>
        <v>41.625419999999991</v>
      </c>
      <c r="CO761" s="33">
        <f>IF($CA761="DC",CN761+(CI761*(1-'2. AC Monitors'!$D$21)),CN761)</f>
        <v>41.625419999999991</v>
      </c>
      <c r="CP761" s="35">
        <f>('2. AC Monitors'!$A$8*'1. Version 7 Dataset'!$R761)+'2. AC Monitors'!$C$8</f>
        <v>39.856639999999999</v>
      </c>
      <c r="CQ761" s="35">
        <f t="shared" si="83"/>
        <v>0</v>
      </c>
      <c r="CR761" s="33">
        <f>(IF(CD761=TRUE,CI761+(CI761*'2. AC Monitors'!$D$15),'1. Version 7 Dataset'!CI761))*0.85</f>
        <v>42.089143999999997</v>
      </c>
      <c r="CS761" s="35">
        <f t="shared" si="84"/>
        <v>0</v>
      </c>
      <c r="CT761" s="35">
        <f>($AZ761*$R761*'3. Signage Displays'!$A$7)+'3. Signage Displays'!$B$7*TANH('3. Signage Displays'!$C$7*('1. Version 7 Dataset'!$R761+'3. Signage Displays'!$D$7)+'3. Signage Displays'!$E$7)+'3. Signage Displays'!$F$7</f>
        <v>33.668130218201341</v>
      </c>
      <c r="CU761" s="36">
        <f>($AZ761*$R761*'3. Signage Displays'!$A$7)</f>
        <v>2.8305408000000005</v>
      </c>
      <c r="CV761" s="37">
        <f>BE761-(AZ761*R761*'3. Signage Displays'!$A$7)</f>
        <v>13.469459199999999</v>
      </c>
      <c r="CW761" s="37">
        <f>IF(CC761=TRUE,CV761-(CT761*'3. Signage Displays'!$A$12),CV761)</f>
        <v>13.469459199999999</v>
      </c>
      <c r="CX761" s="38">
        <f>'3. Signage Displays'!$B$7*TANH('3. Signage Displays'!$C$7*('1. Version 7 Dataset'!R761+'3. Signage Displays'!$D$7)+'3. Signage Displays'!$E$7)+'3. Signage Displays'!$F$7</f>
        <v>30.83758941820134</v>
      </c>
      <c r="CY761" s="28">
        <f t="shared" si="85"/>
        <v>1</v>
      </c>
    </row>
    <row r="762" spans="1:103" s="17" customFormat="1" ht="19.5" customHeight="1">
      <c r="A762" s="28">
        <v>1083</v>
      </c>
      <c r="B762" s="29" t="s">
        <v>1268</v>
      </c>
      <c r="C762" s="29" t="s">
        <v>1369</v>
      </c>
      <c r="D762" s="29" t="s">
        <v>1370</v>
      </c>
      <c r="E762" s="29" t="s">
        <v>1271</v>
      </c>
      <c r="F762" s="29" t="s">
        <v>1369</v>
      </c>
      <c r="G762" s="29" t="s">
        <v>1370</v>
      </c>
      <c r="H762" s="29"/>
      <c r="I762" s="29" t="s">
        <v>78</v>
      </c>
      <c r="J762" s="29" t="s">
        <v>88</v>
      </c>
      <c r="K762" s="29" t="s">
        <v>158</v>
      </c>
      <c r="L762" s="29" t="s">
        <v>80</v>
      </c>
      <c r="M762" s="29" t="s">
        <v>105</v>
      </c>
      <c r="N762" s="30">
        <v>1000</v>
      </c>
      <c r="O762" s="30">
        <v>12.8</v>
      </c>
      <c r="P762" s="30">
        <v>20.399999999999999</v>
      </c>
      <c r="Q762" s="31">
        <v>24</v>
      </c>
      <c r="R762" s="30">
        <v>260.22000000000003</v>
      </c>
      <c r="S762" s="30">
        <v>1.6</v>
      </c>
      <c r="T762" s="30">
        <v>1200</v>
      </c>
      <c r="U762" s="30">
        <v>1920</v>
      </c>
      <c r="V762" s="32">
        <v>2.2999999999999998</v>
      </c>
      <c r="W762" s="30">
        <v>8858</v>
      </c>
      <c r="X762" s="30">
        <v>60</v>
      </c>
      <c r="Y762" s="30">
        <v>33.5</v>
      </c>
      <c r="Z762" s="29" t="s">
        <v>86</v>
      </c>
      <c r="AA762" s="29" t="s">
        <v>86</v>
      </c>
      <c r="AB762" s="29"/>
      <c r="AC762" s="29"/>
      <c r="AD762" s="29" t="s">
        <v>84</v>
      </c>
      <c r="AE762" s="29" t="s">
        <v>83</v>
      </c>
      <c r="AF762" s="29" t="s">
        <v>1371</v>
      </c>
      <c r="AG762" s="29" t="s">
        <v>105</v>
      </c>
      <c r="AH762" s="29" t="s">
        <v>120</v>
      </c>
      <c r="AI762" s="29" t="s">
        <v>105</v>
      </c>
      <c r="AJ762" s="29" t="s">
        <v>120</v>
      </c>
      <c r="AK762" s="29" t="s">
        <v>86</v>
      </c>
      <c r="AL762" s="29" t="s">
        <v>803</v>
      </c>
      <c r="AM762" s="29" t="s">
        <v>105</v>
      </c>
      <c r="AN762" s="29" t="s">
        <v>86</v>
      </c>
      <c r="AO762" s="29" t="s">
        <v>86</v>
      </c>
      <c r="AP762" s="29" t="s">
        <v>86</v>
      </c>
      <c r="AQ762" s="29" t="s">
        <v>96</v>
      </c>
      <c r="AR762" s="29" t="s">
        <v>105</v>
      </c>
      <c r="AS762" s="29" t="s">
        <v>84</v>
      </c>
      <c r="AT762" s="29" t="s">
        <v>89</v>
      </c>
      <c r="AU762" s="29" t="s">
        <v>105</v>
      </c>
      <c r="AV762" s="30">
        <v>0</v>
      </c>
      <c r="AW762" s="29" t="s">
        <v>84</v>
      </c>
      <c r="AX762" s="29" t="s">
        <v>84</v>
      </c>
      <c r="AY762" s="30">
        <v>250</v>
      </c>
      <c r="AZ762" s="30">
        <v>231.7</v>
      </c>
      <c r="BA762" s="30">
        <v>215.7</v>
      </c>
      <c r="BB762" s="30">
        <v>200</v>
      </c>
      <c r="BC762" s="29"/>
      <c r="BD762" s="29"/>
      <c r="BE762" s="30">
        <v>18.03</v>
      </c>
      <c r="BF762" s="29"/>
      <c r="BG762" s="30">
        <v>0.5</v>
      </c>
      <c r="BH762" s="30">
        <v>0.5</v>
      </c>
      <c r="BI762" s="29"/>
      <c r="BJ762" s="30">
        <v>0.22</v>
      </c>
      <c r="BK762" s="30">
        <v>58.13</v>
      </c>
      <c r="BL762" s="30">
        <v>58.13</v>
      </c>
      <c r="BM762" s="30">
        <v>59.1</v>
      </c>
      <c r="BN762" s="29"/>
      <c r="BO762" s="29"/>
      <c r="BP762" s="30">
        <v>0.27</v>
      </c>
      <c r="BQ762" s="30">
        <v>0.44</v>
      </c>
      <c r="BR762" s="30">
        <v>0.44</v>
      </c>
      <c r="BS762" s="30">
        <v>18.059999999999999</v>
      </c>
      <c r="BT762" s="30">
        <v>57.88</v>
      </c>
      <c r="BU762" s="29"/>
      <c r="BV762" s="30">
        <v>0</v>
      </c>
      <c r="BW762" s="28">
        <v>1083</v>
      </c>
      <c r="BX762" s="33">
        <f t="shared" si="80"/>
        <v>58.126980000000003</v>
      </c>
      <c r="BY762" s="34">
        <f>IF(COUNTIF($G$2:G762,G762)=1,1,0)</f>
        <v>0</v>
      </c>
      <c r="BZ762" s="34">
        <f t="shared" si="81"/>
        <v>1</v>
      </c>
      <c r="CA762" s="28" t="s">
        <v>3405</v>
      </c>
      <c r="CB762" s="34" t="b">
        <f t="shared" si="86"/>
        <v>0</v>
      </c>
      <c r="CC762" s="34" t="b">
        <f t="shared" si="82"/>
        <v>0</v>
      </c>
      <c r="CD762" s="34" t="b">
        <f t="array" ref="CD762">ISNUMBER(SEARCH("Touch Screen",$AJ762))</f>
        <v>0</v>
      </c>
      <c r="CE762" s="34"/>
      <c r="CF762" s="34"/>
      <c r="CG762" s="32">
        <v>33.5</v>
      </c>
      <c r="CH762" s="28">
        <v>0</v>
      </c>
      <c r="CI762" s="33">
        <f>('2. AC Monitors'!$A$8*'1. Version 7 Dataset'!$R762)+('1. Version 7 Dataset'!$V762*'2. AC Monitors'!$B$8)+'2. AC Monitors'!$C$8</f>
        <v>49.406840000000003</v>
      </c>
      <c r="CJ762" s="35">
        <f>BX762-('2. AC Monitors'!$B$8*V762)</f>
        <v>48.466980000000007</v>
      </c>
      <c r="CK762" s="33">
        <f>IF($CH762=0,CJ762,CJ762-('2. AC Monitors'!$A$15*'1. Version 7 Dataset'!$CG762))</f>
        <v>48.466980000000007</v>
      </c>
      <c r="CL762" s="33">
        <f>IF($CC762=TRUE,'1. Version 7 Dataset'!CK762-($CI762*'2. AC Monitors'!$B$15),'1. Version 7 Dataset'!CK762)</f>
        <v>48.466980000000007</v>
      </c>
      <c r="CM762" s="33">
        <f>IF($CD762=TRUE,CL762-($CI762*'2. AC Monitors'!$D$15),CL762)</f>
        <v>48.466980000000007</v>
      </c>
      <c r="CN762" s="33">
        <f>IF($CB762=TRUE,CM762-($CI762*'2. AC Monitors'!$E$15),CM762)</f>
        <v>48.466980000000007</v>
      </c>
      <c r="CO762" s="33">
        <f>IF($CA762="DC",CN762+(CI762*(1-'2. AC Monitors'!$D$21)),CN762)</f>
        <v>48.466980000000007</v>
      </c>
      <c r="CP762" s="35">
        <f>('2. AC Monitors'!$A$8*'1. Version 7 Dataset'!$R762)+'2. AC Monitors'!$C$8</f>
        <v>39.746840000000006</v>
      </c>
      <c r="CQ762" s="35">
        <f t="shared" si="83"/>
        <v>0</v>
      </c>
      <c r="CR762" s="33">
        <f>(IF(CD762=TRUE,CI762+(CI762*'2. AC Monitors'!$D$15),'1. Version 7 Dataset'!CI762))*0.85</f>
        <v>41.995814000000003</v>
      </c>
      <c r="CS762" s="35">
        <f t="shared" si="84"/>
        <v>0</v>
      </c>
      <c r="CT762" s="35">
        <f>($AZ762*$R762*'3. Signage Displays'!$A$7)+'3. Signage Displays'!$B$7*TANH('3. Signage Displays'!$C$7*('1. Version 7 Dataset'!$R762+'3. Signage Displays'!$D$7)+'3. Signage Displays'!$E$7)+'3. Signage Displays'!$F$7</f>
        <v>33.195746655058386</v>
      </c>
      <c r="CU762" s="36">
        <f>($AZ762*$R762*'3. Signage Displays'!$A$7)</f>
        <v>2.4117189600000004</v>
      </c>
      <c r="CV762" s="37">
        <f>BE762-(AZ762*R762*'3. Signage Displays'!$A$7)</f>
        <v>15.618281040000001</v>
      </c>
      <c r="CW762" s="37">
        <f>IF(CC762=TRUE,CV762-(CT762*'3. Signage Displays'!$A$12),CV762)</f>
        <v>15.618281040000001</v>
      </c>
      <c r="CX762" s="38">
        <f>'3. Signage Displays'!$B$7*TANH('3. Signage Displays'!$C$7*('1. Version 7 Dataset'!R762+'3. Signage Displays'!$D$7)+'3. Signage Displays'!$E$7)+'3. Signage Displays'!$F$7</f>
        <v>30.784027695058384</v>
      </c>
      <c r="CY762" s="28">
        <f t="shared" si="85"/>
        <v>1</v>
      </c>
    </row>
    <row r="763" spans="1:103" s="17" customFormat="1" ht="19.5" customHeight="1">
      <c r="A763" s="28">
        <v>1085</v>
      </c>
      <c r="B763" s="29" t="s">
        <v>808</v>
      </c>
      <c r="C763" s="29" t="s">
        <v>1027</v>
      </c>
      <c r="D763" s="29" t="s">
        <v>1028</v>
      </c>
      <c r="E763" s="29" t="s">
        <v>814</v>
      </c>
      <c r="F763" s="29" t="s">
        <v>1027</v>
      </c>
      <c r="G763" s="29" t="s">
        <v>1028</v>
      </c>
      <c r="H763" s="29" t="s">
        <v>1029</v>
      </c>
      <c r="I763" s="29" t="s">
        <v>78</v>
      </c>
      <c r="J763" s="29" t="s">
        <v>100</v>
      </c>
      <c r="K763" s="29"/>
      <c r="L763" s="29" t="s">
        <v>80</v>
      </c>
      <c r="M763" s="29"/>
      <c r="N763" s="30">
        <v>1000</v>
      </c>
      <c r="O763" s="30">
        <v>12.8</v>
      </c>
      <c r="P763" s="30">
        <v>20.399999999999999</v>
      </c>
      <c r="Q763" s="31">
        <v>24.1</v>
      </c>
      <c r="R763" s="30">
        <v>261.04000000000002</v>
      </c>
      <c r="S763" s="30">
        <v>1.6</v>
      </c>
      <c r="T763" s="30">
        <v>1200</v>
      </c>
      <c r="U763" s="30">
        <v>1920</v>
      </c>
      <c r="V763" s="32">
        <v>2.2999999999999998</v>
      </c>
      <c r="W763" s="30">
        <v>8826</v>
      </c>
      <c r="X763" s="30">
        <v>60</v>
      </c>
      <c r="Y763" s="30">
        <v>0.3</v>
      </c>
      <c r="Z763" s="29" t="s">
        <v>86</v>
      </c>
      <c r="AA763" s="29" t="s">
        <v>86</v>
      </c>
      <c r="AB763" s="29"/>
      <c r="AC763" s="29"/>
      <c r="AD763" s="29" t="s">
        <v>84</v>
      </c>
      <c r="AE763" s="29" t="s">
        <v>84</v>
      </c>
      <c r="AF763" s="29" t="s">
        <v>1030</v>
      </c>
      <c r="AG763" s="29" t="s">
        <v>1031</v>
      </c>
      <c r="AH763" s="29" t="s">
        <v>86</v>
      </c>
      <c r="AI763" s="29"/>
      <c r="AJ763" s="29" t="s">
        <v>86</v>
      </c>
      <c r="AK763" s="29" t="s">
        <v>86</v>
      </c>
      <c r="AL763" s="29" t="s">
        <v>88</v>
      </c>
      <c r="AM763" s="29" t="s">
        <v>1031</v>
      </c>
      <c r="AN763" s="29" t="s">
        <v>86</v>
      </c>
      <c r="AO763" s="29" t="s">
        <v>86</v>
      </c>
      <c r="AP763" s="29" t="s">
        <v>86</v>
      </c>
      <c r="AQ763" s="29" t="s">
        <v>96</v>
      </c>
      <c r="AR763" s="29"/>
      <c r="AS763" s="29" t="s">
        <v>84</v>
      </c>
      <c r="AT763" s="29" t="s">
        <v>89</v>
      </c>
      <c r="AU763" s="29"/>
      <c r="AV763" s="30">
        <v>5</v>
      </c>
      <c r="AW763" s="29" t="s">
        <v>84</v>
      </c>
      <c r="AX763" s="29" t="s">
        <v>84</v>
      </c>
      <c r="AY763" s="30">
        <v>300</v>
      </c>
      <c r="AZ763" s="30">
        <v>361.8</v>
      </c>
      <c r="BA763" s="30">
        <v>216.4</v>
      </c>
      <c r="BB763" s="30">
        <v>200</v>
      </c>
      <c r="BC763" s="29"/>
      <c r="BD763" s="29"/>
      <c r="BE763" s="30">
        <v>15.81</v>
      </c>
      <c r="BF763" s="29"/>
      <c r="BG763" s="30">
        <v>0.2</v>
      </c>
      <c r="BH763" s="29"/>
      <c r="BI763" s="29"/>
      <c r="BJ763" s="30">
        <v>0.18</v>
      </c>
      <c r="BK763" s="30">
        <v>49.63</v>
      </c>
      <c r="BL763" s="30">
        <v>49.63</v>
      </c>
      <c r="BM763" s="30">
        <v>57.6</v>
      </c>
      <c r="BN763" s="29"/>
      <c r="BO763" s="29"/>
      <c r="BP763" s="30">
        <v>0.27</v>
      </c>
      <c r="BQ763" s="30">
        <v>0.26</v>
      </c>
      <c r="BR763" s="29"/>
      <c r="BS763" s="30">
        <v>16.329999999999998</v>
      </c>
      <c r="BT763" s="30">
        <v>51.54</v>
      </c>
      <c r="BU763" s="29"/>
      <c r="BV763" s="30">
        <v>0</v>
      </c>
      <c r="BW763" s="28">
        <v>1085</v>
      </c>
      <c r="BX763" s="33">
        <f t="shared" si="80"/>
        <v>49.612259999999999</v>
      </c>
      <c r="BY763" s="34">
        <f>IF(COUNTIF($G$2:G763,G763)=1,1,0)</f>
        <v>1</v>
      </c>
      <c r="BZ763" s="34">
        <f t="shared" si="81"/>
        <v>1</v>
      </c>
      <c r="CA763" s="28" t="s">
        <v>3405</v>
      </c>
      <c r="CB763" s="34" t="b">
        <f t="shared" si="86"/>
        <v>0</v>
      </c>
      <c r="CC763" s="34" t="b">
        <f t="shared" si="82"/>
        <v>0</v>
      </c>
      <c r="CD763" s="34" t="b">
        <f t="array" ref="CD763">ISNUMBER(SEARCH("Touch Screen",$AJ763))</f>
        <v>0</v>
      </c>
      <c r="CE763" s="34"/>
      <c r="CF763" s="34"/>
      <c r="CG763" s="32">
        <v>0.3</v>
      </c>
      <c r="CH763" s="28">
        <v>0</v>
      </c>
      <c r="CI763" s="33">
        <f>('2. AC Monitors'!$A$8*'1. Version 7 Dataset'!$R763)+('1. Version 7 Dataset'!$V763*'2. AC Monitors'!$B$8)+'2. AC Monitors'!$C$8</f>
        <v>49.506880000000002</v>
      </c>
      <c r="CJ763" s="35">
        <f>BX763-('2. AC Monitors'!$B$8*V763)</f>
        <v>39.952259999999995</v>
      </c>
      <c r="CK763" s="33">
        <f>IF($CH763=0,CJ763,CJ763-('2. AC Monitors'!$A$15*'1. Version 7 Dataset'!$CG763))</f>
        <v>39.952259999999995</v>
      </c>
      <c r="CL763" s="33">
        <f>IF($CC763=TRUE,'1. Version 7 Dataset'!CK763-($CI763*'2. AC Monitors'!$B$15),'1. Version 7 Dataset'!CK763)</f>
        <v>39.952259999999995</v>
      </c>
      <c r="CM763" s="33">
        <f>IF($CD763=TRUE,CL763-($CI763*'2. AC Monitors'!$D$15),CL763)</f>
        <v>39.952259999999995</v>
      </c>
      <c r="CN763" s="33">
        <f>IF($CB763=TRUE,CM763-($CI763*'2. AC Monitors'!$E$15),CM763)</f>
        <v>39.952259999999995</v>
      </c>
      <c r="CO763" s="33">
        <f>IF($CA763="DC",CN763+(CI763*(1-'2. AC Monitors'!$D$21)),CN763)</f>
        <v>39.952259999999995</v>
      </c>
      <c r="CP763" s="35">
        <f>('2. AC Monitors'!$A$8*'1. Version 7 Dataset'!$R763)+'2. AC Monitors'!$C$8</f>
        <v>39.846879999999999</v>
      </c>
      <c r="CQ763" s="35">
        <f t="shared" si="83"/>
        <v>0</v>
      </c>
      <c r="CR763" s="33">
        <f>(IF(CD763=TRUE,CI763+(CI763*'2. AC Monitors'!$D$15),'1. Version 7 Dataset'!CI763))*0.85</f>
        <v>42.080848000000003</v>
      </c>
      <c r="CS763" s="35">
        <f t="shared" si="84"/>
        <v>0</v>
      </c>
      <c r="CT763" s="35">
        <f>($AZ763*$R763*'3. Signage Displays'!$A$7)+'3. Signage Displays'!$B$7*TANH('3. Signage Displays'!$C$7*('1. Version 7 Dataset'!$R763+'3. Signage Displays'!$D$7)+'3. Signage Displays'!$E$7)+'3. Signage Displays'!$F$7</f>
        <v>34.610599432119912</v>
      </c>
      <c r="CU763" s="36">
        <f>($AZ763*$R763*'3. Signage Displays'!$A$7)</f>
        <v>3.7777708800000007</v>
      </c>
      <c r="CV763" s="37">
        <f>BE763-(AZ763*R763*'3. Signage Displays'!$A$7)</f>
        <v>12.03222912</v>
      </c>
      <c r="CW763" s="37">
        <f>IF(CC763=TRUE,CV763-(CT763*'3. Signage Displays'!$A$12),CV763)</f>
        <v>12.03222912</v>
      </c>
      <c r="CX763" s="38">
        <f>'3. Signage Displays'!$B$7*TANH('3. Signage Displays'!$C$7*('1. Version 7 Dataset'!R763+'3. Signage Displays'!$D$7)+'3. Signage Displays'!$E$7)+'3. Signage Displays'!$F$7</f>
        <v>30.832828552119906</v>
      </c>
      <c r="CY763" s="28">
        <f t="shared" si="85"/>
        <v>1</v>
      </c>
    </row>
    <row r="764" spans="1:103" s="17" customFormat="1" ht="19.5" customHeight="1">
      <c r="A764" s="28">
        <v>1092</v>
      </c>
      <c r="B764" s="29" t="s">
        <v>72</v>
      </c>
      <c r="C764" s="29" t="s">
        <v>152</v>
      </c>
      <c r="D764" s="29" t="s">
        <v>153</v>
      </c>
      <c r="E764" s="29" t="s">
        <v>75</v>
      </c>
      <c r="F764" s="29" t="s">
        <v>152</v>
      </c>
      <c r="G764" s="29" t="s">
        <v>153</v>
      </c>
      <c r="H764" s="29" t="s">
        <v>154</v>
      </c>
      <c r="I764" s="29" t="s">
        <v>78</v>
      </c>
      <c r="J764" s="29" t="s">
        <v>79</v>
      </c>
      <c r="K764" s="29"/>
      <c r="L764" s="29" t="s">
        <v>80</v>
      </c>
      <c r="M764" s="29"/>
      <c r="N764" s="30">
        <v>1000</v>
      </c>
      <c r="O764" s="30">
        <v>12.8</v>
      </c>
      <c r="P764" s="30">
        <v>20.399999999999999</v>
      </c>
      <c r="Q764" s="31">
        <v>24.1</v>
      </c>
      <c r="R764" s="30">
        <v>260.33999999999997</v>
      </c>
      <c r="S764" s="30">
        <v>1.6</v>
      </c>
      <c r="T764" s="30">
        <v>1200</v>
      </c>
      <c r="U764" s="30">
        <v>1920</v>
      </c>
      <c r="V764" s="32">
        <v>2.2999999999999998</v>
      </c>
      <c r="W764" s="30">
        <v>8850</v>
      </c>
      <c r="X764" s="30">
        <v>60</v>
      </c>
      <c r="Y764" s="30">
        <v>91</v>
      </c>
      <c r="Z764" s="29" t="s">
        <v>81</v>
      </c>
      <c r="AA764" s="29" t="s">
        <v>86</v>
      </c>
      <c r="AB764" s="29"/>
      <c r="AC764" s="29"/>
      <c r="AD764" s="29" t="s">
        <v>84</v>
      </c>
      <c r="AE764" s="29" t="s">
        <v>84</v>
      </c>
      <c r="AF764" s="29" t="s">
        <v>155</v>
      </c>
      <c r="AG764" s="29" t="s">
        <v>156</v>
      </c>
      <c r="AH764" s="29" t="s">
        <v>119</v>
      </c>
      <c r="AI764" s="29"/>
      <c r="AJ764" s="29" t="s">
        <v>120</v>
      </c>
      <c r="AK764" s="29" t="s">
        <v>86</v>
      </c>
      <c r="AL764" s="29" t="s">
        <v>87</v>
      </c>
      <c r="AM764" s="29" t="s">
        <v>156</v>
      </c>
      <c r="AN764" s="29" t="s">
        <v>86</v>
      </c>
      <c r="AO764" s="29" t="s">
        <v>86</v>
      </c>
      <c r="AP764" s="29" t="s">
        <v>86</v>
      </c>
      <c r="AQ764" s="29" t="s">
        <v>96</v>
      </c>
      <c r="AR764" s="29"/>
      <c r="AS764" s="29" t="s">
        <v>84</v>
      </c>
      <c r="AT764" s="29" t="s">
        <v>121</v>
      </c>
      <c r="AU764" s="29"/>
      <c r="AV764" s="30">
        <v>1</v>
      </c>
      <c r="AW764" s="29" t="s">
        <v>84</v>
      </c>
      <c r="AX764" s="29" t="s">
        <v>84</v>
      </c>
      <c r="AY764" s="30">
        <v>330</v>
      </c>
      <c r="AZ764" s="30">
        <v>335.1</v>
      </c>
      <c r="BA764" s="30">
        <v>326.10000000000002</v>
      </c>
      <c r="BB764" s="30">
        <v>201.3</v>
      </c>
      <c r="BC764" s="29"/>
      <c r="BD764" s="29"/>
      <c r="BE764" s="30">
        <v>14.54</v>
      </c>
      <c r="BF764" s="29"/>
      <c r="BG764" s="30">
        <v>0.42</v>
      </c>
      <c r="BH764" s="30">
        <v>0.28999999999999998</v>
      </c>
      <c r="BI764" s="29"/>
      <c r="BJ764" s="30">
        <v>0.23</v>
      </c>
      <c r="BK764" s="30">
        <v>46.99</v>
      </c>
      <c r="BL764" s="30">
        <v>46.99</v>
      </c>
      <c r="BM764" s="30">
        <v>59.2</v>
      </c>
      <c r="BN764" s="29"/>
      <c r="BO764" s="29"/>
      <c r="BP764" s="30">
        <v>0.28000000000000003</v>
      </c>
      <c r="BQ764" s="30">
        <v>0.48</v>
      </c>
      <c r="BR764" s="30">
        <v>0.35</v>
      </c>
      <c r="BS764" s="30">
        <v>14.65</v>
      </c>
      <c r="BT764" s="30">
        <v>47.66</v>
      </c>
      <c r="BU764" s="29"/>
      <c r="BV764" s="30">
        <v>0</v>
      </c>
      <c r="BW764" s="28">
        <v>1092</v>
      </c>
      <c r="BX764" s="33">
        <f t="shared" si="80"/>
        <v>46.971119999999992</v>
      </c>
      <c r="BY764" s="34">
        <f>IF(COUNTIF($G$2:G764,G764)=1,1,0)</f>
        <v>0</v>
      </c>
      <c r="BZ764" s="34">
        <f t="shared" si="81"/>
        <v>1</v>
      </c>
      <c r="CA764" s="28" t="s">
        <v>3405</v>
      </c>
      <c r="CB764" s="34" t="b">
        <f t="shared" si="86"/>
        <v>0</v>
      </c>
      <c r="CC764" s="34" t="b">
        <f t="shared" si="82"/>
        <v>0</v>
      </c>
      <c r="CD764" s="34" t="b">
        <f t="array" ref="CD764">ISNUMBER(SEARCH("Touch Screen",$AJ764))</f>
        <v>0</v>
      </c>
      <c r="CE764" s="34"/>
      <c r="CF764" s="34"/>
      <c r="CG764" s="32">
        <v>91</v>
      </c>
      <c r="CH764" s="28">
        <v>0</v>
      </c>
      <c r="CI764" s="33">
        <f>('2. AC Monitors'!$A$8*'1. Version 7 Dataset'!$R764)+('1. Version 7 Dataset'!$V764*'2. AC Monitors'!$B$8)+'2. AC Monitors'!$C$8</f>
        <v>49.421479999999995</v>
      </c>
      <c r="CJ764" s="35">
        <f>BX764-('2. AC Monitors'!$B$8*V764)</f>
        <v>37.311119999999988</v>
      </c>
      <c r="CK764" s="33">
        <f>IF($CH764=0,CJ764,CJ764-('2. AC Monitors'!$A$15*'1. Version 7 Dataset'!$CG764))</f>
        <v>37.311119999999988</v>
      </c>
      <c r="CL764" s="33">
        <f>IF($CC764=TRUE,'1. Version 7 Dataset'!CK764-($CI764*'2. AC Monitors'!$B$15),'1. Version 7 Dataset'!CK764)</f>
        <v>37.311119999999988</v>
      </c>
      <c r="CM764" s="33">
        <f>IF($CD764=TRUE,CL764-($CI764*'2. AC Monitors'!$D$15),CL764)</f>
        <v>37.311119999999988</v>
      </c>
      <c r="CN764" s="33">
        <f>IF($CB764=TRUE,CM764-($CI764*'2. AC Monitors'!$E$15),CM764)</f>
        <v>37.311119999999988</v>
      </c>
      <c r="CO764" s="33">
        <f>IF($CA764="DC",CN764+(CI764*(1-'2. AC Monitors'!$D$21)),CN764)</f>
        <v>37.311119999999988</v>
      </c>
      <c r="CP764" s="35">
        <f>('2. AC Monitors'!$A$8*'1. Version 7 Dataset'!$R764)+'2. AC Monitors'!$C$8</f>
        <v>39.761479999999992</v>
      </c>
      <c r="CQ764" s="35">
        <f t="shared" si="83"/>
        <v>1</v>
      </c>
      <c r="CR764" s="33">
        <f>(IF(CD764=TRUE,CI764+(CI764*'2. AC Monitors'!$D$15),'1. Version 7 Dataset'!CI764))*0.85</f>
        <v>42.008257999999998</v>
      </c>
      <c r="CS764" s="35">
        <f t="shared" si="84"/>
        <v>0</v>
      </c>
      <c r="CT764" s="35">
        <f>($AZ764*$R764*'3. Signage Displays'!$A$7)+'3. Signage Displays'!$B$7*TANH('3. Signage Displays'!$C$7*('1. Version 7 Dataset'!$R764+'3. Signage Displays'!$D$7)+'3. Signage Displays'!$E$7)+'3. Signage Displays'!$F$7</f>
        <v>34.280766868914384</v>
      </c>
      <c r="CU764" s="36">
        <f>($AZ764*$R764*'3. Signage Displays'!$A$7)</f>
        <v>3.4895973599999999</v>
      </c>
      <c r="CV764" s="37">
        <f>BE764-(AZ764*R764*'3. Signage Displays'!$A$7)</f>
        <v>11.05040264</v>
      </c>
      <c r="CW764" s="37">
        <f>IF(CC764=TRUE,CV764-(CT764*'3. Signage Displays'!$A$12),CV764)</f>
        <v>11.05040264</v>
      </c>
      <c r="CX764" s="38">
        <f>'3. Signage Displays'!$B$7*TANH('3. Signage Displays'!$C$7*('1. Version 7 Dataset'!R764+'3. Signage Displays'!$D$7)+'3. Signage Displays'!$E$7)+'3. Signage Displays'!$F$7</f>
        <v>30.791169508914386</v>
      </c>
      <c r="CY764" s="28">
        <f t="shared" si="85"/>
        <v>1</v>
      </c>
    </row>
    <row r="765" spans="1:103" s="17" customFormat="1" ht="19.5" customHeight="1">
      <c r="A765" s="28">
        <v>1098</v>
      </c>
      <c r="B765" s="29" t="s">
        <v>2545</v>
      </c>
      <c r="C765" s="29" t="s">
        <v>2615</v>
      </c>
      <c r="D765" s="29" t="s">
        <v>2616</v>
      </c>
      <c r="E765" s="29" t="s">
        <v>2547</v>
      </c>
      <c r="F765" s="29" t="s">
        <v>2615</v>
      </c>
      <c r="G765" s="29" t="s">
        <v>2616</v>
      </c>
      <c r="H765" s="29" t="s">
        <v>2617</v>
      </c>
      <c r="I765" s="29" t="s">
        <v>78</v>
      </c>
      <c r="J765" s="29" t="s">
        <v>100</v>
      </c>
      <c r="K765" s="29"/>
      <c r="L765" s="29" t="s">
        <v>80</v>
      </c>
      <c r="M765" s="29"/>
      <c r="N765" s="30">
        <v>1000</v>
      </c>
      <c r="O765" s="30">
        <v>12.8</v>
      </c>
      <c r="P765" s="30">
        <v>20.399999999999999</v>
      </c>
      <c r="Q765" s="31">
        <v>24</v>
      </c>
      <c r="R765" s="30">
        <v>258.88</v>
      </c>
      <c r="S765" s="30">
        <v>1.6</v>
      </c>
      <c r="T765" s="30">
        <v>1200</v>
      </c>
      <c r="U765" s="30">
        <v>1920</v>
      </c>
      <c r="V765" s="32">
        <v>2.2999999999999998</v>
      </c>
      <c r="W765" s="30">
        <v>188</v>
      </c>
      <c r="X765" s="30">
        <v>60</v>
      </c>
      <c r="Y765" s="41">
        <v>0.7</v>
      </c>
      <c r="Z765" s="29" t="s">
        <v>2618</v>
      </c>
      <c r="AA765" s="29" t="s">
        <v>86</v>
      </c>
      <c r="AB765" s="29"/>
      <c r="AC765" s="29"/>
      <c r="AD765" s="29" t="s">
        <v>84</v>
      </c>
      <c r="AE765" s="29" t="s">
        <v>84</v>
      </c>
      <c r="AF765" s="29" t="s">
        <v>463</v>
      </c>
      <c r="AG765" s="29"/>
      <c r="AH765" s="29" t="s">
        <v>86</v>
      </c>
      <c r="AI765" s="29"/>
      <c r="AJ765" s="29" t="s">
        <v>86</v>
      </c>
      <c r="AK765" s="29" t="s">
        <v>86</v>
      </c>
      <c r="AL765" s="29" t="s">
        <v>87</v>
      </c>
      <c r="AM765" s="29"/>
      <c r="AN765" s="29" t="s">
        <v>86</v>
      </c>
      <c r="AO765" s="29" t="s">
        <v>86</v>
      </c>
      <c r="AP765" s="29" t="s">
        <v>86</v>
      </c>
      <c r="AQ765" s="29" t="s">
        <v>96</v>
      </c>
      <c r="AR765" s="29"/>
      <c r="AS765" s="29" t="s">
        <v>84</v>
      </c>
      <c r="AT765" s="29" t="s">
        <v>89</v>
      </c>
      <c r="AU765" s="29"/>
      <c r="AV765" s="30">
        <v>0</v>
      </c>
      <c r="AW765" s="29" t="s">
        <v>84</v>
      </c>
      <c r="AX765" s="29" t="s">
        <v>84</v>
      </c>
      <c r="AY765" s="30">
        <v>243.5</v>
      </c>
      <c r="AZ765" s="30">
        <v>288.89999999999998</v>
      </c>
      <c r="BA765" s="30">
        <v>243.5</v>
      </c>
      <c r="BB765" s="30">
        <v>200.1</v>
      </c>
      <c r="BC765" s="29"/>
      <c r="BD765" s="29"/>
      <c r="BE765" s="30">
        <v>15.99</v>
      </c>
      <c r="BF765" s="29"/>
      <c r="BG765" s="30">
        <v>0.18</v>
      </c>
      <c r="BH765" s="30">
        <v>0.16</v>
      </c>
      <c r="BI765" s="30">
        <v>0.5</v>
      </c>
      <c r="BJ765" s="30">
        <v>0.16</v>
      </c>
      <c r="BK765" s="30">
        <v>50.03</v>
      </c>
      <c r="BL765" s="30">
        <v>50.03</v>
      </c>
      <c r="BM765" s="30">
        <v>58.9</v>
      </c>
      <c r="BN765" s="29"/>
      <c r="BO765" s="29"/>
      <c r="BP765" s="30">
        <v>0.25</v>
      </c>
      <c r="BQ765" s="30">
        <v>0.27</v>
      </c>
      <c r="BR765" s="30">
        <v>0.25</v>
      </c>
      <c r="BS765" s="30">
        <v>16.48</v>
      </c>
      <c r="BT765" s="30">
        <v>52.05</v>
      </c>
      <c r="BU765" s="29"/>
      <c r="BV765" s="30">
        <v>1</v>
      </c>
      <c r="BW765" s="28">
        <v>1098</v>
      </c>
      <c r="BX765" s="33">
        <f t="shared" si="80"/>
        <v>50.050259999999994</v>
      </c>
      <c r="BY765" s="34">
        <f>IF(COUNTIF($G$2:G765,G765)=1,1,0)</f>
        <v>1</v>
      </c>
      <c r="BZ765" s="34">
        <f t="shared" si="81"/>
        <v>1</v>
      </c>
      <c r="CA765" s="28" t="s">
        <v>3405</v>
      </c>
      <c r="CB765" s="34" t="b">
        <f t="shared" si="86"/>
        <v>0</v>
      </c>
      <c r="CC765" s="34" t="b">
        <f t="shared" si="82"/>
        <v>0</v>
      </c>
      <c r="CD765" s="34" t="b">
        <f t="array" ref="CD765">ISNUMBER(SEARCH("Touch Screen",$AJ765))</f>
        <v>0</v>
      </c>
      <c r="CE765" s="34"/>
      <c r="CF765" s="34"/>
      <c r="CG765" s="32">
        <v>0.7</v>
      </c>
      <c r="CH765" s="28">
        <v>0</v>
      </c>
      <c r="CI765" s="33">
        <f>('2. AC Monitors'!$A$8*'1. Version 7 Dataset'!$R765)+('1. Version 7 Dataset'!$V765*'2. AC Monitors'!$B$8)+'2. AC Monitors'!$C$8</f>
        <v>49.243359999999996</v>
      </c>
      <c r="CJ765" s="35">
        <f>BX765-('2. AC Monitors'!$B$8*V765)</f>
        <v>40.390259999999998</v>
      </c>
      <c r="CK765" s="33">
        <f>IF($CH765=0,CJ765,CJ765-('2. AC Monitors'!$A$15*'1. Version 7 Dataset'!$CG765))</f>
        <v>40.390259999999998</v>
      </c>
      <c r="CL765" s="33">
        <f>IF($CC765=TRUE,'1. Version 7 Dataset'!CK765-($CI765*'2. AC Monitors'!$B$15),'1. Version 7 Dataset'!CK765)</f>
        <v>40.390259999999998</v>
      </c>
      <c r="CM765" s="33">
        <f>IF($CD765=TRUE,CL765-($CI765*'2. AC Monitors'!$D$15),CL765)</f>
        <v>40.390259999999998</v>
      </c>
      <c r="CN765" s="33">
        <f>IF($CB765=TRUE,CM765-($CI765*'2. AC Monitors'!$E$15),CM765)</f>
        <v>40.390259999999998</v>
      </c>
      <c r="CO765" s="33">
        <f>IF($CA765="DC",CN765+(CI765*(1-'2. AC Monitors'!$D$21)),CN765)</f>
        <v>40.390259999999998</v>
      </c>
      <c r="CP765" s="35">
        <f>('2. AC Monitors'!$A$8*'1. Version 7 Dataset'!$R765)+'2. AC Monitors'!$C$8</f>
        <v>39.583359999999999</v>
      </c>
      <c r="CQ765" s="35">
        <f t="shared" si="83"/>
        <v>0</v>
      </c>
      <c r="CR765" s="33">
        <f>(IF(CD765=TRUE,CI765+(CI765*'2. AC Monitors'!$D$15),'1. Version 7 Dataset'!CI765))*0.85</f>
        <v>41.856855999999993</v>
      </c>
      <c r="CS765" s="35">
        <f t="shared" si="84"/>
        <v>0</v>
      </c>
      <c r="CT765" s="35">
        <f>($AZ765*$R765*'3. Signage Displays'!$A$7)+'3. Signage Displays'!$B$7*TANH('3. Signage Displays'!$C$7*('1. Version 7 Dataset'!$R765+'3. Signage Displays'!$D$7)+'3. Signage Displays'!$E$7)+'3. Signage Displays'!$F$7</f>
        <v>33.695889500014218</v>
      </c>
      <c r="CU765" s="36">
        <f>($AZ765*$R765*'3. Signage Displays'!$A$7)</f>
        <v>2.9916172799999998</v>
      </c>
      <c r="CV765" s="37">
        <f>BE765-(AZ765*R765*'3. Signage Displays'!$A$7)</f>
        <v>12.99838272</v>
      </c>
      <c r="CW765" s="37">
        <f>IF(CC765=TRUE,CV765-(CT765*'3. Signage Displays'!$A$12),CV765)</f>
        <v>12.99838272</v>
      </c>
      <c r="CX765" s="38">
        <f>'3. Signage Displays'!$B$7*TANH('3. Signage Displays'!$C$7*('1. Version 7 Dataset'!R765+'3. Signage Displays'!$D$7)+'3. Signage Displays'!$E$7)+'3. Signage Displays'!$F$7</f>
        <v>30.704272220014218</v>
      </c>
      <c r="CY765" s="28">
        <f t="shared" si="85"/>
        <v>1</v>
      </c>
    </row>
    <row r="766" spans="1:103" s="17" customFormat="1" ht="19.5" customHeight="1">
      <c r="A766" s="28">
        <v>150</v>
      </c>
      <c r="B766" s="29" t="s">
        <v>446</v>
      </c>
      <c r="C766" s="29" t="s">
        <v>484</v>
      </c>
      <c r="D766" s="29" t="s">
        <v>485</v>
      </c>
      <c r="E766" s="29" t="s">
        <v>449</v>
      </c>
      <c r="F766" s="29" t="s">
        <v>460</v>
      </c>
      <c r="G766" s="29" t="s">
        <v>461</v>
      </c>
      <c r="H766" s="29"/>
      <c r="I766" s="29" t="s">
        <v>78</v>
      </c>
      <c r="J766" s="29" t="s">
        <v>79</v>
      </c>
      <c r="K766" s="29"/>
      <c r="L766" s="29" t="s">
        <v>80</v>
      </c>
      <c r="M766" s="29"/>
      <c r="N766" s="30">
        <v>500</v>
      </c>
      <c r="O766" s="30">
        <v>12.8</v>
      </c>
      <c r="P766" s="30">
        <v>20.399999999999999</v>
      </c>
      <c r="Q766" s="31">
        <v>24.1</v>
      </c>
      <c r="R766" s="30">
        <v>260.33999999999997</v>
      </c>
      <c r="S766" s="30">
        <v>1.6</v>
      </c>
      <c r="T766" s="30">
        <v>1200</v>
      </c>
      <c r="U766" s="30">
        <v>1920</v>
      </c>
      <c r="V766" s="32">
        <v>2.2999999999999998</v>
      </c>
      <c r="W766" s="30">
        <v>8850</v>
      </c>
      <c r="X766" s="30">
        <v>60</v>
      </c>
      <c r="Y766" s="30">
        <v>33.6</v>
      </c>
      <c r="Z766" s="29" t="s">
        <v>81</v>
      </c>
      <c r="AA766" s="29" t="s">
        <v>82</v>
      </c>
      <c r="AB766" s="29"/>
      <c r="AC766" s="29"/>
      <c r="AD766" s="29" t="s">
        <v>84</v>
      </c>
      <c r="AE766" s="29" t="s">
        <v>84</v>
      </c>
      <c r="AF766" s="29" t="s">
        <v>486</v>
      </c>
      <c r="AG766" s="29" t="s">
        <v>182</v>
      </c>
      <c r="AH766" s="29" t="s">
        <v>86</v>
      </c>
      <c r="AI766" s="29"/>
      <c r="AJ766" s="29" t="s">
        <v>86</v>
      </c>
      <c r="AK766" s="29" t="s">
        <v>86</v>
      </c>
      <c r="AL766" s="29" t="s">
        <v>87</v>
      </c>
      <c r="AM766" s="29" t="s">
        <v>182</v>
      </c>
      <c r="AN766" s="29" t="s">
        <v>86</v>
      </c>
      <c r="AO766" s="29" t="s">
        <v>86</v>
      </c>
      <c r="AP766" s="29" t="s">
        <v>86</v>
      </c>
      <c r="AQ766" s="29" t="s">
        <v>96</v>
      </c>
      <c r="AR766" s="29"/>
      <c r="AS766" s="29" t="s">
        <v>84</v>
      </c>
      <c r="AT766" s="29" t="s">
        <v>89</v>
      </c>
      <c r="AU766" s="29"/>
      <c r="AV766" s="30">
        <v>1</v>
      </c>
      <c r="AW766" s="29" t="s">
        <v>84</v>
      </c>
      <c r="AX766" s="29" t="s">
        <v>84</v>
      </c>
      <c r="AY766" s="30">
        <v>250</v>
      </c>
      <c r="AZ766" s="30">
        <v>279.3</v>
      </c>
      <c r="BA766" s="30">
        <v>265.89999999999998</v>
      </c>
      <c r="BB766" s="30">
        <v>202.7</v>
      </c>
      <c r="BC766" s="29"/>
      <c r="BD766" s="29"/>
      <c r="BE766" s="30">
        <v>17.11</v>
      </c>
      <c r="BF766" s="29"/>
      <c r="BG766" s="30">
        <v>0.1</v>
      </c>
      <c r="BH766" s="29"/>
      <c r="BI766" s="29"/>
      <c r="BJ766" s="30">
        <v>0.09</v>
      </c>
      <c r="BK766" s="30">
        <v>53.03</v>
      </c>
      <c r="BL766" s="29"/>
      <c r="BM766" s="30">
        <v>59.2</v>
      </c>
      <c r="BN766" s="29"/>
      <c r="BO766" s="29"/>
      <c r="BP766" s="30">
        <v>0.16</v>
      </c>
      <c r="BQ766" s="30">
        <v>0.28000000000000003</v>
      </c>
      <c r="BR766" s="30">
        <v>0.22</v>
      </c>
      <c r="BS766" s="30">
        <v>17.16</v>
      </c>
      <c r="BT766" s="30">
        <v>54.19</v>
      </c>
      <c r="BU766" s="29"/>
      <c r="BV766" s="30">
        <v>0</v>
      </c>
      <c r="BW766" s="28">
        <v>150</v>
      </c>
      <c r="BX766" s="33">
        <f t="shared" si="80"/>
        <v>53.028659999999995</v>
      </c>
      <c r="BY766" s="34">
        <f>IF(COUNTIF($G$2:G766,G766)=1,1,0)</f>
        <v>0</v>
      </c>
      <c r="BZ766" s="34">
        <f t="shared" si="81"/>
        <v>1</v>
      </c>
      <c r="CA766" s="28" t="s">
        <v>3405</v>
      </c>
      <c r="CB766" s="34" t="b">
        <f t="shared" si="86"/>
        <v>0</v>
      </c>
      <c r="CC766" s="34" t="b">
        <f t="shared" si="82"/>
        <v>0</v>
      </c>
      <c r="CD766" s="34" t="b">
        <f t="array" ref="CD766">ISNUMBER(SEARCH("Touch Screen",$AJ766))</f>
        <v>0</v>
      </c>
      <c r="CE766" s="34"/>
      <c r="CF766" s="34"/>
      <c r="CG766" s="32">
        <v>33.6</v>
      </c>
      <c r="CH766" s="28">
        <v>0</v>
      </c>
      <c r="CI766" s="33">
        <f>('2. AC Monitors'!$A$8*'1. Version 7 Dataset'!$R766)+('1. Version 7 Dataset'!$V766*'2. AC Monitors'!$B$8)+'2. AC Monitors'!$C$8</f>
        <v>49.421479999999995</v>
      </c>
      <c r="CJ766" s="35">
        <f>BX766-('2. AC Monitors'!$B$8*V766)</f>
        <v>43.368659999999991</v>
      </c>
      <c r="CK766" s="33">
        <f>IF($CH766=0,CJ766,CJ766-('2. AC Monitors'!$A$15*'1. Version 7 Dataset'!$CG766))</f>
        <v>43.368659999999991</v>
      </c>
      <c r="CL766" s="33">
        <f>IF($CC766=TRUE,'1. Version 7 Dataset'!CK766-($CI766*'2. AC Monitors'!$B$15),'1. Version 7 Dataset'!CK766)</f>
        <v>43.368659999999991</v>
      </c>
      <c r="CM766" s="33">
        <f>IF($CD766=TRUE,CL766-($CI766*'2. AC Monitors'!$D$15),CL766)</f>
        <v>43.368659999999991</v>
      </c>
      <c r="CN766" s="33">
        <f>IF($CB766=TRUE,CM766-($CI766*'2. AC Monitors'!$E$15),CM766)</f>
        <v>43.368659999999991</v>
      </c>
      <c r="CO766" s="33">
        <f>IF($CA766="DC",CN766+(CI766*(1-'2. AC Monitors'!$D$21)),CN766)</f>
        <v>43.368659999999991</v>
      </c>
      <c r="CP766" s="35">
        <f>('2. AC Monitors'!$A$8*'1. Version 7 Dataset'!$R766)+'2. AC Monitors'!$C$8</f>
        <v>39.761479999999992</v>
      </c>
      <c r="CQ766" s="35">
        <f t="shared" si="83"/>
        <v>0</v>
      </c>
      <c r="CR766" s="33">
        <f>(IF(CD766=TRUE,CI766+(CI766*'2. AC Monitors'!$D$15),'1. Version 7 Dataset'!CI766))*0.85</f>
        <v>42.008257999999998</v>
      </c>
      <c r="CS766" s="35">
        <f t="shared" si="84"/>
        <v>0</v>
      </c>
      <c r="CT766" s="35">
        <f>($AZ766*$R766*'3. Signage Displays'!$A$7)+'3. Signage Displays'!$B$7*TANH('3. Signage Displays'!$C$7*('1. Version 7 Dataset'!$R766+'3. Signage Displays'!$D$7)+'3. Signage Displays'!$E$7)+'3. Signage Displays'!$F$7</f>
        <v>33.699687988914391</v>
      </c>
      <c r="CU766" s="36">
        <f>($AZ766*$R766*'3. Signage Displays'!$A$7)</f>
        <v>2.9085184800000001</v>
      </c>
      <c r="CV766" s="37">
        <f>BE766-(AZ766*R766*'3. Signage Displays'!$A$7)</f>
        <v>14.20148152</v>
      </c>
      <c r="CW766" s="37">
        <f>IF(CC766=TRUE,CV766-(CT766*'3. Signage Displays'!$A$12),CV766)</f>
        <v>14.20148152</v>
      </c>
      <c r="CX766" s="38">
        <f>'3. Signage Displays'!$B$7*TANH('3. Signage Displays'!$C$7*('1. Version 7 Dataset'!R766+'3. Signage Displays'!$D$7)+'3. Signage Displays'!$E$7)+'3. Signage Displays'!$F$7</f>
        <v>30.791169508914386</v>
      </c>
      <c r="CY766" s="28">
        <f t="shared" si="85"/>
        <v>1</v>
      </c>
    </row>
    <row r="767" spans="1:103" s="17" customFormat="1" ht="19.5" customHeight="1">
      <c r="A767" s="28">
        <v>151</v>
      </c>
      <c r="B767" s="29" t="s">
        <v>446</v>
      </c>
      <c r="C767" s="29" t="s">
        <v>656</v>
      </c>
      <c r="D767" s="29" t="s">
        <v>653</v>
      </c>
      <c r="E767" s="29" t="s">
        <v>449</v>
      </c>
      <c r="F767" s="29" t="s">
        <v>657</v>
      </c>
      <c r="G767" s="29" t="s">
        <v>653</v>
      </c>
      <c r="H767" s="29"/>
      <c r="I767" s="29" t="s">
        <v>78</v>
      </c>
      <c r="J767" s="29" t="s">
        <v>132</v>
      </c>
      <c r="K767" s="29"/>
      <c r="L767" s="29" t="s">
        <v>80</v>
      </c>
      <c r="M767" s="29"/>
      <c r="N767" s="30">
        <v>500</v>
      </c>
      <c r="O767" s="30">
        <v>12.8</v>
      </c>
      <c r="P767" s="30">
        <v>20.399999999999999</v>
      </c>
      <c r="Q767" s="31">
        <v>24.1</v>
      </c>
      <c r="R767" s="30">
        <v>260.33999999999997</v>
      </c>
      <c r="S767" s="30">
        <v>1.6</v>
      </c>
      <c r="T767" s="30">
        <v>1200</v>
      </c>
      <c r="U767" s="30">
        <v>1920</v>
      </c>
      <c r="V767" s="32">
        <v>2.2999999999999998</v>
      </c>
      <c r="W767" s="30">
        <v>8850</v>
      </c>
      <c r="X767" s="30">
        <v>60</v>
      </c>
      <c r="Y767" s="30">
        <v>34.700000000000003</v>
      </c>
      <c r="Z767" s="29" t="s">
        <v>81</v>
      </c>
      <c r="AA767" s="29" t="s">
        <v>82</v>
      </c>
      <c r="AB767" s="29"/>
      <c r="AC767" s="29"/>
      <c r="AD767" s="29" t="s">
        <v>84</v>
      </c>
      <c r="AE767" s="29" t="s">
        <v>84</v>
      </c>
      <c r="AF767" s="29" t="s">
        <v>658</v>
      </c>
      <c r="AG767" s="29" t="s">
        <v>182</v>
      </c>
      <c r="AH767" s="29" t="s">
        <v>86</v>
      </c>
      <c r="AI767" s="29"/>
      <c r="AJ767" s="29" t="s">
        <v>86</v>
      </c>
      <c r="AK767" s="29" t="s">
        <v>86</v>
      </c>
      <c r="AL767" s="29" t="s">
        <v>102</v>
      </c>
      <c r="AM767" s="29" t="s">
        <v>182</v>
      </c>
      <c r="AN767" s="29" t="s">
        <v>86</v>
      </c>
      <c r="AO767" s="29" t="s">
        <v>86</v>
      </c>
      <c r="AP767" s="29" t="s">
        <v>86</v>
      </c>
      <c r="AQ767" s="29" t="s">
        <v>96</v>
      </c>
      <c r="AR767" s="29"/>
      <c r="AS767" s="29" t="s">
        <v>84</v>
      </c>
      <c r="AT767" s="29" t="s">
        <v>89</v>
      </c>
      <c r="AU767" s="29"/>
      <c r="AV767" s="30">
        <v>1</v>
      </c>
      <c r="AW767" s="29" t="s">
        <v>84</v>
      </c>
      <c r="AX767" s="29" t="s">
        <v>83</v>
      </c>
      <c r="AY767" s="30">
        <v>300</v>
      </c>
      <c r="AZ767" s="30">
        <v>299</v>
      </c>
      <c r="BA767" s="30">
        <v>258.8</v>
      </c>
      <c r="BB767" s="30">
        <v>202.3</v>
      </c>
      <c r="BC767" s="29"/>
      <c r="BD767" s="29"/>
      <c r="BE767" s="30">
        <v>17.02</v>
      </c>
      <c r="BF767" s="29"/>
      <c r="BG767" s="30">
        <v>0.22</v>
      </c>
      <c r="BH767" s="29"/>
      <c r="BI767" s="29"/>
      <c r="BJ767" s="30">
        <v>0.18</v>
      </c>
      <c r="BK767" s="30">
        <v>53.45</v>
      </c>
      <c r="BL767" s="29"/>
      <c r="BM767" s="30">
        <v>59.2</v>
      </c>
      <c r="BN767" s="29"/>
      <c r="BO767" s="29"/>
      <c r="BP767" s="30">
        <v>0.21</v>
      </c>
      <c r="BQ767" s="30">
        <v>0.25</v>
      </c>
      <c r="BR767" s="29"/>
      <c r="BS767" s="30">
        <v>16.82</v>
      </c>
      <c r="BT767" s="30">
        <v>53.01</v>
      </c>
      <c r="BU767" s="29"/>
      <c r="BV767" s="30">
        <v>0</v>
      </c>
      <c r="BW767" s="28">
        <v>151</v>
      </c>
      <c r="BX767" s="33">
        <f t="shared" si="80"/>
        <v>53.435999999999993</v>
      </c>
      <c r="BY767" s="34">
        <f>IF(COUNTIF($G$2:G767,G767)=1,1,0)</f>
        <v>1</v>
      </c>
      <c r="BZ767" s="34">
        <f t="shared" si="81"/>
        <v>1</v>
      </c>
      <c r="CA767" s="28" t="s">
        <v>3405</v>
      </c>
      <c r="CB767" s="34" t="b">
        <f t="shared" si="86"/>
        <v>0</v>
      </c>
      <c r="CC767" s="34" t="b">
        <f t="shared" si="82"/>
        <v>0</v>
      </c>
      <c r="CD767" s="34" t="b">
        <f t="array" ref="CD767">ISNUMBER(SEARCH("Touch Screen",$AJ767))</f>
        <v>0</v>
      </c>
      <c r="CE767" s="34"/>
      <c r="CF767" s="34"/>
      <c r="CG767" s="32">
        <v>34.700000000000003</v>
      </c>
      <c r="CH767" s="28">
        <v>0</v>
      </c>
      <c r="CI767" s="33">
        <f>('2. AC Monitors'!$A$8*'1. Version 7 Dataset'!$R767)+('1. Version 7 Dataset'!$V767*'2. AC Monitors'!$B$8)+'2. AC Monitors'!$C$8</f>
        <v>49.421479999999995</v>
      </c>
      <c r="CJ767" s="35">
        <f>BX767-('2. AC Monitors'!$B$8*V767)</f>
        <v>43.775999999999996</v>
      </c>
      <c r="CK767" s="33">
        <f>IF($CH767=0,CJ767,CJ767-('2. AC Monitors'!$A$15*'1. Version 7 Dataset'!$CG767))</f>
        <v>43.775999999999996</v>
      </c>
      <c r="CL767" s="33">
        <f>IF($CC767=TRUE,'1. Version 7 Dataset'!CK767-($CI767*'2. AC Monitors'!$B$15),'1. Version 7 Dataset'!CK767)</f>
        <v>43.775999999999996</v>
      </c>
      <c r="CM767" s="33">
        <f>IF($CD767=TRUE,CL767-($CI767*'2. AC Monitors'!$D$15),CL767)</f>
        <v>43.775999999999996</v>
      </c>
      <c r="CN767" s="33">
        <f>IF($CB767=TRUE,CM767-($CI767*'2. AC Monitors'!$E$15),CM767)</f>
        <v>43.775999999999996</v>
      </c>
      <c r="CO767" s="33">
        <f>IF($CA767="DC",CN767+(CI767*(1-'2. AC Monitors'!$D$21)),CN767)</f>
        <v>43.775999999999996</v>
      </c>
      <c r="CP767" s="35">
        <f>('2. AC Monitors'!$A$8*'1. Version 7 Dataset'!$R767)+'2. AC Monitors'!$C$8</f>
        <v>39.761479999999992</v>
      </c>
      <c r="CQ767" s="35">
        <f t="shared" si="83"/>
        <v>0</v>
      </c>
      <c r="CR767" s="33">
        <f>(IF(CD767=TRUE,CI767+(CI767*'2. AC Monitors'!$D$15),'1. Version 7 Dataset'!CI767))*0.85</f>
        <v>42.008257999999998</v>
      </c>
      <c r="CS767" s="35">
        <f t="shared" si="84"/>
        <v>0</v>
      </c>
      <c r="CT767" s="35">
        <f>($AZ767*$R767*'3. Signage Displays'!$A$7)+'3. Signage Displays'!$B$7*TANH('3. Signage Displays'!$C$7*('1. Version 7 Dataset'!$R767+'3. Signage Displays'!$D$7)+'3. Signage Displays'!$E$7)+'3. Signage Displays'!$F$7</f>
        <v>33.904835908914386</v>
      </c>
      <c r="CU767" s="36">
        <f>($AZ767*$R767*'3. Signage Displays'!$A$7)</f>
        <v>3.1136663999999996</v>
      </c>
      <c r="CV767" s="37">
        <f>BE767-(AZ767*R767*'3. Signage Displays'!$A$7)</f>
        <v>13.9063336</v>
      </c>
      <c r="CW767" s="37">
        <f>IF(CC767=TRUE,CV767-(CT767*'3. Signage Displays'!$A$12),CV767)</f>
        <v>13.9063336</v>
      </c>
      <c r="CX767" s="38">
        <f>'3. Signage Displays'!$B$7*TANH('3. Signage Displays'!$C$7*('1. Version 7 Dataset'!R767+'3. Signage Displays'!$D$7)+'3. Signage Displays'!$E$7)+'3. Signage Displays'!$F$7</f>
        <v>30.791169508914386</v>
      </c>
      <c r="CY767" s="28">
        <f t="shared" si="85"/>
        <v>1</v>
      </c>
    </row>
    <row r="768" spans="1:103" s="17" customFormat="1" ht="19.5" customHeight="1">
      <c r="A768" s="28">
        <v>169</v>
      </c>
      <c r="B768" s="29" t="s">
        <v>1268</v>
      </c>
      <c r="C768" s="29" t="s">
        <v>1578</v>
      </c>
      <c r="D768" s="29" t="s">
        <v>1579</v>
      </c>
      <c r="E768" s="29" t="s">
        <v>1271</v>
      </c>
      <c r="F768" s="29" t="s">
        <v>1578</v>
      </c>
      <c r="G768" s="29" t="s">
        <v>1579</v>
      </c>
      <c r="H768" s="29"/>
      <c r="I768" s="29" t="s">
        <v>78</v>
      </c>
      <c r="J768" s="29" t="s">
        <v>79</v>
      </c>
      <c r="K768" s="29" t="s">
        <v>105</v>
      </c>
      <c r="L768" s="29" t="s">
        <v>80</v>
      </c>
      <c r="M768" s="29" t="s">
        <v>105</v>
      </c>
      <c r="N768" s="30">
        <v>1000</v>
      </c>
      <c r="O768" s="30">
        <v>12.8</v>
      </c>
      <c r="P768" s="30">
        <v>20.399999999999999</v>
      </c>
      <c r="Q768" s="31">
        <v>24</v>
      </c>
      <c r="R768" s="30">
        <v>260.33999999999997</v>
      </c>
      <c r="S768" s="30">
        <v>1.6</v>
      </c>
      <c r="T768" s="30">
        <v>1200</v>
      </c>
      <c r="U768" s="30">
        <v>1920</v>
      </c>
      <c r="V768" s="32">
        <v>2.2999999999999998</v>
      </c>
      <c r="W768" s="30">
        <v>8850</v>
      </c>
      <c r="X768" s="30">
        <v>60</v>
      </c>
      <c r="Y768" s="30">
        <v>35.200000000000003</v>
      </c>
      <c r="Z768" s="29" t="s">
        <v>81</v>
      </c>
      <c r="AA768" s="29" t="s">
        <v>82</v>
      </c>
      <c r="AB768" s="30">
        <v>89</v>
      </c>
      <c r="AC768" s="30">
        <v>88</v>
      </c>
      <c r="AD768" s="29" t="s">
        <v>84</v>
      </c>
      <c r="AE768" s="29" t="s">
        <v>84</v>
      </c>
      <c r="AF768" s="29" t="s">
        <v>1580</v>
      </c>
      <c r="AG768" s="29" t="s">
        <v>105</v>
      </c>
      <c r="AH768" s="29" t="s">
        <v>86</v>
      </c>
      <c r="AI768" s="29" t="s">
        <v>105</v>
      </c>
      <c r="AJ768" s="29" t="s">
        <v>86</v>
      </c>
      <c r="AK768" s="29" t="s">
        <v>86</v>
      </c>
      <c r="AL768" s="29" t="s">
        <v>87</v>
      </c>
      <c r="AM768" s="29" t="s">
        <v>105</v>
      </c>
      <c r="AN768" s="29" t="s">
        <v>86</v>
      </c>
      <c r="AO768" s="29" t="s">
        <v>86</v>
      </c>
      <c r="AP768" s="29" t="s">
        <v>86</v>
      </c>
      <c r="AQ768" s="29" t="s">
        <v>96</v>
      </c>
      <c r="AR768" s="29" t="s">
        <v>105</v>
      </c>
      <c r="AS768" s="29" t="s">
        <v>84</v>
      </c>
      <c r="AT768" s="29" t="s">
        <v>89</v>
      </c>
      <c r="AU768" s="29" t="s">
        <v>105</v>
      </c>
      <c r="AV768" s="30">
        <v>0</v>
      </c>
      <c r="AW768" s="29" t="s">
        <v>84</v>
      </c>
      <c r="AX768" s="29" t="s">
        <v>84</v>
      </c>
      <c r="AY768" s="30">
        <v>300</v>
      </c>
      <c r="AZ768" s="30">
        <v>343.7</v>
      </c>
      <c r="BA768" s="30">
        <v>299.60000000000002</v>
      </c>
      <c r="BB768" s="30">
        <v>200</v>
      </c>
      <c r="BC768" s="29"/>
      <c r="BD768" s="29"/>
      <c r="BE768" s="30">
        <v>20.54</v>
      </c>
      <c r="BF768" s="29"/>
      <c r="BG768" s="30">
        <v>0.49</v>
      </c>
      <c r="BH768" s="30">
        <v>0.49</v>
      </c>
      <c r="BI768" s="29"/>
      <c r="BJ768" s="30">
        <v>0.16</v>
      </c>
      <c r="BK768" s="30">
        <v>65.78</v>
      </c>
      <c r="BL768" s="30">
        <v>65.78</v>
      </c>
      <c r="BM768" s="30">
        <v>65.900000000000006</v>
      </c>
      <c r="BN768" s="29"/>
      <c r="BO768" s="29"/>
      <c r="BP768" s="30">
        <v>0.17</v>
      </c>
      <c r="BQ768" s="30">
        <v>0.5</v>
      </c>
      <c r="BR768" s="30">
        <v>0.5</v>
      </c>
      <c r="BS768" s="30">
        <v>20.57</v>
      </c>
      <c r="BT768" s="30">
        <v>65.900000000000006</v>
      </c>
      <c r="BU768" s="29"/>
      <c r="BV768" s="30">
        <v>0</v>
      </c>
      <c r="BW768" s="28">
        <v>169</v>
      </c>
      <c r="BX768" s="33">
        <f t="shared" si="80"/>
        <v>65.765699999999995</v>
      </c>
      <c r="BY768" s="34">
        <f>IF(COUNTIF($G$2:G768,G768)=1,1,0)</f>
        <v>1</v>
      </c>
      <c r="BZ768" s="34">
        <f t="shared" si="81"/>
        <v>1</v>
      </c>
      <c r="CA768" s="28" t="s">
        <v>3405</v>
      </c>
      <c r="CB768" s="34" t="b">
        <f t="shared" si="86"/>
        <v>0</v>
      </c>
      <c r="CC768" s="34" t="b">
        <f t="shared" si="82"/>
        <v>0</v>
      </c>
      <c r="CD768" s="34" t="b">
        <f t="array" ref="CD768">ISNUMBER(SEARCH("Touch Screen",$AJ768))</f>
        <v>0</v>
      </c>
      <c r="CE768" s="34"/>
      <c r="CF768" s="34"/>
      <c r="CG768" s="32">
        <v>35.200000000000003</v>
      </c>
      <c r="CH768" s="28">
        <v>0</v>
      </c>
      <c r="CI768" s="33">
        <f>('2. AC Monitors'!$A$8*'1. Version 7 Dataset'!$R768)+('1. Version 7 Dataset'!$V768*'2. AC Monitors'!$B$8)+'2. AC Monitors'!$C$8</f>
        <v>49.421479999999995</v>
      </c>
      <c r="CJ768" s="35">
        <f>BX768-('2. AC Monitors'!$B$8*V768)</f>
        <v>56.105699999999999</v>
      </c>
      <c r="CK768" s="33">
        <f>IF($CH768=0,CJ768,CJ768-('2. AC Monitors'!$A$15*'1. Version 7 Dataset'!$CG768))</f>
        <v>56.105699999999999</v>
      </c>
      <c r="CL768" s="33">
        <f>IF($CC768=TRUE,'1. Version 7 Dataset'!CK768-($CI768*'2. AC Monitors'!$B$15),'1. Version 7 Dataset'!CK768)</f>
        <v>56.105699999999999</v>
      </c>
      <c r="CM768" s="33">
        <f>IF($CD768=TRUE,CL768-($CI768*'2. AC Monitors'!$D$15),CL768)</f>
        <v>56.105699999999999</v>
      </c>
      <c r="CN768" s="33">
        <f>IF($CB768=TRUE,CM768-($CI768*'2. AC Monitors'!$E$15),CM768)</f>
        <v>56.105699999999999</v>
      </c>
      <c r="CO768" s="33">
        <f>IF($CA768="DC",CN768+(CI768*(1-'2. AC Monitors'!$D$21)),CN768)</f>
        <v>56.105699999999999</v>
      </c>
      <c r="CP768" s="35">
        <f>('2. AC Monitors'!$A$8*'1. Version 7 Dataset'!$R768)+'2. AC Monitors'!$C$8</f>
        <v>39.761479999999992</v>
      </c>
      <c r="CQ768" s="35">
        <f t="shared" si="83"/>
        <v>0</v>
      </c>
      <c r="CR768" s="33">
        <f>(IF(CD768=TRUE,CI768+(CI768*'2. AC Monitors'!$D$15),'1. Version 7 Dataset'!CI768))*0.85</f>
        <v>42.008257999999998</v>
      </c>
      <c r="CS768" s="35">
        <f t="shared" si="84"/>
        <v>0</v>
      </c>
      <c r="CT768" s="35">
        <f>($AZ768*$R768*'3. Signage Displays'!$A$7)+'3. Signage Displays'!$B$7*TANH('3. Signage Displays'!$C$7*('1. Version 7 Dataset'!$R768+'3. Signage Displays'!$D$7)+'3. Signage Displays'!$E$7)+'3. Signage Displays'!$F$7</f>
        <v>34.370323828914387</v>
      </c>
      <c r="CU768" s="36">
        <f>($AZ768*$R768*'3. Signage Displays'!$A$7)</f>
        <v>3.5791543200000002</v>
      </c>
      <c r="CV768" s="37">
        <f>BE768-(AZ768*R768*'3. Signage Displays'!$A$7)</f>
        <v>16.960845679999998</v>
      </c>
      <c r="CW768" s="37">
        <f>IF(CC768=TRUE,CV768-(CT768*'3. Signage Displays'!$A$12),CV768)</f>
        <v>16.960845679999998</v>
      </c>
      <c r="CX768" s="38">
        <f>'3. Signage Displays'!$B$7*TANH('3. Signage Displays'!$C$7*('1. Version 7 Dataset'!R768+'3. Signage Displays'!$D$7)+'3. Signage Displays'!$E$7)+'3. Signage Displays'!$F$7</f>
        <v>30.791169508914386</v>
      </c>
      <c r="CY768" s="28">
        <f t="shared" si="85"/>
        <v>1</v>
      </c>
    </row>
    <row r="769" spans="1:103" s="17" customFormat="1" ht="19.5" customHeight="1">
      <c r="A769" s="28">
        <v>317</v>
      </c>
      <c r="B769" s="29" t="s">
        <v>1268</v>
      </c>
      <c r="C769" s="29" t="s">
        <v>1380</v>
      </c>
      <c r="D769" s="29" t="s">
        <v>1379</v>
      </c>
      <c r="E769" s="29" t="s">
        <v>1271</v>
      </c>
      <c r="F769" s="29" t="s">
        <v>1381</v>
      </c>
      <c r="G769" s="29" t="s">
        <v>1381</v>
      </c>
      <c r="H769" s="29" t="s">
        <v>826</v>
      </c>
      <c r="I769" s="29" t="s">
        <v>78</v>
      </c>
      <c r="J769" s="29" t="s">
        <v>79</v>
      </c>
      <c r="K769" s="29"/>
      <c r="L769" s="29" t="s">
        <v>80</v>
      </c>
      <c r="M769" s="29"/>
      <c r="N769" s="30">
        <v>1000</v>
      </c>
      <c r="O769" s="30">
        <v>12.8</v>
      </c>
      <c r="P769" s="30">
        <v>20.399999999999999</v>
      </c>
      <c r="Q769" s="31">
        <v>24.1</v>
      </c>
      <c r="R769" s="30">
        <v>260.33999999999997</v>
      </c>
      <c r="S769" s="30">
        <v>1.6</v>
      </c>
      <c r="T769" s="30">
        <v>1200</v>
      </c>
      <c r="U769" s="30">
        <v>1920</v>
      </c>
      <c r="V769" s="32">
        <v>2.2999999999999998</v>
      </c>
      <c r="W769" s="30">
        <v>8850</v>
      </c>
      <c r="X769" s="30">
        <v>60</v>
      </c>
      <c r="Y769" s="30">
        <v>37.5</v>
      </c>
      <c r="Z769" s="29" t="s">
        <v>81</v>
      </c>
      <c r="AA769" s="29" t="s">
        <v>82</v>
      </c>
      <c r="AB769" s="30">
        <v>60</v>
      </c>
      <c r="AC769" s="30">
        <v>60</v>
      </c>
      <c r="AD769" s="29" t="s">
        <v>84</v>
      </c>
      <c r="AE769" s="29" t="s">
        <v>83</v>
      </c>
      <c r="AF769" s="29" t="s">
        <v>133</v>
      </c>
      <c r="AG769" s="29"/>
      <c r="AH769" s="29" t="s">
        <v>86</v>
      </c>
      <c r="AI769" s="29"/>
      <c r="AJ769" s="29" t="s">
        <v>86</v>
      </c>
      <c r="AK769" s="29" t="s">
        <v>86</v>
      </c>
      <c r="AL769" s="29" t="s">
        <v>87</v>
      </c>
      <c r="AM769" s="29"/>
      <c r="AN769" s="29" t="s">
        <v>86</v>
      </c>
      <c r="AO769" s="29" t="s">
        <v>86</v>
      </c>
      <c r="AP769" s="29" t="s">
        <v>86</v>
      </c>
      <c r="AQ769" s="29" t="s">
        <v>96</v>
      </c>
      <c r="AR769" s="29"/>
      <c r="AS769" s="29" t="s">
        <v>84</v>
      </c>
      <c r="AT769" s="29" t="s">
        <v>89</v>
      </c>
      <c r="AU769" s="29"/>
      <c r="AV769" s="30">
        <v>1</v>
      </c>
      <c r="AW769" s="29" t="s">
        <v>84</v>
      </c>
      <c r="AX769" s="29" t="s">
        <v>84</v>
      </c>
      <c r="AY769" s="30">
        <v>300</v>
      </c>
      <c r="AZ769" s="30">
        <v>301.3</v>
      </c>
      <c r="BA769" s="30">
        <v>232.7</v>
      </c>
      <c r="BB769" s="30">
        <v>201.2</v>
      </c>
      <c r="BC769" s="29"/>
      <c r="BD769" s="29"/>
      <c r="BE769" s="30">
        <v>13.63</v>
      </c>
      <c r="BF769" s="29"/>
      <c r="BG769" s="30">
        <v>0.31</v>
      </c>
      <c r="BH769" s="30">
        <v>0.2</v>
      </c>
      <c r="BI769" s="29"/>
      <c r="BJ769" s="30">
        <v>0.15</v>
      </c>
      <c r="BK769" s="30">
        <v>43.52</v>
      </c>
      <c r="BL769" s="30">
        <v>43.52</v>
      </c>
      <c r="BM769" s="30">
        <v>66</v>
      </c>
      <c r="BN769" s="29"/>
      <c r="BO769" s="29"/>
      <c r="BP769" s="30">
        <v>0.2</v>
      </c>
      <c r="BQ769" s="30">
        <v>0.37</v>
      </c>
      <c r="BR769" s="30">
        <v>0.25</v>
      </c>
      <c r="BS769" s="30">
        <v>13.54</v>
      </c>
      <c r="BT769" s="30">
        <v>43.59</v>
      </c>
      <c r="BU769" s="29"/>
      <c r="BV769" s="30">
        <v>0</v>
      </c>
      <c r="BW769" s="28">
        <v>317</v>
      </c>
      <c r="BX769" s="33">
        <f t="shared" si="80"/>
        <v>43.554720000000003</v>
      </c>
      <c r="BY769" s="34">
        <f>IF(COUNTIF($G$2:G769,G769)=1,1,0)</f>
        <v>1</v>
      </c>
      <c r="BZ769" s="34">
        <f t="shared" si="81"/>
        <v>1</v>
      </c>
      <c r="CA769" s="28" t="s">
        <v>3405</v>
      </c>
      <c r="CB769" s="34" t="b">
        <f t="shared" si="86"/>
        <v>0</v>
      </c>
      <c r="CC769" s="34" t="b">
        <f t="shared" si="82"/>
        <v>0</v>
      </c>
      <c r="CD769" s="34" t="b">
        <f t="array" ref="CD769">ISNUMBER(SEARCH("Touch Screen",$AJ769))</f>
        <v>0</v>
      </c>
      <c r="CE769" s="34"/>
      <c r="CF769" s="34"/>
      <c r="CG769" s="32">
        <v>37.5</v>
      </c>
      <c r="CH769" s="28">
        <v>0</v>
      </c>
      <c r="CI769" s="33">
        <f>('2. AC Monitors'!$A$8*'1. Version 7 Dataset'!$R769)+('1. Version 7 Dataset'!$V769*'2. AC Monitors'!$B$8)+'2. AC Monitors'!$C$8</f>
        <v>49.421479999999995</v>
      </c>
      <c r="CJ769" s="35">
        <f>BX769-('2. AC Monitors'!$B$8*V769)</f>
        <v>33.894720000000007</v>
      </c>
      <c r="CK769" s="33">
        <f>IF($CH769=0,CJ769,CJ769-('2. AC Monitors'!$A$15*'1. Version 7 Dataset'!$CG769))</f>
        <v>33.894720000000007</v>
      </c>
      <c r="CL769" s="33">
        <f>IF($CC769=TRUE,'1. Version 7 Dataset'!CK769-($CI769*'2. AC Monitors'!$B$15),'1. Version 7 Dataset'!CK769)</f>
        <v>33.894720000000007</v>
      </c>
      <c r="CM769" s="33">
        <f>IF($CD769=TRUE,CL769-($CI769*'2. AC Monitors'!$D$15),CL769)</f>
        <v>33.894720000000007</v>
      </c>
      <c r="CN769" s="33">
        <f>IF($CB769=TRUE,CM769-($CI769*'2. AC Monitors'!$E$15),CM769)</f>
        <v>33.894720000000007</v>
      </c>
      <c r="CO769" s="33">
        <f>IF($CA769="DC",CN769+(CI769*(1-'2. AC Monitors'!$D$21)),CN769)</f>
        <v>33.894720000000007</v>
      </c>
      <c r="CP769" s="35">
        <f>('2. AC Monitors'!$A$8*'1. Version 7 Dataset'!$R769)+'2. AC Monitors'!$C$8</f>
        <v>39.761479999999992</v>
      </c>
      <c r="CQ769" s="35">
        <f t="shared" si="83"/>
        <v>1</v>
      </c>
      <c r="CR769" s="33">
        <f>(IF(CD769=TRUE,CI769+(CI769*'2. AC Monitors'!$D$15),'1. Version 7 Dataset'!CI769))*0.85</f>
        <v>42.008257999999998</v>
      </c>
      <c r="CS769" s="35">
        <f t="shared" si="84"/>
        <v>0</v>
      </c>
      <c r="CT769" s="35">
        <f>($AZ769*$R769*'3. Signage Displays'!$A$7)+'3. Signage Displays'!$B$7*TANH('3. Signage Displays'!$C$7*('1. Version 7 Dataset'!$R769+'3. Signage Displays'!$D$7)+'3. Signage Displays'!$E$7)+'3. Signage Displays'!$F$7</f>
        <v>33.928787188914384</v>
      </c>
      <c r="CU769" s="36">
        <f>($AZ769*$R769*'3. Signage Displays'!$A$7)</f>
        <v>3.13761768</v>
      </c>
      <c r="CV769" s="37">
        <f>BE769-(AZ769*R769*'3. Signage Displays'!$A$7)</f>
        <v>10.492382320000001</v>
      </c>
      <c r="CW769" s="37">
        <f>IF(CC769=TRUE,CV769-(CT769*'3. Signage Displays'!$A$12),CV769)</f>
        <v>10.492382320000001</v>
      </c>
      <c r="CX769" s="38">
        <f>'3. Signage Displays'!$B$7*TANH('3. Signage Displays'!$C$7*('1. Version 7 Dataset'!R769+'3. Signage Displays'!$D$7)+'3. Signage Displays'!$E$7)+'3. Signage Displays'!$F$7</f>
        <v>30.791169508914386</v>
      </c>
      <c r="CY769" s="28">
        <f t="shared" si="85"/>
        <v>1</v>
      </c>
    </row>
    <row r="770" spans="1:103" s="17" customFormat="1" ht="19.5" customHeight="1">
      <c r="A770" s="28">
        <v>437</v>
      </c>
      <c r="B770" s="29" t="s">
        <v>2857</v>
      </c>
      <c r="C770" s="29" t="s">
        <v>2858</v>
      </c>
      <c r="D770" s="29" t="s">
        <v>2859</v>
      </c>
      <c r="E770" s="29" t="s">
        <v>2860</v>
      </c>
      <c r="F770" s="29" t="s">
        <v>2861</v>
      </c>
      <c r="G770" s="29" t="s">
        <v>2862</v>
      </c>
      <c r="H770" s="29"/>
      <c r="I770" s="29" t="s">
        <v>78</v>
      </c>
      <c r="J770" s="29" t="s">
        <v>79</v>
      </c>
      <c r="K770" s="29"/>
      <c r="L770" s="29" t="s">
        <v>80</v>
      </c>
      <c r="M770" s="29"/>
      <c r="N770" s="30">
        <v>1000</v>
      </c>
      <c r="O770" s="30">
        <v>12.8</v>
      </c>
      <c r="P770" s="30">
        <v>20.399999999999999</v>
      </c>
      <c r="Q770" s="31">
        <v>24.1</v>
      </c>
      <c r="R770" s="30">
        <v>260.33999999999997</v>
      </c>
      <c r="S770" s="30">
        <v>1.6</v>
      </c>
      <c r="T770" s="30">
        <v>1200</v>
      </c>
      <c r="U770" s="30">
        <v>1920</v>
      </c>
      <c r="V770" s="32">
        <v>2.2999999999999998</v>
      </c>
      <c r="W770" s="30">
        <v>8850</v>
      </c>
      <c r="X770" s="30">
        <v>60</v>
      </c>
      <c r="Y770" s="30">
        <v>33.200000000000003</v>
      </c>
      <c r="Z770" s="29" t="s">
        <v>81</v>
      </c>
      <c r="AA770" s="29" t="s">
        <v>82</v>
      </c>
      <c r="AB770" s="30">
        <v>60</v>
      </c>
      <c r="AC770" s="30">
        <v>60</v>
      </c>
      <c r="AD770" s="29" t="s">
        <v>84</v>
      </c>
      <c r="AE770" s="29" t="s">
        <v>84</v>
      </c>
      <c r="AF770" s="29" t="s">
        <v>2172</v>
      </c>
      <c r="AG770" s="29"/>
      <c r="AH770" s="29" t="s">
        <v>120</v>
      </c>
      <c r="AI770" s="29"/>
      <c r="AJ770" s="29" t="s">
        <v>120</v>
      </c>
      <c r="AK770" s="29" t="s">
        <v>86</v>
      </c>
      <c r="AL770" s="29" t="s">
        <v>87</v>
      </c>
      <c r="AM770" s="29"/>
      <c r="AN770" s="29" t="s">
        <v>86</v>
      </c>
      <c r="AO770" s="29" t="s">
        <v>86</v>
      </c>
      <c r="AP770" s="29" t="s">
        <v>86</v>
      </c>
      <c r="AQ770" s="29" t="s">
        <v>96</v>
      </c>
      <c r="AR770" s="29"/>
      <c r="AS770" s="29" t="s">
        <v>84</v>
      </c>
      <c r="AT770" s="29" t="s">
        <v>89</v>
      </c>
      <c r="AU770" s="29"/>
      <c r="AV770" s="30">
        <v>1</v>
      </c>
      <c r="AW770" s="29" t="s">
        <v>84</v>
      </c>
      <c r="AX770" s="29" t="s">
        <v>83</v>
      </c>
      <c r="AY770" s="30">
        <v>250</v>
      </c>
      <c r="AZ770" s="30">
        <v>271.89999999999998</v>
      </c>
      <c r="BA770" s="30">
        <v>174.8</v>
      </c>
      <c r="BB770" s="30">
        <v>203.9</v>
      </c>
      <c r="BC770" s="29"/>
      <c r="BD770" s="29"/>
      <c r="BE770" s="30">
        <v>16.38</v>
      </c>
      <c r="BF770" s="29"/>
      <c r="BG770" s="30">
        <v>0.22</v>
      </c>
      <c r="BH770" s="30">
        <v>0.16</v>
      </c>
      <c r="BI770" s="29"/>
      <c r="BJ770" s="30">
        <v>0.15</v>
      </c>
      <c r="BK770" s="30">
        <v>51.47</v>
      </c>
      <c r="BL770" s="30">
        <v>51.47</v>
      </c>
      <c r="BM770" s="30">
        <v>66</v>
      </c>
      <c r="BN770" s="29"/>
      <c r="BO770" s="29"/>
      <c r="BP770" s="30">
        <v>0.21</v>
      </c>
      <c r="BQ770" s="30">
        <v>0.23</v>
      </c>
      <c r="BR770" s="30">
        <v>0.23</v>
      </c>
      <c r="BS770" s="30">
        <v>16.350000000000001</v>
      </c>
      <c r="BT770" s="30">
        <v>51.75</v>
      </c>
      <c r="BU770" s="29"/>
      <c r="BV770" s="30">
        <v>0</v>
      </c>
      <c r="BW770" s="28">
        <v>437</v>
      </c>
      <c r="BX770" s="33">
        <f t="shared" ref="BX770:BX833" si="87">8.76*((0.65*BG770)+(0.35*BE770))</f>
        <v>51.473759999999992</v>
      </c>
      <c r="BY770" s="34">
        <f>IF(COUNTIF($G$2:G770,G770)=1,1,0)</f>
        <v>1</v>
      </c>
      <c r="BZ770" s="34">
        <f t="shared" ref="BZ770:BZ833" si="88">IF(V770&lt;3.6,1,2)</f>
        <v>1</v>
      </c>
      <c r="CA770" s="28" t="s">
        <v>3405</v>
      </c>
      <c r="CB770" s="34" t="b">
        <f t="shared" si="86"/>
        <v>0</v>
      </c>
      <c r="CC770" s="34" t="b">
        <f t="shared" ref="CC770:CC833" si="89">ISNUMBER(SEARCH("Automatic Brightness Control",AJ770))</f>
        <v>0</v>
      </c>
      <c r="CD770" s="34" t="b">
        <f t="array" ref="CD770">ISNUMBER(SEARCH("Touch Screen",$AJ770))</f>
        <v>0</v>
      </c>
      <c r="CE770" s="34"/>
      <c r="CF770" s="34"/>
      <c r="CG770" s="32">
        <v>33.200000000000003</v>
      </c>
      <c r="CH770" s="28">
        <v>0</v>
      </c>
      <c r="CI770" s="33">
        <f>('2. AC Monitors'!$A$8*'1. Version 7 Dataset'!$R770)+('1. Version 7 Dataset'!$V770*'2. AC Monitors'!$B$8)+'2. AC Monitors'!$C$8</f>
        <v>49.421479999999995</v>
      </c>
      <c r="CJ770" s="35">
        <f>BX770-('2. AC Monitors'!$B$8*V770)</f>
        <v>41.813759999999988</v>
      </c>
      <c r="CK770" s="33">
        <f>IF($CH770=0,CJ770,CJ770-('2. AC Monitors'!$A$15*'1. Version 7 Dataset'!$CG770))</f>
        <v>41.813759999999988</v>
      </c>
      <c r="CL770" s="33">
        <f>IF($CC770=TRUE,'1. Version 7 Dataset'!CK770-($CI770*'2. AC Monitors'!$B$15),'1. Version 7 Dataset'!CK770)</f>
        <v>41.813759999999988</v>
      </c>
      <c r="CM770" s="33">
        <f>IF($CD770=TRUE,CL770-($CI770*'2. AC Monitors'!$D$15),CL770)</f>
        <v>41.813759999999988</v>
      </c>
      <c r="CN770" s="33">
        <f>IF($CB770=TRUE,CM770-($CI770*'2. AC Monitors'!$E$15),CM770)</f>
        <v>41.813759999999988</v>
      </c>
      <c r="CO770" s="33">
        <f>IF($CA770="DC",CN770+(CI770*(1-'2. AC Monitors'!$D$21)),CN770)</f>
        <v>41.813759999999988</v>
      </c>
      <c r="CP770" s="35">
        <f>('2. AC Monitors'!$A$8*'1. Version 7 Dataset'!$R770)+'2. AC Monitors'!$C$8</f>
        <v>39.761479999999992</v>
      </c>
      <c r="CQ770" s="35">
        <f t="shared" ref="CQ770:CQ833" si="90">IF(CN770&lt;=CP770,1,0)</f>
        <v>0</v>
      </c>
      <c r="CR770" s="33">
        <f>(IF(CD770=TRUE,CI770+(CI770*'2. AC Monitors'!$D$15),'1. Version 7 Dataset'!CI770))*0.85</f>
        <v>42.008257999999998</v>
      </c>
      <c r="CS770" s="35">
        <f t="shared" si="84"/>
        <v>0</v>
      </c>
      <c r="CT770" s="35">
        <f>($AZ770*$R770*'3. Signage Displays'!$A$7)+'3. Signage Displays'!$B$7*TANH('3. Signage Displays'!$C$7*('1. Version 7 Dataset'!$R770+'3. Signage Displays'!$D$7)+'3. Signage Displays'!$E$7)+'3. Signage Displays'!$F$7</f>
        <v>33.622627348914392</v>
      </c>
      <c r="CU770" s="36">
        <f>($AZ770*$R770*'3. Signage Displays'!$A$7)</f>
        <v>2.8314578399999997</v>
      </c>
      <c r="CV770" s="37">
        <f>BE770-(AZ770*R770*'3. Signage Displays'!$A$7)</f>
        <v>13.54854216</v>
      </c>
      <c r="CW770" s="37">
        <f>IF(CC770=TRUE,CV770-(CT770*'3. Signage Displays'!$A$12),CV770)</f>
        <v>13.54854216</v>
      </c>
      <c r="CX770" s="38">
        <f>'3. Signage Displays'!$B$7*TANH('3. Signage Displays'!$C$7*('1. Version 7 Dataset'!R770+'3. Signage Displays'!$D$7)+'3. Signage Displays'!$E$7)+'3. Signage Displays'!$F$7</f>
        <v>30.791169508914386</v>
      </c>
      <c r="CY770" s="28">
        <f t="shared" si="85"/>
        <v>1</v>
      </c>
    </row>
    <row r="771" spans="1:103" s="17" customFormat="1" ht="19.5" customHeight="1">
      <c r="A771" s="28">
        <v>610</v>
      </c>
      <c r="B771" s="29" t="s">
        <v>1268</v>
      </c>
      <c r="C771" s="29" t="s">
        <v>1416</v>
      </c>
      <c r="D771" s="29" t="s">
        <v>1417</v>
      </c>
      <c r="E771" s="29" t="s">
        <v>1271</v>
      </c>
      <c r="F771" s="29" t="s">
        <v>1418</v>
      </c>
      <c r="G771" s="29" t="s">
        <v>1419</v>
      </c>
      <c r="H771" s="29"/>
      <c r="I771" s="29" t="s">
        <v>78</v>
      </c>
      <c r="J771" s="29" t="s">
        <v>79</v>
      </c>
      <c r="K771" s="29"/>
      <c r="L771" s="29" t="s">
        <v>80</v>
      </c>
      <c r="M771" s="29"/>
      <c r="N771" s="30">
        <v>1000</v>
      </c>
      <c r="O771" s="30">
        <v>12.8</v>
      </c>
      <c r="P771" s="30">
        <v>20.399999999999999</v>
      </c>
      <c r="Q771" s="31">
        <v>24.1</v>
      </c>
      <c r="R771" s="30">
        <v>258.88</v>
      </c>
      <c r="S771" s="30">
        <v>1.6</v>
      </c>
      <c r="T771" s="30">
        <v>1200</v>
      </c>
      <c r="U771" s="30">
        <v>1920</v>
      </c>
      <c r="V771" s="32">
        <v>2.2999999999999998</v>
      </c>
      <c r="W771" s="30">
        <v>8900</v>
      </c>
      <c r="X771" s="30">
        <v>60</v>
      </c>
      <c r="Y771" s="30">
        <v>0.3</v>
      </c>
      <c r="Z771" s="29" t="s">
        <v>81</v>
      </c>
      <c r="AA771" s="29" t="s">
        <v>82</v>
      </c>
      <c r="AB771" s="30">
        <v>70</v>
      </c>
      <c r="AC771" s="30">
        <v>64</v>
      </c>
      <c r="AD771" s="29" t="s">
        <v>84</v>
      </c>
      <c r="AE771" s="29" t="s">
        <v>83</v>
      </c>
      <c r="AF771" s="29" t="s">
        <v>944</v>
      </c>
      <c r="AG771" s="29" t="s">
        <v>1420</v>
      </c>
      <c r="AH771" s="29" t="s">
        <v>86</v>
      </c>
      <c r="AI771" s="29"/>
      <c r="AJ771" s="29" t="s">
        <v>86</v>
      </c>
      <c r="AK771" s="29" t="s">
        <v>86</v>
      </c>
      <c r="AL771" s="29" t="s">
        <v>87</v>
      </c>
      <c r="AM771" s="29" t="s">
        <v>1420</v>
      </c>
      <c r="AN771" s="29" t="s">
        <v>86</v>
      </c>
      <c r="AO771" s="29" t="s">
        <v>86</v>
      </c>
      <c r="AP771" s="29" t="s">
        <v>86</v>
      </c>
      <c r="AQ771" s="29" t="s">
        <v>96</v>
      </c>
      <c r="AR771" s="29"/>
      <c r="AS771" s="29" t="s">
        <v>84</v>
      </c>
      <c r="AT771" s="29" t="s">
        <v>89</v>
      </c>
      <c r="AU771" s="29"/>
      <c r="AV771" s="30">
        <v>1</v>
      </c>
      <c r="AW771" s="29" t="s">
        <v>84</v>
      </c>
      <c r="AX771" s="29" t="s">
        <v>84</v>
      </c>
      <c r="AY771" s="30">
        <v>400</v>
      </c>
      <c r="AZ771" s="30">
        <v>319.60000000000002</v>
      </c>
      <c r="BA771" s="30">
        <v>283.60000000000002</v>
      </c>
      <c r="BB771" s="30">
        <v>200.1</v>
      </c>
      <c r="BC771" s="29"/>
      <c r="BD771" s="29"/>
      <c r="BE771" s="30">
        <v>19.100000000000001</v>
      </c>
      <c r="BF771" s="29"/>
      <c r="BG771" s="30">
        <v>0.56000000000000005</v>
      </c>
      <c r="BH771" s="30">
        <v>0.27</v>
      </c>
      <c r="BI771" s="29"/>
      <c r="BJ771" s="30">
        <v>0.26</v>
      </c>
      <c r="BK771" s="30">
        <v>61.75</v>
      </c>
      <c r="BL771" s="30">
        <v>61.75</v>
      </c>
      <c r="BM771" s="30">
        <v>65.62</v>
      </c>
      <c r="BN771" s="29"/>
      <c r="BO771" s="29"/>
      <c r="BP771" s="30">
        <v>0.32</v>
      </c>
      <c r="BQ771" s="30">
        <v>0.63</v>
      </c>
      <c r="BR771" s="30">
        <v>0.33</v>
      </c>
      <c r="BS771" s="30">
        <v>19.32</v>
      </c>
      <c r="BT771" s="30">
        <v>62.82</v>
      </c>
      <c r="BU771" s="29"/>
      <c r="BV771" s="30">
        <v>0</v>
      </c>
      <c r="BW771" s="28">
        <v>610</v>
      </c>
      <c r="BX771" s="33">
        <f t="shared" si="87"/>
        <v>61.74924</v>
      </c>
      <c r="BY771" s="34">
        <f>IF(COUNTIF($G$2:G771,G771)=1,1,0)</f>
        <v>1</v>
      </c>
      <c r="BZ771" s="34">
        <f t="shared" si="88"/>
        <v>1</v>
      </c>
      <c r="CA771" s="28" t="s">
        <v>3405</v>
      </c>
      <c r="CB771" s="34" t="b">
        <f t="shared" si="86"/>
        <v>0</v>
      </c>
      <c r="CC771" s="34" t="b">
        <f t="shared" si="89"/>
        <v>0</v>
      </c>
      <c r="CD771" s="34" t="b">
        <f t="array" ref="CD771">ISNUMBER(SEARCH("Touch Screen",$AJ771))</f>
        <v>0</v>
      </c>
      <c r="CE771" s="34"/>
      <c r="CF771" s="34"/>
      <c r="CG771" s="32">
        <v>32.9</v>
      </c>
      <c r="CH771" s="28">
        <v>0</v>
      </c>
      <c r="CI771" s="33">
        <f>('2. AC Monitors'!$A$8*'1. Version 7 Dataset'!$R771)+('1. Version 7 Dataset'!$V771*'2. AC Monitors'!$B$8)+'2. AC Monitors'!$C$8</f>
        <v>49.243359999999996</v>
      </c>
      <c r="CJ771" s="35">
        <f>BX771-('2. AC Monitors'!$B$8*V771)</f>
        <v>52.089240000000004</v>
      </c>
      <c r="CK771" s="33">
        <f>IF($CH771=0,CJ771,CJ771-('2. AC Monitors'!$A$15*'1. Version 7 Dataset'!$CG771))</f>
        <v>52.089240000000004</v>
      </c>
      <c r="CL771" s="33">
        <f>IF($CC771=TRUE,'1. Version 7 Dataset'!CK771-($CI771*'2. AC Monitors'!$B$15),'1. Version 7 Dataset'!CK771)</f>
        <v>52.089240000000004</v>
      </c>
      <c r="CM771" s="33">
        <f>IF($CD771=TRUE,CL771-($CI771*'2. AC Monitors'!$D$15),CL771)</f>
        <v>52.089240000000004</v>
      </c>
      <c r="CN771" s="33">
        <f>IF($CB771=TRUE,CM771-($CI771*'2. AC Monitors'!$E$15),CM771)</f>
        <v>52.089240000000004</v>
      </c>
      <c r="CO771" s="33">
        <f>IF($CA771="DC",CN771+(CI771*(1-'2. AC Monitors'!$D$21)),CN771)</f>
        <v>52.089240000000004</v>
      </c>
      <c r="CP771" s="35">
        <f>('2. AC Monitors'!$A$8*'1. Version 7 Dataset'!$R771)+'2. AC Monitors'!$C$8</f>
        <v>39.583359999999999</v>
      </c>
      <c r="CQ771" s="35">
        <f t="shared" si="90"/>
        <v>0</v>
      </c>
      <c r="CR771" s="33">
        <f>(IF(CD771=TRUE,CI771+(CI771*'2. AC Monitors'!$D$15),'1. Version 7 Dataset'!CI771))*0.85</f>
        <v>41.856855999999993</v>
      </c>
      <c r="CS771" s="35">
        <f t="shared" ref="CS771:CS834" si="91">IF(BX771&lt;=CR771,1,0)</f>
        <v>0</v>
      </c>
      <c r="CT771" s="35">
        <f>($AZ771*$R771*'3. Signage Displays'!$A$7)+'3. Signage Displays'!$B$7*TANH('3. Signage Displays'!$C$7*('1. Version 7 Dataset'!$R771+'3. Signage Displays'!$D$7)+'3. Signage Displays'!$E$7)+'3. Signage Displays'!$F$7</f>
        <v>34.013794140014213</v>
      </c>
      <c r="CU771" s="36">
        <f>($AZ771*$R771*'3. Signage Displays'!$A$7)</f>
        <v>3.3095219200000008</v>
      </c>
      <c r="CV771" s="37">
        <f>BE771-(AZ771*R771*'3. Signage Displays'!$A$7)</f>
        <v>15.79047808</v>
      </c>
      <c r="CW771" s="37">
        <f>IF(CC771=TRUE,CV771-(CT771*'3. Signage Displays'!$A$12),CV771)</f>
        <v>15.79047808</v>
      </c>
      <c r="CX771" s="38">
        <f>'3. Signage Displays'!$B$7*TANH('3. Signage Displays'!$C$7*('1. Version 7 Dataset'!R771+'3. Signage Displays'!$D$7)+'3. Signage Displays'!$E$7)+'3. Signage Displays'!$F$7</f>
        <v>30.704272220014218</v>
      </c>
      <c r="CY771" s="28">
        <f t="shared" ref="CY771:CY834" si="92">IF(CW771&lt;=CX771,1,0)</f>
        <v>1</v>
      </c>
    </row>
    <row r="772" spans="1:103" s="17" customFormat="1" ht="19.5" customHeight="1">
      <c r="A772" s="28">
        <v>637</v>
      </c>
      <c r="B772" s="29" t="s">
        <v>446</v>
      </c>
      <c r="C772" s="29" t="s">
        <v>521</v>
      </c>
      <c r="D772" s="29" t="s">
        <v>522</v>
      </c>
      <c r="E772" s="29" t="s">
        <v>449</v>
      </c>
      <c r="F772" s="29" t="s">
        <v>523</v>
      </c>
      <c r="G772" s="29" t="s">
        <v>524</v>
      </c>
      <c r="H772" s="29"/>
      <c r="I772" s="29" t="s">
        <v>78</v>
      </c>
      <c r="J772" s="29" t="s">
        <v>132</v>
      </c>
      <c r="K772" s="29"/>
      <c r="L772" s="29" t="s">
        <v>80</v>
      </c>
      <c r="M772" s="29"/>
      <c r="N772" s="30">
        <v>500</v>
      </c>
      <c r="O772" s="30">
        <v>12.8</v>
      </c>
      <c r="P772" s="30">
        <v>20.399999999999999</v>
      </c>
      <c r="Q772" s="31">
        <v>24.1</v>
      </c>
      <c r="R772" s="30">
        <v>260.33999999999997</v>
      </c>
      <c r="S772" s="30">
        <v>1.6</v>
      </c>
      <c r="T772" s="30">
        <v>1200</v>
      </c>
      <c r="U772" s="30">
        <v>1920</v>
      </c>
      <c r="V772" s="32">
        <v>2.2999999999999998</v>
      </c>
      <c r="W772" s="30">
        <v>8850</v>
      </c>
      <c r="X772" s="30">
        <v>60</v>
      </c>
      <c r="Y772" s="30">
        <v>34.700000000000003</v>
      </c>
      <c r="Z772" s="29" t="s">
        <v>81</v>
      </c>
      <c r="AA772" s="29" t="s">
        <v>82</v>
      </c>
      <c r="AB772" s="30">
        <v>60</v>
      </c>
      <c r="AC772" s="30">
        <v>60</v>
      </c>
      <c r="AD772" s="29" t="s">
        <v>84</v>
      </c>
      <c r="AE772" s="29" t="s">
        <v>84</v>
      </c>
      <c r="AF772" s="29" t="s">
        <v>101</v>
      </c>
      <c r="AG772" s="29"/>
      <c r="AH772" s="29" t="s">
        <v>86</v>
      </c>
      <c r="AI772" s="29"/>
      <c r="AJ772" s="29" t="s">
        <v>86</v>
      </c>
      <c r="AK772" s="29" t="s">
        <v>86</v>
      </c>
      <c r="AL772" s="29" t="s">
        <v>87</v>
      </c>
      <c r="AM772" s="29"/>
      <c r="AN772" s="29" t="s">
        <v>86</v>
      </c>
      <c r="AO772" s="29" t="s">
        <v>86</v>
      </c>
      <c r="AP772" s="29" t="s">
        <v>86</v>
      </c>
      <c r="AQ772" s="29" t="s">
        <v>96</v>
      </c>
      <c r="AR772" s="29"/>
      <c r="AS772" s="29" t="s">
        <v>84</v>
      </c>
      <c r="AT772" s="29" t="s">
        <v>89</v>
      </c>
      <c r="AU772" s="29"/>
      <c r="AV772" s="30">
        <v>10</v>
      </c>
      <c r="AW772" s="29" t="s">
        <v>84</v>
      </c>
      <c r="AX772" s="29" t="s">
        <v>83</v>
      </c>
      <c r="AY772" s="30">
        <v>300</v>
      </c>
      <c r="AZ772" s="30">
        <v>282.10000000000002</v>
      </c>
      <c r="BA772" s="30">
        <v>152.1</v>
      </c>
      <c r="BB772" s="30">
        <v>202.7</v>
      </c>
      <c r="BC772" s="29"/>
      <c r="BD772" s="29"/>
      <c r="BE772" s="30">
        <v>19.91</v>
      </c>
      <c r="BF772" s="29"/>
      <c r="BG772" s="30">
        <v>0.62</v>
      </c>
      <c r="BH772" s="29"/>
      <c r="BI772" s="29"/>
      <c r="BJ772" s="30">
        <v>0.24</v>
      </c>
      <c r="BK772" s="30">
        <v>64.569999999999993</v>
      </c>
      <c r="BL772" s="30">
        <v>64.569999999999993</v>
      </c>
      <c r="BM772" s="30">
        <v>65.95</v>
      </c>
      <c r="BN772" s="29"/>
      <c r="BO772" s="29"/>
      <c r="BP772" s="30">
        <v>0.26</v>
      </c>
      <c r="BQ772" s="30">
        <v>0.63</v>
      </c>
      <c r="BR772" s="30">
        <v>0.66</v>
      </c>
      <c r="BS772" s="30">
        <v>19.84</v>
      </c>
      <c r="BT772" s="30">
        <v>64.430000000000007</v>
      </c>
      <c r="BU772" s="29"/>
      <c r="BV772" s="30">
        <v>0</v>
      </c>
      <c r="BW772" s="28">
        <v>637</v>
      </c>
      <c r="BX772" s="33">
        <f t="shared" si="87"/>
        <v>64.574339999999992</v>
      </c>
      <c r="BY772" s="34">
        <f>IF(COUNTIF($G$2:G772,G772)=1,1,0)</f>
        <v>1</v>
      </c>
      <c r="BZ772" s="34">
        <f t="shared" si="88"/>
        <v>1</v>
      </c>
      <c r="CA772" s="28" t="s">
        <v>3405</v>
      </c>
      <c r="CB772" s="34" t="b">
        <f t="shared" si="86"/>
        <v>0</v>
      </c>
      <c r="CC772" s="34" t="b">
        <f t="shared" si="89"/>
        <v>0</v>
      </c>
      <c r="CD772" s="34" t="b">
        <f t="array" ref="CD772">ISNUMBER(SEARCH("Touch Screen",$AJ772))</f>
        <v>0</v>
      </c>
      <c r="CE772" s="34"/>
      <c r="CF772" s="34"/>
      <c r="CG772" s="32">
        <v>34.700000000000003</v>
      </c>
      <c r="CH772" s="28">
        <v>0</v>
      </c>
      <c r="CI772" s="33">
        <f>('2. AC Monitors'!$A$8*'1. Version 7 Dataset'!$R772)+('1. Version 7 Dataset'!$V772*'2. AC Monitors'!$B$8)+'2. AC Monitors'!$C$8</f>
        <v>49.421479999999995</v>
      </c>
      <c r="CJ772" s="35">
        <f>BX772-('2. AC Monitors'!$B$8*V772)</f>
        <v>54.914339999999996</v>
      </c>
      <c r="CK772" s="33">
        <f>IF($CH772=0,CJ772,CJ772-('2. AC Monitors'!$A$15*'1. Version 7 Dataset'!$CG772))</f>
        <v>54.914339999999996</v>
      </c>
      <c r="CL772" s="33">
        <f>IF($CC772=TRUE,'1. Version 7 Dataset'!CK772-($CI772*'2. AC Monitors'!$B$15),'1. Version 7 Dataset'!CK772)</f>
        <v>54.914339999999996</v>
      </c>
      <c r="CM772" s="33">
        <f>IF($CD772=TRUE,CL772-($CI772*'2. AC Monitors'!$D$15),CL772)</f>
        <v>54.914339999999996</v>
      </c>
      <c r="CN772" s="33">
        <f>IF($CB772=TRUE,CM772-($CI772*'2. AC Monitors'!$E$15),CM772)</f>
        <v>54.914339999999996</v>
      </c>
      <c r="CO772" s="33">
        <f>IF($CA772="DC",CN772+(CI772*(1-'2. AC Monitors'!$D$21)),CN772)</f>
        <v>54.914339999999996</v>
      </c>
      <c r="CP772" s="35">
        <f>('2. AC Monitors'!$A$8*'1. Version 7 Dataset'!$R772)+'2. AC Monitors'!$C$8</f>
        <v>39.761479999999992</v>
      </c>
      <c r="CQ772" s="35">
        <f t="shared" si="90"/>
        <v>0</v>
      </c>
      <c r="CR772" s="33">
        <f>(IF(CD772=TRUE,CI772+(CI772*'2. AC Monitors'!$D$15),'1. Version 7 Dataset'!CI772))*0.85</f>
        <v>42.008257999999998</v>
      </c>
      <c r="CS772" s="35">
        <f t="shared" si="91"/>
        <v>0</v>
      </c>
      <c r="CT772" s="35">
        <f>($AZ772*$R772*'3. Signage Displays'!$A$7)+'3. Signage Displays'!$B$7*TANH('3. Signage Displays'!$C$7*('1. Version 7 Dataset'!$R772+'3. Signage Displays'!$D$7)+'3. Signage Displays'!$E$7)+'3. Signage Displays'!$F$7</f>
        <v>33.728846068914386</v>
      </c>
      <c r="CU772" s="36">
        <f>($AZ772*$R772*'3. Signage Displays'!$A$7)</f>
        <v>2.9376765600000003</v>
      </c>
      <c r="CV772" s="37">
        <f>BE772-(AZ772*R772*'3. Signage Displays'!$A$7)</f>
        <v>16.97232344</v>
      </c>
      <c r="CW772" s="37">
        <f>IF(CC772=TRUE,CV772-(CT772*'3. Signage Displays'!$A$12),CV772)</f>
        <v>16.97232344</v>
      </c>
      <c r="CX772" s="38">
        <f>'3. Signage Displays'!$B$7*TANH('3. Signage Displays'!$C$7*('1. Version 7 Dataset'!R772+'3. Signage Displays'!$D$7)+'3. Signage Displays'!$E$7)+'3. Signage Displays'!$F$7</f>
        <v>30.791169508914386</v>
      </c>
      <c r="CY772" s="28">
        <f t="shared" si="92"/>
        <v>1</v>
      </c>
    </row>
    <row r="773" spans="1:103" s="17" customFormat="1" ht="19.5" customHeight="1">
      <c r="A773" s="28">
        <v>703</v>
      </c>
      <c r="B773" s="29" t="s">
        <v>446</v>
      </c>
      <c r="C773" s="29" t="s">
        <v>535</v>
      </c>
      <c r="D773" s="29" t="s">
        <v>536</v>
      </c>
      <c r="E773" s="29" t="s">
        <v>449</v>
      </c>
      <c r="F773" s="29" t="s">
        <v>537</v>
      </c>
      <c r="G773" s="29" t="s">
        <v>538</v>
      </c>
      <c r="H773" s="29"/>
      <c r="I773" s="29" t="s">
        <v>78</v>
      </c>
      <c r="J773" s="29" t="s">
        <v>132</v>
      </c>
      <c r="K773" s="29"/>
      <c r="L773" s="29" t="s">
        <v>80</v>
      </c>
      <c r="M773" s="29"/>
      <c r="N773" s="30">
        <v>500</v>
      </c>
      <c r="O773" s="30">
        <v>12.8</v>
      </c>
      <c r="P773" s="30">
        <v>20.399999999999999</v>
      </c>
      <c r="Q773" s="31">
        <v>24.1</v>
      </c>
      <c r="R773" s="30">
        <v>260.33999999999997</v>
      </c>
      <c r="S773" s="30">
        <v>1.6</v>
      </c>
      <c r="T773" s="30">
        <v>1200</v>
      </c>
      <c r="U773" s="30">
        <v>1920</v>
      </c>
      <c r="V773" s="32">
        <v>2.2999999999999998</v>
      </c>
      <c r="W773" s="30">
        <v>8850</v>
      </c>
      <c r="X773" s="30">
        <v>60</v>
      </c>
      <c r="Y773" s="30">
        <v>34.700000000000003</v>
      </c>
      <c r="Z773" s="29" t="s">
        <v>81</v>
      </c>
      <c r="AA773" s="29" t="s">
        <v>82</v>
      </c>
      <c r="AB773" s="30">
        <v>60</v>
      </c>
      <c r="AC773" s="30">
        <v>60</v>
      </c>
      <c r="AD773" s="29" t="s">
        <v>84</v>
      </c>
      <c r="AE773" s="29" t="s">
        <v>84</v>
      </c>
      <c r="AF773" s="29" t="s">
        <v>539</v>
      </c>
      <c r="AG773" s="29"/>
      <c r="AH773" s="29" t="s">
        <v>86</v>
      </c>
      <c r="AI773" s="29"/>
      <c r="AJ773" s="29" t="s">
        <v>86</v>
      </c>
      <c r="AK773" s="29" t="s">
        <v>86</v>
      </c>
      <c r="AL773" s="29" t="s">
        <v>87</v>
      </c>
      <c r="AM773" s="29"/>
      <c r="AN773" s="29" t="s">
        <v>86</v>
      </c>
      <c r="AO773" s="29" t="s">
        <v>86</v>
      </c>
      <c r="AP773" s="29" t="s">
        <v>86</v>
      </c>
      <c r="AQ773" s="29" t="s">
        <v>96</v>
      </c>
      <c r="AR773" s="29"/>
      <c r="AS773" s="29" t="s">
        <v>84</v>
      </c>
      <c r="AT773" s="29" t="s">
        <v>89</v>
      </c>
      <c r="AU773" s="29"/>
      <c r="AV773" s="30">
        <v>10</v>
      </c>
      <c r="AW773" s="29" t="s">
        <v>84</v>
      </c>
      <c r="AX773" s="29" t="s">
        <v>83</v>
      </c>
      <c r="AY773" s="30">
        <v>300</v>
      </c>
      <c r="AZ773" s="30">
        <v>290.5</v>
      </c>
      <c r="BA773" s="30">
        <v>226.5</v>
      </c>
      <c r="BB773" s="30">
        <v>201.2</v>
      </c>
      <c r="BC773" s="29"/>
      <c r="BD773" s="29"/>
      <c r="BE773" s="30">
        <v>15.78</v>
      </c>
      <c r="BF773" s="29"/>
      <c r="BG773" s="30">
        <v>0.46</v>
      </c>
      <c r="BH773" s="29"/>
      <c r="BI773" s="29"/>
      <c r="BJ773" s="30">
        <v>0.43</v>
      </c>
      <c r="BK773" s="30">
        <v>50.97</v>
      </c>
      <c r="BL773" s="30">
        <v>50.97</v>
      </c>
      <c r="BM773" s="30">
        <v>66</v>
      </c>
      <c r="BN773" s="29"/>
      <c r="BO773" s="29"/>
      <c r="BP773" s="30">
        <v>0.45</v>
      </c>
      <c r="BQ773" s="30">
        <v>0.48</v>
      </c>
      <c r="BR773" s="29"/>
      <c r="BS773" s="30">
        <v>15.7</v>
      </c>
      <c r="BT773" s="30">
        <v>50.87</v>
      </c>
      <c r="BU773" s="29"/>
      <c r="BV773" s="30">
        <v>0</v>
      </c>
      <c r="BW773" s="28">
        <v>703</v>
      </c>
      <c r="BX773" s="33">
        <f t="shared" si="87"/>
        <v>51.000720000000001</v>
      </c>
      <c r="BY773" s="34">
        <f>IF(COUNTIF($G$2:G773,G773)=1,1,0)</f>
        <v>1</v>
      </c>
      <c r="BZ773" s="34">
        <f t="shared" si="88"/>
        <v>1</v>
      </c>
      <c r="CA773" s="28" t="s">
        <v>3405</v>
      </c>
      <c r="CB773" s="34" t="b">
        <f t="shared" si="86"/>
        <v>0</v>
      </c>
      <c r="CC773" s="34" t="b">
        <f t="shared" si="89"/>
        <v>0</v>
      </c>
      <c r="CD773" s="34" t="b">
        <f t="array" ref="CD773">ISNUMBER(SEARCH("Touch Screen",$AJ773))</f>
        <v>0</v>
      </c>
      <c r="CE773" s="34"/>
      <c r="CF773" s="34"/>
      <c r="CG773" s="32">
        <v>34.700000000000003</v>
      </c>
      <c r="CH773" s="28">
        <v>0</v>
      </c>
      <c r="CI773" s="33">
        <f>('2. AC Monitors'!$A$8*'1. Version 7 Dataset'!$R773)+('1. Version 7 Dataset'!$V773*'2. AC Monitors'!$B$8)+'2. AC Monitors'!$C$8</f>
        <v>49.421479999999995</v>
      </c>
      <c r="CJ773" s="35">
        <f>BX773-('2. AC Monitors'!$B$8*V773)</f>
        <v>41.340720000000005</v>
      </c>
      <c r="CK773" s="33">
        <f>IF($CH773=0,CJ773,CJ773-('2. AC Monitors'!$A$15*'1. Version 7 Dataset'!$CG773))</f>
        <v>41.340720000000005</v>
      </c>
      <c r="CL773" s="33">
        <f>IF($CC773=TRUE,'1. Version 7 Dataset'!CK773-($CI773*'2. AC Monitors'!$B$15),'1. Version 7 Dataset'!CK773)</f>
        <v>41.340720000000005</v>
      </c>
      <c r="CM773" s="33">
        <f>IF($CD773=TRUE,CL773-($CI773*'2. AC Monitors'!$D$15),CL773)</f>
        <v>41.340720000000005</v>
      </c>
      <c r="CN773" s="33">
        <f>IF($CB773=TRUE,CM773-($CI773*'2. AC Monitors'!$E$15),CM773)</f>
        <v>41.340720000000005</v>
      </c>
      <c r="CO773" s="33">
        <f>IF($CA773="DC",CN773+(CI773*(1-'2. AC Monitors'!$D$21)),CN773)</f>
        <v>41.340720000000005</v>
      </c>
      <c r="CP773" s="35">
        <f>('2. AC Monitors'!$A$8*'1. Version 7 Dataset'!$R773)+'2. AC Monitors'!$C$8</f>
        <v>39.761479999999992</v>
      </c>
      <c r="CQ773" s="35">
        <f t="shared" si="90"/>
        <v>0</v>
      </c>
      <c r="CR773" s="33">
        <f>(IF(CD773=TRUE,CI773+(CI773*'2. AC Monitors'!$D$15),'1. Version 7 Dataset'!CI773))*0.85</f>
        <v>42.008257999999998</v>
      </c>
      <c r="CS773" s="35">
        <f t="shared" si="91"/>
        <v>0</v>
      </c>
      <c r="CT773" s="35">
        <f>($AZ773*$R773*'3. Signage Displays'!$A$7)+'3. Signage Displays'!$B$7*TANH('3. Signage Displays'!$C$7*('1. Version 7 Dataset'!$R773+'3. Signage Displays'!$D$7)+'3. Signage Displays'!$E$7)+'3. Signage Displays'!$F$7</f>
        <v>33.816320308914385</v>
      </c>
      <c r="CU773" s="36">
        <f>($AZ773*$R773*'3. Signage Displays'!$A$7)</f>
        <v>3.0251508</v>
      </c>
      <c r="CV773" s="37">
        <f>BE773-(AZ773*R773*'3. Signage Displays'!$A$7)</f>
        <v>12.754849199999999</v>
      </c>
      <c r="CW773" s="37">
        <f>IF(CC773=TRUE,CV773-(CT773*'3. Signage Displays'!$A$12),CV773)</f>
        <v>12.754849199999999</v>
      </c>
      <c r="CX773" s="38">
        <f>'3. Signage Displays'!$B$7*TANH('3. Signage Displays'!$C$7*('1. Version 7 Dataset'!R773+'3. Signage Displays'!$D$7)+'3. Signage Displays'!$E$7)+'3. Signage Displays'!$F$7</f>
        <v>30.791169508914386</v>
      </c>
      <c r="CY773" s="28">
        <f t="shared" si="92"/>
        <v>1</v>
      </c>
    </row>
    <row r="774" spans="1:103" s="17" customFormat="1" ht="19.5" customHeight="1">
      <c r="A774" s="28">
        <v>706</v>
      </c>
      <c r="B774" s="29" t="s">
        <v>446</v>
      </c>
      <c r="C774" s="29" t="s">
        <v>652</v>
      </c>
      <c r="D774" s="29" t="s">
        <v>653</v>
      </c>
      <c r="E774" s="29" t="s">
        <v>449</v>
      </c>
      <c r="F774" s="29" t="s">
        <v>654</v>
      </c>
      <c r="G774" s="29" t="s">
        <v>655</v>
      </c>
      <c r="H774" s="29"/>
      <c r="I774" s="29" t="s">
        <v>78</v>
      </c>
      <c r="J774" s="29" t="s">
        <v>132</v>
      </c>
      <c r="K774" s="29"/>
      <c r="L774" s="29" t="s">
        <v>80</v>
      </c>
      <c r="M774" s="29"/>
      <c r="N774" s="30">
        <v>500</v>
      </c>
      <c r="O774" s="30">
        <v>12.8</v>
      </c>
      <c r="P774" s="30">
        <v>20.399999999999999</v>
      </c>
      <c r="Q774" s="31">
        <v>24.1</v>
      </c>
      <c r="R774" s="30">
        <v>260.33999999999997</v>
      </c>
      <c r="S774" s="30">
        <v>1.6</v>
      </c>
      <c r="T774" s="30">
        <v>1200</v>
      </c>
      <c r="U774" s="30">
        <v>1920</v>
      </c>
      <c r="V774" s="32">
        <v>2.2999999999999998</v>
      </c>
      <c r="W774" s="30">
        <v>8850</v>
      </c>
      <c r="X774" s="30">
        <v>60</v>
      </c>
      <c r="Y774" s="30">
        <v>34.700000000000003</v>
      </c>
      <c r="Z774" s="29" t="s">
        <v>81</v>
      </c>
      <c r="AA774" s="29" t="s">
        <v>82</v>
      </c>
      <c r="AB774" s="30">
        <v>1000</v>
      </c>
      <c r="AC774" s="30">
        <v>1000</v>
      </c>
      <c r="AD774" s="29" t="s">
        <v>84</v>
      </c>
      <c r="AE774" s="29" t="s">
        <v>84</v>
      </c>
      <c r="AF774" s="29" t="s">
        <v>101</v>
      </c>
      <c r="AG774" s="29"/>
      <c r="AH774" s="29" t="s">
        <v>86</v>
      </c>
      <c r="AI774" s="29"/>
      <c r="AJ774" s="29" t="s">
        <v>86</v>
      </c>
      <c r="AK774" s="29" t="s">
        <v>86</v>
      </c>
      <c r="AL774" s="29" t="s">
        <v>102</v>
      </c>
      <c r="AM774" s="29"/>
      <c r="AN774" s="29" t="s">
        <v>86</v>
      </c>
      <c r="AO774" s="29" t="s">
        <v>86</v>
      </c>
      <c r="AP774" s="29" t="s">
        <v>86</v>
      </c>
      <c r="AQ774" s="29" t="s">
        <v>96</v>
      </c>
      <c r="AR774" s="29"/>
      <c r="AS774" s="29" t="s">
        <v>84</v>
      </c>
      <c r="AT774" s="29" t="s">
        <v>89</v>
      </c>
      <c r="AU774" s="29"/>
      <c r="AV774" s="30">
        <v>10</v>
      </c>
      <c r="AW774" s="29" t="s">
        <v>84</v>
      </c>
      <c r="AX774" s="29" t="s">
        <v>83</v>
      </c>
      <c r="AY774" s="30">
        <v>300</v>
      </c>
      <c r="AZ774" s="30">
        <v>299</v>
      </c>
      <c r="BA774" s="30">
        <v>258.8</v>
      </c>
      <c r="BB774" s="30">
        <v>202.3</v>
      </c>
      <c r="BC774" s="29"/>
      <c r="BD774" s="29"/>
      <c r="BE774" s="30">
        <v>17.02</v>
      </c>
      <c r="BF774" s="29"/>
      <c r="BG774" s="30">
        <v>0.22</v>
      </c>
      <c r="BH774" s="29"/>
      <c r="BI774" s="29"/>
      <c r="BJ774" s="30">
        <v>0.18</v>
      </c>
      <c r="BK774" s="30">
        <v>53.45</v>
      </c>
      <c r="BL774" s="30">
        <v>53.45</v>
      </c>
      <c r="BM774" s="30">
        <v>59.19</v>
      </c>
      <c r="BN774" s="29"/>
      <c r="BO774" s="29"/>
      <c r="BP774" s="30">
        <v>0.21</v>
      </c>
      <c r="BQ774" s="30">
        <v>0.25</v>
      </c>
      <c r="BR774" s="29"/>
      <c r="BS774" s="30">
        <v>16.82</v>
      </c>
      <c r="BT774" s="30">
        <v>53.01</v>
      </c>
      <c r="BU774" s="29"/>
      <c r="BV774" s="30">
        <v>0</v>
      </c>
      <c r="BW774" s="28">
        <v>706</v>
      </c>
      <c r="BX774" s="33">
        <f t="shared" si="87"/>
        <v>53.435999999999993</v>
      </c>
      <c r="BY774" s="34">
        <f>IF(COUNTIF($G$2:G774,G774)=1,1,0)</f>
        <v>1</v>
      </c>
      <c r="BZ774" s="34">
        <f t="shared" si="88"/>
        <v>1</v>
      </c>
      <c r="CA774" s="28" t="s">
        <v>3405</v>
      </c>
      <c r="CB774" s="34" t="b">
        <f t="shared" ref="CB774:CB837" si="93">ISNUMBER(SEARCH("curved screen",AH774))</f>
        <v>0</v>
      </c>
      <c r="CC774" s="34" t="b">
        <f t="shared" si="89"/>
        <v>0</v>
      </c>
      <c r="CD774" s="34" t="b">
        <f t="array" ref="CD774">ISNUMBER(SEARCH("Touch Screen",$AJ774))</f>
        <v>0</v>
      </c>
      <c r="CE774" s="34"/>
      <c r="CF774" s="34"/>
      <c r="CG774" s="32">
        <v>34.700000000000003</v>
      </c>
      <c r="CH774" s="28">
        <v>0</v>
      </c>
      <c r="CI774" s="33">
        <f>('2. AC Monitors'!$A$8*'1. Version 7 Dataset'!$R774)+('1. Version 7 Dataset'!$V774*'2. AC Monitors'!$B$8)+'2. AC Monitors'!$C$8</f>
        <v>49.421479999999995</v>
      </c>
      <c r="CJ774" s="35">
        <f>BX774-('2. AC Monitors'!$B$8*V774)</f>
        <v>43.775999999999996</v>
      </c>
      <c r="CK774" s="33">
        <f>IF($CH774=0,CJ774,CJ774-('2. AC Monitors'!$A$15*'1. Version 7 Dataset'!$CG774))</f>
        <v>43.775999999999996</v>
      </c>
      <c r="CL774" s="33">
        <f>IF($CC774=TRUE,'1. Version 7 Dataset'!CK774-($CI774*'2. AC Monitors'!$B$15),'1. Version 7 Dataset'!CK774)</f>
        <v>43.775999999999996</v>
      </c>
      <c r="CM774" s="33">
        <f>IF($CD774=TRUE,CL774-($CI774*'2. AC Monitors'!$D$15),CL774)</f>
        <v>43.775999999999996</v>
      </c>
      <c r="CN774" s="33">
        <f>IF($CB774=TRUE,CM774-($CI774*'2. AC Monitors'!$E$15),CM774)</f>
        <v>43.775999999999996</v>
      </c>
      <c r="CO774" s="33">
        <f>IF($CA774="DC",CN774+(CI774*(1-'2. AC Monitors'!$D$21)),CN774)</f>
        <v>43.775999999999996</v>
      </c>
      <c r="CP774" s="35">
        <f>('2. AC Monitors'!$A$8*'1. Version 7 Dataset'!$R774)+'2. AC Monitors'!$C$8</f>
        <v>39.761479999999992</v>
      </c>
      <c r="CQ774" s="35">
        <f t="shared" si="90"/>
        <v>0</v>
      </c>
      <c r="CR774" s="33">
        <f>(IF(CD774=TRUE,CI774+(CI774*'2. AC Monitors'!$D$15),'1. Version 7 Dataset'!CI774))*0.85</f>
        <v>42.008257999999998</v>
      </c>
      <c r="CS774" s="35">
        <f t="shared" si="91"/>
        <v>0</v>
      </c>
      <c r="CT774" s="35">
        <f>($AZ774*$R774*'3. Signage Displays'!$A$7)+'3. Signage Displays'!$B$7*TANH('3. Signage Displays'!$C$7*('1. Version 7 Dataset'!$R774+'3. Signage Displays'!$D$7)+'3. Signage Displays'!$E$7)+'3. Signage Displays'!$F$7</f>
        <v>33.904835908914386</v>
      </c>
      <c r="CU774" s="36">
        <f>($AZ774*$R774*'3. Signage Displays'!$A$7)</f>
        <v>3.1136663999999996</v>
      </c>
      <c r="CV774" s="37">
        <f>BE774-(AZ774*R774*'3. Signage Displays'!$A$7)</f>
        <v>13.9063336</v>
      </c>
      <c r="CW774" s="37">
        <f>IF(CC774=TRUE,CV774-(CT774*'3. Signage Displays'!$A$12),CV774)</f>
        <v>13.9063336</v>
      </c>
      <c r="CX774" s="38">
        <f>'3. Signage Displays'!$B$7*TANH('3. Signage Displays'!$C$7*('1. Version 7 Dataset'!R774+'3. Signage Displays'!$D$7)+'3. Signage Displays'!$E$7)+'3. Signage Displays'!$F$7</f>
        <v>30.791169508914386</v>
      </c>
      <c r="CY774" s="28">
        <f t="shared" si="92"/>
        <v>1</v>
      </c>
    </row>
    <row r="775" spans="1:103" s="17" customFormat="1" ht="19.5" customHeight="1">
      <c r="A775" s="28">
        <v>746</v>
      </c>
      <c r="B775" s="29" t="s">
        <v>446</v>
      </c>
      <c r="C775" s="29" t="s">
        <v>479</v>
      </c>
      <c r="D775" s="29" t="s">
        <v>480</v>
      </c>
      <c r="E775" s="29" t="s">
        <v>449</v>
      </c>
      <c r="F775" s="29" t="s">
        <v>481</v>
      </c>
      <c r="G775" s="29" t="s">
        <v>482</v>
      </c>
      <c r="H775" s="29" t="s">
        <v>483</v>
      </c>
      <c r="I775" s="29" t="s">
        <v>78</v>
      </c>
      <c r="J775" s="29" t="s">
        <v>79</v>
      </c>
      <c r="K775" s="29"/>
      <c r="L775" s="29" t="s">
        <v>80</v>
      </c>
      <c r="M775" s="29"/>
      <c r="N775" s="30">
        <v>500</v>
      </c>
      <c r="O775" s="30">
        <v>12.8</v>
      </c>
      <c r="P775" s="30">
        <v>20.399999999999999</v>
      </c>
      <c r="Q775" s="31">
        <v>24.1</v>
      </c>
      <c r="R775" s="30">
        <v>260.33999999999997</v>
      </c>
      <c r="S775" s="30">
        <v>1.6</v>
      </c>
      <c r="T775" s="30">
        <v>1200</v>
      </c>
      <c r="U775" s="30">
        <v>1920</v>
      </c>
      <c r="V775" s="32">
        <v>2.2999999999999998</v>
      </c>
      <c r="W775" s="30">
        <v>8850</v>
      </c>
      <c r="X775" s="30">
        <v>60</v>
      </c>
      <c r="Y775" s="30">
        <v>33.5</v>
      </c>
      <c r="Z775" s="29" t="s">
        <v>81</v>
      </c>
      <c r="AA775" s="29" t="s">
        <v>82</v>
      </c>
      <c r="AB775" s="29"/>
      <c r="AC775" s="29"/>
      <c r="AD775" s="29" t="s">
        <v>84</v>
      </c>
      <c r="AE775" s="29" t="s">
        <v>84</v>
      </c>
      <c r="AF775" s="29" t="s">
        <v>469</v>
      </c>
      <c r="AG775" s="29"/>
      <c r="AH775" s="29" t="s">
        <v>86</v>
      </c>
      <c r="AI775" s="29"/>
      <c r="AJ775" s="29" t="s">
        <v>86</v>
      </c>
      <c r="AK775" s="29" t="s">
        <v>86</v>
      </c>
      <c r="AL775" s="29" t="s">
        <v>87</v>
      </c>
      <c r="AM775" s="29"/>
      <c r="AN775" s="29" t="s">
        <v>86</v>
      </c>
      <c r="AO775" s="29" t="s">
        <v>86</v>
      </c>
      <c r="AP775" s="29" t="s">
        <v>86</v>
      </c>
      <c r="AQ775" s="29" t="s">
        <v>96</v>
      </c>
      <c r="AR775" s="29"/>
      <c r="AS775" s="29" t="s">
        <v>84</v>
      </c>
      <c r="AT775" s="29" t="s">
        <v>89</v>
      </c>
      <c r="AU775" s="29"/>
      <c r="AV775" s="30">
        <v>10</v>
      </c>
      <c r="AW775" s="29" t="s">
        <v>84</v>
      </c>
      <c r="AX775" s="29" t="s">
        <v>83</v>
      </c>
      <c r="AY775" s="30">
        <v>250</v>
      </c>
      <c r="AZ775" s="30">
        <v>279.3</v>
      </c>
      <c r="BA775" s="30">
        <v>265.89999999999998</v>
      </c>
      <c r="BB775" s="30">
        <v>200</v>
      </c>
      <c r="BC775" s="29"/>
      <c r="BD775" s="29"/>
      <c r="BE775" s="30">
        <v>17.100000000000001</v>
      </c>
      <c r="BF775" s="29"/>
      <c r="BG775" s="30">
        <v>0.1</v>
      </c>
      <c r="BH775" s="30">
        <v>0.15</v>
      </c>
      <c r="BI775" s="29"/>
      <c r="BJ775" s="30">
        <v>0.08</v>
      </c>
      <c r="BK775" s="30">
        <v>53.02</v>
      </c>
      <c r="BL775" s="30">
        <v>53.02</v>
      </c>
      <c r="BM775" s="30">
        <v>59.19</v>
      </c>
      <c r="BN775" s="29"/>
      <c r="BO775" s="29"/>
      <c r="BP775" s="30">
        <v>0.15</v>
      </c>
      <c r="BQ775" s="30">
        <v>0.19</v>
      </c>
      <c r="BR775" s="30">
        <v>0.22</v>
      </c>
      <c r="BS775" s="30">
        <v>17.149999999999999</v>
      </c>
      <c r="BT775" s="30">
        <v>53.72</v>
      </c>
      <c r="BU775" s="29"/>
      <c r="BV775" s="30">
        <v>0</v>
      </c>
      <c r="BW775" s="28">
        <v>746</v>
      </c>
      <c r="BX775" s="33">
        <f t="shared" si="87"/>
        <v>52.998000000000005</v>
      </c>
      <c r="BY775" s="34">
        <f>IF(COUNTIF($G$2:G775,G775)=1,1,0)</f>
        <v>1</v>
      </c>
      <c r="BZ775" s="34">
        <f t="shared" si="88"/>
        <v>1</v>
      </c>
      <c r="CA775" s="28" t="s">
        <v>3405</v>
      </c>
      <c r="CB775" s="34" t="b">
        <f t="shared" si="93"/>
        <v>0</v>
      </c>
      <c r="CC775" s="34" t="b">
        <f t="shared" si="89"/>
        <v>0</v>
      </c>
      <c r="CD775" s="34" t="b">
        <f t="array" ref="CD775">ISNUMBER(SEARCH("Touch Screen",$AJ775))</f>
        <v>0</v>
      </c>
      <c r="CE775" s="34"/>
      <c r="CF775" s="34"/>
      <c r="CG775" s="32">
        <v>33.5</v>
      </c>
      <c r="CH775" s="28">
        <v>0</v>
      </c>
      <c r="CI775" s="33">
        <f>('2. AC Monitors'!$A$8*'1. Version 7 Dataset'!$R775)+('1. Version 7 Dataset'!$V775*'2. AC Monitors'!$B$8)+'2. AC Monitors'!$C$8</f>
        <v>49.421479999999995</v>
      </c>
      <c r="CJ775" s="35">
        <f>BX775-('2. AC Monitors'!$B$8*V775)</f>
        <v>43.338000000000008</v>
      </c>
      <c r="CK775" s="33">
        <f>IF($CH775=0,CJ775,CJ775-('2. AC Monitors'!$A$15*'1. Version 7 Dataset'!$CG775))</f>
        <v>43.338000000000008</v>
      </c>
      <c r="CL775" s="33">
        <f>IF($CC775=TRUE,'1. Version 7 Dataset'!CK775-($CI775*'2. AC Monitors'!$B$15),'1. Version 7 Dataset'!CK775)</f>
        <v>43.338000000000008</v>
      </c>
      <c r="CM775" s="33">
        <f>IF($CD775=TRUE,CL775-($CI775*'2. AC Monitors'!$D$15),CL775)</f>
        <v>43.338000000000008</v>
      </c>
      <c r="CN775" s="33">
        <f>IF($CB775=TRUE,CM775-($CI775*'2. AC Monitors'!$E$15),CM775)</f>
        <v>43.338000000000008</v>
      </c>
      <c r="CO775" s="33">
        <f>IF($CA775="DC",CN775+(CI775*(1-'2. AC Monitors'!$D$21)),CN775)</f>
        <v>43.338000000000008</v>
      </c>
      <c r="CP775" s="35">
        <f>('2. AC Monitors'!$A$8*'1. Version 7 Dataset'!$R775)+'2. AC Monitors'!$C$8</f>
        <v>39.761479999999992</v>
      </c>
      <c r="CQ775" s="35">
        <f t="shared" si="90"/>
        <v>0</v>
      </c>
      <c r="CR775" s="33">
        <f>(IF(CD775=TRUE,CI775+(CI775*'2. AC Monitors'!$D$15),'1. Version 7 Dataset'!CI775))*0.85</f>
        <v>42.008257999999998</v>
      </c>
      <c r="CS775" s="35">
        <f t="shared" si="91"/>
        <v>0</v>
      </c>
      <c r="CT775" s="35">
        <f>($AZ775*$R775*'3. Signage Displays'!$A$7)+'3. Signage Displays'!$B$7*TANH('3. Signage Displays'!$C$7*('1. Version 7 Dataset'!$R775+'3. Signage Displays'!$D$7)+'3. Signage Displays'!$E$7)+'3. Signage Displays'!$F$7</f>
        <v>33.699687988914391</v>
      </c>
      <c r="CU775" s="36">
        <f>($AZ775*$R775*'3. Signage Displays'!$A$7)</f>
        <v>2.9085184800000001</v>
      </c>
      <c r="CV775" s="37">
        <f>BE775-(AZ775*R775*'3. Signage Displays'!$A$7)</f>
        <v>14.191481520000002</v>
      </c>
      <c r="CW775" s="37">
        <f>IF(CC775=TRUE,CV775-(CT775*'3. Signage Displays'!$A$12),CV775)</f>
        <v>14.191481520000002</v>
      </c>
      <c r="CX775" s="38">
        <f>'3. Signage Displays'!$B$7*TANH('3. Signage Displays'!$C$7*('1. Version 7 Dataset'!R775+'3. Signage Displays'!$D$7)+'3. Signage Displays'!$E$7)+'3. Signage Displays'!$F$7</f>
        <v>30.791169508914386</v>
      </c>
      <c r="CY775" s="28">
        <f t="shared" si="92"/>
        <v>1</v>
      </c>
    </row>
    <row r="776" spans="1:103" s="17" customFormat="1" ht="19.5" customHeight="1">
      <c r="A776" s="28">
        <v>812</v>
      </c>
      <c r="B776" s="29" t="s">
        <v>1268</v>
      </c>
      <c r="C776" s="29" t="s">
        <v>1563</v>
      </c>
      <c r="D776" s="29" t="s">
        <v>1564</v>
      </c>
      <c r="E776" s="29" t="s">
        <v>1271</v>
      </c>
      <c r="F776" s="29" t="s">
        <v>1565</v>
      </c>
      <c r="G776" s="29" t="s">
        <v>1564</v>
      </c>
      <c r="H776" s="29"/>
      <c r="I776" s="29" t="s">
        <v>78</v>
      </c>
      <c r="J776" s="29" t="s">
        <v>79</v>
      </c>
      <c r="K776" s="29"/>
      <c r="L776" s="29" t="s">
        <v>80</v>
      </c>
      <c r="M776" s="29"/>
      <c r="N776" s="30">
        <v>1000</v>
      </c>
      <c r="O776" s="30">
        <v>12.8</v>
      </c>
      <c r="P776" s="30">
        <v>20.399999999999999</v>
      </c>
      <c r="Q776" s="31">
        <v>24.1</v>
      </c>
      <c r="R776" s="30">
        <v>258.88</v>
      </c>
      <c r="S776" s="30">
        <v>1.6</v>
      </c>
      <c r="T776" s="30">
        <v>1200</v>
      </c>
      <c r="U776" s="30">
        <v>1920</v>
      </c>
      <c r="V776" s="32">
        <v>2.2999999999999998</v>
      </c>
      <c r="W776" s="30">
        <v>8900</v>
      </c>
      <c r="X776" s="30">
        <v>60</v>
      </c>
      <c r="Y776" s="30">
        <v>0.4</v>
      </c>
      <c r="Z776" s="29" t="s">
        <v>81</v>
      </c>
      <c r="AA776" s="29" t="s">
        <v>82</v>
      </c>
      <c r="AB776" s="30">
        <v>65</v>
      </c>
      <c r="AC776" s="30">
        <v>65</v>
      </c>
      <c r="AD776" s="29" t="s">
        <v>84</v>
      </c>
      <c r="AE776" s="29" t="s">
        <v>83</v>
      </c>
      <c r="AF776" s="29" t="s">
        <v>884</v>
      </c>
      <c r="AG776" s="29"/>
      <c r="AH776" s="29" t="s">
        <v>86</v>
      </c>
      <c r="AI776" s="29"/>
      <c r="AJ776" s="29" t="s">
        <v>86</v>
      </c>
      <c r="AK776" s="29" t="s">
        <v>86</v>
      </c>
      <c r="AL776" s="29" t="s">
        <v>87</v>
      </c>
      <c r="AM776" s="29"/>
      <c r="AN776" s="29" t="s">
        <v>86</v>
      </c>
      <c r="AO776" s="29" t="s">
        <v>86</v>
      </c>
      <c r="AP776" s="29" t="s">
        <v>86</v>
      </c>
      <c r="AQ776" s="29" t="s">
        <v>96</v>
      </c>
      <c r="AR776" s="29"/>
      <c r="AS776" s="29" t="s">
        <v>84</v>
      </c>
      <c r="AT776" s="29" t="s">
        <v>89</v>
      </c>
      <c r="AU776" s="29"/>
      <c r="AV776" s="30">
        <v>1</v>
      </c>
      <c r="AW776" s="29" t="s">
        <v>84</v>
      </c>
      <c r="AX776" s="29" t="s">
        <v>84</v>
      </c>
      <c r="AY776" s="30">
        <v>300</v>
      </c>
      <c r="AZ776" s="30">
        <v>364.9</v>
      </c>
      <c r="BA776" s="30">
        <v>359.1</v>
      </c>
      <c r="BB776" s="30">
        <v>200.1</v>
      </c>
      <c r="BC776" s="29"/>
      <c r="BD776" s="29"/>
      <c r="BE776" s="30">
        <v>17.239999999999998</v>
      </c>
      <c r="BF776" s="29"/>
      <c r="BG776" s="30">
        <v>0.22</v>
      </c>
      <c r="BH776" s="30">
        <v>0.21</v>
      </c>
      <c r="BI776" s="29"/>
      <c r="BJ776" s="30">
        <v>0.18</v>
      </c>
      <c r="BK776" s="30">
        <v>54.11</v>
      </c>
      <c r="BL776" s="30">
        <v>54.11</v>
      </c>
      <c r="BM776" s="30">
        <v>65.599999999999994</v>
      </c>
      <c r="BN776" s="29"/>
      <c r="BO776" s="29"/>
      <c r="BP776" s="30">
        <v>0.21</v>
      </c>
      <c r="BQ776" s="30">
        <v>0.25</v>
      </c>
      <c r="BR776" s="30">
        <v>0.24</v>
      </c>
      <c r="BS776" s="30">
        <v>17.09</v>
      </c>
      <c r="BT776" s="30">
        <v>53.82</v>
      </c>
      <c r="BU776" s="29"/>
      <c r="BV776" s="30">
        <v>0</v>
      </c>
      <c r="BW776" s="28">
        <v>812</v>
      </c>
      <c r="BX776" s="33">
        <f t="shared" si="87"/>
        <v>54.110519999999987</v>
      </c>
      <c r="BY776" s="34">
        <f>IF(COUNTIF($G$2:G776,G776)=1,1,0)</f>
        <v>1</v>
      </c>
      <c r="BZ776" s="34">
        <f t="shared" si="88"/>
        <v>1</v>
      </c>
      <c r="CA776" s="28" t="s">
        <v>3405</v>
      </c>
      <c r="CB776" s="34" t="b">
        <f t="shared" si="93"/>
        <v>0</v>
      </c>
      <c r="CC776" s="34" t="b">
        <f t="shared" si="89"/>
        <v>0</v>
      </c>
      <c r="CD776" s="34" t="b">
        <f t="array" ref="CD776">ISNUMBER(SEARCH("Touch Screen",$AJ776))</f>
        <v>0</v>
      </c>
      <c r="CE776" s="34"/>
      <c r="CF776" s="34"/>
      <c r="CG776" s="32">
        <v>40</v>
      </c>
      <c r="CH776" s="28">
        <v>0</v>
      </c>
      <c r="CI776" s="33">
        <f>('2. AC Monitors'!$A$8*'1. Version 7 Dataset'!$R776)+('1. Version 7 Dataset'!$V776*'2. AC Monitors'!$B$8)+'2. AC Monitors'!$C$8</f>
        <v>49.243359999999996</v>
      </c>
      <c r="CJ776" s="35">
        <f>BX776-('2. AC Monitors'!$B$8*V776)</f>
        <v>44.450519999999983</v>
      </c>
      <c r="CK776" s="33">
        <f>IF($CH776=0,CJ776,CJ776-('2. AC Monitors'!$A$15*'1. Version 7 Dataset'!$CG776))</f>
        <v>44.450519999999983</v>
      </c>
      <c r="CL776" s="33">
        <f>IF($CC776=TRUE,'1. Version 7 Dataset'!CK776-($CI776*'2. AC Monitors'!$B$15),'1. Version 7 Dataset'!CK776)</f>
        <v>44.450519999999983</v>
      </c>
      <c r="CM776" s="33">
        <f>IF($CD776=TRUE,CL776-($CI776*'2. AC Monitors'!$D$15),CL776)</f>
        <v>44.450519999999983</v>
      </c>
      <c r="CN776" s="33">
        <f>IF($CB776=TRUE,CM776-($CI776*'2. AC Monitors'!$E$15),CM776)</f>
        <v>44.450519999999983</v>
      </c>
      <c r="CO776" s="33">
        <f>IF($CA776="DC",CN776+(CI776*(1-'2. AC Monitors'!$D$21)),CN776)</f>
        <v>44.450519999999983</v>
      </c>
      <c r="CP776" s="35">
        <f>('2. AC Monitors'!$A$8*'1. Version 7 Dataset'!$R776)+'2. AC Monitors'!$C$8</f>
        <v>39.583359999999999</v>
      </c>
      <c r="CQ776" s="35">
        <f t="shared" si="90"/>
        <v>0</v>
      </c>
      <c r="CR776" s="33">
        <f>(IF(CD776=TRUE,CI776+(CI776*'2. AC Monitors'!$D$15),'1. Version 7 Dataset'!CI776))*0.85</f>
        <v>41.856855999999993</v>
      </c>
      <c r="CS776" s="35">
        <f t="shared" si="91"/>
        <v>0</v>
      </c>
      <c r="CT776" s="35">
        <f>($AZ776*$R776*'3. Signage Displays'!$A$7)+'3. Signage Displays'!$B$7*TANH('3. Signage Displays'!$C$7*('1. Version 7 Dataset'!$R776+'3. Signage Displays'!$D$7)+'3. Signage Displays'!$E$7)+'3. Signage Displays'!$F$7</f>
        <v>34.482884700014218</v>
      </c>
      <c r="CU776" s="36">
        <f>($AZ776*$R776*'3. Signage Displays'!$A$7)</f>
        <v>3.7786124800000001</v>
      </c>
      <c r="CV776" s="37">
        <f>BE776-(AZ776*R776*'3. Signage Displays'!$A$7)</f>
        <v>13.461387519999999</v>
      </c>
      <c r="CW776" s="37">
        <f>IF(CC776=TRUE,CV776-(CT776*'3. Signage Displays'!$A$12),CV776)</f>
        <v>13.461387519999999</v>
      </c>
      <c r="CX776" s="38">
        <f>'3. Signage Displays'!$B$7*TANH('3. Signage Displays'!$C$7*('1. Version 7 Dataset'!R776+'3. Signage Displays'!$D$7)+'3. Signage Displays'!$E$7)+'3. Signage Displays'!$F$7</f>
        <v>30.704272220014218</v>
      </c>
      <c r="CY776" s="28">
        <f t="shared" si="92"/>
        <v>1</v>
      </c>
    </row>
    <row r="777" spans="1:103" s="17" customFormat="1" ht="19.5" customHeight="1">
      <c r="A777" s="28">
        <v>863</v>
      </c>
      <c r="B777" s="29" t="s">
        <v>1268</v>
      </c>
      <c r="C777" s="29" t="s">
        <v>1566</v>
      </c>
      <c r="D777" s="29" t="s">
        <v>1564</v>
      </c>
      <c r="E777" s="29" t="s">
        <v>1271</v>
      </c>
      <c r="F777" s="29" t="s">
        <v>1567</v>
      </c>
      <c r="G777" s="29" t="s">
        <v>1568</v>
      </c>
      <c r="H777" s="29"/>
      <c r="I777" s="29" t="s">
        <v>78</v>
      </c>
      <c r="J777" s="29" t="s">
        <v>100</v>
      </c>
      <c r="K777" s="29"/>
      <c r="L777" s="29" t="s">
        <v>80</v>
      </c>
      <c r="M777" s="29"/>
      <c r="N777" s="30">
        <v>500</v>
      </c>
      <c r="O777" s="30">
        <v>12.8</v>
      </c>
      <c r="P777" s="30">
        <v>20.399999999999999</v>
      </c>
      <c r="Q777" s="31">
        <v>24.1</v>
      </c>
      <c r="R777" s="30">
        <v>260.33999999999997</v>
      </c>
      <c r="S777" s="30">
        <v>1.6</v>
      </c>
      <c r="T777" s="30">
        <v>1200</v>
      </c>
      <c r="U777" s="30">
        <v>1920</v>
      </c>
      <c r="V777" s="32">
        <v>2.2999999999999998</v>
      </c>
      <c r="W777" s="30">
        <v>8850</v>
      </c>
      <c r="X777" s="30">
        <v>60</v>
      </c>
      <c r="Y777" s="30">
        <v>37.799999999999997</v>
      </c>
      <c r="Z777" s="29" t="s">
        <v>81</v>
      </c>
      <c r="AA777" s="29" t="s">
        <v>82</v>
      </c>
      <c r="AB777" s="30">
        <v>2</v>
      </c>
      <c r="AC777" s="30">
        <v>2</v>
      </c>
      <c r="AD777" s="29" t="s">
        <v>84</v>
      </c>
      <c r="AE777" s="29" t="s">
        <v>83</v>
      </c>
      <c r="AF777" s="29" t="s">
        <v>463</v>
      </c>
      <c r="AG777" s="29"/>
      <c r="AH777" s="29" t="s">
        <v>86</v>
      </c>
      <c r="AI777" s="29"/>
      <c r="AJ777" s="29" t="s">
        <v>86</v>
      </c>
      <c r="AK777" s="29" t="s">
        <v>86</v>
      </c>
      <c r="AL777" s="29" t="s">
        <v>87</v>
      </c>
      <c r="AM777" s="29"/>
      <c r="AN777" s="29" t="s">
        <v>86</v>
      </c>
      <c r="AO777" s="29" t="s">
        <v>86</v>
      </c>
      <c r="AP777" s="29" t="s">
        <v>86</v>
      </c>
      <c r="AQ777" s="29" t="s">
        <v>96</v>
      </c>
      <c r="AR777" s="29"/>
      <c r="AS777" s="29" t="s">
        <v>84</v>
      </c>
      <c r="AT777" s="29" t="s">
        <v>89</v>
      </c>
      <c r="AU777" s="29"/>
      <c r="AV777" s="30">
        <v>1</v>
      </c>
      <c r="AW777" s="29" t="s">
        <v>84</v>
      </c>
      <c r="AX777" s="29" t="s">
        <v>83</v>
      </c>
      <c r="AY777" s="30">
        <v>300</v>
      </c>
      <c r="AZ777" s="30">
        <v>338</v>
      </c>
      <c r="BA777" s="30">
        <v>317.10000000000002</v>
      </c>
      <c r="BB777" s="30">
        <v>200</v>
      </c>
      <c r="BC777" s="29"/>
      <c r="BD777" s="29"/>
      <c r="BE777" s="30">
        <v>17.309999999999999</v>
      </c>
      <c r="BF777" s="29"/>
      <c r="BG777" s="30">
        <v>0.3</v>
      </c>
      <c r="BH777" s="29"/>
      <c r="BI777" s="29"/>
      <c r="BJ777" s="30">
        <v>0.2</v>
      </c>
      <c r="BK777" s="30">
        <v>54.79</v>
      </c>
      <c r="BL777" s="30">
        <v>54.79</v>
      </c>
      <c r="BM777" s="30">
        <v>65.95</v>
      </c>
      <c r="BN777" s="29"/>
      <c r="BO777" s="29"/>
      <c r="BP777" s="30">
        <v>0.2</v>
      </c>
      <c r="BQ777" s="30">
        <v>0.3</v>
      </c>
      <c r="BR777" s="29"/>
      <c r="BS777" s="30">
        <v>17.239999999999998</v>
      </c>
      <c r="BT777" s="29"/>
      <c r="BU777" s="29"/>
      <c r="BV777" s="30">
        <v>0</v>
      </c>
      <c r="BW777" s="28">
        <v>863</v>
      </c>
      <c r="BX777" s="33">
        <f t="shared" si="87"/>
        <v>54.780659999999997</v>
      </c>
      <c r="BY777" s="34">
        <f>IF(COUNTIF($G$2:G777,G777)=1,1,0)</f>
        <v>1</v>
      </c>
      <c r="BZ777" s="34">
        <f t="shared" si="88"/>
        <v>1</v>
      </c>
      <c r="CA777" s="28" t="s">
        <v>3405</v>
      </c>
      <c r="CB777" s="34" t="b">
        <f t="shared" si="93"/>
        <v>0</v>
      </c>
      <c r="CC777" s="34" t="b">
        <f t="shared" si="89"/>
        <v>0</v>
      </c>
      <c r="CD777" s="34" t="b">
        <f t="array" ref="CD777">ISNUMBER(SEARCH("Touch Screen",$AJ777))</f>
        <v>0</v>
      </c>
      <c r="CE777" s="34"/>
      <c r="CF777" s="34"/>
      <c r="CG777" s="32">
        <v>37.799999999999997</v>
      </c>
      <c r="CH777" s="28">
        <v>0</v>
      </c>
      <c r="CI777" s="33">
        <f>('2. AC Monitors'!$A$8*'1. Version 7 Dataset'!$R777)+('1. Version 7 Dataset'!$V777*'2. AC Monitors'!$B$8)+'2. AC Monitors'!$C$8</f>
        <v>49.421479999999995</v>
      </c>
      <c r="CJ777" s="35">
        <f>BX777-('2. AC Monitors'!$B$8*V777)</f>
        <v>45.120660000000001</v>
      </c>
      <c r="CK777" s="33">
        <f>IF($CH777=0,CJ777,CJ777-('2. AC Monitors'!$A$15*'1. Version 7 Dataset'!$CG777))</f>
        <v>45.120660000000001</v>
      </c>
      <c r="CL777" s="33">
        <f>IF($CC777=TRUE,'1. Version 7 Dataset'!CK777-($CI777*'2. AC Monitors'!$B$15),'1. Version 7 Dataset'!CK777)</f>
        <v>45.120660000000001</v>
      </c>
      <c r="CM777" s="33">
        <f>IF($CD777=TRUE,CL777-($CI777*'2. AC Monitors'!$D$15),CL777)</f>
        <v>45.120660000000001</v>
      </c>
      <c r="CN777" s="33">
        <f>IF($CB777=TRUE,CM777-($CI777*'2. AC Monitors'!$E$15),CM777)</f>
        <v>45.120660000000001</v>
      </c>
      <c r="CO777" s="33">
        <f>IF($CA777="DC",CN777+(CI777*(1-'2. AC Monitors'!$D$21)),CN777)</f>
        <v>45.120660000000001</v>
      </c>
      <c r="CP777" s="35">
        <f>('2. AC Monitors'!$A$8*'1. Version 7 Dataset'!$R777)+'2. AC Monitors'!$C$8</f>
        <v>39.761479999999992</v>
      </c>
      <c r="CQ777" s="35">
        <f t="shared" si="90"/>
        <v>0</v>
      </c>
      <c r="CR777" s="33">
        <f>(IF(CD777=TRUE,CI777+(CI777*'2. AC Monitors'!$D$15),'1. Version 7 Dataset'!CI777))*0.85</f>
        <v>42.008257999999998</v>
      </c>
      <c r="CS777" s="35">
        <f t="shared" si="91"/>
        <v>0</v>
      </c>
      <c r="CT777" s="35">
        <f>($AZ777*$R777*'3. Signage Displays'!$A$7)+'3. Signage Displays'!$B$7*TANH('3. Signage Displays'!$C$7*('1. Version 7 Dataset'!$R777+'3. Signage Displays'!$D$7)+'3. Signage Displays'!$E$7)+'3. Signage Displays'!$F$7</f>
        <v>34.310966308914388</v>
      </c>
      <c r="CU777" s="36">
        <f>($AZ777*$R777*'3. Signage Displays'!$A$7)</f>
        <v>3.5197968000000004</v>
      </c>
      <c r="CV777" s="37">
        <f>BE777-(AZ777*R777*'3. Signage Displays'!$A$7)</f>
        <v>13.790203199999999</v>
      </c>
      <c r="CW777" s="37">
        <f>IF(CC777=TRUE,CV777-(CT777*'3. Signage Displays'!$A$12),CV777)</f>
        <v>13.790203199999999</v>
      </c>
      <c r="CX777" s="38">
        <f>'3. Signage Displays'!$B$7*TANH('3. Signage Displays'!$C$7*('1. Version 7 Dataset'!R777+'3. Signage Displays'!$D$7)+'3. Signage Displays'!$E$7)+'3. Signage Displays'!$F$7</f>
        <v>30.791169508914386</v>
      </c>
      <c r="CY777" s="28">
        <f t="shared" si="92"/>
        <v>1</v>
      </c>
    </row>
    <row r="778" spans="1:103" s="17" customFormat="1" ht="19.5" customHeight="1">
      <c r="A778" s="28">
        <v>1096</v>
      </c>
      <c r="B778" s="29" t="s">
        <v>1268</v>
      </c>
      <c r="C778" s="29" t="s">
        <v>1418</v>
      </c>
      <c r="D778" s="29" t="s">
        <v>1419</v>
      </c>
      <c r="E778" s="29" t="s">
        <v>1271</v>
      </c>
      <c r="F778" s="29" t="s">
        <v>1418</v>
      </c>
      <c r="G778" s="29" t="s">
        <v>1419</v>
      </c>
      <c r="H778" s="29"/>
      <c r="I778" s="29" t="s">
        <v>78</v>
      </c>
      <c r="J778" s="29" t="s">
        <v>79</v>
      </c>
      <c r="K778" s="29"/>
      <c r="L778" s="29" t="s">
        <v>80</v>
      </c>
      <c r="M778" s="29"/>
      <c r="N778" s="30">
        <v>1000</v>
      </c>
      <c r="O778" s="30">
        <v>12.8</v>
      </c>
      <c r="P778" s="30">
        <v>20.399999999999999</v>
      </c>
      <c r="Q778" s="31">
        <v>24.1</v>
      </c>
      <c r="R778" s="30">
        <v>258.88</v>
      </c>
      <c r="S778" s="30">
        <v>1.6</v>
      </c>
      <c r="T778" s="30">
        <v>1200</v>
      </c>
      <c r="U778" s="30">
        <v>1920</v>
      </c>
      <c r="V778" s="32">
        <v>2.2999999999999998</v>
      </c>
      <c r="W778" s="30">
        <v>8900</v>
      </c>
      <c r="X778" s="30">
        <v>60</v>
      </c>
      <c r="Y778" s="30">
        <v>32.9</v>
      </c>
      <c r="Z778" s="29" t="s">
        <v>81</v>
      </c>
      <c r="AA778" s="29" t="s">
        <v>82</v>
      </c>
      <c r="AB778" s="30">
        <v>70</v>
      </c>
      <c r="AC778" s="30">
        <v>64</v>
      </c>
      <c r="AD778" s="29" t="s">
        <v>84</v>
      </c>
      <c r="AE778" s="29" t="s">
        <v>83</v>
      </c>
      <c r="AF778" s="29" t="s">
        <v>1571</v>
      </c>
      <c r="AG778" s="29" t="s">
        <v>1572</v>
      </c>
      <c r="AH778" s="29" t="s">
        <v>86</v>
      </c>
      <c r="AI778" s="29"/>
      <c r="AJ778" s="29" t="s">
        <v>86</v>
      </c>
      <c r="AK778" s="29" t="s">
        <v>86</v>
      </c>
      <c r="AL778" s="29" t="s">
        <v>87</v>
      </c>
      <c r="AM778" s="29" t="s">
        <v>1572</v>
      </c>
      <c r="AN778" s="29" t="s">
        <v>86</v>
      </c>
      <c r="AO778" s="29" t="s">
        <v>86</v>
      </c>
      <c r="AP778" s="29" t="s">
        <v>86</v>
      </c>
      <c r="AQ778" s="29" t="s">
        <v>96</v>
      </c>
      <c r="AR778" s="29"/>
      <c r="AS778" s="29" t="s">
        <v>84</v>
      </c>
      <c r="AT778" s="29" t="s">
        <v>89</v>
      </c>
      <c r="AU778" s="29"/>
      <c r="AV778" s="30">
        <v>1</v>
      </c>
      <c r="AW778" s="29" t="s">
        <v>84</v>
      </c>
      <c r="AX778" s="29" t="s">
        <v>84</v>
      </c>
      <c r="AY778" s="30">
        <v>400</v>
      </c>
      <c r="AZ778" s="30">
        <v>319.60000000000002</v>
      </c>
      <c r="BA778" s="30">
        <v>283.60000000000002</v>
      </c>
      <c r="BB778" s="30">
        <v>200.1</v>
      </c>
      <c r="BC778" s="29"/>
      <c r="BD778" s="29"/>
      <c r="BE778" s="30">
        <v>19.100000000000001</v>
      </c>
      <c r="BF778" s="29"/>
      <c r="BG778" s="30">
        <v>0.56000000000000005</v>
      </c>
      <c r="BH778" s="30">
        <v>0.27</v>
      </c>
      <c r="BI778" s="29"/>
      <c r="BJ778" s="30">
        <v>0.26</v>
      </c>
      <c r="BK778" s="30">
        <v>61.75</v>
      </c>
      <c r="BL778" s="30">
        <v>61.75</v>
      </c>
      <c r="BM778" s="30">
        <v>65.599999999999994</v>
      </c>
      <c r="BN778" s="29"/>
      <c r="BO778" s="29"/>
      <c r="BP778" s="30">
        <v>0.32</v>
      </c>
      <c r="BQ778" s="30">
        <v>0.63</v>
      </c>
      <c r="BR778" s="30">
        <v>0.33</v>
      </c>
      <c r="BS778" s="30">
        <v>19.32</v>
      </c>
      <c r="BT778" s="30">
        <v>62.82</v>
      </c>
      <c r="BU778" s="29"/>
      <c r="BV778" s="30">
        <v>0</v>
      </c>
      <c r="BW778" s="28">
        <v>1096</v>
      </c>
      <c r="BX778" s="33">
        <f t="shared" si="87"/>
        <v>61.74924</v>
      </c>
      <c r="BY778" s="34">
        <f>IF(COUNTIF($G$2:G778,G778)=1,1,0)</f>
        <v>0</v>
      </c>
      <c r="BZ778" s="34">
        <f t="shared" si="88"/>
        <v>1</v>
      </c>
      <c r="CA778" s="28" t="s">
        <v>3405</v>
      </c>
      <c r="CB778" s="34" t="b">
        <f t="shared" si="93"/>
        <v>0</v>
      </c>
      <c r="CC778" s="34" t="b">
        <f t="shared" si="89"/>
        <v>0</v>
      </c>
      <c r="CD778" s="34" t="b">
        <f t="array" ref="CD778">ISNUMBER(SEARCH("Touch Screen",$AJ778))</f>
        <v>0</v>
      </c>
      <c r="CE778" s="34"/>
      <c r="CF778" s="34"/>
      <c r="CG778" s="32">
        <v>0.3</v>
      </c>
      <c r="CH778" s="28">
        <v>0</v>
      </c>
      <c r="CI778" s="33">
        <f>('2. AC Monitors'!$A$8*'1. Version 7 Dataset'!$R778)+('1. Version 7 Dataset'!$V778*'2. AC Monitors'!$B$8)+'2. AC Monitors'!$C$8</f>
        <v>49.243359999999996</v>
      </c>
      <c r="CJ778" s="35">
        <f>BX778-('2. AC Monitors'!$B$8*V778)</f>
        <v>52.089240000000004</v>
      </c>
      <c r="CK778" s="33">
        <f>IF($CH778=0,CJ778,CJ778-('2. AC Monitors'!$A$15*'1. Version 7 Dataset'!$CG778))</f>
        <v>52.089240000000004</v>
      </c>
      <c r="CL778" s="33">
        <f>IF($CC778=TRUE,'1. Version 7 Dataset'!CK778-($CI778*'2. AC Monitors'!$B$15),'1. Version 7 Dataset'!CK778)</f>
        <v>52.089240000000004</v>
      </c>
      <c r="CM778" s="33">
        <f>IF($CD778=TRUE,CL778-($CI778*'2. AC Monitors'!$D$15),CL778)</f>
        <v>52.089240000000004</v>
      </c>
      <c r="CN778" s="33">
        <f>IF($CB778=TRUE,CM778-($CI778*'2. AC Monitors'!$E$15),CM778)</f>
        <v>52.089240000000004</v>
      </c>
      <c r="CO778" s="33">
        <f>IF($CA778="DC",CN778+(CI778*(1-'2. AC Monitors'!$D$21)),CN778)</f>
        <v>52.089240000000004</v>
      </c>
      <c r="CP778" s="35">
        <f>('2. AC Monitors'!$A$8*'1. Version 7 Dataset'!$R778)+'2. AC Monitors'!$C$8</f>
        <v>39.583359999999999</v>
      </c>
      <c r="CQ778" s="35">
        <f t="shared" si="90"/>
        <v>0</v>
      </c>
      <c r="CR778" s="33">
        <f>(IF(CD778=TRUE,CI778+(CI778*'2. AC Monitors'!$D$15),'1. Version 7 Dataset'!CI778))*0.85</f>
        <v>41.856855999999993</v>
      </c>
      <c r="CS778" s="35">
        <f t="shared" si="91"/>
        <v>0</v>
      </c>
      <c r="CT778" s="35">
        <f>($AZ778*$R778*'3. Signage Displays'!$A$7)+'3. Signage Displays'!$B$7*TANH('3. Signage Displays'!$C$7*('1. Version 7 Dataset'!$R778+'3. Signage Displays'!$D$7)+'3. Signage Displays'!$E$7)+'3. Signage Displays'!$F$7</f>
        <v>34.013794140014213</v>
      </c>
      <c r="CU778" s="36">
        <f>($AZ778*$R778*'3. Signage Displays'!$A$7)</f>
        <v>3.3095219200000008</v>
      </c>
      <c r="CV778" s="37">
        <f>BE778-(AZ778*R778*'3. Signage Displays'!$A$7)</f>
        <v>15.79047808</v>
      </c>
      <c r="CW778" s="37">
        <f>IF(CC778=TRUE,CV778-(CT778*'3. Signage Displays'!$A$12),CV778)</f>
        <v>15.79047808</v>
      </c>
      <c r="CX778" s="38">
        <f>'3. Signage Displays'!$B$7*TANH('3. Signage Displays'!$C$7*('1. Version 7 Dataset'!R778+'3. Signage Displays'!$D$7)+'3. Signage Displays'!$E$7)+'3. Signage Displays'!$F$7</f>
        <v>30.704272220014218</v>
      </c>
      <c r="CY778" s="28">
        <f t="shared" si="92"/>
        <v>1</v>
      </c>
    </row>
    <row r="779" spans="1:103" s="17" customFormat="1" ht="19.5" customHeight="1">
      <c r="A779" s="28">
        <v>1124</v>
      </c>
      <c r="B779" s="29" t="s">
        <v>808</v>
      </c>
      <c r="C779" s="29" t="s">
        <v>1036</v>
      </c>
      <c r="D779" s="29" t="s">
        <v>1037</v>
      </c>
      <c r="E779" s="29" t="s">
        <v>814</v>
      </c>
      <c r="F779" s="29" t="s">
        <v>1038</v>
      </c>
      <c r="G779" s="29" t="s">
        <v>1039</v>
      </c>
      <c r="H779" s="29"/>
      <c r="I779" s="29" t="s">
        <v>78</v>
      </c>
      <c r="J779" s="29" t="s">
        <v>100</v>
      </c>
      <c r="K779" s="29"/>
      <c r="L779" s="29" t="s">
        <v>80</v>
      </c>
      <c r="M779" s="29"/>
      <c r="N779" s="30">
        <v>1000</v>
      </c>
      <c r="O779" s="30">
        <v>12.8</v>
      </c>
      <c r="P779" s="30">
        <v>20.399999999999999</v>
      </c>
      <c r="Q779" s="31">
        <v>24.1</v>
      </c>
      <c r="R779" s="30">
        <v>260.33999999999997</v>
      </c>
      <c r="S779" s="30">
        <v>1.6</v>
      </c>
      <c r="T779" s="30">
        <v>1200</v>
      </c>
      <c r="U779" s="30">
        <v>1920</v>
      </c>
      <c r="V779" s="32">
        <v>2.2999999999999998</v>
      </c>
      <c r="W779" s="30">
        <v>8850</v>
      </c>
      <c r="X779" s="30">
        <v>60</v>
      </c>
      <c r="Y779" s="30">
        <v>34.700000000000003</v>
      </c>
      <c r="Z779" s="29" t="s">
        <v>81</v>
      </c>
      <c r="AA779" s="29" t="s">
        <v>82</v>
      </c>
      <c r="AB779" s="30">
        <v>85</v>
      </c>
      <c r="AC779" s="30">
        <v>85</v>
      </c>
      <c r="AD779" s="29" t="s">
        <v>84</v>
      </c>
      <c r="AE779" s="29" t="s">
        <v>84</v>
      </c>
      <c r="AF779" s="29" t="s">
        <v>168</v>
      </c>
      <c r="AG779" s="29"/>
      <c r="AH779" s="29" t="s">
        <v>86</v>
      </c>
      <c r="AI779" s="29"/>
      <c r="AJ779" s="29" t="s">
        <v>86</v>
      </c>
      <c r="AK779" s="29" t="s">
        <v>86</v>
      </c>
      <c r="AL779" s="29" t="s">
        <v>87</v>
      </c>
      <c r="AM779" s="29"/>
      <c r="AN779" s="29" t="s">
        <v>86</v>
      </c>
      <c r="AO779" s="29" t="s">
        <v>86</v>
      </c>
      <c r="AP779" s="29" t="s">
        <v>86</v>
      </c>
      <c r="AQ779" s="29" t="s">
        <v>96</v>
      </c>
      <c r="AR779" s="29"/>
      <c r="AS779" s="29" t="s">
        <v>84</v>
      </c>
      <c r="AT779" s="29" t="s">
        <v>89</v>
      </c>
      <c r="AU779" s="29"/>
      <c r="AV779" s="30">
        <v>5</v>
      </c>
      <c r="AW779" s="29" t="s">
        <v>84</v>
      </c>
      <c r="AX779" s="29" t="s">
        <v>83</v>
      </c>
      <c r="AY779" s="30">
        <v>300</v>
      </c>
      <c r="AZ779" s="30">
        <v>312.8</v>
      </c>
      <c r="BA779" s="30">
        <v>211.5</v>
      </c>
      <c r="BB779" s="30">
        <v>200.3</v>
      </c>
      <c r="BC779" s="29"/>
      <c r="BD779" s="29"/>
      <c r="BE779" s="30">
        <v>17.77</v>
      </c>
      <c r="BF779" s="29"/>
      <c r="BG779" s="30">
        <v>1.02</v>
      </c>
      <c r="BH779" s="30">
        <v>0.35</v>
      </c>
      <c r="BI779" s="29"/>
      <c r="BJ779" s="30">
        <v>0.35</v>
      </c>
      <c r="BK779" s="30">
        <v>60.3</v>
      </c>
      <c r="BL779" s="30">
        <v>60.3</v>
      </c>
      <c r="BM779" s="30">
        <v>66</v>
      </c>
      <c r="BN779" s="29"/>
      <c r="BO779" s="29"/>
      <c r="BP779" s="30">
        <v>0.35</v>
      </c>
      <c r="BQ779" s="30">
        <v>1.02</v>
      </c>
      <c r="BR779" s="30">
        <v>0.35</v>
      </c>
      <c r="BS779" s="30">
        <v>17.760000000000002</v>
      </c>
      <c r="BT779" s="30">
        <v>60.25</v>
      </c>
      <c r="BU779" s="29"/>
      <c r="BV779" s="30">
        <v>0</v>
      </c>
      <c r="BW779" s="28">
        <v>1124</v>
      </c>
      <c r="BX779" s="33">
        <f t="shared" si="87"/>
        <v>60.290699999999994</v>
      </c>
      <c r="BY779" s="34">
        <f>IF(COUNTIF($G$2:G779,G779)=1,1,0)</f>
        <v>1</v>
      </c>
      <c r="BZ779" s="34">
        <f t="shared" si="88"/>
        <v>1</v>
      </c>
      <c r="CA779" s="28" t="s">
        <v>3405</v>
      </c>
      <c r="CB779" s="34" t="b">
        <f t="shared" si="93"/>
        <v>0</v>
      </c>
      <c r="CC779" s="34" t="b">
        <f t="shared" si="89"/>
        <v>0</v>
      </c>
      <c r="CD779" s="34" t="b">
        <f t="array" ref="CD779">ISNUMBER(SEARCH("Touch Screen",$AJ779))</f>
        <v>0</v>
      </c>
      <c r="CE779" s="34"/>
      <c r="CF779" s="34"/>
      <c r="CG779" s="32">
        <v>34.700000000000003</v>
      </c>
      <c r="CH779" s="28">
        <v>0</v>
      </c>
      <c r="CI779" s="33">
        <f>('2. AC Monitors'!$A$8*'1. Version 7 Dataset'!$R779)+('1. Version 7 Dataset'!$V779*'2. AC Monitors'!$B$8)+'2. AC Monitors'!$C$8</f>
        <v>49.421479999999995</v>
      </c>
      <c r="CJ779" s="35">
        <f>BX779-('2. AC Monitors'!$B$8*V779)</f>
        <v>50.63069999999999</v>
      </c>
      <c r="CK779" s="33">
        <f>IF($CH779=0,CJ779,CJ779-('2. AC Monitors'!$A$15*'1. Version 7 Dataset'!$CG779))</f>
        <v>50.63069999999999</v>
      </c>
      <c r="CL779" s="33">
        <f>IF($CC779=TRUE,'1. Version 7 Dataset'!CK779-($CI779*'2. AC Monitors'!$B$15),'1. Version 7 Dataset'!CK779)</f>
        <v>50.63069999999999</v>
      </c>
      <c r="CM779" s="33">
        <f>IF($CD779=TRUE,CL779-($CI779*'2. AC Monitors'!$D$15),CL779)</f>
        <v>50.63069999999999</v>
      </c>
      <c r="CN779" s="33">
        <f>IF($CB779=TRUE,CM779-($CI779*'2. AC Monitors'!$E$15),CM779)</f>
        <v>50.63069999999999</v>
      </c>
      <c r="CO779" s="33">
        <f>IF($CA779="DC",CN779+(CI779*(1-'2. AC Monitors'!$D$21)),CN779)</f>
        <v>50.63069999999999</v>
      </c>
      <c r="CP779" s="35">
        <f>('2. AC Monitors'!$A$8*'1. Version 7 Dataset'!$R779)+'2. AC Monitors'!$C$8</f>
        <v>39.761479999999992</v>
      </c>
      <c r="CQ779" s="35">
        <f t="shared" si="90"/>
        <v>0</v>
      </c>
      <c r="CR779" s="33">
        <f>(IF(CD779=TRUE,CI779+(CI779*'2. AC Monitors'!$D$15),'1. Version 7 Dataset'!CI779))*0.85</f>
        <v>42.008257999999998</v>
      </c>
      <c r="CS779" s="35">
        <f t="shared" si="91"/>
        <v>0</v>
      </c>
      <c r="CT779" s="35">
        <f>($AZ779*$R779*'3. Signage Displays'!$A$7)+'3. Signage Displays'!$B$7*TANH('3. Signage Displays'!$C$7*('1. Version 7 Dataset'!$R779+'3. Signage Displays'!$D$7)+'3. Signage Displays'!$E$7)+'3. Signage Displays'!$F$7</f>
        <v>34.048543588914384</v>
      </c>
      <c r="CU779" s="36">
        <f>($AZ779*$R779*'3. Signage Displays'!$A$7)</f>
        <v>3.2573740800000004</v>
      </c>
      <c r="CV779" s="37">
        <f>BE779-(AZ779*R779*'3. Signage Displays'!$A$7)</f>
        <v>14.51262592</v>
      </c>
      <c r="CW779" s="37">
        <f>IF(CC779=TRUE,CV779-(CT779*'3. Signage Displays'!$A$12),CV779)</f>
        <v>14.51262592</v>
      </c>
      <c r="CX779" s="38">
        <f>'3. Signage Displays'!$B$7*TANH('3. Signage Displays'!$C$7*('1. Version 7 Dataset'!R779+'3. Signage Displays'!$D$7)+'3. Signage Displays'!$E$7)+'3. Signage Displays'!$F$7</f>
        <v>30.791169508914386</v>
      </c>
      <c r="CY779" s="28">
        <f t="shared" si="92"/>
        <v>1</v>
      </c>
    </row>
    <row r="780" spans="1:103" s="17" customFormat="1" ht="19.5" customHeight="1">
      <c r="A780" s="28">
        <v>374</v>
      </c>
      <c r="B780" s="29" t="s">
        <v>1268</v>
      </c>
      <c r="C780" s="29" t="s">
        <v>1583</v>
      </c>
      <c r="D780" s="29" t="s">
        <v>1584</v>
      </c>
      <c r="E780" s="29" t="s">
        <v>1271</v>
      </c>
      <c r="F780" s="29" t="s">
        <v>1583</v>
      </c>
      <c r="G780" s="29" t="s">
        <v>1585</v>
      </c>
      <c r="H780" s="29"/>
      <c r="I780" s="29" t="s">
        <v>78</v>
      </c>
      <c r="J780" s="29" t="s">
        <v>79</v>
      </c>
      <c r="K780" s="29"/>
      <c r="L780" s="29" t="s">
        <v>80</v>
      </c>
      <c r="M780" s="29"/>
      <c r="N780" s="30">
        <v>1000</v>
      </c>
      <c r="O780" s="30">
        <v>12.8</v>
      </c>
      <c r="P780" s="30">
        <v>20.399999999999999</v>
      </c>
      <c r="Q780" s="31">
        <v>24.1</v>
      </c>
      <c r="R780" s="30">
        <v>260.33999999999997</v>
      </c>
      <c r="S780" s="30">
        <v>1.6</v>
      </c>
      <c r="T780" s="30">
        <v>1200</v>
      </c>
      <c r="U780" s="30">
        <v>1920</v>
      </c>
      <c r="V780" s="32">
        <v>2.2999999999999998</v>
      </c>
      <c r="W780" s="30">
        <v>8850</v>
      </c>
      <c r="X780" s="30">
        <v>60</v>
      </c>
      <c r="Y780" s="30">
        <v>0.5</v>
      </c>
      <c r="Z780" s="29" t="s">
        <v>1074</v>
      </c>
      <c r="AA780" s="29" t="s">
        <v>529</v>
      </c>
      <c r="AB780" s="30">
        <v>71</v>
      </c>
      <c r="AC780" s="30">
        <v>67</v>
      </c>
      <c r="AD780" s="29" t="s">
        <v>84</v>
      </c>
      <c r="AE780" s="29" t="s">
        <v>83</v>
      </c>
      <c r="AF780" s="29" t="s">
        <v>750</v>
      </c>
      <c r="AG780" s="29"/>
      <c r="AH780" s="29" t="s">
        <v>86</v>
      </c>
      <c r="AI780" s="29"/>
      <c r="AJ780" s="29" t="s">
        <v>86</v>
      </c>
      <c r="AK780" s="29" t="s">
        <v>86</v>
      </c>
      <c r="AL780" s="29" t="s">
        <v>87</v>
      </c>
      <c r="AM780" s="29"/>
      <c r="AN780" s="29" t="s">
        <v>86</v>
      </c>
      <c r="AO780" s="29" t="s">
        <v>86</v>
      </c>
      <c r="AP780" s="29" t="s">
        <v>86</v>
      </c>
      <c r="AQ780" s="29" t="s">
        <v>96</v>
      </c>
      <c r="AR780" s="29"/>
      <c r="AS780" s="29" t="s">
        <v>84</v>
      </c>
      <c r="AT780" s="29" t="s">
        <v>89</v>
      </c>
      <c r="AU780" s="29"/>
      <c r="AV780" s="30">
        <v>1</v>
      </c>
      <c r="AW780" s="29" t="s">
        <v>84</v>
      </c>
      <c r="AX780" s="29" t="s">
        <v>84</v>
      </c>
      <c r="AY780" s="30">
        <v>350</v>
      </c>
      <c r="AZ780" s="30">
        <v>289.8</v>
      </c>
      <c r="BA780" s="30">
        <v>289.8</v>
      </c>
      <c r="BB780" s="30">
        <v>200.1</v>
      </c>
      <c r="BC780" s="29"/>
      <c r="BD780" s="29"/>
      <c r="BE780" s="30">
        <v>18.25</v>
      </c>
      <c r="BF780" s="29"/>
      <c r="BG780" s="30">
        <v>0.48</v>
      </c>
      <c r="BH780" s="30">
        <v>0.25</v>
      </c>
      <c r="BI780" s="29"/>
      <c r="BJ780" s="30">
        <v>0.23</v>
      </c>
      <c r="BK780" s="30">
        <v>59.67</v>
      </c>
      <c r="BL780" s="30">
        <v>59.67</v>
      </c>
      <c r="BM780" s="30">
        <v>88.5</v>
      </c>
      <c r="BN780" s="29"/>
      <c r="BO780" s="29"/>
      <c r="BP780" s="30">
        <v>0.28000000000000003</v>
      </c>
      <c r="BQ780" s="30">
        <v>0.52</v>
      </c>
      <c r="BR780" s="30">
        <v>0.31</v>
      </c>
      <c r="BS780" s="30">
        <v>18.25</v>
      </c>
      <c r="BT780" s="30">
        <v>58.92</v>
      </c>
      <c r="BU780" s="29"/>
      <c r="BV780" s="30">
        <v>0</v>
      </c>
      <c r="BW780" s="28">
        <v>374</v>
      </c>
      <c r="BX780" s="33">
        <f t="shared" si="87"/>
        <v>58.687619999999995</v>
      </c>
      <c r="BY780" s="34">
        <f>IF(COUNTIF($G$2:G780,G780)=1,1,0)</f>
        <v>1</v>
      </c>
      <c r="BZ780" s="34">
        <f t="shared" si="88"/>
        <v>1</v>
      </c>
      <c r="CA780" s="28" t="s">
        <v>3405</v>
      </c>
      <c r="CB780" s="34" t="b">
        <f t="shared" si="93"/>
        <v>0</v>
      </c>
      <c r="CC780" s="34" t="b">
        <f t="shared" si="89"/>
        <v>0</v>
      </c>
      <c r="CD780" s="34" t="b">
        <f t="array" ref="CD780">ISNUMBER(SEARCH("Touch Screen",$AJ780))</f>
        <v>0</v>
      </c>
      <c r="CE780" s="34"/>
      <c r="CF780" s="34"/>
      <c r="CG780" s="32">
        <v>50</v>
      </c>
      <c r="CH780" s="28">
        <v>0</v>
      </c>
      <c r="CI780" s="33">
        <f>('2. AC Monitors'!$A$8*'1. Version 7 Dataset'!$R780)+('1. Version 7 Dataset'!$V780*'2. AC Monitors'!$B$8)+'2. AC Monitors'!$C$8</f>
        <v>49.421479999999995</v>
      </c>
      <c r="CJ780" s="35">
        <f>BX780-('2. AC Monitors'!$B$8*V780)</f>
        <v>49.027619999999999</v>
      </c>
      <c r="CK780" s="33">
        <f>IF($CH780=0,CJ780,CJ780-('2. AC Monitors'!$A$15*'1. Version 7 Dataset'!$CG780))</f>
        <v>49.027619999999999</v>
      </c>
      <c r="CL780" s="33">
        <f>IF($CC780=TRUE,'1. Version 7 Dataset'!CK780-($CI780*'2. AC Monitors'!$B$15),'1. Version 7 Dataset'!CK780)</f>
        <v>49.027619999999999</v>
      </c>
      <c r="CM780" s="33">
        <f>IF($CD780=TRUE,CL780-($CI780*'2. AC Monitors'!$D$15),CL780)</f>
        <v>49.027619999999999</v>
      </c>
      <c r="CN780" s="33">
        <f>IF($CB780=TRUE,CM780-($CI780*'2. AC Monitors'!$E$15),CM780)</f>
        <v>49.027619999999999</v>
      </c>
      <c r="CO780" s="33">
        <f>IF($CA780="DC",CN780+(CI780*(1-'2. AC Monitors'!$D$21)),CN780)</f>
        <v>49.027619999999999</v>
      </c>
      <c r="CP780" s="35">
        <f>('2. AC Monitors'!$A$8*'1. Version 7 Dataset'!$R780)+'2. AC Monitors'!$C$8</f>
        <v>39.761479999999992</v>
      </c>
      <c r="CQ780" s="35">
        <f t="shared" si="90"/>
        <v>0</v>
      </c>
      <c r="CR780" s="33">
        <f>(IF(CD780=TRUE,CI780+(CI780*'2. AC Monitors'!$D$15),'1. Version 7 Dataset'!CI780))*0.85</f>
        <v>42.008257999999998</v>
      </c>
      <c r="CS780" s="35">
        <f t="shared" si="91"/>
        <v>0</v>
      </c>
      <c r="CT780" s="35">
        <f>($AZ780*$R780*'3. Signage Displays'!$A$7)+'3. Signage Displays'!$B$7*TANH('3. Signage Displays'!$C$7*('1. Version 7 Dataset'!$R780+'3. Signage Displays'!$D$7)+'3. Signage Displays'!$E$7)+'3. Signage Displays'!$F$7</f>
        <v>33.809030788914384</v>
      </c>
      <c r="CU780" s="36">
        <f>($AZ780*$R780*'3. Signage Displays'!$A$7)</f>
        <v>3.01786128</v>
      </c>
      <c r="CV780" s="37">
        <f>BE780-(AZ780*R780*'3. Signage Displays'!$A$7)</f>
        <v>15.23213872</v>
      </c>
      <c r="CW780" s="37">
        <f>IF(CC780=TRUE,CV780-(CT780*'3. Signage Displays'!$A$12),CV780)</f>
        <v>15.23213872</v>
      </c>
      <c r="CX780" s="38">
        <f>'3. Signage Displays'!$B$7*TANH('3. Signage Displays'!$C$7*('1. Version 7 Dataset'!R780+'3. Signage Displays'!$D$7)+'3. Signage Displays'!$E$7)+'3. Signage Displays'!$F$7</f>
        <v>30.791169508914386</v>
      </c>
      <c r="CY780" s="28">
        <f t="shared" si="92"/>
        <v>1</v>
      </c>
    </row>
    <row r="781" spans="1:103" s="17" customFormat="1" ht="19.5" customHeight="1">
      <c r="A781" s="28">
        <v>384</v>
      </c>
      <c r="B781" s="29" t="s">
        <v>2231</v>
      </c>
      <c r="C781" s="29" t="s">
        <v>2252</v>
      </c>
      <c r="D781" s="29" t="s">
        <v>2253</v>
      </c>
      <c r="E781" s="29" t="s">
        <v>2234</v>
      </c>
      <c r="F781" s="29" t="s">
        <v>2252</v>
      </c>
      <c r="G781" s="29" t="s">
        <v>2253</v>
      </c>
      <c r="H781" s="29" t="s">
        <v>2254</v>
      </c>
      <c r="I781" s="29" t="s">
        <v>78</v>
      </c>
      <c r="J781" s="29" t="s">
        <v>79</v>
      </c>
      <c r="K781" s="29" t="s">
        <v>105</v>
      </c>
      <c r="L781" s="29" t="s">
        <v>80</v>
      </c>
      <c r="M781" s="29" t="s">
        <v>105</v>
      </c>
      <c r="N781" s="30">
        <v>1000</v>
      </c>
      <c r="O781" s="30">
        <v>11.8</v>
      </c>
      <c r="P781" s="30">
        <v>29.5</v>
      </c>
      <c r="Q781" s="31">
        <v>31.8</v>
      </c>
      <c r="R781" s="30">
        <v>348.43</v>
      </c>
      <c r="S781" s="30">
        <v>2.5</v>
      </c>
      <c r="T781" s="30">
        <v>1024</v>
      </c>
      <c r="U781" s="30">
        <v>2560</v>
      </c>
      <c r="V781" s="32">
        <v>2.6</v>
      </c>
      <c r="W781" s="30">
        <v>7524</v>
      </c>
      <c r="X781" s="30">
        <v>60</v>
      </c>
      <c r="Y781" s="30">
        <v>34.799999999999997</v>
      </c>
      <c r="Z781" s="29" t="s">
        <v>81</v>
      </c>
      <c r="AA781" s="29" t="s">
        <v>86</v>
      </c>
      <c r="AB781" s="29"/>
      <c r="AC781" s="29"/>
      <c r="AD781" s="29" t="s">
        <v>83</v>
      </c>
      <c r="AE781" s="29" t="s">
        <v>83</v>
      </c>
      <c r="AF781" s="29" t="s">
        <v>1340</v>
      </c>
      <c r="AG781" s="29" t="s">
        <v>105</v>
      </c>
      <c r="AH781" s="29" t="s">
        <v>120</v>
      </c>
      <c r="AI781" s="29" t="s">
        <v>105</v>
      </c>
      <c r="AJ781" s="29" t="s">
        <v>120</v>
      </c>
      <c r="AK781" s="29" t="s">
        <v>86</v>
      </c>
      <c r="AL781" s="29" t="s">
        <v>87</v>
      </c>
      <c r="AM781" s="29" t="s">
        <v>105</v>
      </c>
      <c r="AN781" s="29" t="s">
        <v>86</v>
      </c>
      <c r="AO781" s="29" t="s">
        <v>86</v>
      </c>
      <c r="AP781" s="29" t="s">
        <v>86</v>
      </c>
      <c r="AQ781" s="29" t="s">
        <v>96</v>
      </c>
      <c r="AR781" s="29" t="s">
        <v>105</v>
      </c>
      <c r="AS781" s="29" t="s">
        <v>84</v>
      </c>
      <c r="AT781" s="29" t="s">
        <v>89</v>
      </c>
      <c r="AU781" s="29" t="s">
        <v>105</v>
      </c>
      <c r="AV781" s="30">
        <v>0</v>
      </c>
      <c r="AW781" s="29" t="s">
        <v>84</v>
      </c>
      <c r="AX781" s="29" t="s">
        <v>84</v>
      </c>
      <c r="AY781" s="30">
        <v>250</v>
      </c>
      <c r="AZ781" s="30">
        <v>291.60000000000002</v>
      </c>
      <c r="BA781" s="30">
        <v>252.9</v>
      </c>
      <c r="BB781" s="30">
        <v>271.8</v>
      </c>
      <c r="BC781" s="29"/>
      <c r="BD781" s="29"/>
      <c r="BE781" s="30">
        <v>20.309999999999999</v>
      </c>
      <c r="BF781" s="29"/>
      <c r="BG781" s="30">
        <v>0.49</v>
      </c>
      <c r="BH781" s="30">
        <v>0.45</v>
      </c>
      <c r="BI781" s="29"/>
      <c r="BJ781" s="30">
        <v>0.24</v>
      </c>
      <c r="BK781" s="30">
        <v>65.03</v>
      </c>
      <c r="BL781" s="30">
        <v>65.03</v>
      </c>
      <c r="BM781" s="30">
        <v>74.8</v>
      </c>
      <c r="BN781" s="29"/>
      <c r="BO781" s="29"/>
      <c r="BP781" s="30">
        <v>0.26</v>
      </c>
      <c r="BQ781" s="30">
        <v>0.49</v>
      </c>
      <c r="BR781" s="30">
        <v>0.46</v>
      </c>
      <c r="BS781" s="30">
        <v>20.309999999999999</v>
      </c>
      <c r="BT781" s="30">
        <v>65.040000000000006</v>
      </c>
      <c r="BU781" s="29"/>
      <c r="BV781" s="30">
        <v>0</v>
      </c>
      <c r="BW781" s="28">
        <v>384</v>
      </c>
      <c r="BX781" s="33">
        <f t="shared" si="87"/>
        <v>65.060519999999997</v>
      </c>
      <c r="BY781" s="34">
        <f>IF(COUNTIF($G$2:G781,G781)=1,1,0)</f>
        <v>1</v>
      </c>
      <c r="BZ781" s="34">
        <f t="shared" si="88"/>
        <v>1</v>
      </c>
      <c r="CA781" s="28" t="s">
        <v>3405</v>
      </c>
      <c r="CB781" s="34" t="b">
        <f t="shared" si="93"/>
        <v>0</v>
      </c>
      <c r="CC781" s="34" t="b">
        <f t="shared" si="89"/>
        <v>0</v>
      </c>
      <c r="CD781" s="34" t="b">
        <f t="array" ref="CD781">ISNUMBER(SEARCH("Touch Screen",$AJ781))</f>
        <v>0</v>
      </c>
      <c r="CE781" s="34"/>
      <c r="CF781" s="34"/>
      <c r="CG781" s="32">
        <v>34.799999999999997</v>
      </c>
      <c r="CH781" s="28">
        <v>0</v>
      </c>
      <c r="CI781" s="33">
        <f>('2. AC Monitors'!$A$8*'1. Version 7 Dataset'!$R781)+('1. Version 7 Dataset'!$V781*'2. AC Monitors'!$B$8)+'2. AC Monitors'!$C$8</f>
        <v>61.428460000000001</v>
      </c>
      <c r="CJ781" s="35">
        <f>BX781-('2. AC Monitors'!$B$8*V781)</f>
        <v>54.140519999999995</v>
      </c>
      <c r="CK781" s="33">
        <f>IF($CH781=0,CJ781,CJ781-('2. AC Monitors'!$A$15*'1. Version 7 Dataset'!$CG781))</f>
        <v>54.140519999999995</v>
      </c>
      <c r="CL781" s="33">
        <f>IF($CC781=TRUE,'1. Version 7 Dataset'!CK781-($CI781*'2. AC Monitors'!$B$15),'1. Version 7 Dataset'!CK781)</f>
        <v>54.140519999999995</v>
      </c>
      <c r="CM781" s="33">
        <f>IF($CD781=TRUE,CL781-($CI781*'2. AC Monitors'!$D$15),CL781)</f>
        <v>54.140519999999995</v>
      </c>
      <c r="CN781" s="33">
        <f>IF($CB781=TRUE,CM781-($CI781*'2. AC Monitors'!$E$15),CM781)</f>
        <v>54.140519999999995</v>
      </c>
      <c r="CO781" s="33">
        <f>IF($CA781="DC",CN781+(CI781*(1-'2. AC Monitors'!$D$21)),CN781)</f>
        <v>54.140519999999995</v>
      </c>
      <c r="CP781" s="35">
        <f>('2. AC Monitors'!$A$8*'1. Version 7 Dataset'!$R781)+'2. AC Monitors'!$C$8</f>
        <v>50.508459999999999</v>
      </c>
      <c r="CQ781" s="35">
        <f t="shared" si="90"/>
        <v>0</v>
      </c>
      <c r="CR781" s="33">
        <f>(IF(CD781=TRUE,CI781+(CI781*'2. AC Monitors'!$D$15),'1. Version 7 Dataset'!CI781))*0.85</f>
        <v>52.214191</v>
      </c>
      <c r="CS781" s="35">
        <f t="shared" si="91"/>
        <v>0</v>
      </c>
      <c r="CT781" s="35">
        <f>($AZ781*$R781*'3. Signage Displays'!$A$7)+'3. Signage Displays'!$B$7*TANH('3. Signage Displays'!$C$7*('1. Version 7 Dataset'!$R781+'3. Signage Displays'!$D$7)+'3. Signage Displays'!$E$7)+'3. Signage Displays'!$F$7</f>
        <v>40.073871135050346</v>
      </c>
      <c r="CU781" s="36">
        <f>($AZ781*$R781*'3. Signage Displays'!$A$7)</f>
        <v>4.0640875200000011</v>
      </c>
      <c r="CV781" s="37">
        <f>BE781-(AZ781*R781*'3. Signage Displays'!$A$7)</f>
        <v>16.245912479999998</v>
      </c>
      <c r="CW781" s="37">
        <f>IF(CC781=TRUE,CV781-(CT781*'3. Signage Displays'!$A$12),CV781)</f>
        <v>16.245912479999998</v>
      </c>
      <c r="CX781" s="38">
        <f>'3. Signage Displays'!$B$7*TANH('3. Signage Displays'!$C$7*('1. Version 7 Dataset'!R781+'3. Signage Displays'!$D$7)+'3. Signage Displays'!$E$7)+'3. Signage Displays'!$F$7</f>
        <v>36.009783615050345</v>
      </c>
      <c r="CY781" s="28">
        <f t="shared" si="92"/>
        <v>1</v>
      </c>
    </row>
    <row r="782" spans="1:103" s="17" customFormat="1" ht="19.5" customHeight="1">
      <c r="A782" s="28">
        <v>139</v>
      </c>
      <c r="B782" s="29" t="s">
        <v>1871</v>
      </c>
      <c r="C782" s="29" t="s">
        <v>2019</v>
      </c>
      <c r="D782" s="29" t="s">
        <v>2020</v>
      </c>
      <c r="E782" s="29" t="s">
        <v>1873</v>
      </c>
      <c r="F782" s="29" t="s">
        <v>2019</v>
      </c>
      <c r="G782" s="29" t="s">
        <v>2020</v>
      </c>
      <c r="H782" s="29" t="s">
        <v>2021</v>
      </c>
      <c r="I782" s="29" t="s">
        <v>78</v>
      </c>
      <c r="J782" s="29" t="s">
        <v>88</v>
      </c>
      <c r="K782" s="29" t="s">
        <v>158</v>
      </c>
      <c r="L782" s="29" t="s">
        <v>80</v>
      </c>
      <c r="M782" s="29" t="s">
        <v>105</v>
      </c>
      <c r="N782" s="30">
        <v>1000</v>
      </c>
      <c r="O782" s="30">
        <v>11.2</v>
      </c>
      <c r="P782" s="30">
        <v>26.5</v>
      </c>
      <c r="Q782" s="31">
        <v>29</v>
      </c>
      <c r="R782" s="30">
        <v>296</v>
      </c>
      <c r="S782" s="30">
        <v>2.37</v>
      </c>
      <c r="T782" s="30">
        <v>1080</v>
      </c>
      <c r="U782" s="30">
        <v>2560</v>
      </c>
      <c r="V782" s="32">
        <v>2.8</v>
      </c>
      <c r="W782" s="30">
        <v>9340</v>
      </c>
      <c r="X782" s="30">
        <v>60</v>
      </c>
      <c r="Y782" s="30">
        <v>34.6</v>
      </c>
      <c r="Z782" s="29" t="s">
        <v>150</v>
      </c>
      <c r="AA782" s="29" t="s">
        <v>86</v>
      </c>
      <c r="AB782" s="29"/>
      <c r="AC782" s="29"/>
      <c r="AD782" s="29" t="s">
        <v>83</v>
      </c>
      <c r="AE782" s="29" t="s">
        <v>83</v>
      </c>
      <c r="AF782" s="29" t="s">
        <v>102</v>
      </c>
      <c r="AG782" s="29" t="s">
        <v>105</v>
      </c>
      <c r="AH782" s="29" t="s">
        <v>86</v>
      </c>
      <c r="AI782" s="29" t="s">
        <v>105</v>
      </c>
      <c r="AJ782" s="29" t="s">
        <v>86</v>
      </c>
      <c r="AK782" s="29" t="s">
        <v>86</v>
      </c>
      <c r="AL782" s="29" t="s">
        <v>102</v>
      </c>
      <c r="AM782" s="29" t="s">
        <v>105</v>
      </c>
      <c r="AN782" s="29" t="s">
        <v>86</v>
      </c>
      <c r="AO782" s="29" t="s">
        <v>86</v>
      </c>
      <c r="AP782" s="29" t="s">
        <v>86</v>
      </c>
      <c r="AQ782" s="29" t="s">
        <v>96</v>
      </c>
      <c r="AR782" s="29" t="s">
        <v>105</v>
      </c>
      <c r="AS782" s="29" t="s">
        <v>84</v>
      </c>
      <c r="AT782" s="29" t="s">
        <v>89</v>
      </c>
      <c r="AU782" s="29" t="s">
        <v>105</v>
      </c>
      <c r="AV782" s="30">
        <v>0</v>
      </c>
      <c r="AW782" s="29" t="s">
        <v>84</v>
      </c>
      <c r="AX782" s="29" t="s">
        <v>84</v>
      </c>
      <c r="AY782" s="30">
        <v>250</v>
      </c>
      <c r="AZ782" s="30">
        <v>350</v>
      </c>
      <c r="BA782" s="30">
        <v>230</v>
      </c>
      <c r="BB782" s="30">
        <v>200</v>
      </c>
      <c r="BC782" s="29"/>
      <c r="BD782" s="29"/>
      <c r="BE782" s="30">
        <v>18.46</v>
      </c>
      <c r="BF782" s="29"/>
      <c r="BG782" s="30">
        <v>0.18</v>
      </c>
      <c r="BH782" s="29"/>
      <c r="BI782" s="29"/>
      <c r="BJ782" s="30">
        <v>0.17</v>
      </c>
      <c r="BK782" s="30">
        <v>57.62</v>
      </c>
      <c r="BL782" s="30">
        <v>62.78</v>
      </c>
      <c r="BM782" s="30">
        <v>65.95</v>
      </c>
      <c r="BN782" s="29"/>
      <c r="BO782" s="29"/>
      <c r="BP782" s="30">
        <v>0.17</v>
      </c>
      <c r="BQ782" s="30">
        <v>0.18</v>
      </c>
      <c r="BR782" s="29"/>
      <c r="BS782" s="30">
        <v>18.45</v>
      </c>
      <c r="BT782" s="30">
        <v>57.59</v>
      </c>
      <c r="BU782" s="29"/>
      <c r="BV782" s="30">
        <v>0</v>
      </c>
      <c r="BW782" s="28">
        <v>139</v>
      </c>
      <c r="BX782" s="33">
        <f t="shared" si="87"/>
        <v>57.623280000000001</v>
      </c>
      <c r="BY782" s="34">
        <f>IF(COUNTIF($G$2:G782,G782)=1,1,0)</f>
        <v>1</v>
      </c>
      <c r="BZ782" s="34">
        <f t="shared" si="88"/>
        <v>1</v>
      </c>
      <c r="CA782" s="28" t="s">
        <v>3405</v>
      </c>
      <c r="CB782" s="34" t="b">
        <f t="shared" si="93"/>
        <v>0</v>
      </c>
      <c r="CC782" s="34" t="b">
        <f t="shared" si="89"/>
        <v>0</v>
      </c>
      <c r="CD782" s="34" t="b">
        <f t="array" ref="CD782">ISNUMBER(SEARCH("Touch Screen",$AJ782))</f>
        <v>0</v>
      </c>
      <c r="CE782" s="34"/>
      <c r="CF782" s="34"/>
      <c r="CG782" s="32">
        <v>34.6</v>
      </c>
      <c r="CH782" s="28">
        <v>0</v>
      </c>
      <c r="CI782" s="33">
        <f>('2. AC Monitors'!$A$8*'1. Version 7 Dataset'!$R782)+('1. Version 7 Dataset'!$V782*'2. AC Monitors'!$B$8)+'2. AC Monitors'!$C$8</f>
        <v>55.872</v>
      </c>
      <c r="CJ782" s="35">
        <f>BX782-('2. AC Monitors'!$B$8*V782)</f>
        <v>45.863280000000003</v>
      </c>
      <c r="CK782" s="33">
        <f>IF($CH782=0,CJ782,CJ782-('2. AC Monitors'!$A$15*'1. Version 7 Dataset'!$CG782))</f>
        <v>45.863280000000003</v>
      </c>
      <c r="CL782" s="33">
        <f>IF($CC782=TRUE,'1. Version 7 Dataset'!CK782-($CI782*'2. AC Monitors'!$B$15),'1. Version 7 Dataset'!CK782)</f>
        <v>45.863280000000003</v>
      </c>
      <c r="CM782" s="33">
        <f>IF($CD782=TRUE,CL782-($CI782*'2. AC Monitors'!$D$15),CL782)</f>
        <v>45.863280000000003</v>
      </c>
      <c r="CN782" s="33">
        <f>IF($CB782=TRUE,CM782-($CI782*'2. AC Monitors'!$E$15),CM782)</f>
        <v>45.863280000000003</v>
      </c>
      <c r="CO782" s="33">
        <f>IF($CA782="DC",CN782+(CI782*(1-'2. AC Monitors'!$D$21)),CN782)</f>
        <v>45.863280000000003</v>
      </c>
      <c r="CP782" s="35">
        <f>('2. AC Monitors'!$A$8*'1. Version 7 Dataset'!$R782)+'2. AC Monitors'!$C$8</f>
        <v>44.112000000000002</v>
      </c>
      <c r="CQ782" s="35">
        <f t="shared" si="90"/>
        <v>0</v>
      </c>
      <c r="CR782" s="33">
        <f>(IF(CD782=TRUE,CI782+(CI782*'2. AC Monitors'!$D$15),'1. Version 7 Dataset'!CI782))*0.85</f>
        <v>47.491199999999999</v>
      </c>
      <c r="CS782" s="35">
        <f t="shared" si="91"/>
        <v>0</v>
      </c>
      <c r="CT782" s="35">
        <f>($AZ782*$R782*'3. Signage Displays'!$A$7)+'3. Signage Displays'!$B$7*TANH('3. Signage Displays'!$C$7*('1. Version 7 Dataset'!$R782+'3. Signage Displays'!$D$7)+'3. Signage Displays'!$E$7)+'3. Signage Displays'!$F$7</f>
        <v>37.053845507808425</v>
      </c>
      <c r="CU782" s="36">
        <f>($AZ782*$R782*'3. Signage Displays'!$A$7)</f>
        <v>4.1440000000000001</v>
      </c>
      <c r="CV782" s="37">
        <f>BE782-(AZ782*R782*'3. Signage Displays'!$A$7)</f>
        <v>14.316000000000001</v>
      </c>
      <c r="CW782" s="37">
        <f>IF(CC782=TRUE,CV782-(CT782*'3. Signage Displays'!$A$12),CV782)</f>
        <v>14.316000000000001</v>
      </c>
      <c r="CX782" s="38">
        <f>'3. Signage Displays'!$B$7*TANH('3. Signage Displays'!$C$7*('1. Version 7 Dataset'!R782+'3. Signage Displays'!$D$7)+'3. Signage Displays'!$E$7)+'3. Signage Displays'!$F$7</f>
        <v>32.909845507808427</v>
      </c>
      <c r="CY782" s="28">
        <f t="shared" si="92"/>
        <v>1</v>
      </c>
    </row>
    <row r="783" spans="1:103" s="17" customFormat="1" ht="19.5" customHeight="1">
      <c r="A783" s="28">
        <v>140</v>
      </c>
      <c r="B783" s="29" t="s">
        <v>1871</v>
      </c>
      <c r="C783" s="29" t="s">
        <v>2074</v>
      </c>
      <c r="D783" s="29" t="s">
        <v>2075</v>
      </c>
      <c r="E783" s="29" t="s">
        <v>1873</v>
      </c>
      <c r="F783" s="29" t="s">
        <v>2074</v>
      </c>
      <c r="G783" s="29" t="s">
        <v>2075</v>
      </c>
      <c r="H783" s="29"/>
      <c r="I783" s="29" t="s">
        <v>78</v>
      </c>
      <c r="J783" s="29" t="s">
        <v>88</v>
      </c>
      <c r="K783" s="29" t="s">
        <v>158</v>
      </c>
      <c r="L783" s="29" t="s">
        <v>80</v>
      </c>
      <c r="M783" s="29" t="s">
        <v>105</v>
      </c>
      <c r="N783" s="30">
        <v>1000</v>
      </c>
      <c r="O783" s="30">
        <v>13.2</v>
      </c>
      <c r="P783" s="30">
        <v>31.5</v>
      </c>
      <c r="Q783" s="31">
        <v>34</v>
      </c>
      <c r="R783" s="30">
        <v>415</v>
      </c>
      <c r="S783" s="30">
        <v>2.37</v>
      </c>
      <c r="T783" s="30">
        <v>1080</v>
      </c>
      <c r="U783" s="30">
        <v>2560</v>
      </c>
      <c r="V783" s="32">
        <v>2.8</v>
      </c>
      <c r="W783" s="30">
        <v>6662</v>
      </c>
      <c r="X783" s="30">
        <v>60</v>
      </c>
      <c r="Y783" s="30">
        <v>35.200000000000003</v>
      </c>
      <c r="Z783" s="29" t="s">
        <v>150</v>
      </c>
      <c r="AA783" s="29" t="s">
        <v>86</v>
      </c>
      <c r="AB783" s="29"/>
      <c r="AC783" s="29"/>
      <c r="AD783" s="29" t="s">
        <v>83</v>
      </c>
      <c r="AE783" s="29" t="s">
        <v>83</v>
      </c>
      <c r="AF783" s="29" t="s">
        <v>102</v>
      </c>
      <c r="AG783" s="29" t="s">
        <v>105</v>
      </c>
      <c r="AH783" s="29" t="s">
        <v>86</v>
      </c>
      <c r="AI783" s="29" t="s">
        <v>105</v>
      </c>
      <c r="AJ783" s="29" t="s">
        <v>86</v>
      </c>
      <c r="AK783" s="29" t="s">
        <v>86</v>
      </c>
      <c r="AL783" s="29" t="s">
        <v>102</v>
      </c>
      <c r="AM783" s="29" t="s">
        <v>105</v>
      </c>
      <c r="AN783" s="29" t="s">
        <v>86</v>
      </c>
      <c r="AO783" s="29" t="s">
        <v>86</v>
      </c>
      <c r="AP783" s="29" t="s">
        <v>86</v>
      </c>
      <c r="AQ783" s="29" t="s">
        <v>96</v>
      </c>
      <c r="AR783" s="29" t="s">
        <v>105</v>
      </c>
      <c r="AS783" s="29" t="s">
        <v>84</v>
      </c>
      <c r="AT783" s="29" t="s">
        <v>89</v>
      </c>
      <c r="AU783" s="29" t="s">
        <v>105</v>
      </c>
      <c r="AV783" s="30">
        <v>0</v>
      </c>
      <c r="AW783" s="29" t="s">
        <v>84</v>
      </c>
      <c r="AX783" s="29" t="s">
        <v>84</v>
      </c>
      <c r="AY783" s="30">
        <v>250</v>
      </c>
      <c r="AZ783" s="30">
        <v>260</v>
      </c>
      <c r="BA783" s="30">
        <v>240</v>
      </c>
      <c r="BB783" s="30">
        <v>200</v>
      </c>
      <c r="BC783" s="29"/>
      <c r="BD783" s="29"/>
      <c r="BE783" s="30">
        <v>23.55</v>
      </c>
      <c r="BF783" s="29"/>
      <c r="BG783" s="30">
        <v>0.2</v>
      </c>
      <c r="BH783" s="29"/>
      <c r="BI783" s="29"/>
      <c r="BJ783" s="30">
        <v>0.18</v>
      </c>
      <c r="BK783" s="30">
        <v>73.34</v>
      </c>
      <c r="BL783" s="30">
        <v>84.68</v>
      </c>
      <c r="BM783" s="30">
        <v>88.96</v>
      </c>
      <c r="BN783" s="29"/>
      <c r="BO783" s="29"/>
      <c r="BP783" s="30">
        <v>0.18</v>
      </c>
      <c r="BQ783" s="30">
        <v>0.2</v>
      </c>
      <c r="BR783" s="29"/>
      <c r="BS783" s="30">
        <v>23.55</v>
      </c>
      <c r="BT783" s="30">
        <v>73.34</v>
      </c>
      <c r="BU783" s="29"/>
      <c r="BV783" s="30">
        <v>0</v>
      </c>
      <c r="BW783" s="28">
        <v>140</v>
      </c>
      <c r="BX783" s="33">
        <f t="shared" si="87"/>
        <v>73.343100000000007</v>
      </c>
      <c r="BY783" s="34">
        <f>IF(COUNTIF($G$2:G783,G783)=1,1,0)</f>
        <v>1</v>
      </c>
      <c r="BZ783" s="34">
        <f t="shared" si="88"/>
        <v>1</v>
      </c>
      <c r="CA783" s="28" t="s">
        <v>3405</v>
      </c>
      <c r="CB783" s="34" t="b">
        <f t="shared" si="93"/>
        <v>0</v>
      </c>
      <c r="CC783" s="34" t="b">
        <f t="shared" si="89"/>
        <v>0</v>
      </c>
      <c r="CD783" s="34" t="b">
        <f t="array" ref="CD783">ISNUMBER(SEARCH("Touch Screen",$AJ783))</f>
        <v>0</v>
      </c>
      <c r="CE783" s="34"/>
      <c r="CF783" s="34"/>
      <c r="CG783" s="32">
        <v>35.200000000000003</v>
      </c>
      <c r="CH783" s="28">
        <v>0</v>
      </c>
      <c r="CI783" s="33">
        <f>('2. AC Monitors'!$A$8*'1. Version 7 Dataset'!$R783)+('1. Version 7 Dataset'!$V783*'2. AC Monitors'!$B$8)+'2. AC Monitors'!$C$8</f>
        <v>70.389999999999986</v>
      </c>
      <c r="CJ783" s="35">
        <f>BX783-('2. AC Monitors'!$B$8*V783)</f>
        <v>61.583100000000009</v>
      </c>
      <c r="CK783" s="33">
        <f>IF($CH783=0,CJ783,CJ783-('2. AC Monitors'!$A$15*'1. Version 7 Dataset'!$CG783))</f>
        <v>61.583100000000009</v>
      </c>
      <c r="CL783" s="33">
        <f>IF($CC783=TRUE,'1. Version 7 Dataset'!CK783-($CI783*'2. AC Monitors'!$B$15),'1. Version 7 Dataset'!CK783)</f>
        <v>61.583100000000009</v>
      </c>
      <c r="CM783" s="33">
        <f>IF($CD783=TRUE,CL783-($CI783*'2. AC Monitors'!$D$15),CL783)</f>
        <v>61.583100000000009</v>
      </c>
      <c r="CN783" s="33">
        <f>IF($CB783=TRUE,CM783-($CI783*'2. AC Monitors'!$E$15),CM783)</f>
        <v>61.583100000000009</v>
      </c>
      <c r="CO783" s="33">
        <f>IF($CA783="DC",CN783+(CI783*(1-'2. AC Monitors'!$D$21)),CN783)</f>
        <v>61.583100000000009</v>
      </c>
      <c r="CP783" s="35">
        <f>('2. AC Monitors'!$A$8*'1. Version 7 Dataset'!$R783)+'2. AC Monitors'!$C$8</f>
        <v>58.629999999999995</v>
      </c>
      <c r="CQ783" s="35">
        <f t="shared" si="90"/>
        <v>0</v>
      </c>
      <c r="CR783" s="33">
        <f>(IF(CD783=TRUE,CI783+(CI783*'2. AC Monitors'!$D$15),'1. Version 7 Dataset'!CI783))*0.85</f>
        <v>59.831499999999984</v>
      </c>
      <c r="CS783" s="35">
        <f t="shared" si="91"/>
        <v>0</v>
      </c>
      <c r="CT783" s="35">
        <f>($AZ783*$R783*'3. Signage Displays'!$A$7)+'3. Signage Displays'!$B$7*TANH('3. Signage Displays'!$C$7*('1. Version 7 Dataset'!$R783+'3. Signage Displays'!$D$7)+'3. Signage Displays'!$E$7)+'3. Signage Displays'!$F$7</f>
        <v>44.230109008287883</v>
      </c>
      <c r="CU783" s="36">
        <f>($AZ783*$R783*'3. Signage Displays'!$A$7)</f>
        <v>4.3160000000000007</v>
      </c>
      <c r="CV783" s="37">
        <f>BE783-(AZ783*R783*'3. Signage Displays'!$A$7)</f>
        <v>19.234000000000002</v>
      </c>
      <c r="CW783" s="37">
        <f>IF(CC783=TRUE,CV783-(CT783*'3. Signage Displays'!$A$12),CV783)</f>
        <v>19.234000000000002</v>
      </c>
      <c r="CX783" s="38">
        <f>'3. Signage Displays'!$B$7*TANH('3. Signage Displays'!$C$7*('1. Version 7 Dataset'!R783+'3. Signage Displays'!$D$7)+'3. Signage Displays'!$E$7)+'3. Signage Displays'!$F$7</f>
        <v>39.91410900828788</v>
      </c>
      <c r="CY783" s="28">
        <f t="shared" si="92"/>
        <v>1</v>
      </c>
    </row>
    <row r="784" spans="1:103" s="17" customFormat="1" ht="19.5" customHeight="1">
      <c r="A784" s="28">
        <v>156</v>
      </c>
      <c r="B784" s="29" t="s">
        <v>1871</v>
      </c>
      <c r="C784" s="29" t="s">
        <v>2022</v>
      </c>
      <c r="D784" s="29" t="s">
        <v>2023</v>
      </c>
      <c r="E784" s="29" t="s">
        <v>1873</v>
      </c>
      <c r="F784" s="29" t="s">
        <v>2022</v>
      </c>
      <c r="G784" s="29" t="s">
        <v>2023</v>
      </c>
      <c r="H784" s="29" t="s">
        <v>2024</v>
      </c>
      <c r="I784" s="29" t="s">
        <v>78</v>
      </c>
      <c r="J784" s="29" t="s">
        <v>88</v>
      </c>
      <c r="K784" s="29" t="s">
        <v>158</v>
      </c>
      <c r="L784" s="29" t="s">
        <v>80</v>
      </c>
      <c r="M784" s="29" t="s">
        <v>105</v>
      </c>
      <c r="N784" s="30">
        <v>1000</v>
      </c>
      <c r="O784" s="30">
        <v>11.2</v>
      </c>
      <c r="P784" s="30">
        <v>26.5</v>
      </c>
      <c r="Q784" s="31">
        <v>29</v>
      </c>
      <c r="R784" s="30">
        <v>296</v>
      </c>
      <c r="S784" s="30">
        <v>2.37</v>
      </c>
      <c r="T784" s="30">
        <v>1080</v>
      </c>
      <c r="U784" s="30">
        <v>2560</v>
      </c>
      <c r="V784" s="32">
        <v>2.8</v>
      </c>
      <c r="W784" s="30">
        <v>9340</v>
      </c>
      <c r="X784" s="30">
        <v>60</v>
      </c>
      <c r="Y784" s="30">
        <v>34.6</v>
      </c>
      <c r="Z784" s="29" t="s">
        <v>150</v>
      </c>
      <c r="AA784" s="29" t="s">
        <v>86</v>
      </c>
      <c r="AB784" s="29"/>
      <c r="AC784" s="29"/>
      <c r="AD784" s="29" t="s">
        <v>83</v>
      </c>
      <c r="AE784" s="29" t="s">
        <v>83</v>
      </c>
      <c r="AF784" s="29" t="s">
        <v>168</v>
      </c>
      <c r="AG784" s="29" t="s">
        <v>105</v>
      </c>
      <c r="AH784" s="29" t="s">
        <v>86</v>
      </c>
      <c r="AI784" s="29" t="s">
        <v>105</v>
      </c>
      <c r="AJ784" s="29" t="s">
        <v>86</v>
      </c>
      <c r="AK784" s="29" t="s">
        <v>86</v>
      </c>
      <c r="AL784" s="29" t="s">
        <v>87</v>
      </c>
      <c r="AM784" s="29" t="s">
        <v>105</v>
      </c>
      <c r="AN784" s="29" t="s">
        <v>86</v>
      </c>
      <c r="AO784" s="29" t="s">
        <v>86</v>
      </c>
      <c r="AP784" s="29" t="s">
        <v>86</v>
      </c>
      <c r="AQ784" s="29" t="s">
        <v>96</v>
      </c>
      <c r="AR784" s="29" t="s">
        <v>105</v>
      </c>
      <c r="AS784" s="29" t="s">
        <v>84</v>
      </c>
      <c r="AT784" s="29" t="s">
        <v>89</v>
      </c>
      <c r="AU784" s="29" t="s">
        <v>105</v>
      </c>
      <c r="AV784" s="30">
        <v>0</v>
      </c>
      <c r="AW784" s="29" t="s">
        <v>84</v>
      </c>
      <c r="AX784" s="29" t="s">
        <v>84</v>
      </c>
      <c r="AY784" s="30">
        <v>250</v>
      </c>
      <c r="AZ784" s="30">
        <v>278</v>
      </c>
      <c r="BA784" s="30">
        <v>270</v>
      </c>
      <c r="BB784" s="30">
        <v>200</v>
      </c>
      <c r="BC784" s="29"/>
      <c r="BD784" s="29"/>
      <c r="BE784" s="30">
        <v>18.93</v>
      </c>
      <c r="BF784" s="29"/>
      <c r="BG784" s="30">
        <v>0.19</v>
      </c>
      <c r="BH784" s="29"/>
      <c r="BI784" s="29"/>
      <c r="BJ784" s="30">
        <v>0.16</v>
      </c>
      <c r="BK784" s="30">
        <v>59.12</v>
      </c>
      <c r="BL784" s="30">
        <v>62.78</v>
      </c>
      <c r="BM784" s="30">
        <v>65.95</v>
      </c>
      <c r="BN784" s="29"/>
      <c r="BO784" s="29"/>
      <c r="BP784" s="30">
        <v>0.16</v>
      </c>
      <c r="BQ784" s="30">
        <v>0.19</v>
      </c>
      <c r="BR784" s="29"/>
      <c r="BS784" s="30">
        <v>18.920000000000002</v>
      </c>
      <c r="BT784" s="30">
        <v>59.09</v>
      </c>
      <c r="BU784" s="29"/>
      <c r="BV784" s="30">
        <v>0</v>
      </c>
      <c r="BW784" s="28">
        <v>156</v>
      </c>
      <c r="BX784" s="33">
        <f t="shared" si="87"/>
        <v>59.121239999999993</v>
      </c>
      <c r="BY784" s="34">
        <f>IF(COUNTIF($G$2:G784,G784)=1,1,0)</f>
        <v>1</v>
      </c>
      <c r="BZ784" s="34">
        <f t="shared" si="88"/>
        <v>1</v>
      </c>
      <c r="CA784" s="28" t="s">
        <v>3405</v>
      </c>
      <c r="CB784" s="34" t="b">
        <f t="shared" si="93"/>
        <v>0</v>
      </c>
      <c r="CC784" s="34" t="b">
        <f t="shared" si="89"/>
        <v>0</v>
      </c>
      <c r="CD784" s="34" t="b">
        <f t="array" ref="CD784">ISNUMBER(SEARCH("Touch Screen",$AJ784))</f>
        <v>0</v>
      </c>
      <c r="CE784" s="34"/>
      <c r="CF784" s="34"/>
      <c r="CG784" s="32">
        <v>34.6</v>
      </c>
      <c r="CH784" s="28">
        <v>0</v>
      </c>
      <c r="CI784" s="33">
        <f>('2. AC Monitors'!$A$8*'1. Version 7 Dataset'!$R784)+('1. Version 7 Dataset'!$V784*'2. AC Monitors'!$B$8)+'2. AC Monitors'!$C$8</f>
        <v>55.872</v>
      </c>
      <c r="CJ784" s="35">
        <f>BX784-('2. AC Monitors'!$B$8*V784)</f>
        <v>47.361239999999995</v>
      </c>
      <c r="CK784" s="33">
        <f>IF($CH784=0,CJ784,CJ784-('2. AC Monitors'!$A$15*'1. Version 7 Dataset'!$CG784))</f>
        <v>47.361239999999995</v>
      </c>
      <c r="CL784" s="33">
        <f>IF($CC784=TRUE,'1. Version 7 Dataset'!CK784-($CI784*'2. AC Monitors'!$B$15),'1. Version 7 Dataset'!CK784)</f>
        <v>47.361239999999995</v>
      </c>
      <c r="CM784" s="33">
        <f>IF($CD784=TRUE,CL784-($CI784*'2. AC Monitors'!$D$15),CL784)</f>
        <v>47.361239999999995</v>
      </c>
      <c r="CN784" s="33">
        <f>IF($CB784=TRUE,CM784-($CI784*'2. AC Monitors'!$E$15),CM784)</f>
        <v>47.361239999999995</v>
      </c>
      <c r="CO784" s="33">
        <f>IF($CA784="DC",CN784+(CI784*(1-'2. AC Monitors'!$D$21)),CN784)</f>
        <v>47.361239999999995</v>
      </c>
      <c r="CP784" s="35">
        <f>('2. AC Monitors'!$A$8*'1. Version 7 Dataset'!$R784)+'2. AC Monitors'!$C$8</f>
        <v>44.112000000000002</v>
      </c>
      <c r="CQ784" s="35">
        <f t="shared" si="90"/>
        <v>0</v>
      </c>
      <c r="CR784" s="33">
        <f>(IF(CD784=TRUE,CI784+(CI784*'2. AC Monitors'!$D$15),'1. Version 7 Dataset'!CI784))*0.85</f>
        <v>47.491199999999999</v>
      </c>
      <c r="CS784" s="35">
        <f t="shared" si="91"/>
        <v>0</v>
      </c>
      <c r="CT784" s="35">
        <f>($AZ784*$R784*'3. Signage Displays'!$A$7)+'3. Signage Displays'!$B$7*TANH('3. Signage Displays'!$C$7*('1. Version 7 Dataset'!$R784+'3. Signage Displays'!$D$7)+'3. Signage Displays'!$E$7)+'3. Signage Displays'!$F$7</f>
        <v>36.201365507808426</v>
      </c>
      <c r="CU784" s="36">
        <f>($AZ784*$R784*'3. Signage Displays'!$A$7)</f>
        <v>3.2915200000000002</v>
      </c>
      <c r="CV784" s="37">
        <f>BE784-(AZ784*R784*'3. Signage Displays'!$A$7)</f>
        <v>15.638479999999999</v>
      </c>
      <c r="CW784" s="37">
        <f>IF(CC784=TRUE,CV784-(CT784*'3. Signage Displays'!$A$12),CV784)</f>
        <v>15.638479999999999</v>
      </c>
      <c r="CX784" s="38">
        <f>'3. Signage Displays'!$B$7*TANH('3. Signage Displays'!$C$7*('1. Version 7 Dataset'!R784+'3. Signage Displays'!$D$7)+'3. Signage Displays'!$E$7)+'3. Signage Displays'!$F$7</f>
        <v>32.909845507808427</v>
      </c>
      <c r="CY784" s="28">
        <f t="shared" si="92"/>
        <v>1</v>
      </c>
    </row>
    <row r="785" spans="1:103" s="17" customFormat="1" ht="19.5" customHeight="1">
      <c r="A785" s="28">
        <v>157</v>
      </c>
      <c r="B785" s="29" t="s">
        <v>1871</v>
      </c>
      <c r="C785" s="29" t="s">
        <v>2076</v>
      </c>
      <c r="D785" s="29" t="s">
        <v>2077</v>
      </c>
      <c r="E785" s="29" t="s">
        <v>1873</v>
      </c>
      <c r="F785" s="29" t="s">
        <v>2076</v>
      </c>
      <c r="G785" s="29" t="s">
        <v>2077</v>
      </c>
      <c r="H785" s="29" t="s">
        <v>2078</v>
      </c>
      <c r="I785" s="29" t="s">
        <v>78</v>
      </c>
      <c r="J785" s="29" t="s">
        <v>88</v>
      </c>
      <c r="K785" s="29" t="s">
        <v>158</v>
      </c>
      <c r="L785" s="29" t="s">
        <v>80</v>
      </c>
      <c r="M785" s="29" t="s">
        <v>105</v>
      </c>
      <c r="N785" s="30">
        <v>1000</v>
      </c>
      <c r="O785" s="30">
        <v>13.2</v>
      </c>
      <c r="P785" s="30">
        <v>31.5</v>
      </c>
      <c r="Q785" s="31">
        <v>34</v>
      </c>
      <c r="R785" s="30">
        <v>415</v>
      </c>
      <c r="S785" s="30">
        <v>2.37</v>
      </c>
      <c r="T785" s="30">
        <v>1080</v>
      </c>
      <c r="U785" s="30">
        <v>2560</v>
      </c>
      <c r="V785" s="32">
        <v>2.8</v>
      </c>
      <c r="W785" s="30">
        <v>6662</v>
      </c>
      <c r="X785" s="30">
        <v>60</v>
      </c>
      <c r="Y785" s="30">
        <v>35.200000000000003</v>
      </c>
      <c r="Z785" s="29" t="s">
        <v>150</v>
      </c>
      <c r="AA785" s="29" t="s">
        <v>86</v>
      </c>
      <c r="AB785" s="29"/>
      <c r="AC785" s="29"/>
      <c r="AD785" s="29" t="s">
        <v>83</v>
      </c>
      <c r="AE785" s="29" t="s">
        <v>83</v>
      </c>
      <c r="AF785" s="29" t="s">
        <v>168</v>
      </c>
      <c r="AG785" s="29" t="s">
        <v>105</v>
      </c>
      <c r="AH785" s="29" t="s">
        <v>86</v>
      </c>
      <c r="AI785" s="29" t="s">
        <v>105</v>
      </c>
      <c r="AJ785" s="29" t="s">
        <v>86</v>
      </c>
      <c r="AK785" s="29" t="s">
        <v>86</v>
      </c>
      <c r="AL785" s="29" t="s">
        <v>87</v>
      </c>
      <c r="AM785" s="29" t="s">
        <v>105</v>
      </c>
      <c r="AN785" s="29" t="s">
        <v>86</v>
      </c>
      <c r="AO785" s="29" t="s">
        <v>86</v>
      </c>
      <c r="AP785" s="29" t="s">
        <v>86</v>
      </c>
      <c r="AQ785" s="29" t="s">
        <v>96</v>
      </c>
      <c r="AR785" s="29" t="s">
        <v>105</v>
      </c>
      <c r="AS785" s="29" t="s">
        <v>84</v>
      </c>
      <c r="AT785" s="29" t="s">
        <v>89</v>
      </c>
      <c r="AU785" s="29" t="s">
        <v>105</v>
      </c>
      <c r="AV785" s="30">
        <v>0</v>
      </c>
      <c r="AW785" s="29" t="s">
        <v>84</v>
      </c>
      <c r="AX785" s="29" t="s">
        <v>84</v>
      </c>
      <c r="AY785" s="30">
        <v>250</v>
      </c>
      <c r="AZ785" s="30">
        <v>280</v>
      </c>
      <c r="BA785" s="30">
        <v>270</v>
      </c>
      <c r="BB785" s="30">
        <v>200</v>
      </c>
      <c r="BC785" s="29"/>
      <c r="BD785" s="29"/>
      <c r="BE785" s="30">
        <v>25.46</v>
      </c>
      <c r="BF785" s="29"/>
      <c r="BG785" s="30">
        <v>0.19</v>
      </c>
      <c r="BH785" s="29"/>
      <c r="BI785" s="29"/>
      <c r="BJ785" s="30">
        <v>0.17</v>
      </c>
      <c r="BK785" s="30">
        <v>79.13</v>
      </c>
      <c r="BL785" s="30">
        <v>84.64</v>
      </c>
      <c r="BM785" s="30">
        <v>88.96</v>
      </c>
      <c r="BN785" s="29"/>
      <c r="BO785" s="29"/>
      <c r="BP785" s="30">
        <v>0.17</v>
      </c>
      <c r="BQ785" s="30">
        <v>0.2</v>
      </c>
      <c r="BR785" s="29"/>
      <c r="BS785" s="30">
        <v>25.44</v>
      </c>
      <c r="BT785" s="30">
        <v>79.14</v>
      </c>
      <c r="BU785" s="29"/>
      <c r="BV785" s="30">
        <v>0</v>
      </c>
      <c r="BW785" s="28">
        <v>157</v>
      </c>
      <c r="BX785" s="33">
        <f t="shared" si="87"/>
        <v>79.142219999999995</v>
      </c>
      <c r="BY785" s="34">
        <f>IF(COUNTIF($G$2:G785,G785)=1,1,0)</f>
        <v>1</v>
      </c>
      <c r="BZ785" s="34">
        <f t="shared" si="88"/>
        <v>1</v>
      </c>
      <c r="CA785" s="28" t="s">
        <v>3405</v>
      </c>
      <c r="CB785" s="34" t="b">
        <f t="shared" si="93"/>
        <v>0</v>
      </c>
      <c r="CC785" s="34" t="b">
        <f t="shared" si="89"/>
        <v>0</v>
      </c>
      <c r="CD785" s="34" t="b">
        <f t="array" ref="CD785">ISNUMBER(SEARCH("Touch Screen",$AJ785))</f>
        <v>0</v>
      </c>
      <c r="CE785" s="34"/>
      <c r="CF785" s="34"/>
      <c r="CG785" s="32">
        <v>35.200000000000003</v>
      </c>
      <c r="CH785" s="28">
        <v>0</v>
      </c>
      <c r="CI785" s="33">
        <f>('2. AC Monitors'!$A$8*'1. Version 7 Dataset'!$R785)+('1. Version 7 Dataset'!$V785*'2. AC Monitors'!$B$8)+'2. AC Monitors'!$C$8</f>
        <v>70.389999999999986</v>
      </c>
      <c r="CJ785" s="35">
        <f>BX785-('2. AC Monitors'!$B$8*V785)</f>
        <v>67.38221999999999</v>
      </c>
      <c r="CK785" s="33">
        <f>IF($CH785=0,CJ785,CJ785-('2. AC Monitors'!$A$15*'1. Version 7 Dataset'!$CG785))</f>
        <v>67.38221999999999</v>
      </c>
      <c r="CL785" s="33">
        <f>IF($CC785=TRUE,'1. Version 7 Dataset'!CK785-($CI785*'2. AC Monitors'!$B$15),'1. Version 7 Dataset'!CK785)</f>
        <v>67.38221999999999</v>
      </c>
      <c r="CM785" s="33">
        <f>IF($CD785=TRUE,CL785-($CI785*'2. AC Monitors'!$D$15),CL785)</f>
        <v>67.38221999999999</v>
      </c>
      <c r="CN785" s="33">
        <f>IF($CB785=TRUE,CM785-($CI785*'2. AC Monitors'!$E$15),CM785)</f>
        <v>67.38221999999999</v>
      </c>
      <c r="CO785" s="33">
        <f>IF($CA785="DC",CN785+(CI785*(1-'2. AC Monitors'!$D$21)),CN785)</f>
        <v>67.38221999999999</v>
      </c>
      <c r="CP785" s="35">
        <f>('2. AC Monitors'!$A$8*'1. Version 7 Dataset'!$R785)+'2. AC Monitors'!$C$8</f>
        <v>58.629999999999995</v>
      </c>
      <c r="CQ785" s="35">
        <f t="shared" si="90"/>
        <v>0</v>
      </c>
      <c r="CR785" s="33">
        <f>(IF(CD785=TRUE,CI785+(CI785*'2. AC Monitors'!$D$15),'1. Version 7 Dataset'!CI785))*0.85</f>
        <v>59.831499999999984</v>
      </c>
      <c r="CS785" s="35">
        <f t="shared" si="91"/>
        <v>0</v>
      </c>
      <c r="CT785" s="35">
        <f>($AZ785*$R785*'3. Signage Displays'!$A$7)+'3. Signage Displays'!$B$7*TANH('3. Signage Displays'!$C$7*('1. Version 7 Dataset'!$R785+'3. Signage Displays'!$D$7)+'3. Signage Displays'!$E$7)+'3. Signage Displays'!$F$7</f>
        <v>44.562109008287877</v>
      </c>
      <c r="CU785" s="36">
        <f>($AZ785*$R785*'3. Signage Displays'!$A$7)</f>
        <v>4.6480000000000006</v>
      </c>
      <c r="CV785" s="37">
        <f>BE785-(AZ785*R785*'3. Signage Displays'!$A$7)</f>
        <v>20.812000000000001</v>
      </c>
      <c r="CW785" s="37">
        <f>IF(CC785=TRUE,CV785-(CT785*'3. Signage Displays'!$A$12),CV785)</f>
        <v>20.812000000000001</v>
      </c>
      <c r="CX785" s="38">
        <f>'3. Signage Displays'!$B$7*TANH('3. Signage Displays'!$C$7*('1. Version 7 Dataset'!R785+'3. Signage Displays'!$D$7)+'3. Signage Displays'!$E$7)+'3. Signage Displays'!$F$7</f>
        <v>39.91410900828788</v>
      </c>
      <c r="CY785" s="28">
        <f t="shared" si="92"/>
        <v>1</v>
      </c>
    </row>
    <row r="786" spans="1:103" s="17" customFormat="1" ht="19.5" customHeight="1">
      <c r="A786" s="28">
        <v>657</v>
      </c>
      <c r="B786" s="29" t="s">
        <v>1871</v>
      </c>
      <c r="C786" s="29" t="s">
        <v>2068</v>
      </c>
      <c r="D786" s="29" t="s">
        <v>2069</v>
      </c>
      <c r="E786" s="29" t="s">
        <v>1873</v>
      </c>
      <c r="F786" s="29" t="s">
        <v>2068</v>
      </c>
      <c r="G786" s="29" t="s">
        <v>2069</v>
      </c>
      <c r="H786" s="29"/>
      <c r="I786" s="29" t="s">
        <v>78</v>
      </c>
      <c r="J786" s="29" t="s">
        <v>79</v>
      </c>
      <c r="K786" s="29"/>
      <c r="L786" s="29" t="s">
        <v>80</v>
      </c>
      <c r="M786" s="29"/>
      <c r="N786" s="30">
        <v>1000</v>
      </c>
      <c r="O786" s="30">
        <v>13.2</v>
      </c>
      <c r="P786" s="30">
        <v>31.5</v>
      </c>
      <c r="Q786" s="31">
        <v>34.1</v>
      </c>
      <c r="R786" s="30">
        <v>415.1</v>
      </c>
      <c r="S786" s="30">
        <v>1.78</v>
      </c>
      <c r="T786" s="30">
        <v>1080</v>
      </c>
      <c r="U786" s="30">
        <v>2560</v>
      </c>
      <c r="V786" s="32">
        <v>2.8</v>
      </c>
      <c r="W786" s="30">
        <v>6661</v>
      </c>
      <c r="X786" s="30">
        <v>60</v>
      </c>
      <c r="Y786" s="30">
        <v>100</v>
      </c>
      <c r="Z786" s="29" t="s">
        <v>81</v>
      </c>
      <c r="AA786" s="29" t="s">
        <v>86</v>
      </c>
      <c r="AB786" s="29"/>
      <c r="AC786" s="29"/>
      <c r="AD786" s="29" t="s">
        <v>83</v>
      </c>
      <c r="AE786" s="29" t="s">
        <v>83</v>
      </c>
      <c r="AF786" s="29" t="s">
        <v>2070</v>
      </c>
      <c r="AG786" s="29" t="s">
        <v>2071</v>
      </c>
      <c r="AH786" s="29" t="s">
        <v>86</v>
      </c>
      <c r="AI786" s="29"/>
      <c r="AJ786" s="29" t="s">
        <v>86</v>
      </c>
      <c r="AK786" s="29" t="s">
        <v>86</v>
      </c>
      <c r="AL786" s="29" t="s">
        <v>88</v>
      </c>
      <c r="AM786" s="29" t="s">
        <v>2071</v>
      </c>
      <c r="AN786" s="29" t="s">
        <v>86</v>
      </c>
      <c r="AO786" s="29" t="s">
        <v>86</v>
      </c>
      <c r="AP786" s="29" t="s">
        <v>86</v>
      </c>
      <c r="AQ786" s="29" t="s">
        <v>96</v>
      </c>
      <c r="AR786" s="29"/>
      <c r="AS786" s="29" t="s">
        <v>84</v>
      </c>
      <c r="AT786" s="29" t="s">
        <v>121</v>
      </c>
      <c r="AU786" s="29"/>
      <c r="AV786" s="29"/>
      <c r="AW786" s="29" t="s">
        <v>84</v>
      </c>
      <c r="AX786" s="29" t="s">
        <v>84</v>
      </c>
      <c r="AY786" s="30">
        <v>300</v>
      </c>
      <c r="AZ786" s="30">
        <v>280.7</v>
      </c>
      <c r="BA786" s="30">
        <v>248</v>
      </c>
      <c r="BB786" s="30">
        <v>248</v>
      </c>
      <c r="BC786" s="29"/>
      <c r="BD786" s="29"/>
      <c r="BE786" s="30">
        <v>28.24</v>
      </c>
      <c r="BF786" s="29"/>
      <c r="BG786" s="30">
        <v>0.17</v>
      </c>
      <c r="BH786" s="30">
        <v>0.17</v>
      </c>
      <c r="BI786" s="29"/>
      <c r="BJ786" s="30">
        <v>0.14000000000000001</v>
      </c>
      <c r="BK786" s="30">
        <v>87.6</v>
      </c>
      <c r="BL786" s="30">
        <v>87.6</v>
      </c>
      <c r="BM786" s="30">
        <v>87.6</v>
      </c>
      <c r="BN786" s="29"/>
      <c r="BO786" s="29"/>
      <c r="BP786" s="29"/>
      <c r="BQ786" s="29"/>
      <c r="BR786" s="29"/>
      <c r="BS786" s="29"/>
      <c r="BT786" s="29"/>
      <c r="BU786" s="29"/>
      <c r="BV786" s="30">
        <v>0</v>
      </c>
      <c r="BW786" s="28">
        <v>657</v>
      </c>
      <c r="BX786" s="33">
        <f t="shared" si="87"/>
        <v>87.551819999999992</v>
      </c>
      <c r="BY786" s="34">
        <f>IF(COUNTIF($G$2:G786,G786)=1,1,0)</f>
        <v>1</v>
      </c>
      <c r="BZ786" s="34">
        <f t="shared" si="88"/>
        <v>1</v>
      </c>
      <c r="CA786" s="28" t="s">
        <v>3405</v>
      </c>
      <c r="CB786" s="34" t="b">
        <f t="shared" si="93"/>
        <v>0</v>
      </c>
      <c r="CC786" s="34" t="b">
        <f t="shared" si="89"/>
        <v>0</v>
      </c>
      <c r="CD786" s="34" t="b">
        <f t="array" ref="CD786">ISNUMBER(SEARCH("Touch Screen",$AJ786))</f>
        <v>0</v>
      </c>
      <c r="CE786" s="34"/>
      <c r="CF786" s="34"/>
      <c r="CG786" s="32">
        <v>100</v>
      </c>
      <c r="CH786" s="28">
        <v>0</v>
      </c>
      <c r="CI786" s="33">
        <f>('2. AC Monitors'!$A$8*'1. Version 7 Dataset'!$R786)+('1. Version 7 Dataset'!$V786*'2. AC Monitors'!$B$8)+'2. AC Monitors'!$C$8</f>
        <v>70.402199999999993</v>
      </c>
      <c r="CJ786" s="35">
        <f>BX786-('2. AC Monitors'!$B$8*V786)</f>
        <v>75.791819999999987</v>
      </c>
      <c r="CK786" s="33">
        <f>IF($CH786=0,CJ786,CJ786-('2. AC Monitors'!$A$15*'1. Version 7 Dataset'!$CG786))</f>
        <v>75.791819999999987</v>
      </c>
      <c r="CL786" s="33">
        <f>IF($CC786=TRUE,'1. Version 7 Dataset'!CK786-($CI786*'2. AC Monitors'!$B$15),'1. Version 7 Dataset'!CK786)</f>
        <v>75.791819999999987</v>
      </c>
      <c r="CM786" s="33">
        <f>IF($CD786=TRUE,CL786-($CI786*'2. AC Monitors'!$D$15),CL786)</f>
        <v>75.791819999999987</v>
      </c>
      <c r="CN786" s="33">
        <f>IF($CB786=TRUE,CM786-($CI786*'2. AC Monitors'!$E$15),CM786)</f>
        <v>75.791819999999987</v>
      </c>
      <c r="CO786" s="33">
        <f>IF($CA786="DC",CN786+(CI786*(1-'2. AC Monitors'!$D$21)),CN786)</f>
        <v>75.791819999999987</v>
      </c>
      <c r="CP786" s="35">
        <f>('2. AC Monitors'!$A$8*'1. Version 7 Dataset'!$R786)+'2. AC Monitors'!$C$8</f>
        <v>58.642200000000003</v>
      </c>
      <c r="CQ786" s="35">
        <f t="shared" si="90"/>
        <v>0</v>
      </c>
      <c r="CR786" s="33">
        <f>(IF(CD786=TRUE,CI786+(CI786*'2. AC Monitors'!$D$15),'1. Version 7 Dataset'!CI786))*0.85</f>
        <v>59.841869999999993</v>
      </c>
      <c r="CS786" s="35">
        <f t="shared" si="91"/>
        <v>0</v>
      </c>
      <c r="CT786" s="35">
        <f>($AZ786*$R786*'3. Signage Displays'!$A$7)+'3. Signage Displays'!$B$7*TANH('3. Signage Displays'!$C$7*('1. Version 7 Dataset'!$R786+'3. Signage Displays'!$D$7)+'3. Signage Displays'!$E$7)+'3. Signage Displays'!$F$7</f>
        <v>44.580686521645227</v>
      </c>
      <c r="CU786" s="36">
        <f>($AZ786*$R786*'3. Signage Displays'!$A$7)</f>
        <v>4.6607428000000004</v>
      </c>
      <c r="CV786" s="37">
        <f>BE786-(AZ786*R786*'3. Signage Displays'!$A$7)</f>
        <v>23.579257199999997</v>
      </c>
      <c r="CW786" s="37">
        <f>IF(CC786=TRUE,CV786-(CT786*'3. Signage Displays'!$A$12),CV786)</f>
        <v>23.579257199999997</v>
      </c>
      <c r="CX786" s="38">
        <f>'3. Signage Displays'!$B$7*TANH('3. Signage Displays'!$C$7*('1. Version 7 Dataset'!R786+'3. Signage Displays'!$D$7)+'3. Signage Displays'!$E$7)+'3. Signage Displays'!$F$7</f>
        <v>39.919943721645225</v>
      </c>
      <c r="CY786" s="28">
        <f t="shared" si="92"/>
        <v>1</v>
      </c>
    </row>
    <row r="787" spans="1:103" s="17" customFormat="1" ht="19.5" customHeight="1">
      <c r="A787" s="28">
        <v>938</v>
      </c>
      <c r="B787" s="29" t="s">
        <v>1871</v>
      </c>
      <c r="C787" s="29" t="s">
        <v>2058</v>
      </c>
      <c r="D787" s="29" t="s">
        <v>2059</v>
      </c>
      <c r="E787" s="29" t="s">
        <v>1873</v>
      </c>
      <c r="F787" s="29" t="s">
        <v>2058</v>
      </c>
      <c r="G787" s="29" t="s">
        <v>2059</v>
      </c>
      <c r="H787" s="29"/>
      <c r="I787" s="29" t="s">
        <v>78</v>
      </c>
      <c r="J787" s="29" t="s">
        <v>79</v>
      </c>
      <c r="K787" s="29" t="s">
        <v>105</v>
      </c>
      <c r="L787" s="29" t="s">
        <v>80</v>
      </c>
      <c r="M787" s="29" t="s">
        <v>105</v>
      </c>
      <c r="N787" s="30">
        <v>910</v>
      </c>
      <c r="O787" s="30">
        <v>13.2</v>
      </c>
      <c r="P787" s="30">
        <v>31.5</v>
      </c>
      <c r="Q787" s="31">
        <v>34</v>
      </c>
      <c r="R787" s="30">
        <v>415</v>
      </c>
      <c r="S787" s="30">
        <v>2.37</v>
      </c>
      <c r="T787" s="30">
        <v>1080</v>
      </c>
      <c r="U787" s="30">
        <v>2560</v>
      </c>
      <c r="V787" s="32">
        <v>2.8</v>
      </c>
      <c r="W787" s="30">
        <v>6662</v>
      </c>
      <c r="X787" s="30">
        <v>60</v>
      </c>
      <c r="Y787" s="30">
        <v>35.200000000000003</v>
      </c>
      <c r="Z787" s="29" t="s">
        <v>150</v>
      </c>
      <c r="AA787" s="29" t="s">
        <v>86</v>
      </c>
      <c r="AB787" s="29"/>
      <c r="AC787" s="29"/>
      <c r="AD787" s="29" t="s">
        <v>83</v>
      </c>
      <c r="AE787" s="29" t="s">
        <v>83</v>
      </c>
      <c r="AF787" s="29" t="s">
        <v>750</v>
      </c>
      <c r="AG787" s="29" t="s">
        <v>105</v>
      </c>
      <c r="AH787" s="29" t="s">
        <v>86</v>
      </c>
      <c r="AI787" s="29" t="s">
        <v>105</v>
      </c>
      <c r="AJ787" s="29" t="s">
        <v>86</v>
      </c>
      <c r="AK787" s="29" t="s">
        <v>86</v>
      </c>
      <c r="AL787" s="29" t="s">
        <v>87</v>
      </c>
      <c r="AM787" s="29" t="s">
        <v>105</v>
      </c>
      <c r="AN787" s="29" t="s">
        <v>86</v>
      </c>
      <c r="AO787" s="29" t="s">
        <v>86</v>
      </c>
      <c r="AP787" s="29" t="s">
        <v>86</v>
      </c>
      <c r="AQ787" s="29" t="s">
        <v>96</v>
      </c>
      <c r="AR787" s="29" t="s">
        <v>105</v>
      </c>
      <c r="AS787" s="29" t="s">
        <v>84</v>
      </c>
      <c r="AT787" s="29" t="s">
        <v>89</v>
      </c>
      <c r="AU787" s="29" t="s">
        <v>105</v>
      </c>
      <c r="AV787" s="30">
        <v>4</v>
      </c>
      <c r="AW787" s="29" t="s">
        <v>84</v>
      </c>
      <c r="AX787" s="29" t="s">
        <v>83</v>
      </c>
      <c r="AY787" s="30">
        <v>235</v>
      </c>
      <c r="AZ787" s="30">
        <v>248</v>
      </c>
      <c r="BA787" s="30">
        <v>243</v>
      </c>
      <c r="BB787" s="30">
        <v>200</v>
      </c>
      <c r="BC787" s="29"/>
      <c r="BD787" s="29"/>
      <c r="BE787" s="30">
        <v>24.77</v>
      </c>
      <c r="BF787" s="29"/>
      <c r="BG787" s="30">
        <v>0.4</v>
      </c>
      <c r="BH787" s="30">
        <v>0.5</v>
      </c>
      <c r="BI787" s="29"/>
      <c r="BJ787" s="30">
        <v>0.26</v>
      </c>
      <c r="BK787" s="30">
        <v>78.22</v>
      </c>
      <c r="BL787" s="30">
        <v>85.75</v>
      </c>
      <c r="BM787" s="30">
        <v>89</v>
      </c>
      <c r="BN787" s="29"/>
      <c r="BO787" s="29"/>
      <c r="BP787" s="30">
        <v>0.26</v>
      </c>
      <c r="BQ787" s="30">
        <v>0.41</v>
      </c>
      <c r="BR787" s="30">
        <v>0.5</v>
      </c>
      <c r="BS787" s="30">
        <v>24.6</v>
      </c>
      <c r="BT787" s="30">
        <v>77.760000000000005</v>
      </c>
      <c r="BU787" s="29"/>
      <c r="BV787" s="30">
        <v>0</v>
      </c>
      <c r="BW787" s="28">
        <v>938</v>
      </c>
      <c r="BX787" s="33">
        <f t="shared" si="87"/>
        <v>78.222419999999985</v>
      </c>
      <c r="BY787" s="34">
        <f>IF(COUNTIF($G$2:G787,G787)=1,1,0)</f>
        <v>1</v>
      </c>
      <c r="BZ787" s="34">
        <f t="shared" si="88"/>
        <v>1</v>
      </c>
      <c r="CA787" s="28" t="s">
        <v>3405</v>
      </c>
      <c r="CB787" s="34" t="b">
        <f t="shared" si="93"/>
        <v>0</v>
      </c>
      <c r="CC787" s="34" t="b">
        <f t="shared" si="89"/>
        <v>0</v>
      </c>
      <c r="CD787" s="34" t="b">
        <f t="array" ref="CD787">ISNUMBER(SEARCH("Touch Screen",$AJ787))</f>
        <v>0</v>
      </c>
      <c r="CE787" s="34"/>
      <c r="CF787" s="34"/>
      <c r="CG787" s="32">
        <v>35.200000000000003</v>
      </c>
      <c r="CH787" s="28">
        <v>0</v>
      </c>
      <c r="CI787" s="33">
        <f>('2. AC Monitors'!$A$8*'1. Version 7 Dataset'!$R787)+('1. Version 7 Dataset'!$V787*'2. AC Monitors'!$B$8)+'2. AC Monitors'!$C$8</f>
        <v>70.389999999999986</v>
      </c>
      <c r="CJ787" s="35">
        <f>BX787-('2. AC Monitors'!$B$8*V787)</f>
        <v>66.46241999999998</v>
      </c>
      <c r="CK787" s="33">
        <f>IF($CH787=0,CJ787,CJ787-('2. AC Monitors'!$A$15*'1. Version 7 Dataset'!$CG787))</f>
        <v>66.46241999999998</v>
      </c>
      <c r="CL787" s="33">
        <f>IF($CC787=TRUE,'1. Version 7 Dataset'!CK787-($CI787*'2. AC Monitors'!$B$15),'1. Version 7 Dataset'!CK787)</f>
        <v>66.46241999999998</v>
      </c>
      <c r="CM787" s="33">
        <f>IF($CD787=TRUE,CL787-($CI787*'2. AC Monitors'!$D$15),CL787)</f>
        <v>66.46241999999998</v>
      </c>
      <c r="CN787" s="33">
        <f>IF($CB787=TRUE,CM787-($CI787*'2. AC Monitors'!$E$15),CM787)</f>
        <v>66.46241999999998</v>
      </c>
      <c r="CO787" s="33">
        <f>IF($CA787="DC",CN787+(CI787*(1-'2. AC Monitors'!$D$21)),CN787)</f>
        <v>66.46241999999998</v>
      </c>
      <c r="CP787" s="35">
        <f>('2. AC Monitors'!$A$8*'1. Version 7 Dataset'!$R787)+'2. AC Monitors'!$C$8</f>
        <v>58.629999999999995</v>
      </c>
      <c r="CQ787" s="35">
        <f t="shared" si="90"/>
        <v>0</v>
      </c>
      <c r="CR787" s="33">
        <f>(IF(CD787=TRUE,CI787+(CI787*'2. AC Monitors'!$D$15),'1. Version 7 Dataset'!CI787))*0.85</f>
        <v>59.831499999999984</v>
      </c>
      <c r="CS787" s="35">
        <f t="shared" si="91"/>
        <v>0</v>
      </c>
      <c r="CT787" s="35">
        <f>($AZ787*$R787*'3. Signage Displays'!$A$7)+'3. Signage Displays'!$B$7*TANH('3. Signage Displays'!$C$7*('1. Version 7 Dataset'!$R787+'3. Signage Displays'!$D$7)+'3. Signage Displays'!$E$7)+'3. Signage Displays'!$F$7</f>
        <v>44.030909008287878</v>
      </c>
      <c r="CU787" s="36">
        <f>($AZ787*$R787*'3. Signage Displays'!$A$7)</f>
        <v>4.1168000000000005</v>
      </c>
      <c r="CV787" s="37">
        <f>BE787-(AZ787*R787*'3. Signage Displays'!$A$7)</f>
        <v>20.653199999999998</v>
      </c>
      <c r="CW787" s="37">
        <f>IF(CC787=TRUE,CV787-(CT787*'3. Signage Displays'!$A$12),CV787)</f>
        <v>20.653199999999998</v>
      </c>
      <c r="CX787" s="38">
        <f>'3. Signage Displays'!$B$7*TANH('3. Signage Displays'!$C$7*('1. Version 7 Dataset'!R787+'3. Signage Displays'!$D$7)+'3. Signage Displays'!$E$7)+'3. Signage Displays'!$F$7</f>
        <v>39.91410900828788</v>
      </c>
      <c r="CY787" s="28">
        <f t="shared" si="92"/>
        <v>1</v>
      </c>
    </row>
    <row r="788" spans="1:103" s="17" customFormat="1" ht="19.5" customHeight="1">
      <c r="A788" s="28">
        <v>1025</v>
      </c>
      <c r="B788" s="29" t="s">
        <v>1871</v>
      </c>
      <c r="C788" s="29" t="s">
        <v>2006</v>
      </c>
      <c r="D788" s="29" t="s">
        <v>2007</v>
      </c>
      <c r="E788" s="29" t="s">
        <v>1873</v>
      </c>
      <c r="F788" s="29" t="s">
        <v>2006</v>
      </c>
      <c r="G788" s="29" t="s">
        <v>2007</v>
      </c>
      <c r="H788" s="29"/>
      <c r="I788" s="29" t="s">
        <v>78</v>
      </c>
      <c r="J788" s="29" t="s">
        <v>79</v>
      </c>
      <c r="K788" s="29" t="s">
        <v>105</v>
      </c>
      <c r="L788" s="29" t="s">
        <v>80</v>
      </c>
      <c r="M788" s="29" t="s">
        <v>105</v>
      </c>
      <c r="N788" s="30">
        <v>700</v>
      </c>
      <c r="O788" s="30">
        <v>11.2</v>
      </c>
      <c r="P788" s="30">
        <v>26.5</v>
      </c>
      <c r="Q788" s="31">
        <v>29</v>
      </c>
      <c r="R788" s="30">
        <v>295.97000000000003</v>
      </c>
      <c r="S788" s="30">
        <v>2.37</v>
      </c>
      <c r="T788" s="30">
        <v>1080</v>
      </c>
      <c r="U788" s="30">
        <v>2560</v>
      </c>
      <c r="V788" s="32">
        <v>2.8</v>
      </c>
      <c r="W788" s="30">
        <v>9341</v>
      </c>
      <c r="X788" s="30">
        <v>60</v>
      </c>
      <c r="Y788" s="30">
        <v>35.4</v>
      </c>
      <c r="Z788" s="29" t="s">
        <v>150</v>
      </c>
      <c r="AA788" s="29" t="s">
        <v>86</v>
      </c>
      <c r="AB788" s="29"/>
      <c r="AC788" s="29"/>
      <c r="AD788" s="29" t="s">
        <v>83</v>
      </c>
      <c r="AE788" s="29" t="s">
        <v>83</v>
      </c>
      <c r="AF788" s="29" t="s">
        <v>85</v>
      </c>
      <c r="AG788" s="29" t="s">
        <v>105</v>
      </c>
      <c r="AH788" s="29" t="s">
        <v>86</v>
      </c>
      <c r="AI788" s="29" t="s">
        <v>105</v>
      </c>
      <c r="AJ788" s="29" t="s">
        <v>86</v>
      </c>
      <c r="AK788" s="29" t="s">
        <v>86</v>
      </c>
      <c r="AL788" s="29" t="s">
        <v>87</v>
      </c>
      <c r="AM788" s="29" t="s">
        <v>105</v>
      </c>
      <c r="AN788" s="29" t="s">
        <v>86</v>
      </c>
      <c r="AO788" s="29" t="s">
        <v>86</v>
      </c>
      <c r="AP788" s="29" t="s">
        <v>86</v>
      </c>
      <c r="AQ788" s="29" t="s">
        <v>96</v>
      </c>
      <c r="AR788" s="29" t="s">
        <v>105</v>
      </c>
      <c r="AS788" s="29" t="s">
        <v>84</v>
      </c>
      <c r="AT788" s="29" t="s">
        <v>89</v>
      </c>
      <c r="AU788" s="29" t="s">
        <v>105</v>
      </c>
      <c r="AV788" s="30">
        <v>4</v>
      </c>
      <c r="AW788" s="29" t="s">
        <v>84</v>
      </c>
      <c r="AX788" s="29" t="s">
        <v>83</v>
      </c>
      <c r="AY788" s="30">
        <v>203</v>
      </c>
      <c r="AZ788" s="30">
        <v>237</v>
      </c>
      <c r="BA788" s="30">
        <v>205</v>
      </c>
      <c r="BB788" s="30">
        <v>200</v>
      </c>
      <c r="BC788" s="29"/>
      <c r="BD788" s="29"/>
      <c r="BE788" s="30">
        <v>17.940000000000001</v>
      </c>
      <c r="BF788" s="29"/>
      <c r="BG788" s="30">
        <v>0.28000000000000003</v>
      </c>
      <c r="BH788" s="30">
        <v>0.3</v>
      </c>
      <c r="BI788" s="29"/>
      <c r="BJ788" s="30">
        <v>0.23</v>
      </c>
      <c r="BK788" s="30">
        <v>56.59</v>
      </c>
      <c r="BL788" s="30">
        <v>63.86</v>
      </c>
      <c r="BM788" s="30">
        <v>65.900000000000006</v>
      </c>
      <c r="BN788" s="29"/>
      <c r="BO788" s="29"/>
      <c r="BP788" s="30">
        <v>0.23</v>
      </c>
      <c r="BQ788" s="30">
        <v>0.28000000000000003</v>
      </c>
      <c r="BR788" s="30">
        <v>0.3</v>
      </c>
      <c r="BS788" s="30">
        <v>17.87</v>
      </c>
      <c r="BT788" s="30">
        <v>56.38</v>
      </c>
      <c r="BU788" s="29"/>
      <c r="BV788" s="30">
        <v>0</v>
      </c>
      <c r="BW788" s="28">
        <v>1025</v>
      </c>
      <c r="BX788" s="33">
        <f t="shared" si="87"/>
        <v>56.59836</v>
      </c>
      <c r="BY788" s="34">
        <f>IF(COUNTIF($G$2:G788,G788)=1,1,0)</f>
        <v>1</v>
      </c>
      <c r="BZ788" s="34">
        <f t="shared" si="88"/>
        <v>1</v>
      </c>
      <c r="CA788" s="28" t="s">
        <v>3405</v>
      </c>
      <c r="CB788" s="34" t="b">
        <f t="shared" si="93"/>
        <v>0</v>
      </c>
      <c r="CC788" s="34" t="b">
        <f t="shared" si="89"/>
        <v>0</v>
      </c>
      <c r="CD788" s="34" t="b">
        <f t="array" ref="CD788">ISNUMBER(SEARCH("Touch Screen",$AJ788))</f>
        <v>0</v>
      </c>
      <c r="CE788" s="34"/>
      <c r="CF788" s="34"/>
      <c r="CG788" s="32">
        <v>35.4</v>
      </c>
      <c r="CH788" s="28">
        <v>0</v>
      </c>
      <c r="CI788" s="33">
        <f>('2. AC Monitors'!$A$8*'1. Version 7 Dataset'!$R788)+('1. Version 7 Dataset'!$V788*'2. AC Monitors'!$B$8)+'2. AC Monitors'!$C$8</f>
        <v>55.868340000000003</v>
      </c>
      <c r="CJ788" s="35">
        <f>BX788-('2. AC Monitors'!$B$8*V788)</f>
        <v>44.838360000000002</v>
      </c>
      <c r="CK788" s="33">
        <f>IF($CH788=0,CJ788,CJ788-('2. AC Monitors'!$A$15*'1. Version 7 Dataset'!$CG788))</f>
        <v>44.838360000000002</v>
      </c>
      <c r="CL788" s="33">
        <f>IF($CC788=TRUE,'1. Version 7 Dataset'!CK788-($CI788*'2. AC Monitors'!$B$15),'1. Version 7 Dataset'!CK788)</f>
        <v>44.838360000000002</v>
      </c>
      <c r="CM788" s="33">
        <f>IF($CD788=TRUE,CL788-($CI788*'2. AC Monitors'!$D$15),CL788)</f>
        <v>44.838360000000002</v>
      </c>
      <c r="CN788" s="33">
        <f>IF($CB788=TRUE,CM788-($CI788*'2. AC Monitors'!$E$15),CM788)</f>
        <v>44.838360000000002</v>
      </c>
      <c r="CO788" s="33">
        <f>IF($CA788="DC",CN788+(CI788*(1-'2. AC Monitors'!$D$21)),CN788)</f>
        <v>44.838360000000002</v>
      </c>
      <c r="CP788" s="35">
        <f>('2. AC Monitors'!$A$8*'1. Version 7 Dataset'!$R788)+'2. AC Monitors'!$C$8</f>
        <v>44.108340000000005</v>
      </c>
      <c r="CQ788" s="35">
        <f t="shared" si="90"/>
        <v>0</v>
      </c>
      <c r="CR788" s="33">
        <f>(IF(CD788=TRUE,CI788+(CI788*'2. AC Monitors'!$D$15),'1. Version 7 Dataset'!CI788))*0.85</f>
        <v>47.488089000000002</v>
      </c>
      <c r="CS788" s="35">
        <f t="shared" si="91"/>
        <v>0</v>
      </c>
      <c r="CT788" s="35">
        <f>($AZ788*$R788*'3. Signage Displays'!$A$7)+'3. Signage Displays'!$B$7*TANH('3. Signage Displays'!$C$7*('1. Version 7 Dataset'!$R788+'3. Signage Displays'!$D$7)+'3. Signage Displays'!$E$7)+'3. Signage Displays'!$F$7</f>
        <v>35.713861937951343</v>
      </c>
      <c r="CU788" s="36">
        <f>($AZ788*$R788*'3. Signage Displays'!$A$7)</f>
        <v>2.8057956000000002</v>
      </c>
      <c r="CV788" s="37">
        <f>BE788-(AZ788*R788*'3. Signage Displays'!$A$7)</f>
        <v>15.134204400000002</v>
      </c>
      <c r="CW788" s="37">
        <f>IF(CC788=TRUE,CV788-(CT788*'3. Signage Displays'!$A$12),CV788)</f>
        <v>15.134204400000002</v>
      </c>
      <c r="CX788" s="38">
        <f>'3. Signage Displays'!$B$7*TANH('3. Signage Displays'!$C$7*('1. Version 7 Dataset'!R788+'3. Signage Displays'!$D$7)+'3. Signage Displays'!$E$7)+'3. Signage Displays'!$F$7</f>
        <v>32.908066337951347</v>
      </c>
      <c r="CY788" s="28">
        <f t="shared" si="92"/>
        <v>1</v>
      </c>
    </row>
    <row r="789" spans="1:103" s="17" customFormat="1" ht="19.5" customHeight="1">
      <c r="A789" s="28">
        <v>1026</v>
      </c>
      <c r="B789" s="29" t="s">
        <v>1871</v>
      </c>
      <c r="C789" s="29" t="s">
        <v>2008</v>
      </c>
      <c r="D789" s="29" t="s">
        <v>2009</v>
      </c>
      <c r="E789" s="29" t="s">
        <v>1873</v>
      </c>
      <c r="F789" s="29" t="s">
        <v>2008</v>
      </c>
      <c r="G789" s="29" t="s">
        <v>2009</v>
      </c>
      <c r="H789" s="29"/>
      <c r="I789" s="29" t="s">
        <v>78</v>
      </c>
      <c r="J789" s="29" t="s">
        <v>79</v>
      </c>
      <c r="K789" s="29" t="s">
        <v>105</v>
      </c>
      <c r="L789" s="29" t="s">
        <v>80</v>
      </c>
      <c r="M789" s="29" t="s">
        <v>105</v>
      </c>
      <c r="N789" s="30">
        <v>700</v>
      </c>
      <c r="O789" s="30">
        <v>11.2</v>
      </c>
      <c r="P789" s="30">
        <v>26.5</v>
      </c>
      <c r="Q789" s="31">
        <v>29</v>
      </c>
      <c r="R789" s="30">
        <v>295.97000000000003</v>
      </c>
      <c r="S789" s="30">
        <v>2.37</v>
      </c>
      <c r="T789" s="30">
        <v>1080</v>
      </c>
      <c r="U789" s="30">
        <v>2560</v>
      </c>
      <c r="V789" s="32">
        <v>2.8</v>
      </c>
      <c r="W789" s="30">
        <v>9341</v>
      </c>
      <c r="X789" s="30">
        <v>60</v>
      </c>
      <c r="Y789" s="30">
        <v>35.4</v>
      </c>
      <c r="Z789" s="29" t="s">
        <v>150</v>
      </c>
      <c r="AA789" s="29" t="s">
        <v>86</v>
      </c>
      <c r="AB789" s="29"/>
      <c r="AC789" s="29"/>
      <c r="AD789" s="29" t="s">
        <v>84</v>
      </c>
      <c r="AE789" s="29" t="s">
        <v>83</v>
      </c>
      <c r="AF789" s="29" t="s">
        <v>85</v>
      </c>
      <c r="AG789" s="29" t="s">
        <v>105</v>
      </c>
      <c r="AH789" s="29" t="s">
        <v>86</v>
      </c>
      <c r="AI789" s="29" t="s">
        <v>105</v>
      </c>
      <c r="AJ789" s="29" t="s">
        <v>86</v>
      </c>
      <c r="AK789" s="29" t="s">
        <v>86</v>
      </c>
      <c r="AL789" s="29" t="s">
        <v>87</v>
      </c>
      <c r="AM789" s="29" t="s">
        <v>105</v>
      </c>
      <c r="AN789" s="29" t="s">
        <v>86</v>
      </c>
      <c r="AO789" s="29" t="s">
        <v>86</v>
      </c>
      <c r="AP789" s="29" t="s">
        <v>86</v>
      </c>
      <c r="AQ789" s="29" t="s">
        <v>96</v>
      </c>
      <c r="AR789" s="29" t="s">
        <v>105</v>
      </c>
      <c r="AS789" s="29" t="s">
        <v>84</v>
      </c>
      <c r="AT789" s="29" t="s">
        <v>89</v>
      </c>
      <c r="AU789" s="29" t="s">
        <v>105</v>
      </c>
      <c r="AV789" s="30">
        <v>4</v>
      </c>
      <c r="AW789" s="29" t="s">
        <v>84</v>
      </c>
      <c r="AX789" s="29" t="s">
        <v>83</v>
      </c>
      <c r="AY789" s="30">
        <v>260</v>
      </c>
      <c r="AZ789" s="30">
        <v>273</v>
      </c>
      <c r="BA789" s="30">
        <v>270</v>
      </c>
      <c r="BB789" s="30">
        <v>200</v>
      </c>
      <c r="BC789" s="29"/>
      <c r="BD789" s="29"/>
      <c r="BE789" s="30">
        <v>18.25</v>
      </c>
      <c r="BF789" s="29"/>
      <c r="BG789" s="30">
        <v>0.45</v>
      </c>
      <c r="BH789" s="30">
        <v>0.5</v>
      </c>
      <c r="BI789" s="29"/>
      <c r="BJ789" s="30">
        <v>0.33</v>
      </c>
      <c r="BK789" s="30">
        <v>58.52</v>
      </c>
      <c r="BL789" s="30">
        <v>63.86</v>
      </c>
      <c r="BM789" s="30">
        <v>65.900000000000006</v>
      </c>
      <c r="BN789" s="29"/>
      <c r="BO789" s="29"/>
      <c r="BP789" s="30">
        <v>0.33</v>
      </c>
      <c r="BQ789" s="30">
        <v>0.45</v>
      </c>
      <c r="BR789" s="30">
        <v>0.5</v>
      </c>
      <c r="BS789" s="30">
        <v>17.940000000000001</v>
      </c>
      <c r="BT789" s="30">
        <v>57.57</v>
      </c>
      <c r="BU789" s="29"/>
      <c r="BV789" s="30">
        <v>0</v>
      </c>
      <c r="BW789" s="28">
        <v>1026</v>
      </c>
      <c r="BX789" s="33">
        <f t="shared" si="87"/>
        <v>58.516799999999996</v>
      </c>
      <c r="BY789" s="34">
        <f>IF(COUNTIF($G$2:G789,G789)=1,1,0)</f>
        <v>1</v>
      </c>
      <c r="BZ789" s="34">
        <f t="shared" si="88"/>
        <v>1</v>
      </c>
      <c r="CA789" s="28" t="s">
        <v>3405</v>
      </c>
      <c r="CB789" s="34" t="b">
        <f t="shared" si="93"/>
        <v>0</v>
      </c>
      <c r="CC789" s="34" t="b">
        <f t="shared" si="89"/>
        <v>0</v>
      </c>
      <c r="CD789" s="34" t="b">
        <f t="array" ref="CD789">ISNUMBER(SEARCH("Touch Screen",$AJ789))</f>
        <v>0</v>
      </c>
      <c r="CE789" s="34"/>
      <c r="CF789" s="34"/>
      <c r="CG789" s="32">
        <v>35.4</v>
      </c>
      <c r="CH789" s="28">
        <v>0</v>
      </c>
      <c r="CI789" s="33">
        <f>('2. AC Monitors'!$A$8*'1. Version 7 Dataset'!$R789)+('1. Version 7 Dataset'!$V789*'2. AC Monitors'!$B$8)+'2. AC Monitors'!$C$8</f>
        <v>55.868340000000003</v>
      </c>
      <c r="CJ789" s="35">
        <f>BX789-('2. AC Monitors'!$B$8*V789)</f>
        <v>46.756799999999998</v>
      </c>
      <c r="CK789" s="33">
        <f>IF($CH789=0,CJ789,CJ789-('2. AC Monitors'!$A$15*'1. Version 7 Dataset'!$CG789))</f>
        <v>46.756799999999998</v>
      </c>
      <c r="CL789" s="33">
        <f>IF($CC789=TRUE,'1. Version 7 Dataset'!CK789-($CI789*'2. AC Monitors'!$B$15),'1. Version 7 Dataset'!CK789)</f>
        <v>46.756799999999998</v>
      </c>
      <c r="CM789" s="33">
        <f>IF($CD789=TRUE,CL789-($CI789*'2. AC Monitors'!$D$15),CL789)</f>
        <v>46.756799999999998</v>
      </c>
      <c r="CN789" s="33">
        <f>IF($CB789=TRUE,CM789-($CI789*'2. AC Monitors'!$E$15),CM789)</f>
        <v>46.756799999999998</v>
      </c>
      <c r="CO789" s="33">
        <f>IF($CA789="DC",CN789+(CI789*(1-'2. AC Monitors'!$D$21)),CN789)</f>
        <v>46.756799999999998</v>
      </c>
      <c r="CP789" s="35">
        <f>('2. AC Monitors'!$A$8*'1. Version 7 Dataset'!$R789)+'2. AC Monitors'!$C$8</f>
        <v>44.108340000000005</v>
      </c>
      <c r="CQ789" s="35">
        <f t="shared" si="90"/>
        <v>0</v>
      </c>
      <c r="CR789" s="33">
        <f>(IF(CD789=TRUE,CI789+(CI789*'2. AC Monitors'!$D$15),'1. Version 7 Dataset'!CI789))*0.85</f>
        <v>47.488089000000002</v>
      </c>
      <c r="CS789" s="35">
        <f t="shared" si="91"/>
        <v>0</v>
      </c>
      <c r="CT789" s="35">
        <f>($AZ789*$R789*'3. Signage Displays'!$A$7)+'3. Signage Displays'!$B$7*TANH('3. Signage Displays'!$C$7*('1. Version 7 Dataset'!$R789+'3. Signage Displays'!$D$7)+'3. Signage Displays'!$E$7)+'3. Signage Displays'!$F$7</f>
        <v>36.14005873795135</v>
      </c>
      <c r="CU789" s="36">
        <f>($AZ789*$R789*'3. Signage Displays'!$A$7)</f>
        <v>3.2319924000000007</v>
      </c>
      <c r="CV789" s="37">
        <f>BE789-(AZ789*R789*'3. Signage Displays'!$A$7)</f>
        <v>15.018007599999999</v>
      </c>
      <c r="CW789" s="37">
        <f>IF(CC789=TRUE,CV789-(CT789*'3. Signage Displays'!$A$12),CV789)</f>
        <v>15.018007599999999</v>
      </c>
      <c r="CX789" s="38">
        <f>'3. Signage Displays'!$B$7*TANH('3. Signage Displays'!$C$7*('1. Version 7 Dataset'!R789+'3. Signage Displays'!$D$7)+'3. Signage Displays'!$E$7)+'3. Signage Displays'!$F$7</f>
        <v>32.908066337951347</v>
      </c>
      <c r="CY789" s="28">
        <f t="shared" si="92"/>
        <v>1</v>
      </c>
    </row>
    <row r="790" spans="1:103" s="17" customFormat="1" ht="19.5" customHeight="1">
      <c r="A790" s="28">
        <v>261</v>
      </c>
      <c r="B790" s="29" t="s">
        <v>2545</v>
      </c>
      <c r="C790" s="29" t="s">
        <v>2564</v>
      </c>
      <c r="D790" s="29" t="s">
        <v>2565</v>
      </c>
      <c r="E790" s="29" t="s">
        <v>2547</v>
      </c>
      <c r="F790" s="29" t="s">
        <v>2566</v>
      </c>
      <c r="G790" s="29" t="s">
        <v>2567</v>
      </c>
      <c r="H790" s="29" t="s">
        <v>2568</v>
      </c>
      <c r="I790" s="29" t="s">
        <v>78</v>
      </c>
      <c r="J790" s="29" t="s">
        <v>88</v>
      </c>
      <c r="K790" s="29" t="s">
        <v>158</v>
      </c>
      <c r="L790" s="29" t="s">
        <v>80</v>
      </c>
      <c r="M790" s="29" t="s">
        <v>105</v>
      </c>
      <c r="N790" s="30">
        <v>1000</v>
      </c>
      <c r="O790" s="30">
        <v>11.2</v>
      </c>
      <c r="P790" s="30">
        <v>26.5</v>
      </c>
      <c r="Q790" s="31">
        <v>29</v>
      </c>
      <c r="R790" s="30">
        <v>295.97000000000003</v>
      </c>
      <c r="S790" s="30">
        <v>2.37</v>
      </c>
      <c r="T790" s="30">
        <v>1080</v>
      </c>
      <c r="U790" s="30">
        <v>2560</v>
      </c>
      <c r="V790" s="32">
        <v>2.8</v>
      </c>
      <c r="W790" s="30">
        <v>9342</v>
      </c>
      <c r="X790" s="30">
        <v>60</v>
      </c>
      <c r="Y790" s="30">
        <v>34.799999999999997</v>
      </c>
      <c r="Z790" s="29" t="s">
        <v>81</v>
      </c>
      <c r="AA790" s="29" t="s">
        <v>82</v>
      </c>
      <c r="AB790" s="30">
        <v>70</v>
      </c>
      <c r="AC790" s="30">
        <v>73</v>
      </c>
      <c r="AD790" s="29" t="s">
        <v>84</v>
      </c>
      <c r="AE790" s="29" t="s">
        <v>83</v>
      </c>
      <c r="AF790" s="29" t="s">
        <v>2569</v>
      </c>
      <c r="AG790" s="29" t="s">
        <v>105</v>
      </c>
      <c r="AH790" s="29" t="s">
        <v>2563</v>
      </c>
      <c r="AI790" s="29" t="s">
        <v>105</v>
      </c>
      <c r="AJ790" s="29" t="s">
        <v>120</v>
      </c>
      <c r="AK790" s="29" t="s">
        <v>86</v>
      </c>
      <c r="AL790" s="29" t="s">
        <v>87</v>
      </c>
      <c r="AM790" s="29" t="s">
        <v>105</v>
      </c>
      <c r="AN790" s="29" t="s">
        <v>86</v>
      </c>
      <c r="AO790" s="29" t="s">
        <v>86</v>
      </c>
      <c r="AP790" s="29" t="s">
        <v>86</v>
      </c>
      <c r="AQ790" s="29" t="s">
        <v>96</v>
      </c>
      <c r="AR790" s="29" t="s">
        <v>105</v>
      </c>
      <c r="AS790" s="29" t="s">
        <v>84</v>
      </c>
      <c r="AT790" s="29" t="s">
        <v>89</v>
      </c>
      <c r="AU790" s="29" t="s">
        <v>105</v>
      </c>
      <c r="AV790" s="30">
        <v>0</v>
      </c>
      <c r="AW790" s="29" t="s">
        <v>84</v>
      </c>
      <c r="AX790" s="29" t="s">
        <v>84</v>
      </c>
      <c r="AY790" s="30">
        <v>300</v>
      </c>
      <c r="AZ790" s="30">
        <v>293.39999999999998</v>
      </c>
      <c r="BA790" s="30">
        <v>221.3</v>
      </c>
      <c r="BB790" s="30">
        <v>200</v>
      </c>
      <c r="BC790" s="29"/>
      <c r="BD790" s="29"/>
      <c r="BE790" s="30">
        <v>20.91</v>
      </c>
      <c r="BF790" s="29"/>
      <c r="BG790" s="30">
        <v>0.24</v>
      </c>
      <c r="BH790" s="30">
        <v>0.24</v>
      </c>
      <c r="BI790" s="29"/>
      <c r="BJ790" s="30">
        <v>0.22</v>
      </c>
      <c r="BK790" s="30">
        <v>65.48</v>
      </c>
      <c r="BL790" s="30">
        <v>65.48</v>
      </c>
      <c r="BM790" s="30">
        <v>73.3</v>
      </c>
      <c r="BN790" s="29"/>
      <c r="BO790" s="29"/>
      <c r="BP790" s="30">
        <v>0.23</v>
      </c>
      <c r="BQ790" s="30">
        <v>0.25</v>
      </c>
      <c r="BR790" s="30">
        <v>0.25</v>
      </c>
      <c r="BS790" s="30">
        <v>20.98</v>
      </c>
      <c r="BT790" s="30">
        <v>65.75</v>
      </c>
      <c r="BU790" s="29"/>
      <c r="BV790" s="30">
        <v>2</v>
      </c>
      <c r="BW790" s="28">
        <v>261</v>
      </c>
      <c r="BX790" s="33">
        <f t="shared" si="87"/>
        <v>65.476619999999997</v>
      </c>
      <c r="BY790" s="34">
        <f>IF(COUNTIF($G$2:G790,G790)=1,1,0)</f>
        <v>1</v>
      </c>
      <c r="BZ790" s="34">
        <f t="shared" si="88"/>
        <v>1</v>
      </c>
      <c r="CA790" s="28" t="s">
        <v>3405</v>
      </c>
      <c r="CB790" s="34" t="b">
        <f t="shared" si="93"/>
        <v>0</v>
      </c>
      <c r="CC790" s="34" t="b">
        <f t="shared" si="89"/>
        <v>0</v>
      </c>
      <c r="CD790" s="34" t="b">
        <f t="array" ref="CD790">ISNUMBER(SEARCH("Touch Screen",$AJ790))</f>
        <v>0</v>
      </c>
      <c r="CE790" s="34"/>
      <c r="CF790" s="34"/>
      <c r="CG790" s="32">
        <v>34.799999999999997</v>
      </c>
      <c r="CH790" s="28">
        <v>0</v>
      </c>
      <c r="CI790" s="33">
        <f>('2. AC Monitors'!$A$8*'1. Version 7 Dataset'!$R790)+('1. Version 7 Dataset'!$V790*'2. AC Monitors'!$B$8)+'2. AC Monitors'!$C$8</f>
        <v>55.868340000000003</v>
      </c>
      <c r="CJ790" s="35">
        <f>BX790-('2. AC Monitors'!$B$8*V790)</f>
        <v>53.716619999999999</v>
      </c>
      <c r="CK790" s="33">
        <f>IF($CH790=0,CJ790,CJ790-('2. AC Monitors'!$A$15*'1. Version 7 Dataset'!$CG790))</f>
        <v>53.716619999999999</v>
      </c>
      <c r="CL790" s="33">
        <f>IF($CC790=TRUE,'1. Version 7 Dataset'!CK790-($CI790*'2. AC Monitors'!$B$15),'1. Version 7 Dataset'!CK790)</f>
        <v>53.716619999999999</v>
      </c>
      <c r="CM790" s="33">
        <f>IF($CD790=TRUE,CL790-($CI790*'2. AC Monitors'!$D$15),CL790)</f>
        <v>53.716619999999999</v>
      </c>
      <c r="CN790" s="33">
        <f>IF($CB790=TRUE,CM790-($CI790*'2. AC Monitors'!$E$15),CM790)</f>
        <v>53.716619999999999</v>
      </c>
      <c r="CO790" s="33">
        <f>IF($CA790="DC",CN790+(CI790*(1-'2. AC Monitors'!$D$21)),CN790)</f>
        <v>53.716619999999999</v>
      </c>
      <c r="CP790" s="35">
        <f>('2. AC Monitors'!$A$8*'1. Version 7 Dataset'!$R790)+'2. AC Monitors'!$C$8</f>
        <v>44.108340000000005</v>
      </c>
      <c r="CQ790" s="35">
        <f t="shared" si="90"/>
        <v>0</v>
      </c>
      <c r="CR790" s="33">
        <f>(IF(CD790=TRUE,CI790+(CI790*'2. AC Monitors'!$D$15),'1. Version 7 Dataset'!CI790))*0.85</f>
        <v>47.488089000000002</v>
      </c>
      <c r="CS790" s="35">
        <f t="shared" si="91"/>
        <v>0</v>
      </c>
      <c r="CT790" s="35">
        <f>($AZ790*$R790*'3. Signage Displays'!$A$7)+'3. Signage Displays'!$B$7*TANH('3. Signage Displays'!$C$7*('1. Version 7 Dataset'!$R790+'3. Signage Displays'!$D$7)+'3. Signage Displays'!$E$7)+'3. Signage Displays'!$F$7</f>
        <v>36.381570257951346</v>
      </c>
      <c r="CU790" s="36">
        <f>($AZ790*$R790*'3. Signage Displays'!$A$7)</f>
        <v>3.4735039200000002</v>
      </c>
      <c r="CV790" s="37">
        <f>BE790-(AZ790*R790*'3. Signage Displays'!$A$7)</f>
        <v>17.436496080000001</v>
      </c>
      <c r="CW790" s="37">
        <f>IF(CC790=TRUE,CV790-(CT790*'3. Signage Displays'!$A$12),CV790)</f>
        <v>17.436496080000001</v>
      </c>
      <c r="CX790" s="38">
        <f>'3. Signage Displays'!$B$7*TANH('3. Signage Displays'!$C$7*('1. Version 7 Dataset'!R790+'3. Signage Displays'!$D$7)+'3. Signage Displays'!$E$7)+'3. Signage Displays'!$F$7</f>
        <v>32.908066337951347</v>
      </c>
      <c r="CY790" s="28">
        <f t="shared" si="92"/>
        <v>1</v>
      </c>
    </row>
    <row r="791" spans="1:103" s="17" customFormat="1" ht="19.5" customHeight="1">
      <c r="A791" s="28">
        <v>406</v>
      </c>
      <c r="B791" s="29" t="s">
        <v>2857</v>
      </c>
      <c r="C791" s="29" t="s">
        <v>3050</v>
      </c>
      <c r="D791" s="29" t="s">
        <v>3051</v>
      </c>
      <c r="E791" s="29" t="s">
        <v>2860</v>
      </c>
      <c r="F791" s="29" t="s">
        <v>3050</v>
      </c>
      <c r="G791" s="29" t="s">
        <v>3051</v>
      </c>
      <c r="H791" s="29"/>
      <c r="I791" s="29" t="s">
        <v>78</v>
      </c>
      <c r="J791" s="29" t="s">
        <v>88</v>
      </c>
      <c r="K791" s="29" t="s">
        <v>158</v>
      </c>
      <c r="L791" s="29" t="s">
        <v>80</v>
      </c>
      <c r="M791" s="29" t="s">
        <v>105</v>
      </c>
      <c r="N791" s="30">
        <v>1000</v>
      </c>
      <c r="O791" s="30">
        <v>11.2</v>
      </c>
      <c r="P791" s="30">
        <v>26.5</v>
      </c>
      <c r="Q791" s="31">
        <v>29</v>
      </c>
      <c r="R791" s="30">
        <v>296.8</v>
      </c>
      <c r="S791" s="30">
        <v>2.37</v>
      </c>
      <c r="T791" s="30">
        <v>1080</v>
      </c>
      <c r="U791" s="30">
        <v>2560</v>
      </c>
      <c r="V791" s="32">
        <v>2.8</v>
      </c>
      <c r="W791" s="30">
        <v>9179</v>
      </c>
      <c r="X791" s="30">
        <v>60</v>
      </c>
      <c r="Y791" s="30">
        <v>32.5</v>
      </c>
      <c r="Z791" s="29" t="s">
        <v>81</v>
      </c>
      <c r="AA791" s="29" t="s">
        <v>82</v>
      </c>
      <c r="AB791" s="29"/>
      <c r="AC791" s="29"/>
      <c r="AD791" s="29" t="s">
        <v>83</v>
      </c>
      <c r="AE791" s="29" t="s">
        <v>84</v>
      </c>
      <c r="AF791" s="29" t="s">
        <v>1245</v>
      </c>
      <c r="AG791" s="29" t="s">
        <v>105</v>
      </c>
      <c r="AH791" s="29" t="s">
        <v>120</v>
      </c>
      <c r="AI791" s="29" t="s">
        <v>105</v>
      </c>
      <c r="AJ791" s="29" t="s">
        <v>120</v>
      </c>
      <c r="AK791" s="29" t="s">
        <v>86</v>
      </c>
      <c r="AL791" s="29" t="s">
        <v>87</v>
      </c>
      <c r="AM791" s="29" t="s">
        <v>105</v>
      </c>
      <c r="AN791" s="29" t="s">
        <v>86</v>
      </c>
      <c r="AO791" s="29" t="s">
        <v>86</v>
      </c>
      <c r="AP791" s="29" t="s">
        <v>86</v>
      </c>
      <c r="AQ791" s="29" t="s">
        <v>96</v>
      </c>
      <c r="AR791" s="29" t="s">
        <v>105</v>
      </c>
      <c r="AS791" s="29" t="s">
        <v>84</v>
      </c>
      <c r="AT791" s="29" t="s">
        <v>89</v>
      </c>
      <c r="AU791" s="29" t="s">
        <v>105</v>
      </c>
      <c r="AV791" s="30">
        <v>5</v>
      </c>
      <c r="AW791" s="29" t="s">
        <v>84</v>
      </c>
      <c r="AX791" s="29" t="s">
        <v>83</v>
      </c>
      <c r="AY791" s="30">
        <v>300</v>
      </c>
      <c r="AZ791" s="30">
        <v>299</v>
      </c>
      <c r="BA791" s="30">
        <v>272</v>
      </c>
      <c r="BB791" s="30">
        <v>200</v>
      </c>
      <c r="BC791" s="29"/>
      <c r="BD791" s="29"/>
      <c r="BE791" s="30">
        <v>22.58</v>
      </c>
      <c r="BF791" s="29"/>
      <c r="BG791" s="30">
        <v>0.26</v>
      </c>
      <c r="BH791" s="29"/>
      <c r="BI791" s="29"/>
      <c r="BJ791" s="30">
        <v>0.18</v>
      </c>
      <c r="BK791" s="30">
        <v>70.67</v>
      </c>
      <c r="BL791" s="30">
        <v>70.67</v>
      </c>
      <c r="BM791" s="30">
        <v>73.3</v>
      </c>
      <c r="BN791" s="29"/>
      <c r="BO791" s="29"/>
      <c r="BP791" s="30">
        <v>0.22</v>
      </c>
      <c r="BQ791" s="30">
        <v>0.3</v>
      </c>
      <c r="BR791" s="29"/>
      <c r="BS791" s="30">
        <v>22.64</v>
      </c>
      <c r="BT791" s="30">
        <v>71.11</v>
      </c>
      <c r="BU791" s="29"/>
      <c r="BV791" s="30">
        <v>0</v>
      </c>
      <c r="BW791" s="28">
        <v>406</v>
      </c>
      <c r="BX791" s="33">
        <f t="shared" si="87"/>
        <v>70.710719999999995</v>
      </c>
      <c r="BY791" s="34">
        <f>IF(COUNTIF($G$2:G791,G791)=1,1,0)</f>
        <v>1</v>
      </c>
      <c r="BZ791" s="34">
        <f t="shared" si="88"/>
        <v>1</v>
      </c>
      <c r="CA791" s="28" t="s">
        <v>3405</v>
      </c>
      <c r="CB791" s="34" t="b">
        <f t="shared" si="93"/>
        <v>0</v>
      </c>
      <c r="CC791" s="34" t="b">
        <f t="shared" si="89"/>
        <v>0</v>
      </c>
      <c r="CD791" s="34" t="b">
        <f t="array" ref="CD791">ISNUMBER(SEARCH("Touch Screen",$AJ791))</f>
        <v>0</v>
      </c>
      <c r="CE791" s="34"/>
      <c r="CF791" s="34"/>
      <c r="CG791" s="32">
        <v>32.5</v>
      </c>
      <c r="CH791" s="28">
        <v>0</v>
      </c>
      <c r="CI791" s="33">
        <f>('2. AC Monitors'!$A$8*'1. Version 7 Dataset'!$R791)+('1. Version 7 Dataset'!$V791*'2. AC Monitors'!$B$8)+'2. AC Monitors'!$C$8</f>
        <v>55.9696</v>
      </c>
      <c r="CJ791" s="35">
        <f>BX791-('2. AC Monitors'!$B$8*V791)</f>
        <v>58.950719999999997</v>
      </c>
      <c r="CK791" s="33">
        <f>IF($CH791=0,CJ791,CJ791-('2. AC Monitors'!$A$15*'1. Version 7 Dataset'!$CG791))</f>
        <v>58.950719999999997</v>
      </c>
      <c r="CL791" s="33">
        <f>IF($CC791=TRUE,'1. Version 7 Dataset'!CK791-($CI791*'2. AC Monitors'!$B$15),'1. Version 7 Dataset'!CK791)</f>
        <v>58.950719999999997</v>
      </c>
      <c r="CM791" s="33">
        <f>IF($CD791=TRUE,CL791-($CI791*'2. AC Monitors'!$D$15),CL791)</f>
        <v>58.950719999999997</v>
      </c>
      <c r="CN791" s="33">
        <f>IF($CB791=TRUE,CM791-($CI791*'2. AC Monitors'!$E$15),CM791)</f>
        <v>58.950719999999997</v>
      </c>
      <c r="CO791" s="33">
        <f>IF($CA791="DC",CN791+(CI791*(1-'2. AC Monitors'!$D$21)),CN791)</f>
        <v>58.950719999999997</v>
      </c>
      <c r="CP791" s="35">
        <f>('2. AC Monitors'!$A$8*'1. Version 7 Dataset'!$R791)+'2. AC Monitors'!$C$8</f>
        <v>44.209600000000002</v>
      </c>
      <c r="CQ791" s="35">
        <f t="shared" si="90"/>
        <v>0</v>
      </c>
      <c r="CR791" s="33">
        <f>(IF(CD791=TRUE,CI791+(CI791*'2. AC Monitors'!$D$15),'1. Version 7 Dataset'!CI791))*0.85</f>
        <v>47.574159999999999</v>
      </c>
      <c r="CS791" s="35">
        <f t="shared" si="91"/>
        <v>0</v>
      </c>
      <c r="CT791" s="35">
        <f>($AZ791*$R791*'3. Signage Displays'!$A$7)+'3. Signage Displays'!$B$7*TANH('3. Signage Displays'!$C$7*('1. Version 7 Dataset'!$R791+'3. Signage Displays'!$D$7)+'3. Signage Displays'!$E$7)+'3. Signage Displays'!$F$7</f>
        <v>36.507015916660819</v>
      </c>
      <c r="CU791" s="36">
        <f>($AZ791*$R791*'3. Signage Displays'!$A$7)</f>
        <v>3.549728</v>
      </c>
      <c r="CV791" s="37">
        <f>BE791-(AZ791*R791*'3. Signage Displays'!$A$7)</f>
        <v>19.030271999999997</v>
      </c>
      <c r="CW791" s="37">
        <f>IF(CC791=TRUE,CV791-(CT791*'3. Signage Displays'!$A$12),CV791)</f>
        <v>19.030271999999997</v>
      </c>
      <c r="CX791" s="38">
        <f>'3. Signage Displays'!$B$7*TANH('3. Signage Displays'!$C$7*('1. Version 7 Dataset'!R791+'3. Signage Displays'!$D$7)+'3. Signage Displays'!$E$7)+'3. Signage Displays'!$F$7</f>
        <v>32.957287916660825</v>
      </c>
      <c r="CY791" s="28">
        <f t="shared" si="92"/>
        <v>1</v>
      </c>
    </row>
    <row r="792" spans="1:103" s="17" customFormat="1" ht="19.5" customHeight="1">
      <c r="A792" s="28">
        <v>433</v>
      </c>
      <c r="B792" s="29" t="s">
        <v>1871</v>
      </c>
      <c r="C792" s="29" t="s">
        <v>2012</v>
      </c>
      <c r="D792" s="29" t="s">
        <v>2013</v>
      </c>
      <c r="E792" s="29" t="s">
        <v>1873</v>
      </c>
      <c r="F792" s="29" t="s">
        <v>2012</v>
      </c>
      <c r="G792" s="29" t="s">
        <v>2013</v>
      </c>
      <c r="H792" s="29"/>
      <c r="I792" s="29" t="s">
        <v>78</v>
      </c>
      <c r="J792" s="29" t="s">
        <v>79</v>
      </c>
      <c r="K792" s="29" t="s">
        <v>105</v>
      </c>
      <c r="L792" s="29" t="s">
        <v>80</v>
      </c>
      <c r="M792" s="29" t="s">
        <v>105</v>
      </c>
      <c r="N792" s="30">
        <v>1000</v>
      </c>
      <c r="O792" s="30">
        <v>11.2</v>
      </c>
      <c r="P792" s="30">
        <v>26.5</v>
      </c>
      <c r="Q792" s="31">
        <v>29</v>
      </c>
      <c r="R792" s="30">
        <v>296</v>
      </c>
      <c r="S792" s="30">
        <v>2.37</v>
      </c>
      <c r="T792" s="30">
        <v>1080</v>
      </c>
      <c r="U792" s="30">
        <v>2560</v>
      </c>
      <c r="V792" s="32">
        <v>2.8</v>
      </c>
      <c r="W792" s="30">
        <v>9340</v>
      </c>
      <c r="X792" s="30">
        <v>60</v>
      </c>
      <c r="Y792" s="30">
        <v>34.6</v>
      </c>
      <c r="Z792" s="29" t="s">
        <v>150</v>
      </c>
      <c r="AA792" s="29" t="s">
        <v>82</v>
      </c>
      <c r="AB792" s="29"/>
      <c r="AC792" s="29"/>
      <c r="AD792" s="29" t="s">
        <v>83</v>
      </c>
      <c r="AE792" s="29" t="s">
        <v>83</v>
      </c>
      <c r="AF792" s="29" t="s">
        <v>102</v>
      </c>
      <c r="AG792" s="29" t="s">
        <v>105</v>
      </c>
      <c r="AH792" s="29" t="s">
        <v>86</v>
      </c>
      <c r="AI792" s="29" t="s">
        <v>105</v>
      </c>
      <c r="AJ792" s="29" t="s">
        <v>86</v>
      </c>
      <c r="AK792" s="29" t="s">
        <v>86</v>
      </c>
      <c r="AL792" s="29" t="s">
        <v>102</v>
      </c>
      <c r="AM792" s="29" t="s">
        <v>105</v>
      </c>
      <c r="AN792" s="29" t="s">
        <v>86</v>
      </c>
      <c r="AO792" s="29" t="s">
        <v>86</v>
      </c>
      <c r="AP792" s="29" t="s">
        <v>86</v>
      </c>
      <c r="AQ792" s="29" t="s">
        <v>96</v>
      </c>
      <c r="AR792" s="29" t="s">
        <v>105</v>
      </c>
      <c r="AS792" s="29" t="s">
        <v>84</v>
      </c>
      <c r="AT792" s="29" t="s">
        <v>89</v>
      </c>
      <c r="AU792" s="29" t="s">
        <v>105</v>
      </c>
      <c r="AV792" s="30">
        <v>0</v>
      </c>
      <c r="AW792" s="29" t="s">
        <v>84</v>
      </c>
      <c r="AX792" s="29" t="s">
        <v>84</v>
      </c>
      <c r="AY792" s="30">
        <v>220</v>
      </c>
      <c r="AZ792" s="30">
        <v>228</v>
      </c>
      <c r="BA792" s="30">
        <v>225</v>
      </c>
      <c r="BB792" s="30">
        <v>200</v>
      </c>
      <c r="BC792" s="29"/>
      <c r="BD792" s="29"/>
      <c r="BE792" s="30">
        <v>18.32</v>
      </c>
      <c r="BF792" s="29"/>
      <c r="BG792" s="30">
        <v>0.25</v>
      </c>
      <c r="BH792" s="29"/>
      <c r="BI792" s="29"/>
      <c r="BJ792" s="30">
        <v>0.21</v>
      </c>
      <c r="BK792" s="30">
        <v>57.59</v>
      </c>
      <c r="BL792" s="30">
        <v>70.849999999999994</v>
      </c>
      <c r="BM792" s="30">
        <v>73.3</v>
      </c>
      <c r="BN792" s="29"/>
      <c r="BO792" s="29"/>
      <c r="BP792" s="30">
        <v>0.21</v>
      </c>
      <c r="BQ792" s="30">
        <v>0.25</v>
      </c>
      <c r="BR792" s="29"/>
      <c r="BS792" s="30">
        <v>18.32</v>
      </c>
      <c r="BT792" s="30">
        <v>57.59</v>
      </c>
      <c r="BU792" s="29"/>
      <c r="BV792" s="30">
        <v>0</v>
      </c>
      <c r="BW792" s="28">
        <v>433</v>
      </c>
      <c r="BX792" s="33">
        <f t="shared" si="87"/>
        <v>57.592619999999997</v>
      </c>
      <c r="BY792" s="34">
        <f>IF(COUNTIF($G$2:G792,G792)=1,1,0)</f>
        <v>1</v>
      </c>
      <c r="BZ792" s="34">
        <f t="shared" si="88"/>
        <v>1</v>
      </c>
      <c r="CA792" s="28" t="s">
        <v>3405</v>
      </c>
      <c r="CB792" s="34" t="b">
        <f t="shared" si="93"/>
        <v>0</v>
      </c>
      <c r="CC792" s="34" t="b">
        <f t="shared" si="89"/>
        <v>0</v>
      </c>
      <c r="CD792" s="34" t="b">
        <f t="array" ref="CD792">ISNUMBER(SEARCH("Touch Screen",$AJ792))</f>
        <v>0</v>
      </c>
      <c r="CE792" s="34"/>
      <c r="CF792" s="34"/>
      <c r="CG792" s="32">
        <v>34.6</v>
      </c>
      <c r="CH792" s="28">
        <v>0</v>
      </c>
      <c r="CI792" s="33">
        <f>('2. AC Monitors'!$A$8*'1. Version 7 Dataset'!$R792)+('1. Version 7 Dataset'!$V792*'2. AC Monitors'!$B$8)+'2. AC Monitors'!$C$8</f>
        <v>55.872</v>
      </c>
      <c r="CJ792" s="35">
        <f>BX792-('2. AC Monitors'!$B$8*V792)</f>
        <v>45.832619999999999</v>
      </c>
      <c r="CK792" s="33">
        <f>IF($CH792=0,CJ792,CJ792-('2. AC Monitors'!$A$15*'1. Version 7 Dataset'!$CG792))</f>
        <v>45.832619999999999</v>
      </c>
      <c r="CL792" s="33">
        <f>IF($CC792=TRUE,'1. Version 7 Dataset'!CK792-($CI792*'2. AC Monitors'!$B$15),'1. Version 7 Dataset'!CK792)</f>
        <v>45.832619999999999</v>
      </c>
      <c r="CM792" s="33">
        <f>IF($CD792=TRUE,CL792-($CI792*'2. AC Monitors'!$D$15),CL792)</f>
        <v>45.832619999999999</v>
      </c>
      <c r="CN792" s="33">
        <f>IF($CB792=TRUE,CM792-($CI792*'2. AC Monitors'!$E$15),CM792)</f>
        <v>45.832619999999999</v>
      </c>
      <c r="CO792" s="33">
        <f>IF($CA792="DC",CN792+(CI792*(1-'2. AC Monitors'!$D$21)),CN792)</f>
        <v>45.832619999999999</v>
      </c>
      <c r="CP792" s="35">
        <f>('2. AC Monitors'!$A$8*'1. Version 7 Dataset'!$R792)+'2. AC Monitors'!$C$8</f>
        <v>44.112000000000002</v>
      </c>
      <c r="CQ792" s="35">
        <f t="shared" si="90"/>
        <v>0</v>
      </c>
      <c r="CR792" s="33">
        <f>(IF(CD792=TRUE,CI792+(CI792*'2. AC Monitors'!$D$15),'1. Version 7 Dataset'!CI792))*0.85</f>
        <v>47.491199999999999</v>
      </c>
      <c r="CS792" s="35">
        <f t="shared" si="91"/>
        <v>0</v>
      </c>
      <c r="CT792" s="35">
        <f>($AZ792*$R792*'3. Signage Displays'!$A$7)+'3. Signage Displays'!$B$7*TANH('3. Signage Displays'!$C$7*('1. Version 7 Dataset'!$R792+'3. Signage Displays'!$D$7)+'3. Signage Displays'!$E$7)+'3. Signage Displays'!$F$7</f>
        <v>35.609365507808427</v>
      </c>
      <c r="CU792" s="36">
        <f>($AZ792*$R792*'3. Signage Displays'!$A$7)</f>
        <v>2.6995200000000001</v>
      </c>
      <c r="CV792" s="37">
        <f>BE792-(AZ792*R792*'3. Signage Displays'!$A$7)</f>
        <v>15.620480000000001</v>
      </c>
      <c r="CW792" s="37">
        <f>IF(CC792=TRUE,CV792-(CT792*'3. Signage Displays'!$A$12),CV792)</f>
        <v>15.620480000000001</v>
      </c>
      <c r="CX792" s="38">
        <f>'3. Signage Displays'!$B$7*TANH('3. Signage Displays'!$C$7*('1. Version 7 Dataset'!R792+'3. Signage Displays'!$D$7)+'3. Signage Displays'!$E$7)+'3. Signage Displays'!$F$7</f>
        <v>32.909845507808427</v>
      </c>
      <c r="CY792" s="28">
        <f t="shared" si="92"/>
        <v>1</v>
      </c>
    </row>
    <row r="793" spans="1:103" s="17" customFormat="1" ht="19.5" customHeight="1">
      <c r="A793" s="28">
        <v>434</v>
      </c>
      <c r="B793" s="29" t="s">
        <v>1871</v>
      </c>
      <c r="C793" s="29" t="s">
        <v>2066</v>
      </c>
      <c r="D793" s="29" t="s">
        <v>2067</v>
      </c>
      <c r="E793" s="29" t="s">
        <v>1873</v>
      </c>
      <c r="F793" s="29" t="s">
        <v>2066</v>
      </c>
      <c r="G793" s="29" t="s">
        <v>2067</v>
      </c>
      <c r="H793" s="29"/>
      <c r="I793" s="29" t="s">
        <v>78</v>
      </c>
      <c r="J793" s="29" t="s">
        <v>79</v>
      </c>
      <c r="K793" s="29" t="s">
        <v>105</v>
      </c>
      <c r="L793" s="29" t="s">
        <v>80</v>
      </c>
      <c r="M793" s="29" t="s">
        <v>105</v>
      </c>
      <c r="N793" s="30">
        <v>1000</v>
      </c>
      <c r="O793" s="30">
        <v>13.2</v>
      </c>
      <c r="P793" s="30">
        <v>31.5</v>
      </c>
      <c r="Q793" s="31">
        <v>34</v>
      </c>
      <c r="R793" s="30">
        <v>415</v>
      </c>
      <c r="S793" s="30">
        <v>2.37</v>
      </c>
      <c r="T793" s="30">
        <v>1080</v>
      </c>
      <c r="U793" s="30">
        <v>2560</v>
      </c>
      <c r="V793" s="32">
        <v>2.8</v>
      </c>
      <c r="W793" s="30">
        <v>6671</v>
      </c>
      <c r="X793" s="30">
        <v>60</v>
      </c>
      <c r="Y793" s="30">
        <v>33.4</v>
      </c>
      <c r="Z793" s="29" t="s">
        <v>150</v>
      </c>
      <c r="AA793" s="29" t="s">
        <v>82</v>
      </c>
      <c r="AB793" s="29"/>
      <c r="AC793" s="29"/>
      <c r="AD793" s="29" t="s">
        <v>83</v>
      </c>
      <c r="AE793" s="29" t="s">
        <v>83</v>
      </c>
      <c r="AF793" s="29" t="s">
        <v>168</v>
      </c>
      <c r="AG793" s="29" t="s">
        <v>105</v>
      </c>
      <c r="AH793" s="29" t="s">
        <v>86</v>
      </c>
      <c r="AI793" s="29" t="s">
        <v>105</v>
      </c>
      <c r="AJ793" s="29" t="s">
        <v>86</v>
      </c>
      <c r="AK793" s="29" t="s">
        <v>86</v>
      </c>
      <c r="AL793" s="29" t="s">
        <v>87</v>
      </c>
      <c r="AM793" s="29" t="s">
        <v>105</v>
      </c>
      <c r="AN793" s="29" t="s">
        <v>86</v>
      </c>
      <c r="AO793" s="29" t="s">
        <v>86</v>
      </c>
      <c r="AP793" s="29" t="s">
        <v>86</v>
      </c>
      <c r="AQ793" s="29" t="s">
        <v>96</v>
      </c>
      <c r="AR793" s="29" t="s">
        <v>105</v>
      </c>
      <c r="AS793" s="29" t="s">
        <v>84</v>
      </c>
      <c r="AT793" s="29" t="s">
        <v>89</v>
      </c>
      <c r="AU793" s="29" t="s">
        <v>105</v>
      </c>
      <c r="AV793" s="30">
        <v>0</v>
      </c>
      <c r="AW793" s="29" t="s">
        <v>84</v>
      </c>
      <c r="AX793" s="29" t="s">
        <v>84</v>
      </c>
      <c r="AY793" s="30">
        <v>280</v>
      </c>
      <c r="AZ793" s="30">
        <v>325</v>
      </c>
      <c r="BA793" s="30">
        <v>320</v>
      </c>
      <c r="BB793" s="30">
        <v>200</v>
      </c>
      <c r="BC793" s="29"/>
      <c r="BD793" s="29"/>
      <c r="BE793" s="30">
        <v>21.97</v>
      </c>
      <c r="BF793" s="29"/>
      <c r="BG793" s="30">
        <v>0.21</v>
      </c>
      <c r="BH793" s="29"/>
      <c r="BI793" s="29"/>
      <c r="BJ793" s="30">
        <v>0.18</v>
      </c>
      <c r="BK793" s="30">
        <v>68.55</v>
      </c>
      <c r="BL793" s="30">
        <v>95.99</v>
      </c>
      <c r="BM793" s="30">
        <v>99.7</v>
      </c>
      <c r="BN793" s="29"/>
      <c r="BO793" s="29"/>
      <c r="BP793" s="30">
        <v>0.18</v>
      </c>
      <c r="BQ793" s="30">
        <v>0.21</v>
      </c>
      <c r="BR793" s="29"/>
      <c r="BS793" s="30">
        <v>22.02</v>
      </c>
      <c r="BT793" s="30">
        <v>68.709999999999994</v>
      </c>
      <c r="BU793" s="29"/>
      <c r="BV793" s="30">
        <v>0</v>
      </c>
      <c r="BW793" s="28">
        <v>434</v>
      </c>
      <c r="BX793" s="33">
        <f t="shared" si="87"/>
        <v>68.555759999999992</v>
      </c>
      <c r="BY793" s="34">
        <f>IF(COUNTIF($G$2:G793,G793)=1,1,0)</f>
        <v>1</v>
      </c>
      <c r="BZ793" s="34">
        <f t="shared" si="88"/>
        <v>1</v>
      </c>
      <c r="CA793" s="28" t="s">
        <v>3405</v>
      </c>
      <c r="CB793" s="34" t="b">
        <f t="shared" si="93"/>
        <v>0</v>
      </c>
      <c r="CC793" s="34" t="b">
        <f t="shared" si="89"/>
        <v>0</v>
      </c>
      <c r="CD793" s="34" t="b">
        <f t="array" ref="CD793">ISNUMBER(SEARCH("Touch Screen",$AJ793))</f>
        <v>0</v>
      </c>
      <c r="CE793" s="34"/>
      <c r="CF793" s="34"/>
      <c r="CG793" s="32">
        <v>33.4</v>
      </c>
      <c r="CH793" s="28">
        <v>0</v>
      </c>
      <c r="CI793" s="33">
        <f>('2. AC Monitors'!$A$8*'1. Version 7 Dataset'!$R793)+('1. Version 7 Dataset'!$V793*'2. AC Monitors'!$B$8)+'2. AC Monitors'!$C$8</f>
        <v>70.389999999999986</v>
      </c>
      <c r="CJ793" s="35">
        <f>BX793-('2. AC Monitors'!$B$8*V793)</f>
        <v>56.795759999999994</v>
      </c>
      <c r="CK793" s="33">
        <f>IF($CH793=0,CJ793,CJ793-('2. AC Monitors'!$A$15*'1. Version 7 Dataset'!$CG793))</f>
        <v>56.795759999999994</v>
      </c>
      <c r="CL793" s="33">
        <f>IF($CC793=TRUE,'1. Version 7 Dataset'!CK793-($CI793*'2. AC Monitors'!$B$15),'1. Version 7 Dataset'!CK793)</f>
        <v>56.795759999999994</v>
      </c>
      <c r="CM793" s="33">
        <f>IF($CD793=TRUE,CL793-($CI793*'2. AC Monitors'!$D$15),CL793)</f>
        <v>56.795759999999994</v>
      </c>
      <c r="CN793" s="33">
        <f>IF($CB793=TRUE,CM793-($CI793*'2. AC Monitors'!$E$15),CM793)</f>
        <v>56.795759999999994</v>
      </c>
      <c r="CO793" s="33">
        <f>IF($CA793="DC",CN793+(CI793*(1-'2. AC Monitors'!$D$21)),CN793)</f>
        <v>56.795759999999994</v>
      </c>
      <c r="CP793" s="35">
        <f>('2. AC Monitors'!$A$8*'1. Version 7 Dataset'!$R793)+'2. AC Monitors'!$C$8</f>
        <v>58.629999999999995</v>
      </c>
      <c r="CQ793" s="35">
        <f t="shared" si="90"/>
        <v>1</v>
      </c>
      <c r="CR793" s="33">
        <f>(IF(CD793=TRUE,CI793+(CI793*'2. AC Monitors'!$D$15),'1. Version 7 Dataset'!CI793))*0.85</f>
        <v>59.831499999999984</v>
      </c>
      <c r="CS793" s="35">
        <f t="shared" si="91"/>
        <v>0</v>
      </c>
      <c r="CT793" s="35">
        <f>($AZ793*$R793*'3. Signage Displays'!$A$7)+'3. Signage Displays'!$B$7*TANH('3. Signage Displays'!$C$7*('1. Version 7 Dataset'!$R793+'3. Signage Displays'!$D$7)+'3. Signage Displays'!$E$7)+'3. Signage Displays'!$F$7</f>
        <v>45.309109008287876</v>
      </c>
      <c r="CU793" s="36">
        <f>($AZ793*$R793*'3. Signage Displays'!$A$7)</f>
        <v>5.3950000000000005</v>
      </c>
      <c r="CV793" s="37">
        <f>BE793-(AZ793*R793*'3. Signage Displays'!$A$7)</f>
        <v>16.574999999999999</v>
      </c>
      <c r="CW793" s="37">
        <f>IF(CC793=TRUE,CV793-(CT793*'3. Signage Displays'!$A$12),CV793)</f>
        <v>16.574999999999999</v>
      </c>
      <c r="CX793" s="38">
        <f>'3. Signage Displays'!$B$7*TANH('3. Signage Displays'!$C$7*('1. Version 7 Dataset'!R793+'3. Signage Displays'!$D$7)+'3. Signage Displays'!$E$7)+'3. Signage Displays'!$F$7</f>
        <v>39.91410900828788</v>
      </c>
      <c r="CY793" s="28">
        <f t="shared" si="92"/>
        <v>1</v>
      </c>
    </row>
    <row r="794" spans="1:103" s="17" customFormat="1" ht="19.5" customHeight="1">
      <c r="A794" s="28">
        <v>438</v>
      </c>
      <c r="B794" s="29" t="s">
        <v>1871</v>
      </c>
      <c r="C794" s="29" t="s">
        <v>2010</v>
      </c>
      <c r="D794" s="29" t="s">
        <v>2011</v>
      </c>
      <c r="E794" s="29" t="s">
        <v>1873</v>
      </c>
      <c r="F794" s="29" t="s">
        <v>2010</v>
      </c>
      <c r="G794" s="29" t="s">
        <v>2011</v>
      </c>
      <c r="H794" s="29"/>
      <c r="I794" s="29" t="s">
        <v>78</v>
      </c>
      <c r="J794" s="29" t="s">
        <v>79</v>
      </c>
      <c r="K794" s="29" t="s">
        <v>105</v>
      </c>
      <c r="L794" s="29" t="s">
        <v>80</v>
      </c>
      <c r="M794" s="29" t="s">
        <v>105</v>
      </c>
      <c r="N794" s="30">
        <v>1000</v>
      </c>
      <c r="O794" s="30">
        <v>11.2</v>
      </c>
      <c r="P794" s="30">
        <v>26.5</v>
      </c>
      <c r="Q794" s="31">
        <v>29</v>
      </c>
      <c r="R794" s="30">
        <v>296</v>
      </c>
      <c r="S794" s="30">
        <v>2.37</v>
      </c>
      <c r="T794" s="30">
        <v>1080</v>
      </c>
      <c r="U794" s="30">
        <v>2560</v>
      </c>
      <c r="V794" s="32">
        <v>2.8</v>
      </c>
      <c r="W794" s="30">
        <v>9340</v>
      </c>
      <c r="X794" s="30">
        <v>60</v>
      </c>
      <c r="Y794" s="30">
        <v>34.6</v>
      </c>
      <c r="Z794" s="29" t="s">
        <v>150</v>
      </c>
      <c r="AA794" s="29" t="s">
        <v>82</v>
      </c>
      <c r="AB794" s="29"/>
      <c r="AC794" s="29"/>
      <c r="AD794" s="29" t="s">
        <v>83</v>
      </c>
      <c r="AE794" s="29" t="s">
        <v>83</v>
      </c>
      <c r="AF794" s="29" t="s">
        <v>168</v>
      </c>
      <c r="AG794" s="29" t="s">
        <v>105</v>
      </c>
      <c r="AH794" s="29" t="s">
        <v>86</v>
      </c>
      <c r="AI794" s="29" t="s">
        <v>105</v>
      </c>
      <c r="AJ794" s="29" t="s">
        <v>86</v>
      </c>
      <c r="AK794" s="29" t="s">
        <v>86</v>
      </c>
      <c r="AL794" s="29" t="s">
        <v>87</v>
      </c>
      <c r="AM794" s="29" t="s">
        <v>105</v>
      </c>
      <c r="AN794" s="29" t="s">
        <v>86</v>
      </c>
      <c r="AO794" s="29" t="s">
        <v>86</v>
      </c>
      <c r="AP794" s="29" t="s">
        <v>86</v>
      </c>
      <c r="AQ794" s="29" t="s">
        <v>96</v>
      </c>
      <c r="AR794" s="29" t="s">
        <v>105</v>
      </c>
      <c r="AS794" s="29" t="s">
        <v>84</v>
      </c>
      <c r="AT794" s="29" t="s">
        <v>89</v>
      </c>
      <c r="AU794" s="29" t="s">
        <v>105</v>
      </c>
      <c r="AV794" s="30">
        <v>0</v>
      </c>
      <c r="AW794" s="29" t="s">
        <v>84</v>
      </c>
      <c r="AX794" s="29" t="s">
        <v>84</v>
      </c>
      <c r="AY794" s="30">
        <v>230</v>
      </c>
      <c r="AZ794" s="30">
        <v>245</v>
      </c>
      <c r="BA794" s="30">
        <v>243</v>
      </c>
      <c r="BB794" s="30">
        <v>200</v>
      </c>
      <c r="BC794" s="29"/>
      <c r="BD794" s="29"/>
      <c r="BE794" s="30">
        <v>18.38</v>
      </c>
      <c r="BF794" s="29"/>
      <c r="BG794" s="30">
        <v>0.23</v>
      </c>
      <c r="BH794" s="29"/>
      <c r="BI794" s="29"/>
      <c r="BJ794" s="30">
        <v>0.2</v>
      </c>
      <c r="BK794" s="30">
        <v>57.66</v>
      </c>
      <c r="BL794" s="30">
        <v>70.849999999999994</v>
      </c>
      <c r="BM794" s="30">
        <v>73.3</v>
      </c>
      <c r="BN794" s="29"/>
      <c r="BO794" s="29"/>
      <c r="BP794" s="30">
        <v>0.2</v>
      </c>
      <c r="BQ794" s="30">
        <v>0.23</v>
      </c>
      <c r="BR794" s="29"/>
      <c r="BS794" s="30">
        <v>18.29</v>
      </c>
      <c r="BT794" s="30">
        <v>57.38</v>
      </c>
      <c r="BU794" s="29"/>
      <c r="BV794" s="30">
        <v>0</v>
      </c>
      <c r="BW794" s="28">
        <v>438</v>
      </c>
      <c r="BX794" s="33">
        <f t="shared" si="87"/>
        <v>57.662699999999987</v>
      </c>
      <c r="BY794" s="34">
        <f>IF(COUNTIF($G$2:G794,G794)=1,1,0)</f>
        <v>1</v>
      </c>
      <c r="BZ794" s="34">
        <f t="shared" si="88"/>
        <v>1</v>
      </c>
      <c r="CA794" s="28" t="s">
        <v>3405</v>
      </c>
      <c r="CB794" s="34" t="b">
        <f t="shared" si="93"/>
        <v>0</v>
      </c>
      <c r="CC794" s="34" t="b">
        <f t="shared" si="89"/>
        <v>0</v>
      </c>
      <c r="CD794" s="34" t="b">
        <f t="array" ref="CD794">ISNUMBER(SEARCH("Touch Screen",$AJ794))</f>
        <v>0</v>
      </c>
      <c r="CE794" s="34"/>
      <c r="CF794" s="34"/>
      <c r="CG794" s="32">
        <v>34.6</v>
      </c>
      <c r="CH794" s="28">
        <v>0</v>
      </c>
      <c r="CI794" s="33">
        <f>('2. AC Monitors'!$A$8*'1. Version 7 Dataset'!$R794)+('1. Version 7 Dataset'!$V794*'2. AC Monitors'!$B$8)+'2. AC Monitors'!$C$8</f>
        <v>55.872</v>
      </c>
      <c r="CJ794" s="35">
        <f>BX794-('2. AC Monitors'!$B$8*V794)</f>
        <v>45.902699999999989</v>
      </c>
      <c r="CK794" s="33">
        <f>IF($CH794=0,CJ794,CJ794-('2. AC Monitors'!$A$15*'1. Version 7 Dataset'!$CG794))</f>
        <v>45.902699999999989</v>
      </c>
      <c r="CL794" s="33">
        <f>IF($CC794=TRUE,'1. Version 7 Dataset'!CK794-($CI794*'2. AC Monitors'!$B$15),'1. Version 7 Dataset'!CK794)</f>
        <v>45.902699999999989</v>
      </c>
      <c r="CM794" s="33">
        <f>IF($CD794=TRUE,CL794-($CI794*'2. AC Monitors'!$D$15),CL794)</f>
        <v>45.902699999999989</v>
      </c>
      <c r="CN794" s="33">
        <f>IF($CB794=TRUE,CM794-($CI794*'2. AC Monitors'!$E$15),CM794)</f>
        <v>45.902699999999989</v>
      </c>
      <c r="CO794" s="33">
        <f>IF($CA794="DC",CN794+(CI794*(1-'2. AC Monitors'!$D$21)),CN794)</f>
        <v>45.902699999999989</v>
      </c>
      <c r="CP794" s="35">
        <f>('2. AC Monitors'!$A$8*'1. Version 7 Dataset'!$R794)+'2. AC Monitors'!$C$8</f>
        <v>44.112000000000002</v>
      </c>
      <c r="CQ794" s="35">
        <f t="shared" si="90"/>
        <v>0</v>
      </c>
      <c r="CR794" s="33">
        <f>(IF(CD794=TRUE,CI794+(CI794*'2. AC Monitors'!$D$15),'1. Version 7 Dataset'!CI794))*0.85</f>
        <v>47.491199999999999</v>
      </c>
      <c r="CS794" s="35">
        <f t="shared" si="91"/>
        <v>0</v>
      </c>
      <c r="CT794" s="35">
        <f>($AZ794*$R794*'3. Signage Displays'!$A$7)+'3. Signage Displays'!$B$7*TANH('3. Signage Displays'!$C$7*('1. Version 7 Dataset'!$R794+'3. Signage Displays'!$D$7)+'3. Signage Displays'!$E$7)+'3. Signage Displays'!$F$7</f>
        <v>35.810645507808431</v>
      </c>
      <c r="CU794" s="36">
        <f>($AZ794*$R794*'3. Signage Displays'!$A$7)</f>
        <v>2.9008000000000003</v>
      </c>
      <c r="CV794" s="37">
        <f>BE794-(AZ794*R794*'3. Signage Displays'!$A$7)</f>
        <v>15.479199999999999</v>
      </c>
      <c r="CW794" s="37">
        <f>IF(CC794=TRUE,CV794-(CT794*'3. Signage Displays'!$A$12),CV794)</f>
        <v>15.479199999999999</v>
      </c>
      <c r="CX794" s="38">
        <f>'3. Signage Displays'!$B$7*TANH('3. Signage Displays'!$C$7*('1. Version 7 Dataset'!R794+'3. Signage Displays'!$D$7)+'3. Signage Displays'!$E$7)+'3. Signage Displays'!$F$7</f>
        <v>32.909845507808427</v>
      </c>
      <c r="CY794" s="28">
        <f t="shared" si="92"/>
        <v>1</v>
      </c>
    </row>
    <row r="795" spans="1:103" s="17" customFormat="1" ht="19.5" customHeight="1">
      <c r="A795" s="28">
        <v>439</v>
      </c>
      <c r="B795" s="29" t="s">
        <v>1871</v>
      </c>
      <c r="C795" s="29" t="s">
        <v>2014</v>
      </c>
      <c r="D795" s="29" t="s">
        <v>2015</v>
      </c>
      <c r="E795" s="29" t="s">
        <v>1873</v>
      </c>
      <c r="F795" s="29" t="s">
        <v>2014</v>
      </c>
      <c r="G795" s="29" t="s">
        <v>2015</v>
      </c>
      <c r="H795" s="29" t="s">
        <v>2016</v>
      </c>
      <c r="I795" s="29" t="s">
        <v>78</v>
      </c>
      <c r="J795" s="29" t="s">
        <v>79</v>
      </c>
      <c r="K795" s="29" t="s">
        <v>105</v>
      </c>
      <c r="L795" s="29" t="s">
        <v>80</v>
      </c>
      <c r="M795" s="29" t="s">
        <v>105</v>
      </c>
      <c r="N795" s="30">
        <v>1000</v>
      </c>
      <c r="O795" s="30">
        <v>11.2</v>
      </c>
      <c r="P795" s="30">
        <v>26.5</v>
      </c>
      <c r="Q795" s="31">
        <v>29</v>
      </c>
      <c r="R795" s="30">
        <v>296</v>
      </c>
      <c r="S795" s="30">
        <v>2.37</v>
      </c>
      <c r="T795" s="30">
        <v>1080</v>
      </c>
      <c r="U795" s="30">
        <v>2560</v>
      </c>
      <c r="V795" s="32">
        <v>2.8</v>
      </c>
      <c r="W795" s="30">
        <v>9340</v>
      </c>
      <c r="X795" s="30">
        <v>60</v>
      </c>
      <c r="Y795" s="30">
        <v>34.6</v>
      </c>
      <c r="Z795" s="29" t="s">
        <v>150</v>
      </c>
      <c r="AA795" s="29" t="s">
        <v>82</v>
      </c>
      <c r="AB795" s="29"/>
      <c r="AC795" s="29"/>
      <c r="AD795" s="29" t="s">
        <v>83</v>
      </c>
      <c r="AE795" s="29" t="s">
        <v>83</v>
      </c>
      <c r="AF795" s="29" t="s">
        <v>168</v>
      </c>
      <c r="AG795" s="29" t="s">
        <v>105</v>
      </c>
      <c r="AH795" s="29" t="s">
        <v>86</v>
      </c>
      <c r="AI795" s="29" t="s">
        <v>105</v>
      </c>
      <c r="AJ795" s="29" t="s">
        <v>86</v>
      </c>
      <c r="AK795" s="29" t="s">
        <v>86</v>
      </c>
      <c r="AL795" s="29" t="s">
        <v>87</v>
      </c>
      <c r="AM795" s="29" t="s">
        <v>105</v>
      </c>
      <c r="AN795" s="29" t="s">
        <v>86</v>
      </c>
      <c r="AO795" s="29" t="s">
        <v>86</v>
      </c>
      <c r="AP795" s="29" t="s">
        <v>86</v>
      </c>
      <c r="AQ795" s="29" t="s">
        <v>96</v>
      </c>
      <c r="AR795" s="29" t="s">
        <v>105</v>
      </c>
      <c r="AS795" s="29" t="s">
        <v>84</v>
      </c>
      <c r="AT795" s="29" t="s">
        <v>89</v>
      </c>
      <c r="AU795" s="29" t="s">
        <v>105</v>
      </c>
      <c r="AV795" s="30">
        <v>0</v>
      </c>
      <c r="AW795" s="29" t="s">
        <v>84</v>
      </c>
      <c r="AX795" s="29" t="s">
        <v>84</v>
      </c>
      <c r="AY795" s="30">
        <v>220</v>
      </c>
      <c r="AZ795" s="30">
        <v>233</v>
      </c>
      <c r="BA795" s="30">
        <v>232</v>
      </c>
      <c r="BB795" s="30">
        <v>200</v>
      </c>
      <c r="BC795" s="29"/>
      <c r="BD795" s="29"/>
      <c r="BE795" s="30">
        <v>18.97</v>
      </c>
      <c r="BF795" s="29"/>
      <c r="BG795" s="30">
        <v>0.25</v>
      </c>
      <c r="BH795" s="29"/>
      <c r="BI795" s="29"/>
      <c r="BJ795" s="30">
        <v>0.2</v>
      </c>
      <c r="BK795" s="30">
        <v>59.59</v>
      </c>
      <c r="BL795" s="30">
        <v>70.849999999999994</v>
      </c>
      <c r="BM795" s="30">
        <v>73.3</v>
      </c>
      <c r="BN795" s="29"/>
      <c r="BO795" s="29"/>
      <c r="BP795" s="30">
        <v>0.2</v>
      </c>
      <c r="BQ795" s="30">
        <v>0.25</v>
      </c>
      <c r="BR795" s="29"/>
      <c r="BS795" s="30">
        <v>18.97</v>
      </c>
      <c r="BT795" s="30">
        <v>59.59</v>
      </c>
      <c r="BU795" s="29"/>
      <c r="BV795" s="30">
        <v>0</v>
      </c>
      <c r="BW795" s="28">
        <v>439</v>
      </c>
      <c r="BX795" s="33">
        <f t="shared" si="87"/>
        <v>59.585519999999988</v>
      </c>
      <c r="BY795" s="34">
        <f>IF(COUNTIF($G$2:G795,G795)=1,1,0)</f>
        <v>1</v>
      </c>
      <c r="BZ795" s="34">
        <f t="shared" si="88"/>
        <v>1</v>
      </c>
      <c r="CA795" s="28" t="s">
        <v>3405</v>
      </c>
      <c r="CB795" s="34" t="b">
        <f t="shared" si="93"/>
        <v>0</v>
      </c>
      <c r="CC795" s="34" t="b">
        <f t="shared" si="89"/>
        <v>0</v>
      </c>
      <c r="CD795" s="34" t="b">
        <f t="array" ref="CD795">ISNUMBER(SEARCH("Touch Screen",$AJ795))</f>
        <v>0</v>
      </c>
      <c r="CE795" s="34"/>
      <c r="CF795" s="34"/>
      <c r="CG795" s="32">
        <v>34.6</v>
      </c>
      <c r="CH795" s="28">
        <v>0</v>
      </c>
      <c r="CI795" s="33">
        <f>('2. AC Monitors'!$A$8*'1. Version 7 Dataset'!$R795)+('1. Version 7 Dataset'!$V795*'2. AC Monitors'!$B$8)+'2. AC Monitors'!$C$8</f>
        <v>55.872</v>
      </c>
      <c r="CJ795" s="35">
        <f>BX795-('2. AC Monitors'!$B$8*V795)</f>
        <v>47.82551999999999</v>
      </c>
      <c r="CK795" s="33">
        <f>IF($CH795=0,CJ795,CJ795-('2. AC Monitors'!$A$15*'1. Version 7 Dataset'!$CG795))</f>
        <v>47.82551999999999</v>
      </c>
      <c r="CL795" s="33">
        <f>IF($CC795=TRUE,'1. Version 7 Dataset'!CK795-($CI795*'2. AC Monitors'!$B$15),'1. Version 7 Dataset'!CK795)</f>
        <v>47.82551999999999</v>
      </c>
      <c r="CM795" s="33">
        <f>IF($CD795=TRUE,CL795-($CI795*'2. AC Monitors'!$D$15),CL795)</f>
        <v>47.82551999999999</v>
      </c>
      <c r="CN795" s="33">
        <f>IF($CB795=TRUE,CM795-($CI795*'2. AC Monitors'!$E$15),CM795)</f>
        <v>47.82551999999999</v>
      </c>
      <c r="CO795" s="33">
        <f>IF($CA795="DC",CN795+(CI795*(1-'2. AC Monitors'!$D$21)),CN795)</f>
        <v>47.82551999999999</v>
      </c>
      <c r="CP795" s="35">
        <f>('2. AC Monitors'!$A$8*'1. Version 7 Dataset'!$R795)+'2. AC Monitors'!$C$8</f>
        <v>44.112000000000002</v>
      </c>
      <c r="CQ795" s="35">
        <f t="shared" si="90"/>
        <v>0</v>
      </c>
      <c r="CR795" s="33">
        <f>(IF(CD795=TRUE,CI795+(CI795*'2. AC Monitors'!$D$15),'1. Version 7 Dataset'!CI795))*0.85</f>
        <v>47.491199999999999</v>
      </c>
      <c r="CS795" s="35">
        <f t="shared" si="91"/>
        <v>0</v>
      </c>
      <c r="CT795" s="35">
        <f>($AZ795*$R795*'3. Signage Displays'!$A$7)+'3. Signage Displays'!$B$7*TANH('3. Signage Displays'!$C$7*('1. Version 7 Dataset'!$R795+'3. Signage Displays'!$D$7)+'3. Signage Displays'!$E$7)+'3. Signage Displays'!$F$7</f>
        <v>35.668565507808424</v>
      </c>
      <c r="CU795" s="36">
        <f>($AZ795*$R795*'3. Signage Displays'!$A$7)</f>
        <v>2.7587200000000003</v>
      </c>
      <c r="CV795" s="37">
        <f>BE795-(AZ795*R795*'3. Signage Displays'!$A$7)</f>
        <v>16.211279999999999</v>
      </c>
      <c r="CW795" s="37">
        <f>IF(CC795=TRUE,CV795-(CT795*'3. Signage Displays'!$A$12),CV795)</f>
        <v>16.211279999999999</v>
      </c>
      <c r="CX795" s="38">
        <f>'3. Signage Displays'!$B$7*TANH('3. Signage Displays'!$C$7*('1. Version 7 Dataset'!R795+'3. Signage Displays'!$D$7)+'3. Signage Displays'!$E$7)+'3. Signage Displays'!$F$7</f>
        <v>32.909845507808427</v>
      </c>
      <c r="CY795" s="28">
        <f t="shared" si="92"/>
        <v>1</v>
      </c>
    </row>
    <row r="796" spans="1:103" s="17" customFormat="1" ht="19.5" customHeight="1">
      <c r="A796" s="28">
        <v>442</v>
      </c>
      <c r="B796" s="29" t="s">
        <v>1871</v>
      </c>
      <c r="C796" s="29" t="s">
        <v>2017</v>
      </c>
      <c r="D796" s="29" t="s">
        <v>2018</v>
      </c>
      <c r="E796" s="29" t="s">
        <v>1873</v>
      </c>
      <c r="F796" s="29" t="s">
        <v>2017</v>
      </c>
      <c r="G796" s="29" t="s">
        <v>2018</v>
      </c>
      <c r="H796" s="29"/>
      <c r="I796" s="29" t="s">
        <v>78</v>
      </c>
      <c r="J796" s="29" t="s">
        <v>79</v>
      </c>
      <c r="K796" s="29" t="s">
        <v>105</v>
      </c>
      <c r="L796" s="29" t="s">
        <v>80</v>
      </c>
      <c r="M796" s="29" t="s">
        <v>105</v>
      </c>
      <c r="N796" s="30">
        <v>1000</v>
      </c>
      <c r="O796" s="30">
        <v>11.2</v>
      </c>
      <c r="P796" s="30">
        <v>26.5</v>
      </c>
      <c r="Q796" s="31">
        <v>29</v>
      </c>
      <c r="R796" s="30">
        <v>296</v>
      </c>
      <c r="S796" s="30">
        <v>2.37</v>
      </c>
      <c r="T796" s="30">
        <v>1080</v>
      </c>
      <c r="U796" s="30">
        <v>2560</v>
      </c>
      <c r="V796" s="32">
        <v>2.8</v>
      </c>
      <c r="W796" s="30">
        <v>9340</v>
      </c>
      <c r="X796" s="30">
        <v>60</v>
      </c>
      <c r="Y796" s="30">
        <v>34.6</v>
      </c>
      <c r="Z796" s="29" t="s">
        <v>150</v>
      </c>
      <c r="AA796" s="29" t="s">
        <v>82</v>
      </c>
      <c r="AB796" s="29"/>
      <c r="AC796" s="29"/>
      <c r="AD796" s="29" t="s">
        <v>83</v>
      </c>
      <c r="AE796" s="29" t="s">
        <v>83</v>
      </c>
      <c r="AF796" s="29" t="s">
        <v>168</v>
      </c>
      <c r="AG796" s="29" t="s">
        <v>105</v>
      </c>
      <c r="AH796" s="29" t="s">
        <v>86</v>
      </c>
      <c r="AI796" s="29" t="s">
        <v>105</v>
      </c>
      <c r="AJ796" s="29" t="s">
        <v>86</v>
      </c>
      <c r="AK796" s="29" t="s">
        <v>86</v>
      </c>
      <c r="AL796" s="29" t="s">
        <v>87</v>
      </c>
      <c r="AM796" s="29" t="s">
        <v>105</v>
      </c>
      <c r="AN796" s="29" t="s">
        <v>86</v>
      </c>
      <c r="AO796" s="29" t="s">
        <v>86</v>
      </c>
      <c r="AP796" s="29" t="s">
        <v>86</v>
      </c>
      <c r="AQ796" s="29" t="s">
        <v>96</v>
      </c>
      <c r="AR796" s="29" t="s">
        <v>105</v>
      </c>
      <c r="AS796" s="29" t="s">
        <v>84</v>
      </c>
      <c r="AT796" s="29" t="s">
        <v>89</v>
      </c>
      <c r="AU796" s="29" t="s">
        <v>105</v>
      </c>
      <c r="AV796" s="30">
        <v>0</v>
      </c>
      <c r="AW796" s="29" t="s">
        <v>84</v>
      </c>
      <c r="AX796" s="29" t="s">
        <v>84</v>
      </c>
      <c r="AY796" s="30">
        <v>230</v>
      </c>
      <c r="AZ796" s="30">
        <v>263</v>
      </c>
      <c r="BA796" s="30">
        <v>260</v>
      </c>
      <c r="BB796" s="30">
        <v>200</v>
      </c>
      <c r="BC796" s="29"/>
      <c r="BD796" s="29"/>
      <c r="BE796" s="30">
        <v>21.35</v>
      </c>
      <c r="BF796" s="29"/>
      <c r="BG796" s="30">
        <v>0.44</v>
      </c>
      <c r="BH796" s="29"/>
      <c r="BI796" s="29"/>
      <c r="BJ796" s="30">
        <v>0.25</v>
      </c>
      <c r="BK796" s="30">
        <v>67.959999999999994</v>
      </c>
      <c r="BL796" s="30">
        <v>70.849999999999994</v>
      </c>
      <c r="BM796" s="30">
        <v>73.3</v>
      </c>
      <c r="BN796" s="29"/>
      <c r="BO796" s="29"/>
      <c r="BP796" s="30">
        <v>0.21</v>
      </c>
      <c r="BQ796" s="30">
        <v>0.44</v>
      </c>
      <c r="BR796" s="29"/>
      <c r="BS796" s="30">
        <v>21.35</v>
      </c>
      <c r="BT796" s="30">
        <v>67.959999999999994</v>
      </c>
      <c r="BU796" s="29"/>
      <c r="BV796" s="30">
        <v>0</v>
      </c>
      <c r="BW796" s="28">
        <v>442</v>
      </c>
      <c r="BX796" s="33">
        <f t="shared" si="87"/>
        <v>67.964460000000003</v>
      </c>
      <c r="BY796" s="34">
        <f>IF(COUNTIF($G$2:G796,G796)=1,1,0)</f>
        <v>1</v>
      </c>
      <c r="BZ796" s="34">
        <f t="shared" si="88"/>
        <v>1</v>
      </c>
      <c r="CA796" s="28" t="s">
        <v>3405</v>
      </c>
      <c r="CB796" s="34" t="b">
        <f t="shared" si="93"/>
        <v>0</v>
      </c>
      <c r="CC796" s="34" t="b">
        <f t="shared" si="89"/>
        <v>0</v>
      </c>
      <c r="CD796" s="34" t="b">
        <f t="array" ref="CD796">ISNUMBER(SEARCH("Touch Screen",$AJ796))</f>
        <v>0</v>
      </c>
      <c r="CE796" s="34"/>
      <c r="CF796" s="34"/>
      <c r="CG796" s="32">
        <v>34.6</v>
      </c>
      <c r="CH796" s="28">
        <v>0</v>
      </c>
      <c r="CI796" s="33">
        <f>('2. AC Monitors'!$A$8*'1. Version 7 Dataset'!$R796)+('1. Version 7 Dataset'!$V796*'2. AC Monitors'!$B$8)+'2. AC Monitors'!$C$8</f>
        <v>55.872</v>
      </c>
      <c r="CJ796" s="35">
        <f>BX796-('2. AC Monitors'!$B$8*V796)</f>
        <v>56.204460000000005</v>
      </c>
      <c r="CK796" s="33">
        <f>IF($CH796=0,CJ796,CJ796-('2. AC Monitors'!$A$15*'1. Version 7 Dataset'!$CG796))</f>
        <v>56.204460000000005</v>
      </c>
      <c r="CL796" s="33">
        <f>IF($CC796=TRUE,'1. Version 7 Dataset'!CK796-($CI796*'2. AC Monitors'!$B$15),'1. Version 7 Dataset'!CK796)</f>
        <v>56.204460000000005</v>
      </c>
      <c r="CM796" s="33">
        <f>IF($CD796=TRUE,CL796-($CI796*'2. AC Monitors'!$D$15),CL796)</f>
        <v>56.204460000000005</v>
      </c>
      <c r="CN796" s="33">
        <f>IF($CB796=TRUE,CM796-($CI796*'2. AC Monitors'!$E$15),CM796)</f>
        <v>56.204460000000005</v>
      </c>
      <c r="CO796" s="33">
        <f>IF($CA796="DC",CN796+(CI796*(1-'2. AC Monitors'!$D$21)),CN796)</f>
        <v>56.204460000000005</v>
      </c>
      <c r="CP796" s="35">
        <f>('2. AC Monitors'!$A$8*'1. Version 7 Dataset'!$R796)+'2. AC Monitors'!$C$8</f>
        <v>44.112000000000002</v>
      </c>
      <c r="CQ796" s="35">
        <f t="shared" si="90"/>
        <v>0</v>
      </c>
      <c r="CR796" s="33">
        <f>(IF(CD796=TRUE,CI796+(CI796*'2. AC Monitors'!$D$15),'1. Version 7 Dataset'!CI796))*0.85</f>
        <v>47.491199999999999</v>
      </c>
      <c r="CS796" s="35">
        <f t="shared" si="91"/>
        <v>0</v>
      </c>
      <c r="CT796" s="35">
        <f>($AZ796*$R796*'3. Signage Displays'!$A$7)+'3. Signage Displays'!$B$7*TANH('3. Signage Displays'!$C$7*('1. Version 7 Dataset'!$R796+'3. Signage Displays'!$D$7)+'3. Signage Displays'!$E$7)+'3. Signage Displays'!$F$7</f>
        <v>36.023765507808427</v>
      </c>
      <c r="CU796" s="36">
        <f>($AZ796*$R796*'3. Signage Displays'!$A$7)</f>
        <v>3.1139200000000002</v>
      </c>
      <c r="CV796" s="37">
        <f>BE796-(AZ796*R796*'3. Signage Displays'!$A$7)</f>
        <v>18.236080000000001</v>
      </c>
      <c r="CW796" s="37">
        <f>IF(CC796=TRUE,CV796-(CT796*'3. Signage Displays'!$A$12),CV796)</f>
        <v>18.236080000000001</v>
      </c>
      <c r="CX796" s="38">
        <f>'3. Signage Displays'!$B$7*TANH('3. Signage Displays'!$C$7*('1. Version 7 Dataset'!R796+'3. Signage Displays'!$D$7)+'3. Signage Displays'!$E$7)+'3. Signage Displays'!$F$7</f>
        <v>32.909845507808427</v>
      </c>
      <c r="CY796" s="28">
        <f t="shared" si="92"/>
        <v>1</v>
      </c>
    </row>
    <row r="797" spans="1:103" s="17" customFormat="1" ht="19.5" customHeight="1">
      <c r="A797" s="28">
        <v>452</v>
      </c>
      <c r="B797" s="29" t="s">
        <v>1871</v>
      </c>
      <c r="C797" s="29" t="s">
        <v>2072</v>
      </c>
      <c r="D797" s="29" t="s">
        <v>2073</v>
      </c>
      <c r="E797" s="29" t="s">
        <v>1873</v>
      </c>
      <c r="F797" s="29" t="s">
        <v>2072</v>
      </c>
      <c r="G797" s="29" t="s">
        <v>2073</v>
      </c>
      <c r="H797" s="29"/>
      <c r="I797" s="29" t="s">
        <v>78</v>
      </c>
      <c r="J797" s="29" t="s">
        <v>79</v>
      </c>
      <c r="K797" s="29" t="s">
        <v>105</v>
      </c>
      <c r="L797" s="29" t="s">
        <v>80</v>
      </c>
      <c r="M797" s="29" t="s">
        <v>105</v>
      </c>
      <c r="N797" s="30">
        <v>1000</v>
      </c>
      <c r="O797" s="30">
        <v>13.2</v>
      </c>
      <c r="P797" s="30">
        <v>31.5</v>
      </c>
      <c r="Q797" s="31">
        <v>34</v>
      </c>
      <c r="R797" s="30">
        <v>415</v>
      </c>
      <c r="S797" s="30">
        <v>2.37</v>
      </c>
      <c r="T797" s="30">
        <v>1080</v>
      </c>
      <c r="U797" s="30">
        <v>2560</v>
      </c>
      <c r="V797" s="32">
        <v>2.8</v>
      </c>
      <c r="W797" s="30">
        <v>6671</v>
      </c>
      <c r="X797" s="30">
        <v>60</v>
      </c>
      <c r="Y797" s="30">
        <v>33.4</v>
      </c>
      <c r="Z797" s="29" t="s">
        <v>150</v>
      </c>
      <c r="AA797" s="29" t="s">
        <v>82</v>
      </c>
      <c r="AB797" s="29"/>
      <c r="AC797" s="29"/>
      <c r="AD797" s="29" t="s">
        <v>83</v>
      </c>
      <c r="AE797" s="29" t="s">
        <v>83</v>
      </c>
      <c r="AF797" s="29" t="s">
        <v>168</v>
      </c>
      <c r="AG797" s="29" t="s">
        <v>105</v>
      </c>
      <c r="AH797" s="29" t="s">
        <v>86</v>
      </c>
      <c r="AI797" s="29" t="s">
        <v>105</v>
      </c>
      <c r="AJ797" s="29" t="s">
        <v>86</v>
      </c>
      <c r="AK797" s="29" t="s">
        <v>86</v>
      </c>
      <c r="AL797" s="29" t="s">
        <v>87</v>
      </c>
      <c r="AM797" s="29" t="s">
        <v>105</v>
      </c>
      <c r="AN797" s="29" t="s">
        <v>86</v>
      </c>
      <c r="AO797" s="29" t="s">
        <v>86</v>
      </c>
      <c r="AP797" s="29" t="s">
        <v>86</v>
      </c>
      <c r="AQ797" s="29" t="s">
        <v>96</v>
      </c>
      <c r="AR797" s="29" t="s">
        <v>105</v>
      </c>
      <c r="AS797" s="29" t="s">
        <v>84</v>
      </c>
      <c r="AT797" s="29" t="s">
        <v>89</v>
      </c>
      <c r="AU797" s="29" t="s">
        <v>105</v>
      </c>
      <c r="AV797" s="30">
        <v>0</v>
      </c>
      <c r="AW797" s="29" t="s">
        <v>84</v>
      </c>
      <c r="AX797" s="29" t="s">
        <v>84</v>
      </c>
      <c r="AY797" s="30">
        <v>250</v>
      </c>
      <c r="AZ797" s="30">
        <v>318</v>
      </c>
      <c r="BA797" s="30">
        <v>310</v>
      </c>
      <c r="BB797" s="30">
        <v>200</v>
      </c>
      <c r="BC797" s="29"/>
      <c r="BD797" s="29"/>
      <c r="BE797" s="30">
        <v>21.76</v>
      </c>
      <c r="BF797" s="29"/>
      <c r="BG797" s="30">
        <v>0.4</v>
      </c>
      <c r="BH797" s="29"/>
      <c r="BI797" s="29"/>
      <c r="BJ797" s="30">
        <v>0.21</v>
      </c>
      <c r="BK797" s="30">
        <v>68.989999999999995</v>
      </c>
      <c r="BL797" s="30">
        <v>95.99</v>
      </c>
      <c r="BM797" s="30">
        <v>99.8</v>
      </c>
      <c r="BN797" s="29"/>
      <c r="BO797" s="29"/>
      <c r="BP797" s="30">
        <v>0.21</v>
      </c>
      <c r="BQ797" s="30">
        <v>0.4</v>
      </c>
      <c r="BR797" s="29"/>
      <c r="BS797" s="30">
        <v>21.67</v>
      </c>
      <c r="BT797" s="30">
        <v>68.72</v>
      </c>
      <c r="BU797" s="29"/>
      <c r="BV797" s="30">
        <v>0</v>
      </c>
      <c r="BW797" s="28">
        <v>452</v>
      </c>
      <c r="BX797" s="33">
        <f t="shared" si="87"/>
        <v>68.993759999999995</v>
      </c>
      <c r="BY797" s="34">
        <f>IF(COUNTIF($G$2:G797,G797)=1,1,0)</f>
        <v>1</v>
      </c>
      <c r="BZ797" s="34">
        <f t="shared" si="88"/>
        <v>1</v>
      </c>
      <c r="CA797" s="28" t="s">
        <v>3405</v>
      </c>
      <c r="CB797" s="34" t="b">
        <f t="shared" si="93"/>
        <v>0</v>
      </c>
      <c r="CC797" s="34" t="b">
        <f t="shared" si="89"/>
        <v>0</v>
      </c>
      <c r="CD797" s="34" t="b">
        <f t="array" ref="CD797">ISNUMBER(SEARCH("Touch Screen",$AJ797))</f>
        <v>0</v>
      </c>
      <c r="CE797" s="34"/>
      <c r="CF797" s="34"/>
      <c r="CG797" s="32">
        <v>33.4</v>
      </c>
      <c r="CH797" s="28">
        <v>0</v>
      </c>
      <c r="CI797" s="33">
        <f>('2. AC Monitors'!$A$8*'1. Version 7 Dataset'!$R797)+('1. Version 7 Dataset'!$V797*'2. AC Monitors'!$B$8)+'2. AC Monitors'!$C$8</f>
        <v>70.389999999999986</v>
      </c>
      <c r="CJ797" s="35">
        <f>BX797-('2. AC Monitors'!$B$8*V797)</f>
        <v>57.233759999999997</v>
      </c>
      <c r="CK797" s="33">
        <f>IF($CH797=0,CJ797,CJ797-('2. AC Monitors'!$A$15*'1. Version 7 Dataset'!$CG797))</f>
        <v>57.233759999999997</v>
      </c>
      <c r="CL797" s="33">
        <f>IF($CC797=TRUE,'1. Version 7 Dataset'!CK797-($CI797*'2. AC Monitors'!$B$15),'1. Version 7 Dataset'!CK797)</f>
        <v>57.233759999999997</v>
      </c>
      <c r="CM797" s="33">
        <f>IF($CD797=TRUE,CL797-($CI797*'2. AC Monitors'!$D$15),CL797)</f>
        <v>57.233759999999997</v>
      </c>
      <c r="CN797" s="33">
        <f>IF($CB797=TRUE,CM797-($CI797*'2. AC Monitors'!$E$15),CM797)</f>
        <v>57.233759999999997</v>
      </c>
      <c r="CO797" s="33">
        <f>IF($CA797="DC",CN797+(CI797*(1-'2. AC Monitors'!$D$21)),CN797)</f>
        <v>57.233759999999997</v>
      </c>
      <c r="CP797" s="35">
        <f>('2. AC Monitors'!$A$8*'1. Version 7 Dataset'!$R797)+'2. AC Monitors'!$C$8</f>
        <v>58.629999999999995</v>
      </c>
      <c r="CQ797" s="35">
        <f t="shared" si="90"/>
        <v>1</v>
      </c>
      <c r="CR797" s="33">
        <f>(IF(CD797=TRUE,CI797+(CI797*'2. AC Monitors'!$D$15),'1. Version 7 Dataset'!CI797))*0.85</f>
        <v>59.831499999999984</v>
      </c>
      <c r="CS797" s="35">
        <f t="shared" si="91"/>
        <v>0</v>
      </c>
      <c r="CT797" s="35">
        <f>($AZ797*$R797*'3. Signage Displays'!$A$7)+'3. Signage Displays'!$B$7*TANH('3. Signage Displays'!$C$7*('1. Version 7 Dataset'!$R797+'3. Signage Displays'!$D$7)+'3. Signage Displays'!$E$7)+'3. Signage Displays'!$F$7</f>
        <v>45.192909008287884</v>
      </c>
      <c r="CU797" s="36">
        <f>($AZ797*$R797*'3. Signage Displays'!$A$7)</f>
        <v>5.2788000000000004</v>
      </c>
      <c r="CV797" s="37">
        <f>BE797-(AZ797*R797*'3. Signage Displays'!$A$7)</f>
        <v>16.481200000000001</v>
      </c>
      <c r="CW797" s="37">
        <f>IF(CC797=TRUE,CV797-(CT797*'3. Signage Displays'!$A$12),CV797)</f>
        <v>16.481200000000001</v>
      </c>
      <c r="CX797" s="38">
        <f>'3. Signage Displays'!$B$7*TANH('3. Signage Displays'!$C$7*('1. Version 7 Dataset'!R797+'3. Signage Displays'!$D$7)+'3. Signage Displays'!$E$7)+'3. Signage Displays'!$F$7</f>
        <v>39.91410900828788</v>
      </c>
      <c r="CY797" s="28">
        <f t="shared" si="92"/>
        <v>1</v>
      </c>
    </row>
    <row r="798" spans="1:103" s="17" customFormat="1" ht="19.5" customHeight="1">
      <c r="A798" s="28">
        <v>687</v>
      </c>
      <c r="B798" s="29" t="s">
        <v>1871</v>
      </c>
      <c r="C798" s="29" t="s">
        <v>2063</v>
      </c>
      <c r="D798" s="29" t="s">
        <v>2064</v>
      </c>
      <c r="E798" s="29" t="s">
        <v>1873</v>
      </c>
      <c r="F798" s="29" t="s">
        <v>2063</v>
      </c>
      <c r="G798" s="29" t="s">
        <v>2064</v>
      </c>
      <c r="H798" s="29" t="s">
        <v>2065</v>
      </c>
      <c r="I798" s="29" t="s">
        <v>78</v>
      </c>
      <c r="J798" s="29" t="s">
        <v>79</v>
      </c>
      <c r="K798" s="29" t="s">
        <v>105</v>
      </c>
      <c r="L798" s="29" t="s">
        <v>80</v>
      </c>
      <c r="M798" s="29" t="s">
        <v>105</v>
      </c>
      <c r="N798" s="30">
        <v>700</v>
      </c>
      <c r="O798" s="30">
        <v>13.2</v>
      </c>
      <c r="P798" s="30">
        <v>31.5</v>
      </c>
      <c r="Q798" s="31">
        <v>34</v>
      </c>
      <c r="R798" s="30">
        <v>415</v>
      </c>
      <c r="S798" s="30">
        <v>2.37</v>
      </c>
      <c r="T798" s="30">
        <v>1080</v>
      </c>
      <c r="U798" s="30">
        <v>2560</v>
      </c>
      <c r="V798" s="32">
        <v>2.8</v>
      </c>
      <c r="W798" s="30">
        <v>6662</v>
      </c>
      <c r="X798" s="30">
        <v>60</v>
      </c>
      <c r="Y798" s="30">
        <v>35.200000000000003</v>
      </c>
      <c r="Z798" s="29" t="s">
        <v>150</v>
      </c>
      <c r="AA798" s="29" t="s">
        <v>82</v>
      </c>
      <c r="AB798" s="29"/>
      <c r="AC798" s="29"/>
      <c r="AD798" s="29" t="s">
        <v>83</v>
      </c>
      <c r="AE798" s="29" t="s">
        <v>83</v>
      </c>
      <c r="AF798" s="29" t="s">
        <v>102</v>
      </c>
      <c r="AG798" s="29" t="s">
        <v>105</v>
      </c>
      <c r="AH798" s="29" t="s">
        <v>86</v>
      </c>
      <c r="AI798" s="29" t="s">
        <v>105</v>
      </c>
      <c r="AJ798" s="29" t="s">
        <v>86</v>
      </c>
      <c r="AK798" s="29" t="s">
        <v>86</v>
      </c>
      <c r="AL798" s="29" t="s">
        <v>102</v>
      </c>
      <c r="AM798" s="29" t="s">
        <v>105</v>
      </c>
      <c r="AN798" s="29" t="s">
        <v>86</v>
      </c>
      <c r="AO798" s="29" t="s">
        <v>86</v>
      </c>
      <c r="AP798" s="29" t="s">
        <v>86</v>
      </c>
      <c r="AQ798" s="29" t="s">
        <v>96</v>
      </c>
      <c r="AR798" s="29" t="s">
        <v>105</v>
      </c>
      <c r="AS798" s="29" t="s">
        <v>84</v>
      </c>
      <c r="AT798" s="29" t="s">
        <v>89</v>
      </c>
      <c r="AU798" s="29" t="s">
        <v>105</v>
      </c>
      <c r="AV798" s="30">
        <v>4</v>
      </c>
      <c r="AW798" s="29" t="s">
        <v>84</v>
      </c>
      <c r="AX798" s="29" t="s">
        <v>83</v>
      </c>
      <c r="AY798" s="30">
        <v>260</v>
      </c>
      <c r="AZ798" s="30">
        <v>296</v>
      </c>
      <c r="BA798" s="30">
        <v>284</v>
      </c>
      <c r="BB798" s="30">
        <v>200</v>
      </c>
      <c r="BC798" s="29"/>
      <c r="BD798" s="29"/>
      <c r="BE798" s="30">
        <v>19.66</v>
      </c>
      <c r="BF798" s="29"/>
      <c r="BG798" s="30">
        <v>0.32</v>
      </c>
      <c r="BH798" s="30">
        <v>0.5</v>
      </c>
      <c r="BI798" s="29"/>
      <c r="BJ798" s="30">
        <v>0.24</v>
      </c>
      <c r="BK798" s="30">
        <v>62.1</v>
      </c>
      <c r="BL798" s="30">
        <v>96</v>
      </c>
      <c r="BM798" s="30">
        <v>99.7</v>
      </c>
      <c r="BN798" s="29"/>
      <c r="BO798" s="29"/>
      <c r="BP798" s="30">
        <v>0.24</v>
      </c>
      <c r="BQ798" s="30">
        <v>0.32</v>
      </c>
      <c r="BR798" s="30">
        <v>0.5</v>
      </c>
      <c r="BS798" s="30">
        <v>20.02</v>
      </c>
      <c r="BT798" s="30">
        <v>63.02</v>
      </c>
      <c r="BU798" s="29"/>
      <c r="BV798" s="30">
        <v>0</v>
      </c>
      <c r="BW798" s="28">
        <v>687</v>
      </c>
      <c r="BX798" s="33">
        <f t="shared" si="87"/>
        <v>62.099639999999994</v>
      </c>
      <c r="BY798" s="34">
        <f>IF(COUNTIF($G$2:G798,G798)=1,1,0)</f>
        <v>1</v>
      </c>
      <c r="BZ798" s="34">
        <f t="shared" si="88"/>
        <v>1</v>
      </c>
      <c r="CA798" s="28" t="s">
        <v>3405</v>
      </c>
      <c r="CB798" s="34" t="b">
        <f t="shared" si="93"/>
        <v>0</v>
      </c>
      <c r="CC798" s="34" t="b">
        <f t="shared" si="89"/>
        <v>0</v>
      </c>
      <c r="CD798" s="34" t="b">
        <f t="array" ref="CD798">ISNUMBER(SEARCH("Touch Screen",$AJ798))</f>
        <v>0</v>
      </c>
      <c r="CE798" s="34"/>
      <c r="CF798" s="34"/>
      <c r="CG798" s="32">
        <v>35.200000000000003</v>
      </c>
      <c r="CH798" s="28">
        <v>0</v>
      </c>
      <c r="CI798" s="33">
        <f>('2. AC Monitors'!$A$8*'1. Version 7 Dataset'!$R798)+('1. Version 7 Dataset'!$V798*'2. AC Monitors'!$B$8)+'2. AC Monitors'!$C$8</f>
        <v>70.389999999999986</v>
      </c>
      <c r="CJ798" s="35">
        <f>BX798-('2. AC Monitors'!$B$8*V798)</f>
        <v>50.339639999999996</v>
      </c>
      <c r="CK798" s="33">
        <f>IF($CH798=0,CJ798,CJ798-('2. AC Monitors'!$A$15*'1. Version 7 Dataset'!$CG798))</f>
        <v>50.339639999999996</v>
      </c>
      <c r="CL798" s="33">
        <f>IF($CC798=TRUE,'1. Version 7 Dataset'!CK798-($CI798*'2. AC Monitors'!$B$15),'1. Version 7 Dataset'!CK798)</f>
        <v>50.339639999999996</v>
      </c>
      <c r="CM798" s="33">
        <f>IF($CD798=TRUE,CL798-($CI798*'2. AC Monitors'!$D$15),CL798)</f>
        <v>50.339639999999996</v>
      </c>
      <c r="CN798" s="33">
        <f>IF($CB798=TRUE,CM798-($CI798*'2. AC Monitors'!$E$15),CM798)</f>
        <v>50.339639999999996</v>
      </c>
      <c r="CO798" s="33">
        <f>IF($CA798="DC",CN798+(CI798*(1-'2. AC Monitors'!$D$21)),CN798)</f>
        <v>50.339639999999996</v>
      </c>
      <c r="CP798" s="35">
        <f>('2. AC Monitors'!$A$8*'1. Version 7 Dataset'!$R798)+'2. AC Monitors'!$C$8</f>
        <v>58.629999999999995</v>
      </c>
      <c r="CQ798" s="35">
        <f t="shared" si="90"/>
        <v>1</v>
      </c>
      <c r="CR798" s="33">
        <f>(IF(CD798=TRUE,CI798+(CI798*'2. AC Monitors'!$D$15),'1. Version 7 Dataset'!CI798))*0.85</f>
        <v>59.831499999999984</v>
      </c>
      <c r="CS798" s="35">
        <f t="shared" si="91"/>
        <v>0</v>
      </c>
      <c r="CT798" s="35">
        <f>($AZ798*$R798*'3. Signage Displays'!$A$7)+'3. Signage Displays'!$B$7*TANH('3. Signage Displays'!$C$7*('1. Version 7 Dataset'!$R798+'3. Signage Displays'!$D$7)+'3. Signage Displays'!$E$7)+'3. Signage Displays'!$F$7</f>
        <v>44.827709008287883</v>
      </c>
      <c r="CU798" s="36">
        <f>($AZ798*$R798*'3. Signage Displays'!$A$7)</f>
        <v>4.9136000000000006</v>
      </c>
      <c r="CV798" s="37">
        <f>BE798-(AZ798*R798*'3. Signage Displays'!$A$7)</f>
        <v>14.7464</v>
      </c>
      <c r="CW798" s="37">
        <f>IF(CC798=TRUE,CV798-(CT798*'3. Signage Displays'!$A$12),CV798)</f>
        <v>14.7464</v>
      </c>
      <c r="CX798" s="38">
        <f>'3. Signage Displays'!$B$7*TANH('3. Signage Displays'!$C$7*('1. Version 7 Dataset'!R798+'3. Signage Displays'!$D$7)+'3. Signage Displays'!$E$7)+'3. Signage Displays'!$F$7</f>
        <v>39.91410900828788</v>
      </c>
      <c r="CY798" s="28">
        <f t="shared" si="92"/>
        <v>1</v>
      </c>
    </row>
    <row r="799" spans="1:103" s="17" customFormat="1" ht="19.5" customHeight="1">
      <c r="A799" s="28">
        <v>999</v>
      </c>
      <c r="B799" s="29" t="s">
        <v>808</v>
      </c>
      <c r="C799" s="29" t="s">
        <v>1069</v>
      </c>
      <c r="D799" s="29" t="s">
        <v>1070</v>
      </c>
      <c r="E799" s="29" t="s">
        <v>814</v>
      </c>
      <c r="F799" s="29" t="s">
        <v>1069</v>
      </c>
      <c r="G799" s="29" t="s">
        <v>1070</v>
      </c>
      <c r="H799" s="29"/>
      <c r="I799" s="29" t="s">
        <v>78</v>
      </c>
      <c r="J799" s="29" t="s">
        <v>79</v>
      </c>
      <c r="K799" s="29"/>
      <c r="L799" s="29" t="s">
        <v>80</v>
      </c>
      <c r="M799" s="29"/>
      <c r="N799" s="30">
        <v>1000</v>
      </c>
      <c r="O799" s="30">
        <v>11.2</v>
      </c>
      <c r="P799" s="30">
        <v>26.5</v>
      </c>
      <c r="Q799" s="31">
        <v>28.7</v>
      </c>
      <c r="R799" s="30">
        <v>295.97000000000003</v>
      </c>
      <c r="S799" s="30">
        <v>2.37</v>
      </c>
      <c r="T799" s="30">
        <v>1080</v>
      </c>
      <c r="U799" s="30">
        <v>2560</v>
      </c>
      <c r="V799" s="32">
        <v>2.8</v>
      </c>
      <c r="W799" s="30">
        <v>9342</v>
      </c>
      <c r="X799" s="30">
        <v>60</v>
      </c>
      <c r="Y799" s="30">
        <v>0.3</v>
      </c>
      <c r="Z799" s="29" t="s">
        <v>81</v>
      </c>
      <c r="AA799" s="29" t="s">
        <v>82</v>
      </c>
      <c r="AB799" s="30">
        <v>97</v>
      </c>
      <c r="AC799" s="30">
        <v>101</v>
      </c>
      <c r="AD799" s="29" t="s">
        <v>84</v>
      </c>
      <c r="AE799" s="29" t="s">
        <v>83</v>
      </c>
      <c r="AF799" s="29" t="s">
        <v>1071</v>
      </c>
      <c r="AG799" s="29" t="s">
        <v>932</v>
      </c>
      <c r="AH799" s="29" t="s">
        <v>86</v>
      </c>
      <c r="AI799" s="29"/>
      <c r="AJ799" s="29" t="s">
        <v>86</v>
      </c>
      <c r="AK799" s="29" t="s">
        <v>86</v>
      </c>
      <c r="AL799" s="29" t="s">
        <v>87</v>
      </c>
      <c r="AM799" s="29" t="s">
        <v>932</v>
      </c>
      <c r="AN799" s="29" t="s">
        <v>86</v>
      </c>
      <c r="AO799" s="29" t="s">
        <v>86</v>
      </c>
      <c r="AP799" s="29" t="s">
        <v>86</v>
      </c>
      <c r="AQ799" s="29" t="s">
        <v>96</v>
      </c>
      <c r="AR799" s="29"/>
      <c r="AS799" s="29" t="s">
        <v>84</v>
      </c>
      <c r="AT799" s="29" t="s">
        <v>89</v>
      </c>
      <c r="AU799" s="29"/>
      <c r="AV799" s="30">
        <v>5</v>
      </c>
      <c r="AW799" s="29" t="s">
        <v>84</v>
      </c>
      <c r="AX799" s="29" t="s">
        <v>84</v>
      </c>
      <c r="AY799" s="30">
        <v>300</v>
      </c>
      <c r="AZ799" s="30">
        <v>333.6</v>
      </c>
      <c r="BA799" s="30">
        <v>206.4</v>
      </c>
      <c r="BB799" s="30">
        <v>200.1</v>
      </c>
      <c r="BC799" s="29"/>
      <c r="BD799" s="29"/>
      <c r="BE799" s="30">
        <v>19.22</v>
      </c>
      <c r="BF799" s="29"/>
      <c r="BG799" s="30">
        <v>0.27</v>
      </c>
      <c r="BH799" s="30">
        <v>0.22</v>
      </c>
      <c r="BI799" s="29"/>
      <c r="BJ799" s="30">
        <v>0.21</v>
      </c>
      <c r="BK799" s="30">
        <v>60.47</v>
      </c>
      <c r="BL799" s="30">
        <v>60.47</v>
      </c>
      <c r="BM799" s="30">
        <v>73.3</v>
      </c>
      <c r="BN799" s="29"/>
      <c r="BO799" s="29"/>
      <c r="BP799" s="30">
        <v>0.27</v>
      </c>
      <c r="BQ799" s="30">
        <v>0.33</v>
      </c>
      <c r="BR799" s="30">
        <v>0.27</v>
      </c>
      <c r="BS799" s="30">
        <v>19.45</v>
      </c>
      <c r="BT799" s="30">
        <v>61.51</v>
      </c>
      <c r="BU799" s="29"/>
      <c r="BV799" s="30">
        <v>0</v>
      </c>
      <c r="BW799" s="28">
        <v>999</v>
      </c>
      <c r="BX799" s="33">
        <f t="shared" si="87"/>
        <v>60.465899999999998</v>
      </c>
      <c r="BY799" s="34">
        <f>IF(COUNTIF($G$2:G799,G799)=1,1,0)</f>
        <v>1</v>
      </c>
      <c r="BZ799" s="34">
        <f t="shared" si="88"/>
        <v>1</v>
      </c>
      <c r="CA799" s="28" t="s">
        <v>3405</v>
      </c>
      <c r="CB799" s="34" t="b">
        <f t="shared" si="93"/>
        <v>0</v>
      </c>
      <c r="CC799" s="34" t="b">
        <f t="shared" si="89"/>
        <v>0</v>
      </c>
      <c r="CD799" s="34" t="b">
        <f t="array" ref="CD799">ISNUMBER(SEARCH("Touch Screen",$AJ799))</f>
        <v>0</v>
      </c>
      <c r="CE799" s="34"/>
      <c r="CF799" s="34"/>
      <c r="CG799" s="32">
        <v>32.9</v>
      </c>
      <c r="CH799" s="28">
        <v>0</v>
      </c>
      <c r="CI799" s="33">
        <f>('2. AC Monitors'!$A$8*'1. Version 7 Dataset'!$R799)+('1. Version 7 Dataset'!$V799*'2. AC Monitors'!$B$8)+'2. AC Monitors'!$C$8</f>
        <v>55.868340000000003</v>
      </c>
      <c r="CJ799" s="35">
        <f>BX799-('2. AC Monitors'!$B$8*V799)</f>
        <v>48.7059</v>
      </c>
      <c r="CK799" s="33">
        <f>IF($CH799=0,CJ799,CJ799-('2. AC Monitors'!$A$15*'1. Version 7 Dataset'!$CG799))</f>
        <v>48.7059</v>
      </c>
      <c r="CL799" s="33">
        <f>IF($CC799=TRUE,'1. Version 7 Dataset'!CK799-($CI799*'2. AC Monitors'!$B$15),'1. Version 7 Dataset'!CK799)</f>
        <v>48.7059</v>
      </c>
      <c r="CM799" s="33">
        <f>IF($CD799=TRUE,CL799-($CI799*'2. AC Monitors'!$D$15),CL799)</f>
        <v>48.7059</v>
      </c>
      <c r="CN799" s="33">
        <f>IF($CB799=TRUE,CM799-($CI799*'2. AC Monitors'!$E$15),CM799)</f>
        <v>48.7059</v>
      </c>
      <c r="CO799" s="33">
        <f>IF($CA799="DC",CN799+(CI799*(1-'2. AC Monitors'!$D$21)),CN799)</f>
        <v>48.7059</v>
      </c>
      <c r="CP799" s="35">
        <f>('2. AC Monitors'!$A$8*'1. Version 7 Dataset'!$R799)+'2. AC Monitors'!$C$8</f>
        <v>44.108340000000005</v>
      </c>
      <c r="CQ799" s="35">
        <f t="shared" si="90"/>
        <v>0</v>
      </c>
      <c r="CR799" s="33">
        <f>(IF(CD799=TRUE,CI799+(CI799*'2. AC Monitors'!$D$15),'1. Version 7 Dataset'!CI799))*0.85</f>
        <v>47.488089000000002</v>
      </c>
      <c r="CS799" s="35">
        <f t="shared" si="91"/>
        <v>0</v>
      </c>
      <c r="CT799" s="35">
        <f>($AZ799*$R799*'3. Signage Displays'!$A$7)+'3. Signage Displays'!$B$7*TANH('3. Signage Displays'!$C$7*('1. Version 7 Dataset'!$R799+'3. Signage Displays'!$D$7)+'3. Signage Displays'!$E$7)+'3. Signage Displays'!$F$7</f>
        <v>36.857490017951349</v>
      </c>
      <c r="CU799" s="36">
        <f>($AZ799*$R799*'3. Signage Displays'!$A$7)</f>
        <v>3.9494236800000011</v>
      </c>
      <c r="CV799" s="37">
        <f>BE799-(AZ799*R799*'3. Signage Displays'!$A$7)</f>
        <v>15.270576319999998</v>
      </c>
      <c r="CW799" s="37">
        <f>IF(CC799=TRUE,CV799-(CT799*'3. Signage Displays'!$A$12),CV799)</f>
        <v>15.270576319999998</v>
      </c>
      <c r="CX799" s="38">
        <f>'3. Signage Displays'!$B$7*TANH('3. Signage Displays'!$C$7*('1. Version 7 Dataset'!R799+'3. Signage Displays'!$D$7)+'3. Signage Displays'!$E$7)+'3. Signage Displays'!$F$7</f>
        <v>32.908066337951347</v>
      </c>
      <c r="CY799" s="28">
        <f t="shared" si="92"/>
        <v>1</v>
      </c>
    </row>
    <row r="800" spans="1:103" s="17" customFormat="1" ht="19.5" customHeight="1">
      <c r="A800" s="28">
        <v>624</v>
      </c>
      <c r="B800" s="29" t="s">
        <v>3083</v>
      </c>
      <c r="C800" s="29" t="s">
        <v>3288</v>
      </c>
      <c r="D800" s="29" t="s">
        <v>3289</v>
      </c>
      <c r="E800" s="29" t="s">
        <v>3086</v>
      </c>
      <c r="F800" s="29" t="s">
        <v>3288</v>
      </c>
      <c r="G800" s="29" t="s">
        <v>3289</v>
      </c>
      <c r="H800" s="29"/>
      <c r="I800" s="29" t="s">
        <v>78</v>
      </c>
      <c r="J800" s="29" t="s">
        <v>79</v>
      </c>
      <c r="K800" s="29"/>
      <c r="L800" s="29" t="s">
        <v>80</v>
      </c>
      <c r="M800" s="29"/>
      <c r="N800" s="30">
        <v>1000</v>
      </c>
      <c r="O800" s="30">
        <v>10.5</v>
      </c>
      <c r="P800" s="30">
        <v>18.7</v>
      </c>
      <c r="Q800" s="31">
        <v>23.8</v>
      </c>
      <c r="R800" s="30">
        <v>192.5</v>
      </c>
      <c r="S800" s="30">
        <v>1.78</v>
      </c>
      <c r="T800" s="42">
        <v>2560</v>
      </c>
      <c r="U800" s="30">
        <v>1440</v>
      </c>
      <c r="V800" s="32">
        <v>3.6</v>
      </c>
      <c r="W800" s="30">
        <v>15221</v>
      </c>
      <c r="X800" s="30">
        <v>60</v>
      </c>
      <c r="Y800" s="30">
        <v>0.4</v>
      </c>
      <c r="Z800" s="29" t="s">
        <v>3234</v>
      </c>
      <c r="AA800" s="29" t="s">
        <v>86</v>
      </c>
      <c r="AB800" s="29"/>
      <c r="AC800" s="29"/>
      <c r="AD800" s="29" t="s">
        <v>83</v>
      </c>
      <c r="AE800" s="29" t="s">
        <v>84</v>
      </c>
      <c r="AF800" s="29" t="s">
        <v>3218</v>
      </c>
      <c r="AG800" s="29"/>
      <c r="AH800" s="29" t="s">
        <v>86</v>
      </c>
      <c r="AI800" s="29"/>
      <c r="AJ800" s="29" t="s">
        <v>86</v>
      </c>
      <c r="AK800" s="29" t="s">
        <v>86</v>
      </c>
      <c r="AL800" s="29" t="s">
        <v>803</v>
      </c>
      <c r="AM800" s="29"/>
      <c r="AN800" s="29" t="s">
        <v>86</v>
      </c>
      <c r="AO800" s="29" t="s">
        <v>86</v>
      </c>
      <c r="AP800" s="29" t="s">
        <v>86</v>
      </c>
      <c r="AQ800" s="29" t="s">
        <v>96</v>
      </c>
      <c r="AR800" s="29"/>
      <c r="AS800" s="29" t="s">
        <v>84</v>
      </c>
      <c r="AT800" s="29" t="s">
        <v>89</v>
      </c>
      <c r="AU800" s="29"/>
      <c r="AV800" s="29"/>
      <c r="AW800" s="29" t="s">
        <v>83</v>
      </c>
      <c r="AX800" s="29" t="s">
        <v>84</v>
      </c>
      <c r="AY800" s="30">
        <v>300</v>
      </c>
      <c r="AZ800" s="30">
        <v>331.7</v>
      </c>
      <c r="BA800" s="30">
        <v>310.7</v>
      </c>
      <c r="BB800" s="30">
        <v>202.1</v>
      </c>
      <c r="BC800" s="29"/>
      <c r="BD800" s="29"/>
      <c r="BE800" s="30">
        <v>20.43</v>
      </c>
      <c r="BF800" s="29"/>
      <c r="BG800" s="30">
        <v>0.28999999999999998</v>
      </c>
      <c r="BH800" s="29"/>
      <c r="BI800" s="29"/>
      <c r="BJ800" s="30">
        <v>0.23</v>
      </c>
      <c r="BK800" s="30">
        <v>64.290000000000006</v>
      </c>
      <c r="BL800" s="30">
        <v>64.290000000000006</v>
      </c>
      <c r="BM800" s="30">
        <v>70.2</v>
      </c>
      <c r="BN800" s="29"/>
      <c r="BO800" s="29"/>
      <c r="BP800" s="30">
        <v>0.28999999999999998</v>
      </c>
      <c r="BQ800" s="30">
        <v>0.36</v>
      </c>
      <c r="BR800" s="29"/>
      <c r="BS800" s="30">
        <v>20.54</v>
      </c>
      <c r="BT800" s="30">
        <v>65.03</v>
      </c>
      <c r="BU800" s="29"/>
      <c r="BV800" s="30">
        <v>0</v>
      </c>
      <c r="BW800" s="28">
        <v>624</v>
      </c>
      <c r="BX800" s="33">
        <f t="shared" si="87"/>
        <v>64.289639999999991</v>
      </c>
      <c r="BY800" s="34">
        <f>IF(COUNTIF($G$2:G800,G800)=1,1,0)</f>
        <v>1</v>
      </c>
      <c r="BZ800" s="34">
        <f t="shared" si="88"/>
        <v>2</v>
      </c>
      <c r="CA800" s="28" t="s">
        <v>3405</v>
      </c>
      <c r="CB800" s="34" t="b">
        <f t="shared" si="93"/>
        <v>0</v>
      </c>
      <c r="CC800" s="34" t="b">
        <f t="shared" si="89"/>
        <v>0</v>
      </c>
      <c r="CD800" s="34" t="b">
        <f t="array" ref="CD800">ISNUMBER(SEARCH("Touch Screen",$AJ800))</f>
        <v>0</v>
      </c>
      <c r="CE800" s="34"/>
      <c r="CF800" s="34"/>
      <c r="CG800" s="32">
        <v>40</v>
      </c>
      <c r="CH800" s="28">
        <v>1</v>
      </c>
      <c r="CI800" s="33">
        <f>('2. AC Monitors'!$A$8*'1. Version 7 Dataset'!$R800)+('1. Version 7 Dataset'!$V800*'2. AC Monitors'!$B$8)+'2. AC Monitors'!$C$8</f>
        <v>46.605000000000004</v>
      </c>
      <c r="CJ800" s="35">
        <f>BX800-('2. AC Monitors'!$B$8*V800)</f>
        <v>49.169639999999987</v>
      </c>
      <c r="CK800" s="33">
        <f>IF($CH800=0,CJ800,CJ800-('2. AC Monitors'!$A$15*'1. Version 7 Dataset'!$CG800))</f>
        <v>43.569639999999985</v>
      </c>
      <c r="CL800" s="33">
        <f>IF($CC800=TRUE,'1. Version 7 Dataset'!CK800-($CI800*'2. AC Monitors'!$B$15),'1. Version 7 Dataset'!CK800)</f>
        <v>43.569639999999985</v>
      </c>
      <c r="CM800" s="33">
        <f>IF($CD800=TRUE,CL800-($CI800*'2. AC Monitors'!$D$15),CL800)</f>
        <v>43.569639999999985</v>
      </c>
      <c r="CN800" s="33">
        <f>IF($CB800=TRUE,CM800-($CI800*'2. AC Monitors'!$E$15),CM800)</f>
        <v>43.569639999999985</v>
      </c>
      <c r="CO800" s="33">
        <f>IF($CA800="DC",CN800+(CI800*(1-'2. AC Monitors'!$D$21)),CN800)</f>
        <v>43.569639999999985</v>
      </c>
      <c r="CP800" s="35">
        <f>('2. AC Monitors'!$A$8*'1. Version 7 Dataset'!$R800)+'2. AC Monitors'!$C$8</f>
        <v>31.484999999999999</v>
      </c>
      <c r="CQ800" s="35">
        <f t="shared" si="90"/>
        <v>0</v>
      </c>
      <c r="CR800" s="33">
        <f>(IF(CD800=TRUE,CI800+(CI800*'2. AC Monitors'!$D$15),'1. Version 7 Dataset'!CI800))*0.85</f>
        <v>39.614250000000006</v>
      </c>
      <c r="CS800" s="35">
        <f t="shared" si="91"/>
        <v>0</v>
      </c>
      <c r="CT800" s="35">
        <f>($AZ800*$R800*'3. Signage Displays'!$A$7)+'3. Signage Displays'!$B$7*TANH('3. Signage Displays'!$C$7*('1. Version 7 Dataset'!$R800+'3. Signage Displays'!$D$7)+'3. Signage Displays'!$E$7)+'3. Signage Displays'!$F$7</f>
        <v>29.296979858012886</v>
      </c>
      <c r="CU800" s="36">
        <f>($AZ800*$R800*'3. Signage Displays'!$A$7)</f>
        <v>2.5540900000000004</v>
      </c>
      <c r="CV800" s="37">
        <f>BE800-(AZ800*R800*'3. Signage Displays'!$A$7)</f>
        <v>17.875909999999998</v>
      </c>
      <c r="CW800" s="37">
        <f>IF(CC800=TRUE,CV800-(CT800*'3. Signage Displays'!$A$12),CV800)</f>
        <v>17.875909999999998</v>
      </c>
      <c r="CX800" s="38">
        <f>'3. Signage Displays'!$B$7*TANH('3. Signage Displays'!$C$7*('1. Version 7 Dataset'!R800+'3. Signage Displays'!$D$7)+'3. Signage Displays'!$E$7)+'3. Signage Displays'!$F$7</f>
        <v>26.742889858012887</v>
      </c>
      <c r="CY800" s="28">
        <f t="shared" si="92"/>
        <v>1</v>
      </c>
    </row>
    <row r="801" spans="1:103" s="17" customFormat="1" ht="19.5" customHeight="1">
      <c r="A801" s="28">
        <v>571</v>
      </c>
      <c r="B801" s="29" t="s">
        <v>2231</v>
      </c>
      <c r="C801" s="29" t="s">
        <v>2426</v>
      </c>
      <c r="D801" s="29" t="s">
        <v>2427</v>
      </c>
      <c r="E801" s="29" t="s">
        <v>2234</v>
      </c>
      <c r="F801" s="29" t="s">
        <v>2428</v>
      </c>
      <c r="G801" s="29" t="s">
        <v>2427</v>
      </c>
      <c r="H801" s="29" t="s">
        <v>2429</v>
      </c>
      <c r="I801" s="29" t="s">
        <v>78</v>
      </c>
      <c r="J801" s="29" t="s">
        <v>79</v>
      </c>
      <c r="K801" s="29" t="s">
        <v>105</v>
      </c>
      <c r="L801" s="29" t="s">
        <v>80</v>
      </c>
      <c r="M801" s="29" t="s">
        <v>105</v>
      </c>
      <c r="N801" s="30">
        <v>1000</v>
      </c>
      <c r="O801" s="30">
        <v>13.2</v>
      </c>
      <c r="P801" s="30">
        <v>23.5</v>
      </c>
      <c r="Q801" s="31">
        <v>27</v>
      </c>
      <c r="R801" s="30">
        <v>311.67</v>
      </c>
      <c r="S801" s="30">
        <v>1.78</v>
      </c>
      <c r="T801" s="30">
        <v>1440</v>
      </c>
      <c r="U801" s="30">
        <v>2560</v>
      </c>
      <c r="V801" s="32">
        <v>3.6</v>
      </c>
      <c r="W801" s="30">
        <v>11827</v>
      </c>
      <c r="X801" s="30">
        <v>60</v>
      </c>
      <c r="Y801" s="30">
        <v>34.799999999999997</v>
      </c>
      <c r="Z801" s="29" t="s">
        <v>81</v>
      </c>
      <c r="AA801" s="29" t="s">
        <v>82</v>
      </c>
      <c r="AB801" s="30">
        <v>117</v>
      </c>
      <c r="AC801" s="30">
        <v>123</v>
      </c>
      <c r="AD801" s="29" t="s">
        <v>84</v>
      </c>
      <c r="AE801" s="29" t="s">
        <v>83</v>
      </c>
      <c r="AF801" s="29" t="s">
        <v>897</v>
      </c>
      <c r="AG801" s="29" t="s">
        <v>105</v>
      </c>
      <c r="AH801" s="29" t="s">
        <v>120</v>
      </c>
      <c r="AI801" s="29" t="s">
        <v>105</v>
      </c>
      <c r="AJ801" s="29" t="s">
        <v>120</v>
      </c>
      <c r="AK801" s="29" t="s">
        <v>86</v>
      </c>
      <c r="AL801" s="29" t="s">
        <v>87</v>
      </c>
      <c r="AM801" s="29" t="s">
        <v>105</v>
      </c>
      <c r="AN801" s="29" t="s">
        <v>86</v>
      </c>
      <c r="AO801" s="29" t="s">
        <v>86</v>
      </c>
      <c r="AP801" s="29" t="s">
        <v>86</v>
      </c>
      <c r="AQ801" s="29" t="s">
        <v>96</v>
      </c>
      <c r="AR801" s="29" t="s">
        <v>105</v>
      </c>
      <c r="AS801" s="29" t="s">
        <v>84</v>
      </c>
      <c r="AT801" s="29" t="s">
        <v>89</v>
      </c>
      <c r="AU801" s="29" t="s">
        <v>105</v>
      </c>
      <c r="AV801" s="30">
        <v>0</v>
      </c>
      <c r="AW801" s="29" t="s">
        <v>84</v>
      </c>
      <c r="AX801" s="29" t="s">
        <v>84</v>
      </c>
      <c r="AY801" s="30">
        <v>350</v>
      </c>
      <c r="AZ801" s="30">
        <v>393.3</v>
      </c>
      <c r="BA801" s="30">
        <v>392.7</v>
      </c>
      <c r="BB801" s="30">
        <v>200</v>
      </c>
      <c r="BC801" s="29"/>
      <c r="BD801" s="29"/>
      <c r="BE801" s="30">
        <v>23.83</v>
      </c>
      <c r="BF801" s="29"/>
      <c r="BG801" s="30">
        <v>0.33</v>
      </c>
      <c r="BH801" s="29"/>
      <c r="BI801" s="29"/>
      <c r="BJ801" s="30">
        <v>0.25</v>
      </c>
      <c r="BK801" s="30">
        <v>74.94</v>
      </c>
      <c r="BL801" s="30">
        <v>74.94</v>
      </c>
      <c r="BM801" s="30">
        <v>81.599999999999994</v>
      </c>
      <c r="BN801" s="29"/>
      <c r="BO801" s="29"/>
      <c r="BP801" s="30">
        <v>0.27</v>
      </c>
      <c r="BQ801" s="30">
        <v>0.34</v>
      </c>
      <c r="BR801" s="29"/>
      <c r="BS801" s="30">
        <v>23.22</v>
      </c>
      <c r="BT801" s="30">
        <v>73.13</v>
      </c>
      <c r="BU801" s="29"/>
      <c r="BV801" s="30">
        <v>0</v>
      </c>
      <c r="BW801" s="28">
        <v>571</v>
      </c>
      <c r="BX801" s="33">
        <f t="shared" si="87"/>
        <v>74.941799999999986</v>
      </c>
      <c r="BY801" s="34">
        <f>IF(COUNTIF($G$2:G801,G801)=1,1,0)</f>
        <v>1</v>
      </c>
      <c r="BZ801" s="34">
        <f t="shared" si="88"/>
        <v>2</v>
      </c>
      <c r="CA801" s="28" t="s">
        <v>3405</v>
      </c>
      <c r="CB801" s="34" t="b">
        <f t="shared" si="93"/>
        <v>0</v>
      </c>
      <c r="CC801" s="34" t="b">
        <f t="shared" si="89"/>
        <v>0</v>
      </c>
      <c r="CD801" s="34" t="b">
        <f t="array" ref="CD801">ISNUMBER(SEARCH("Touch Screen",$AJ801))</f>
        <v>0</v>
      </c>
      <c r="CE801" s="34"/>
      <c r="CF801" s="34"/>
      <c r="CG801" s="32">
        <v>34.799999999999997</v>
      </c>
      <c r="CH801" s="28">
        <v>1</v>
      </c>
      <c r="CI801" s="33">
        <f>('2. AC Monitors'!$A$8*'1. Version 7 Dataset'!$R801)+('1. Version 7 Dataset'!$V801*'2. AC Monitors'!$B$8)+'2. AC Monitors'!$C$8</f>
        <v>61.143740000000008</v>
      </c>
      <c r="CJ801" s="35">
        <f>BX801-('2. AC Monitors'!$B$8*V801)</f>
        <v>59.821799999999982</v>
      </c>
      <c r="CK801" s="33">
        <f>IF($CH801=0,CJ801,CJ801-('2. AC Monitors'!$A$15*'1. Version 7 Dataset'!$CG801))</f>
        <v>54.949799999999982</v>
      </c>
      <c r="CL801" s="33">
        <f>IF($CC801=TRUE,'1. Version 7 Dataset'!CK801-($CI801*'2. AC Monitors'!$B$15),'1. Version 7 Dataset'!CK801)</f>
        <v>54.949799999999982</v>
      </c>
      <c r="CM801" s="33">
        <f>IF($CD801=TRUE,CL801-($CI801*'2. AC Monitors'!$D$15),CL801)</f>
        <v>54.949799999999982</v>
      </c>
      <c r="CN801" s="33">
        <f>IF($CB801=TRUE,CM801-($CI801*'2. AC Monitors'!$E$15),CM801)</f>
        <v>54.949799999999982</v>
      </c>
      <c r="CO801" s="33">
        <f>IF($CA801="DC",CN801+(CI801*(1-'2. AC Monitors'!$D$21)),CN801)</f>
        <v>54.949799999999982</v>
      </c>
      <c r="CP801" s="35">
        <f>('2. AC Monitors'!$A$8*'1. Version 7 Dataset'!$R801)+'2. AC Monitors'!$C$8</f>
        <v>46.023740000000004</v>
      </c>
      <c r="CQ801" s="35">
        <f t="shared" si="90"/>
        <v>0</v>
      </c>
      <c r="CR801" s="33">
        <f>(IF(CD801=TRUE,CI801+(CI801*'2. AC Monitors'!$D$15),'1. Version 7 Dataset'!CI801))*0.85</f>
        <v>51.972179000000004</v>
      </c>
      <c r="CS801" s="35">
        <f t="shared" si="91"/>
        <v>0</v>
      </c>
      <c r="CT801" s="35">
        <f>($AZ801*$R801*'3. Signage Displays'!$A$7)+'3. Signage Displays'!$B$7*TANH('3. Signage Displays'!$C$7*('1. Version 7 Dataset'!$R801+'3. Signage Displays'!$D$7)+'3. Signage Displays'!$E$7)+'3. Signage Displays'!$F$7</f>
        <v>38.741554519051405</v>
      </c>
      <c r="CU801" s="36">
        <f>($AZ801*$R801*'3. Signage Displays'!$A$7)</f>
        <v>4.9031924400000007</v>
      </c>
      <c r="CV801" s="37">
        <f>BE801-(AZ801*R801*'3. Signage Displays'!$A$7)</f>
        <v>18.926807559999997</v>
      </c>
      <c r="CW801" s="37">
        <f>IF(CC801=TRUE,CV801-(CT801*'3. Signage Displays'!$A$12),CV801)</f>
        <v>18.926807559999997</v>
      </c>
      <c r="CX801" s="38">
        <f>'3. Signage Displays'!$B$7*TANH('3. Signage Displays'!$C$7*('1. Version 7 Dataset'!R801+'3. Signage Displays'!$D$7)+'3. Signage Displays'!$E$7)+'3. Signage Displays'!$F$7</f>
        <v>33.8383620790514</v>
      </c>
      <c r="CY801" s="28">
        <f t="shared" si="92"/>
        <v>1</v>
      </c>
    </row>
    <row r="802" spans="1:103" s="17" customFormat="1" ht="19.5" customHeight="1">
      <c r="A802" s="28">
        <v>858</v>
      </c>
      <c r="B802" s="29" t="s">
        <v>1268</v>
      </c>
      <c r="C802" s="29" t="s">
        <v>1586</v>
      </c>
      <c r="D802" s="29" t="s">
        <v>1587</v>
      </c>
      <c r="E802" s="29" t="s">
        <v>1271</v>
      </c>
      <c r="F802" s="29" t="s">
        <v>1588</v>
      </c>
      <c r="G802" s="29" t="s">
        <v>1589</v>
      </c>
      <c r="H802" s="29"/>
      <c r="I802" s="29" t="s">
        <v>78</v>
      </c>
      <c r="J802" s="29" t="s">
        <v>132</v>
      </c>
      <c r="K802" s="29"/>
      <c r="L802" s="29" t="s">
        <v>80</v>
      </c>
      <c r="M802" s="29"/>
      <c r="N802" s="30">
        <v>1</v>
      </c>
      <c r="O802" s="30">
        <v>12.2</v>
      </c>
      <c r="P802" s="30">
        <v>21.8</v>
      </c>
      <c r="Q802" s="31">
        <v>25</v>
      </c>
      <c r="R802" s="30">
        <v>266.58999999999997</v>
      </c>
      <c r="S802" s="30">
        <v>1.78</v>
      </c>
      <c r="T802" s="30">
        <v>1440</v>
      </c>
      <c r="U802" s="30">
        <v>2560</v>
      </c>
      <c r="V802" s="32">
        <v>3.6</v>
      </c>
      <c r="W802" s="30">
        <v>13828</v>
      </c>
      <c r="X802" s="30">
        <v>60</v>
      </c>
      <c r="Y802" s="30">
        <v>35.799999999999997</v>
      </c>
      <c r="Z802" s="29" t="s">
        <v>81</v>
      </c>
      <c r="AA802" s="29" t="s">
        <v>82</v>
      </c>
      <c r="AB802" s="30">
        <v>2</v>
      </c>
      <c r="AC802" s="30">
        <v>2</v>
      </c>
      <c r="AD802" s="29" t="s">
        <v>84</v>
      </c>
      <c r="AE802" s="29" t="s">
        <v>83</v>
      </c>
      <c r="AF802" s="29" t="s">
        <v>94</v>
      </c>
      <c r="AG802" s="29" t="s">
        <v>1590</v>
      </c>
      <c r="AH802" s="29" t="s">
        <v>86</v>
      </c>
      <c r="AI802" s="29"/>
      <c r="AJ802" s="29" t="s">
        <v>86</v>
      </c>
      <c r="AK802" s="29" t="s">
        <v>86</v>
      </c>
      <c r="AL802" s="29" t="s">
        <v>87</v>
      </c>
      <c r="AM802" s="29" t="s">
        <v>1590</v>
      </c>
      <c r="AN802" s="29" t="s">
        <v>86</v>
      </c>
      <c r="AO802" s="29" t="s">
        <v>86</v>
      </c>
      <c r="AP802" s="29" t="s">
        <v>86</v>
      </c>
      <c r="AQ802" s="29" t="s">
        <v>96</v>
      </c>
      <c r="AR802" s="29"/>
      <c r="AS802" s="29" t="s">
        <v>84</v>
      </c>
      <c r="AT802" s="29" t="s">
        <v>89</v>
      </c>
      <c r="AU802" s="29"/>
      <c r="AV802" s="30">
        <v>60</v>
      </c>
      <c r="AW802" s="29" t="s">
        <v>84</v>
      </c>
      <c r="AX802" s="29" t="s">
        <v>83</v>
      </c>
      <c r="AY802" s="30">
        <v>200</v>
      </c>
      <c r="AZ802" s="30">
        <v>199</v>
      </c>
      <c r="BA802" s="30">
        <v>197.4</v>
      </c>
      <c r="BB802" s="30">
        <v>200</v>
      </c>
      <c r="BC802" s="29"/>
      <c r="BD802" s="29"/>
      <c r="BE802" s="30">
        <v>22.3</v>
      </c>
      <c r="BF802" s="29"/>
      <c r="BG802" s="30">
        <v>0.5</v>
      </c>
      <c r="BH802" s="29"/>
      <c r="BI802" s="29"/>
      <c r="BJ802" s="30">
        <v>0.45</v>
      </c>
      <c r="BK802" s="30">
        <v>71.23</v>
      </c>
      <c r="BL802" s="30">
        <v>71.23</v>
      </c>
      <c r="BM802" s="30">
        <v>75.86</v>
      </c>
      <c r="BN802" s="29"/>
      <c r="BO802" s="29"/>
      <c r="BP802" s="30">
        <v>0.48</v>
      </c>
      <c r="BQ802" s="30">
        <v>0.52</v>
      </c>
      <c r="BR802" s="29"/>
      <c r="BS802" s="30">
        <v>22.07</v>
      </c>
      <c r="BT802" s="30">
        <v>70.69</v>
      </c>
      <c r="BU802" s="29"/>
      <c r="BV802" s="30">
        <v>0</v>
      </c>
      <c r="BW802" s="28">
        <v>858</v>
      </c>
      <c r="BX802" s="33">
        <f t="shared" si="87"/>
        <v>71.218799999999987</v>
      </c>
      <c r="BY802" s="34">
        <f>IF(COUNTIF($G$2:G802,G802)=1,1,0)</f>
        <v>1</v>
      </c>
      <c r="BZ802" s="34">
        <f t="shared" si="88"/>
        <v>2</v>
      </c>
      <c r="CA802" s="28" t="s">
        <v>3405</v>
      </c>
      <c r="CB802" s="34" t="b">
        <f t="shared" si="93"/>
        <v>0</v>
      </c>
      <c r="CC802" s="34" t="b">
        <f t="shared" si="89"/>
        <v>0</v>
      </c>
      <c r="CD802" s="34" t="b">
        <f t="array" ref="CD802">ISNUMBER(SEARCH("Touch Screen",$AJ802))</f>
        <v>0</v>
      </c>
      <c r="CE802" s="34"/>
      <c r="CF802" s="34"/>
      <c r="CG802" s="32">
        <v>35.799999999999997</v>
      </c>
      <c r="CH802" s="28">
        <v>1</v>
      </c>
      <c r="CI802" s="33">
        <f>('2. AC Monitors'!$A$8*'1. Version 7 Dataset'!$R802)+('1. Version 7 Dataset'!$V802*'2. AC Monitors'!$B$8)+'2. AC Monitors'!$C$8</f>
        <v>55.643979999999999</v>
      </c>
      <c r="CJ802" s="35">
        <f>BX802-('2. AC Monitors'!$B$8*V802)</f>
        <v>56.098799999999983</v>
      </c>
      <c r="CK802" s="33">
        <f>IF($CH802=0,CJ802,CJ802-('2. AC Monitors'!$A$15*'1. Version 7 Dataset'!$CG802))</f>
        <v>51.086799999999982</v>
      </c>
      <c r="CL802" s="33">
        <f>IF($CC802=TRUE,'1. Version 7 Dataset'!CK802-($CI802*'2. AC Monitors'!$B$15),'1. Version 7 Dataset'!CK802)</f>
        <v>51.086799999999982</v>
      </c>
      <c r="CM802" s="33">
        <f>IF($CD802=TRUE,CL802-($CI802*'2. AC Monitors'!$D$15),CL802)</f>
        <v>51.086799999999982</v>
      </c>
      <c r="CN802" s="33">
        <f>IF($CB802=TRUE,CM802-($CI802*'2. AC Monitors'!$E$15),CM802)</f>
        <v>51.086799999999982</v>
      </c>
      <c r="CO802" s="33">
        <f>IF($CA802="DC",CN802+(CI802*(1-'2. AC Monitors'!$D$21)),CN802)</f>
        <v>51.086799999999982</v>
      </c>
      <c r="CP802" s="35">
        <f>('2. AC Monitors'!$A$8*'1. Version 7 Dataset'!$R802)+'2. AC Monitors'!$C$8</f>
        <v>40.523979999999995</v>
      </c>
      <c r="CQ802" s="35">
        <f t="shared" si="90"/>
        <v>0</v>
      </c>
      <c r="CR802" s="33">
        <f>(IF(CD802=TRUE,CI802+(CI802*'2. AC Monitors'!$D$15),'1. Version 7 Dataset'!CI802))*0.85</f>
        <v>47.297382999999996</v>
      </c>
      <c r="CS802" s="35">
        <f t="shared" si="91"/>
        <v>0</v>
      </c>
      <c r="CT802" s="35">
        <f>($AZ802*$R802*'3. Signage Displays'!$A$7)+'3. Signage Displays'!$B$7*TANH('3. Signage Displays'!$C$7*('1. Version 7 Dataset'!$R802+'3. Signage Displays'!$D$7)+'3. Signage Displays'!$E$7)+'3. Signage Displays'!$F$7</f>
        <v>33.285087662943539</v>
      </c>
      <c r="CU802" s="36">
        <f>($AZ802*$R802*'3. Signage Displays'!$A$7)</f>
        <v>2.1220564</v>
      </c>
      <c r="CV802" s="37">
        <f>BE802-(AZ802*R802*'3. Signage Displays'!$A$7)</f>
        <v>20.177943599999999</v>
      </c>
      <c r="CW802" s="37">
        <f>IF(CC802=TRUE,CV802-(CT802*'3. Signage Displays'!$A$12),CV802)</f>
        <v>20.177943599999999</v>
      </c>
      <c r="CX802" s="38">
        <f>'3. Signage Displays'!$B$7*TANH('3. Signage Displays'!$C$7*('1. Version 7 Dataset'!R802+'3. Signage Displays'!$D$7)+'3. Signage Displays'!$E$7)+'3. Signage Displays'!$F$7</f>
        <v>31.163031262943534</v>
      </c>
      <c r="CY802" s="28">
        <f t="shared" si="92"/>
        <v>1</v>
      </c>
    </row>
    <row r="803" spans="1:103" s="17" customFormat="1" ht="19.5" customHeight="1">
      <c r="A803" s="28">
        <v>957</v>
      </c>
      <c r="B803" s="29" t="s">
        <v>1268</v>
      </c>
      <c r="C803" s="29" t="s">
        <v>1391</v>
      </c>
      <c r="D803" s="29" t="s">
        <v>1392</v>
      </c>
      <c r="E803" s="29" t="s">
        <v>1271</v>
      </c>
      <c r="F803" s="29" t="s">
        <v>1393</v>
      </c>
      <c r="G803" s="29" t="s">
        <v>1394</v>
      </c>
      <c r="H803" s="29"/>
      <c r="I803" s="29" t="s">
        <v>78</v>
      </c>
      <c r="J803" s="29" t="s">
        <v>132</v>
      </c>
      <c r="K803" s="29"/>
      <c r="L803" s="29" t="s">
        <v>80</v>
      </c>
      <c r="M803" s="29"/>
      <c r="N803" s="30">
        <v>1</v>
      </c>
      <c r="O803" s="30">
        <v>13.2</v>
      </c>
      <c r="P803" s="30">
        <v>23.5</v>
      </c>
      <c r="Q803" s="31">
        <v>27</v>
      </c>
      <c r="R803" s="30">
        <v>310.47000000000003</v>
      </c>
      <c r="S803" s="30">
        <v>1.78</v>
      </c>
      <c r="T803" s="30">
        <v>1440</v>
      </c>
      <c r="U803" s="30">
        <v>2560</v>
      </c>
      <c r="V803" s="32">
        <v>3.6</v>
      </c>
      <c r="W803" s="30">
        <v>11874</v>
      </c>
      <c r="X803" s="30">
        <v>60</v>
      </c>
      <c r="Y803" s="30">
        <v>36.9</v>
      </c>
      <c r="Z803" s="29" t="s">
        <v>81</v>
      </c>
      <c r="AA803" s="29" t="s">
        <v>82</v>
      </c>
      <c r="AB803" s="30">
        <v>60</v>
      </c>
      <c r="AC803" s="30">
        <v>60</v>
      </c>
      <c r="AD803" s="29" t="s">
        <v>84</v>
      </c>
      <c r="AE803" s="29" t="s">
        <v>84</v>
      </c>
      <c r="AF803" s="29" t="s">
        <v>457</v>
      </c>
      <c r="AG803" s="29"/>
      <c r="AH803" s="29" t="s">
        <v>86</v>
      </c>
      <c r="AI803" s="29"/>
      <c r="AJ803" s="29" t="s">
        <v>86</v>
      </c>
      <c r="AK803" s="29" t="s">
        <v>86</v>
      </c>
      <c r="AL803" s="29" t="s">
        <v>87</v>
      </c>
      <c r="AM803" s="29"/>
      <c r="AN803" s="29" t="s">
        <v>86</v>
      </c>
      <c r="AO803" s="29" t="s">
        <v>86</v>
      </c>
      <c r="AP803" s="29" t="s">
        <v>86</v>
      </c>
      <c r="AQ803" s="29" t="s">
        <v>96</v>
      </c>
      <c r="AR803" s="29"/>
      <c r="AS803" s="29" t="s">
        <v>84</v>
      </c>
      <c r="AT803" s="29" t="s">
        <v>89</v>
      </c>
      <c r="AU803" s="29"/>
      <c r="AV803" s="30">
        <v>1</v>
      </c>
      <c r="AW803" s="29" t="s">
        <v>84</v>
      </c>
      <c r="AX803" s="29" t="s">
        <v>83</v>
      </c>
      <c r="AY803" s="30">
        <v>350</v>
      </c>
      <c r="AZ803" s="30">
        <v>320.39999999999998</v>
      </c>
      <c r="BA803" s="30">
        <v>257.60000000000002</v>
      </c>
      <c r="BB803" s="30">
        <v>200</v>
      </c>
      <c r="BC803" s="30">
        <v>0.17</v>
      </c>
      <c r="BD803" s="29"/>
      <c r="BE803" s="30">
        <v>24.9</v>
      </c>
      <c r="BF803" s="29"/>
      <c r="BG803" s="30">
        <v>0.4</v>
      </c>
      <c r="BH803" s="29"/>
      <c r="BI803" s="29"/>
      <c r="BJ803" s="30">
        <v>0.2</v>
      </c>
      <c r="BK803" s="30">
        <v>78.63</v>
      </c>
      <c r="BL803" s="30">
        <v>78.63</v>
      </c>
      <c r="BM803" s="30">
        <v>81.349999999999994</v>
      </c>
      <c r="BN803" s="29"/>
      <c r="BO803" s="29"/>
      <c r="BP803" s="30">
        <v>0.2</v>
      </c>
      <c r="BQ803" s="30">
        <v>0.4</v>
      </c>
      <c r="BR803" s="29"/>
      <c r="BS803" s="30">
        <v>24.83</v>
      </c>
      <c r="BT803" s="30">
        <v>78.41</v>
      </c>
      <c r="BU803" s="29"/>
      <c r="BV803" s="30">
        <v>0</v>
      </c>
      <c r="BW803" s="28">
        <v>957</v>
      </c>
      <c r="BX803" s="33">
        <f t="shared" si="87"/>
        <v>78.620999999999981</v>
      </c>
      <c r="BY803" s="34">
        <f>IF(COUNTIF($G$2:G803,G803)=1,1,0)</f>
        <v>1</v>
      </c>
      <c r="BZ803" s="34">
        <f t="shared" si="88"/>
        <v>2</v>
      </c>
      <c r="CA803" s="28" t="s">
        <v>3405</v>
      </c>
      <c r="CB803" s="34" t="b">
        <f t="shared" si="93"/>
        <v>0</v>
      </c>
      <c r="CC803" s="34" t="b">
        <f t="shared" si="89"/>
        <v>0</v>
      </c>
      <c r="CD803" s="34" t="b">
        <f t="array" ref="CD803">ISNUMBER(SEARCH("Touch Screen",$AJ803))</f>
        <v>0</v>
      </c>
      <c r="CE803" s="34"/>
      <c r="CF803" s="34"/>
      <c r="CG803" s="32">
        <v>36.9</v>
      </c>
      <c r="CH803" s="28">
        <v>1</v>
      </c>
      <c r="CI803" s="33">
        <f>('2. AC Monitors'!$A$8*'1. Version 7 Dataset'!$R803)+('1. Version 7 Dataset'!$V803*'2. AC Monitors'!$B$8)+'2. AC Monitors'!$C$8</f>
        <v>60.997340000000008</v>
      </c>
      <c r="CJ803" s="35">
        <f>BX803-('2. AC Monitors'!$B$8*V803)</f>
        <v>63.500999999999976</v>
      </c>
      <c r="CK803" s="33">
        <f>IF($CH803=0,CJ803,CJ803-('2. AC Monitors'!$A$15*'1. Version 7 Dataset'!$CG803))</f>
        <v>58.33499999999998</v>
      </c>
      <c r="CL803" s="33">
        <f>IF($CC803=TRUE,'1. Version 7 Dataset'!CK803-($CI803*'2. AC Monitors'!$B$15),'1. Version 7 Dataset'!CK803)</f>
        <v>58.33499999999998</v>
      </c>
      <c r="CM803" s="33">
        <f>IF($CD803=TRUE,CL803-($CI803*'2. AC Monitors'!$D$15),CL803)</f>
        <v>58.33499999999998</v>
      </c>
      <c r="CN803" s="33">
        <f>IF($CB803=TRUE,CM803-($CI803*'2. AC Monitors'!$E$15),CM803)</f>
        <v>58.33499999999998</v>
      </c>
      <c r="CO803" s="33">
        <f>IF($CA803="DC",CN803+(CI803*(1-'2. AC Monitors'!$D$21)),CN803)</f>
        <v>58.33499999999998</v>
      </c>
      <c r="CP803" s="35">
        <f>('2. AC Monitors'!$A$8*'1. Version 7 Dataset'!$R803)+'2. AC Monitors'!$C$8</f>
        <v>45.877340000000004</v>
      </c>
      <c r="CQ803" s="35">
        <f t="shared" si="90"/>
        <v>0</v>
      </c>
      <c r="CR803" s="33">
        <f>(IF(CD803=TRUE,CI803+(CI803*'2. AC Monitors'!$D$15),'1. Version 7 Dataset'!CI803))*0.85</f>
        <v>51.847739000000004</v>
      </c>
      <c r="CS803" s="35">
        <f t="shared" si="91"/>
        <v>0</v>
      </c>
      <c r="CT803" s="35">
        <f>($AZ803*$R803*'3. Signage Displays'!$A$7)+'3. Signage Displays'!$B$7*TANH('3. Signage Displays'!$C$7*('1. Version 7 Dataset'!$R803+'3. Signage Displays'!$D$7)+'3. Signage Displays'!$E$7)+'3. Signage Displays'!$F$7</f>
        <v>37.746298193003597</v>
      </c>
      <c r="CU803" s="36">
        <f>($AZ803*$R803*'3. Signage Displays'!$A$7)</f>
        <v>3.9789835200000003</v>
      </c>
      <c r="CV803" s="37">
        <f>BE803-(AZ803*R803*'3. Signage Displays'!$A$7)</f>
        <v>20.921016479999999</v>
      </c>
      <c r="CW803" s="37">
        <f>IF(CC803=TRUE,CV803-(CT803*'3. Signage Displays'!$A$12),CV803)</f>
        <v>20.921016479999999</v>
      </c>
      <c r="CX803" s="38">
        <f>'3. Signage Displays'!$B$7*TANH('3. Signage Displays'!$C$7*('1. Version 7 Dataset'!R803+'3. Signage Displays'!$D$7)+'3. Signage Displays'!$E$7)+'3. Signage Displays'!$F$7</f>
        <v>33.767314673003597</v>
      </c>
      <c r="CY803" s="28">
        <f t="shared" si="92"/>
        <v>1</v>
      </c>
    </row>
    <row r="804" spans="1:103" s="17" customFormat="1" ht="19.5" customHeight="1">
      <c r="A804" s="28">
        <v>985</v>
      </c>
      <c r="B804" s="29" t="s">
        <v>72</v>
      </c>
      <c r="C804" s="29" t="s">
        <v>209</v>
      </c>
      <c r="D804" s="29" t="s">
        <v>210</v>
      </c>
      <c r="E804" s="29" t="s">
        <v>75</v>
      </c>
      <c r="F804" s="29" t="s">
        <v>209</v>
      </c>
      <c r="G804" s="29" t="s">
        <v>210</v>
      </c>
      <c r="H804" s="29"/>
      <c r="I804" s="29" t="s">
        <v>78</v>
      </c>
      <c r="J804" s="29" t="s">
        <v>100</v>
      </c>
      <c r="K804" s="29" t="s">
        <v>105</v>
      </c>
      <c r="L804" s="29" t="s">
        <v>80</v>
      </c>
      <c r="M804" s="29" t="s">
        <v>105</v>
      </c>
      <c r="N804" s="30">
        <v>1000</v>
      </c>
      <c r="O804" s="30">
        <v>13.2</v>
      </c>
      <c r="P804" s="30">
        <v>23.4</v>
      </c>
      <c r="Q804" s="31">
        <v>27</v>
      </c>
      <c r="R804" s="30">
        <v>310.45999999999998</v>
      </c>
      <c r="S804" s="30">
        <v>1.78</v>
      </c>
      <c r="T804" s="30">
        <v>1440</v>
      </c>
      <c r="U804" s="30">
        <v>2560</v>
      </c>
      <c r="V804" s="32">
        <v>3.6</v>
      </c>
      <c r="W804" s="30">
        <v>11873</v>
      </c>
      <c r="X804" s="30">
        <v>60</v>
      </c>
      <c r="Y804" s="30">
        <v>34.799999999999997</v>
      </c>
      <c r="Z804" s="29" t="s">
        <v>81</v>
      </c>
      <c r="AA804" s="29" t="s">
        <v>82</v>
      </c>
      <c r="AB804" s="30">
        <v>101</v>
      </c>
      <c r="AC804" s="30">
        <v>80</v>
      </c>
      <c r="AD804" s="29" t="s">
        <v>84</v>
      </c>
      <c r="AE804" s="29" t="s">
        <v>83</v>
      </c>
      <c r="AF804" s="29" t="s">
        <v>188</v>
      </c>
      <c r="AG804" s="29" t="s">
        <v>105</v>
      </c>
      <c r="AH804" s="29" t="s">
        <v>120</v>
      </c>
      <c r="AI804" s="29" t="s">
        <v>105</v>
      </c>
      <c r="AJ804" s="29" t="s">
        <v>120</v>
      </c>
      <c r="AK804" s="29" t="s">
        <v>86</v>
      </c>
      <c r="AL804" s="29" t="s">
        <v>87</v>
      </c>
      <c r="AM804" s="29" t="s">
        <v>105</v>
      </c>
      <c r="AN804" s="29" t="s">
        <v>86</v>
      </c>
      <c r="AO804" s="29" t="s">
        <v>86</v>
      </c>
      <c r="AP804" s="29" t="s">
        <v>86</v>
      </c>
      <c r="AQ804" s="29" t="s">
        <v>96</v>
      </c>
      <c r="AR804" s="29" t="s">
        <v>105</v>
      </c>
      <c r="AS804" s="29" t="s">
        <v>84</v>
      </c>
      <c r="AT804" s="29" t="s">
        <v>89</v>
      </c>
      <c r="AU804" s="29" t="s">
        <v>105</v>
      </c>
      <c r="AV804" s="30">
        <v>0</v>
      </c>
      <c r="AW804" s="29" t="s">
        <v>84</v>
      </c>
      <c r="AX804" s="29" t="s">
        <v>84</v>
      </c>
      <c r="AY804" s="30">
        <v>350</v>
      </c>
      <c r="AZ804" s="30">
        <v>316.5</v>
      </c>
      <c r="BA804" s="30">
        <v>259.5</v>
      </c>
      <c r="BB804" s="30">
        <v>200</v>
      </c>
      <c r="BC804" s="29"/>
      <c r="BD804" s="29"/>
      <c r="BE804" s="30">
        <v>25.55</v>
      </c>
      <c r="BF804" s="29"/>
      <c r="BG804" s="30">
        <v>0.43</v>
      </c>
      <c r="BH804" s="29"/>
      <c r="BI804" s="29"/>
      <c r="BJ804" s="30">
        <v>0.39</v>
      </c>
      <c r="BK804" s="30">
        <v>80.78</v>
      </c>
      <c r="BL804" s="30">
        <v>80.78</v>
      </c>
      <c r="BM804" s="30">
        <v>81.3</v>
      </c>
      <c r="BN804" s="29"/>
      <c r="BO804" s="29"/>
      <c r="BP804" s="30">
        <v>0.36</v>
      </c>
      <c r="BQ804" s="30">
        <v>0.45</v>
      </c>
      <c r="BR804" s="29"/>
      <c r="BS804" s="30">
        <v>25.66</v>
      </c>
      <c r="BT804" s="30">
        <v>81.239999999999995</v>
      </c>
      <c r="BU804" s="29"/>
      <c r="BV804" s="30">
        <v>0</v>
      </c>
      <c r="BW804" s="28">
        <v>985</v>
      </c>
      <c r="BX804" s="33">
        <f t="shared" si="87"/>
        <v>80.784719999999993</v>
      </c>
      <c r="BY804" s="34">
        <f>IF(COUNTIF($G$2:G804,G804)=1,1,0)</f>
        <v>1</v>
      </c>
      <c r="BZ804" s="34">
        <f t="shared" si="88"/>
        <v>2</v>
      </c>
      <c r="CA804" s="28" t="s">
        <v>3405</v>
      </c>
      <c r="CB804" s="34" t="b">
        <f t="shared" si="93"/>
        <v>0</v>
      </c>
      <c r="CC804" s="34" t="b">
        <f t="shared" si="89"/>
        <v>0</v>
      </c>
      <c r="CD804" s="34" t="b">
        <f t="array" ref="CD804">ISNUMBER(SEARCH("Touch Screen",$AJ804))</f>
        <v>0</v>
      </c>
      <c r="CE804" s="34"/>
      <c r="CF804" s="34"/>
      <c r="CG804" s="32">
        <v>34.799999999999997</v>
      </c>
      <c r="CH804" s="28">
        <v>1</v>
      </c>
      <c r="CI804" s="33">
        <f>('2. AC Monitors'!$A$8*'1. Version 7 Dataset'!$R804)+('1. Version 7 Dataset'!$V804*'2. AC Monitors'!$B$8)+'2. AC Monitors'!$C$8</f>
        <v>60.996119999999991</v>
      </c>
      <c r="CJ804" s="35">
        <f>BX804-('2. AC Monitors'!$B$8*V804)</f>
        <v>65.664719999999988</v>
      </c>
      <c r="CK804" s="33">
        <f>IF($CH804=0,CJ804,CJ804-('2. AC Monitors'!$A$15*'1. Version 7 Dataset'!$CG804))</f>
        <v>60.792719999999989</v>
      </c>
      <c r="CL804" s="33">
        <f>IF($CC804=TRUE,'1. Version 7 Dataset'!CK804-($CI804*'2. AC Monitors'!$B$15),'1. Version 7 Dataset'!CK804)</f>
        <v>60.792719999999989</v>
      </c>
      <c r="CM804" s="33">
        <f>IF($CD804=TRUE,CL804-($CI804*'2. AC Monitors'!$D$15),CL804)</f>
        <v>60.792719999999989</v>
      </c>
      <c r="CN804" s="33">
        <f>IF($CB804=TRUE,CM804-($CI804*'2. AC Monitors'!$E$15),CM804)</f>
        <v>60.792719999999989</v>
      </c>
      <c r="CO804" s="33">
        <f>IF($CA804="DC",CN804+(CI804*(1-'2. AC Monitors'!$D$21)),CN804)</f>
        <v>60.792719999999989</v>
      </c>
      <c r="CP804" s="35">
        <f>('2. AC Monitors'!$A$8*'1. Version 7 Dataset'!$R804)+'2. AC Monitors'!$C$8</f>
        <v>45.876119999999993</v>
      </c>
      <c r="CQ804" s="35">
        <f t="shared" si="90"/>
        <v>0</v>
      </c>
      <c r="CR804" s="33">
        <f>(IF(CD804=TRUE,CI804+(CI804*'2. AC Monitors'!$D$15),'1. Version 7 Dataset'!CI804))*0.85</f>
        <v>51.846701999999993</v>
      </c>
      <c r="CS804" s="35">
        <f t="shared" si="91"/>
        <v>0</v>
      </c>
      <c r="CT804" s="35">
        <f>($AZ804*$R804*'3. Signage Displays'!$A$7)+'3. Signage Displays'!$B$7*TANH('3. Signage Displays'!$C$7*('1. Version 7 Dataset'!$R804+'3. Signage Displays'!$D$7)+'3. Signage Displays'!$E$7)+'3. Signage Displays'!$F$7</f>
        <v>37.697146170120334</v>
      </c>
      <c r="CU804" s="36">
        <f>($AZ804*$R804*'3. Signage Displays'!$A$7)</f>
        <v>3.9304236000000001</v>
      </c>
      <c r="CV804" s="37">
        <f>BE804-(AZ804*R804*'3. Signage Displays'!$A$7)</f>
        <v>21.6195764</v>
      </c>
      <c r="CW804" s="37">
        <f>IF(CC804=TRUE,CV804-(CT804*'3. Signage Displays'!$A$12),CV804)</f>
        <v>21.6195764</v>
      </c>
      <c r="CX804" s="38">
        <f>'3. Signage Displays'!$B$7*TANH('3. Signage Displays'!$C$7*('1. Version 7 Dataset'!R804+'3. Signage Displays'!$D$7)+'3. Signage Displays'!$E$7)+'3. Signage Displays'!$F$7</f>
        <v>33.766722570120329</v>
      </c>
      <c r="CY804" s="28">
        <f t="shared" si="92"/>
        <v>1</v>
      </c>
    </row>
    <row r="805" spans="1:103" s="17" customFormat="1" ht="19.5" customHeight="1">
      <c r="A805" s="28">
        <v>2</v>
      </c>
      <c r="B805" s="29" t="s">
        <v>2857</v>
      </c>
      <c r="C805" s="29" t="s">
        <v>3078</v>
      </c>
      <c r="D805" s="29" t="s">
        <v>3078</v>
      </c>
      <c r="E805" s="29" t="s">
        <v>2860</v>
      </c>
      <c r="F805" s="29" t="s">
        <v>3078</v>
      </c>
      <c r="G805" s="29" t="s">
        <v>3078</v>
      </c>
      <c r="H805" s="29"/>
      <c r="I805" s="29" t="s">
        <v>78</v>
      </c>
      <c r="J805" s="29" t="s">
        <v>88</v>
      </c>
      <c r="K805" s="29" t="s">
        <v>158</v>
      </c>
      <c r="L805" s="29" t="s">
        <v>80</v>
      </c>
      <c r="M805" s="29" t="s">
        <v>105</v>
      </c>
      <c r="N805" s="30">
        <v>1000</v>
      </c>
      <c r="O805" s="30">
        <v>13.2</v>
      </c>
      <c r="P805" s="30">
        <v>23.5</v>
      </c>
      <c r="Q805" s="31">
        <v>27</v>
      </c>
      <c r="R805" s="30">
        <v>310.47000000000003</v>
      </c>
      <c r="S805" s="30">
        <v>1.78</v>
      </c>
      <c r="T805" s="30">
        <v>1440</v>
      </c>
      <c r="U805" s="30">
        <v>2560</v>
      </c>
      <c r="V805" s="32">
        <v>3.7</v>
      </c>
      <c r="W805" s="30">
        <v>11874</v>
      </c>
      <c r="X805" s="30">
        <v>60</v>
      </c>
      <c r="Y805" s="30">
        <v>34.1</v>
      </c>
      <c r="Z805" s="29" t="s">
        <v>81</v>
      </c>
      <c r="AA805" s="29" t="s">
        <v>86</v>
      </c>
      <c r="AB805" s="29"/>
      <c r="AC805" s="29"/>
      <c r="AD805" s="29" t="s">
        <v>84</v>
      </c>
      <c r="AE805" s="29" t="s">
        <v>83</v>
      </c>
      <c r="AF805" s="29" t="s">
        <v>542</v>
      </c>
      <c r="AG805" s="29" t="s">
        <v>105</v>
      </c>
      <c r="AH805" s="29" t="s">
        <v>120</v>
      </c>
      <c r="AI805" s="29" t="s">
        <v>105</v>
      </c>
      <c r="AJ805" s="29" t="s">
        <v>120</v>
      </c>
      <c r="AK805" s="29" t="s">
        <v>86</v>
      </c>
      <c r="AL805" s="29" t="s">
        <v>87</v>
      </c>
      <c r="AM805" s="29" t="s">
        <v>105</v>
      </c>
      <c r="AN805" s="29" t="s">
        <v>86</v>
      </c>
      <c r="AO805" s="29" t="s">
        <v>86</v>
      </c>
      <c r="AP805" s="29" t="s">
        <v>86</v>
      </c>
      <c r="AQ805" s="29" t="s">
        <v>96</v>
      </c>
      <c r="AR805" s="29" t="s">
        <v>105</v>
      </c>
      <c r="AS805" s="29" t="s">
        <v>84</v>
      </c>
      <c r="AT805" s="29" t="s">
        <v>89</v>
      </c>
      <c r="AU805" s="29" t="s">
        <v>105</v>
      </c>
      <c r="AV805" s="30">
        <v>5</v>
      </c>
      <c r="AW805" s="29" t="s">
        <v>84</v>
      </c>
      <c r="AX805" s="29" t="s">
        <v>84</v>
      </c>
      <c r="AY805" s="30">
        <v>250</v>
      </c>
      <c r="AZ805" s="30">
        <v>262.5</v>
      </c>
      <c r="BA805" s="30">
        <v>213.1</v>
      </c>
      <c r="BB805" s="30">
        <v>200</v>
      </c>
      <c r="BC805" s="29"/>
      <c r="BD805" s="29"/>
      <c r="BE805" s="30">
        <v>23.31</v>
      </c>
      <c r="BF805" s="29"/>
      <c r="BG805" s="30">
        <v>0.28999999999999998</v>
      </c>
      <c r="BH805" s="29"/>
      <c r="BI805" s="29"/>
      <c r="BJ805" s="30">
        <v>0.19</v>
      </c>
      <c r="BK805" s="30">
        <v>73.099999999999994</v>
      </c>
      <c r="BL805" s="30">
        <v>73.099999999999994</v>
      </c>
      <c r="BM805" s="30">
        <v>73.69</v>
      </c>
      <c r="BN805" s="29"/>
      <c r="BO805" s="29"/>
      <c r="BP805" s="30">
        <v>0.25</v>
      </c>
      <c r="BQ805" s="30">
        <v>0.36</v>
      </c>
      <c r="BR805" s="29"/>
      <c r="BS805" s="30">
        <v>23.21</v>
      </c>
      <c r="BT805" s="30">
        <v>73.2</v>
      </c>
      <c r="BU805" s="29"/>
      <c r="BV805" s="30">
        <v>0</v>
      </c>
      <c r="BW805" s="28">
        <v>2</v>
      </c>
      <c r="BX805" s="33">
        <f t="shared" si="87"/>
        <v>73.119719999999973</v>
      </c>
      <c r="BY805" s="34">
        <f>IF(COUNTIF($G$2:G805,G805)=1,1,0)</f>
        <v>1</v>
      </c>
      <c r="BZ805" s="34">
        <f t="shared" si="88"/>
        <v>2</v>
      </c>
      <c r="CA805" s="28" t="s">
        <v>3405</v>
      </c>
      <c r="CB805" s="34" t="b">
        <f t="shared" si="93"/>
        <v>0</v>
      </c>
      <c r="CC805" s="34" t="b">
        <f t="shared" si="89"/>
        <v>0</v>
      </c>
      <c r="CD805" s="34" t="b">
        <f t="array" ref="CD805">ISNUMBER(SEARCH("Touch Screen",$AJ805))</f>
        <v>0</v>
      </c>
      <c r="CE805" s="34"/>
      <c r="CF805" s="34"/>
      <c r="CG805" s="32">
        <v>34.1</v>
      </c>
      <c r="CH805" s="28">
        <v>1</v>
      </c>
      <c r="CI805" s="33">
        <f>('2. AC Monitors'!$A$8*'1. Version 7 Dataset'!$R805)+('1. Version 7 Dataset'!$V805*'2. AC Monitors'!$B$8)+'2. AC Monitors'!$C$8</f>
        <v>61.417340000000003</v>
      </c>
      <c r="CJ805" s="35">
        <f>BX805-('2. AC Monitors'!$B$8*V805)</f>
        <v>57.579719999999973</v>
      </c>
      <c r="CK805" s="33">
        <f>IF($CH805=0,CJ805,CJ805-('2. AC Monitors'!$A$15*'1. Version 7 Dataset'!$CG805))</f>
        <v>52.805719999999972</v>
      </c>
      <c r="CL805" s="33">
        <f>IF($CC805=TRUE,'1. Version 7 Dataset'!CK805-($CI805*'2. AC Monitors'!$B$15),'1. Version 7 Dataset'!CK805)</f>
        <v>52.805719999999972</v>
      </c>
      <c r="CM805" s="33">
        <f>IF($CD805=TRUE,CL805-($CI805*'2. AC Monitors'!$D$15),CL805)</f>
        <v>52.805719999999972</v>
      </c>
      <c r="CN805" s="33">
        <f>IF($CB805=TRUE,CM805-($CI805*'2. AC Monitors'!$E$15),CM805)</f>
        <v>52.805719999999972</v>
      </c>
      <c r="CO805" s="33">
        <f>IF($CA805="DC",CN805+(CI805*(1-'2. AC Monitors'!$D$21)),CN805)</f>
        <v>52.805719999999972</v>
      </c>
      <c r="CP805" s="35">
        <f>('2. AC Monitors'!$A$8*'1. Version 7 Dataset'!$R805)+'2. AC Monitors'!$C$8</f>
        <v>45.877340000000004</v>
      </c>
      <c r="CQ805" s="35">
        <f t="shared" si="90"/>
        <v>0</v>
      </c>
      <c r="CR805" s="33">
        <f>(IF(CD805=TRUE,CI805+(CI805*'2. AC Monitors'!$D$15),'1. Version 7 Dataset'!CI805))*0.85</f>
        <v>52.204739000000004</v>
      </c>
      <c r="CS805" s="35">
        <f t="shared" si="91"/>
        <v>0</v>
      </c>
      <c r="CT805" s="35">
        <f>($AZ805*$R805*'3. Signage Displays'!$A$7)+'3. Signage Displays'!$B$7*TANH('3. Signage Displays'!$C$7*('1. Version 7 Dataset'!$R805+'3. Signage Displays'!$D$7)+'3. Signage Displays'!$E$7)+'3. Signage Displays'!$F$7</f>
        <v>37.027249673003595</v>
      </c>
      <c r="CU805" s="36">
        <f>($AZ805*$R805*'3. Signage Displays'!$A$7)</f>
        <v>3.2599350000000005</v>
      </c>
      <c r="CV805" s="37">
        <f>BE805-($AZ805*$R805*'3. Signage Displays'!$A$7)</f>
        <v>20.050064999999996</v>
      </c>
      <c r="CW805" s="37">
        <f>IF(CC805=TRUE,CV805-(CT805*'3. Signage Displays'!$A$12),CV805)</f>
        <v>20.050064999999996</v>
      </c>
      <c r="CX805" s="38">
        <f>'3. Signage Displays'!$B$7*TANH('3. Signage Displays'!$C$7*('1. Version 7 Dataset'!R805+'3. Signage Displays'!$D$7)+'3. Signage Displays'!$E$7)+'3. Signage Displays'!$F$7</f>
        <v>33.767314673003597</v>
      </c>
      <c r="CY805" s="28">
        <f t="shared" si="92"/>
        <v>1</v>
      </c>
    </row>
    <row r="806" spans="1:103" s="17" customFormat="1" ht="19.5" customHeight="1">
      <c r="A806" s="28">
        <v>8</v>
      </c>
      <c r="B806" s="29" t="s">
        <v>72</v>
      </c>
      <c r="C806" s="29" t="s">
        <v>163</v>
      </c>
      <c r="D806" s="29" t="s">
        <v>164</v>
      </c>
      <c r="E806" s="29" t="s">
        <v>75</v>
      </c>
      <c r="F806" s="29" t="s">
        <v>165</v>
      </c>
      <c r="G806" s="29" t="s">
        <v>166</v>
      </c>
      <c r="H806" s="29" t="s">
        <v>167</v>
      </c>
      <c r="I806" s="29" t="s">
        <v>78</v>
      </c>
      <c r="J806" s="29" t="s">
        <v>88</v>
      </c>
      <c r="K806" s="29" t="s">
        <v>158</v>
      </c>
      <c r="L806" s="29" t="s">
        <v>80</v>
      </c>
      <c r="M806" s="29" t="s">
        <v>105</v>
      </c>
      <c r="N806" s="30">
        <v>1000</v>
      </c>
      <c r="O806" s="30">
        <v>11.7</v>
      </c>
      <c r="P806" s="30">
        <v>20.7</v>
      </c>
      <c r="Q806" s="31">
        <v>23.8</v>
      </c>
      <c r="R806" s="30">
        <v>242.01</v>
      </c>
      <c r="S806" s="30">
        <v>1.78</v>
      </c>
      <c r="T806" s="30">
        <v>1440</v>
      </c>
      <c r="U806" s="30">
        <v>2560</v>
      </c>
      <c r="V806" s="32">
        <v>3.7</v>
      </c>
      <c r="W806" s="30">
        <v>15233</v>
      </c>
      <c r="X806" s="30">
        <v>60</v>
      </c>
      <c r="Y806" s="30">
        <v>33.6</v>
      </c>
      <c r="Z806" s="29" t="s">
        <v>81</v>
      </c>
      <c r="AA806" s="29" t="s">
        <v>86</v>
      </c>
      <c r="AB806" s="29"/>
      <c r="AC806" s="29"/>
      <c r="AD806" s="29" t="s">
        <v>84</v>
      </c>
      <c r="AE806" s="29" t="s">
        <v>83</v>
      </c>
      <c r="AF806" s="29" t="s">
        <v>168</v>
      </c>
      <c r="AG806" s="29" t="s">
        <v>105</v>
      </c>
      <c r="AH806" s="29" t="s">
        <v>120</v>
      </c>
      <c r="AI806" s="29" t="s">
        <v>105</v>
      </c>
      <c r="AJ806" s="29" t="s">
        <v>120</v>
      </c>
      <c r="AK806" s="29" t="s">
        <v>86</v>
      </c>
      <c r="AL806" s="29" t="s">
        <v>87</v>
      </c>
      <c r="AM806" s="29" t="s">
        <v>105</v>
      </c>
      <c r="AN806" s="29" t="s">
        <v>86</v>
      </c>
      <c r="AO806" s="29" t="s">
        <v>86</v>
      </c>
      <c r="AP806" s="29" t="s">
        <v>86</v>
      </c>
      <c r="AQ806" s="29" t="s">
        <v>96</v>
      </c>
      <c r="AR806" s="29" t="s">
        <v>105</v>
      </c>
      <c r="AS806" s="29" t="s">
        <v>84</v>
      </c>
      <c r="AT806" s="29" t="s">
        <v>89</v>
      </c>
      <c r="AU806" s="29" t="s">
        <v>105</v>
      </c>
      <c r="AV806" s="30">
        <v>5</v>
      </c>
      <c r="AW806" s="29" t="s">
        <v>84</v>
      </c>
      <c r="AX806" s="29" t="s">
        <v>84</v>
      </c>
      <c r="AY806" s="30">
        <v>300</v>
      </c>
      <c r="AZ806" s="30">
        <v>362.1</v>
      </c>
      <c r="BA806" s="30">
        <v>300.5</v>
      </c>
      <c r="BB806" s="30">
        <v>200</v>
      </c>
      <c r="BC806" s="29"/>
      <c r="BD806" s="29"/>
      <c r="BE806" s="30">
        <v>19.43</v>
      </c>
      <c r="BF806" s="29"/>
      <c r="BG806" s="30">
        <v>0.35</v>
      </c>
      <c r="BH806" s="29"/>
      <c r="BI806" s="29"/>
      <c r="BJ806" s="30">
        <v>0.27</v>
      </c>
      <c r="BK806" s="30">
        <v>61.57</v>
      </c>
      <c r="BL806" s="30">
        <v>61.57</v>
      </c>
      <c r="BM806" s="30">
        <v>64</v>
      </c>
      <c r="BN806" s="29"/>
      <c r="BO806" s="29"/>
      <c r="BP806" s="30">
        <v>0.33</v>
      </c>
      <c r="BQ806" s="30">
        <v>0.39</v>
      </c>
      <c r="BR806" s="29"/>
      <c r="BS806" s="30">
        <v>19.399999999999999</v>
      </c>
      <c r="BT806" s="30">
        <v>61.7</v>
      </c>
      <c r="BU806" s="29"/>
      <c r="BV806" s="30">
        <v>0</v>
      </c>
      <c r="BW806" s="28">
        <v>8</v>
      </c>
      <c r="BX806" s="33">
        <f t="shared" si="87"/>
        <v>61.565279999999994</v>
      </c>
      <c r="BY806" s="34">
        <f>IF(COUNTIF($G$2:G806,G806)=1,1,0)</f>
        <v>1</v>
      </c>
      <c r="BZ806" s="34">
        <f t="shared" si="88"/>
        <v>2</v>
      </c>
      <c r="CA806" s="28" t="s">
        <v>3405</v>
      </c>
      <c r="CB806" s="34" t="b">
        <f t="shared" si="93"/>
        <v>0</v>
      </c>
      <c r="CC806" s="34" t="b">
        <f t="shared" si="89"/>
        <v>0</v>
      </c>
      <c r="CD806" s="34" t="b">
        <f t="array" ref="CD806">ISNUMBER(SEARCH("Touch Screen",$AJ806))</f>
        <v>0</v>
      </c>
      <c r="CE806" s="34"/>
      <c r="CF806" s="34"/>
      <c r="CG806" s="32">
        <v>33.6</v>
      </c>
      <c r="CH806" s="28">
        <v>1</v>
      </c>
      <c r="CI806" s="33">
        <f>('2. AC Monitors'!$A$8*'1. Version 7 Dataset'!$R806)+('1. Version 7 Dataset'!$V806*'2. AC Monitors'!$B$8)+'2. AC Monitors'!$C$8</f>
        <v>53.065219999999997</v>
      </c>
      <c r="CJ806" s="35">
        <f>BX806-('2. AC Monitors'!$B$8*V806)</f>
        <v>46.025279999999995</v>
      </c>
      <c r="CK806" s="33">
        <f>IF($CH806=0,CJ806,CJ806-('2. AC Monitors'!$A$15*'1. Version 7 Dataset'!$CG806))</f>
        <v>41.321279999999994</v>
      </c>
      <c r="CL806" s="33">
        <f>IF($CC806=TRUE,'1. Version 7 Dataset'!CK806-($CI806*'2. AC Monitors'!$B$15),'1. Version 7 Dataset'!CK806)</f>
        <v>41.321279999999994</v>
      </c>
      <c r="CM806" s="33">
        <f>IF($CD806=TRUE,CL806-($CI806*'2. AC Monitors'!$D$15),CL806)</f>
        <v>41.321279999999994</v>
      </c>
      <c r="CN806" s="33">
        <f>IF($CB806=TRUE,CM806-($CI806*'2. AC Monitors'!$E$15),CM806)</f>
        <v>41.321279999999994</v>
      </c>
      <c r="CO806" s="33">
        <f>IF($CA806="DC",CN806+(CI806*(1-'2. AC Monitors'!$D$21)),CN806)</f>
        <v>41.321279999999994</v>
      </c>
      <c r="CP806" s="35">
        <f>('2. AC Monitors'!$A$8*'1. Version 7 Dataset'!$R806)+'2. AC Monitors'!$C$8</f>
        <v>37.525219999999997</v>
      </c>
      <c r="CQ806" s="35">
        <f t="shared" si="90"/>
        <v>0</v>
      </c>
      <c r="CR806" s="33">
        <f>(IF(CD806=TRUE,CI806+(CI806*'2. AC Monitors'!$D$15),'1. Version 7 Dataset'!CI806))*0.85</f>
        <v>45.105436999999995</v>
      </c>
      <c r="CS806" s="35">
        <f t="shared" si="91"/>
        <v>0</v>
      </c>
      <c r="CT806" s="35">
        <f>($AZ806*$R806*'3. Signage Displays'!$A$7)+'3. Signage Displays'!$B$7*TANH('3. Signage Displays'!$C$7*('1. Version 7 Dataset'!$R806+'3. Signage Displays'!$D$7)+'3. Signage Displays'!$E$7)+'3. Signage Displays'!$F$7</f>
        <v>33.204666921102799</v>
      </c>
      <c r="CU806" s="36">
        <f>($AZ806*$R806*'3. Signage Displays'!$A$7)</f>
        <v>3.5052728399999999</v>
      </c>
      <c r="CV806" s="37">
        <f>BE806-(AZ806*R806*'3. Signage Displays'!$A$7)</f>
        <v>15.92472716</v>
      </c>
      <c r="CW806" s="37">
        <f>IF(CC806=TRUE,CV806-(CT806*'3. Signage Displays'!$A$12),CV806)</f>
        <v>15.92472716</v>
      </c>
      <c r="CX806" s="38">
        <f>'3. Signage Displays'!$B$7*TANH('3. Signage Displays'!$C$7*('1. Version 7 Dataset'!R806+'3. Signage Displays'!$D$7)+'3. Signage Displays'!$E$7)+'3. Signage Displays'!$F$7</f>
        <v>29.699394081102803</v>
      </c>
      <c r="CY806" s="28">
        <f t="shared" si="92"/>
        <v>1</v>
      </c>
    </row>
    <row r="807" spans="1:103" s="17" customFormat="1" ht="19.5" customHeight="1">
      <c r="A807" s="28">
        <v>42</v>
      </c>
      <c r="B807" s="29" t="s">
        <v>1268</v>
      </c>
      <c r="C807" s="29" t="s">
        <v>1458</v>
      </c>
      <c r="D807" s="29" t="s">
        <v>1458</v>
      </c>
      <c r="E807" s="29" t="s">
        <v>1271</v>
      </c>
      <c r="F807" s="29" t="s">
        <v>1458</v>
      </c>
      <c r="G807" s="29" t="s">
        <v>1458</v>
      </c>
      <c r="H807" s="29"/>
      <c r="I807" s="29" t="s">
        <v>78</v>
      </c>
      <c r="J807" s="29" t="s">
        <v>132</v>
      </c>
      <c r="K807" s="29" t="s">
        <v>105</v>
      </c>
      <c r="L807" s="29" t="s">
        <v>80</v>
      </c>
      <c r="M807" s="29" t="s">
        <v>105</v>
      </c>
      <c r="N807" s="30">
        <v>3000</v>
      </c>
      <c r="O807" s="30">
        <v>15.7</v>
      </c>
      <c r="P807" s="30">
        <v>27.9</v>
      </c>
      <c r="Q807" s="31">
        <v>32</v>
      </c>
      <c r="R807" s="30">
        <v>437.63</v>
      </c>
      <c r="S807" s="30">
        <v>1.78</v>
      </c>
      <c r="T807" s="30">
        <v>1440</v>
      </c>
      <c r="U807" s="30">
        <v>2560</v>
      </c>
      <c r="V807" s="32">
        <v>3.7</v>
      </c>
      <c r="W807" s="30">
        <v>8423</v>
      </c>
      <c r="X807" s="30">
        <v>60</v>
      </c>
      <c r="Y807" s="30">
        <v>35.5</v>
      </c>
      <c r="Z807" s="29" t="s">
        <v>81</v>
      </c>
      <c r="AA807" s="29" t="s">
        <v>86</v>
      </c>
      <c r="AB807" s="29"/>
      <c r="AC807" s="29"/>
      <c r="AD807" s="29" t="s">
        <v>83</v>
      </c>
      <c r="AE807" s="29" t="s">
        <v>84</v>
      </c>
      <c r="AF807" s="29" t="s">
        <v>188</v>
      </c>
      <c r="AG807" s="29" t="s">
        <v>105</v>
      </c>
      <c r="AH807" s="29" t="s">
        <v>86</v>
      </c>
      <c r="AI807" s="29" t="s">
        <v>105</v>
      </c>
      <c r="AJ807" s="29" t="s">
        <v>86</v>
      </c>
      <c r="AK807" s="29" t="s">
        <v>86</v>
      </c>
      <c r="AL807" s="29" t="s">
        <v>87</v>
      </c>
      <c r="AM807" s="29" t="s">
        <v>105</v>
      </c>
      <c r="AN807" s="29" t="s">
        <v>86</v>
      </c>
      <c r="AO807" s="29" t="s">
        <v>86</v>
      </c>
      <c r="AP807" s="29" t="s">
        <v>86</v>
      </c>
      <c r="AQ807" s="29" t="s">
        <v>96</v>
      </c>
      <c r="AR807" s="29" t="s">
        <v>105</v>
      </c>
      <c r="AS807" s="29" t="s">
        <v>84</v>
      </c>
      <c r="AT807" s="29" t="s">
        <v>89</v>
      </c>
      <c r="AU807" s="29" t="s">
        <v>105</v>
      </c>
      <c r="AV807" s="30">
        <v>0</v>
      </c>
      <c r="AW807" s="29" t="s">
        <v>84</v>
      </c>
      <c r="AX807" s="29" t="s">
        <v>84</v>
      </c>
      <c r="AY807" s="30">
        <v>600</v>
      </c>
      <c r="AZ807" s="30">
        <v>510.8</v>
      </c>
      <c r="BA807" s="30">
        <v>447.3</v>
      </c>
      <c r="BB807" s="30">
        <v>200</v>
      </c>
      <c r="BC807" s="29"/>
      <c r="BD807" s="29"/>
      <c r="BE807" s="30">
        <v>31.37</v>
      </c>
      <c r="BF807" s="29"/>
      <c r="BG807" s="30">
        <v>0.5</v>
      </c>
      <c r="BH807" s="30">
        <v>0.5</v>
      </c>
      <c r="BI807" s="29"/>
      <c r="BJ807" s="30">
        <v>0.2</v>
      </c>
      <c r="BK807" s="30">
        <v>99.02</v>
      </c>
      <c r="BL807" s="30">
        <v>99.02</v>
      </c>
      <c r="BM807" s="30">
        <v>99.12</v>
      </c>
      <c r="BN807" s="29"/>
      <c r="BO807" s="29"/>
      <c r="BP807" s="30">
        <v>0.26</v>
      </c>
      <c r="BQ807" s="30">
        <v>0.5</v>
      </c>
      <c r="BR807" s="30">
        <v>0.5</v>
      </c>
      <c r="BS807" s="30">
        <v>31.19</v>
      </c>
      <c r="BT807" s="30">
        <v>98.46</v>
      </c>
      <c r="BU807" s="29"/>
      <c r="BV807" s="30">
        <v>0</v>
      </c>
      <c r="BW807" s="28">
        <v>42</v>
      </c>
      <c r="BX807" s="33">
        <f t="shared" si="87"/>
        <v>99.027419999999992</v>
      </c>
      <c r="BY807" s="34">
        <f>IF(COUNTIF($G$2:G807,G807)=1,1,0)</f>
        <v>1</v>
      </c>
      <c r="BZ807" s="34">
        <f t="shared" si="88"/>
        <v>2</v>
      </c>
      <c r="CA807" s="28" t="s">
        <v>3405</v>
      </c>
      <c r="CB807" s="34" t="b">
        <f t="shared" si="93"/>
        <v>0</v>
      </c>
      <c r="CC807" s="34" t="b">
        <f t="shared" si="89"/>
        <v>0</v>
      </c>
      <c r="CD807" s="34" t="b">
        <f t="array" ref="CD807">ISNUMBER(SEARCH("Touch Screen",$AJ807))</f>
        <v>0</v>
      </c>
      <c r="CE807" s="34"/>
      <c r="CF807" s="34"/>
      <c r="CG807" s="32">
        <v>35.5</v>
      </c>
      <c r="CH807" s="28">
        <v>1</v>
      </c>
      <c r="CI807" s="33">
        <f>('2. AC Monitors'!$A$8*'1. Version 7 Dataset'!$R807)+('1. Version 7 Dataset'!$V807*'2. AC Monitors'!$B$8)+'2. AC Monitors'!$C$8</f>
        <v>76.930859999999996</v>
      </c>
      <c r="CJ807" s="35">
        <f>BX807-('2. AC Monitors'!$B$8*V807)</f>
        <v>83.487419999999986</v>
      </c>
      <c r="CK807" s="33">
        <f>IF($CH807=0,CJ807,CJ807-('2. AC Monitors'!$A$15*'1. Version 7 Dataset'!$CG807))</f>
        <v>78.517419999999987</v>
      </c>
      <c r="CL807" s="33">
        <f>IF($CC807=TRUE,'1. Version 7 Dataset'!CK807-($CI807*'2. AC Monitors'!$B$15),'1. Version 7 Dataset'!CK807)</f>
        <v>78.517419999999987</v>
      </c>
      <c r="CM807" s="33">
        <f>IF($CD807=TRUE,CL807-($CI807*'2. AC Monitors'!$D$15),CL807)</f>
        <v>78.517419999999987</v>
      </c>
      <c r="CN807" s="33">
        <f>IF($CB807=TRUE,CM807-($CI807*'2. AC Monitors'!$E$15),CM807)</f>
        <v>78.517419999999987</v>
      </c>
      <c r="CO807" s="33">
        <f>IF($CA807="DC",CN807+(CI807*(1-'2. AC Monitors'!$D$21)),CN807)</f>
        <v>78.517419999999987</v>
      </c>
      <c r="CP807" s="35">
        <f>('2. AC Monitors'!$A$8*'1. Version 7 Dataset'!$R807)+'2. AC Monitors'!$C$8</f>
        <v>61.390859999999996</v>
      </c>
      <c r="CQ807" s="35">
        <f t="shared" si="90"/>
        <v>0</v>
      </c>
      <c r="CR807" s="33">
        <f>(IF(CD807=TRUE,CI807+(CI807*'2. AC Monitors'!$D$15),'1. Version 7 Dataset'!CI807))*0.85</f>
        <v>65.391230999999991</v>
      </c>
      <c r="CS807" s="35">
        <f t="shared" si="91"/>
        <v>0</v>
      </c>
      <c r="CT807" s="35">
        <f>($AZ807*$R807*'3. Signage Displays'!$A$7)+'3. Signage Displays'!$B$7*TANH('3. Signage Displays'!$C$7*('1. Version 7 Dataset'!$R807+'3. Signage Displays'!$D$7)+'3. Signage Displays'!$E$7)+'3. Signage Displays'!$F$7</f>
        <v>50.173640895716851</v>
      </c>
      <c r="CU807" s="36">
        <f>($AZ807*$R807*'3. Signage Displays'!$A$7)</f>
        <v>8.9416561600000009</v>
      </c>
      <c r="CV807" s="37">
        <f>BE807-(AZ807*R807*'3. Signage Displays'!$A$7)</f>
        <v>22.42834384</v>
      </c>
      <c r="CW807" s="37">
        <f>IF(CC807=TRUE,CV807-(CT807*'3. Signage Displays'!$A$12),CV807)</f>
        <v>22.42834384</v>
      </c>
      <c r="CX807" s="38">
        <f>'3. Signage Displays'!$B$7*TANH('3. Signage Displays'!$C$7*('1. Version 7 Dataset'!R807+'3. Signage Displays'!$D$7)+'3. Signage Displays'!$E$7)+'3. Signage Displays'!$F$7</f>
        <v>41.23198473571685</v>
      </c>
      <c r="CY807" s="28">
        <f t="shared" si="92"/>
        <v>1</v>
      </c>
    </row>
    <row r="808" spans="1:103" s="17" customFormat="1" ht="19.5" customHeight="1">
      <c r="A808" s="28">
        <v>55</v>
      </c>
      <c r="B808" s="29" t="s">
        <v>2231</v>
      </c>
      <c r="C808" s="29" t="s">
        <v>2430</v>
      </c>
      <c r="D808" s="29" t="s">
        <v>2431</v>
      </c>
      <c r="E808" s="29" t="s">
        <v>2234</v>
      </c>
      <c r="F808" s="29" t="s">
        <v>2430</v>
      </c>
      <c r="G808" s="29" t="s">
        <v>2431</v>
      </c>
      <c r="H808" s="29"/>
      <c r="I808" s="29" t="s">
        <v>78</v>
      </c>
      <c r="J808" s="29" t="s">
        <v>79</v>
      </c>
      <c r="K808" s="29" t="s">
        <v>105</v>
      </c>
      <c r="L808" s="29" t="s">
        <v>80</v>
      </c>
      <c r="M808" s="29" t="s">
        <v>105</v>
      </c>
      <c r="N808" s="30">
        <v>1000</v>
      </c>
      <c r="O808" s="30">
        <v>13.2</v>
      </c>
      <c r="P808" s="30">
        <v>23.5</v>
      </c>
      <c r="Q808" s="31">
        <v>27</v>
      </c>
      <c r="R808" s="30">
        <v>310.47000000000003</v>
      </c>
      <c r="S808" s="30">
        <v>1.78</v>
      </c>
      <c r="T808" s="30">
        <v>1440</v>
      </c>
      <c r="U808" s="30">
        <v>2560</v>
      </c>
      <c r="V808" s="32">
        <v>3.7</v>
      </c>
      <c r="W808" s="30">
        <v>11874</v>
      </c>
      <c r="X808" s="30">
        <v>60</v>
      </c>
      <c r="Y808" s="30">
        <v>34.1</v>
      </c>
      <c r="Z808" s="29" t="s">
        <v>81</v>
      </c>
      <c r="AA808" s="29" t="s">
        <v>86</v>
      </c>
      <c r="AB808" s="29"/>
      <c r="AC808" s="29"/>
      <c r="AD808" s="29" t="s">
        <v>84</v>
      </c>
      <c r="AE808" s="29" t="s">
        <v>83</v>
      </c>
      <c r="AF808" s="29" t="s">
        <v>1184</v>
      </c>
      <c r="AG808" s="29" t="s">
        <v>105</v>
      </c>
      <c r="AH808" s="29" t="s">
        <v>120</v>
      </c>
      <c r="AI808" s="29" t="s">
        <v>105</v>
      </c>
      <c r="AJ808" s="29" t="s">
        <v>120</v>
      </c>
      <c r="AK808" s="29" t="s">
        <v>86</v>
      </c>
      <c r="AL808" s="29" t="s">
        <v>87</v>
      </c>
      <c r="AM808" s="29" t="s">
        <v>105</v>
      </c>
      <c r="AN808" s="29" t="s">
        <v>86</v>
      </c>
      <c r="AO808" s="29" t="s">
        <v>86</v>
      </c>
      <c r="AP808" s="29" t="s">
        <v>86</v>
      </c>
      <c r="AQ808" s="29" t="s">
        <v>96</v>
      </c>
      <c r="AR808" s="29" t="s">
        <v>105</v>
      </c>
      <c r="AS808" s="29" t="s">
        <v>84</v>
      </c>
      <c r="AT808" s="29" t="s">
        <v>89</v>
      </c>
      <c r="AU808" s="29" t="s">
        <v>105</v>
      </c>
      <c r="AV808" s="30">
        <v>0</v>
      </c>
      <c r="AW808" s="29" t="s">
        <v>84</v>
      </c>
      <c r="AX808" s="29" t="s">
        <v>84</v>
      </c>
      <c r="AY808" s="30">
        <v>250</v>
      </c>
      <c r="AZ808" s="30">
        <v>228.6</v>
      </c>
      <c r="BA808" s="30">
        <v>227.3</v>
      </c>
      <c r="BB808" s="30">
        <v>200</v>
      </c>
      <c r="BC808" s="29"/>
      <c r="BD808" s="29"/>
      <c r="BE808" s="30">
        <v>21.68</v>
      </c>
      <c r="BF808" s="29"/>
      <c r="BG808" s="30">
        <v>0.38</v>
      </c>
      <c r="BH808" s="30">
        <v>0.38</v>
      </c>
      <c r="BI808" s="29"/>
      <c r="BJ808" s="30">
        <v>0.21</v>
      </c>
      <c r="BK808" s="30">
        <v>68.599999999999994</v>
      </c>
      <c r="BL808" s="30">
        <v>68.599999999999994</v>
      </c>
      <c r="BM808" s="30">
        <v>73.69</v>
      </c>
      <c r="BN808" s="29"/>
      <c r="BO808" s="29"/>
      <c r="BP808" s="30">
        <v>0.27</v>
      </c>
      <c r="BQ808" s="30">
        <v>0.41</v>
      </c>
      <c r="BR808" s="30">
        <v>0.41</v>
      </c>
      <c r="BS808" s="30">
        <v>21.57</v>
      </c>
      <c r="BT808" s="30">
        <v>68.5</v>
      </c>
      <c r="BU808" s="29"/>
      <c r="BV808" s="30">
        <v>0</v>
      </c>
      <c r="BW808" s="28">
        <v>55</v>
      </c>
      <c r="BX808" s="33">
        <f t="shared" si="87"/>
        <v>68.634599999999992</v>
      </c>
      <c r="BY808" s="34">
        <f>IF(COUNTIF($G$2:G808,G808)=1,1,0)</f>
        <v>1</v>
      </c>
      <c r="BZ808" s="34">
        <f t="shared" si="88"/>
        <v>2</v>
      </c>
      <c r="CA808" s="28" t="s">
        <v>3405</v>
      </c>
      <c r="CB808" s="34" t="b">
        <f t="shared" si="93"/>
        <v>0</v>
      </c>
      <c r="CC808" s="34" t="b">
        <f t="shared" si="89"/>
        <v>0</v>
      </c>
      <c r="CD808" s="34" t="b">
        <f t="array" ref="CD808">ISNUMBER(SEARCH("Touch Screen",$AJ808))</f>
        <v>0</v>
      </c>
      <c r="CE808" s="34"/>
      <c r="CF808" s="34"/>
      <c r="CG808" s="32">
        <v>34.1</v>
      </c>
      <c r="CH808" s="28">
        <v>1</v>
      </c>
      <c r="CI808" s="33">
        <f>('2. AC Monitors'!$A$8*'1. Version 7 Dataset'!$R808)+('1. Version 7 Dataset'!$V808*'2. AC Monitors'!$B$8)+'2. AC Monitors'!$C$8</f>
        <v>61.417340000000003</v>
      </c>
      <c r="CJ808" s="35">
        <f>BX808-('2. AC Monitors'!$B$8*V808)</f>
        <v>53.094599999999993</v>
      </c>
      <c r="CK808" s="33">
        <f>IF($CH808=0,CJ808,CJ808-('2. AC Monitors'!$A$15*'1. Version 7 Dataset'!$CG808))</f>
        <v>48.320599999999992</v>
      </c>
      <c r="CL808" s="33">
        <f>IF($CC808=TRUE,'1. Version 7 Dataset'!CK808-($CI808*'2. AC Monitors'!$B$15),'1. Version 7 Dataset'!CK808)</f>
        <v>48.320599999999992</v>
      </c>
      <c r="CM808" s="33">
        <f>IF($CD808=TRUE,CL808-($CI808*'2. AC Monitors'!$D$15),CL808)</f>
        <v>48.320599999999992</v>
      </c>
      <c r="CN808" s="33">
        <f>IF($CB808=TRUE,CM808-($CI808*'2. AC Monitors'!$E$15),CM808)</f>
        <v>48.320599999999992</v>
      </c>
      <c r="CO808" s="33">
        <f>IF($CA808="DC",CN808+(CI808*(1-'2. AC Monitors'!$D$21)),CN808)</f>
        <v>48.320599999999992</v>
      </c>
      <c r="CP808" s="35">
        <f>('2. AC Monitors'!$A$8*'1. Version 7 Dataset'!$R808)+'2. AC Monitors'!$C$8</f>
        <v>45.877340000000004</v>
      </c>
      <c r="CQ808" s="35">
        <f t="shared" si="90"/>
        <v>0</v>
      </c>
      <c r="CR808" s="33">
        <f>(IF(CD808=TRUE,CI808+(CI808*'2. AC Monitors'!$D$15),'1. Version 7 Dataset'!CI808))*0.85</f>
        <v>52.204739000000004</v>
      </c>
      <c r="CS808" s="35">
        <f t="shared" si="91"/>
        <v>0</v>
      </c>
      <c r="CT808" s="35">
        <f>($AZ808*$R808*'3. Signage Displays'!$A$7)+'3. Signage Displays'!$B$7*TANH('3. Signage Displays'!$C$7*('1. Version 7 Dataset'!$R808+'3. Signage Displays'!$D$7)+'3. Signage Displays'!$E$7)+'3. Signage Displays'!$F$7</f>
        <v>36.606252353003597</v>
      </c>
      <c r="CU808" s="36">
        <f>($AZ808*$R808*'3. Signage Displays'!$A$7)</f>
        <v>2.8389376800000008</v>
      </c>
      <c r="CV808" s="37">
        <f>BE808-(AZ808*R808*'3. Signage Displays'!$A$7)</f>
        <v>18.841062319999999</v>
      </c>
      <c r="CW808" s="37">
        <f>IF(CC808=TRUE,CV808-(CT808*'3. Signage Displays'!$A$12),CV808)</f>
        <v>18.841062319999999</v>
      </c>
      <c r="CX808" s="38">
        <f>'3. Signage Displays'!$B$7*TANH('3. Signage Displays'!$C$7*('1. Version 7 Dataset'!R808+'3. Signage Displays'!$D$7)+'3. Signage Displays'!$E$7)+'3. Signage Displays'!$F$7</f>
        <v>33.767314673003597</v>
      </c>
      <c r="CY808" s="28">
        <f t="shared" si="92"/>
        <v>1</v>
      </c>
    </row>
    <row r="809" spans="1:103" s="17" customFormat="1" ht="19.5" customHeight="1">
      <c r="A809" s="28">
        <v>57</v>
      </c>
      <c r="B809" s="29" t="s">
        <v>1674</v>
      </c>
      <c r="C809" s="29" t="s">
        <v>1684</v>
      </c>
      <c r="D809" s="29" t="s">
        <v>1685</v>
      </c>
      <c r="E809" s="29" t="s">
        <v>1677</v>
      </c>
      <c r="F809" s="29" t="s">
        <v>1684</v>
      </c>
      <c r="G809" s="29" t="s">
        <v>1685</v>
      </c>
      <c r="H809" s="29"/>
      <c r="I809" s="29" t="s">
        <v>78</v>
      </c>
      <c r="J809" s="29" t="s">
        <v>100</v>
      </c>
      <c r="K809" s="29"/>
      <c r="L809" s="29" t="s">
        <v>80</v>
      </c>
      <c r="M809" s="29"/>
      <c r="N809" s="30">
        <v>1000</v>
      </c>
      <c r="O809" s="30">
        <v>13.2</v>
      </c>
      <c r="P809" s="30">
        <v>23.5</v>
      </c>
      <c r="Q809" s="31">
        <v>26.9</v>
      </c>
      <c r="R809" s="30">
        <v>311.5</v>
      </c>
      <c r="S809" s="30">
        <v>1.78</v>
      </c>
      <c r="T809" s="30">
        <v>1440</v>
      </c>
      <c r="U809" s="30">
        <v>2560</v>
      </c>
      <c r="V809" s="32">
        <v>3.7</v>
      </c>
      <c r="W809" s="30">
        <v>11834</v>
      </c>
      <c r="X809" s="30">
        <v>60</v>
      </c>
      <c r="Y809" s="30">
        <v>0.4</v>
      </c>
      <c r="Z809" s="29" t="s">
        <v>86</v>
      </c>
      <c r="AA809" s="29" t="s">
        <v>86</v>
      </c>
      <c r="AB809" s="29"/>
      <c r="AC809" s="29"/>
      <c r="AD809" s="29" t="s">
        <v>84</v>
      </c>
      <c r="AE809" s="29" t="s">
        <v>84</v>
      </c>
      <c r="AF809" s="29" t="s">
        <v>1686</v>
      </c>
      <c r="AG809" s="29"/>
      <c r="AH809" s="29" t="s">
        <v>86</v>
      </c>
      <c r="AI809" s="29"/>
      <c r="AJ809" s="29" t="s">
        <v>86</v>
      </c>
      <c r="AK809" s="29" t="s">
        <v>86</v>
      </c>
      <c r="AL809" s="29" t="s">
        <v>87</v>
      </c>
      <c r="AM809" s="29"/>
      <c r="AN809" s="29" t="s">
        <v>86</v>
      </c>
      <c r="AO809" s="29" t="s">
        <v>86</v>
      </c>
      <c r="AP809" s="29" t="s">
        <v>86</v>
      </c>
      <c r="AQ809" s="29" t="s">
        <v>96</v>
      </c>
      <c r="AR809" s="29"/>
      <c r="AS809" s="29" t="s">
        <v>84</v>
      </c>
      <c r="AT809" s="29" t="s">
        <v>89</v>
      </c>
      <c r="AU809" s="29"/>
      <c r="AV809" s="30">
        <v>5</v>
      </c>
      <c r="AW809" s="29" t="s">
        <v>84</v>
      </c>
      <c r="AX809" s="29" t="s">
        <v>84</v>
      </c>
      <c r="AY809" s="30">
        <v>350</v>
      </c>
      <c r="AZ809" s="30">
        <v>356</v>
      </c>
      <c r="BA809" s="30">
        <v>288</v>
      </c>
      <c r="BB809" s="30">
        <v>200</v>
      </c>
      <c r="BC809" s="29"/>
      <c r="BD809" s="29"/>
      <c r="BE809" s="30">
        <v>21.33</v>
      </c>
      <c r="BF809" s="29"/>
      <c r="BG809" s="30">
        <v>0.55000000000000004</v>
      </c>
      <c r="BH809" s="29"/>
      <c r="BI809" s="29"/>
      <c r="BJ809" s="30">
        <v>0.23</v>
      </c>
      <c r="BK809" s="30">
        <v>68.53</v>
      </c>
      <c r="BL809" s="30">
        <v>68.53</v>
      </c>
      <c r="BM809" s="30">
        <v>73.900000000000006</v>
      </c>
      <c r="BN809" s="29"/>
      <c r="BO809" s="29"/>
      <c r="BP809" s="30">
        <v>0.24</v>
      </c>
      <c r="BQ809" s="30">
        <v>0.56000000000000005</v>
      </c>
      <c r="BR809" s="30">
        <v>0</v>
      </c>
      <c r="BS809" s="30">
        <v>20.99</v>
      </c>
      <c r="BT809" s="30">
        <v>67.540000000000006</v>
      </c>
      <c r="BU809" s="29"/>
      <c r="BV809" s="30">
        <v>0</v>
      </c>
      <c r="BW809" s="28">
        <v>57</v>
      </c>
      <c r="BX809" s="33">
        <f t="shared" si="87"/>
        <v>68.529479999999992</v>
      </c>
      <c r="BY809" s="34">
        <f>IF(COUNTIF($G$2:G809,G809)=1,1,0)</f>
        <v>1</v>
      </c>
      <c r="BZ809" s="34">
        <f t="shared" si="88"/>
        <v>2</v>
      </c>
      <c r="CA809" s="28" t="s">
        <v>3405</v>
      </c>
      <c r="CB809" s="34" t="b">
        <f t="shared" si="93"/>
        <v>0</v>
      </c>
      <c r="CC809" s="34" t="b">
        <f t="shared" si="89"/>
        <v>0</v>
      </c>
      <c r="CD809" s="34" t="b">
        <f t="array" ref="CD809">ISNUMBER(SEARCH("Touch Screen",$AJ809))</f>
        <v>0</v>
      </c>
      <c r="CE809" s="34"/>
      <c r="CF809" s="34"/>
      <c r="CG809" s="32">
        <v>40</v>
      </c>
      <c r="CH809" s="28">
        <v>1</v>
      </c>
      <c r="CI809" s="33">
        <f>('2. AC Monitors'!$A$8*'1. Version 7 Dataset'!$R809)+('1. Version 7 Dataset'!$V809*'2. AC Monitors'!$B$8)+'2. AC Monitors'!$C$8</f>
        <v>61.542999999999999</v>
      </c>
      <c r="CJ809" s="35">
        <f>BX809-('2. AC Monitors'!$B$8*V809)</f>
        <v>52.989479999999993</v>
      </c>
      <c r="CK809" s="33">
        <f>IF($CH809=0,CJ809,CJ809-('2. AC Monitors'!$A$15*'1. Version 7 Dataset'!$CG809))</f>
        <v>47.389479999999992</v>
      </c>
      <c r="CL809" s="33">
        <f>IF($CC809=TRUE,'1. Version 7 Dataset'!CK809-($CI809*'2. AC Monitors'!$B$15),'1. Version 7 Dataset'!CK809)</f>
        <v>47.389479999999992</v>
      </c>
      <c r="CM809" s="33">
        <f>IF($CD809=TRUE,CL809-($CI809*'2. AC Monitors'!$D$15),CL809)</f>
        <v>47.389479999999992</v>
      </c>
      <c r="CN809" s="33">
        <f>IF($CB809=TRUE,CM809-($CI809*'2. AC Monitors'!$E$15),CM809)</f>
        <v>47.389479999999992</v>
      </c>
      <c r="CO809" s="33">
        <f>IF($CA809="DC",CN809+(CI809*(1-'2. AC Monitors'!$D$21)),CN809)</f>
        <v>47.389479999999992</v>
      </c>
      <c r="CP809" s="35">
        <f>('2. AC Monitors'!$A$8*'1. Version 7 Dataset'!$R809)+'2. AC Monitors'!$C$8</f>
        <v>46.003</v>
      </c>
      <c r="CQ809" s="35">
        <f t="shared" si="90"/>
        <v>0</v>
      </c>
      <c r="CR809" s="33">
        <f>(IF(CD809=TRUE,CI809+(CI809*'2. AC Monitors'!$D$15),'1. Version 7 Dataset'!CI809))*0.85</f>
        <v>52.311549999999997</v>
      </c>
      <c r="CS809" s="35">
        <f t="shared" si="91"/>
        <v>0</v>
      </c>
      <c r="CT809" s="35">
        <f>($AZ809*$R809*'3. Signage Displays'!$A$7)+'3. Signage Displays'!$B$7*TANH('3. Signage Displays'!$C$7*('1. Version 7 Dataset'!$R809+'3. Signage Displays'!$D$7)+'3. Signage Displays'!$E$7)+'3. Signage Displays'!$F$7</f>
        <v>38.264057626443197</v>
      </c>
      <c r="CU809" s="36">
        <f>($AZ809*$R809*'3. Signage Displays'!$A$7)</f>
        <v>4.4357600000000001</v>
      </c>
      <c r="CV809" s="37">
        <f>BE809-(AZ809*R809*'3. Signage Displays'!$A$7)</f>
        <v>16.894239999999996</v>
      </c>
      <c r="CW809" s="37">
        <f>IF(CC809=TRUE,CV809-(CT809*'3. Signage Displays'!$A$12),CV809)</f>
        <v>16.894239999999996</v>
      </c>
      <c r="CX809" s="38">
        <f>'3. Signage Displays'!$B$7*TANH('3. Signage Displays'!$C$7*('1. Version 7 Dataset'!R809+'3. Signage Displays'!$D$7)+'3. Signage Displays'!$E$7)+'3. Signage Displays'!$F$7</f>
        <v>33.828297626443195</v>
      </c>
      <c r="CY809" s="28">
        <f t="shared" si="92"/>
        <v>1</v>
      </c>
    </row>
    <row r="810" spans="1:103" s="17" customFormat="1" ht="19.5" customHeight="1">
      <c r="A810" s="28">
        <v>58</v>
      </c>
      <c r="B810" s="29" t="s">
        <v>1674</v>
      </c>
      <c r="C810" s="29" t="s">
        <v>1687</v>
      </c>
      <c r="D810" s="29" t="s">
        <v>1688</v>
      </c>
      <c r="E810" s="29" t="s">
        <v>1677</v>
      </c>
      <c r="F810" s="29" t="s">
        <v>1689</v>
      </c>
      <c r="G810" s="29" t="s">
        <v>1688</v>
      </c>
      <c r="H810" s="29" t="s">
        <v>1690</v>
      </c>
      <c r="I810" s="29" t="s">
        <v>78</v>
      </c>
      <c r="J810" s="29" t="s">
        <v>100</v>
      </c>
      <c r="K810" s="29"/>
      <c r="L810" s="29" t="s">
        <v>80</v>
      </c>
      <c r="M810" s="29"/>
      <c r="N810" s="30">
        <v>1000</v>
      </c>
      <c r="O810" s="30">
        <v>13.2</v>
      </c>
      <c r="P810" s="30">
        <v>23.5</v>
      </c>
      <c r="Q810" s="31">
        <v>26.9</v>
      </c>
      <c r="R810" s="30">
        <v>311.5</v>
      </c>
      <c r="S810" s="30">
        <v>1.78</v>
      </c>
      <c r="T810" s="30">
        <v>1440</v>
      </c>
      <c r="U810" s="30">
        <v>2560</v>
      </c>
      <c r="V810" s="32">
        <v>3.7</v>
      </c>
      <c r="W810" s="30">
        <v>11834</v>
      </c>
      <c r="X810" s="30">
        <v>60</v>
      </c>
      <c r="Y810" s="30">
        <v>0.4</v>
      </c>
      <c r="Z810" s="29" t="s">
        <v>86</v>
      </c>
      <c r="AA810" s="29" t="s">
        <v>86</v>
      </c>
      <c r="AB810" s="29"/>
      <c r="AC810" s="29"/>
      <c r="AD810" s="29" t="s">
        <v>84</v>
      </c>
      <c r="AE810" s="29" t="s">
        <v>84</v>
      </c>
      <c r="AF810" s="29" t="s">
        <v>264</v>
      </c>
      <c r="AG810" s="29"/>
      <c r="AH810" s="29" t="s">
        <v>86</v>
      </c>
      <c r="AI810" s="29"/>
      <c r="AJ810" s="29" t="s">
        <v>86</v>
      </c>
      <c r="AK810" s="29" t="s">
        <v>86</v>
      </c>
      <c r="AL810" s="29" t="s">
        <v>87</v>
      </c>
      <c r="AM810" s="29"/>
      <c r="AN810" s="29" t="s">
        <v>86</v>
      </c>
      <c r="AO810" s="29" t="s">
        <v>86</v>
      </c>
      <c r="AP810" s="29" t="s">
        <v>86</v>
      </c>
      <c r="AQ810" s="29" t="s">
        <v>96</v>
      </c>
      <c r="AR810" s="29"/>
      <c r="AS810" s="29" t="s">
        <v>84</v>
      </c>
      <c r="AT810" s="29" t="s">
        <v>89</v>
      </c>
      <c r="AU810" s="29"/>
      <c r="AV810" s="30">
        <v>5</v>
      </c>
      <c r="AW810" s="29" t="s">
        <v>84</v>
      </c>
      <c r="AX810" s="29" t="s">
        <v>84</v>
      </c>
      <c r="AY810" s="30">
        <v>350</v>
      </c>
      <c r="AZ810" s="30">
        <v>356</v>
      </c>
      <c r="BA810" s="30">
        <v>288</v>
      </c>
      <c r="BB810" s="30">
        <v>200</v>
      </c>
      <c r="BC810" s="29"/>
      <c r="BD810" s="29"/>
      <c r="BE810" s="30">
        <v>21.33</v>
      </c>
      <c r="BF810" s="29"/>
      <c r="BG810" s="30">
        <v>0.55000000000000004</v>
      </c>
      <c r="BH810" s="29"/>
      <c r="BI810" s="29"/>
      <c r="BJ810" s="30">
        <v>0.23</v>
      </c>
      <c r="BK810" s="30">
        <v>68.53</v>
      </c>
      <c r="BL810" s="30">
        <v>68.53</v>
      </c>
      <c r="BM810" s="30">
        <v>73.900000000000006</v>
      </c>
      <c r="BN810" s="29"/>
      <c r="BO810" s="29"/>
      <c r="BP810" s="30">
        <v>0.24</v>
      </c>
      <c r="BQ810" s="30">
        <v>0.56000000000000005</v>
      </c>
      <c r="BR810" s="30">
        <v>0</v>
      </c>
      <c r="BS810" s="30">
        <v>20.99</v>
      </c>
      <c r="BT810" s="30">
        <v>67.540000000000006</v>
      </c>
      <c r="BU810" s="29"/>
      <c r="BV810" s="30">
        <v>0</v>
      </c>
      <c r="BW810" s="28">
        <v>58</v>
      </c>
      <c r="BX810" s="33">
        <f t="shared" si="87"/>
        <v>68.529479999999992</v>
      </c>
      <c r="BY810" s="34">
        <f>IF(COUNTIF($G$2:G810,G810)=1,1,0)</f>
        <v>1</v>
      </c>
      <c r="BZ810" s="34">
        <f t="shared" si="88"/>
        <v>2</v>
      </c>
      <c r="CA810" s="28" t="s">
        <v>3405</v>
      </c>
      <c r="CB810" s="34" t="b">
        <f t="shared" si="93"/>
        <v>0</v>
      </c>
      <c r="CC810" s="34" t="b">
        <f t="shared" si="89"/>
        <v>0</v>
      </c>
      <c r="CD810" s="34" t="b">
        <f t="array" ref="CD810">ISNUMBER(SEARCH("Touch Screen",$AJ810))</f>
        <v>0</v>
      </c>
      <c r="CE810" s="34"/>
      <c r="CF810" s="34"/>
      <c r="CG810" s="32">
        <v>40</v>
      </c>
      <c r="CH810" s="28">
        <v>1</v>
      </c>
      <c r="CI810" s="33">
        <f>('2. AC Monitors'!$A$8*'1. Version 7 Dataset'!$R810)+('1. Version 7 Dataset'!$V810*'2. AC Monitors'!$B$8)+'2. AC Monitors'!$C$8</f>
        <v>61.542999999999999</v>
      </c>
      <c r="CJ810" s="35">
        <f>BX810-('2. AC Monitors'!$B$8*V810)</f>
        <v>52.989479999999993</v>
      </c>
      <c r="CK810" s="33">
        <f>IF($CH810=0,CJ810,CJ810-('2. AC Monitors'!$A$15*'1. Version 7 Dataset'!$CG810))</f>
        <v>47.389479999999992</v>
      </c>
      <c r="CL810" s="33">
        <f>IF($CC810=TRUE,'1. Version 7 Dataset'!CK810-($CI810*'2. AC Monitors'!$B$15),'1. Version 7 Dataset'!CK810)</f>
        <v>47.389479999999992</v>
      </c>
      <c r="CM810" s="33">
        <f>IF($CD810=TRUE,CL810-($CI810*'2. AC Monitors'!$D$15),CL810)</f>
        <v>47.389479999999992</v>
      </c>
      <c r="CN810" s="33">
        <f>IF($CB810=TRUE,CM810-($CI810*'2. AC Monitors'!$E$15),CM810)</f>
        <v>47.389479999999992</v>
      </c>
      <c r="CO810" s="33">
        <f>IF($CA810="DC",CN810+(CI810*(1-'2. AC Monitors'!$D$21)),CN810)</f>
        <v>47.389479999999992</v>
      </c>
      <c r="CP810" s="35">
        <f>('2. AC Monitors'!$A$8*'1. Version 7 Dataset'!$R810)+'2. AC Monitors'!$C$8</f>
        <v>46.003</v>
      </c>
      <c r="CQ810" s="35">
        <f t="shared" si="90"/>
        <v>0</v>
      </c>
      <c r="CR810" s="33">
        <f>(IF(CD810=TRUE,CI810+(CI810*'2. AC Monitors'!$D$15),'1. Version 7 Dataset'!CI810))*0.85</f>
        <v>52.311549999999997</v>
      </c>
      <c r="CS810" s="35">
        <f t="shared" si="91"/>
        <v>0</v>
      </c>
      <c r="CT810" s="35">
        <f>($AZ810*$R810*'3. Signage Displays'!$A$7)+'3. Signage Displays'!$B$7*TANH('3. Signage Displays'!$C$7*('1. Version 7 Dataset'!$R810+'3. Signage Displays'!$D$7)+'3. Signage Displays'!$E$7)+'3. Signage Displays'!$F$7</f>
        <v>38.264057626443197</v>
      </c>
      <c r="CU810" s="36">
        <f>($AZ810*$R810*'3. Signage Displays'!$A$7)</f>
        <v>4.4357600000000001</v>
      </c>
      <c r="CV810" s="37">
        <f>BE810-(AZ810*R810*'3. Signage Displays'!$A$7)</f>
        <v>16.894239999999996</v>
      </c>
      <c r="CW810" s="37">
        <f>IF(CC810=TRUE,CV810-(CT810*'3. Signage Displays'!$A$12),CV810)</f>
        <v>16.894239999999996</v>
      </c>
      <c r="CX810" s="38">
        <f>'3. Signage Displays'!$B$7*TANH('3. Signage Displays'!$C$7*('1. Version 7 Dataset'!R810+'3. Signage Displays'!$D$7)+'3. Signage Displays'!$E$7)+'3. Signage Displays'!$F$7</f>
        <v>33.828297626443195</v>
      </c>
      <c r="CY810" s="28">
        <f t="shared" si="92"/>
        <v>1</v>
      </c>
    </row>
    <row r="811" spans="1:103" s="17" customFormat="1" ht="19.5" customHeight="1">
      <c r="A811" s="28">
        <v>62</v>
      </c>
      <c r="B811" s="29" t="s">
        <v>1639</v>
      </c>
      <c r="C811" s="29" t="s">
        <v>1656</v>
      </c>
      <c r="D811" s="29" t="s">
        <v>1657</v>
      </c>
      <c r="E811" s="29" t="s">
        <v>1642</v>
      </c>
      <c r="F811" s="29" t="s">
        <v>1658</v>
      </c>
      <c r="G811" s="29" t="s">
        <v>1657</v>
      </c>
      <c r="H811" s="29" t="s">
        <v>1659</v>
      </c>
      <c r="I811" s="29" t="s">
        <v>78</v>
      </c>
      <c r="J811" s="29" t="s">
        <v>88</v>
      </c>
      <c r="K811" s="29" t="s">
        <v>158</v>
      </c>
      <c r="L811" s="29" t="s">
        <v>80</v>
      </c>
      <c r="M811" s="29"/>
      <c r="N811" s="30">
        <v>1000</v>
      </c>
      <c r="O811" s="30">
        <v>13.2</v>
      </c>
      <c r="P811" s="30">
        <v>23.5</v>
      </c>
      <c r="Q811" s="31">
        <v>27</v>
      </c>
      <c r="R811" s="30">
        <v>311.5</v>
      </c>
      <c r="S811" s="30">
        <v>1.78</v>
      </c>
      <c r="T811" s="30">
        <v>1440</v>
      </c>
      <c r="U811" s="30">
        <v>2560</v>
      </c>
      <c r="V811" s="32">
        <v>3.7</v>
      </c>
      <c r="W811" s="30">
        <v>11834</v>
      </c>
      <c r="X811" s="30">
        <v>60</v>
      </c>
      <c r="Y811" s="30">
        <v>0.3</v>
      </c>
      <c r="Z811" s="29" t="s">
        <v>86</v>
      </c>
      <c r="AA811" s="29" t="s">
        <v>86</v>
      </c>
      <c r="AB811" s="29"/>
      <c r="AC811" s="29"/>
      <c r="AD811" s="29" t="s">
        <v>84</v>
      </c>
      <c r="AE811" s="29" t="s">
        <v>83</v>
      </c>
      <c r="AF811" s="29" t="s">
        <v>168</v>
      </c>
      <c r="AG811" s="29"/>
      <c r="AH811" s="29" t="s">
        <v>86</v>
      </c>
      <c r="AI811" s="29"/>
      <c r="AJ811" s="29" t="s">
        <v>86</v>
      </c>
      <c r="AK811" s="29" t="s">
        <v>86</v>
      </c>
      <c r="AL811" s="29" t="s">
        <v>87</v>
      </c>
      <c r="AM811" s="29"/>
      <c r="AN811" s="29" t="s">
        <v>86</v>
      </c>
      <c r="AO811" s="29" t="s">
        <v>86</v>
      </c>
      <c r="AP811" s="29" t="s">
        <v>86</v>
      </c>
      <c r="AQ811" s="29" t="s">
        <v>96</v>
      </c>
      <c r="AR811" s="29"/>
      <c r="AS811" s="29" t="s">
        <v>84</v>
      </c>
      <c r="AT811" s="29" t="s">
        <v>89</v>
      </c>
      <c r="AU811" s="29"/>
      <c r="AV811" s="29"/>
      <c r="AW811" s="29" t="s">
        <v>84</v>
      </c>
      <c r="AX811" s="29" t="s">
        <v>84</v>
      </c>
      <c r="AY811" s="30">
        <v>300</v>
      </c>
      <c r="AZ811" s="30">
        <v>306.5</v>
      </c>
      <c r="BA811" s="30">
        <v>256.10000000000002</v>
      </c>
      <c r="BB811" s="30">
        <v>200</v>
      </c>
      <c r="BC811" s="29"/>
      <c r="BD811" s="29"/>
      <c r="BE811" s="30">
        <v>23.47</v>
      </c>
      <c r="BF811" s="29"/>
      <c r="BG811" s="30">
        <v>0.2</v>
      </c>
      <c r="BH811" s="29"/>
      <c r="BI811" s="29"/>
      <c r="BJ811" s="30">
        <v>0.14000000000000001</v>
      </c>
      <c r="BK811" s="30">
        <v>73.099999999999994</v>
      </c>
      <c r="BL811" s="30">
        <v>73.099999999999994</v>
      </c>
      <c r="BM811" s="30">
        <v>73.900000000000006</v>
      </c>
      <c r="BN811" s="29"/>
      <c r="BO811" s="29"/>
      <c r="BP811" s="30">
        <v>0.19</v>
      </c>
      <c r="BQ811" s="30">
        <v>0.24</v>
      </c>
      <c r="BR811" s="29"/>
      <c r="BS811" s="30">
        <v>23.61</v>
      </c>
      <c r="BT811" s="30">
        <v>73.75</v>
      </c>
      <c r="BU811" s="29"/>
      <c r="BV811" s="30">
        <v>0</v>
      </c>
      <c r="BW811" s="28">
        <v>62</v>
      </c>
      <c r="BX811" s="33">
        <f t="shared" si="87"/>
        <v>73.097819999999999</v>
      </c>
      <c r="BY811" s="34">
        <f>IF(COUNTIF($G$2:G811,G811)=1,1,0)</f>
        <v>1</v>
      </c>
      <c r="BZ811" s="34">
        <f t="shared" si="88"/>
        <v>2</v>
      </c>
      <c r="CA811" s="28" t="s">
        <v>3405</v>
      </c>
      <c r="CB811" s="34" t="b">
        <f t="shared" si="93"/>
        <v>0</v>
      </c>
      <c r="CC811" s="34" t="b">
        <f t="shared" si="89"/>
        <v>0</v>
      </c>
      <c r="CD811" s="34" t="b">
        <f t="array" ref="CD811">ISNUMBER(SEARCH("Touch Screen",$AJ811))</f>
        <v>0</v>
      </c>
      <c r="CE811" s="34"/>
      <c r="CF811" s="34"/>
      <c r="CG811" s="32">
        <v>30</v>
      </c>
      <c r="CH811" s="28">
        <v>1</v>
      </c>
      <c r="CI811" s="33">
        <f>('2. AC Monitors'!$A$8*'1. Version 7 Dataset'!$R811)+('1. Version 7 Dataset'!$V811*'2. AC Monitors'!$B$8)+'2. AC Monitors'!$C$8</f>
        <v>61.542999999999999</v>
      </c>
      <c r="CJ811" s="35">
        <f>BX811-('2. AC Monitors'!$B$8*V811)</f>
        <v>57.55782</v>
      </c>
      <c r="CK811" s="33">
        <f>IF($CH811=0,CJ811,CJ811-('2. AC Monitors'!$A$15*'1. Version 7 Dataset'!$CG811))</f>
        <v>53.357819999999997</v>
      </c>
      <c r="CL811" s="33">
        <f>IF($CC811=TRUE,'1. Version 7 Dataset'!CK811-($CI811*'2. AC Monitors'!$B$15),'1. Version 7 Dataset'!CK811)</f>
        <v>53.357819999999997</v>
      </c>
      <c r="CM811" s="33">
        <f>IF($CD811=TRUE,CL811-($CI811*'2. AC Monitors'!$D$15),CL811)</f>
        <v>53.357819999999997</v>
      </c>
      <c r="CN811" s="33">
        <f>IF($CB811=TRUE,CM811-($CI811*'2. AC Monitors'!$E$15),CM811)</f>
        <v>53.357819999999997</v>
      </c>
      <c r="CO811" s="33">
        <f>IF($CA811="DC",CN811+(CI811*(1-'2. AC Monitors'!$D$21)),CN811)</f>
        <v>53.357819999999997</v>
      </c>
      <c r="CP811" s="35">
        <f>('2. AC Monitors'!$A$8*'1. Version 7 Dataset'!$R811)+'2. AC Monitors'!$C$8</f>
        <v>46.003</v>
      </c>
      <c r="CQ811" s="35">
        <f t="shared" si="90"/>
        <v>0</v>
      </c>
      <c r="CR811" s="33">
        <f>(IF(CD811=TRUE,CI811+(CI811*'2. AC Monitors'!$D$15),'1. Version 7 Dataset'!CI811))*0.85</f>
        <v>52.311549999999997</v>
      </c>
      <c r="CS811" s="35">
        <f t="shared" si="91"/>
        <v>0</v>
      </c>
      <c r="CT811" s="35">
        <f>($AZ811*$R811*'3. Signage Displays'!$A$7)+'3. Signage Displays'!$B$7*TANH('3. Signage Displays'!$C$7*('1. Version 7 Dataset'!$R811+'3. Signage Displays'!$D$7)+'3. Signage Displays'!$E$7)+'3. Signage Displays'!$F$7</f>
        <v>37.647287626443202</v>
      </c>
      <c r="CU811" s="36">
        <f>($AZ811*$R811*'3. Signage Displays'!$A$7)</f>
        <v>3.8189900000000003</v>
      </c>
      <c r="CV811" s="37">
        <f>BE811-(AZ811*R811*'3. Signage Displays'!$A$7)</f>
        <v>19.651009999999999</v>
      </c>
      <c r="CW811" s="37">
        <f>IF(CC811=TRUE,CV811-(CT811*'3. Signage Displays'!$A$12),CV811)</f>
        <v>19.651009999999999</v>
      </c>
      <c r="CX811" s="38">
        <f>'3. Signage Displays'!$B$7*TANH('3. Signage Displays'!$C$7*('1. Version 7 Dataset'!R811+'3. Signage Displays'!$D$7)+'3. Signage Displays'!$E$7)+'3. Signage Displays'!$F$7</f>
        <v>33.828297626443195</v>
      </c>
      <c r="CY811" s="28">
        <f t="shared" si="92"/>
        <v>1</v>
      </c>
    </row>
    <row r="812" spans="1:103" s="17" customFormat="1" ht="19.5" customHeight="1">
      <c r="A812" s="28">
        <v>193</v>
      </c>
      <c r="B812" s="29" t="s">
        <v>3083</v>
      </c>
      <c r="C812" s="29" t="s">
        <v>3327</v>
      </c>
      <c r="D812" s="29" t="s">
        <v>3325</v>
      </c>
      <c r="E812" s="29" t="s">
        <v>3086</v>
      </c>
      <c r="F812" s="29" t="s">
        <v>3327</v>
      </c>
      <c r="G812" s="29" t="s">
        <v>3328</v>
      </c>
      <c r="H812" s="29" t="s">
        <v>3326</v>
      </c>
      <c r="I812" s="29" t="s">
        <v>78</v>
      </c>
      <c r="J812" s="29" t="s">
        <v>100</v>
      </c>
      <c r="K812" s="29"/>
      <c r="L812" s="29" t="s">
        <v>80</v>
      </c>
      <c r="M812" s="29"/>
      <c r="N812" s="30">
        <v>1000</v>
      </c>
      <c r="O812" s="30">
        <v>13.2</v>
      </c>
      <c r="P812" s="30">
        <v>23.5</v>
      </c>
      <c r="Q812" s="31">
        <v>27</v>
      </c>
      <c r="R812" s="30">
        <v>311.5</v>
      </c>
      <c r="S812" s="30">
        <v>1.78</v>
      </c>
      <c r="T812" s="30">
        <v>1440</v>
      </c>
      <c r="U812" s="30">
        <v>2560</v>
      </c>
      <c r="V812" s="32">
        <v>3.7</v>
      </c>
      <c r="W812" s="30">
        <v>11834</v>
      </c>
      <c r="X812" s="30">
        <v>60</v>
      </c>
      <c r="Y812" s="30">
        <v>0.3</v>
      </c>
      <c r="Z812" s="29" t="s">
        <v>86</v>
      </c>
      <c r="AA812" s="29" t="s">
        <v>86</v>
      </c>
      <c r="AB812" s="29"/>
      <c r="AC812" s="29"/>
      <c r="AD812" s="29" t="s">
        <v>84</v>
      </c>
      <c r="AE812" s="29" t="s">
        <v>83</v>
      </c>
      <c r="AF812" s="29" t="s">
        <v>168</v>
      </c>
      <c r="AG812" s="29"/>
      <c r="AH812" s="29" t="s">
        <v>86</v>
      </c>
      <c r="AI812" s="29"/>
      <c r="AJ812" s="29" t="s">
        <v>86</v>
      </c>
      <c r="AK812" s="29" t="s">
        <v>86</v>
      </c>
      <c r="AL812" s="29" t="s">
        <v>87</v>
      </c>
      <c r="AM812" s="29"/>
      <c r="AN812" s="29" t="s">
        <v>86</v>
      </c>
      <c r="AO812" s="29" t="s">
        <v>86</v>
      </c>
      <c r="AP812" s="29" t="s">
        <v>86</v>
      </c>
      <c r="AQ812" s="29" t="s">
        <v>96</v>
      </c>
      <c r="AR812" s="29"/>
      <c r="AS812" s="29" t="s">
        <v>84</v>
      </c>
      <c r="AT812" s="29" t="s">
        <v>89</v>
      </c>
      <c r="AU812" s="29"/>
      <c r="AV812" s="30">
        <v>5</v>
      </c>
      <c r="AW812" s="29" t="s">
        <v>84</v>
      </c>
      <c r="AX812" s="29" t="s">
        <v>84</v>
      </c>
      <c r="AY812" s="30">
        <v>300</v>
      </c>
      <c r="AZ812" s="30">
        <v>356.2</v>
      </c>
      <c r="BA812" s="30">
        <v>351.9</v>
      </c>
      <c r="BB812" s="30">
        <v>200</v>
      </c>
      <c r="BC812" s="29"/>
      <c r="BD812" s="29"/>
      <c r="BE812" s="30">
        <v>18.600000000000001</v>
      </c>
      <c r="BF812" s="29"/>
      <c r="BG812" s="30">
        <v>0.2</v>
      </c>
      <c r="BH812" s="30">
        <v>0</v>
      </c>
      <c r="BI812" s="29"/>
      <c r="BJ812" s="30">
        <v>0.06</v>
      </c>
      <c r="BK812" s="30">
        <v>58.3</v>
      </c>
      <c r="BL812" s="30">
        <v>58.3</v>
      </c>
      <c r="BM812" s="30">
        <v>73.900000000000006</v>
      </c>
      <c r="BN812" s="29"/>
      <c r="BO812" s="29"/>
      <c r="BP812" s="30">
        <v>0.18</v>
      </c>
      <c r="BQ812" s="30">
        <v>0.24</v>
      </c>
      <c r="BR812" s="29"/>
      <c r="BS812" s="30">
        <v>19.5</v>
      </c>
      <c r="BT812" s="30">
        <v>61.2</v>
      </c>
      <c r="BU812" s="29"/>
      <c r="BV812" s="30">
        <v>0</v>
      </c>
      <c r="BW812" s="28">
        <v>193</v>
      </c>
      <c r="BX812" s="33">
        <f t="shared" si="87"/>
        <v>58.166399999999996</v>
      </c>
      <c r="BY812" s="34">
        <f>IF(COUNTIF($G$2:G812,G812)=1,1,0)</f>
        <v>1</v>
      </c>
      <c r="BZ812" s="34">
        <f t="shared" si="88"/>
        <v>2</v>
      </c>
      <c r="CA812" s="28" t="s">
        <v>3405</v>
      </c>
      <c r="CB812" s="34" t="b">
        <f t="shared" si="93"/>
        <v>0</v>
      </c>
      <c r="CC812" s="34" t="b">
        <f t="shared" si="89"/>
        <v>0</v>
      </c>
      <c r="CD812" s="34" t="b">
        <f t="array" ref="CD812">ISNUMBER(SEARCH("Touch Screen",$AJ812))</f>
        <v>0</v>
      </c>
      <c r="CE812" s="34"/>
      <c r="CF812" s="34"/>
      <c r="CG812" s="32">
        <v>30</v>
      </c>
      <c r="CH812" s="28">
        <v>1</v>
      </c>
      <c r="CI812" s="33">
        <f>('2. AC Monitors'!$A$8*'1. Version 7 Dataset'!$R812)+('1. Version 7 Dataset'!$V812*'2. AC Monitors'!$B$8)+'2. AC Monitors'!$C$8</f>
        <v>61.542999999999999</v>
      </c>
      <c r="CJ812" s="35">
        <f>BX812-('2. AC Monitors'!$B$8*V812)</f>
        <v>42.626399999999997</v>
      </c>
      <c r="CK812" s="33">
        <f>IF($CH812=0,CJ812,CJ812-('2. AC Monitors'!$A$15*'1. Version 7 Dataset'!$CG812))</f>
        <v>38.426399999999994</v>
      </c>
      <c r="CL812" s="33">
        <f>IF($CC812=TRUE,'1. Version 7 Dataset'!CK812-($CI812*'2. AC Monitors'!$B$15),'1. Version 7 Dataset'!CK812)</f>
        <v>38.426399999999994</v>
      </c>
      <c r="CM812" s="33">
        <f>IF($CD812=TRUE,CL812-($CI812*'2. AC Monitors'!$D$15),CL812)</f>
        <v>38.426399999999994</v>
      </c>
      <c r="CN812" s="33">
        <f>IF($CB812=TRUE,CM812-($CI812*'2. AC Monitors'!$E$15),CM812)</f>
        <v>38.426399999999994</v>
      </c>
      <c r="CO812" s="33">
        <f>IF($CA812="DC",CN812+(CI812*(1-'2. AC Monitors'!$D$21)),CN812)</f>
        <v>38.426399999999994</v>
      </c>
      <c r="CP812" s="35">
        <f>('2. AC Monitors'!$A$8*'1. Version 7 Dataset'!$R812)+'2. AC Monitors'!$C$8</f>
        <v>46.003</v>
      </c>
      <c r="CQ812" s="35">
        <f t="shared" si="90"/>
        <v>1</v>
      </c>
      <c r="CR812" s="33">
        <f>(IF(CD812=TRUE,CI812+(CI812*'2. AC Monitors'!$D$15),'1. Version 7 Dataset'!CI812))*0.85</f>
        <v>52.311549999999997</v>
      </c>
      <c r="CS812" s="35">
        <f t="shared" si="91"/>
        <v>0</v>
      </c>
      <c r="CT812" s="35">
        <f>($AZ812*$R812*'3. Signage Displays'!$A$7)+'3. Signage Displays'!$B$7*TANH('3. Signage Displays'!$C$7*('1. Version 7 Dataset'!$R812+'3. Signage Displays'!$D$7)+'3. Signage Displays'!$E$7)+'3. Signage Displays'!$F$7</f>
        <v>38.266549626443194</v>
      </c>
      <c r="CU812" s="36">
        <f>($AZ812*$R812*'3. Signage Displays'!$A$7)</f>
        <v>4.4382520000000003</v>
      </c>
      <c r="CV812" s="37">
        <f>BE812-(AZ812*R812*'3. Signage Displays'!$A$7)</f>
        <v>14.161748000000001</v>
      </c>
      <c r="CW812" s="37">
        <f>IF(CC812=TRUE,CV812-(CT812*'3. Signage Displays'!$A$12),CV812)</f>
        <v>14.161748000000001</v>
      </c>
      <c r="CX812" s="38">
        <f>'3. Signage Displays'!$B$7*TANH('3. Signage Displays'!$C$7*('1. Version 7 Dataset'!R812+'3. Signage Displays'!$D$7)+'3. Signage Displays'!$E$7)+'3. Signage Displays'!$F$7</f>
        <v>33.828297626443195</v>
      </c>
      <c r="CY812" s="28">
        <f t="shared" si="92"/>
        <v>1</v>
      </c>
    </row>
    <row r="813" spans="1:103" s="17" customFormat="1" ht="19.5" customHeight="1">
      <c r="A813" s="28">
        <v>226</v>
      </c>
      <c r="B813" s="29" t="s">
        <v>3083</v>
      </c>
      <c r="C813" s="29" t="s">
        <v>3324</v>
      </c>
      <c r="D813" s="29" t="s">
        <v>3325</v>
      </c>
      <c r="E813" s="29" t="s">
        <v>3086</v>
      </c>
      <c r="F813" s="29" t="s">
        <v>3324</v>
      </c>
      <c r="G813" s="29" t="s">
        <v>3325</v>
      </c>
      <c r="H813" s="29" t="s">
        <v>3326</v>
      </c>
      <c r="I813" s="29" t="s">
        <v>78</v>
      </c>
      <c r="J813" s="29" t="s">
        <v>100</v>
      </c>
      <c r="K813" s="29"/>
      <c r="L813" s="29" t="s">
        <v>80</v>
      </c>
      <c r="M813" s="29"/>
      <c r="N813" s="30">
        <v>1000</v>
      </c>
      <c r="O813" s="30">
        <v>13.2</v>
      </c>
      <c r="P813" s="30">
        <v>23.5</v>
      </c>
      <c r="Q813" s="31">
        <v>27</v>
      </c>
      <c r="R813" s="30">
        <v>311.5</v>
      </c>
      <c r="S813" s="30">
        <v>1.78</v>
      </c>
      <c r="T813" s="30">
        <v>1440</v>
      </c>
      <c r="U813" s="30">
        <v>2560</v>
      </c>
      <c r="V813" s="32">
        <v>3.7</v>
      </c>
      <c r="W813" s="30">
        <v>11834</v>
      </c>
      <c r="X813" s="30">
        <v>60</v>
      </c>
      <c r="Y813" s="30">
        <v>0.4</v>
      </c>
      <c r="Z813" s="29" t="s">
        <v>86</v>
      </c>
      <c r="AA813" s="29" t="s">
        <v>86</v>
      </c>
      <c r="AB813" s="29"/>
      <c r="AC813" s="29"/>
      <c r="AD813" s="29" t="s">
        <v>84</v>
      </c>
      <c r="AE813" s="29" t="s">
        <v>83</v>
      </c>
      <c r="AF813" s="29" t="s">
        <v>168</v>
      </c>
      <c r="AG813" s="29"/>
      <c r="AH813" s="29" t="s">
        <v>86</v>
      </c>
      <c r="AI813" s="29"/>
      <c r="AJ813" s="29" t="s">
        <v>86</v>
      </c>
      <c r="AK813" s="29" t="s">
        <v>86</v>
      </c>
      <c r="AL813" s="29" t="s">
        <v>87</v>
      </c>
      <c r="AM813" s="29"/>
      <c r="AN813" s="29" t="s">
        <v>86</v>
      </c>
      <c r="AO813" s="29" t="s">
        <v>86</v>
      </c>
      <c r="AP813" s="29" t="s">
        <v>86</v>
      </c>
      <c r="AQ813" s="29" t="s">
        <v>96</v>
      </c>
      <c r="AR813" s="29"/>
      <c r="AS813" s="29" t="s">
        <v>84</v>
      </c>
      <c r="AT813" s="29" t="s">
        <v>89</v>
      </c>
      <c r="AU813" s="29"/>
      <c r="AV813" s="30">
        <v>5</v>
      </c>
      <c r="AW813" s="29" t="s">
        <v>84</v>
      </c>
      <c r="AX813" s="29" t="s">
        <v>84</v>
      </c>
      <c r="AY813" s="30">
        <v>300</v>
      </c>
      <c r="AZ813" s="30">
        <v>380.5</v>
      </c>
      <c r="BA813" s="30">
        <v>344.8</v>
      </c>
      <c r="BB813" s="30">
        <v>200</v>
      </c>
      <c r="BC813" s="29"/>
      <c r="BD813" s="29"/>
      <c r="BE813" s="30">
        <v>18.57</v>
      </c>
      <c r="BF813" s="29"/>
      <c r="BG813" s="30">
        <v>0.2</v>
      </c>
      <c r="BH813" s="30">
        <v>0</v>
      </c>
      <c r="BI813" s="29"/>
      <c r="BJ813" s="30">
        <v>0.16</v>
      </c>
      <c r="BK813" s="30">
        <v>58.21</v>
      </c>
      <c r="BL813" s="30">
        <v>58.21</v>
      </c>
      <c r="BM813" s="30">
        <v>73.900000000000006</v>
      </c>
      <c r="BN813" s="29"/>
      <c r="BO813" s="29"/>
      <c r="BP813" s="30">
        <v>0.21</v>
      </c>
      <c r="BQ813" s="30">
        <v>0.23</v>
      </c>
      <c r="BR813" s="29"/>
      <c r="BS813" s="30">
        <v>18.62</v>
      </c>
      <c r="BT813" s="30">
        <v>58.42</v>
      </c>
      <c r="BU813" s="29"/>
      <c r="BV813" s="30">
        <v>0</v>
      </c>
      <c r="BW813" s="28">
        <v>226</v>
      </c>
      <c r="BX813" s="33">
        <f t="shared" si="87"/>
        <v>58.074419999999989</v>
      </c>
      <c r="BY813" s="34">
        <f>IF(COUNTIF($G$2:G813,G813)=1,1,0)</f>
        <v>1</v>
      </c>
      <c r="BZ813" s="34">
        <f t="shared" si="88"/>
        <v>2</v>
      </c>
      <c r="CA813" s="28" t="s">
        <v>3405</v>
      </c>
      <c r="CB813" s="34" t="b">
        <f t="shared" si="93"/>
        <v>0</v>
      </c>
      <c r="CC813" s="34" t="b">
        <f t="shared" si="89"/>
        <v>0</v>
      </c>
      <c r="CD813" s="34" t="b">
        <f t="array" ref="CD813">ISNUMBER(SEARCH("Touch Screen",$AJ813))</f>
        <v>0</v>
      </c>
      <c r="CE813" s="34"/>
      <c r="CF813" s="34"/>
      <c r="CG813" s="32">
        <v>40</v>
      </c>
      <c r="CH813" s="28">
        <v>1</v>
      </c>
      <c r="CI813" s="33">
        <f>('2. AC Monitors'!$A$8*'1. Version 7 Dataset'!$R813)+('1. Version 7 Dataset'!$V813*'2. AC Monitors'!$B$8)+'2. AC Monitors'!$C$8</f>
        <v>61.542999999999999</v>
      </c>
      <c r="CJ813" s="35">
        <f>BX813-('2. AC Monitors'!$B$8*V813)</f>
        <v>42.53441999999999</v>
      </c>
      <c r="CK813" s="33">
        <f>IF($CH813=0,CJ813,CJ813-('2. AC Monitors'!$A$15*'1. Version 7 Dataset'!$CG813))</f>
        <v>36.934419999999989</v>
      </c>
      <c r="CL813" s="33">
        <f>IF($CC813=TRUE,'1. Version 7 Dataset'!CK813-($CI813*'2. AC Monitors'!$B$15),'1. Version 7 Dataset'!CK813)</f>
        <v>36.934419999999989</v>
      </c>
      <c r="CM813" s="33">
        <f>IF($CD813=TRUE,CL813-($CI813*'2. AC Monitors'!$D$15),CL813)</f>
        <v>36.934419999999989</v>
      </c>
      <c r="CN813" s="33">
        <f>IF($CB813=TRUE,CM813-($CI813*'2. AC Monitors'!$E$15),CM813)</f>
        <v>36.934419999999989</v>
      </c>
      <c r="CO813" s="33">
        <f>IF($CA813="DC",CN813+(CI813*(1-'2. AC Monitors'!$D$21)),CN813)</f>
        <v>36.934419999999989</v>
      </c>
      <c r="CP813" s="35">
        <f>('2. AC Monitors'!$A$8*'1. Version 7 Dataset'!$R813)+'2. AC Monitors'!$C$8</f>
        <v>46.003</v>
      </c>
      <c r="CQ813" s="35">
        <f t="shared" si="90"/>
        <v>1</v>
      </c>
      <c r="CR813" s="33">
        <f>(IF(CD813=TRUE,CI813+(CI813*'2. AC Monitors'!$D$15),'1. Version 7 Dataset'!CI813))*0.85</f>
        <v>52.311549999999997</v>
      </c>
      <c r="CS813" s="35">
        <f t="shared" si="91"/>
        <v>0</v>
      </c>
      <c r="CT813" s="35">
        <f>($AZ813*$R813*'3. Signage Displays'!$A$7)+'3. Signage Displays'!$B$7*TANH('3. Signage Displays'!$C$7*('1. Version 7 Dataset'!$R813+'3. Signage Displays'!$D$7)+'3. Signage Displays'!$E$7)+'3. Signage Displays'!$F$7</f>
        <v>38.569327626443197</v>
      </c>
      <c r="CU813" s="36">
        <f>($AZ813*$R813*'3. Signage Displays'!$A$7)</f>
        <v>4.7410300000000003</v>
      </c>
      <c r="CV813" s="37">
        <f>BE813-(AZ813*R813*'3. Signage Displays'!$A$7)</f>
        <v>13.82897</v>
      </c>
      <c r="CW813" s="37">
        <f>IF(CC813=TRUE,CV813-(CT813*'3. Signage Displays'!$A$12),CV813)</f>
        <v>13.82897</v>
      </c>
      <c r="CX813" s="38">
        <f>'3. Signage Displays'!$B$7*TANH('3. Signage Displays'!$C$7*('1. Version 7 Dataset'!R813+'3. Signage Displays'!$D$7)+'3. Signage Displays'!$E$7)+'3. Signage Displays'!$F$7</f>
        <v>33.828297626443195</v>
      </c>
      <c r="CY813" s="28">
        <f t="shared" si="92"/>
        <v>1</v>
      </c>
    </row>
    <row r="814" spans="1:103" s="17" customFormat="1" ht="19.5" customHeight="1">
      <c r="A814" s="28">
        <v>239</v>
      </c>
      <c r="B814" s="29" t="s">
        <v>1674</v>
      </c>
      <c r="C814" s="29" t="s">
        <v>1867</v>
      </c>
      <c r="D814" s="29" t="s">
        <v>1868</v>
      </c>
      <c r="E814" s="29" t="s">
        <v>1677</v>
      </c>
      <c r="F814" s="29" t="s">
        <v>1869</v>
      </c>
      <c r="G814" s="29" t="s">
        <v>1868</v>
      </c>
      <c r="H814" s="29" t="s">
        <v>1870</v>
      </c>
      <c r="I814" s="29" t="s">
        <v>78</v>
      </c>
      <c r="J814" s="29" t="s">
        <v>100</v>
      </c>
      <c r="K814" s="29"/>
      <c r="L814" s="29" t="s">
        <v>80</v>
      </c>
      <c r="M814" s="29"/>
      <c r="N814" s="30">
        <v>1000</v>
      </c>
      <c r="O814" s="30">
        <v>13.2</v>
      </c>
      <c r="P814" s="30">
        <v>23.5</v>
      </c>
      <c r="Q814" s="31">
        <v>27</v>
      </c>
      <c r="R814" s="30">
        <v>311.5</v>
      </c>
      <c r="S814" s="30">
        <v>1.78</v>
      </c>
      <c r="T814" s="30">
        <v>1440</v>
      </c>
      <c r="U814" s="30">
        <v>2560</v>
      </c>
      <c r="V814" s="32">
        <v>3.7</v>
      </c>
      <c r="W814" s="30">
        <v>11834</v>
      </c>
      <c r="X814" s="30">
        <v>60</v>
      </c>
      <c r="Y814" s="30">
        <v>0.4</v>
      </c>
      <c r="Z814" s="29" t="s">
        <v>86</v>
      </c>
      <c r="AA814" s="29" t="s">
        <v>86</v>
      </c>
      <c r="AB814" s="29"/>
      <c r="AC814" s="29"/>
      <c r="AD814" s="29" t="s">
        <v>84</v>
      </c>
      <c r="AE814" s="29" t="s">
        <v>84</v>
      </c>
      <c r="AF814" s="29" t="s">
        <v>168</v>
      </c>
      <c r="AG814" s="29"/>
      <c r="AH814" s="29" t="s">
        <v>86</v>
      </c>
      <c r="AI814" s="29"/>
      <c r="AJ814" s="29" t="s">
        <v>86</v>
      </c>
      <c r="AK814" s="29" t="s">
        <v>86</v>
      </c>
      <c r="AL814" s="29" t="s">
        <v>87</v>
      </c>
      <c r="AM814" s="29"/>
      <c r="AN814" s="29" t="s">
        <v>86</v>
      </c>
      <c r="AO814" s="29" t="s">
        <v>86</v>
      </c>
      <c r="AP814" s="29" t="s">
        <v>86</v>
      </c>
      <c r="AQ814" s="29" t="s">
        <v>96</v>
      </c>
      <c r="AR814" s="29"/>
      <c r="AS814" s="29" t="s">
        <v>84</v>
      </c>
      <c r="AT814" s="29" t="s">
        <v>89</v>
      </c>
      <c r="AU814" s="29"/>
      <c r="AV814" s="30">
        <v>5</v>
      </c>
      <c r="AW814" s="29" t="s">
        <v>84</v>
      </c>
      <c r="AX814" s="29" t="s">
        <v>84</v>
      </c>
      <c r="AY814" s="30">
        <v>350</v>
      </c>
      <c r="AZ814" s="30">
        <v>363.9</v>
      </c>
      <c r="BA814" s="30">
        <v>284.60000000000002</v>
      </c>
      <c r="BB814" s="30">
        <v>200</v>
      </c>
      <c r="BC814" s="29"/>
      <c r="BD814" s="29"/>
      <c r="BE814" s="30">
        <v>19.28</v>
      </c>
      <c r="BF814" s="29"/>
      <c r="BG814" s="30">
        <v>0.28000000000000003</v>
      </c>
      <c r="BH814" s="30">
        <v>0</v>
      </c>
      <c r="BI814" s="29"/>
      <c r="BJ814" s="30">
        <v>0.19</v>
      </c>
      <c r="BK814" s="30">
        <v>60.71</v>
      </c>
      <c r="BL814" s="30">
        <v>60.71</v>
      </c>
      <c r="BM814" s="30">
        <v>73.900000000000006</v>
      </c>
      <c r="BN814" s="29"/>
      <c r="BO814" s="29"/>
      <c r="BP814" s="30">
        <v>0.22</v>
      </c>
      <c r="BQ814" s="30">
        <v>0.32</v>
      </c>
      <c r="BR814" s="30">
        <v>0</v>
      </c>
      <c r="BS814" s="30">
        <v>21.28</v>
      </c>
      <c r="BT814" s="30">
        <v>67.069999999999993</v>
      </c>
      <c r="BU814" s="29"/>
      <c r="BV814" s="30">
        <v>0</v>
      </c>
      <c r="BW814" s="28">
        <v>239</v>
      </c>
      <c r="BX814" s="33">
        <f t="shared" si="87"/>
        <v>60.706800000000001</v>
      </c>
      <c r="BY814" s="34">
        <f>IF(COUNTIF($G$2:G814,G814)=1,1,0)</f>
        <v>1</v>
      </c>
      <c r="BZ814" s="34">
        <f t="shared" si="88"/>
        <v>2</v>
      </c>
      <c r="CA814" s="28" t="s">
        <v>3405</v>
      </c>
      <c r="CB814" s="34" t="b">
        <f t="shared" si="93"/>
        <v>0</v>
      </c>
      <c r="CC814" s="34" t="b">
        <f t="shared" si="89"/>
        <v>0</v>
      </c>
      <c r="CD814" s="34" t="b">
        <f t="array" ref="CD814">ISNUMBER(SEARCH("Touch Screen",$AJ814))</f>
        <v>0</v>
      </c>
      <c r="CE814" s="34"/>
      <c r="CF814" s="34"/>
      <c r="CG814" s="32">
        <v>40</v>
      </c>
      <c r="CH814" s="28">
        <v>1</v>
      </c>
      <c r="CI814" s="33">
        <f>('2. AC Monitors'!$A$8*'1. Version 7 Dataset'!$R814)+('1. Version 7 Dataset'!$V814*'2. AC Monitors'!$B$8)+'2. AC Monitors'!$C$8</f>
        <v>61.542999999999999</v>
      </c>
      <c r="CJ814" s="35">
        <f>BX814-('2. AC Monitors'!$B$8*V814)</f>
        <v>45.166800000000002</v>
      </c>
      <c r="CK814" s="33">
        <f>IF($CH814=0,CJ814,CJ814-('2. AC Monitors'!$A$15*'1. Version 7 Dataset'!$CG814))</f>
        <v>39.566800000000001</v>
      </c>
      <c r="CL814" s="33">
        <f>IF($CC814=TRUE,'1. Version 7 Dataset'!CK814-($CI814*'2. AC Monitors'!$B$15),'1. Version 7 Dataset'!CK814)</f>
        <v>39.566800000000001</v>
      </c>
      <c r="CM814" s="33">
        <f>IF($CD814=TRUE,CL814-($CI814*'2. AC Monitors'!$D$15),CL814)</f>
        <v>39.566800000000001</v>
      </c>
      <c r="CN814" s="33">
        <f>IF($CB814=TRUE,CM814-($CI814*'2. AC Monitors'!$E$15),CM814)</f>
        <v>39.566800000000001</v>
      </c>
      <c r="CO814" s="33">
        <f>IF($CA814="DC",CN814+(CI814*(1-'2. AC Monitors'!$D$21)),CN814)</f>
        <v>39.566800000000001</v>
      </c>
      <c r="CP814" s="35">
        <f>('2. AC Monitors'!$A$8*'1. Version 7 Dataset'!$R814)+'2. AC Monitors'!$C$8</f>
        <v>46.003</v>
      </c>
      <c r="CQ814" s="35">
        <f t="shared" si="90"/>
        <v>1</v>
      </c>
      <c r="CR814" s="33">
        <f>(IF(CD814=TRUE,CI814+(CI814*'2. AC Monitors'!$D$15),'1. Version 7 Dataset'!CI814))*0.85</f>
        <v>52.311549999999997</v>
      </c>
      <c r="CS814" s="35">
        <f t="shared" si="91"/>
        <v>0</v>
      </c>
      <c r="CT814" s="35">
        <f>($AZ814*$R814*'3. Signage Displays'!$A$7)+'3. Signage Displays'!$B$7*TANH('3. Signage Displays'!$C$7*('1. Version 7 Dataset'!$R814+'3. Signage Displays'!$D$7)+'3. Signage Displays'!$E$7)+'3. Signage Displays'!$F$7</f>
        <v>38.362491626443202</v>
      </c>
      <c r="CU814" s="36">
        <f>($AZ814*$R814*'3. Signage Displays'!$A$7)</f>
        <v>4.5341940000000003</v>
      </c>
      <c r="CV814" s="37">
        <f>BE814-(AZ814*R814*'3. Signage Displays'!$A$7)</f>
        <v>14.745806000000002</v>
      </c>
      <c r="CW814" s="37">
        <f>IF(CC814=TRUE,CV814-(CT814*'3. Signage Displays'!$A$12),CV814)</f>
        <v>14.745806000000002</v>
      </c>
      <c r="CX814" s="38">
        <f>'3. Signage Displays'!$B$7*TANH('3. Signage Displays'!$C$7*('1. Version 7 Dataset'!R814+'3. Signage Displays'!$D$7)+'3. Signage Displays'!$E$7)+'3. Signage Displays'!$F$7</f>
        <v>33.828297626443195</v>
      </c>
      <c r="CY814" s="28">
        <f t="shared" si="92"/>
        <v>1</v>
      </c>
    </row>
    <row r="815" spans="1:103" s="17" customFormat="1" ht="19.5" customHeight="1">
      <c r="A815" s="28">
        <v>255</v>
      </c>
      <c r="B815" s="29" t="s">
        <v>3083</v>
      </c>
      <c r="C815" s="29" t="s">
        <v>3342</v>
      </c>
      <c r="D815" s="29" t="s">
        <v>3343</v>
      </c>
      <c r="E815" s="40" t="s">
        <v>3344</v>
      </c>
      <c r="F815" s="29" t="s">
        <v>3342</v>
      </c>
      <c r="G815" s="29" t="s">
        <v>3343</v>
      </c>
      <c r="H815" s="29"/>
      <c r="I815" s="29" t="s">
        <v>78</v>
      </c>
      <c r="J815" s="29" t="s">
        <v>88</v>
      </c>
      <c r="K815" s="29" t="s">
        <v>827</v>
      </c>
      <c r="L815" s="29" t="s">
        <v>80</v>
      </c>
      <c r="M815" s="29"/>
      <c r="N815" s="30">
        <v>1000</v>
      </c>
      <c r="O815" s="30">
        <v>15.5</v>
      </c>
      <c r="P815" s="30">
        <v>27.5</v>
      </c>
      <c r="Q815" s="31">
        <v>31.5</v>
      </c>
      <c r="R815" s="30">
        <v>423.99</v>
      </c>
      <c r="S815" s="30">
        <v>1.78</v>
      </c>
      <c r="T815" s="30">
        <v>1440</v>
      </c>
      <c r="U815" s="30">
        <v>2560</v>
      </c>
      <c r="V815" s="32">
        <v>3.7</v>
      </c>
      <c r="W815" s="30">
        <v>8695</v>
      </c>
      <c r="X815" s="30">
        <v>60</v>
      </c>
      <c r="Y815" s="30">
        <v>0.4</v>
      </c>
      <c r="Z815" s="29" t="s">
        <v>86</v>
      </c>
      <c r="AA815" s="29" t="s">
        <v>86</v>
      </c>
      <c r="AB815" s="29"/>
      <c r="AC815" s="29"/>
      <c r="AD815" s="29" t="s">
        <v>84</v>
      </c>
      <c r="AE815" s="29" t="s">
        <v>84</v>
      </c>
      <c r="AF815" s="29" t="s">
        <v>1263</v>
      </c>
      <c r="AG815" s="29" t="s">
        <v>254</v>
      </c>
      <c r="AH815" s="29" t="s">
        <v>86</v>
      </c>
      <c r="AI815" s="29"/>
      <c r="AJ815" s="29" t="s">
        <v>86</v>
      </c>
      <c r="AK815" s="29" t="s">
        <v>86</v>
      </c>
      <c r="AL815" s="29" t="s">
        <v>87</v>
      </c>
      <c r="AM815" s="29" t="s">
        <v>254</v>
      </c>
      <c r="AN815" s="29" t="s">
        <v>86</v>
      </c>
      <c r="AO815" s="29" t="s">
        <v>86</v>
      </c>
      <c r="AP815" s="29" t="s">
        <v>86</v>
      </c>
      <c r="AQ815" s="29" t="s">
        <v>96</v>
      </c>
      <c r="AR815" s="29"/>
      <c r="AS815" s="29" t="s">
        <v>84</v>
      </c>
      <c r="AT815" s="29" t="s">
        <v>89</v>
      </c>
      <c r="AU815" s="29"/>
      <c r="AV815" s="30">
        <v>5</v>
      </c>
      <c r="AW815" s="29" t="s">
        <v>84</v>
      </c>
      <c r="AX815" s="29" t="s">
        <v>84</v>
      </c>
      <c r="AY815" s="30">
        <v>300</v>
      </c>
      <c r="AZ815" s="30">
        <v>314.2</v>
      </c>
      <c r="BA815" s="30">
        <v>276.3</v>
      </c>
      <c r="BB815" s="30">
        <v>200</v>
      </c>
      <c r="BC815" s="29"/>
      <c r="BD815" s="29"/>
      <c r="BE815" s="30">
        <v>34.65</v>
      </c>
      <c r="BF815" s="29"/>
      <c r="BG815" s="30">
        <v>0.17</v>
      </c>
      <c r="BH815" s="30">
        <v>0</v>
      </c>
      <c r="BI815" s="29"/>
      <c r="BJ815" s="30">
        <v>0.11</v>
      </c>
      <c r="BK815" s="30">
        <v>107.2</v>
      </c>
      <c r="BL815" s="30">
        <v>107.2</v>
      </c>
      <c r="BM815" s="30">
        <v>144.4</v>
      </c>
      <c r="BN815" s="29"/>
      <c r="BO815" s="29"/>
      <c r="BP815" s="30">
        <v>0.17</v>
      </c>
      <c r="BQ815" s="30">
        <v>0.24</v>
      </c>
      <c r="BR815" s="30">
        <v>0</v>
      </c>
      <c r="BS815" s="30">
        <v>34.979999999999997</v>
      </c>
      <c r="BT815" s="30">
        <v>108.62</v>
      </c>
      <c r="BU815" s="29"/>
      <c r="BV815" s="30">
        <v>0</v>
      </c>
      <c r="BW815" s="28">
        <v>255</v>
      </c>
      <c r="BX815" s="33">
        <f t="shared" si="87"/>
        <v>107.20487999999999</v>
      </c>
      <c r="BY815" s="34">
        <f>IF(COUNTIF($G$2:G815,G815)=1,1,0)</f>
        <v>1</v>
      </c>
      <c r="BZ815" s="34">
        <f t="shared" si="88"/>
        <v>2</v>
      </c>
      <c r="CA815" s="28" t="s">
        <v>3405</v>
      </c>
      <c r="CB815" s="34" t="b">
        <f t="shared" si="93"/>
        <v>0</v>
      </c>
      <c r="CC815" s="34" t="b">
        <f t="shared" si="89"/>
        <v>0</v>
      </c>
      <c r="CD815" s="34" t="b">
        <f t="array" ref="CD815">ISNUMBER(SEARCH("Touch Screen",$AJ815))</f>
        <v>0</v>
      </c>
      <c r="CE815" s="34"/>
      <c r="CF815" s="34"/>
      <c r="CG815" s="32">
        <v>40</v>
      </c>
      <c r="CH815" s="28">
        <v>1</v>
      </c>
      <c r="CI815" s="33">
        <f>('2. AC Monitors'!$A$8*'1. Version 7 Dataset'!$R815)+('1. Version 7 Dataset'!$V815*'2. AC Monitors'!$B$8)+'2. AC Monitors'!$C$8</f>
        <v>75.266779999999997</v>
      </c>
      <c r="CJ815" s="35">
        <f>BX815-('2. AC Monitors'!$B$8*V815)</f>
        <v>91.664879999999982</v>
      </c>
      <c r="CK815" s="33">
        <f>IF($CH815=0,CJ815,CJ815-('2. AC Monitors'!$A$15*'1. Version 7 Dataset'!$CG815))</f>
        <v>86.064879999999988</v>
      </c>
      <c r="CL815" s="33">
        <f>IF($CC815=TRUE,'1. Version 7 Dataset'!CK815-($CI815*'2. AC Monitors'!$B$15),'1. Version 7 Dataset'!CK815)</f>
        <v>86.064879999999988</v>
      </c>
      <c r="CM815" s="33">
        <f>IF($CD815=TRUE,CL815-($CI815*'2. AC Monitors'!$D$15),CL815)</f>
        <v>86.064879999999988</v>
      </c>
      <c r="CN815" s="33">
        <f>IF($CB815=TRUE,CM815-($CI815*'2. AC Monitors'!$E$15),CM815)</f>
        <v>86.064879999999988</v>
      </c>
      <c r="CO815" s="33">
        <f>IF($CA815="DC",CN815+(CI815*(1-'2. AC Monitors'!$D$21)),CN815)</f>
        <v>86.064879999999988</v>
      </c>
      <c r="CP815" s="35">
        <f>('2. AC Monitors'!$A$8*'1. Version 7 Dataset'!$R815)+'2. AC Monitors'!$C$8</f>
        <v>59.726779999999998</v>
      </c>
      <c r="CQ815" s="35">
        <f t="shared" si="90"/>
        <v>0</v>
      </c>
      <c r="CR815" s="33">
        <f>(IF(CD815=TRUE,CI815+(CI815*'2. AC Monitors'!$D$15),'1. Version 7 Dataset'!CI815))*0.85</f>
        <v>63.976762999999998</v>
      </c>
      <c r="CS815" s="35">
        <f t="shared" si="91"/>
        <v>0</v>
      </c>
      <c r="CT815" s="35">
        <f>($AZ815*$R815*'3. Signage Displays'!$A$7)+'3. Signage Displays'!$B$7*TANH('3. Signage Displays'!$C$7*('1. Version 7 Dataset'!$R815+'3. Signage Displays'!$D$7)+'3. Signage Displays'!$E$7)+'3. Signage Displays'!$F$7</f>
        <v>45.766965892033291</v>
      </c>
      <c r="CU815" s="36">
        <f>($AZ815*$R815*'3. Signage Displays'!$A$7)</f>
        <v>5.3287063200000002</v>
      </c>
      <c r="CV815" s="37">
        <f>BE815-(AZ815*R815*'3. Signage Displays'!$A$7)</f>
        <v>29.321293679999997</v>
      </c>
      <c r="CW815" s="37">
        <f>IF(CC815=TRUE,CV815-(CT815*'3. Signage Displays'!$A$12),CV815)</f>
        <v>29.321293679999997</v>
      </c>
      <c r="CX815" s="38">
        <f>'3. Signage Displays'!$B$7*TANH('3. Signage Displays'!$C$7*('1. Version 7 Dataset'!R815+'3. Signage Displays'!$D$7)+'3. Signage Displays'!$E$7)+'3. Signage Displays'!$F$7</f>
        <v>40.438259572033289</v>
      </c>
      <c r="CY815" s="28">
        <f t="shared" si="92"/>
        <v>1</v>
      </c>
    </row>
    <row r="816" spans="1:103" s="17" customFormat="1" ht="19.5" customHeight="1">
      <c r="A816" s="28">
        <v>266</v>
      </c>
      <c r="B816" s="29" t="s">
        <v>2857</v>
      </c>
      <c r="C816" s="29" t="s">
        <v>3043</v>
      </c>
      <c r="D816" s="29" t="s">
        <v>3042</v>
      </c>
      <c r="E816" s="29" t="s">
        <v>2860</v>
      </c>
      <c r="F816" s="29" t="s">
        <v>3043</v>
      </c>
      <c r="G816" s="29" t="s">
        <v>3042</v>
      </c>
      <c r="H816" s="29" t="s">
        <v>3044</v>
      </c>
      <c r="I816" s="29" t="s">
        <v>78</v>
      </c>
      <c r="J816" s="29" t="s">
        <v>88</v>
      </c>
      <c r="K816" s="29" t="s">
        <v>158</v>
      </c>
      <c r="L816" s="29" t="s">
        <v>80</v>
      </c>
      <c r="M816" s="29" t="s">
        <v>105</v>
      </c>
      <c r="N816" s="30">
        <v>1000</v>
      </c>
      <c r="O816" s="30">
        <v>13.2</v>
      </c>
      <c r="P816" s="30">
        <v>23.5</v>
      </c>
      <c r="Q816" s="31">
        <v>27</v>
      </c>
      <c r="R816" s="30">
        <v>310.47000000000003</v>
      </c>
      <c r="S816" s="30">
        <v>1.78</v>
      </c>
      <c r="T816" s="30">
        <v>1440</v>
      </c>
      <c r="U816" s="30">
        <v>2560</v>
      </c>
      <c r="V816" s="32">
        <v>3.7</v>
      </c>
      <c r="W816" s="30">
        <v>11874</v>
      </c>
      <c r="X816" s="30">
        <v>60</v>
      </c>
      <c r="Y816" s="30">
        <v>42.8</v>
      </c>
      <c r="Z816" s="29" t="s">
        <v>81</v>
      </c>
      <c r="AA816" s="29" t="s">
        <v>86</v>
      </c>
      <c r="AB816" s="29"/>
      <c r="AC816" s="29"/>
      <c r="AD816" s="29" t="s">
        <v>84</v>
      </c>
      <c r="AE816" s="29" t="s">
        <v>83</v>
      </c>
      <c r="AF816" s="29" t="s">
        <v>133</v>
      </c>
      <c r="AG816" s="29" t="s">
        <v>105</v>
      </c>
      <c r="AH816" s="29" t="s">
        <v>120</v>
      </c>
      <c r="AI816" s="29" t="s">
        <v>105</v>
      </c>
      <c r="AJ816" s="29" t="s">
        <v>120</v>
      </c>
      <c r="AK816" s="29" t="s">
        <v>86</v>
      </c>
      <c r="AL816" s="29" t="s">
        <v>87</v>
      </c>
      <c r="AM816" s="29" t="s">
        <v>105</v>
      </c>
      <c r="AN816" s="29" t="s">
        <v>86</v>
      </c>
      <c r="AO816" s="29" t="s">
        <v>86</v>
      </c>
      <c r="AP816" s="29" t="s">
        <v>86</v>
      </c>
      <c r="AQ816" s="29" t="s">
        <v>96</v>
      </c>
      <c r="AR816" s="29" t="s">
        <v>105</v>
      </c>
      <c r="AS816" s="29" t="s">
        <v>84</v>
      </c>
      <c r="AT816" s="29" t="s">
        <v>89</v>
      </c>
      <c r="AU816" s="29" t="s">
        <v>105</v>
      </c>
      <c r="AV816" s="30">
        <v>5</v>
      </c>
      <c r="AW816" s="29" t="s">
        <v>84</v>
      </c>
      <c r="AX816" s="29" t="s">
        <v>84</v>
      </c>
      <c r="AY816" s="30">
        <v>400</v>
      </c>
      <c r="AZ816" s="30">
        <v>400.4</v>
      </c>
      <c r="BA816" s="30">
        <v>363.4</v>
      </c>
      <c r="BB816" s="30">
        <v>200</v>
      </c>
      <c r="BC816" s="29"/>
      <c r="BD816" s="29"/>
      <c r="BE816" s="30">
        <v>22.99</v>
      </c>
      <c r="BF816" s="29"/>
      <c r="BG816" s="30">
        <v>0.37</v>
      </c>
      <c r="BH816" s="30">
        <v>0.37</v>
      </c>
      <c r="BI816" s="29"/>
      <c r="BJ816" s="30">
        <v>0.25</v>
      </c>
      <c r="BK816" s="30">
        <v>72.61</v>
      </c>
      <c r="BL816" s="30">
        <v>72.61</v>
      </c>
      <c r="BM816" s="30">
        <v>73.7</v>
      </c>
      <c r="BN816" s="29"/>
      <c r="BO816" s="29"/>
      <c r="BP816" s="30">
        <v>0.3</v>
      </c>
      <c r="BQ816" s="30">
        <v>0.44</v>
      </c>
      <c r="BR816" s="30">
        <v>0.44</v>
      </c>
      <c r="BS816" s="30">
        <v>23.08</v>
      </c>
      <c r="BT816" s="30">
        <v>73.27</v>
      </c>
      <c r="BU816" s="29"/>
      <c r="BV816" s="30">
        <v>0</v>
      </c>
      <c r="BW816" s="28">
        <v>266</v>
      </c>
      <c r="BX816" s="33">
        <f t="shared" si="87"/>
        <v>72.59411999999999</v>
      </c>
      <c r="BY816" s="34">
        <f>IF(COUNTIF($G$2:G816,G816)=1,1,0)</f>
        <v>0</v>
      </c>
      <c r="BZ816" s="34">
        <f t="shared" si="88"/>
        <v>2</v>
      </c>
      <c r="CA816" s="28" t="s">
        <v>3405</v>
      </c>
      <c r="CB816" s="34" t="b">
        <f t="shared" si="93"/>
        <v>0</v>
      </c>
      <c r="CC816" s="34" t="b">
        <f t="shared" si="89"/>
        <v>0</v>
      </c>
      <c r="CD816" s="34" t="b">
        <f t="array" ref="CD816">ISNUMBER(SEARCH("Touch Screen",$AJ816))</f>
        <v>0</v>
      </c>
      <c r="CE816" s="34"/>
      <c r="CF816" s="34"/>
      <c r="CG816" s="32">
        <v>42.8</v>
      </c>
      <c r="CH816" s="28">
        <v>1</v>
      </c>
      <c r="CI816" s="33">
        <f>('2. AC Monitors'!$A$8*'1. Version 7 Dataset'!$R816)+('1. Version 7 Dataset'!$V816*'2. AC Monitors'!$B$8)+'2. AC Monitors'!$C$8</f>
        <v>61.417340000000003</v>
      </c>
      <c r="CJ816" s="35">
        <f>BX816-('2. AC Monitors'!$B$8*V816)</f>
        <v>57.05411999999999</v>
      </c>
      <c r="CK816" s="33">
        <f>IF($CH816=0,CJ816,CJ816-('2. AC Monitors'!$A$15*'1. Version 7 Dataset'!$CG816))</f>
        <v>51.062119999999993</v>
      </c>
      <c r="CL816" s="33">
        <f>IF($CC816=TRUE,'1. Version 7 Dataset'!CK816-($CI816*'2. AC Monitors'!$B$15),'1. Version 7 Dataset'!CK816)</f>
        <v>51.062119999999993</v>
      </c>
      <c r="CM816" s="33">
        <f>IF($CD816=TRUE,CL816-($CI816*'2. AC Monitors'!$D$15),CL816)</f>
        <v>51.062119999999993</v>
      </c>
      <c r="CN816" s="33">
        <f>IF($CB816=TRUE,CM816-($CI816*'2. AC Monitors'!$E$15),CM816)</f>
        <v>51.062119999999993</v>
      </c>
      <c r="CO816" s="33">
        <f>IF($CA816="DC",CN816+(CI816*(1-'2. AC Monitors'!$D$21)),CN816)</f>
        <v>51.062119999999993</v>
      </c>
      <c r="CP816" s="35">
        <f>('2. AC Monitors'!$A$8*'1. Version 7 Dataset'!$R816)+'2. AC Monitors'!$C$8</f>
        <v>45.877340000000004</v>
      </c>
      <c r="CQ816" s="35">
        <f t="shared" si="90"/>
        <v>0</v>
      </c>
      <c r="CR816" s="33">
        <f>(IF(CD816=TRUE,CI816+(CI816*'2. AC Monitors'!$D$15),'1. Version 7 Dataset'!CI816))*0.85</f>
        <v>52.204739000000004</v>
      </c>
      <c r="CS816" s="35">
        <f t="shared" si="91"/>
        <v>0</v>
      </c>
      <c r="CT816" s="35">
        <f>($AZ816*$R816*'3. Signage Displays'!$A$7)+'3. Signage Displays'!$B$7*TANH('3. Signage Displays'!$C$7*('1. Version 7 Dataset'!$R816+'3. Signage Displays'!$D$7)+'3. Signage Displays'!$E$7)+'3. Signage Displays'!$F$7</f>
        <v>38.739802193003598</v>
      </c>
      <c r="CU816" s="36">
        <f>($AZ816*$R816*'3. Signage Displays'!$A$7)</f>
        <v>4.9724875200000005</v>
      </c>
      <c r="CV816" s="37">
        <f>BE816-(AZ816*R816*'3. Signage Displays'!$A$7)</f>
        <v>18.017512479999997</v>
      </c>
      <c r="CW816" s="37">
        <f>IF(CC816=TRUE,CV816-(CT816*'3. Signage Displays'!$A$12),CV816)</f>
        <v>18.017512479999997</v>
      </c>
      <c r="CX816" s="38">
        <f>'3. Signage Displays'!$B$7*TANH('3. Signage Displays'!$C$7*('1. Version 7 Dataset'!R816+'3. Signage Displays'!$D$7)+'3. Signage Displays'!$E$7)+'3. Signage Displays'!$F$7</f>
        <v>33.767314673003597</v>
      </c>
      <c r="CY816" s="28">
        <f t="shared" si="92"/>
        <v>1</v>
      </c>
    </row>
    <row r="817" spans="1:103" s="17" customFormat="1" ht="19.5" customHeight="1">
      <c r="A817" s="28">
        <v>267</v>
      </c>
      <c r="B817" s="29" t="s">
        <v>72</v>
      </c>
      <c r="C817" s="29" t="s">
        <v>375</v>
      </c>
      <c r="D817" s="29" t="s">
        <v>376</v>
      </c>
      <c r="E817" s="29" t="s">
        <v>75</v>
      </c>
      <c r="F817" s="29" t="s">
        <v>377</v>
      </c>
      <c r="G817" s="29" t="s">
        <v>378</v>
      </c>
      <c r="H817" s="29" t="s">
        <v>379</v>
      </c>
      <c r="I817" s="29" t="s">
        <v>78</v>
      </c>
      <c r="J817" s="29" t="s">
        <v>100</v>
      </c>
      <c r="K817" s="29"/>
      <c r="L817" s="29" t="s">
        <v>80</v>
      </c>
      <c r="M817" s="29"/>
      <c r="N817" s="30">
        <v>1000</v>
      </c>
      <c r="O817" s="30">
        <v>13.2</v>
      </c>
      <c r="P817" s="30">
        <v>23.5</v>
      </c>
      <c r="Q817" s="31">
        <v>26.9</v>
      </c>
      <c r="R817" s="30">
        <v>311.5</v>
      </c>
      <c r="S817" s="30">
        <v>1.78</v>
      </c>
      <c r="T817" s="30">
        <v>1440</v>
      </c>
      <c r="U817" s="30">
        <v>2560</v>
      </c>
      <c r="V817" s="32">
        <v>3.7</v>
      </c>
      <c r="W817" s="30">
        <v>11834</v>
      </c>
      <c r="X817" s="30">
        <v>60</v>
      </c>
      <c r="Y817" s="30">
        <v>0.3</v>
      </c>
      <c r="Z817" s="29" t="s">
        <v>86</v>
      </c>
      <c r="AA817" s="29" t="s">
        <v>86</v>
      </c>
      <c r="AB817" s="29"/>
      <c r="AC817" s="29"/>
      <c r="AD817" s="29" t="s">
        <v>84</v>
      </c>
      <c r="AE817" s="29" t="s">
        <v>84</v>
      </c>
      <c r="AF817" s="29" t="s">
        <v>85</v>
      </c>
      <c r="AG817" s="29"/>
      <c r="AH817" s="29" t="s">
        <v>86</v>
      </c>
      <c r="AI817" s="29"/>
      <c r="AJ817" s="29" t="s">
        <v>86</v>
      </c>
      <c r="AK817" s="29" t="s">
        <v>86</v>
      </c>
      <c r="AL817" s="29" t="s">
        <v>87</v>
      </c>
      <c r="AM817" s="29"/>
      <c r="AN817" s="29" t="s">
        <v>86</v>
      </c>
      <c r="AO817" s="29" t="s">
        <v>86</v>
      </c>
      <c r="AP817" s="29" t="s">
        <v>86</v>
      </c>
      <c r="AQ817" s="29" t="s">
        <v>96</v>
      </c>
      <c r="AR817" s="29"/>
      <c r="AS817" s="29" t="s">
        <v>84</v>
      </c>
      <c r="AT817" s="29" t="s">
        <v>89</v>
      </c>
      <c r="AU817" s="29"/>
      <c r="AV817" s="30">
        <v>5</v>
      </c>
      <c r="AW817" s="29" t="s">
        <v>84</v>
      </c>
      <c r="AX817" s="29" t="s">
        <v>84</v>
      </c>
      <c r="AY817" s="30">
        <v>250</v>
      </c>
      <c r="AZ817" s="30">
        <v>282</v>
      </c>
      <c r="BA817" s="30">
        <v>234</v>
      </c>
      <c r="BB817" s="30">
        <v>200</v>
      </c>
      <c r="BC817" s="29"/>
      <c r="BD817" s="29"/>
      <c r="BE817" s="30">
        <v>26.07</v>
      </c>
      <c r="BF817" s="29"/>
      <c r="BG817" s="30">
        <v>0.61</v>
      </c>
      <c r="BH817" s="30">
        <v>0</v>
      </c>
      <c r="BI817" s="29"/>
      <c r="BJ817" s="30">
        <v>0.41</v>
      </c>
      <c r="BK817" s="30">
        <v>83.4</v>
      </c>
      <c r="BL817" s="30">
        <v>83.4</v>
      </c>
      <c r="BM817" s="30">
        <v>85</v>
      </c>
      <c r="BN817" s="29"/>
      <c r="BO817" s="29"/>
      <c r="BP817" s="30">
        <v>0.43</v>
      </c>
      <c r="BQ817" s="30">
        <v>0.61</v>
      </c>
      <c r="BR817" s="30">
        <v>0</v>
      </c>
      <c r="BS817" s="30">
        <v>24.23</v>
      </c>
      <c r="BT817" s="30">
        <v>77.760000000000005</v>
      </c>
      <c r="BU817" s="29"/>
      <c r="BV817" s="30">
        <v>0</v>
      </c>
      <c r="BW817" s="28">
        <v>267</v>
      </c>
      <c r="BX817" s="33">
        <f t="shared" si="87"/>
        <v>83.403959999999984</v>
      </c>
      <c r="BY817" s="34">
        <f>IF(COUNTIF($G$2:G817,G817)=1,1,0)</f>
        <v>1</v>
      </c>
      <c r="BZ817" s="34">
        <f t="shared" si="88"/>
        <v>2</v>
      </c>
      <c r="CA817" s="28" t="s">
        <v>3405</v>
      </c>
      <c r="CB817" s="34" t="b">
        <f t="shared" si="93"/>
        <v>0</v>
      </c>
      <c r="CC817" s="34" t="b">
        <f t="shared" si="89"/>
        <v>0</v>
      </c>
      <c r="CD817" s="34" t="b">
        <f t="array" ref="CD817">ISNUMBER(SEARCH("Touch Screen",$AJ817))</f>
        <v>0</v>
      </c>
      <c r="CE817" s="34"/>
      <c r="CF817" s="34"/>
      <c r="CG817" s="32">
        <v>30</v>
      </c>
      <c r="CH817" s="28">
        <v>1</v>
      </c>
      <c r="CI817" s="33">
        <f>('2. AC Monitors'!$A$8*'1. Version 7 Dataset'!$R817)+('1. Version 7 Dataset'!$V817*'2. AC Monitors'!$B$8)+'2. AC Monitors'!$C$8</f>
        <v>61.542999999999999</v>
      </c>
      <c r="CJ817" s="35">
        <f>BX817-('2. AC Monitors'!$B$8*V817)</f>
        <v>67.863959999999977</v>
      </c>
      <c r="CK817" s="33">
        <f>IF($CH817=0,CJ817,CJ817-('2. AC Monitors'!$A$15*'1. Version 7 Dataset'!$CG817))</f>
        <v>63.663959999999975</v>
      </c>
      <c r="CL817" s="33">
        <f>IF($CC817=TRUE,'1. Version 7 Dataset'!CK817-($CI817*'2. AC Monitors'!$B$15),'1. Version 7 Dataset'!CK817)</f>
        <v>63.663959999999975</v>
      </c>
      <c r="CM817" s="33">
        <f>IF($CD817=TRUE,CL817-($CI817*'2. AC Monitors'!$D$15),CL817)</f>
        <v>63.663959999999975</v>
      </c>
      <c r="CN817" s="33">
        <f>IF($CB817=TRUE,CM817-($CI817*'2. AC Monitors'!$E$15),CM817)</f>
        <v>63.663959999999975</v>
      </c>
      <c r="CO817" s="33">
        <f>IF($CA817="DC",CN817+(CI817*(1-'2. AC Monitors'!$D$21)),CN817)</f>
        <v>63.663959999999975</v>
      </c>
      <c r="CP817" s="35">
        <f>('2. AC Monitors'!$A$8*'1. Version 7 Dataset'!$R817)+'2. AC Monitors'!$C$8</f>
        <v>46.003</v>
      </c>
      <c r="CQ817" s="35">
        <f t="shared" si="90"/>
        <v>0</v>
      </c>
      <c r="CR817" s="33">
        <f>(IF(CD817=TRUE,CI817+(CI817*'2. AC Monitors'!$D$15),'1. Version 7 Dataset'!CI817))*0.85</f>
        <v>52.311549999999997</v>
      </c>
      <c r="CS817" s="35">
        <f t="shared" si="91"/>
        <v>0</v>
      </c>
      <c r="CT817" s="35">
        <f>($AZ817*$R817*'3. Signage Displays'!$A$7)+'3. Signage Displays'!$B$7*TANH('3. Signage Displays'!$C$7*('1. Version 7 Dataset'!$R817+'3. Signage Displays'!$D$7)+'3. Signage Displays'!$E$7)+'3. Signage Displays'!$F$7</f>
        <v>37.342017626443194</v>
      </c>
      <c r="CU817" s="36">
        <f>($AZ817*$R817*'3. Signage Displays'!$A$7)</f>
        <v>3.5137200000000002</v>
      </c>
      <c r="CV817" s="37">
        <f>BE817-(AZ817*R817*'3. Signage Displays'!$A$7)</f>
        <v>22.556280000000001</v>
      </c>
      <c r="CW817" s="37">
        <f>IF(CC817=TRUE,CV817-(CT817*'3. Signage Displays'!$A$12),CV817)</f>
        <v>22.556280000000001</v>
      </c>
      <c r="CX817" s="38">
        <f>'3. Signage Displays'!$B$7*TANH('3. Signage Displays'!$C$7*('1. Version 7 Dataset'!R817+'3. Signage Displays'!$D$7)+'3. Signage Displays'!$E$7)+'3. Signage Displays'!$F$7</f>
        <v>33.828297626443195</v>
      </c>
      <c r="CY817" s="28">
        <f t="shared" si="92"/>
        <v>1</v>
      </c>
    </row>
    <row r="818" spans="1:103" s="17" customFormat="1" ht="19.5" customHeight="1">
      <c r="A818" s="28">
        <v>273</v>
      </c>
      <c r="B818" s="29" t="s">
        <v>446</v>
      </c>
      <c r="C818" s="29" t="s">
        <v>516</v>
      </c>
      <c r="D818" s="29" t="s">
        <v>517</v>
      </c>
      <c r="E818" s="29" t="s">
        <v>449</v>
      </c>
      <c r="F818" s="29" t="s">
        <v>516</v>
      </c>
      <c r="G818" s="29" t="s">
        <v>517</v>
      </c>
      <c r="H818" s="29" t="s">
        <v>518</v>
      </c>
      <c r="I818" s="29" t="s">
        <v>78</v>
      </c>
      <c r="J818" s="29" t="s">
        <v>79</v>
      </c>
      <c r="K818" s="29"/>
      <c r="L818" s="29" t="s">
        <v>80</v>
      </c>
      <c r="M818" s="29"/>
      <c r="N818" s="30">
        <v>1000</v>
      </c>
      <c r="O818" s="30">
        <v>13.2</v>
      </c>
      <c r="P818" s="30">
        <v>23.5</v>
      </c>
      <c r="Q818" s="31">
        <v>27</v>
      </c>
      <c r="R818" s="30">
        <v>310.47000000000003</v>
      </c>
      <c r="S818" s="30">
        <v>1.78</v>
      </c>
      <c r="T818" s="30">
        <v>1440</v>
      </c>
      <c r="U818" s="30">
        <v>2560</v>
      </c>
      <c r="V818" s="32">
        <v>3.7</v>
      </c>
      <c r="W818" s="30">
        <v>11874</v>
      </c>
      <c r="X818" s="30">
        <v>60</v>
      </c>
      <c r="Y818" s="30">
        <v>35.4</v>
      </c>
      <c r="Z818" s="29" t="s">
        <v>150</v>
      </c>
      <c r="AA818" s="29" t="s">
        <v>86</v>
      </c>
      <c r="AB818" s="29"/>
      <c r="AC818" s="29"/>
      <c r="AD818" s="29" t="s">
        <v>83</v>
      </c>
      <c r="AE818" s="29" t="s">
        <v>84</v>
      </c>
      <c r="AF818" s="29" t="s">
        <v>519</v>
      </c>
      <c r="AG818" s="29" t="s">
        <v>520</v>
      </c>
      <c r="AH818" s="29" t="s">
        <v>119</v>
      </c>
      <c r="AI818" s="29"/>
      <c r="AJ818" s="29" t="s">
        <v>120</v>
      </c>
      <c r="AK818" s="29" t="s">
        <v>86</v>
      </c>
      <c r="AL818" s="29" t="s">
        <v>87</v>
      </c>
      <c r="AM818" s="29" t="s">
        <v>520</v>
      </c>
      <c r="AN818" s="29" t="s">
        <v>86</v>
      </c>
      <c r="AO818" s="29" t="s">
        <v>86</v>
      </c>
      <c r="AP818" s="29" t="s">
        <v>86</v>
      </c>
      <c r="AQ818" s="29" t="s">
        <v>96</v>
      </c>
      <c r="AR818" s="29"/>
      <c r="AS818" s="29" t="s">
        <v>84</v>
      </c>
      <c r="AT818" s="29" t="s">
        <v>121</v>
      </c>
      <c r="AU818" s="29"/>
      <c r="AV818" s="30">
        <v>1</v>
      </c>
      <c r="AW818" s="29" t="s">
        <v>84</v>
      </c>
      <c r="AX818" s="29" t="s">
        <v>84</v>
      </c>
      <c r="AY818" s="30">
        <v>300</v>
      </c>
      <c r="AZ818" s="30">
        <v>335.5</v>
      </c>
      <c r="BA818" s="30">
        <v>330.3</v>
      </c>
      <c r="BB818" s="30">
        <v>203.3</v>
      </c>
      <c r="BC818" s="29"/>
      <c r="BD818" s="29"/>
      <c r="BE818" s="30">
        <v>20.99</v>
      </c>
      <c r="BF818" s="29"/>
      <c r="BG818" s="30">
        <v>0.23</v>
      </c>
      <c r="BH818" s="29"/>
      <c r="BI818" s="29"/>
      <c r="BJ818" s="30">
        <v>0.22</v>
      </c>
      <c r="BK818" s="30">
        <v>65.64</v>
      </c>
      <c r="BL818" s="30">
        <v>65.64</v>
      </c>
      <c r="BM818" s="30">
        <v>73.69</v>
      </c>
      <c r="BN818" s="29"/>
      <c r="BO818" s="29"/>
      <c r="BP818" s="30">
        <v>0.26</v>
      </c>
      <c r="BQ818" s="30">
        <v>0.27</v>
      </c>
      <c r="BR818" s="29"/>
      <c r="BS818" s="30">
        <v>21.31</v>
      </c>
      <c r="BT818" s="30">
        <v>66.89</v>
      </c>
      <c r="BU818" s="29"/>
      <c r="BV818" s="30">
        <v>0</v>
      </c>
      <c r="BW818" s="28">
        <v>273</v>
      </c>
      <c r="BX818" s="33">
        <f t="shared" si="87"/>
        <v>65.664959999999994</v>
      </c>
      <c r="BY818" s="34">
        <f>IF(COUNTIF($G$2:G818,G818)=1,1,0)</f>
        <v>1</v>
      </c>
      <c r="BZ818" s="34">
        <f t="shared" si="88"/>
        <v>2</v>
      </c>
      <c r="CA818" s="28" t="s">
        <v>3405</v>
      </c>
      <c r="CB818" s="34" t="b">
        <f t="shared" si="93"/>
        <v>0</v>
      </c>
      <c r="CC818" s="34" t="b">
        <f t="shared" si="89"/>
        <v>0</v>
      </c>
      <c r="CD818" s="34" t="b">
        <f t="array" ref="CD818">ISNUMBER(SEARCH("Touch Screen",$AJ818))</f>
        <v>0</v>
      </c>
      <c r="CE818" s="34"/>
      <c r="CF818" s="34"/>
      <c r="CG818" s="32">
        <v>35.4</v>
      </c>
      <c r="CH818" s="28">
        <v>1</v>
      </c>
      <c r="CI818" s="33">
        <f>('2. AC Monitors'!$A$8*'1. Version 7 Dataset'!$R818)+('1. Version 7 Dataset'!$V818*'2. AC Monitors'!$B$8)+'2. AC Monitors'!$C$8</f>
        <v>61.417340000000003</v>
      </c>
      <c r="CJ818" s="35">
        <f>BX818-('2. AC Monitors'!$B$8*V818)</f>
        <v>50.124959999999994</v>
      </c>
      <c r="CK818" s="33">
        <f>IF($CH818=0,CJ818,CJ818-('2. AC Monitors'!$A$15*'1. Version 7 Dataset'!$CG818))</f>
        <v>45.168959999999991</v>
      </c>
      <c r="CL818" s="33">
        <f>IF($CC818=TRUE,'1. Version 7 Dataset'!CK818-($CI818*'2. AC Monitors'!$B$15),'1. Version 7 Dataset'!CK818)</f>
        <v>45.168959999999991</v>
      </c>
      <c r="CM818" s="33">
        <f>IF($CD818=TRUE,CL818-($CI818*'2. AC Monitors'!$D$15),CL818)</f>
        <v>45.168959999999991</v>
      </c>
      <c r="CN818" s="33">
        <f>IF($CB818=TRUE,CM818-($CI818*'2. AC Monitors'!$E$15),CM818)</f>
        <v>45.168959999999991</v>
      </c>
      <c r="CO818" s="33">
        <f>IF($CA818="DC",CN818+(CI818*(1-'2. AC Monitors'!$D$21)),CN818)</f>
        <v>45.168959999999991</v>
      </c>
      <c r="CP818" s="35">
        <f>('2. AC Monitors'!$A$8*'1. Version 7 Dataset'!$R818)+'2. AC Monitors'!$C$8</f>
        <v>45.877340000000004</v>
      </c>
      <c r="CQ818" s="35">
        <f t="shared" si="90"/>
        <v>1</v>
      </c>
      <c r="CR818" s="33">
        <f>(IF(CD818=TRUE,CI818+(CI818*'2. AC Monitors'!$D$15),'1. Version 7 Dataset'!CI818))*0.85</f>
        <v>52.204739000000004</v>
      </c>
      <c r="CS818" s="35">
        <f t="shared" si="91"/>
        <v>0</v>
      </c>
      <c r="CT818" s="35">
        <f>($AZ818*$R818*'3. Signage Displays'!$A$7)+'3. Signage Displays'!$B$7*TANH('3. Signage Displays'!$C$7*('1. Version 7 Dataset'!$R818+'3. Signage Displays'!$D$7)+'3. Signage Displays'!$E$7)+'3. Signage Displays'!$F$7</f>
        <v>37.933822073003597</v>
      </c>
      <c r="CU818" s="36">
        <f>($AZ818*$R818*'3. Signage Displays'!$A$7)</f>
        <v>4.1665074000000004</v>
      </c>
      <c r="CV818" s="37">
        <f>BE818-(AZ818*R818*'3. Signage Displays'!$A$7)</f>
        <v>16.823492599999998</v>
      </c>
      <c r="CW818" s="37">
        <f>IF(CC818=TRUE,CV818-(CT818*'3. Signage Displays'!$A$12),CV818)</f>
        <v>16.823492599999998</v>
      </c>
      <c r="CX818" s="38">
        <f>'3. Signage Displays'!$B$7*TANH('3. Signage Displays'!$C$7*('1. Version 7 Dataset'!R818+'3. Signage Displays'!$D$7)+'3. Signage Displays'!$E$7)+'3. Signage Displays'!$F$7</f>
        <v>33.767314673003597</v>
      </c>
      <c r="CY818" s="28">
        <f t="shared" si="92"/>
        <v>1</v>
      </c>
    </row>
    <row r="819" spans="1:103" s="17" customFormat="1" ht="19.5" customHeight="1">
      <c r="A819" s="28">
        <v>306</v>
      </c>
      <c r="B819" s="29" t="s">
        <v>1268</v>
      </c>
      <c r="C819" s="29" t="s">
        <v>1513</v>
      </c>
      <c r="D819" s="29" t="s">
        <v>1514</v>
      </c>
      <c r="E819" s="29" t="s">
        <v>1271</v>
      </c>
      <c r="F819" s="29" t="s">
        <v>1513</v>
      </c>
      <c r="G819" s="29" t="s">
        <v>1514</v>
      </c>
      <c r="H819" s="29"/>
      <c r="I819" s="29" t="s">
        <v>78</v>
      </c>
      <c r="J819" s="29" t="s">
        <v>79</v>
      </c>
      <c r="K819" s="29"/>
      <c r="L819" s="29" t="s">
        <v>80</v>
      </c>
      <c r="M819" s="29"/>
      <c r="N819" s="30">
        <v>1000</v>
      </c>
      <c r="O819" s="30">
        <v>13.2</v>
      </c>
      <c r="P819" s="30">
        <v>23.5</v>
      </c>
      <c r="Q819" s="31">
        <v>26.9</v>
      </c>
      <c r="R819" s="30">
        <v>310.2</v>
      </c>
      <c r="S819" s="30">
        <v>1.78</v>
      </c>
      <c r="T819" s="30">
        <v>1440</v>
      </c>
      <c r="U819" s="30">
        <v>2560</v>
      </c>
      <c r="V819" s="32">
        <v>3.7</v>
      </c>
      <c r="W819" s="30">
        <v>11884</v>
      </c>
      <c r="X819" s="30">
        <v>60</v>
      </c>
      <c r="Y819" s="41">
        <v>0.4</v>
      </c>
      <c r="Z819" s="29" t="s">
        <v>986</v>
      </c>
      <c r="AA819" s="29" t="s">
        <v>86</v>
      </c>
      <c r="AB819" s="29"/>
      <c r="AC819" s="29"/>
      <c r="AD819" s="29" t="s">
        <v>83</v>
      </c>
      <c r="AE819" s="29" t="s">
        <v>83</v>
      </c>
      <c r="AF819" s="29" t="s">
        <v>168</v>
      </c>
      <c r="AG819" s="29"/>
      <c r="AH819" s="29" t="s">
        <v>86</v>
      </c>
      <c r="AI819" s="29"/>
      <c r="AJ819" s="29" t="s">
        <v>86</v>
      </c>
      <c r="AK819" s="29" t="s">
        <v>86</v>
      </c>
      <c r="AL819" s="29" t="s">
        <v>87</v>
      </c>
      <c r="AM819" s="29"/>
      <c r="AN819" s="29" t="s">
        <v>86</v>
      </c>
      <c r="AO819" s="29" t="s">
        <v>86</v>
      </c>
      <c r="AP819" s="29" t="s">
        <v>86</v>
      </c>
      <c r="AQ819" s="29" t="s">
        <v>96</v>
      </c>
      <c r="AR819" s="29"/>
      <c r="AS819" s="29" t="s">
        <v>84</v>
      </c>
      <c r="AT819" s="29" t="s">
        <v>89</v>
      </c>
      <c r="AU819" s="29"/>
      <c r="AV819" s="30">
        <v>1</v>
      </c>
      <c r="AW819" s="29" t="s">
        <v>84</v>
      </c>
      <c r="AX819" s="29" t="s">
        <v>84</v>
      </c>
      <c r="AY819" s="30">
        <v>350</v>
      </c>
      <c r="AZ819" s="30">
        <v>362.2</v>
      </c>
      <c r="BA819" s="30">
        <v>276.3</v>
      </c>
      <c r="BB819" s="30">
        <v>200.1</v>
      </c>
      <c r="BC819" s="29"/>
      <c r="BD819" s="29"/>
      <c r="BE819" s="30">
        <v>20.57</v>
      </c>
      <c r="BF819" s="29"/>
      <c r="BG819" s="30">
        <v>0.17</v>
      </c>
      <c r="BH819" s="30">
        <v>0.17</v>
      </c>
      <c r="BI819" s="29"/>
      <c r="BJ819" s="30">
        <v>0.15</v>
      </c>
      <c r="BK819" s="30">
        <v>63.97</v>
      </c>
      <c r="BL819" s="30">
        <v>63.97</v>
      </c>
      <c r="BM819" s="30">
        <v>73.599999999999994</v>
      </c>
      <c r="BN819" s="29"/>
      <c r="BO819" s="29"/>
      <c r="BP819" s="30">
        <v>0.19</v>
      </c>
      <c r="BQ819" s="30">
        <v>0.21</v>
      </c>
      <c r="BR819" s="30">
        <v>0.21</v>
      </c>
      <c r="BS819" s="30">
        <v>20.57</v>
      </c>
      <c r="BT819" s="30">
        <v>64.260000000000005</v>
      </c>
      <c r="BU819" s="29"/>
      <c r="BV819" s="30">
        <v>0</v>
      </c>
      <c r="BW819" s="28">
        <v>306</v>
      </c>
      <c r="BX819" s="33">
        <f t="shared" si="87"/>
        <v>64.035599999999988</v>
      </c>
      <c r="BY819" s="34">
        <f>IF(COUNTIF($G$2:G819,G819)=1,1,0)</f>
        <v>1</v>
      </c>
      <c r="BZ819" s="34">
        <f t="shared" si="88"/>
        <v>2</v>
      </c>
      <c r="CA819" s="28" t="s">
        <v>3405</v>
      </c>
      <c r="CB819" s="34" t="b">
        <f t="shared" si="93"/>
        <v>0</v>
      </c>
      <c r="CC819" s="34" t="b">
        <f t="shared" si="89"/>
        <v>0</v>
      </c>
      <c r="CD819" s="34" t="b">
        <f t="array" ref="CD819">ISNUMBER(SEARCH("Touch Screen",$AJ819))</f>
        <v>0</v>
      </c>
      <c r="CE819" s="34"/>
      <c r="CF819" s="34"/>
      <c r="CG819" s="32">
        <v>40</v>
      </c>
      <c r="CH819" s="28">
        <v>1</v>
      </c>
      <c r="CI819" s="33">
        <f>('2. AC Monitors'!$A$8*'1. Version 7 Dataset'!$R819)+('1. Version 7 Dataset'!$V819*'2. AC Monitors'!$B$8)+'2. AC Monitors'!$C$8</f>
        <v>61.384399999999999</v>
      </c>
      <c r="CJ819" s="35">
        <f>BX819-('2. AC Monitors'!$B$8*V819)</f>
        <v>48.495599999999989</v>
      </c>
      <c r="CK819" s="33">
        <f>IF($CH819=0,CJ819,CJ819-('2. AC Monitors'!$A$15*'1. Version 7 Dataset'!$CG819))</f>
        <v>42.895599999999988</v>
      </c>
      <c r="CL819" s="33">
        <f>IF($CC819=TRUE,'1. Version 7 Dataset'!CK819-($CI819*'2. AC Monitors'!$B$15),'1. Version 7 Dataset'!CK819)</f>
        <v>42.895599999999988</v>
      </c>
      <c r="CM819" s="33">
        <f>IF($CD819=TRUE,CL819-($CI819*'2. AC Monitors'!$D$15),CL819)</f>
        <v>42.895599999999988</v>
      </c>
      <c r="CN819" s="33">
        <f>IF($CB819=TRUE,CM819-($CI819*'2. AC Monitors'!$E$15),CM819)</f>
        <v>42.895599999999988</v>
      </c>
      <c r="CO819" s="33">
        <f>IF($CA819="DC",CN819+(CI819*(1-'2. AC Monitors'!$D$21)),CN819)</f>
        <v>42.895599999999988</v>
      </c>
      <c r="CP819" s="35">
        <f>('2. AC Monitors'!$A$8*'1. Version 7 Dataset'!$R819)+'2. AC Monitors'!$C$8</f>
        <v>45.8444</v>
      </c>
      <c r="CQ819" s="35">
        <f t="shared" si="90"/>
        <v>1</v>
      </c>
      <c r="CR819" s="33">
        <f>(IF(CD819=TRUE,CI819+(CI819*'2. AC Monitors'!$D$15),'1. Version 7 Dataset'!CI819))*0.85</f>
        <v>52.176739999999995</v>
      </c>
      <c r="CS819" s="35">
        <f t="shared" si="91"/>
        <v>0</v>
      </c>
      <c r="CT819" s="35">
        <f>($AZ819*$R819*'3. Signage Displays'!$A$7)+'3. Signage Displays'!$B$7*TANH('3. Signage Displays'!$C$7*('1. Version 7 Dataset'!$R819+'3. Signage Displays'!$D$7)+'3. Signage Displays'!$E$7)+'3. Signage Displays'!$F$7</f>
        <v>38.245505256812621</v>
      </c>
      <c r="CU819" s="36">
        <f>($AZ819*$R819*'3. Signage Displays'!$A$7)</f>
        <v>4.4941775999999996</v>
      </c>
      <c r="CV819" s="37">
        <f>BE819-(AZ819*R819*'3. Signage Displays'!$A$7)</f>
        <v>16.0758224</v>
      </c>
      <c r="CW819" s="37">
        <f>IF(CC819=TRUE,CV819-(CT819*'3. Signage Displays'!$A$12),CV819)</f>
        <v>16.0758224</v>
      </c>
      <c r="CX819" s="38">
        <f>'3. Signage Displays'!$B$7*TANH('3. Signage Displays'!$C$7*('1. Version 7 Dataset'!R819+'3. Signage Displays'!$D$7)+'3. Signage Displays'!$E$7)+'3. Signage Displays'!$F$7</f>
        <v>33.75132765681262</v>
      </c>
      <c r="CY819" s="28">
        <f t="shared" si="92"/>
        <v>1</v>
      </c>
    </row>
    <row r="820" spans="1:103" s="17" customFormat="1" ht="19.5" customHeight="1">
      <c r="A820" s="28">
        <v>347</v>
      </c>
      <c r="B820" s="29" t="s">
        <v>808</v>
      </c>
      <c r="C820" s="29" t="s">
        <v>927</v>
      </c>
      <c r="D820" s="29" t="s">
        <v>928</v>
      </c>
      <c r="E820" s="29" t="s">
        <v>814</v>
      </c>
      <c r="F820" s="29" t="s">
        <v>927</v>
      </c>
      <c r="G820" s="29" t="s">
        <v>928</v>
      </c>
      <c r="H820" s="29"/>
      <c r="I820" s="29" t="s">
        <v>78</v>
      </c>
      <c r="J820" s="29" t="s">
        <v>79</v>
      </c>
      <c r="K820" s="29" t="s">
        <v>105</v>
      </c>
      <c r="L820" s="29" t="s">
        <v>80</v>
      </c>
      <c r="M820" s="29" t="s">
        <v>105</v>
      </c>
      <c r="N820" s="30">
        <v>1000</v>
      </c>
      <c r="O820" s="30">
        <v>11.6</v>
      </c>
      <c r="P820" s="30">
        <v>20.7</v>
      </c>
      <c r="Q820" s="31">
        <v>23.8</v>
      </c>
      <c r="R820" s="30">
        <v>240.95</v>
      </c>
      <c r="S820" s="30">
        <v>1.78</v>
      </c>
      <c r="T820" s="30">
        <v>1440</v>
      </c>
      <c r="U820" s="30">
        <v>2560</v>
      </c>
      <c r="V820" s="32">
        <v>3.7</v>
      </c>
      <c r="W820" s="30">
        <v>15300</v>
      </c>
      <c r="X820" s="30">
        <v>60</v>
      </c>
      <c r="Y820" s="30">
        <v>35.299999999999997</v>
      </c>
      <c r="Z820" s="29" t="s">
        <v>86</v>
      </c>
      <c r="AA820" s="29" t="s">
        <v>86</v>
      </c>
      <c r="AB820" s="29"/>
      <c r="AC820" s="29"/>
      <c r="AD820" s="29" t="s">
        <v>84</v>
      </c>
      <c r="AE820" s="29" t="s">
        <v>83</v>
      </c>
      <c r="AF820" s="29" t="s">
        <v>188</v>
      </c>
      <c r="AG820" s="29" t="s">
        <v>105</v>
      </c>
      <c r="AH820" s="29" t="s">
        <v>86</v>
      </c>
      <c r="AI820" s="29" t="s">
        <v>105</v>
      </c>
      <c r="AJ820" s="29" t="s">
        <v>86</v>
      </c>
      <c r="AK820" s="29" t="s">
        <v>86</v>
      </c>
      <c r="AL820" s="29" t="s">
        <v>87</v>
      </c>
      <c r="AM820" s="29" t="s">
        <v>105</v>
      </c>
      <c r="AN820" s="29" t="s">
        <v>86</v>
      </c>
      <c r="AO820" s="29" t="s">
        <v>86</v>
      </c>
      <c r="AP820" s="29" t="s">
        <v>86</v>
      </c>
      <c r="AQ820" s="29" t="s">
        <v>96</v>
      </c>
      <c r="AR820" s="29" t="s">
        <v>105</v>
      </c>
      <c r="AS820" s="29" t="s">
        <v>84</v>
      </c>
      <c r="AT820" s="29" t="s">
        <v>89</v>
      </c>
      <c r="AU820" s="29" t="s">
        <v>105</v>
      </c>
      <c r="AV820" s="30">
        <v>5</v>
      </c>
      <c r="AW820" s="29" t="s">
        <v>84</v>
      </c>
      <c r="AX820" s="29" t="s">
        <v>83</v>
      </c>
      <c r="AY820" s="30">
        <v>300</v>
      </c>
      <c r="AZ820" s="30">
        <v>337.7</v>
      </c>
      <c r="BA820" s="30">
        <v>202.2</v>
      </c>
      <c r="BB820" s="30">
        <v>200</v>
      </c>
      <c r="BC820" s="29"/>
      <c r="BD820" s="29"/>
      <c r="BE820" s="30">
        <v>18.600000000000001</v>
      </c>
      <c r="BF820" s="29"/>
      <c r="BG820" s="30">
        <v>0.21</v>
      </c>
      <c r="BH820" s="30">
        <v>0.21</v>
      </c>
      <c r="BI820" s="29"/>
      <c r="BJ820" s="30">
        <v>0.21</v>
      </c>
      <c r="BK820" s="30">
        <v>58.21</v>
      </c>
      <c r="BL820" s="30">
        <v>58.21</v>
      </c>
      <c r="BM820" s="30">
        <v>63.8</v>
      </c>
      <c r="BN820" s="29"/>
      <c r="BO820" s="29"/>
      <c r="BP820" s="30">
        <v>0.3</v>
      </c>
      <c r="BQ820" s="30">
        <v>0.31</v>
      </c>
      <c r="BR820" s="30">
        <v>0.31</v>
      </c>
      <c r="BS820" s="30">
        <v>18.059999999999999</v>
      </c>
      <c r="BT820" s="30">
        <v>57.14</v>
      </c>
      <c r="BU820" s="29"/>
      <c r="BV820" s="30">
        <v>0</v>
      </c>
      <c r="BW820" s="28">
        <v>347</v>
      </c>
      <c r="BX820" s="33">
        <f t="shared" si="87"/>
        <v>58.223339999999993</v>
      </c>
      <c r="BY820" s="34">
        <f>IF(COUNTIF($G$2:G820,G820)=1,1,0)</f>
        <v>1</v>
      </c>
      <c r="BZ820" s="34">
        <f t="shared" si="88"/>
        <v>2</v>
      </c>
      <c r="CA820" s="28" t="s">
        <v>3405</v>
      </c>
      <c r="CB820" s="34" t="b">
        <f t="shared" si="93"/>
        <v>0</v>
      </c>
      <c r="CC820" s="34" t="b">
        <f t="shared" si="89"/>
        <v>0</v>
      </c>
      <c r="CD820" s="34" t="b">
        <f t="array" ref="CD820">ISNUMBER(SEARCH("Touch Screen",$AJ820))</f>
        <v>0</v>
      </c>
      <c r="CE820" s="34"/>
      <c r="CF820" s="34"/>
      <c r="CG820" s="32">
        <v>35.299999999999997</v>
      </c>
      <c r="CH820" s="28">
        <v>1</v>
      </c>
      <c r="CI820" s="33">
        <f>('2. AC Monitors'!$A$8*'1. Version 7 Dataset'!$R820)+('1. Version 7 Dataset'!$V820*'2. AC Monitors'!$B$8)+'2. AC Monitors'!$C$8</f>
        <v>52.935899999999997</v>
      </c>
      <c r="CJ820" s="35">
        <f>BX820-('2. AC Monitors'!$B$8*V820)</f>
        <v>42.683339999999994</v>
      </c>
      <c r="CK820" s="33">
        <f>IF($CH820=0,CJ820,CJ820-('2. AC Monitors'!$A$15*'1. Version 7 Dataset'!$CG820))</f>
        <v>37.741339999999994</v>
      </c>
      <c r="CL820" s="33">
        <f>IF($CC820=TRUE,'1. Version 7 Dataset'!CK820-($CI820*'2. AC Monitors'!$B$15),'1. Version 7 Dataset'!CK820)</f>
        <v>37.741339999999994</v>
      </c>
      <c r="CM820" s="33">
        <f>IF($CD820=TRUE,CL820-($CI820*'2. AC Monitors'!$D$15),CL820)</f>
        <v>37.741339999999994</v>
      </c>
      <c r="CN820" s="33">
        <f>IF($CB820=TRUE,CM820-($CI820*'2. AC Monitors'!$E$15),CM820)</f>
        <v>37.741339999999994</v>
      </c>
      <c r="CO820" s="33">
        <f>IF($CA820="DC",CN820+(CI820*(1-'2. AC Monitors'!$D$21)),CN820)</f>
        <v>37.741339999999994</v>
      </c>
      <c r="CP820" s="35">
        <f>('2. AC Monitors'!$A$8*'1. Version 7 Dataset'!$R820)+'2. AC Monitors'!$C$8</f>
        <v>37.395899999999997</v>
      </c>
      <c r="CQ820" s="35">
        <f t="shared" si="90"/>
        <v>0</v>
      </c>
      <c r="CR820" s="33">
        <f>(IF(CD820=TRUE,CI820+(CI820*'2. AC Monitors'!$D$15),'1. Version 7 Dataset'!CI820))*0.85</f>
        <v>44.995514999999997</v>
      </c>
      <c r="CS820" s="35">
        <f t="shared" si="91"/>
        <v>0</v>
      </c>
      <c r="CT820" s="35">
        <f>($AZ820*$R820*'3. Signage Displays'!$A$7)+'3. Signage Displays'!$B$7*TANH('3. Signage Displays'!$C$7*('1. Version 7 Dataset'!$R820+'3. Signage Displays'!$D$7)+'3. Signage Displays'!$E$7)+'3. Signage Displays'!$F$7</f>
        <v>32.890959492394984</v>
      </c>
      <c r="CU820" s="36">
        <f>($AZ820*$R820*'3. Signage Displays'!$A$7)</f>
        <v>3.2547525999999998</v>
      </c>
      <c r="CV820" s="37">
        <f>BE820-(AZ820*R820*'3. Signage Displays'!$A$7)</f>
        <v>15.345247400000002</v>
      </c>
      <c r="CW820" s="37">
        <f>IF(CC820=TRUE,CV820-(CT820*'3. Signage Displays'!$A$12),CV820)</f>
        <v>15.345247400000002</v>
      </c>
      <c r="CX820" s="38">
        <f>'3. Signage Displays'!$B$7*TANH('3. Signage Displays'!$C$7*('1. Version 7 Dataset'!R820+'3. Signage Displays'!$D$7)+'3. Signage Displays'!$E$7)+'3. Signage Displays'!$F$7</f>
        <v>29.636206892394988</v>
      </c>
      <c r="CY820" s="28">
        <f t="shared" si="92"/>
        <v>1</v>
      </c>
    </row>
    <row r="821" spans="1:103" s="17" customFormat="1" ht="19.5" customHeight="1">
      <c r="A821" s="28">
        <v>410</v>
      </c>
      <c r="B821" s="29" t="s">
        <v>72</v>
      </c>
      <c r="C821" s="29" t="s">
        <v>345</v>
      </c>
      <c r="D821" s="29" t="s">
        <v>346</v>
      </c>
      <c r="E821" s="29" t="s">
        <v>75</v>
      </c>
      <c r="F821" s="29" t="s">
        <v>345</v>
      </c>
      <c r="G821" s="29" t="s">
        <v>346</v>
      </c>
      <c r="H821" s="29"/>
      <c r="I821" s="29" t="s">
        <v>78</v>
      </c>
      <c r="J821" s="29" t="s">
        <v>79</v>
      </c>
      <c r="K821" s="29"/>
      <c r="L821" s="29" t="s">
        <v>80</v>
      </c>
      <c r="M821" s="29"/>
      <c r="N821" s="30">
        <v>1000</v>
      </c>
      <c r="O821" s="30">
        <v>11.6</v>
      </c>
      <c r="P821" s="30">
        <v>20.7</v>
      </c>
      <c r="Q821" s="31">
        <v>23.8</v>
      </c>
      <c r="R821" s="30">
        <v>240.95</v>
      </c>
      <c r="S821" s="30">
        <v>1.78</v>
      </c>
      <c r="T821" s="30">
        <v>1440</v>
      </c>
      <c r="U821" s="30">
        <v>2560</v>
      </c>
      <c r="V821" s="32">
        <v>3.7</v>
      </c>
      <c r="W821" s="30">
        <v>15300</v>
      </c>
      <c r="X821" s="30">
        <v>60</v>
      </c>
      <c r="Y821" s="30">
        <v>35.299999999999997</v>
      </c>
      <c r="Z821" s="29" t="s">
        <v>150</v>
      </c>
      <c r="AA821" s="29" t="s">
        <v>86</v>
      </c>
      <c r="AB821" s="29"/>
      <c r="AC821" s="29"/>
      <c r="AD821" s="29" t="s">
        <v>83</v>
      </c>
      <c r="AE821" s="29" t="s">
        <v>84</v>
      </c>
      <c r="AF821" s="29" t="s">
        <v>94</v>
      </c>
      <c r="AG821" s="29" t="s">
        <v>156</v>
      </c>
      <c r="AH821" s="29" t="s">
        <v>119</v>
      </c>
      <c r="AI821" s="29"/>
      <c r="AJ821" s="29" t="s">
        <v>120</v>
      </c>
      <c r="AK821" s="29" t="s">
        <v>86</v>
      </c>
      <c r="AL821" s="29" t="s">
        <v>87</v>
      </c>
      <c r="AM821" s="29" t="s">
        <v>156</v>
      </c>
      <c r="AN821" s="29" t="s">
        <v>86</v>
      </c>
      <c r="AO821" s="29" t="s">
        <v>86</v>
      </c>
      <c r="AP821" s="29" t="s">
        <v>86</v>
      </c>
      <c r="AQ821" s="29" t="s">
        <v>96</v>
      </c>
      <c r="AR821" s="29"/>
      <c r="AS821" s="29" t="s">
        <v>84</v>
      </c>
      <c r="AT821" s="29" t="s">
        <v>121</v>
      </c>
      <c r="AU821" s="29"/>
      <c r="AV821" s="30">
        <v>1</v>
      </c>
      <c r="AW821" s="29" t="s">
        <v>84</v>
      </c>
      <c r="AX821" s="29" t="s">
        <v>84</v>
      </c>
      <c r="AY821" s="30">
        <v>300</v>
      </c>
      <c r="AZ821" s="30">
        <v>329.4</v>
      </c>
      <c r="BA821" s="30">
        <v>259</v>
      </c>
      <c r="BB821" s="30">
        <v>201.3</v>
      </c>
      <c r="BC821" s="29"/>
      <c r="BD821" s="29"/>
      <c r="BE821" s="30">
        <v>19.260000000000002</v>
      </c>
      <c r="BF821" s="29"/>
      <c r="BG821" s="30">
        <v>0.14000000000000001</v>
      </c>
      <c r="BH821" s="29"/>
      <c r="BI821" s="29"/>
      <c r="BJ821" s="30">
        <v>0.13</v>
      </c>
      <c r="BK821" s="30">
        <v>59.85</v>
      </c>
      <c r="BL821" s="30">
        <v>59.85</v>
      </c>
      <c r="BM821" s="30">
        <v>63.8</v>
      </c>
      <c r="BN821" s="29"/>
      <c r="BO821" s="29"/>
      <c r="BP821" s="30">
        <v>0.17</v>
      </c>
      <c r="BQ821" s="30">
        <v>0.18</v>
      </c>
      <c r="BR821" s="29"/>
      <c r="BS821" s="30">
        <v>19.309999999999999</v>
      </c>
      <c r="BT821" s="30">
        <v>60.24</v>
      </c>
      <c r="BU821" s="29"/>
      <c r="BV821" s="30">
        <v>0</v>
      </c>
      <c r="BW821" s="28">
        <v>410</v>
      </c>
      <c r="BX821" s="33">
        <f t="shared" si="87"/>
        <v>59.848320000000008</v>
      </c>
      <c r="BY821" s="34">
        <f>IF(COUNTIF($G$2:G821,G821)=1,1,0)</f>
        <v>1</v>
      </c>
      <c r="BZ821" s="34">
        <f t="shared" si="88"/>
        <v>2</v>
      </c>
      <c r="CA821" s="28" t="s">
        <v>3405</v>
      </c>
      <c r="CB821" s="34" t="b">
        <f t="shared" si="93"/>
        <v>0</v>
      </c>
      <c r="CC821" s="34" t="b">
        <f t="shared" si="89"/>
        <v>0</v>
      </c>
      <c r="CD821" s="34" t="b">
        <f t="array" ref="CD821">ISNUMBER(SEARCH("Touch Screen",$AJ821))</f>
        <v>0</v>
      </c>
      <c r="CE821" s="34"/>
      <c r="CF821" s="34"/>
      <c r="CG821" s="32">
        <v>35.299999999999997</v>
      </c>
      <c r="CH821" s="28">
        <v>1</v>
      </c>
      <c r="CI821" s="33">
        <f>('2. AC Monitors'!$A$8*'1. Version 7 Dataset'!$R821)+('1. Version 7 Dataset'!$V821*'2. AC Monitors'!$B$8)+'2. AC Monitors'!$C$8</f>
        <v>52.935899999999997</v>
      </c>
      <c r="CJ821" s="35">
        <f>BX821-('2. AC Monitors'!$B$8*V821)</f>
        <v>44.308320000000009</v>
      </c>
      <c r="CK821" s="33">
        <f>IF($CH821=0,CJ821,CJ821-('2. AC Monitors'!$A$15*'1. Version 7 Dataset'!$CG821))</f>
        <v>39.366320000000009</v>
      </c>
      <c r="CL821" s="33">
        <f>IF($CC821=TRUE,'1. Version 7 Dataset'!CK821-($CI821*'2. AC Monitors'!$B$15),'1. Version 7 Dataset'!CK821)</f>
        <v>39.366320000000009</v>
      </c>
      <c r="CM821" s="33">
        <f>IF($CD821=TRUE,CL821-($CI821*'2. AC Monitors'!$D$15),CL821)</f>
        <v>39.366320000000009</v>
      </c>
      <c r="CN821" s="33">
        <f>IF($CB821=TRUE,CM821-($CI821*'2. AC Monitors'!$E$15),CM821)</f>
        <v>39.366320000000009</v>
      </c>
      <c r="CO821" s="33">
        <f>IF($CA821="DC",CN821+(CI821*(1-'2. AC Monitors'!$D$21)),CN821)</f>
        <v>39.366320000000009</v>
      </c>
      <c r="CP821" s="35">
        <f>('2. AC Monitors'!$A$8*'1. Version 7 Dataset'!$R821)+'2. AC Monitors'!$C$8</f>
        <v>37.395899999999997</v>
      </c>
      <c r="CQ821" s="35">
        <f t="shared" si="90"/>
        <v>0</v>
      </c>
      <c r="CR821" s="33">
        <f>(IF(CD821=TRUE,CI821+(CI821*'2. AC Monitors'!$D$15),'1. Version 7 Dataset'!CI821))*0.85</f>
        <v>44.995514999999997</v>
      </c>
      <c r="CS821" s="35">
        <f t="shared" si="91"/>
        <v>0</v>
      </c>
      <c r="CT821" s="35">
        <f>($AZ821*$R821*'3. Signage Displays'!$A$7)+'3. Signage Displays'!$B$7*TANH('3. Signage Displays'!$C$7*('1. Version 7 Dataset'!$R821+'3. Signage Displays'!$D$7)+'3. Signage Displays'!$E$7)+'3. Signage Displays'!$F$7</f>
        <v>32.81096409239499</v>
      </c>
      <c r="CU821" s="36">
        <f>($AZ821*$R821*'3. Signage Displays'!$A$7)</f>
        <v>3.1747572000000002</v>
      </c>
      <c r="CV821" s="37">
        <f>BE821-(AZ821*R821*'3. Signage Displays'!$A$7)</f>
        <v>16.085242800000003</v>
      </c>
      <c r="CW821" s="37">
        <f>IF(CC821=TRUE,CV821-(CT821*'3. Signage Displays'!$A$12),CV821)</f>
        <v>16.085242800000003</v>
      </c>
      <c r="CX821" s="38">
        <f>'3. Signage Displays'!$B$7*TANH('3. Signage Displays'!$C$7*('1. Version 7 Dataset'!R821+'3. Signage Displays'!$D$7)+'3. Signage Displays'!$E$7)+'3. Signage Displays'!$F$7</f>
        <v>29.636206892394988</v>
      </c>
      <c r="CY821" s="28">
        <f t="shared" si="92"/>
        <v>1</v>
      </c>
    </row>
    <row r="822" spans="1:103" s="17" customFormat="1" ht="19.5" customHeight="1">
      <c r="A822" s="28">
        <v>419</v>
      </c>
      <c r="B822" s="29" t="s">
        <v>1674</v>
      </c>
      <c r="C822" s="29" t="s">
        <v>1763</v>
      </c>
      <c r="D822" s="29" t="s">
        <v>1764</v>
      </c>
      <c r="E822" s="29" t="s">
        <v>1677</v>
      </c>
      <c r="F822" s="29" t="s">
        <v>1763</v>
      </c>
      <c r="G822" s="29" t="s">
        <v>1764</v>
      </c>
      <c r="H822" s="29" t="s">
        <v>1765</v>
      </c>
      <c r="I822" s="29" t="s">
        <v>78</v>
      </c>
      <c r="J822" s="29" t="s">
        <v>100</v>
      </c>
      <c r="K822" s="29"/>
      <c r="L822" s="29" t="s">
        <v>80</v>
      </c>
      <c r="M822" s="29"/>
      <c r="N822" s="30">
        <v>1000</v>
      </c>
      <c r="O822" s="30">
        <v>11.7</v>
      </c>
      <c r="P822" s="30">
        <v>20.7</v>
      </c>
      <c r="Q822" s="31">
        <v>23.8</v>
      </c>
      <c r="R822" s="30">
        <v>242.04</v>
      </c>
      <c r="S822" s="30">
        <v>1.78</v>
      </c>
      <c r="T822" s="30">
        <v>1440</v>
      </c>
      <c r="U822" s="30">
        <v>2560</v>
      </c>
      <c r="V822" s="32">
        <v>3.7</v>
      </c>
      <c r="W822" s="30">
        <v>247</v>
      </c>
      <c r="X822" s="30">
        <v>60</v>
      </c>
      <c r="Y822" s="30">
        <v>0.7</v>
      </c>
      <c r="Z822" s="29" t="s">
        <v>150</v>
      </c>
      <c r="AA822" s="29" t="s">
        <v>86</v>
      </c>
      <c r="AB822" s="29"/>
      <c r="AC822" s="29"/>
      <c r="AD822" s="29" t="s">
        <v>83</v>
      </c>
      <c r="AE822" s="29" t="s">
        <v>84</v>
      </c>
      <c r="AF822" s="29" t="s">
        <v>168</v>
      </c>
      <c r="AG822" s="29"/>
      <c r="AH822" s="29" t="s">
        <v>86</v>
      </c>
      <c r="AI822" s="29"/>
      <c r="AJ822" s="29" t="s">
        <v>86</v>
      </c>
      <c r="AK822" s="29" t="s">
        <v>86</v>
      </c>
      <c r="AL822" s="29" t="s">
        <v>87</v>
      </c>
      <c r="AM822" s="29"/>
      <c r="AN822" s="29" t="s">
        <v>86</v>
      </c>
      <c r="AO822" s="29" t="s">
        <v>86</v>
      </c>
      <c r="AP822" s="29" t="s">
        <v>86</v>
      </c>
      <c r="AQ822" s="29" t="s">
        <v>96</v>
      </c>
      <c r="AR822" s="29"/>
      <c r="AS822" s="29" t="s">
        <v>84</v>
      </c>
      <c r="AT822" s="29" t="s">
        <v>89</v>
      </c>
      <c r="AU822" s="29"/>
      <c r="AV822" s="30">
        <v>1</v>
      </c>
      <c r="AW822" s="29" t="s">
        <v>84</v>
      </c>
      <c r="AX822" s="29" t="s">
        <v>84</v>
      </c>
      <c r="AY822" s="30">
        <v>419.5</v>
      </c>
      <c r="AZ822" s="30">
        <v>419.5</v>
      </c>
      <c r="BA822" s="30">
        <v>345.4</v>
      </c>
      <c r="BB822" s="30">
        <v>200.6</v>
      </c>
      <c r="BC822" s="29"/>
      <c r="BD822" s="29"/>
      <c r="BE822" s="30">
        <v>15.99</v>
      </c>
      <c r="BF822" s="29"/>
      <c r="BG822" s="30">
        <v>0.23</v>
      </c>
      <c r="BH822" s="30">
        <v>0.16</v>
      </c>
      <c r="BI822" s="30">
        <v>0.5</v>
      </c>
      <c r="BJ822" s="30">
        <v>0.22</v>
      </c>
      <c r="BK822" s="30">
        <v>50.33</v>
      </c>
      <c r="BL822" s="30">
        <v>50.33</v>
      </c>
      <c r="BM822" s="30">
        <v>64</v>
      </c>
      <c r="BN822" s="29"/>
      <c r="BO822" s="29"/>
      <c r="BP822" s="30">
        <v>0.28999999999999998</v>
      </c>
      <c r="BQ822" s="30">
        <v>0.3</v>
      </c>
      <c r="BR822" s="30">
        <v>0.25</v>
      </c>
      <c r="BS822" s="30">
        <v>16.190000000000001</v>
      </c>
      <c r="BT822" s="30">
        <v>51.35</v>
      </c>
      <c r="BU822" s="29"/>
      <c r="BV822" s="30">
        <v>1</v>
      </c>
      <c r="BW822" s="28">
        <v>419</v>
      </c>
      <c r="BX822" s="33">
        <f t="shared" si="87"/>
        <v>50.334959999999995</v>
      </c>
      <c r="BY822" s="34">
        <f>IF(COUNTIF($G$2:G822,G822)=1,1,0)</f>
        <v>1</v>
      </c>
      <c r="BZ822" s="34">
        <f t="shared" si="88"/>
        <v>2</v>
      </c>
      <c r="CA822" s="28" t="s">
        <v>3405</v>
      </c>
      <c r="CB822" s="34" t="b">
        <f t="shared" si="93"/>
        <v>0</v>
      </c>
      <c r="CC822" s="34" t="b">
        <f t="shared" si="89"/>
        <v>0</v>
      </c>
      <c r="CD822" s="34" t="b">
        <f t="array" ref="CD822">ISNUMBER(SEARCH("Touch Screen",$AJ822))</f>
        <v>0</v>
      </c>
      <c r="CE822" s="34"/>
      <c r="CF822" s="34"/>
      <c r="CG822" s="32">
        <v>0.7</v>
      </c>
      <c r="CH822" s="28">
        <v>0</v>
      </c>
      <c r="CI822" s="33">
        <f>('2. AC Monitors'!$A$8*'1. Version 7 Dataset'!$R822)+('1. Version 7 Dataset'!$V822*'2. AC Monitors'!$B$8)+'2. AC Monitors'!$C$8</f>
        <v>53.06888</v>
      </c>
      <c r="CJ822" s="35">
        <f>BX822-('2. AC Monitors'!$B$8*V822)</f>
        <v>34.794959999999996</v>
      </c>
      <c r="CK822" s="33">
        <f>IF($CH822=0,CJ822,CJ822-('2. AC Monitors'!$A$15*'1. Version 7 Dataset'!$CG822))</f>
        <v>34.794959999999996</v>
      </c>
      <c r="CL822" s="33">
        <f>IF($CC822=TRUE,'1. Version 7 Dataset'!CK822-($CI822*'2. AC Monitors'!$B$15),'1. Version 7 Dataset'!CK822)</f>
        <v>34.794959999999996</v>
      </c>
      <c r="CM822" s="33">
        <f>IF($CD822=TRUE,CL822-($CI822*'2. AC Monitors'!$D$15),CL822)</f>
        <v>34.794959999999996</v>
      </c>
      <c r="CN822" s="33">
        <f>IF($CB822=TRUE,CM822-($CI822*'2. AC Monitors'!$E$15),CM822)</f>
        <v>34.794959999999996</v>
      </c>
      <c r="CO822" s="33">
        <f>IF($CA822="DC",CN822+(CI822*(1-'2. AC Monitors'!$D$21)),CN822)</f>
        <v>34.794959999999996</v>
      </c>
      <c r="CP822" s="35">
        <f>('2. AC Monitors'!$A$8*'1. Version 7 Dataset'!$R822)+'2. AC Monitors'!$C$8</f>
        <v>37.528880000000001</v>
      </c>
      <c r="CQ822" s="35">
        <f t="shared" si="90"/>
        <v>1</v>
      </c>
      <c r="CR822" s="33">
        <f>(IF(CD822=TRUE,CI822+(CI822*'2. AC Monitors'!$D$15),'1. Version 7 Dataset'!CI822))*0.85</f>
        <v>45.108547999999999</v>
      </c>
      <c r="CS822" s="35">
        <f t="shared" si="91"/>
        <v>0</v>
      </c>
      <c r="CT822" s="35">
        <f>($AZ822*$R822*'3. Signage Displays'!$A$7)+'3. Signage Displays'!$B$7*TANH('3. Signage Displays'!$C$7*('1. Version 7 Dataset'!$R822+'3. Signage Displays'!$D$7)+'3. Signage Displays'!$E$7)+'3. Signage Displays'!$F$7</f>
        <v>33.762613519153874</v>
      </c>
      <c r="CU822" s="36">
        <f>($AZ822*$R822*'3. Signage Displays'!$A$7)</f>
        <v>4.0614312000000004</v>
      </c>
      <c r="CV822" s="37">
        <f>BE822-(AZ822*R822*'3. Signage Displays'!$A$7)</f>
        <v>11.928568800000001</v>
      </c>
      <c r="CW822" s="37">
        <f>IF(CC822=TRUE,CV822-(CT822*'3. Signage Displays'!$A$12),CV822)</f>
        <v>11.928568800000001</v>
      </c>
      <c r="CX822" s="38">
        <f>'3. Signage Displays'!$B$7*TANH('3. Signage Displays'!$C$7*('1. Version 7 Dataset'!R822+'3. Signage Displays'!$D$7)+'3. Signage Displays'!$E$7)+'3. Signage Displays'!$F$7</f>
        <v>29.701182319153872</v>
      </c>
      <c r="CY822" s="28">
        <f t="shared" si="92"/>
        <v>1</v>
      </c>
    </row>
    <row r="823" spans="1:103" s="17" customFormat="1" ht="19.5" customHeight="1">
      <c r="A823" s="28">
        <v>424</v>
      </c>
      <c r="B823" s="29" t="s">
        <v>3083</v>
      </c>
      <c r="C823" s="29" t="s">
        <v>3309</v>
      </c>
      <c r="D823" s="29" t="s">
        <v>3310</v>
      </c>
      <c r="E823" s="29" t="s">
        <v>3086</v>
      </c>
      <c r="F823" s="29" t="s">
        <v>3309</v>
      </c>
      <c r="G823" s="29" t="s">
        <v>3310</v>
      </c>
      <c r="H823" s="29"/>
      <c r="I823" s="29" t="s">
        <v>78</v>
      </c>
      <c r="J823" s="29" t="s">
        <v>79</v>
      </c>
      <c r="K823" s="29"/>
      <c r="L823" s="29" t="s">
        <v>80</v>
      </c>
      <c r="M823" s="29"/>
      <c r="N823" s="30">
        <v>1000</v>
      </c>
      <c r="O823" s="30">
        <v>13.2</v>
      </c>
      <c r="P823" s="30">
        <v>23.5</v>
      </c>
      <c r="Q823" s="31">
        <v>27</v>
      </c>
      <c r="R823" s="30">
        <v>311.5</v>
      </c>
      <c r="S823" s="30">
        <v>1.78</v>
      </c>
      <c r="T823" s="30">
        <v>1440</v>
      </c>
      <c r="U823" s="30">
        <v>2560</v>
      </c>
      <c r="V823" s="32">
        <v>3.7</v>
      </c>
      <c r="W823" s="30">
        <v>11834</v>
      </c>
      <c r="X823" s="30">
        <v>60</v>
      </c>
      <c r="Y823" s="30">
        <v>0.4</v>
      </c>
      <c r="Z823" s="29" t="s">
        <v>81</v>
      </c>
      <c r="AA823" s="29" t="s">
        <v>86</v>
      </c>
      <c r="AB823" s="29"/>
      <c r="AC823" s="29"/>
      <c r="AD823" s="29" t="s">
        <v>84</v>
      </c>
      <c r="AE823" s="29" t="s">
        <v>83</v>
      </c>
      <c r="AF823" s="29" t="s">
        <v>944</v>
      </c>
      <c r="AG823" s="29" t="s">
        <v>3311</v>
      </c>
      <c r="AH823" s="29" t="s">
        <v>120</v>
      </c>
      <c r="AI823" s="29"/>
      <c r="AJ823" s="29" t="s">
        <v>120</v>
      </c>
      <c r="AK823" s="29" t="s">
        <v>86</v>
      </c>
      <c r="AL823" s="29" t="s">
        <v>87</v>
      </c>
      <c r="AM823" s="29" t="s">
        <v>3311</v>
      </c>
      <c r="AN823" s="29" t="s">
        <v>86</v>
      </c>
      <c r="AO823" s="29" t="s">
        <v>86</v>
      </c>
      <c r="AP823" s="29" t="s">
        <v>86</v>
      </c>
      <c r="AQ823" s="29" t="s">
        <v>96</v>
      </c>
      <c r="AR823" s="29"/>
      <c r="AS823" s="29" t="s">
        <v>84</v>
      </c>
      <c r="AT823" s="29" t="s">
        <v>89</v>
      </c>
      <c r="AU823" s="29"/>
      <c r="AV823" s="30">
        <v>1</v>
      </c>
      <c r="AW823" s="29" t="s">
        <v>84</v>
      </c>
      <c r="AX823" s="29" t="s">
        <v>84</v>
      </c>
      <c r="AY823" s="30">
        <v>350</v>
      </c>
      <c r="AZ823" s="30">
        <v>351.7</v>
      </c>
      <c r="BA823" s="30">
        <v>311.89999999999998</v>
      </c>
      <c r="BB823" s="30">
        <v>200.1</v>
      </c>
      <c r="BC823" s="29"/>
      <c r="BD823" s="29"/>
      <c r="BE823" s="30">
        <v>19.690000000000001</v>
      </c>
      <c r="BF823" s="29"/>
      <c r="BG823" s="30">
        <v>0.2</v>
      </c>
      <c r="BH823" s="30">
        <v>0.19</v>
      </c>
      <c r="BI823" s="29"/>
      <c r="BJ823" s="30">
        <v>0.16</v>
      </c>
      <c r="BK823" s="30">
        <v>61.51</v>
      </c>
      <c r="BL823" s="30">
        <v>61.51</v>
      </c>
      <c r="BM823" s="30">
        <v>73.900000000000006</v>
      </c>
      <c r="BN823" s="29"/>
      <c r="BO823" s="29"/>
      <c r="BP823" s="30">
        <v>0.21</v>
      </c>
      <c r="BQ823" s="30">
        <v>0.26</v>
      </c>
      <c r="BR823" s="30">
        <v>0.25</v>
      </c>
      <c r="BS823" s="30">
        <v>19.850000000000001</v>
      </c>
      <c r="BT823" s="30">
        <v>62.34</v>
      </c>
      <c r="BU823" s="29"/>
      <c r="BV823" s="30">
        <v>0</v>
      </c>
      <c r="BW823" s="28">
        <v>424</v>
      </c>
      <c r="BX823" s="33">
        <f t="shared" si="87"/>
        <v>61.508339999999997</v>
      </c>
      <c r="BY823" s="34">
        <f>IF(COUNTIF($G$2:G823,G823)=1,1,0)</f>
        <v>1</v>
      </c>
      <c r="BZ823" s="34">
        <f t="shared" si="88"/>
        <v>2</v>
      </c>
      <c r="CA823" s="28" t="s">
        <v>3405</v>
      </c>
      <c r="CB823" s="34" t="b">
        <f t="shared" si="93"/>
        <v>0</v>
      </c>
      <c r="CC823" s="34" t="b">
        <f t="shared" si="89"/>
        <v>0</v>
      </c>
      <c r="CD823" s="34" t="b">
        <f t="array" ref="CD823">ISNUMBER(SEARCH("Touch Screen",$AJ823))</f>
        <v>0</v>
      </c>
      <c r="CE823" s="34"/>
      <c r="CF823" s="34"/>
      <c r="CG823" s="32">
        <v>40</v>
      </c>
      <c r="CH823" s="28">
        <v>1</v>
      </c>
      <c r="CI823" s="33">
        <f>('2. AC Monitors'!$A$8*'1. Version 7 Dataset'!$R823)+('1. Version 7 Dataset'!$V823*'2. AC Monitors'!$B$8)+'2. AC Monitors'!$C$8</f>
        <v>61.542999999999999</v>
      </c>
      <c r="CJ823" s="35">
        <f>BX823-('2. AC Monitors'!$B$8*V823)</f>
        <v>45.968339999999998</v>
      </c>
      <c r="CK823" s="33">
        <f>IF($CH823=0,CJ823,CJ823-('2. AC Monitors'!$A$15*'1. Version 7 Dataset'!$CG823))</f>
        <v>40.368339999999996</v>
      </c>
      <c r="CL823" s="33">
        <f>IF($CC823=TRUE,'1. Version 7 Dataset'!CK823-($CI823*'2. AC Monitors'!$B$15),'1. Version 7 Dataset'!CK823)</f>
        <v>40.368339999999996</v>
      </c>
      <c r="CM823" s="33">
        <f>IF($CD823=TRUE,CL823-($CI823*'2. AC Monitors'!$D$15),CL823)</f>
        <v>40.368339999999996</v>
      </c>
      <c r="CN823" s="33">
        <f>IF($CB823=TRUE,CM823-($CI823*'2. AC Monitors'!$E$15),CM823)</f>
        <v>40.368339999999996</v>
      </c>
      <c r="CO823" s="33">
        <f>IF($CA823="DC",CN823+(CI823*(1-'2. AC Monitors'!$D$21)),CN823)</f>
        <v>40.368339999999996</v>
      </c>
      <c r="CP823" s="35">
        <f>('2. AC Monitors'!$A$8*'1. Version 7 Dataset'!$R823)+'2. AC Monitors'!$C$8</f>
        <v>46.003</v>
      </c>
      <c r="CQ823" s="35">
        <f t="shared" si="90"/>
        <v>1</v>
      </c>
      <c r="CR823" s="33">
        <f>(IF(CD823=TRUE,CI823+(CI823*'2. AC Monitors'!$D$15),'1. Version 7 Dataset'!CI823))*0.85</f>
        <v>52.311549999999997</v>
      </c>
      <c r="CS823" s="35">
        <f t="shared" si="91"/>
        <v>0</v>
      </c>
      <c r="CT823" s="35">
        <f>($AZ823*$R823*'3. Signage Displays'!$A$7)+'3. Signage Displays'!$B$7*TANH('3. Signage Displays'!$C$7*('1. Version 7 Dataset'!$R823+'3. Signage Displays'!$D$7)+'3. Signage Displays'!$E$7)+'3. Signage Displays'!$F$7</f>
        <v>38.210479626443195</v>
      </c>
      <c r="CU823" s="36">
        <f>($AZ823*$R823*'3. Signage Displays'!$A$7)</f>
        <v>4.3821820000000002</v>
      </c>
      <c r="CV823" s="37">
        <f>BE823-(AZ823*R823*'3. Signage Displays'!$A$7)</f>
        <v>15.307818000000001</v>
      </c>
      <c r="CW823" s="37">
        <f>IF(CC823=TRUE,CV823-(CT823*'3. Signage Displays'!$A$12),CV823)</f>
        <v>15.307818000000001</v>
      </c>
      <c r="CX823" s="38">
        <f>'3. Signage Displays'!$B$7*TANH('3. Signage Displays'!$C$7*('1. Version 7 Dataset'!R823+'3. Signage Displays'!$D$7)+'3. Signage Displays'!$E$7)+'3. Signage Displays'!$F$7</f>
        <v>33.828297626443195</v>
      </c>
      <c r="CY823" s="28">
        <f t="shared" si="92"/>
        <v>1</v>
      </c>
    </row>
    <row r="824" spans="1:103" s="17" customFormat="1" ht="19.5" customHeight="1">
      <c r="A824" s="28">
        <v>440</v>
      </c>
      <c r="B824" s="29" t="s">
        <v>2231</v>
      </c>
      <c r="C824" s="29" t="s">
        <v>2390</v>
      </c>
      <c r="D824" s="29" t="s">
        <v>2391</v>
      </c>
      <c r="E824" s="29" t="s">
        <v>2234</v>
      </c>
      <c r="F824" s="29" t="s">
        <v>2390</v>
      </c>
      <c r="G824" s="29" t="s">
        <v>2391</v>
      </c>
      <c r="H824" s="29" t="s">
        <v>2392</v>
      </c>
      <c r="I824" s="29" t="s">
        <v>78</v>
      </c>
      <c r="J824" s="29" t="s">
        <v>100</v>
      </c>
      <c r="K824" s="29" t="s">
        <v>105</v>
      </c>
      <c r="L824" s="29" t="s">
        <v>80</v>
      </c>
      <c r="M824" s="29" t="s">
        <v>105</v>
      </c>
      <c r="N824" s="30">
        <v>1000</v>
      </c>
      <c r="O824" s="30">
        <v>11.6</v>
      </c>
      <c r="P824" s="30">
        <v>20.7</v>
      </c>
      <c r="Q824" s="31">
        <v>23.8</v>
      </c>
      <c r="R824" s="30">
        <v>240.95</v>
      </c>
      <c r="S824" s="30">
        <v>1.78</v>
      </c>
      <c r="T824" s="30">
        <v>1440</v>
      </c>
      <c r="U824" s="30">
        <v>2560</v>
      </c>
      <c r="V824" s="32">
        <v>3.7</v>
      </c>
      <c r="W824" s="30">
        <v>15299</v>
      </c>
      <c r="X824" s="30">
        <v>60</v>
      </c>
      <c r="Y824" s="30">
        <v>45</v>
      </c>
      <c r="Z824" s="29" t="s">
        <v>81</v>
      </c>
      <c r="AA824" s="29" t="s">
        <v>86</v>
      </c>
      <c r="AB824" s="29"/>
      <c r="AC824" s="29"/>
      <c r="AD824" s="29" t="s">
        <v>83</v>
      </c>
      <c r="AE824" s="29" t="s">
        <v>83</v>
      </c>
      <c r="AF824" s="29" t="s">
        <v>452</v>
      </c>
      <c r="AG824" s="29" t="s">
        <v>105</v>
      </c>
      <c r="AH824" s="29" t="s">
        <v>120</v>
      </c>
      <c r="AI824" s="29" t="s">
        <v>105</v>
      </c>
      <c r="AJ824" s="29" t="s">
        <v>120</v>
      </c>
      <c r="AK824" s="29" t="s">
        <v>86</v>
      </c>
      <c r="AL824" s="29" t="s">
        <v>87</v>
      </c>
      <c r="AM824" s="29" t="s">
        <v>105</v>
      </c>
      <c r="AN824" s="29" t="s">
        <v>86</v>
      </c>
      <c r="AO824" s="29" t="s">
        <v>86</v>
      </c>
      <c r="AP824" s="29" t="s">
        <v>86</v>
      </c>
      <c r="AQ824" s="29" t="s">
        <v>96</v>
      </c>
      <c r="AR824" s="29" t="s">
        <v>105</v>
      </c>
      <c r="AS824" s="29" t="s">
        <v>84</v>
      </c>
      <c r="AT824" s="29" t="s">
        <v>89</v>
      </c>
      <c r="AU824" s="29" t="s">
        <v>105</v>
      </c>
      <c r="AV824" s="30">
        <v>0</v>
      </c>
      <c r="AW824" s="29" t="s">
        <v>84</v>
      </c>
      <c r="AX824" s="29" t="s">
        <v>84</v>
      </c>
      <c r="AY824" s="30">
        <v>350</v>
      </c>
      <c r="AZ824" s="30">
        <v>393</v>
      </c>
      <c r="BA824" s="30">
        <v>355</v>
      </c>
      <c r="BB824" s="30">
        <v>200</v>
      </c>
      <c r="BC824" s="29"/>
      <c r="BD824" s="29"/>
      <c r="BE824" s="30">
        <v>17.89</v>
      </c>
      <c r="BF824" s="29"/>
      <c r="BG824" s="30">
        <v>0.25</v>
      </c>
      <c r="BH824" s="29"/>
      <c r="BI824" s="29"/>
      <c r="BJ824" s="30">
        <v>0.17</v>
      </c>
      <c r="BK824" s="30">
        <v>56.27</v>
      </c>
      <c r="BL824" s="30">
        <v>56.27</v>
      </c>
      <c r="BM824" s="30">
        <v>63.8</v>
      </c>
      <c r="BN824" s="29"/>
      <c r="BO824" s="29"/>
      <c r="BP824" s="30">
        <v>0.2</v>
      </c>
      <c r="BQ824" s="30">
        <v>0.27</v>
      </c>
      <c r="BR824" s="29"/>
      <c r="BS824" s="30">
        <v>18.2</v>
      </c>
      <c r="BT824" s="30">
        <v>57.34</v>
      </c>
      <c r="BU824" s="29"/>
      <c r="BV824" s="30">
        <v>0</v>
      </c>
      <c r="BW824" s="28">
        <v>440</v>
      </c>
      <c r="BX824" s="33">
        <f t="shared" si="87"/>
        <v>56.274239999999992</v>
      </c>
      <c r="BY824" s="34">
        <f>IF(COUNTIF($G$2:G824,G824)=1,1,0)</f>
        <v>1</v>
      </c>
      <c r="BZ824" s="34">
        <f t="shared" si="88"/>
        <v>2</v>
      </c>
      <c r="CA824" s="28" t="s">
        <v>3405</v>
      </c>
      <c r="CB824" s="34" t="b">
        <f t="shared" si="93"/>
        <v>0</v>
      </c>
      <c r="CC824" s="34" t="b">
        <f t="shared" si="89"/>
        <v>0</v>
      </c>
      <c r="CD824" s="34" t="b">
        <f t="array" ref="CD824">ISNUMBER(SEARCH("Touch Screen",$AJ824))</f>
        <v>0</v>
      </c>
      <c r="CE824" s="34"/>
      <c r="CF824" s="34"/>
      <c r="CG824" s="32">
        <v>45</v>
      </c>
      <c r="CH824" s="28">
        <v>1</v>
      </c>
      <c r="CI824" s="33">
        <f>('2. AC Monitors'!$A$8*'1. Version 7 Dataset'!$R824)+('1. Version 7 Dataset'!$V824*'2. AC Monitors'!$B$8)+'2. AC Monitors'!$C$8</f>
        <v>52.935899999999997</v>
      </c>
      <c r="CJ824" s="35">
        <f>BX824-('2. AC Monitors'!$B$8*V824)</f>
        <v>40.734239999999993</v>
      </c>
      <c r="CK824" s="33">
        <f>IF($CH824=0,CJ824,CJ824-('2. AC Monitors'!$A$15*'1. Version 7 Dataset'!$CG824))</f>
        <v>34.434239999999988</v>
      </c>
      <c r="CL824" s="33">
        <f>IF($CC824=TRUE,'1. Version 7 Dataset'!CK824-($CI824*'2. AC Monitors'!$B$15),'1. Version 7 Dataset'!CK824)</f>
        <v>34.434239999999988</v>
      </c>
      <c r="CM824" s="33">
        <f>IF($CD824=TRUE,CL824-($CI824*'2. AC Monitors'!$D$15),CL824)</f>
        <v>34.434239999999988</v>
      </c>
      <c r="CN824" s="33">
        <f>IF($CB824=TRUE,CM824-($CI824*'2. AC Monitors'!$E$15),CM824)</f>
        <v>34.434239999999988</v>
      </c>
      <c r="CO824" s="33">
        <f>IF($CA824="DC",CN824+(CI824*(1-'2. AC Monitors'!$D$21)),CN824)</f>
        <v>34.434239999999988</v>
      </c>
      <c r="CP824" s="35">
        <f>('2. AC Monitors'!$A$8*'1. Version 7 Dataset'!$R824)+'2. AC Monitors'!$C$8</f>
        <v>37.395899999999997</v>
      </c>
      <c r="CQ824" s="35">
        <f t="shared" si="90"/>
        <v>1</v>
      </c>
      <c r="CR824" s="33">
        <f>(IF(CD824=TRUE,CI824+(CI824*'2. AC Monitors'!$D$15),'1. Version 7 Dataset'!CI824))*0.85</f>
        <v>44.995514999999997</v>
      </c>
      <c r="CS824" s="35">
        <f t="shared" si="91"/>
        <v>0</v>
      </c>
      <c r="CT824" s="35">
        <f>($AZ824*$R824*'3. Signage Displays'!$A$7)+'3. Signage Displays'!$B$7*TANH('3. Signage Displays'!$C$7*('1. Version 7 Dataset'!$R824+'3. Signage Displays'!$D$7)+'3. Signage Displays'!$E$7)+'3. Signage Displays'!$F$7</f>
        <v>33.423940892394988</v>
      </c>
      <c r="CU824" s="36">
        <f>($AZ824*$R824*'3. Signage Displays'!$A$7)</f>
        <v>3.7877339999999999</v>
      </c>
      <c r="CV824" s="37">
        <f>BE824-(AZ824*R824*'3. Signage Displays'!$A$7)</f>
        <v>14.102266</v>
      </c>
      <c r="CW824" s="37">
        <f>IF(CC824=TRUE,CV824-(CT824*'3. Signage Displays'!$A$12),CV824)</f>
        <v>14.102266</v>
      </c>
      <c r="CX824" s="38">
        <f>'3. Signage Displays'!$B$7*TANH('3. Signage Displays'!$C$7*('1. Version 7 Dataset'!R824+'3. Signage Displays'!$D$7)+'3. Signage Displays'!$E$7)+'3. Signage Displays'!$F$7</f>
        <v>29.636206892394988</v>
      </c>
      <c r="CY824" s="28">
        <f t="shared" si="92"/>
        <v>1</v>
      </c>
    </row>
    <row r="825" spans="1:103" s="17" customFormat="1" ht="19.5" customHeight="1">
      <c r="A825" s="28">
        <v>441</v>
      </c>
      <c r="B825" s="29" t="s">
        <v>2231</v>
      </c>
      <c r="C825" s="29" t="s">
        <v>2447</v>
      </c>
      <c r="D825" s="29" t="s">
        <v>2448</v>
      </c>
      <c r="E825" s="29" t="s">
        <v>2234</v>
      </c>
      <c r="F825" s="29" t="s">
        <v>2447</v>
      </c>
      <c r="G825" s="29" t="s">
        <v>2448</v>
      </c>
      <c r="H825" s="29" t="s">
        <v>2449</v>
      </c>
      <c r="I825" s="29" t="s">
        <v>78</v>
      </c>
      <c r="J825" s="29" t="s">
        <v>100</v>
      </c>
      <c r="K825" s="29" t="s">
        <v>105</v>
      </c>
      <c r="L825" s="29" t="s">
        <v>80</v>
      </c>
      <c r="M825" s="29" t="s">
        <v>105</v>
      </c>
      <c r="N825" s="30">
        <v>1000</v>
      </c>
      <c r="O825" s="30">
        <v>13.2</v>
      </c>
      <c r="P825" s="30">
        <v>23.5</v>
      </c>
      <c r="Q825" s="31">
        <v>27</v>
      </c>
      <c r="R825" s="30">
        <v>309.95</v>
      </c>
      <c r="S825" s="30">
        <v>1.78</v>
      </c>
      <c r="T825" s="30">
        <v>1440</v>
      </c>
      <c r="U825" s="30">
        <v>2560</v>
      </c>
      <c r="V825" s="32">
        <v>3.7</v>
      </c>
      <c r="W825" s="30">
        <v>11893</v>
      </c>
      <c r="X825" s="30">
        <v>60</v>
      </c>
      <c r="Y825" s="30">
        <v>43.5</v>
      </c>
      <c r="Z825" s="29" t="s">
        <v>81</v>
      </c>
      <c r="AA825" s="29" t="s">
        <v>86</v>
      </c>
      <c r="AB825" s="29"/>
      <c r="AC825" s="29"/>
      <c r="AD825" s="29" t="s">
        <v>83</v>
      </c>
      <c r="AE825" s="29" t="s">
        <v>83</v>
      </c>
      <c r="AF825" s="29" t="s">
        <v>452</v>
      </c>
      <c r="AG825" s="29" t="s">
        <v>105</v>
      </c>
      <c r="AH825" s="29" t="s">
        <v>120</v>
      </c>
      <c r="AI825" s="29" t="s">
        <v>105</v>
      </c>
      <c r="AJ825" s="29" t="s">
        <v>120</v>
      </c>
      <c r="AK825" s="29" t="s">
        <v>86</v>
      </c>
      <c r="AL825" s="29" t="s">
        <v>87</v>
      </c>
      <c r="AM825" s="29" t="s">
        <v>105</v>
      </c>
      <c r="AN825" s="29" t="s">
        <v>86</v>
      </c>
      <c r="AO825" s="29" t="s">
        <v>86</v>
      </c>
      <c r="AP825" s="29" t="s">
        <v>86</v>
      </c>
      <c r="AQ825" s="29" t="s">
        <v>96</v>
      </c>
      <c r="AR825" s="29" t="s">
        <v>105</v>
      </c>
      <c r="AS825" s="29" t="s">
        <v>84</v>
      </c>
      <c r="AT825" s="29" t="s">
        <v>89</v>
      </c>
      <c r="AU825" s="29" t="s">
        <v>105</v>
      </c>
      <c r="AV825" s="30">
        <v>0</v>
      </c>
      <c r="AW825" s="29" t="s">
        <v>84</v>
      </c>
      <c r="AX825" s="29" t="s">
        <v>84</v>
      </c>
      <c r="AY825" s="30">
        <v>350</v>
      </c>
      <c r="AZ825" s="30">
        <v>415</v>
      </c>
      <c r="BA825" s="30">
        <v>394</v>
      </c>
      <c r="BB825" s="30">
        <v>200</v>
      </c>
      <c r="BC825" s="29"/>
      <c r="BD825" s="29"/>
      <c r="BE825" s="30">
        <v>22.93</v>
      </c>
      <c r="BF825" s="29"/>
      <c r="BG825" s="30">
        <v>0.19</v>
      </c>
      <c r="BH825" s="29"/>
      <c r="BI825" s="29"/>
      <c r="BJ825" s="30">
        <v>0.21</v>
      </c>
      <c r="BK825" s="30">
        <v>71.39</v>
      </c>
      <c r="BL825" s="30">
        <v>71.39</v>
      </c>
      <c r="BM825" s="30">
        <v>73.599999999999994</v>
      </c>
      <c r="BN825" s="29"/>
      <c r="BO825" s="29"/>
      <c r="BP825" s="30">
        <v>0.27</v>
      </c>
      <c r="BQ825" s="30">
        <v>0.25</v>
      </c>
      <c r="BR825" s="29"/>
      <c r="BS825" s="30">
        <v>23.32</v>
      </c>
      <c r="BT825" s="30">
        <v>72.92</v>
      </c>
      <c r="BU825" s="29"/>
      <c r="BV825" s="30">
        <v>0</v>
      </c>
      <c r="BW825" s="28">
        <v>441</v>
      </c>
      <c r="BX825" s="33">
        <f t="shared" si="87"/>
        <v>71.385239999999996</v>
      </c>
      <c r="BY825" s="34">
        <f>IF(COUNTIF($G$2:G825,G825)=1,1,0)</f>
        <v>1</v>
      </c>
      <c r="BZ825" s="34">
        <f t="shared" si="88"/>
        <v>2</v>
      </c>
      <c r="CA825" s="28" t="s">
        <v>3405</v>
      </c>
      <c r="CB825" s="34" t="b">
        <f t="shared" si="93"/>
        <v>0</v>
      </c>
      <c r="CC825" s="34" t="b">
        <f t="shared" si="89"/>
        <v>0</v>
      </c>
      <c r="CD825" s="34" t="b">
        <f t="array" ref="CD825">ISNUMBER(SEARCH("Touch Screen",$AJ825))</f>
        <v>0</v>
      </c>
      <c r="CE825" s="34"/>
      <c r="CF825" s="34"/>
      <c r="CG825" s="32">
        <v>43.5</v>
      </c>
      <c r="CH825" s="28">
        <v>1</v>
      </c>
      <c r="CI825" s="33">
        <f>('2. AC Monitors'!$A$8*'1. Version 7 Dataset'!$R825)+('1. Version 7 Dataset'!$V825*'2. AC Monitors'!$B$8)+'2. AC Monitors'!$C$8</f>
        <v>61.353899999999996</v>
      </c>
      <c r="CJ825" s="35">
        <f>BX825-('2. AC Monitors'!$B$8*V825)</f>
        <v>55.845239999999997</v>
      </c>
      <c r="CK825" s="33">
        <f>IF($CH825=0,CJ825,CJ825-('2. AC Monitors'!$A$15*'1. Version 7 Dataset'!$CG825))</f>
        <v>49.755239999999993</v>
      </c>
      <c r="CL825" s="33">
        <f>IF($CC825=TRUE,'1. Version 7 Dataset'!CK825-($CI825*'2. AC Monitors'!$B$15),'1. Version 7 Dataset'!CK825)</f>
        <v>49.755239999999993</v>
      </c>
      <c r="CM825" s="33">
        <f>IF($CD825=TRUE,CL825-($CI825*'2. AC Monitors'!$D$15),CL825)</f>
        <v>49.755239999999993</v>
      </c>
      <c r="CN825" s="33">
        <f>IF($CB825=TRUE,CM825-($CI825*'2. AC Monitors'!$E$15),CM825)</f>
        <v>49.755239999999993</v>
      </c>
      <c r="CO825" s="33">
        <f>IF($CA825="DC",CN825+(CI825*(1-'2. AC Monitors'!$D$21)),CN825)</f>
        <v>49.755239999999993</v>
      </c>
      <c r="CP825" s="35">
        <f>('2. AC Monitors'!$A$8*'1. Version 7 Dataset'!$R825)+'2. AC Monitors'!$C$8</f>
        <v>45.813899999999997</v>
      </c>
      <c r="CQ825" s="35">
        <f t="shared" si="90"/>
        <v>0</v>
      </c>
      <c r="CR825" s="33">
        <f>(IF(CD825=TRUE,CI825+(CI825*'2. AC Monitors'!$D$15),'1. Version 7 Dataset'!CI825))*0.85</f>
        <v>52.150814999999994</v>
      </c>
      <c r="CS825" s="35">
        <f t="shared" si="91"/>
        <v>0</v>
      </c>
      <c r="CT825" s="35">
        <f>($AZ825*$R825*'3. Signage Displays'!$A$7)+'3. Signage Displays'!$B$7*TANH('3. Signage Displays'!$C$7*('1. Version 7 Dataset'!$R825+'3. Signage Displays'!$D$7)+'3. Signage Displays'!$E$7)+'3. Signage Displays'!$F$7</f>
        <v>38.881694422981596</v>
      </c>
      <c r="CU825" s="36">
        <f>($AZ825*$R825*'3. Signage Displays'!$A$7)</f>
        <v>5.1451700000000002</v>
      </c>
      <c r="CV825" s="37">
        <f>BE825-(AZ825*R825*'3. Signage Displays'!$A$7)</f>
        <v>17.784829999999999</v>
      </c>
      <c r="CW825" s="37">
        <f>IF(CC825=TRUE,CV825-(CT825*'3. Signage Displays'!$A$12),CV825)</f>
        <v>17.784829999999999</v>
      </c>
      <c r="CX825" s="38">
        <f>'3. Signage Displays'!$B$7*TANH('3. Signage Displays'!$C$7*('1. Version 7 Dataset'!R825+'3. Signage Displays'!$D$7)+'3. Signage Displays'!$E$7)+'3. Signage Displays'!$F$7</f>
        <v>33.736524422981596</v>
      </c>
      <c r="CY825" s="28">
        <f t="shared" si="92"/>
        <v>1</v>
      </c>
    </row>
    <row r="826" spans="1:103" s="17" customFormat="1" ht="19.5" customHeight="1">
      <c r="A826" s="28">
        <v>455</v>
      </c>
      <c r="B826" s="29" t="s">
        <v>72</v>
      </c>
      <c r="C826" s="29" t="s">
        <v>347</v>
      </c>
      <c r="D826" s="29" t="s">
        <v>348</v>
      </c>
      <c r="E826" s="29" t="s">
        <v>75</v>
      </c>
      <c r="F826" s="29" t="s">
        <v>347</v>
      </c>
      <c r="G826" s="29" t="s">
        <v>348</v>
      </c>
      <c r="H826" s="29"/>
      <c r="I826" s="29" t="s">
        <v>78</v>
      </c>
      <c r="J826" s="29" t="s">
        <v>100</v>
      </c>
      <c r="K826" s="29"/>
      <c r="L826" s="29" t="s">
        <v>80</v>
      </c>
      <c r="M826" s="29"/>
      <c r="N826" s="30">
        <v>1000</v>
      </c>
      <c r="O826" s="30">
        <v>13.2</v>
      </c>
      <c r="P826" s="30">
        <v>23.5</v>
      </c>
      <c r="Q826" s="31">
        <v>27</v>
      </c>
      <c r="R826" s="30">
        <v>311.5</v>
      </c>
      <c r="S826" s="30">
        <v>1.78</v>
      </c>
      <c r="T826" s="30">
        <v>1440</v>
      </c>
      <c r="U826" s="30">
        <v>2560</v>
      </c>
      <c r="V826" s="32">
        <v>3.7</v>
      </c>
      <c r="W826" s="30">
        <v>11834</v>
      </c>
      <c r="X826" s="30">
        <v>60</v>
      </c>
      <c r="Y826" s="30">
        <v>0.4</v>
      </c>
      <c r="Z826" s="29" t="s">
        <v>86</v>
      </c>
      <c r="AA826" s="29" t="s">
        <v>86</v>
      </c>
      <c r="AB826" s="29"/>
      <c r="AC826" s="29"/>
      <c r="AD826" s="29" t="s">
        <v>84</v>
      </c>
      <c r="AE826" s="29" t="s">
        <v>83</v>
      </c>
      <c r="AF826" s="29" t="s">
        <v>85</v>
      </c>
      <c r="AG826" s="29"/>
      <c r="AH826" s="29" t="s">
        <v>86</v>
      </c>
      <c r="AI826" s="29"/>
      <c r="AJ826" s="29" t="s">
        <v>86</v>
      </c>
      <c r="AK826" s="29" t="s">
        <v>86</v>
      </c>
      <c r="AL826" s="29" t="s">
        <v>87</v>
      </c>
      <c r="AM826" s="29"/>
      <c r="AN826" s="29" t="s">
        <v>86</v>
      </c>
      <c r="AO826" s="29" t="s">
        <v>86</v>
      </c>
      <c r="AP826" s="29" t="s">
        <v>86</v>
      </c>
      <c r="AQ826" s="29" t="s">
        <v>96</v>
      </c>
      <c r="AR826" s="29"/>
      <c r="AS826" s="29" t="s">
        <v>84</v>
      </c>
      <c r="AT826" s="29" t="s">
        <v>89</v>
      </c>
      <c r="AU826" s="29"/>
      <c r="AV826" s="30">
        <v>5</v>
      </c>
      <c r="AW826" s="29" t="s">
        <v>84</v>
      </c>
      <c r="AX826" s="29" t="s">
        <v>84</v>
      </c>
      <c r="AY826" s="30">
        <v>350</v>
      </c>
      <c r="AZ826" s="30">
        <v>367.9</v>
      </c>
      <c r="BA826" s="30">
        <v>289.8</v>
      </c>
      <c r="BB826" s="30">
        <v>200</v>
      </c>
      <c r="BC826" s="29"/>
      <c r="BD826" s="29"/>
      <c r="BE826" s="30">
        <v>19.28</v>
      </c>
      <c r="BF826" s="29"/>
      <c r="BG826" s="30">
        <v>0.2</v>
      </c>
      <c r="BH826" s="30">
        <v>0</v>
      </c>
      <c r="BI826" s="29"/>
      <c r="BJ826" s="30">
        <v>0.17</v>
      </c>
      <c r="BK826" s="30">
        <v>60.27</v>
      </c>
      <c r="BL826" s="30">
        <v>60.27</v>
      </c>
      <c r="BM826" s="30">
        <v>73.900000000000006</v>
      </c>
      <c r="BN826" s="29"/>
      <c r="BO826" s="29"/>
      <c r="BP826" s="30">
        <v>0.19</v>
      </c>
      <c r="BQ826" s="30">
        <v>0.23</v>
      </c>
      <c r="BR826" s="30">
        <v>0</v>
      </c>
      <c r="BS826" s="30">
        <v>19.559999999999999</v>
      </c>
      <c r="BT826" s="30">
        <v>61.27</v>
      </c>
      <c r="BU826" s="29"/>
      <c r="BV826" s="30">
        <v>0</v>
      </c>
      <c r="BW826" s="28">
        <v>455</v>
      </c>
      <c r="BX826" s="33">
        <f t="shared" si="87"/>
        <v>60.251280000000001</v>
      </c>
      <c r="BY826" s="34">
        <f>IF(COUNTIF($G$2:G826,G826)=1,1,0)</f>
        <v>1</v>
      </c>
      <c r="BZ826" s="34">
        <f t="shared" si="88"/>
        <v>2</v>
      </c>
      <c r="CA826" s="28" t="s">
        <v>3405</v>
      </c>
      <c r="CB826" s="34" t="b">
        <f t="shared" si="93"/>
        <v>0</v>
      </c>
      <c r="CC826" s="34" t="b">
        <f t="shared" si="89"/>
        <v>0</v>
      </c>
      <c r="CD826" s="34" t="b">
        <f t="array" ref="CD826">ISNUMBER(SEARCH("Touch Screen",$AJ826))</f>
        <v>0</v>
      </c>
      <c r="CE826" s="34"/>
      <c r="CF826" s="34"/>
      <c r="CG826" s="32">
        <v>40</v>
      </c>
      <c r="CH826" s="28">
        <v>1</v>
      </c>
      <c r="CI826" s="33">
        <f>('2. AC Monitors'!$A$8*'1. Version 7 Dataset'!$R826)+('1. Version 7 Dataset'!$V826*'2. AC Monitors'!$B$8)+'2. AC Monitors'!$C$8</f>
        <v>61.542999999999999</v>
      </c>
      <c r="CJ826" s="35">
        <f>BX826-('2. AC Monitors'!$B$8*V826)</f>
        <v>44.711280000000002</v>
      </c>
      <c r="CK826" s="33">
        <f>IF($CH826=0,CJ826,CJ826-('2. AC Monitors'!$A$15*'1. Version 7 Dataset'!$CG826))</f>
        <v>39.111280000000001</v>
      </c>
      <c r="CL826" s="33">
        <f>IF($CC826=TRUE,'1. Version 7 Dataset'!CK826-($CI826*'2. AC Monitors'!$B$15),'1. Version 7 Dataset'!CK826)</f>
        <v>39.111280000000001</v>
      </c>
      <c r="CM826" s="33">
        <f>IF($CD826=TRUE,CL826-($CI826*'2. AC Monitors'!$D$15),CL826)</f>
        <v>39.111280000000001</v>
      </c>
      <c r="CN826" s="33">
        <f>IF($CB826=TRUE,CM826-($CI826*'2. AC Monitors'!$E$15),CM826)</f>
        <v>39.111280000000001</v>
      </c>
      <c r="CO826" s="33">
        <f>IF($CA826="DC",CN826+(CI826*(1-'2. AC Monitors'!$D$21)),CN826)</f>
        <v>39.111280000000001</v>
      </c>
      <c r="CP826" s="35">
        <f>('2. AC Monitors'!$A$8*'1. Version 7 Dataset'!$R826)+'2. AC Monitors'!$C$8</f>
        <v>46.003</v>
      </c>
      <c r="CQ826" s="35">
        <f t="shared" si="90"/>
        <v>1</v>
      </c>
      <c r="CR826" s="33">
        <f>(IF(CD826=TRUE,CI826+(CI826*'2. AC Monitors'!$D$15),'1. Version 7 Dataset'!CI826))*0.85</f>
        <v>52.311549999999997</v>
      </c>
      <c r="CS826" s="35">
        <f t="shared" si="91"/>
        <v>0</v>
      </c>
      <c r="CT826" s="35">
        <f>($AZ826*$R826*'3. Signage Displays'!$A$7)+'3. Signage Displays'!$B$7*TANH('3. Signage Displays'!$C$7*('1. Version 7 Dataset'!$R826+'3. Signage Displays'!$D$7)+'3. Signage Displays'!$E$7)+'3. Signage Displays'!$F$7</f>
        <v>38.412331626443198</v>
      </c>
      <c r="CU826" s="36">
        <f>($AZ826*$R826*'3. Signage Displays'!$A$7)</f>
        <v>4.5840339999999999</v>
      </c>
      <c r="CV826" s="37">
        <f>BE826-(AZ826*R826*'3. Signage Displays'!$A$7)</f>
        <v>14.695966000000002</v>
      </c>
      <c r="CW826" s="37">
        <f>IF(CC826=TRUE,CV826-(CT826*'3. Signage Displays'!$A$12),CV826)</f>
        <v>14.695966000000002</v>
      </c>
      <c r="CX826" s="38">
        <f>'3. Signage Displays'!$B$7*TANH('3. Signage Displays'!$C$7*('1. Version 7 Dataset'!R826+'3. Signage Displays'!$D$7)+'3. Signage Displays'!$E$7)+'3. Signage Displays'!$F$7</f>
        <v>33.828297626443195</v>
      </c>
      <c r="CY826" s="28">
        <f t="shared" si="92"/>
        <v>1</v>
      </c>
    </row>
    <row r="827" spans="1:103" s="17" customFormat="1" ht="19.5" customHeight="1">
      <c r="A827" s="28">
        <v>491</v>
      </c>
      <c r="B827" s="29" t="s">
        <v>2231</v>
      </c>
      <c r="C827" s="29" t="s">
        <v>2363</v>
      </c>
      <c r="D827" s="29" t="s">
        <v>2364</v>
      </c>
      <c r="E827" s="29" t="s">
        <v>2234</v>
      </c>
      <c r="F827" s="29" t="s">
        <v>2363</v>
      </c>
      <c r="G827" s="29" t="s">
        <v>2364</v>
      </c>
      <c r="H827" s="29" t="s">
        <v>2365</v>
      </c>
      <c r="I827" s="29" t="s">
        <v>78</v>
      </c>
      <c r="J827" s="29" t="s">
        <v>100</v>
      </c>
      <c r="K827" s="29" t="s">
        <v>105</v>
      </c>
      <c r="L827" s="29" t="s">
        <v>80</v>
      </c>
      <c r="M827" s="29" t="s">
        <v>105</v>
      </c>
      <c r="N827" s="30">
        <v>1000</v>
      </c>
      <c r="O827" s="30">
        <v>11.6</v>
      </c>
      <c r="P827" s="30">
        <v>20.7</v>
      </c>
      <c r="Q827" s="31">
        <v>23.8</v>
      </c>
      <c r="R827" s="30">
        <v>240.1</v>
      </c>
      <c r="S827" s="30">
        <v>1.78</v>
      </c>
      <c r="T827" s="30">
        <v>1440</v>
      </c>
      <c r="U827" s="30">
        <v>2560</v>
      </c>
      <c r="V827" s="32">
        <v>3.7</v>
      </c>
      <c r="W827" s="30">
        <v>15233</v>
      </c>
      <c r="X827" s="30">
        <v>60</v>
      </c>
      <c r="Y827" s="30">
        <v>33.700000000000003</v>
      </c>
      <c r="Z827" s="29" t="s">
        <v>150</v>
      </c>
      <c r="AA827" s="29" t="s">
        <v>86</v>
      </c>
      <c r="AB827" s="29"/>
      <c r="AC827" s="29"/>
      <c r="AD827" s="29" t="s">
        <v>84</v>
      </c>
      <c r="AE827" s="29" t="s">
        <v>83</v>
      </c>
      <c r="AF827" s="29" t="s">
        <v>133</v>
      </c>
      <c r="AG827" s="29" t="s">
        <v>105</v>
      </c>
      <c r="AH827" s="29" t="s">
        <v>589</v>
      </c>
      <c r="AI827" s="29" t="s">
        <v>105</v>
      </c>
      <c r="AJ827" s="29" t="s">
        <v>589</v>
      </c>
      <c r="AK827" s="29" t="s">
        <v>86</v>
      </c>
      <c r="AL827" s="29" t="s">
        <v>87</v>
      </c>
      <c r="AM827" s="29" t="s">
        <v>105</v>
      </c>
      <c r="AN827" s="29" t="s">
        <v>86</v>
      </c>
      <c r="AO827" s="29" t="s">
        <v>86</v>
      </c>
      <c r="AP827" s="29" t="s">
        <v>86</v>
      </c>
      <c r="AQ827" s="29" t="s">
        <v>96</v>
      </c>
      <c r="AR827" s="29" t="s">
        <v>105</v>
      </c>
      <c r="AS827" s="29" t="s">
        <v>84</v>
      </c>
      <c r="AT827" s="29" t="s">
        <v>89</v>
      </c>
      <c r="AU827" s="29" t="s">
        <v>105</v>
      </c>
      <c r="AV827" s="30">
        <v>5</v>
      </c>
      <c r="AW827" s="29" t="s">
        <v>84</v>
      </c>
      <c r="AX827" s="29" t="s">
        <v>83</v>
      </c>
      <c r="AY827" s="30">
        <v>350</v>
      </c>
      <c r="AZ827" s="30">
        <v>358</v>
      </c>
      <c r="BA827" s="30">
        <v>330</v>
      </c>
      <c r="BB827" s="30">
        <v>200</v>
      </c>
      <c r="BC827" s="29"/>
      <c r="BD827" s="29"/>
      <c r="BE827" s="30">
        <v>18.71</v>
      </c>
      <c r="BF827" s="29"/>
      <c r="BG827" s="30">
        <v>0.22</v>
      </c>
      <c r="BH827" s="29"/>
      <c r="BI827" s="29"/>
      <c r="BJ827" s="30">
        <v>0.2</v>
      </c>
      <c r="BK827" s="30">
        <v>58.63</v>
      </c>
      <c r="BL827" s="30">
        <v>58.63</v>
      </c>
      <c r="BM827" s="30">
        <v>63.8</v>
      </c>
      <c r="BN827" s="29"/>
      <c r="BO827" s="29"/>
      <c r="BP827" s="30">
        <v>0.28000000000000003</v>
      </c>
      <c r="BQ827" s="30">
        <v>0.3</v>
      </c>
      <c r="BR827" s="29"/>
      <c r="BS827" s="30">
        <v>17.89</v>
      </c>
      <c r="BT827" s="30">
        <v>56.56</v>
      </c>
      <c r="BU827" s="29"/>
      <c r="BV827" s="30">
        <v>0</v>
      </c>
      <c r="BW827" s="28">
        <v>491</v>
      </c>
      <c r="BX827" s="33">
        <f t="shared" si="87"/>
        <v>58.617539999999998</v>
      </c>
      <c r="BY827" s="34">
        <f>IF(COUNTIF($G$2:G827,G827)=1,1,0)</f>
        <v>1</v>
      </c>
      <c r="BZ827" s="34">
        <f t="shared" si="88"/>
        <v>2</v>
      </c>
      <c r="CA827" s="28" t="s">
        <v>3405</v>
      </c>
      <c r="CB827" s="34" t="b">
        <f t="shared" si="93"/>
        <v>0</v>
      </c>
      <c r="CC827" s="34" t="b">
        <f t="shared" si="89"/>
        <v>0</v>
      </c>
      <c r="CD827" s="34" t="b">
        <f t="array" ref="CD827">ISNUMBER(SEARCH("Touch Screen",$AJ827))</f>
        <v>0</v>
      </c>
      <c r="CE827" s="34"/>
      <c r="CF827" s="34"/>
      <c r="CG827" s="32">
        <v>33.700000000000003</v>
      </c>
      <c r="CH827" s="28">
        <v>1</v>
      </c>
      <c r="CI827" s="33">
        <f>('2. AC Monitors'!$A$8*'1. Version 7 Dataset'!$R827)+('1. Version 7 Dataset'!$V827*'2. AC Monitors'!$B$8)+'2. AC Monitors'!$C$8</f>
        <v>52.8322</v>
      </c>
      <c r="CJ827" s="35">
        <f>BX827-('2. AC Monitors'!$B$8*V827)</f>
        <v>43.077539999999999</v>
      </c>
      <c r="CK827" s="33">
        <f>IF($CH827=0,CJ827,CJ827-('2. AC Monitors'!$A$15*'1. Version 7 Dataset'!$CG827))</f>
        <v>38.359539999999996</v>
      </c>
      <c r="CL827" s="33">
        <f>IF($CC827=TRUE,'1. Version 7 Dataset'!CK827-($CI827*'2. AC Monitors'!$B$15),'1. Version 7 Dataset'!CK827)</f>
        <v>38.359539999999996</v>
      </c>
      <c r="CM827" s="33">
        <f>IF($CD827=TRUE,CL827-($CI827*'2. AC Monitors'!$D$15),CL827)</f>
        <v>38.359539999999996</v>
      </c>
      <c r="CN827" s="33">
        <f>IF($CB827=TRUE,CM827-($CI827*'2. AC Monitors'!$E$15),CM827)</f>
        <v>38.359539999999996</v>
      </c>
      <c r="CO827" s="33">
        <f>IF($CA827="DC",CN827+(CI827*(1-'2. AC Monitors'!$D$21)),CN827)</f>
        <v>38.359539999999996</v>
      </c>
      <c r="CP827" s="35">
        <f>('2. AC Monitors'!$A$8*'1. Version 7 Dataset'!$R827)+'2. AC Monitors'!$C$8</f>
        <v>37.292199999999994</v>
      </c>
      <c r="CQ827" s="35">
        <f t="shared" si="90"/>
        <v>0</v>
      </c>
      <c r="CR827" s="33">
        <f>(IF(CD827=TRUE,CI827+(CI827*'2. AC Monitors'!$D$15),'1. Version 7 Dataset'!CI827))*0.85</f>
        <v>44.90737</v>
      </c>
      <c r="CS827" s="35">
        <f t="shared" si="91"/>
        <v>0</v>
      </c>
      <c r="CT827" s="35">
        <f>($AZ827*$R827*'3. Signage Displays'!$A$7)+'3. Signage Displays'!$B$7*TANH('3. Signage Displays'!$C$7*('1. Version 7 Dataset'!$R827+'3. Signage Displays'!$D$7)+'3. Signage Displays'!$E$7)+'3. Signage Displays'!$F$7</f>
        <v>33.023766032782362</v>
      </c>
      <c r="CU827" s="36">
        <f>($AZ827*$R827*'3. Signage Displays'!$A$7)</f>
        <v>3.4382320000000002</v>
      </c>
      <c r="CV827" s="37">
        <f>BE827-(AZ827*R827*'3. Signage Displays'!$A$7)</f>
        <v>15.271768000000002</v>
      </c>
      <c r="CW827" s="37">
        <f>IF(CC827=TRUE,CV827-(CT827*'3. Signage Displays'!$A$12),CV827)</f>
        <v>15.271768000000002</v>
      </c>
      <c r="CX827" s="38">
        <f>'3. Signage Displays'!$B$7*TANH('3. Signage Displays'!$C$7*('1. Version 7 Dataset'!R827+'3. Signage Displays'!$D$7)+'3. Signage Displays'!$E$7)+'3. Signage Displays'!$F$7</f>
        <v>29.585534032782363</v>
      </c>
      <c r="CY827" s="28">
        <f t="shared" si="92"/>
        <v>1</v>
      </c>
    </row>
    <row r="828" spans="1:103" s="17" customFormat="1" ht="19.5" customHeight="1">
      <c r="A828" s="28">
        <v>542</v>
      </c>
      <c r="B828" s="29" t="s">
        <v>808</v>
      </c>
      <c r="C828" s="29" t="s">
        <v>1059</v>
      </c>
      <c r="D828" s="29" t="s">
        <v>1060</v>
      </c>
      <c r="E828" s="29" t="s">
        <v>814</v>
      </c>
      <c r="F828" s="29" t="s">
        <v>1059</v>
      </c>
      <c r="G828" s="29" t="s">
        <v>1060</v>
      </c>
      <c r="H828" s="29" t="s">
        <v>1061</v>
      </c>
      <c r="I828" s="29" t="s">
        <v>78</v>
      </c>
      <c r="J828" s="29" t="s">
        <v>79</v>
      </c>
      <c r="K828" s="29"/>
      <c r="L828" s="29" t="s">
        <v>80</v>
      </c>
      <c r="M828" s="29"/>
      <c r="N828" s="30">
        <v>1000</v>
      </c>
      <c r="O828" s="30">
        <v>13.2</v>
      </c>
      <c r="P828" s="30">
        <v>23.5</v>
      </c>
      <c r="Q828" s="31">
        <v>27</v>
      </c>
      <c r="R828" s="30">
        <v>311.5</v>
      </c>
      <c r="S828" s="30">
        <v>1.78</v>
      </c>
      <c r="T828" s="30">
        <v>1440</v>
      </c>
      <c r="U828" s="30">
        <v>2560</v>
      </c>
      <c r="V828" s="32">
        <v>3.7</v>
      </c>
      <c r="W828" s="30">
        <v>11834</v>
      </c>
      <c r="X828" s="30">
        <v>60</v>
      </c>
      <c r="Y828" s="30">
        <v>0.4</v>
      </c>
      <c r="Z828" s="29" t="s">
        <v>81</v>
      </c>
      <c r="AA828" s="29" t="s">
        <v>86</v>
      </c>
      <c r="AB828" s="29"/>
      <c r="AC828" s="29"/>
      <c r="AD828" s="29" t="s">
        <v>84</v>
      </c>
      <c r="AE828" s="29" t="s">
        <v>83</v>
      </c>
      <c r="AF828" s="29" t="s">
        <v>944</v>
      </c>
      <c r="AG828" s="29" t="s">
        <v>945</v>
      </c>
      <c r="AH828" s="29" t="s">
        <v>86</v>
      </c>
      <c r="AI828" s="29"/>
      <c r="AJ828" s="29" t="s">
        <v>86</v>
      </c>
      <c r="AK828" s="29" t="s">
        <v>86</v>
      </c>
      <c r="AL828" s="29" t="s">
        <v>87</v>
      </c>
      <c r="AM828" s="29" t="s">
        <v>945</v>
      </c>
      <c r="AN828" s="29" t="s">
        <v>86</v>
      </c>
      <c r="AO828" s="29" t="s">
        <v>86</v>
      </c>
      <c r="AP828" s="29" t="s">
        <v>86</v>
      </c>
      <c r="AQ828" s="29" t="s">
        <v>96</v>
      </c>
      <c r="AR828" s="29"/>
      <c r="AS828" s="29" t="s">
        <v>84</v>
      </c>
      <c r="AT828" s="29" t="s">
        <v>89</v>
      </c>
      <c r="AU828" s="29"/>
      <c r="AV828" s="30">
        <v>5</v>
      </c>
      <c r="AW828" s="29" t="s">
        <v>84</v>
      </c>
      <c r="AX828" s="29" t="s">
        <v>84</v>
      </c>
      <c r="AY828" s="30">
        <v>350</v>
      </c>
      <c r="AZ828" s="30">
        <v>354.7</v>
      </c>
      <c r="BA828" s="30">
        <v>213.6</v>
      </c>
      <c r="BB828" s="30">
        <v>200.1</v>
      </c>
      <c r="BC828" s="29"/>
      <c r="BD828" s="29"/>
      <c r="BE828" s="30">
        <v>21.55</v>
      </c>
      <c r="BF828" s="29"/>
      <c r="BG828" s="30">
        <v>0.32</v>
      </c>
      <c r="BH828" s="30">
        <v>0.25</v>
      </c>
      <c r="BI828" s="29"/>
      <c r="BJ828" s="30">
        <v>0.22</v>
      </c>
      <c r="BK828" s="30">
        <v>67.89</v>
      </c>
      <c r="BL828" s="30">
        <v>67.89</v>
      </c>
      <c r="BM828" s="30">
        <v>73.900000000000006</v>
      </c>
      <c r="BN828" s="29"/>
      <c r="BO828" s="29"/>
      <c r="BP828" s="30">
        <v>0.28000000000000003</v>
      </c>
      <c r="BQ828" s="30">
        <v>0.38</v>
      </c>
      <c r="BR828" s="30">
        <v>0.31</v>
      </c>
      <c r="BS828" s="30">
        <v>21.7</v>
      </c>
      <c r="BT828" s="30">
        <v>68.7</v>
      </c>
      <c r="BU828" s="29"/>
      <c r="BV828" s="30">
        <v>0</v>
      </c>
      <c r="BW828" s="28">
        <v>542</v>
      </c>
      <c r="BX828" s="33">
        <f t="shared" si="87"/>
        <v>67.894379999999998</v>
      </c>
      <c r="BY828" s="34">
        <f>IF(COUNTIF($G$2:G828,G828)=1,1,0)</f>
        <v>1</v>
      </c>
      <c r="BZ828" s="34">
        <f t="shared" si="88"/>
        <v>2</v>
      </c>
      <c r="CA828" s="28" t="s">
        <v>3405</v>
      </c>
      <c r="CB828" s="34" t="b">
        <f t="shared" si="93"/>
        <v>0</v>
      </c>
      <c r="CC828" s="34" t="b">
        <f t="shared" si="89"/>
        <v>0</v>
      </c>
      <c r="CD828" s="34" t="b">
        <f t="array" ref="CD828">ISNUMBER(SEARCH("Touch Screen",$AJ828))</f>
        <v>0</v>
      </c>
      <c r="CE828" s="34"/>
      <c r="CF828" s="34"/>
      <c r="CG828" s="32">
        <v>40</v>
      </c>
      <c r="CH828" s="28">
        <v>1</v>
      </c>
      <c r="CI828" s="33">
        <f>('2. AC Monitors'!$A$8*'1. Version 7 Dataset'!$R828)+('1. Version 7 Dataset'!$V828*'2. AC Monitors'!$B$8)+'2. AC Monitors'!$C$8</f>
        <v>61.542999999999999</v>
      </c>
      <c r="CJ828" s="35">
        <f>BX828-('2. AC Monitors'!$B$8*V828)</f>
        <v>52.354379999999999</v>
      </c>
      <c r="CK828" s="33">
        <f>IF($CH828=0,CJ828,CJ828-('2. AC Monitors'!$A$15*'1. Version 7 Dataset'!$CG828))</f>
        <v>46.754379999999998</v>
      </c>
      <c r="CL828" s="33">
        <f>IF($CC828=TRUE,'1. Version 7 Dataset'!CK828-($CI828*'2. AC Monitors'!$B$15),'1. Version 7 Dataset'!CK828)</f>
        <v>46.754379999999998</v>
      </c>
      <c r="CM828" s="33">
        <f>IF($CD828=TRUE,CL828-($CI828*'2. AC Monitors'!$D$15),CL828)</f>
        <v>46.754379999999998</v>
      </c>
      <c r="CN828" s="33">
        <f>IF($CB828=TRUE,CM828-($CI828*'2. AC Monitors'!$E$15),CM828)</f>
        <v>46.754379999999998</v>
      </c>
      <c r="CO828" s="33">
        <f>IF($CA828="DC",CN828+(CI828*(1-'2. AC Monitors'!$D$21)),CN828)</f>
        <v>46.754379999999998</v>
      </c>
      <c r="CP828" s="35">
        <f>('2. AC Monitors'!$A$8*'1. Version 7 Dataset'!$R828)+'2. AC Monitors'!$C$8</f>
        <v>46.003</v>
      </c>
      <c r="CQ828" s="35">
        <f t="shared" si="90"/>
        <v>0</v>
      </c>
      <c r="CR828" s="33">
        <f>(IF(CD828=TRUE,CI828+(CI828*'2. AC Monitors'!$D$15),'1. Version 7 Dataset'!CI828))*0.85</f>
        <v>52.311549999999997</v>
      </c>
      <c r="CS828" s="35">
        <f t="shared" si="91"/>
        <v>0</v>
      </c>
      <c r="CT828" s="35">
        <f>($AZ828*$R828*'3. Signage Displays'!$A$7)+'3. Signage Displays'!$B$7*TANH('3. Signage Displays'!$C$7*('1. Version 7 Dataset'!$R828+'3. Signage Displays'!$D$7)+'3. Signage Displays'!$E$7)+'3. Signage Displays'!$F$7</f>
        <v>38.247859626443201</v>
      </c>
      <c r="CU828" s="36">
        <f>($AZ828*$R828*'3. Signage Displays'!$A$7)</f>
        <v>4.4195620000000009</v>
      </c>
      <c r="CV828" s="37">
        <f>BE828-(AZ828*R828*'3. Signage Displays'!$A$7)</f>
        <v>17.130437999999998</v>
      </c>
      <c r="CW828" s="37">
        <f>IF(CC828=TRUE,CV828-(CT828*'3. Signage Displays'!$A$12),CV828)</f>
        <v>17.130437999999998</v>
      </c>
      <c r="CX828" s="38">
        <f>'3. Signage Displays'!$B$7*TANH('3. Signage Displays'!$C$7*('1. Version 7 Dataset'!R828+'3. Signage Displays'!$D$7)+'3. Signage Displays'!$E$7)+'3. Signage Displays'!$F$7</f>
        <v>33.828297626443195</v>
      </c>
      <c r="CY828" s="28">
        <f t="shared" si="92"/>
        <v>1</v>
      </c>
    </row>
    <row r="829" spans="1:103" s="17" customFormat="1" ht="19.5" customHeight="1">
      <c r="A829" s="28">
        <v>556</v>
      </c>
      <c r="B829" s="29" t="s">
        <v>2231</v>
      </c>
      <c r="C829" s="29" t="s">
        <v>2414</v>
      </c>
      <c r="D829" s="29" t="s">
        <v>2415</v>
      </c>
      <c r="E829" s="29" t="s">
        <v>2234</v>
      </c>
      <c r="F829" s="29" t="s">
        <v>2414</v>
      </c>
      <c r="G829" s="29" t="s">
        <v>2415</v>
      </c>
      <c r="H829" s="29"/>
      <c r="I829" s="29" t="s">
        <v>78</v>
      </c>
      <c r="J829" s="29" t="s">
        <v>100</v>
      </c>
      <c r="K829" s="29"/>
      <c r="L829" s="29" t="s">
        <v>80</v>
      </c>
      <c r="M829" s="29"/>
      <c r="N829" s="30">
        <v>1000</v>
      </c>
      <c r="O829" s="30">
        <v>12.2</v>
      </c>
      <c r="P829" s="30">
        <v>21.8</v>
      </c>
      <c r="Q829" s="31">
        <v>25</v>
      </c>
      <c r="R829" s="30">
        <v>267.06</v>
      </c>
      <c r="S829" s="30">
        <v>1.78</v>
      </c>
      <c r="T829" s="30">
        <v>1440</v>
      </c>
      <c r="U829" s="30">
        <v>2560</v>
      </c>
      <c r="V829" s="32">
        <v>3.7</v>
      </c>
      <c r="W829" s="30">
        <v>13804</v>
      </c>
      <c r="X829" s="30">
        <v>60</v>
      </c>
      <c r="Y829" s="30">
        <v>0.3</v>
      </c>
      <c r="Z829" s="29" t="s">
        <v>86</v>
      </c>
      <c r="AA829" s="29" t="s">
        <v>86</v>
      </c>
      <c r="AB829" s="29"/>
      <c r="AC829" s="29"/>
      <c r="AD829" s="29" t="s">
        <v>84</v>
      </c>
      <c r="AE829" s="29" t="s">
        <v>84</v>
      </c>
      <c r="AF829" s="29" t="s">
        <v>2416</v>
      </c>
      <c r="AG829" s="29" t="s">
        <v>86</v>
      </c>
      <c r="AH829" s="29" t="s">
        <v>86</v>
      </c>
      <c r="AI829" s="29"/>
      <c r="AJ829" s="29" t="s">
        <v>86</v>
      </c>
      <c r="AK829" s="29" t="s">
        <v>86</v>
      </c>
      <c r="AL829" s="29" t="s">
        <v>87</v>
      </c>
      <c r="AM829" s="29" t="s">
        <v>86</v>
      </c>
      <c r="AN829" s="29" t="s">
        <v>86</v>
      </c>
      <c r="AO829" s="29" t="s">
        <v>86</v>
      </c>
      <c r="AP829" s="29" t="s">
        <v>86</v>
      </c>
      <c r="AQ829" s="29" t="s">
        <v>88</v>
      </c>
      <c r="AR829" s="29" t="s">
        <v>374</v>
      </c>
      <c r="AS829" s="29" t="s">
        <v>84</v>
      </c>
      <c r="AT829" s="29" t="s">
        <v>89</v>
      </c>
      <c r="AU829" s="29"/>
      <c r="AV829" s="30">
        <v>5</v>
      </c>
      <c r="AW829" s="29" t="s">
        <v>84</v>
      </c>
      <c r="AX829" s="29" t="s">
        <v>84</v>
      </c>
      <c r="AY829" s="30">
        <v>350</v>
      </c>
      <c r="AZ829" s="30">
        <v>338.3</v>
      </c>
      <c r="BA829" s="30">
        <v>311.60000000000002</v>
      </c>
      <c r="BB829" s="30">
        <v>200</v>
      </c>
      <c r="BC829" s="29"/>
      <c r="BD829" s="29"/>
      <c r="BE829" s="30">
        <v>22.17</v>
      </c>
      <c r="BF829" s="29"/>
      <c r="BG829" s="30">
        <v>0.68</v>
      </c>
      <c r="BH829" s="30">
        <v>0</v>
      </c>
      <c r="BI829" s="29"/>
      <c r="BJ829" s="30">
        <v>0.39</v>
      </c>
      <c r="BK829" s="30">
        <v>71.849999999999994</v>
      </c>
      <c r="BL829" s="30">
        <v>71.849999999999994</v>
      </c>
      <c r="BM829" s="30">
        <v>99.2</v>
      </c>
      <c r="BN829" s="29"/>
      <c r="BO829" s="29"/>
      <c r="BP829" s="30">
        <v>0.34</v>
      </c>
      <c r="BQ829" s="30">
        <v>0.65</v>
      </c>
      <c r="BR829" s="30">
        <v>0</v>
      </c>
      <c r="BS829" s="30">
        <v>21.74</v>
      </c>
      <c r="BT829" s="30">
        <v>70.36</v>
      </c>
      <c r="BU829" s="29"/>
      <c r="BV829" s="30">
        <v>0</v>
      </c>
      <c r="BW829" s="28">
        <v>556</v>
      </c>
      <c r="BX829" s="33">
        <f t="shared" si="87"/>
        <v>71.845139999999986</v>
      </c>
      <c r="BY829" s="34">
        <f>IF(COUNTIF($G$2:G829,G829)=1,1,0)</f>
        <v>1</v>
      </c>
      <c r="BZ829" s="34">
        <f t="shared" si="88"/>
        <v>2</v>
      </c>
      <c r="CA829" s="28" t="s">
        <v>3405</v>
      </c>
      <c r="CB829" s="34" t="b">
        <f t="shared" si="93"/>
        <v>0</v>
      </c>
      <c r="CC829" s="34" t="b">
        <f t="shared" si="89"/>
        <v>0</v>
      </c>
      <c r="CD829" s="34" t="b">
        <f t="array" ref="CD829">ISNUMBER(SEARCH("Touch Screen",$AJ829))</f>
        <v>0</v>
      </c>
      <c r="CE829" s="34"/>
      <c r="CF829" s="34"/>
      <c r="CG829" s="32">
        <v>30</v>
      </c>
      <c r="CH829" s="28">
        <v>1</v>
      </c>
      <c r="CI829" s="33">
        <f>('2. AC Monitors'!$A$8*'1. Version 7 Dataset'!$R829)+('1. Version 7 Dataset'!$V829*'2. AC Monitors'!$B$8)+'2. AC Monitors'!$C$8</f>
        <v>56.121319999999997</v>
      </c>
      <c r="CJ829" s="35">
        <f>BX829-('2. AC Monitors'!$B$8*V829)</f>
        <v>56.305139999999987</v>
      </c>
      <c r="CK829" s="33">
        <f>IF($CH829=0,CJ829,CJ829-('2. AC Monitors'!$A$15*'1. Version 7 Dataset'!$CG829))</f>
        <v>52.105139999999984</v>
      </c>
      <c r="CL829" s="33">
        <f>IF($CC829=TRUE,'1. Version 7 Dataset'!CK829-($CI829*'2. AC Monitors'!$B$15),'1. Version 7 Dataset'!CK829)</f>
        <v>52.105139999999984</v>
      </c>
      <c r="CM829" s="33">
        <f>IF($CD829=TRUE,CL829-($CI829*'2. AC Monitors'!$D$15),CL829)</f>
        <v>52.105139999999984</v>
      </c>
      <c r="CN829" s="33">
        <f>IF($CB829=TRUE,CM829-($CI829*'2. AC Monitors'!$E$15),CM829)</f>
        <v>52.105139999999984</v>
      </c>
      <c r="CO829" s="33">
        <f>IF($CA829="DC",CN829+(CI829*(1-'2. AC Monitors'!$D$21)),CN829)</f>
        <v>52.105139999999984</v>
      </c>
      <c r="CP829" s="35">
        <f>('2. AC Monitors'!$A$8*'1. Version 7 Dataset'!$R829)+'2. AC Monitors'!$C$8</f>
        <v>40.581319999999998</v>
      </c>
      <c r="CQ829" s="35">
        <f t="shared" si="90"/>
        <v>0</v>
      </c>
      <c r="CR829" s="33">
        <f>(IF(CD829=TRUE,CI829+(CI829*'2. AC Monitors'!$D$15),'1. Version 7 Dataset'!CI829))*0.85</f>
        <v>47.703121999999993</v>
      </c>
      <c r="CS829" s="35">
        <f t="shared" si="91"/>
        <v>0</v>
      </c>
      <c r="CT829" s="35">
        <f>($AZ829*$R829*'3. Signage Displays'!$A$7)+'3. Signage Displays'!$B$7*TANH('3. Signage Displays'!$C$7*('1. Version 7 Dataset'!$R829+'3. Signage Displays'!$D$7)+'3. Signage Displays'!$E$7)+'3. Signage Displays'!$F$7</f>
        <v>34.804842536984211</v>
      </c>
      <c r="CU829" s="36">
        <f>($AZ829*$R829*'3. Signage Displays'!$A$7)</f>
        <v>3.6138559200000002</v>
      </c>
      <c r="CV829" s="37">
        <f>BE829-(AZ829*R829*'3. Signage Displays'!$A$7)</f>
        <v>18.556144080000003</v>
      </c>
      <c r="CW829" s="37">
        <f>IF(CC829=TRUE,CV829-(CT829*'3. Signage Displays'!$A$12),CV829)</f>
        <v>18.556144080000003</v>
      </c>
      <c r="CX829" s="38">
        <f>'3. Signage Displays'!$B$7*TANH('3. Signage Displays'!$C$7*('1. Version 7 Dataset'!R829+'3. Signage Displays'!$D$7)+'3. Signage Displays'!$E$7)+'3. Signage Displays'!$F$7</f>
        <v>31.190986616984212</v>
      </c>
      <c r="CY829" s="28">
        <f t="shared" si="92"/>
        <v>1</v>
      </c>
    </row>
    <row r="830" spans="1:103" s="17" customFormat="1" ht="19.5" customHeight="1">
      <c r="A830" s="28">
        <v>750</v>
      </c>
      <c r="B830" s="29" t="s">
        <v>1092</v>
      </c>
      <c r="C830" s="29" t="s">
        <v>1112</v>
      </c>
      <c r="D830" s="29" t="s">
        <v>1112</v>
      </c>
      <c r="E830" s="29" t="s">
        <v>1094</v>
      </c>
      <c r="F830" s="29" t="s">
        <v>1112</v>
      </c>
      <c r="G830" s="29" t="s">
        <v>1112</v>
      </c>
      <c r="H830" s="29"/>
      <c r="I830" s="29" t="s">
        <v>78</v>
      </c>
      <c r="J830" s="29" t="s">
        <v>79</v>
      </c>
      <c r="K830" s="29"/>
      <c r="L830" s="29" t="s">
        <v>80</v>
      </c>
      <c r="M830" s="29"/>
      <c r="N830" s="30">
        <v>1000</v>
      </c>
      <c r="O830" s="30">
        <v>13.2</v>
      </c>
      <c r="P830" s="30">
        <v>23.5</v>
      </c>
      <c r="Q830" s="31">
        <v>27</v>
      </c>
      <c r="R830" s="30">
        <v>310.5</v>
      </c>
      <c r="S830" s="30">
        <v>1.78</v>
      </c>
      <c r="T830" s="30">
        <v>1440</v>
      </c>
      <c r="U830" s="30">
        <v>2560</v>
      </c>
      <c r="V830" s="32">
        <v>3.7</v>
      </c>
      <c r="W830" s="30">
        <v>11884</v>
      </c>
      <c r="X830" s="30">
        <v>60</v>
      </c>
      <c r="Y830" s="30">
        <v>0.3</v>
      </c>
      <c r="Z830" s="29" t="s">
        <v>81</v>
      </c>
      <c r="AA830" s="29" t="s">
        <v>86</v>
      </c>
      <c r="AB830" s="29"/>
      <c r="AC830" s="29"/>
      <c r="AD830" s="29" t="s">
        <v>84</v>
      </c>
      <c r="AE830" s="29" t="s">
        <v>83</v>
      </c>
      <c r="AF830" s="29" t="s">
        <v>1106</v>
      </c>
      <c r="AG830" s="29" t="s">
        <v>1110</v>
      </c>
      <c r="AH830" s="29" t="s">
        <v>1097</v>
      </c>
      <c r="AI830" s="29"/>
      <c r="AJ830" s="29" t="s">
        <v>1098</v>
      </c>
      <c r="AK830" s="29" t="s">
        <v>86</v>
      </c>
      <c r="AL830" s="29" t="s">
        <v>107</v>
      </c>
      <c r="AM830" s="29" t="s">
        <v>1110</v>
      </c>
      <c r="AN830" s="29" t="s">
        <v>86</v>
      </c>
      <c r="AO830" s="29" t="s">
        <v>86</v>
      </c>
      <c r="AP830" s="29" t="s">
        <v>86</v>
      </c>
      <c r="AQ830" s="29" t="s">
        <v>96</v>
      </c>
      <c r="AR830" s="29"/>
      <c r="AS830" s="29" t="s">
        <v>84</v>
      </c>
      <c r="AT830" s="29" t="s">
        <v>89</v>
      </c>
      <c r="AU830" s="29"/>
      <c r="AV830" s="29"/>
      <c r="AW830" s="29" t="s">
        <v>83</v>
      </c>
      <c r="AX830" s="29" t="s">
        <v>84</v>
      </c>
      <c r="AY830" s="30">
        <v>350</v>
      </c>
      <c r="AZ830" s="30">
        <v>335.4</v>
      </c>
      <c r="BA830" s="30">
        <v>211.9</v>
      </c>
      <c r="BB830" s="30">
        <v>200.3</v>
      </c>
      <c r="BC830" s="30">
        <v>13.79</v>
      </c>
      <c r="BD830" s="30">
        <v>25.25</v>
      </c>
      <c r="BE830" s="30">
        <v>23.97</v>
      </c>
      <c r="BF830" s="29"/>
      <c r="BG830" s="30">
        <v>0.39</v>
      </c>
      <c r="BH830" s="30">
        <v>0.38</v>
      </c>
      <c r="BI830" s="29"/>
      <c r="BJ830" s="30">
        <v>0.37</v>
      </c>
      <c r="BK830" s="30">
        <v>75.709999999999994</v>
      </c>
      <c r="BL830" s="29"/>
      <c r="BM830" s="30">
        <v>77.400000000000006</v>
      </c>
      <c r="BN830" s="30">
        <v>14.22</v>
      </c>
      <c r="BO830" s="30">
        <v>25.52</v>
      </c>
      <c r="BP830" s="30">
        <v>0.36</v>
      </c>
      <c r="BQ830" s="30">
        <v>0.4</v>
      </c>
      <c r="BR830" s="30">
        <v>0.38</v>
      </c>
      <c r="BS830" s="30">
        <v>24.2</v>
      </c>
      <c r="BT830" s="30">
        <v>76.45</v>
      </c>
      <c r="BU830" s="29"/>
      <c r="BV830" s="30">
        <v>0</v>
      </c>
      <c r="BW830" s="28">
        <v>750</v>
      </c>
      <c r="BX830" s="33">
        <f t="shared" si="87"/>
        <v>75.712680000000006</v>
      </c>
      <c r="BY830" s="34">
        <f>IF(COUNTIF($G$2:G830,G830)=1,1,0)</f>
        <v>1</v>
      </c>
      <c r="BZ830" s="34">
        <f t="shared" si="88"/>
        <v>2</v>
      </c>
      <c r="CA830" s="28" t="s">
        <v>3405</v>
      </c>
      <c r="CB830" s="34" t="b">
        <f t="shared" si="93"/>
        <v>0</v>
      </c>
      <c r="CC830" s="34" t="b">
        <f t="shared" si="89"/>
        <v>1</v>
      </c>
      <c r="CD830" s="34" t="b">
        <f t="array" ref="CD830">ISNUMBER(SEARCH("Touch Screen",$AJ830))</f>
        <v>0</v>
      </c>
      <c r="CE830" s="34"/>
      <c r="CF830" s="34"/>
      <c r="CG830" s="32">
        <v>30</v>
      </c>
      <c r="CH830" s="28">
        <v>1</v>
      </c>
      <c r="CI830" s="33">
        <f>('2. AC Monitors'!$A$8*'1. Version 7 Dataset'!$R830)+('1. Version 7 Dataset'!$V830*'2. AC Monitors'!$B$8)+'2. AC Monitors'!$C$8</f>
        <v>61.420999999999999</v>
      </c>
      <c r="CJ830" s="35">
        <f>BX830-('2. AC Monitors'!$B$8*V830)</f>
        <v>60.172680000000007</v>
      </c>
      <c r="CK830" s="33">
        <f>IF($CH830=0,CJ830,CJ830-('2. AC Monitors'!$A$15*'1. Version 7 Dataset'!$CG830))</f>
        <v>55.972680000000004</v>
      </c>
      <c r="CL830" s="33">
        <f>IF($CC830=TRUE,'1. Version 7 Dataset'!CK830-($CI830*'2. AC Monitors'!$B$15),'1. Version 7 Dataset'!CK830)</f>
        <v>52.901630000000004</v>
      </c>
      <c r="CM830" s="33">
        <f>IF($CD830=TRUE,CL830-($CI830*'2. AC Monitors'!$D$15),CL830)</f>
        <v>52.901630000000004</v>
      </c>
      <c r="CN830" s="33">
        <f>IF($CB830=TRUE,CM830-($CI830*'2. AC Monitors'!$E$15),CM830)</f>
        <v>52.901630000000004</v>
      </c>
      <c r="CO830" s="33">
        <f>IF($CA830="DC",CN830+(CI830*(1-'2. AC Monitors'!$D$21)),CN830)</f>
        <v>52.901630000000004</v>
      </c>
      <c r="CP830" s="35">
        <f>('2. AC Monitors'!$A$8*'1. Version 7 Dataset'!$R830)+'2. AC Monitors'!$C$8</f>
        <v>45.881</v>
      </c>
      <c r="CQ830" s="35">
        <f t="shared" si="90"/>
        <v>0</v>
      </c>
      <c r="CR830" s="33">
        <f>(IF(CD830=TRUE,CI830+(CI830*'2. AC Monitors'!$D$15),'1. Version 7 Dataset'!CI830))*0.85</f>
        <v>52.207850000000001</v>
      </c>
      <c r="CS830" s="35">
        <f t="shared" si="91"/>
        <v>0</v>
      </c>
      <c r="CT830" s="35">
        <f>($AZ830*$R830*'3. Signage Displays'!$A$7)+'3. Signage Displays'!$B$7*TANH('3. Signage Displays'!$C$7*('1. Version 7 Dataset'!$R830+'3. Signage Displays'!$D$7)+'3. Signage Displays'!$E$7)+'3. Signage Displays'!$F$7</f>
        <v>37.934758977577431</v>
      </c>
      <c r="CU830" s="36">
        <f>($AZ830*$R830*'3. Signage Displays'!$A$7)</f>
        <v>4.1656680000000001</v>
      </c>
      <c r="CV830" s="37">
        <f>BE830-(AZ830*R830*'3. Signage Displays'!$A$7)</f>
        <v>19.804331999999999</v>
      </c>
      <c r="CW830" s="37">
        <f>IF(CC830=TRUE,CV830-(CT830*'3. Signage Displays'!$A$12),CV830)</f>
        <v>17.907594051121126</v>
      </c>
      <c r="CX830" s="38">
        <f>'3. Signage Displays'!$B$7*TANH('3. Signage Displays'!$C$7*('1. Version 7 Dataset'!R830+'3. Signage Displays'!$D$7)+'3. Signage Displays'!$E$7)+'3. Signage Displays'!$F$7</f>
        <v>33.769090977577434</v>
      </c>
      <c r="CY830" s="28">
        <f t="shared" si="92"/>
        <v>1</v>
      </c>
    </row>
    <row r="831" spans="1:103" s="17" customFormat="1" ht="19.5" customHeight="1">
      <c r="A831" s="28">
        <v>925</v>
      </c>
      <c r="B831" s="29" t="s">
        <v>1268</v>
      </c>
      <c r="C831" s="29" t="s">
        <v>1581</v>
      </c>
      <c r="D831" s="29" t="s">
        <v>1582</v>
      </c>
      <c r="E831" s="29" t="s">
        <v>1271</v>
      </c>
      <c r="F831" s="29" t="s">
        <v>1581</v>
      </c>
      <c r="G831" s="29" t="s">
        <v>1582</v>
      </c>
      <c r="H831" s="29"/>
      <c r="I831" s="29" t="s">
        <v>78</v>
      </c>
      <c r="J831" s="29" t="s">
        <v>79</v>
      </c>
      <c r="K831" s="29"/>
      <c r="L831" s="29" t="s">
        <v>80</v>
      </c>
      <c r="M831" s="29"/>
      <c r="N831" s="30">
        <v>1000</v>
      </c>
      <c r="O831" s="30">
        <v>11.7</v>
      </c>
      <c r="P831" s="30">
        <v>20.7</v>
      </c>
      <c r="Q831" s="31">
        <v>23.8</v>
      </c>
      <c r="R831" s="30">
        <v>242.04</v>
      </c>
      <c r="S831" s="30">
        <v>1.78</v>
      </c>
      <c r="T831" s="30">
        <v>1440</v>
      </c>
      <c r="U831" s="30">
        <v>2560</v>
      </c>
      <c r="V831" s="32">
        <v>3.7</v>
      </c>
      <c r="W831" s="30">
        <v>15231</v>
      </c>
      <c r="X831" s="30">
        <v>60</v>
      </c>
      <c r="Y831" s="30">
        <v>0.4</v>
      </c>
      <c r="Z831" s="29" t="s">
        <v>81</v>
      </c>
      <c r="AA831" s="29" t="s">
        <v>86</v>
      </c>
      <c r="AB831" s="29"/>
      <c r="AC831" s="29"/>
      <c r="AD831" s="29" t="s">
        <v>84</v>
      </c>
      <c r="AE831" s="29" t="s">
        <v>83</v>
      </c>
      <c r="AF831" s="29" t="s">
        <v>1071</v>
      </c>
      <c r="AG831" s="29" t="s">
        <v>1575</v>
      </c>
      <c r="AH831" s="29" t="s">
        <v>86</v>
      </c>
      <c r="AI831" s="29"/>
      <c r="AJ831" s="29" t="s">
        <v>86</v>
      </c>
      <c r="AK831" s="29" t="s">
        <v>86</v>
      </c>
      <c r="AL831" s="29" t="s">
        <v>87</v>
      </c>
      <c r="AM831" s="29" t="s">
        <v>1575</v>
      </c>
      <c r="AN831" s="29" t="s">
        <v>86</v>
      </c>
      <c r="AO831" s="29" t="s">
        <v>86</v>
      </c>
      <c r="AP831" s="29" t="s">
        <v>86</v>
      </c>
      <c r="AQ831" s="29" t="s">
        <v>96</v>
      </c>
      <c r="AR831" s="29"/>
      <c r="AS831" s="29" t="s">
        <v>84</v>
      </c>
      <c r="AT831" s="29" t="s">
        <v>89</v>
      </c>
      <c r="AU831" s="29"/>
      <c r="AV831" s="30">
        <v>1</v>
      </c>
      <c r="AW831" s="29" t="s">
        <v>84</v>
      </c>
      <c r="AX831" s="29" t="s">
        <v>84</v>
      </c>
      <c r="AY831" s="30">
        <v>300</v>
      </c>
      <c r="AZ831" s="30">
        <v>152.80000000000001</v>
      </c>
      <c r="BA831" s="30">
        <v>152.80000000000001</v>
      </c>
      <c r="BB831" s="30">
        <v>152.80000000000001</v>
      </c>
      <c r="BC831" s="29"/>
      <c r="BD831" s="29"/>
      <c r="BE831" s="30">
        <v>18.239999999999998</v>
      </c>
      <c r="BF831" s="29"/>
      <c r="BG831" s="30">
        <v>0.22</v>
      </c>
      <c r="BH831" s="30">
        <v>0.21</v>
      </c>
      <c r="BI831" s="29"/>
      <c r="BJ831" s="30">
        <v>0.18</v>
      </c>
      <c r="BK831" s="30">
        <v>57.18</v>
      </c>
      <c r="BL831" s="30">
        <v>57.18</v>
      </c>
      <c r="BM831" s="30">
        <v>64</v>
      </c>
      <c r="BN831" s="29"/>
      <c r="BO831" s="29"/>
      <c r="BP831" s="30">
        <v>0.21</v>
      </c>
      <c r="BQ831" s="30">
        <v>0.25</v>
      </c>
      <c r="BR831" s="30">
        <v>0.24</v>
      </c>
      <c r="BS831" s="30">
        <v>18.09</v>
      </c>
      <c r="BT831" s="30">
        <v>56.89</v>
      </c>
      <c r="BU831" s="29"/>
      <c r="BV831" s="30">
        <v>0</v>
      </c>
      <c r="BW831" s="28">
        <v>925</v>
      </c>
      <c r="BX831" s="33">
        <f t="shared" si="87"/>
        <v>57.176519999999989</v>
      </c>
      <c r="BY831" s="34">
        <f>IF(COUNTIF($G$2:G831,G831)=1,1,0)</f>
        <v>1</v>
      </c>
      <c r="BZ831" s="34">
        <f t="shared" si="88"/>
        <v>2</v>
      </c>
      <c r="CA831" s="28" t="s">
        <v>3405</v>
      </c>
      <c r="CB831" s="34" t="b">
        <f t="shared" si="93"/>
        <v>0</v>
      </c>
      <c r="CC831" s="34" t="b">
        <f t="shared" si="89"/>
        <v>0</v>
      </c>
      <c r="CD831" s="34" t="b">
        <f t="array" ref="CD831">ISNUMBER(SEARCH("Touch Screen",$AJ831))</f>
        <v>0</v>
      </c>
      <c r="CE831" s="34"/>
      <c r="CF831" s="34"/>
      <c r="CG831" s="32">
        <v>40</v>
      </c>
      <c r="CH831" s="28">
        <v>1</v>
      </c>
      <c r="CI831" s="33">
        <f>('2. AC Monitors'!$A$8*'1. Version 7 Dataset'!$R831)+('1. Version 7 Dataset'!$V831*'2. AC Monitors'!$B$8)+'2. AC Monitors'!$C$8</f>
        <v>53.06888</v>
      </c>
      <c r="CJ831" s="35">
        <f>BX831-('2. AC Monitors'!$B$8*V831)</f>
        <v>41.63651999999999</v>
      </c>
      <c r="CK831" s="33">
        <f>IF($CH831=0,CJ831,CJ831-('2. AC Monitors'!$A$15*'1. Version 7 Dataset'!$CG831))</f>
        <v>36.036519999999989</v>
      </c>
      <c r="CL831" s="33">
        <f>IF($CC831=TRUE,'1. Version 7 Dataset'!CK831-($CI831*'2. AC Monitors'!$B$15),'1. Version 7 Dataset'!CK831)</f>
        <v>36.036519999999989</v>
      </c>
      <c r="CM831" s="33">
        <f>IF($CD831=TRUE,CL831-($CI831*'2. AC Monitors'!$D$15),CL831)</f>
        <v>36.036519999999989</v>
      </c>
      <c r="CN831" s="33">
        <f>IF($CB831=TRUE,CM831-($CI831*'2. AC Monitors'!$E$15),CM831)</f>
        <v>36.036519999999989</v>
      </c>
      <c r="CO831" s="33">
        <f>IF($CA831="DC",CN831+(CI831*(1-'2. AC Monitors'!$D$21)),CN831)</f>
        <v>36.036519999999989</v>
      </c>
      <c r="CP831" s="35">
        <f>('2. AC Monitors'!$A$8*'1. Version 7 Dataset'!$R831)+'2. AC Monitors'!$C$8</f>
        <v>37.528880000000001</v>
      </c>
      <c r="CQ831" s="35">
        <f t="shared" si="90"/>
        <v>1</v>
      </c>
      <c r="CR831" s="33">
        <f>(IF(CD831=TRUE,CI831+(CI831*'2. AC Monitors'!$D$15),'1. Version 7 Dataset'!CI831))*0.85</f>
        <v>45.108547999999999</v>
      </c>
      <c r="CS831" s="35">
        <f t="shared" si="91"/>
        <v>0</v>
      </c>
      <c r="CT831" s="35">
        <f>($AZ831*$R831*'3. Signage Displays'!$A$7)+'3. Signage Displays'!$B$7*TANH('3. Signage Displays'!$C$7*('1. Version 7 Dataset'!$R831+'3. Signage Displays'!$D$7)+'3. Signage Displays'!$E$7)+'3. Signage Displays'!$F$7</f>
        <v>31.180530799153871</v>
      </c>
      <c r="CU831" s="36">
        <f>($AZ831*$R831*'3. Signage Displays'!$A$7)</f>
        <v>1.4793484800000001</v>
      </c>
      <c r="CV831" s="37">
        <f>BE831-(AZ831*R831*'3. Signage Displays'!$A$7)</f>
        <v>16.76065152</v>
      </c>
      <c r="CW831" s="37">
        <f>IF(CC831=TRUE,CV831-(CT831*'3. Signage Displays'!$A$12),CV831)</f>
        <v>16.76065152</v>
      </c>
      <c r="CX831" s="38">
        <f>'3. Signage Displays'!$B$7*TANH('3. Signage Displays'!$C$7*('1. Version 7 Dataset'!R831+'3. Signage Displays'!$D$7)+'3. Signage Displays'!$E$7)+'3. Signage Displays'!$F$7</f>
        <v>29.701182319153872</v>
      </c>
      <c r="CY831" s="28">
        <f t="shared" si="92"/>
        <v>1</v>
      </c>
    </row>
    <row r="832" spans="1:103" s="17" customFormat="1" ht="19.5" customHeight="1">
      <c r="A832" s="28">
        <v>1051</v>
      </c>
      <c r="B832" s="29" t="s">
        <v>446</v>
      </c>
      <c r="C832" s="29" t="s">
        <v>487</v>
      </c>
      <c r="D832" s="29" t="s">
        <v>488</v>
      </c>
      <c r="E832" s="29" t="s">
        <v>449</v>
      </c>
      <c r="F832" s="29" t="s">
        <v>489</v>
      </c>
      <c r="G832" s="29" t="s">
        <v>490</v>
      </c>
      <c r="H832" s="29" t="s">
        <v>491</v>
      </c>
      <c r="I832" s="29" t="s">
        <v>78</v>
      </c>
      <c r="J832" s="29" t="s">
        <v>132</v>
      </c>
      <c r="K832" s="29"/>
      <c r="L832" s="29" t="s">
        <v>80</v>
      </c>
      <c r="M832" s="29"/>
      <c r="N832" s="30">
        <v>1000</v>
      </c>
      <c r="O832" s="30">
        <v>11.7</v>
      </c>
      <c r="P832" s="30">
        <v>20.7</v>
      </c>
      <c r="Q832" s="31">
        <v>23.8</v>
      </c>
      <c r="R832" s="30">
        <v>242.01</v>
      </c>
      <c r="S832" s="30">
        <v>1.78</v>
      </c>
      <c r="T832" s="30">
        <v>1440</v>
      </c>
      <c r="U832" s="30">
        <v>2560</v>
      </c>
      <c r="V832" s="32">
        <v>3.7</v>
      </c>
      <c r="W832" s="30">
        <v>15233</v>
      </c>
      <c r="X832" s="30">
        <v>60</v>
      </c>
      <c r="Y832" s="30">
        <v>0</v>
      </c>
      <c r="Z832" s="29" t="s">
        <v>81</v>
      </c>
      <c r="AA832" s="29" t="s">
        <v>86</v>
      </c>
      <c r="AB832" s="29"/>
      <c r="AC832" s="29"/>
      <c r="AD832" s="29" t="s">
        <v>84</v>
      </c>
      <c r="AE832" s="29" t="s">
        <v>84</v>
      </c>
      <c r="AF832" s="29" t="s">
        <v>457</v>
      </c>
      <c r="AG832" s="29"/>
      <c r="AH832" s="29" t="s">
        <v>86</v>
      </c>
      <c r="AI832" s="29"/>
      <c r="AJ832" s="29" t="s">
        <v>86</v>
      </c>
      <c r="AK832" s="29" t="s">
        <v>86</v>
      </c>
      <c r="AL832" s="29" t="s">
        <v>87</v>
      </c>
      <c r="AM832" s="29"/>
      <c r="AN832" s="29" t="s">
        <v>86</v>
      </c>
      <c r="AO832" s="29" t="s">
        <v>86</v>
      </c>
      <c r="AP832" s="29" t="s">
        <v>86</v>
      </c>
      <c r="AQ832" s="29" t="s">
        <v>96</v>
      </c>
      <c r="AR832" s="29"/>
      <c r="AS832" s="29" t="s">
        <v>84</v>
      </c>
      <c r="AT832" s="29" t="s">
        <v>89</v>
      </c>
      <c r="AU832" s="29"/>
      <c r="AV832" s="30">
        <v>10</v>
      </c>
      <c r="AW832" s="29" t="s">
        <v>84</v>
      </c>
      <c r="AX832" s="29" t="s">
        <v>83</v>
      </c>
      <c r="AY832" s="30">
        <v>300</v>
      </c>
      <c r="AZ832" s="30">
        <v>347.1</v>
      </c>
      <c r="BA832" s="30">
        <v>315.60000000000002</v>
      </c>
      <c r="BB832" s="30">
        <v>200</v>
      </c>
      <c r="BC832" s="29"/>
      <c r="BD832" s="29"/>
      <c r="BE832" s="30">
        <v>18.57</v>
      </c>
      <c r="BF832" s="29"/>
      <c r="BG832" s="30">
        <v>0.17</v>
      </c>
      <c r="BH832" s="30">
        <v>0.19</v>
      </c>
      <c r="BI832" s="29"/>
      <c r="BJ832" s="30">
        <v>0.13</v>
      </c>
      <c r="BK832" s="30">
        <v>57.93</v>
      </c>
      <c r="BL832" s="30">
        <v>57.93</v>
      </c>
      <c r="BM832" s="30">
        <v>64</v>
      </c>
      <c r="BN832" s="29"/>
      <c r="BO832" s="29"/>
      <c r="BP832" s="30">
        <v>0.18</v>
      </c>
      <c r="BQ832" s="30">
        <v>0.22</v>
      </c>
      <c r="BR832" s="30">
        <v>0.24</v>
      </c>
      <c r="BS832" s="30">
        <v>18.5</v>
      </c>
      <c r="BT832" s="30">
        <v>58</v>
      </c>
      <c r="BU832" s="29"/>
      <c r="BV832" s="30">
        <v>0</v>
      </c>
      <c r="BW832" s="28">
        <v>1051</v>
      </c>
      <c r="BX832" s="33">
        <f t="shared" si="87"/>
        <v>57.90359999999999</v>
      </c>
      <c r="BY832" s="34">
        <f>IF(COUNTIF($G$2:G832,G832)=1,1,0)</f>
        <v>1</v>
      </c>
      <c r="BZ832" s="34">
        <f t="shared" si="88"/>
        <v>2</v>
      </c>
      <c r="CA832" s="28" t="s">
        <v>3405</v>
      </c>
      <c r="CB832" s="34" t="b">
        <f t="shared" si="93"/>
        <v>0</v>
      </c>
      <c r="CC832" s="34" t="b">
        <f t="shared" si="89"/>
        <v>0</v>
      </c>
      <c r="CD832" s="34" t="b">
        <f t="array" ref="CD832">ISNUMBER(SEARCH("Touch Screen",$AJ832))</f>
        <v>0</v>
      </c>
      <c r="CE832" s="34"/>
      <c r="CF832" s="34"/>
      <c r="CG832" s="32">
        <v>0</v>
      </c>
      <c r="CH832" s="28">
        <v>0</v>
      </c>
      <c r="CI832" s="33">
        <f>('2. AC Monitors'!$A$8*'1. Version 7 Dataset'!$R832)+('1. Version 7 Dataset'!$V832*'2. AC Monitors'!$B$8)+'2. AC Monitors'!$C$8</f>
        <v>53.065219999999997</v>
      </c>
      <c r="CJ832" s="35">
        <f>BX832-('2. AC Monitors'!$B$8*V832)</f>
        <v>42.363599999999991</v>
      </c>
      <c r="CK832" s="33">
        <f>IF($CH832=0,CJ832,CJ832-('2. AC Monitors'!$A$15*'1. Version 7 Dataset'!$CG832))</f>
        <v>42.363599999999991</v>
      </c>
      <c r="CL832" s="33">
        <f>IF($CC832=TRUE,'1. Version 7 Dataset'!CK832-($CI832*'2. AC Monitors'!$B$15),'1. Version 7 Dataset'!CK832)</f>
        <v>42.363599999999991</v>
      </c>
      <c r="CM832" s="33">
        <f>IF($CD832=TRUE,CL832-($CI832*'2. AC Monitors'!$D$15),CL832)</f>
        <v>42.363599999999991</v>
      </c>
      <c r="CN832" s="33">
        <f>IF($CB832=TRUE,CM832-($CI832*'2. AC Monitors'!$E$15),CM832)</f>
        <v>42.363599999999991</v>
      </c>
      <c r="CO832" s="33">
        <f>IF($CA832="DC",CN832+(CI832*(1-'2. AC Monitors'!$D$21)),CN832)</f>
        <v>42.363599999999991</v>
      </c>
      <c r="CP832" s="35">
        <f>('2. AC Monitors'!$A$8*'1. Version 7 Dataset'!$R832)+'2. AC Monitors'!$C$8</f>
        <v>37.525219999999997</v>
      </c>
      <c r="CQ832" s="35">
        <f t="shared" si="90"/>
        <v>0</v>
      </c>
      <c r="CR832" s="33">
        <f>(IF(CD832=TRUE,CI832+(CI832*'2. AC Monitors'!$D$15),'1. Version 7 Dataset'!CI832))*0.85</f>
        <v>45.105436999999995</v>
      </c>
      <c r="CS832" s="35">
        <f t="shared" si="91"/>
        <v>0</v>
      </c>
      <c r="CT832" s="35">
        <f>($AZ832*$R832*'3. Signage Displays'!$A$7)+'3. Signage Displays'!$B$7*TANH('3. Signage Displays'!$C$7*('1. Version 7 Dataset'!$R832+'3. Signage Displays'!$D$7)+'3. Signage Displays'!$E$7)+'3. Signage Displays'!$F$7</f>
        <v>33.059460921102804</v>
      </c>
      <c r="CU832" s="36">
        <f>($AZ832*$R832*'3. Signage Displays'!$A$7)</f>
        <v>3.3600668400000004</v>
      </c>
      <c r="CV832" s="37">
        <f>BE832-(AZ832*R832*'3. Signage Displays'!$A$7)</f>
        <v>15.20993316</v>
      </c>
      <c r="CW832" s="37">
        <f>IF(CC832=TRUE,CV832-(CT832*'3. Signage Displays'!$A$12),CV832)</f>
        <v>15.20993316</v>
      </c>
      <c r="CX832" s="38">
        <f>'3. Signage Displays'!$B$7*TANH('3. Signage Displays'!$C$7*('1. Version 7 Dataset'!R832+'3. Signage Displays'!$D$7)+'3. Signage Displays'!$E$7)+'3. Signage Displays'!$F$7</f>
        <v>29.699394081102803</v>
      </c>
      <c r="CY832" s="28">
        <f t="shared" si="92"/>
        <v>1</v>
      </c>
    </row>
    <row r="833" spans="1:103" s="17" customFormat="1" ht="19.5" customHeight="1">
      <c r="A833" s="28">
        <v>1104</v>
      </c>
      <c r="B833" s="29" t="s">
        <v>3083</v>
      </c>
      <c r="C833" s="29" t="s">
        <v>3251</v>
      </c>
      <c r="D833" s="29" t="s">
        <v>3252</v>
      </c>
      <c r="E833" s="29" t="s">
        <v>3086</v>
      </c>
      <c r="F833" s="29" t="s">
        <v>3253</v>
      </c>
      <c r="G833" s="29" t="s">
        <v>3252</v>
      </c>
      <c r="H833" s="29" t="s">
        <v>3254</v>
      </c>
      <c r="I833" s="29" t="s">
        <v>78</v>
      </c>
      <c r="J833" s="29" t="s">
        <v>88</v>
      </c>
      <c r="K833" s="29" t="s">
        <v>2748</v>
      </c>
      <c r="L833" s="29" t="s">
        <v>80</v>
      </c>
      <c r="M833" s="29"/>
      <c r="N833" s="30">
        <v>1000</v>
      </c>
      <c r="O833" s="30">
        <v>13.2</v>
      </c>
      <c r="P833" s="30">
        <v>23.5</v>
      </c>
      <c r="Q833" s="31">
        <v>27</v>
      </c>
      <c r="R833" s="30">
        <v>311.5</v>
      </c>
      <c r="S833" s="30">
        <v>1.78</v>
      </c>
      <c r="T833" s="30">
        <v>1440</v>
      </c>
      <c r="U833" s="30">
        <v>2560</v>
      </c>
      <c r="V833" s="32">
        <v>3.7</v>
      </c>
      <c r="W833" s="30">
        <v>11834</v>
      </c>
      <c r="X833" s="30">
        <v>60</v>
      </c>
      <c r="Y833" s="41">
        <v>0.4</v>
      </c>
      <c r="Z833" s="29" t="s">
        <v>986</v>
      </c>
      <c r="AA833" s="29" t="s">
        <v>86</v>
      </c>
      <c r="AB833" s="29"/>
      <c r="AC833" s="29"/>
      <c r="AD833" s="29" t="s">
        <v>84</v>
      </c>
      <c r="AE833" s="29" t="s">
        <v>83</v>
      </c>
      <c r="AF833" s="29" t="s">
        <v>519</v>
      </c>
      <c r="AG833" s="29" t="s">
        <v>3255</v>
      </c>
      <c r="AH833" s="29" t="s">
        <v>120</v>
      </c>
      <c r="AI833" s="29"/>
      <c r="AJ833" s="29" t="s">
        <v>86</v>
      </c>
      <c r="AK833" s="29" t="s">
        <v>86</v>
      </c>
      <c r="AL833" s="29" t="s">
        <v>87</v>
      </c>
      <c r="AM833" s="29" t="s">
        <v>3255</v>
      </c>
      <c r="AN833" s="29" t="s">
        <v>86</v>
      </c>
      <c r="AO833" s="29" t="s">
        <v>86</v>
      </c>
      <c r="AP833" s="29" t="s">
        <v>86</v>
      </c>
      <c r="AQ833" s="29" t="s">
        <v>96</v>
      </c>
      <c r="AR833" s="29"/>
      <c r="AS833" s="29" t="s">
        <v>84</v>
      </c>
      <c r="AT833" s="29" t="s">
        <v>89</v>
      </c>
      <c r="AU833" s="29"/>
      <c r="AV833" s="30">
        <v>1</v>
      </c>
      <c r="AW833" s="29" t="s">
        <v>84</v>
      </c>
      <c r="AX833" s="29" t="s">
        <v>84</v>
      </c>
      <c r="AY833" s="30">
        <v>350</v>
      </c>
      <c r="AZ833" s="30">
        <v>397</v>
      </c>
      <c r="BA833" s="30">
        <v>369.8</v>
      </c>
      <c r="BB833" s="30">
        <v>200.1</v>
      </c>
      <c r="BC833" s="29"/>
      <c r="BD833" s="29"/>
      <c r="BE833" s="30">
        <v>16.97</v>
      </c>
      <c r="BF833" s="29"/>
      <c r="BG833" s="30">
        <v>0.26</v>
      </c>
      <c r="BH833" s="29"/>
      <c r="BI833" s="29"/>
      <c r="BJ833" s="30">
        <v>0.22</v>
      </c>
      <c r="BK833" s="30">
        <v>53.51</v>
      </c>
      <c r="BL833" s="30">
        <v>53.51</v>
      </c>
      <c r="BM833" s="30">
        <v>73.900000000000006</v>
      </c>
      <c r="BN833" s="29"/>
      <c r="BO833" s="29"/>
      <c r="BP833" s="30">
        <v>0.28000000000000003</v>
      </c>
      <c r="BQ833" s="30">
        <v>0.33</v>
      </c>
      <c r="BR833" s="29"/>
      <c r="BS833" s="30">
        <v>16.98</v>
      </c>
      <c r="BT833" s="30">
        <v>53.94</v>
      </c>
      <c r="BU833" s="29"/>
      <c r="BV833" s="30">
        <v>0</v>
      </c>
      <c r="BW833" s="28">
        <v>1104</v>
      </c>
      <c r="BX833" s="33">
        <f t="shared" si="87"/>
        <v>53.510459999999988</v>
      </c>
      <c r="BY833" s="34">
        <f>IF(COUNTIF($G$2:G833,G833)=1,1,0)</f>
        <v>1</v>
      </c>
      <c r="BZ833" s="34">
        <f t="shared" si="88"/>
        <v>2</v>
      </c>
      <c r="CA833" s="28" t="s">
        <v>3405</v>
      </c>
      <c r="CB833" s="34" t="b">
        <f t="shared" si="93"/>
        <v>0</v>
      </c>
      <c r="CC833" s="34" t="b">
        <f t="shared" si="89"/>
        <v>0</v>
      </c>
      <c r="CD833" s="34" t="b">
        <f t="array" ref="CD833">ISNUMBER(SEARCH("Touch Screen",$AJ833))</f>
        <v>0</v>
      </c>
      <c r="CE833" s="34"/>
      <c r="CF833" s="34"/>
      <c r="CG833" s="32">
        <v>40</v>
      </c>
      <c r="CH833" s="28">
        <v>1</v>
      </c>
      <c r="CI833" s="33">
        <f>('2. AC Monitors'!$A$8*'1. Version 7 Dataset'!$R833)+('1. Version 7 Dataset'!$V833*'2. AC Monitors'!$B$8)+'2. AC Monitors'!$C$8</f>
        <v>61.542999999999999</v>
      </c>
      <c r="CJ833" s="35">
        <f>BX833-('2. AC Monitors'!$B$8*V833)</f>
        <v>37.970459999999989</v>
      </c>
      <c r="CK833" s="33">
        <f>IF($CH833=0,CJ833,CJ833-('2. AC Monitors'!$A$15*'1. Version 7 Dataset'!$CG833))</f>
        <v>32.370459999999987</v>
      </c>
      <c r="CL833" s="33">
        <f>IF($CC833=TRUE,'1. Version 7 Dataset'!CK833-($CI833*'2. AC Monitors'!$B$15),'1. Version 7 Dataset'!CK833)</f>
        <v>32.370459999999987</v>
      </c>
      <c r="CM833" s="33">
        <f>IF($CD833=TRUE,CL833-($CI833*'2. AC Monitors'!$D$15),CL833)</f>
        <v>32.370459999999987</v>
      </c>
      <c r="CN833" s="33">
        <f>IF($CB833=TRUE,CM833-($CI833*'2. AC Monitors'!$E$15),CM833)</f>
        <v>32.370459999999987</v>
      </c>
      <c r="CO833" s="33">
        <f>IF($CA833="DC",CN833+(CI833*(1-'2. AC Monitors'!$D$21)),CN833)</f>
        <v>32.370459999999987</v>
      </c>
      <c r="CP833" s="35">
        <f>('2. AC Monitors'!$A$8*'1. Version 7 Dataset'!$R833)+'2. AC Monitors'!$C$8</f>
        <v>46.003</v>
      </c>
      <c r="CQ833" s="35">
        <f t="shared" si="90"/>
        <v>1</v>
      </c>
      <c r="CR833" s="33">
        <f>(IF(CD833=TRUE,CI833+(CI833*'2. AC Monitors'!$D$15),'1. Version 7 Dataset'!CI833))*0.85</f>
        <v>52.311549999999997</v>
      </c>
      <c r="CS833" s="35">
        <f t="shared" si="91"/>
        <v>0</v>
      </c>
      <c r="CT833" s="35">
        <f>($AZ833*$R833*'3. Signage Displays'!$A$7)+'3. Signage Displays'!$B$7*TANH('3. Signage Displays'!$C$7*('1. Version 7 Dataset'!$R833+'3. Signage Displays'!$D$7)+'3. Signage Displays'!$E$7)+'3. Signage Displays'!$F$7</f>
        <v>38.774917626443198</v>
      </c>
      <c r="CU833" s="36">
        <f>($AZ833*$R833*'3. Signage Displays'!$A$7)</f>
        <v>4.9466200000000002</v>
      </c>
      <c r="CV833" s="37">
        <f>BE833-(AZ833*R833*'3. Signage Displays'!$A$7)</f>
        <v>12.02338</v>
      </c>
      <c r="CW833" s="37">
        <f>IF(CC833=TRUE,CV833-(CT833*'3. Signage Displays'!$A$12),CV833)</f>
        <v>12.02338</v>
      </c>
      <c r="CX833" s="38">
        <f>'3. Signage Displays'!$B$7*TANH('3. Signage Displays'!$C$7*('1. Version 7 Dataset'!R833+'3. Signage Displays'!$D$7)+'3. Signage Displays'!$E$7)+'3. Signage Displays'!$F$7</f>
        <v>33.828297626443195</v>
      </c>
      <c r="CY833" s="28">
        <f t="shared" si="92"/>
        <v>1</v>
      </c>
    </row>
    <row r="834" spans="1:103" s="17" customFormat="1" ht="19.5" customHeight="1">
      <c r="A834" s="28">
        <v>4</v>
      </c>
      <c r="B834" s="29" t="s">
        <v>1268</v>
      </c>
      <c r="C834" s="29" t="s">
        <v>1326</v>
      </c>
      <c r="D834" s="29" t="s">
        <v>1327</v>
      </c>
      <c r="E834" s="29" t="s">
        <v>1271</v>
      </c>
      <c r="F834" s="29" t="s">
        <v>1328</v>
      </c>
      <c r="G834" s="29" t="s">
        <v>1329</v>
      </c>
      <c r="H834" s="29"/>
      <c r="I834" s="29" t="s">
        <v>78</v>
      </c>
      <c r="J834" s="29" t="s">
        <v>100</v>
      </c>
      <c r="K834" s="29"/>
      <c r="L834" s="29" t="s">
        <v>80</v>
      </c>
      <c r="M834" s="29"/>
      <c r="N834" s="30">
        <v>1000</v>
      </c>
      <c r="O834" s="30">
        <v>13.2</v>
      </c>
      <c r="P834" s="30">
        <v>23.5</v>
      </c>
      <c r="Q834" s="31">
        <v>27</v>
      </c>
      <c r="R834" s="30">
        <v>310.47000000000003</v>
      </c>
      <c r="S834" s="30">
        <v>1.78</v>
      </c>
      <c r="T834" s="30">
        <v>1440</v>
      </c>
      <c r="U834" s="30">
        <v>2560</v>
      </c>
      <c r="V834" s="32">
        <v>3.7</v>
      </c>
      <c r="W834" s="30">
        <v>11874</v>
      </c>
      <c r="X834" s="30">
        <v>60</v>
      </c>
      <c r="Y834" s="30">
        <v>35.200000000000003</v>
      </c>
      <c r="Z834" s="29" t="s">
        <v>81</v>
      </c>
      <c r="AA834" s="29" t="s">
        <v>82</v>
      </c>
      <c r="AB834" s="29"/>
      <c r="AC834" s="29"/>
      <c r="AD834" s="29" t="s">
        <v>84</v>
      </c>
      <c r="AE834" s="29" t="s">
        <v>83</v>
      </c>
      <c r="AF834" s="29" t="s">
        <v>85</v>
      </c>
      <c r="AG834" s="29"/>
      <c r="AH834" s="29" t="s">
        <v>86</v>
      </c>
      <c r="AI834" s="29"/>
      <c r="AJ834" s="29" t="s">
        <v>86</v>
      </c>
      <c r="AK834" s="29" t="s">
        <v>86</v>
      </c>
      <c r="AL834" s="29" t="s">
        <v>87</v>
      </c>
      <c r="AM834" s="29"/>
      <c r="AN834" s="29" t="s">
        <v>86</v>
      </c>
      <c r="AO834" s="29" t="s">
        <v>86</v>
      </c>
      <c r="AP834" s="29" t="s">
        <v>86</v>
      </c>
      <c r="AQ834" s="29" t="s">
        <v>96</v>
      </c>
      <c r="AR834" s="29"/>
      <c r="AS834" s="29" t="s">
        <v>84</v>
      </c>
      <c r="AT834" s="29" t="s">
        <v>89</v>
      </c>
      <c r="AU834" s="29"/>
      <c r="AV834" s="30">
        <v>60</v>
      </c>
      <c r="AW834" s="29" t="s">
        <v>84</v>
      </c>
      <c r="AX834" s="29" t="s">
        <v>84</v>
      </c>
      <c r="AY834" s="30">
        <v>350</v>
      </c>
      <c r="AZ834" s="30">
        <v>478.7</v>
      </c>
      <c r="BA834" s="30">
        <v>388.4</v>
      </c>
      <c r="BB834" s="30">
        <v>200.6</v>
      </c>
      <c r="BC834" s="29"/>
      <c r="BD834" s="29"/>
      <c r="BE834" s="30">
        <v>17.86</v>
      </c>
      <c r="BF834" s="29"/>
      <c r="BG834" s="30">
        <v>0.28999999999999998</v>
      </c>
      <c r="BH834" s="29"/>
      <c r="BI834" s="29"/>
      <c r="BJ834" s="30">
        <v>0.12</v>
      </c>
      <c r="BK834" s="30">
        <v>56.39</v>
      </c>
      <c r="BL834" s="29"/>
      <c r="BM834" s="30">
        <v>73.7</v>
      </c>
      <c r="BN834" s="29"/>
      <c r="BO834" s="29"/>
      <c r="BP834" s="30">
        <v>0.21</v>
      </c>
      <c r="BQ834" s="30">
        <v>0.35</v>
      </c>
      <c r="BR834" s="29"/>
      <c r="BS834" s="30">
        <v>17.739999999999998</v>
      </c>
      <c r="BT834" s="30">
        <v>56.37</v>
      </c>
      <c r="BU834" s="29"/>
      <c r="BV834" s="30">
        <v>0</v>
      </c>
      <c r="BW834" s="28">
        <v>4</v>
      </c>
      <c r="BX834" s="33">
        <f t="shared" ref="BX834:BX897" si="94">8.76*((0.65*BG834)+(0.35*BE834))</f>
        <v>56.410019999999996</v>
      </c>
      <c r="BY834" s="34">
        <f>IF(COUNTIF($G$2:G834,G834)=1,1,0)</f>
        <v>1</v>
      </c>
      <c r="BZ834" s="34">
        <f t="shared" ref="BZ834:BZ897" si="95">IF(V834&lt;3.6,1,2)</f>
        <v>2</v>
      </c>
      <c r="CA834" s="28" t="s">
        <v>3405</v>
      </c>
      <c r="CB834" s="34" t="b">
        <f t="shared" si="93"/>
        <v>0</v>
      </c>
      <c r="CC834" s="34" t="b">
        <f t="shared" ref="CC834:CC897" si="96">ISNUMBER(SEARCH("Automatic Brightness Control",AJ834))</f>
        <v>0</v>
      </c>
      <c r="CD834" s="34" t="b">
        <f t="array" ref="CD834">ISNUMBER(SEARCH("Touch Screen",$AJ834))</f>
        <v>0</v>
      </c>
      <c r="CE834" s="34"/>
      <c r="CF834" s="34"/>
      <c r="CG834" s="32">
        <v>35.200000000000003</v>
      </c>
      <c r="CH834" s="28">
        <v>1</v>
      </c>
      <c r="CI834" s="33">
        <f>('2. AC Monitors'!$A$8*'1. Version 7 Dataset'!$R834)+('1. Version 7 Dataset'!$V834*'2. AC Monitors'!$B$8)+'2. AC Monitors'!$C$8</f>
        <v>61.417340000000003</v>
      </c>
      <c r="CJ834" s="35">
        <f>BX834-('2. AC Monitors'!$B$8*V834)</f>
        <v>40.870019999999997</v>
      </c>
      <c r="CK834" s="33">
        <f>IF($CH834=0,CJ834,CJ834-('2. AC Monitors'!$A$15*'1. Version 7 Dataset'!$CG834))</f>
        <v>35.942019999999999</v>
      </c>
      <c r="CL834" s="33">
        <f>IF($CC834=TRUE,'1. Version 7 Dataset'!CK834-($CI834*'2. AC Monitors'!$B$15),'1. Version 7 Dataset'!CK834)</f>
        <v>35.942019999999999</v>
      </c>
      <c r="CM834" s="33">
        <f>IF($CD834=TRUE,CL834-($CI834*'2. AC Monitors'!$D$15),CL834)</f>
        <v>35.942019999999999</v>
      </c>
      <c r="CN834" s="33">
        <f>IF($CB834=TRUE,CM834-($CI834*'2. AC Monitors'!$E$15),CM834)</f>
        <v>35.942019999999999</v>
      </c>
      <c r="CO834" s="33">
        <f>IF($CA834="DC",CN834+(CI834*(1-'2. AC Monitors'!$D$21)),CN834)</f>
        <v>35.942019999999999</v>
      </c>
      <c r="CP834" s="35">
        <f>('2. AC Monitors'!$A$8*'1. Version 7 Dataset'!$R834)+'2. AC Monitors'!$C$8</f>
        <v>45.877340000000004</v>
      </c>
      <c r="CQ834" s="35">
        <f t="shared" ref="CQ834:CQ897" si="97">IF(CN834&lt;=CP834,1,0)</f>
        <v>1</v>
      </c>
      <c r="CR834" s="33">
        <f>(IF(CD834=TRUE,CI834+(CI834*'2. AC Monitors'!$D$15),'1. Version 7 Dataset'!CI834))*0.85</f>
        <v>52.204739000000004</v>
      </c>
      <c r="CS834" s="35">
        <f t="shared" si="91"/>
        <v>0</v>
      </c>
      <c r="CT834" s="35">
        <f>($AZ834*$R834*'3. Signage Displays'!$A$7)+'3. Signage Displays'!$B$7*TANH('3. Signage Displays'!$C$7*('1. Version 7 Dataset'!$R834+'3. Signage Displays'!$D$7)+'3. Signage Displays'!$E$7)+'3. Signage Displays'!$F$7</f>
        <v>39.712194233003594</v>
      </c>
      <c r="CU834" s="36">
        <f>($AZ834*$R834*'3. Signage Displays'!$A$7)</f>
        <v>5.9448795600000004</v>
      </c>
      <c r="CV834" s="37">
        <f>BE834-(AZ834*R834*'3. Signage Displays'!$A$7)</f>
        <v>11.915120439999999</v>
      </c>
      <c r="CW834" s="37">
        <f>IF(CC834=TRUE,CV834-(CT834*'3. Signage Displays'!$A$12),CV834)</f>
        <v>11.915120439999999</v>
      </c>
      <c r="CX834" s="38">
        <f>'3. Signage Displays'!$B$7*TANH('3. Signage Displays'!$C$7*('1. Version 7 Dataset'!R834+'3. Signage Displays'!$D$7)+'3. Signage Displays'!$E$7)+'3. Signage Displays'!$F$7</f>
        <v>33.767314673003597</v>
      </c>
      <c r="CY834" s="28">
        <f t="shared" si="92"/>
        <v>1</v>
      </c>
    </row>
    <row r="835" spans="1:103" s="17" customFormat="1" ht="19.5" customHeight="1">
      <c r="A835" s="28">
        <v>19</v>
      </c>
      <c r="B835" s="29" t="s">
        <v>72</v>
      </c>
      <c r="C835" s="29" t="s">
        <v>195</v>
      </c>
      <c r="D835" s="29" t="s">
        <v>194</v>
      </c>
      <c r="E835" s="29" t="s">
        <v>75</v>
      </c>
      <c r="F835" s="29" t="s">
        <v>195</v>
      </c>
      <c r="G835" s="29" t="s">
        <v>194</v>
      </c>
      <c r="H835" s="29" t="s">
        <v>196</v>
      </c>
      <c r="I835" s="29" t="s">
        <v>78</v>
      </c>
      <c r="J835" s="29" t="s">
        <v>79</v>
      </c>
      <c r="K835" s="29" t="s">
        <v>105</v>
      </c>
      <c r="L835" s="29" t="s">
        <v>80</v>
      </c>
      <c r="M835" s="29" t="s">
        <v>105</v>
      </c>
      <c r="N835" s="30">
        <v>1000</v>
      </c>
      <c r="O835" s="30">
        <v>13.2</v>
      </c>
      <c r="P835" s="30">
        <v>23.5</v>
      </c>
      <c r="Q835" s="31">
        <v>27</v>
      </c>
      <c r="R835" s="30">
        <v>310.47000000000003</v>
      </c>
      <c r="S835" s="30">
        <v>1.78</v>
      </c>
      <c r="T835" s="30">
        <v>1440</v>
      </c>
      <c r="U835" s="30">
        <v>2560</v>
      </c>
      <c r="V835" s="32">
        <v>3.7</v>
      </c>
      <c r="W835" s="30">
        <v>11874</v>
      </c>
      <c r="X835" s="30">
        <v>60</v>
      </c>
      <c r="Y835" s="30">
        <v>38.1</v>
      </c>
      <c r="Z835" s="29" t="s">
        <v>81</v>
      </c>
      <c r="AA835" s="29" t="s">
        <v>82</v>
      </c>
      <c r="AB835" s="30">
        <v>60</v>
      </c>
      <c r="AC835" s="30">
        <v>60</v>
      </c>
      <c r="AD835" s="29" t="s">
        <v>84</v>
      </c>
      <c r="AE835" s="29" t="s">
        <v>83</v>
      </c>
      <c r="AF835" s="29" t="s">
        <v>188</v>
      </c>
      <c r="AG835" s="29" t="s">
        <v>105</v>
      </c>
      <c r="AH835" s="29" t="s">
        <v>120</v>
      </c>
      <c r="AI835" s="29" t="s">
        <v>105</v>
      </c>
      <c r="AJ835" s="29" t="s">
        <v>120</v>
      </c>
      <c r="AK835" s="29" t="s">
        <v>86</v>
      </c>
      <c r="AL835" s="29" t="s">
        <v>87</v>
      </c>
      <c r="AM835" s="29" t="s">
        <v>105</v>
      </c>
      <c r="AN835" s="29" t="s">
        <v>86</v>
      </c>
      <c r="AO835" s="29" t="s">
        <v>86</v>
      </c>
      <c r="AP835" s="29" t="s">
        <v>86</v>
      </c>
      <c r="AQ835" s="29" t="s">
        <v>96</v>
      </c>
      <c r="AR835" s="29" t="s">
        <v>105</v>
      </c>
      <c r="AS835" s="29" t="s">
        <v>84</v>
      </c>
      <c r="AT835" s="29" t="s">
        <v>89</v>
      </c>
      <c r="AU835" s="29" t="s">
        <v>105</v>
      </c>
      <c r="AV835" s="30">
        <v>5</v>
      </c>
      <c r="AW835" s="29" t="s">
        <v>84</v>
      </c>
      <c r="AX835" s="29" t="s">
        <v>84</v>
      </c>
      <c r="AY835" s="30">
        <v>350</v>
      </c>
      <c r="AZ835" s="30">
        <v>429.8</v>
      </c>
      <c r="BA835" s="30">
        <v>345.4</v>
      </c>
      <c r="BB835" s="30">
        <v>200</v>
      </c>
      <c r="BC835" s="29"/>
      <c r="BD835" s="29"/>
      <c r="BE835" s="30">
        <v>23.09</v>
      </c>
      <c r="BF835" s="29"/>
      <c r="BG835" s="30">
        <v>0.28999999999999998</v>
      </c>
      <c r="BH835" s="30">
        <v>0.28999999999999998</v>
      </c>
      <c r="BI835" s="29"/>
      <c r="BJ835" s="30">
        <v>0.18</v>
      </c>
      <c r="BK835" s="30">
        <v>72.430000000000007</v>
      </c>
      <c r="BL835" s="30">
        <v>72.430000000000007</v>
      </c>
      <c r="BM835" s="30">
        <v>81.36</v>
      </c>
      <c r="BN835" s="29"/>
      <c r="BO835" s="29"/>
      <c r="BP835" s="30">
        <v>0.25</v>
      </c>
      <c r="BQ835" s="30">
        <v>0.37</v>
      </c>
      <c r="BR835" s="30">
        <v>0.37</v>
      </c>
      <c r="BS835" s="30">
        <v>23.04</v>
      </c>
      <c r="BT835" s="30">
        <v>72.75</v>
      </c>
      <c r="BU835" s="29"/>
      <c r="BV835" s="30">
        <v>0</v>
      </c>
      <c r="BW835" s="28">
        <v>19</v>
      </c>
      <c r="BX835" s="33">
        <f t="shared" si="94"/>
        <v>72.4452</v>
      </c>
      <c r="BY835" s="34">
        <f>IF(COUNTIF($G$2:G835,G835)=1,1,0)</f>
        <v>1</v>
      </c>
      <c r="BZ835" s="34">
        <f t="shared" si="95"/>
        <v>2</v>
      </c>
      <c r="CA835" s="28" t="s">
        <v>3405</v>
      </c>
      <c r="CB835" s="34" t="b">
        <f t="shared" si="93"/>
        <v>0</v>
      </c>
      <c r="CC835" s="34" t="b">
        <f t="shared" si="96"/>
        <v>0</v>
      </c>
      <c r="CD835" s="34" t="b">
        <f t="array" ref="CD835">ISNUMBER(SEARCH("Touch Screen",$AJ835))</f>
        <v>0</v>
      </c>
      <c r="CE835" s="34"/>
      <c r="CF835" s="34"/>
      <c r="CG835" s="32">
        <v>38.1</v>
      </c>
      <c r="CH835" s="28">
        <v>1</v>
      </c>
      <c r="CI835" s="33">
        <f>('2. AC Monitors'!$A$8*'1. Version 7 Dataset'!$R835)+('1. Version 7 Dataset'!$V835*'2. AC Monitors'!$B$8)+'2. AC Monitors'!$C$8</f>
        <v>61.417340000000003</v>
      </c>
      <c r="CJ835" s="35">
        <f>BX835-('2. AC Monitors'!$B$8*V835)</f>
        <v>56.905200000000001</v>
      </c>
      <c r="CK835" s="33">
        <f>IF($CH835=0,CJ835,CJ835-('2. AC Monitors'!$A$15*'1. Version 7 Dataset'!$CG835))</f>
        <v>51.571199999999997</v>
      </c>
      <c r="CL835" s="33">
        <f>IF($CC835=TRUE,'1. Version 7 Dataset'!CK835-($CI835*'2. AC Monitors'!$B$15),'1. Version 7 Dataset'!CK835)</f>
        <v>51.571199999999997</v>
      </c>
      <c r="CM835" s="33">
        <f>IF($CD835=TRUE,CL835-($CI835*'2. AC Monitors'!$D$15),CL835)</f>
        <v>51.571199999999997</v>
      </c>
      <c r="CN835" s="33">
        <f>IF($CB835=TRUE,CM835-($CI835*'2. AC Monitors'!$E$15),CM835)</f>
        <v>51.571199999999997</v>
      </c>
      <c r="CO835" s="33">
        <f>IF($CA835="DC",CN835+(CI835*(1-'2. AC Monitors'!$D$21)),CN835)</f>
        <v>51.571199999999997</v>
      </c>
      <c r="CP835" s="35">
        <f>('2. AC Monitors'!$A$8*'1. Version 7 Dataset'!$R835)+'2. AC Monitors'!$C$8</f>
        <v>45.877340000000004</v>
      </c>
      <c r="CQ835" s="35">
        <f t="shared" si="97"/>
        <v>0</v>
      </c>
      <c r="CR835" s="33">
        <f>(IF(CD835=TRUE,CI835+(CI835*'2. AC Monitors'!$D$15),'1. Version 7 Dataset'!CI835))*0.85</f>
        <v>52.204739000000004</v>
      </c>
      <c r="CS835" s="35">
        <f t="shared" ref="CS835:CS898" si="98">IF(BX835&lt;=CR835,1,0)</f>
        <v>0</v>
      </c>
      <c r="CT835" s="35">
        <f>($AZ835*$R835*'3. Signage Displays'!$A$7)+'3. Signage Displays'!$B$7*TANH('3. Signage Displays'!$C$7*('1. Version 7 Dataset'!$R835+'3. Signage Displays'!$D$7)+'3. Signage Displays'!$E$7)+'3. Signage Displays'!$F$7</f>
        <v>39.104914913003597</v>
      </c>
      <c r="CU835" s="36">
        <f>($AZ835*$R835*'3. Signage Displays'!$A$7)</f>
        <v>5.3376002400000013</v>
      </c>
      <c r="CV835" s="37">
        <f>BE835-(AZ835*R835*'3. Signage Displays'!$A$7)</f>
        <v>17.752399759999999</v>
      </c>
      <c r="CW835" s="37">
        <f>IF(CC835=TRUE,CV835-(CT835*'3. Signage Displays'!$A$12),CV835)</f>
        <v>17.752399759999999</v>
      </c>
      <c r="CX835" s="38">
        <f>'3. Signage Displays'!$B$7*TANH('3. Signage Displays'!$C$7*('1. Version 7 Dataset'!R835+'3. Signage Displays'!$D$7)+'3. Signage Displays'!$E$7)+'3. Signage Displays'!$F$7</f>
        <v>33.767314673003597</v>
      </c>
      <c r="CY835" s="28">
        <f t="shared" ref="CY835:CY898" si="99">IF(CW835&lt;=CX835,1,0)</f>
        <v>1</v>
      </c>
    </row>
    <row r="836" spans="1:103" s="17" customFormat="1" ht="19.5" customHeight="1">
      <c r="A836" s="28">
        <v>65</v>
      </c>
      <c r="B836" s="29" t="s">
        <v>72</v>
      </c>
      <c r="C836" s="29" t="s">
        <v>193</v>
      </c>
      <c r="D836" s="29" t="s">
        <v>194</v>
      </c>
      <c r="E836" s="29" t="s">
        <v>75</v>
      </c>
      <c r="F836" s="29" t="s">
        <v>193</v>
      </c>
      <c r="G836" s="29" t="s">
        <v>194</v>
      </c>
      <c r="H836" s="29"/>
      <c r="I836" s="29" t="s">
        <v>78</v>
      </c>
      <c r="J836" s="29" t="s">
        <v>79</v>
      </c>
      <c r="K836" s="29"/>
      <c r="L836" s="29" t="s">
        <v>80</v>
      </c>
      <c r="M836" s="29"/>
      <c r="N836" s="30">
        <v>1000</v>
      </c>
      <c r="O836" s="30">
        <v>13.2</v>
      </c>
      <c r="P836" s="30">
        <v>23.5</v>
      </c>
      <c r="Q836" s="31">
        <v>27</v>
      </c>
      <c r="R836" s="30">
        <v>310.47000000000003</v>
      </c>
      <c r="S836" s="30">
        <v>1.78</v>
      </c>
      <c r="T836" s="30">
        <v>1440</v>
      </c>
      <c r="U836" s="30">
        <v>2560</v>
      </c>
      <c r="V836" s="32">
        <v>3.7</v>
      </c>
      <c r="W836" s="30">
        <v>11874</v>
      </c>
      <c r="X836" s="30">
        <v>60</v>
      </c>
      <c r="Y836" s="30">
        <v>38.1</v>
      </c>
      <c r="Z836" s="29" t="s">
        <v>81</v>
      </c>
      <c r="AA836" s="29" t="s">
        <v>82</v>
      </c>
      <c r="AB836" s="30">
        <v>60</v>
      </c>
      <c r="AC836" s="30">
        <v>60</v>
      </c>
      <c r="AD836" s="29" t="s">
        <v>84</v>
      </c>
      <c r="AE836" s="29" t="s">
        <v>84</v>
      </c>
      <c r="AF836" s="29" t="s">
        <v>168</v>
      </c>
      <c r="AG836" s="29"/>
      <c r="AH836" s="29" t="s">
        <v>86</v>
      </c>
      <c r="AI836" s="29"/>
      <c r="AJ836" s="29" t="s">
        <v>86</v>
      </c>
      <c r="AK836" s="29" t="s">
        <v>86</v>
      </c>
      <c r="AL836" s="29" t="s">
        <v>87</v>
      </c>
      <c r="AM836" s="29"/>
      <c r="AN836" s="29" t="s">
        <v>86</v>
      </c>
      <c r="AO836" s="29" t="s">
        <v>86</v>
      </c>
      <c r="AP836" s="29" t="s">
        <v>86</v>
      </c>
      <c r="AQ836" s="29" t="s">
        <v>96</v>
      </c>
      <c r="AR836" s="29"/>
      <c r="AS836" s="29" t="s">
        <v>84</v>
      </c>
      <c r="AT836" s="29" t="s">
        <v>89</v>
      </c>
      <c r="AU836" s="29"/>
      <c r="AV836" s="30">
        <v>1</v>
      </c>
      <c r="AW836" s="29" t="s">
        <v>84</v>
      </c>
      <c r="AX836" s="29" t="s">
        <v>83</v>
      </c>
      <c r="AY836" s="30">
        <v>350</v>
      </c>
      <c r="AZ836" s="30">
        <v>381.9</v>
      </c>
      <c r="BA836" s="30">
        <v>249.5</v>
      </c>
      <c r="BB836" s="30">
        <v>201.3</v>
      </c>
      <c r="BC836" s="29"/>
      <c r="BD836" s="29"/>
      <c r="BE836" s="30">
        <v>19.920000000000002</v>
      </c>
      <c r="BF836" s="29"/>
      <c r="BG836" s="30">
        <v>0.27</v>
      </c>
      <c r="BH836" s="29"/>
      <c r="BI836" s="29"/>
      <c r="BJ836" s="30">
        <v>0.15</v>
      </c>
      <c r="BK836" s="30">
        <v>62.61</v>
      </c>
      <c r="BL836" s="29"/>
      <c r="BM836" s="30">
        <v>81.400000000000006</v>
      </c>
      <c r="BN836" s="29"/>
      <c r="BO836" s="29"/>
      <c r="BP836" s="30">
        <v>0.18</v>
      </c>
      <c r="BQ836" s="30">
        <v>0.31</v>
      </c>
      <c r="BR836" s="30">
        <v>0.26</v>
      </c>
      <c r="BS836" s="30">
        <v>19.75</v>
      </c>
      <c r="BT836" s="30">
        <v>62.31</v>
      </c>
      <c r="BU836" s="29"/>
      <c r="BV836" s="30">
        <v>0</v>
      </c>
      <c r="BW836" s="28">
        <v>65</v>
      </c>
      <c r="BX836" s="33">
        <f t="shared" si="94"/>
        <v>62.612100000000005</v>
      </c>
      <c r="BY836" s="34">
        <f>IF(COUNTIF($G$2:G836,G836)=1,1,0)</f>
        <v>0</v>
      </c>
      <c r="BZ836" s="34">
        <f t="shared" si="95"/>
        <v>2</v>
      </c>
      <c r="CA836" s="28" t="s">
        <v>3405</v>
      </c>
      <c r="CB836" s="34" t="b">
        <f t="shared" si="93"/>
        <v>0</v>
      </c>
      <c r="CC836" s="34" t="b">
        <f t="shared" si="96"/>
        <v>0</v>
      </c>
      <c r="CD836" s="34" t="b">
        <f t="array" ref="CD836">ISNUMBER(SEARCH("Touch Screen",$AJ836))</f>
        <v>0</v>
      </c>
      <c r="CE836" s="34"/>
      <c r="CF836" s="34"/>
      <c r="CG836" s="32">
        <v>38.1</v>
      </c>
      <c r="CH836" s="28">
        <v>1</v>
      </c>
      <c r="CI836" s="33">
        <f>('2. AC Monitors'!$A$8*'1. Version 7 Dataset'!$R836)+('1. Version 7 Dataset'!$V836*'2. AC Monitors'!$B$8)+'2. AC Monitors'!$C$8</f>
        <v>61.417340000000003</v>
      </c>
      <c r="CJ836" s="35">
        <f>BX836-('2. AC Monitors'!$B$8*V836)</f>
        <v>47.072100000000006</v>
      </c>
      <c r="CK836" s="33">
        <f>IF($CH836=0,CJ836,CJ836-('2. AC Monitors'!$A$15*'1. Version 7 Dataset'!$CG836))</f>
        <v>41.738100000000003</v>
      </c>
      <c r="CL836" s="33">
        <f>IF($CC836=TRUE,'1. Version 7 Dataset'!CK836-($CI836*'2. AC Monitors'!$B$15),'1. Version 7 Dataset'!CK836)</f>
        <v>41.738100000000003</v>
      </c>
      <c r="CM836" s="33">
        <f>IF($CD836=TRUE,CL836-($CI836*'2. AC Monitors'!$D$15),CL836)</f>
        <v>41.738100000000003</v>
      </c>
      <c r="CN836" s="33">
        <f>IF($CB836=TRUE,CM836-($CI836*'2. AC Monitors'!$E$15),CM836)</f>
        <v>41.738100000000003</v>
      </c>
      <c r="CO836" s="33">
        <f>IF($CA836="DC",CN836+(CI836*(1-'2. AC Monitors'!$D$21)),CN836)</f>
        <v>41.738100000000003</v>
      </c>
      <c r="CP836" s="35">
        <f>('2. AC Monitors'!$A$8*'1. Version 7 Dataset'!$R836)+'2. AC Monitors'!$C$8</f>
        <v>45.877340000000004</v>
      </c>
      <c r="CQ836" s="35">
        <f t="shared" si="97"/>
        <v>1</v>
      </c>
      <c r="CR836" s="33">
        <f>(IF(CD836=TRUE,CI836+(CI836*'2. AC Monitors'!$D$15),'1. Version 7 Dataset'!CI836))*0.85</f>
        <v>52.204739000000004</v>
      </c>
      <c r="CS836" s="35">
        <f t="shared" si="98"/>
        <v>0</v>
      </c>
      <c r="CT836" s="35">
        <f>($AZ836*$R836*'3. Signage Displays'!$A$7)+'3. Signage Displays'!$B$7*TANH('3. Signage Displays'!$C$7*('1. Version 7 Dataset'!$R836+'3. Signage Displays'!$D$7)+'3. Signage Displays'!$E$7)+'3. Signage Displays'!$F$7</f>
        <v>38.5100543930036</v>
      </c>
      <c r="CU836" s="36">
        <f>($AZ836*$R836*'3. Signage Displays'!$A$7)</f>
        <v>4.7427397200000003</v>
      </c>
      <c r="CV836" s="37">
        <f>BE836-(AZ836*R836*'3. Signage Displays'!$A$7)</f>
        <v>15.177260280000002</v>
      </c>
      <c r="CW836" s="37">
        <f>IF(CC836=TRUE,CV836-(CT836*'3. Signage Displays'!$A$12),CV836)</f>
        <v>15.177260280000002</v>
      </c>
      <c r="CX836" s="38">
        <f>'3. Signage Displays'!$B$7*TANH('3. Signage Displays'!$C$7*('1. Version 7 Dataset'!R836+'3. Signage Displays'!$D$7)+'3. Signage Displays'!$E$7)+'3. Signage Displays'!$F$7</f>
        <v>33.767314673003597</v>
      </c>
      <c r="CY836" s="28">
        <f t="shared" si="99"/>
        <v>1</v>
      </c>
    </row>
    <row r="837" spans="1:103" s="17" customFormat="1" ht="19.5" customHeight="1">
      <c r="A837" s="28">
        <v>66</v>
      </c>
      <c r="B837" s="29" t="s">
        <v>72</v>
      </c>
      <c r="C837" s="29" t="s">
        <v>193</v>
      </c>
      <c r="D837" s="29" t="s">
        <v>194</v>
      </c>
      <c r="E837" s="29" t="s">
        <v>75</v>
      </c>
      <c r="F837" s="29" t="s">
        <v>193</v>
      </c>
      <c r="G837" s="29" t="s">
        <v>194</v>
      </c>
      <c r="H837" s="29"/>
      <c r="I837" s="29" t="s">
        <v>78</v>
      </c>
      <c r="J837" s="29" t="s">
        <v>79</v>
      </c>
      <c r="K837" s="29"/>
      <c r="L837" s="29" t="s">
        <v>80</v>
      </c>
      <c r="M837" s="29"/>
      <c r="N837" s="30">
        <v>1000</v>
      </c>
      <c r="O837" s="30">
        <v>13.2</v>
      </c>
      <c r="P837" s="30">
        <v>23.5</v>
      </c>
      <c r="Q837" s="31">
        <v>27</v>
      </c>
      <c r="R837" s="30">
        <v>310.47000000000003</v>
      </c>
      <c r="S837" s="30">
        <v>1.78</v>
      </c>
      <c r="T837" s="30">
        <v>1440</v>
      </c>
      <c r="U837" s="30">
        <v>2560</v>
      </c>
      <c r="V837" s="32">
        <v>3.7</v>
      </c>
      <c r="W837" s="30">
        <v>11874</v>
      </c>
      <c r="X837" s="30">
        <v>60</v>
      </c>
      <c r="Y837" s="30">
        <v>38.1</v>
      </c>
      <c r="Z837" s="29" t="s">
        <v>81</v>
      </c>
      <c r="AA837" s="29" t="s">
        <v>82</v>
      </c>
      <c r="AB837" s="30">
        <v>60</v>
      </c>
      <c r="AC837" s="30">
        <v>60</v>
      </c>
      <c r="AD837" s="29" t="s">
        <v>84</v>
      </c>
      <c r="AE837" s="29" t="s">
        <v>84</v>
      </c>
      <c r="AF837" s="29" t="s">
        <v>168</v>
      </c>
      <c r="AG837" s="29"/>
      <c r="AH837" s="29" t="s">
        <v>86</v>
      </c>
      <c r="AI837" s="29"/>
      <c r="AJ837" s="29" t="s">
        <v>86</v>
      </c>
      <c r="AK837" s="29" t="s">
        <v>86</v>
      </c>
      <c r="AL837" s="29" t="s">
        <v>87</v>
      </c>
      <c r="AM837" s="29"/>
      <c r="AN837" s="29" t="s">
        <v>86</v>
      </c>
      <c r="AO837" s="29" t="s">
        <v>86</v>
      </c>
      <c r="AP837" s="29" t="s">
        <v>86</v>
      </c>
      <c r="AQ837" s="29" t="s">
        <v>96</v>
      </c>
      <c r="AR837" s="29"/>
      <c r="AS837" s="29" t="s">
        <v>84</v>
      </c>
      <c r="AT837" s="29" t="s">
        <v>89</v>
      </c>
      <c r="AU837" s="29"/>
      <c r="AV837" s="30">
        <v>1</v>
      </c>
      <c r="AW837" s="29" t="s">
        <v>84</v>
      </c>
      <c r="AX837" s="29" t="s">
        <v>83</v>
      </c>
      <c r="AY837" s="30">
        <v>350</v>
      </c>
      <c r="AZ837" s="30">
        <v>381.9</v>
      </c>
      <c r="BA837" s="30">
        <v>249.5</v>
      </c>
      <c r="BB837" s="30">
        <v>201.3</v>
      </c>
      <c r="BC837" s="29"/>
      <c r="BD837" s="29"/>
      <c r="BE837" s="30">
        <v>19.920000000000002</v>
      </c>
      <c r="BF837" s="29"/>
      <c r="BG837" s="30">
        <v>0.27</v>
      </c>
      <c r="BH837" s="29"/>
      <c r="BI837" s="29"/>
      <c r="BJ837" s="30">
        <v>0.15</v>
      </c>
      <c r="BK837" s="30">
        <v>62.61</v>
      </c>
      <c r="BL837" s="29"/>
      <c r="BM837" s="30">
        <v>81.400000000000006</v>
      </c>
      <c r="BN837" s="29"/>
      <c r="BO837" s="29"/>
      <c r="BP837" s="30">
        <v>0.18</v>
      </c>
      <c r="BQ837" s="30">
        <v>0.31</v>
      </c>
      <c r="BR837" s="30">
        <v>0.26</v>
      </c>
      <c r="BS837" s="30">
        <v>19.75</v>
      </c>
      <c r="BT837" s="30">
        <v>62.31</v>
      </c>
      <c r="BU837" s="29"/>
      <c r="BV837" s="30">
        <v>0</v>
      </c>
      <c r="BW837" s="28">
        <v>66</v>
      </c>
      <c r="BX837" s="33">
        <f t="shared" si="94"/>
        <v>62.612100000000005</v>
      </c>
      <c r="BY837" s="34">
        <f>IF(COUNTIF($G$2:G837,G837)=1,1,0)</f>
        <v>0</v>
      </c>
      <c r="BZ837" s="34">
        <f t="shared" si="95"/>
        <v>2</v>
      </c>
      <c r="CA837" s="28" t="s">
        <v>3405</v>
      </c>
      <c r="CB837" s="34" t="b">
        <f t="shared" si="93"/>
        <v>0</v>
      </c>
      <c r="CC837" s="34" t="b">
        <f t="shared" si="96"/>
        <v>0</v>
      </c>
      <c r="CD837" s="34" t="b">
        <f t="array" ref="CD837">ISNUMBER(SEARCH("Touch Screen",$AJ837))</f>
        <v>0</v>
      </c>
      <c r="CE837" s="34"/>
      <c r="CF837" s="34"/>
      <c r="CG837" s="32">
        <v>38.1</v>
      </c>
      <c r="CH837" s="28">
        <v>1</v>
      </c>
      <c r="CI837" s="33">
        <f>('2. AC Monitors'!$A$8*'1. Version 7 Dataset'!$R837)+('1. Version 7 Dataset'!$V837*'2. AC Monitors'!$B$8)+'2. AC Monitors'!$C$8</f>
        <v>61.417340000000003</v>
      </c>
      <c r="CJ837" s="35">
        <f>BX837-('2. AC Monitors'!$B$8*V837)</f>
        <v>47.072100000000006</v>
      </c>
      <c r="CK837" s="33">
        <f>IF($CH837=0,CJ837,CJ837-('2. AC Monitors'!$A$15*'1. Version 7 Dataset'!$CG837))</f>
        <v>41.738100000000003</v>
      </c>
      <c r="CL837" s="33">
        <f>IF($CC837=TRUE,'1. Version 7 Dataset'!CK837-($CI837*'2. AC Monitors'!$B$15),'1. Version 7 Dataset'!CK837)</f>
        <v>41.738100000000003</v>
      </c>
      <c r="CM837" s="33">
        <f>IF($CD837=TRUE,CL837-($CI837*'2. AC Monitors'!$D$15),CL837)</f>
        <v>41.738100000000003</v>
      </c>
      <c r="CN837" s="33">
        <f>IF($CB837=TRUE,CM837-($CI837*'2. AC Monitors'!$E$15),CM837)</f>
        <v>41.738100000000003</v>
      </c>
      <c r="CO837" s="33">
        <f>IF($CA837="DC",CN837+(CI837*(1-'2. AC Monitors'!$D$21)),CN837)</f>
        <v>41.738100000000003</v>
      </c>
      <c r="CP837" s="35">
        <f>('2. AC Monitors'!$A$8*'1. Version 7 Dataset'!$R837)+'2. AC Monitors'!$C$8</f>
        <v>45.877340000000004</v>
      </c>
      <c r="CQ837" s="35">
        <f t="shared" si="97"/>
        <v>1</v>
      </c>
      <c r="CR837" s="33">
        <f>(IF(CD837=TRUE,CI837+(CI837*'2. AC Monitors'!$D$15),'1. Version 7 Dataset'!CI837))*0.85</f>
        <v>52.204739000000004</v>
      </c>
      <c r="CS837" s="35">
        <f t="shared" si="98"/>
        <v>0</v>
      </c>
      <c r="CT837" s="35">
        <f>($AZ837*$R837*'3. Signage Displays'!$A$7)+'3. Signage Displays'!$B$7*TANH('3. Signage Displays'!$C$7*('1. Version 7 Dataset'!$R837+'3. Signage Displays'!$D$7)+'3. Signage Displays'!$E$7)+'3. Signage Displays'!$F$7</f>
        <v>38.5100543930036</v>
      </c>
      <c r="CU837" s="36">
        <f>($AZ837*$R837*'3. Signage Displays'!$A$7)</f>
        <v>4.7427397200000003</v>
      </c>
      <c r="CV837" s="37">
        <f>BE837-(AZ837*R837*'3. Signage Displays'!$A$7)</f>
        <v>15.177260280000002</v>
      </c>
      <c r="CW837" s="37">
        <f>IF(CC837=TRUE,CV837-(CT837*'3. Signage Displays'!$A$12),CV837)</f>
        <v>15.177260280000002</v>
      </c>
      <c r="CX837" s="38">
        <f>'3. Signage Displays'!$B$7*TANH('3. Signage Displays'!$C$7*('1. Version 7 Dataset'!R837+'3. Signage Displays'!$D$7)+'3. Signage Displays'!$E$7)+'3. Signage Displays'!$F$7</f>
        <v>33.767314673003597</v>
      </c>
      <c r="CY837" s="28">
        <f t="shared" si="99"/>
        <v>1</v>
      </c>
    </row>
    <row r="838" spans="1:103" s="17" customFormat="1" ht="19.5" customHeight="1">
      <c r="A838" s="28">
        <v>67</v>
      </c>
      <c r="B838" s="29" t="s">
        <v>72</v>
      </c>
      <c r="C838" s="29" t="s">
        <v>436</v>
      </c>
      <c r="D838" s="29" t="s">
        <v>437</v>
      </c>
      <c r="E838" s="29" t="s">
        <v>75</v>
      </c>
      <c r="F838" s="29" t="s">
        <v>436</v>
      </c>
      <c r="G838" s="29" t="s">
        <v>437</v>
      </c>
      <c r="H838" s="29"/>
      <c r="I838" s="29" t="s">
        <v>78</v>
      </c>
      <c r="J838" s="29" t="s">
        <v>79</v>
      </c>
      <c r="K838" s="29"/>
      <c r="L838" s="29" t="s">
        <v>80</v>
      </c>
      <c r="M838" s="29"/>
      <c r="N838" s="30">
        <v>1000</v>
      </c>
      <c r="O838" s="30">
        <v>13.2</v>
      </c>
      <c r="P838" s="30">
        <v>23.5</v>
      </c>
      <c r="Q838" s="31">
        <v>27</v>
      </c>
      <c r="R838" s="30">
        <v>310.47000000000003</v>
      </c>
      <c r="S838" s="30">
        <v>1.78</v>
      </c>
      <c r="T838" s="30">
        <v>1440</v>
      </c>
      <c r="U838" s="30">
        <v>2560</v>
      </c>
      <c r="V838" s="32">
        <v>3.7</v>
      </c>
      <c r="W838" s="30">
        <v>11874</v>
      </c>
      <c r="X838" s="30">
        <v>60</v>
      </c>
      <c r="Y838" s="30">
        <v>38.1</v>
      </c>
      <c r="Z838" s="29" t="s">
        <v>81</v>
      </c>
      <c r="AA838" s="29" t="s">
        <v>82</v>
      </c>
      <c r="AB838" s="30">
        <v>60</v>
      </c>
      <c r="AC838" s="30">
        <v>60</v>
      </c>
      <c r="AD838" s="29" t="s">
        <v>84</v>
      </c>
      <c r="AE838" s="29" t="s">
        <v>84</v>
      </c>
      <c r="AF838" s="29" t="s">
        <v>168</v>
      </c>
      <c r="AG838" s="29"/>
      <c r="AH838" s="29" t="s">
        <v>86</v>
      </c>
      <c r="AI838" s="29"/>
      <c r="AJ838" s="29" t="s">
        <v>86</v>
      </c>
      <c r="AK838" s="29" t="s">
        <v>86</v>
      </c>
      <c r="AL838" s="29" t="s">
        <v>87</v>
      </c>
      <c r="AM838" s="29"/>
      <c r="AN838" s="29" t="s">
        <v>86</v>
      </c>
      <c r="AO838" s="29" t="s">
        <v>86</v>
      </c>
      <c r="AP838" s="29" t="s">
        <v>86</v>
      </c>
      <c r="AQ838" s="29" t="s">
        <v>96</v>
      </c>
      <c r="AR838" s="29"/>
      <c r="AS838" s="29" t="s">
        <v>84</v>
      </c>
      <c r="AT838" s="29" t="s">
        <v>89</v>
      </c>
      <c r="AU838" s="29"/>
      <c r="AV838" s="30">
        <v>1</v>
      </c>
      <c r="AW838" s="29" t="s">
        <v>84</v>
      </c>
      <c r="AX838" s="29" t="s">
        <v>83</v>
      </c>
      <c r="AY838" s="30">
        <v>350</v>
      </c>
      <c r="AZ838" s="30">
        <v>372.5</v>
      </c>
      <c r="BA838" s="30">
        <v>248.3</v>
      </c>
      <c r="BB838" s="30">
        <v>200.9</v>
      </c>
      <c r="BC838" s="29"/>
      <c r="BD838" s="29"/>
      <c r="BE838" s="30">
        <v>21.51</v>
      </c>
      <c r="BF838" s="29"/>
      <c r="BG838" s="30">
        <v>0.22</v>
      </c>
      <c r="BH838" s="29"/>
      <c r="BI838" s="29"/>
      <c r="BJ838" s="30">
        <v>0.15</v>
      </c>
      <c r="BK838" s="30">
        <v>67.23</v>
      </c>
      <c r="BL838" s="29"/>
      <c r="BM838" s="30">
        <v>81.400000000000006</v>
      </c>
      <c r="BN838" s="29"/>
      <c r="BO838" s="29"/>
      <c r="BP838" s="30">
        <v>0.19</v>
      </c>
      <c r="BQ838" s="30">
        <v>0.27</v>
      </c>
      <c r="BR838" s="29"/>
      <c r="BS838" s="30">
        <v>21.43</v>
      </c>
      <c r="BT838" s="30">
        <v>67.25</v>
      </c>
      <c r="BU838" s="29"/>
      <c r="BV838" s="30">
        <v>0</v>
      </c>
      <c r="BW838" s="28">
        <v>67</v>
      </c>
      <c r="BX838" s="33">
        <f t="shared" si="94"/>
        <v>67.202339999999992</v>
      </c>
      <c r="BY838" s="34">
        <f>IF(COUNTIF($G$2:G838,G838)=1,1,0)</f>
        <v>1</v>
      </c>
      <c r="BZ838" s="34">
        <f t="shared" si="95"/>
        <v>2</v>
      </c>
      <c r="CA838" s="28" t="s">
        <v>3405</v>
      </c>
      <c r="CB838" s="34" t="b">
        <f t="shared" ref="CB838:CB901" si="100">ISNUMBER(SEARCH("curved screen",AH838))</f>
        <v>0</v>
      </c>
      <c r="CC838" s="34" t="b">
        <f t="shared" si="96"/>
        <v>0</v>
      </c>
      <c r="CD838" s="34" t="b">
        <f t="array" ref="CD838">ISNUMBER(SEARCH("Touch Screen",$AJ838))</f>
        <v>0</v>
      </c>
      <c r="CE838" s="34"/>
      <c r="CF838" s="34"/>
      <c r="CG838" s="32">
        <v>38.1</v>
      </c>
      <c r="CH838" s="28">
        <v>1</v>
      </c>
      <c r="CI838" s="33">
        <f>('2. AC Monitors'!$A$8*'1. Version 7 Dataset'!$R838)+('1. Version 7 Dataset'!$V838*'2. AC Monitors'!$B$8)+'2. AC Monitors'!$C$8</f>
        <v>61.417340000000003</v>
      </c>
      <c r="CJ838" s="35">
        <f>BX838-('2. AC Monitors'!$B$8*V838)</f>
        <v>51.662339999999993</v>
      </c>
      <c r="CK838" s="33">
        <f>IF($CH838=0,CJ838,CJ838-('2. AC Monitors'!$A$15*'1. Version 7 Dataset'!$CG838))</f>
        <v>46.32833999999999</v>
      </c>
      <c r="CL838" s="33">
        <f>IF($CC838=TRUE,'1. Version 7 Dataset'!CK838-($CI838*'2. AC Monitors'!$B$15),'1. Version 7 Dataset'!CK838)</f>
        <v>46.32833999999999</v>
      </c>
      <c r="CM838" s="33">
        <f>IF($CD838=TRUE,CL838-($CI838*'2. AC Monitors'!$D$15),CL838)</f>
        <v>46.32833999999999</v>
      </c>
      <c r="CN838" s="33">
        <f>IF($CB838=TRUE,CM838-($CI838*'2. AC Monitors'!$E$15),CM838)</f>
        <v>46.32833999999999</v>
      </c>
      <c r="CO838" s="33">
        <f>IF($CA838="DC",CN838+(CI838*(1-'2. AC Monitors'!$D$21)),CN838)</f>
        <v>46.32833999999999</v>
      </c>
      <c r="CP838" s="35">
        <f>('2. AC Monitors'!$A$8*'1. Version 7 Dataset'!$R838)+'2. AC Monitors'!$C$8</f>
        <v>45.877340000000004</v>
      </c>
      <c r="CQ838" s="35">
        <f t="shared" si="97"/>
        <v>0</v>
      </c>
      <c r="CR838" s="33">
        <f>(IF(CD838=TRUE,CI838+(CI838*'2. AC Monitors'!$D$15),'1. Version 7 Dataset'!CI838))*0.85</f>
        <v>52.204739000000004</v>
      </c>
      <c r="CS838" s="35">
        <f t="shared" si="98"/>
        <v>0</v>
      </c>
      <c r="CT838" s="35">
        <f>($AZ838*$R838*'3. Signage Displays'!$A$7)+'3. Signage Displays'!$B$7*TANH('3. Signage Displays'!$C$7*('1. Version 7 Dataset'!$R838+'3. Signage Displays'!$D$7)+'3. Signage Displays'!$E$7)+'3. Signage Displays'!$F$7</f>
        <v>38.393317673003594</v>
      </c>
      <c r="CU838" s="36">
        <f>($AZ838*$R838*'3. Signage Displays'!$A$7)</f>
        <v>4.6260030000000008</v>
      </c>
      <c r="CV838" s="37">
        <f>BE838-(AZ838*R838*'3. Signage Displays'!$A$7)</f>
        <v>16.883997000000001</v>
      </c>
      <c r="CW838" s="37">
        <f>IF(CC838=TRUE,CV838-(CT838*'3. Signage Displays'!$A$12),CV838)</f>
        <v>16.883997000000001</v>
      </c>
      <c r="CX838" s="38">
        <f>'3. Signage Displays'!$B$7*TANH('3. Signage Displays'!$C$7*('1. Version 7 Dataset'!R838+'3. Signage Displays'!$D$7)+'3. Signage Displays'!$E$7)+'3. Signage Displays'!$F$7</f>
        <v>33.767314673003597</v>
      </c>
      <c r="CY838" s="28">
        <f t="shared" si="99"/>
        <v>1</v>
      </c>
    </row>
    <row r="839" spans="1:103" s="17" customFormat="1" ht="19.5" customHeight="1">
      <c r="A839" s="28">
        <v>68</v>
      </c>
      <c r="B839" s="29" t="s">
        <v>72</v>
      </c>
      <c r="C839" s="29" t="s">
        <v>436</v>
      </c>
      <c r="D839" s="29" t="s">
        <v>437</v>
      </c>
      <c r="E839" s="29" t="s">
        <v>75</v>
      </c>
      <c r="F839" s="29" t="s">
        <v>436</v>
      </c>
      <c r="G839" s="29" t="s">
        <v>437</v>
      </c>
      <c r="H839" s="29"/>
      <c r="I839" s="29" t="s">
        <v>78</v>
      </c>
      <c r="J839" s="29" t="s">
        <v>79</v>
      </c>
      <c r="K839" s="29"/>
      <c r="L839" s="29" t="s">
        <v>80</v>
      </c>
      <c r="M839" s="29"/>
      <c r="N839" s="30">
        <v>1000</v>
      </c>
      <c r="O839" s="30">
        <v>13.2</v>
      </c>
      <c r="P839" s="30">
        <v>23.5</v>
      </c>
      <c r="Q839" s="31">
        <v>27</v>
      </c>
      <c r="R839" s="30">
        <v>310.47000000000003</v>
      </c>
      <c r="S839" s="30">
        <v>1.78</v>
      </c>
      <c r="T839" s="30">
        <v>1440</v>
      </c>
      <c r="U839" s="30">
        <v>2560</v>
      </c>
      <c r="V839" s="32">
        <v>3.7</v>
      </c>
      <c r="W839" s="30">
        <v>11874</v>
      </c>
      <c r="X839" s="30">
        <v>60</v>
      </c>
      <c r="Y839" s="30">
        <v>38.1</v>
      </c>
      <c r="Z839" s="29" t="s">
        <v>81</v>
      </c>
      <c r="AA839" s="29" t="s">
        <v>82</v>
      </c>
      <c r="AB839" s="30">
        <v>60</v>
      </c>
      <c r="AC839" s="30">
        <v>60</v>
      </c>
      <c r="AD839" s="29" t="s">
        <v>84</v>
      </c>
      <c r="AE839" s="29" t="s">
        <v>84</v>
      </c>
      <c r="AF839" s="29" t="s">
        <v>168</v>
      </c>
      <c r="AG839" s="29"/>
      <c r="AH839" s="29" t="s">
        <v>86</v>
      </c>
      <c r="AI839" s="29"/>
      <c r="AJ839" s="29" t="s">
        <v>86</v>
      </c>
      <c r="AK839" s="29" t="s">
        <v>86</v>
      </c>
      <c r="AL839" s="29" t="s">
        <v>87</v>
      </c>
      <c r="AM839" s="29"/>
      <c r="AN839" s="29" t="s">
        <v>86</v>
      </c>
      <c r="AO839" s="29" t="s">
        <v>86</v>
      </c>
      <c r="AP839" s="29" t="s">
        <v>86</v>
      </c>
      <c r="AQ839" s="29" t="s">
        <v>96</v>
      </c>
      <c r="AR839" s="29"/>
      <c r="AS839" s="29" t="s">
        <v>84</v>
      </c>
      <c r="AT839" s="29" t="s">
        <v>89</v>
      </c>
      <c r="AU839" s="29"/>
      <c r="AV839" s="30">
        <v>1</v>
      </c>
      <c r="AW839" s="29" t="s">
        <v>84</v>
      </c>
      <c r="AX839" s="29" t="s">
        <v>83</v>
      </c>
      <c r="AY839" s="30">
        <v>350</v>
      </c>
      <c r="AZ839" s="30">
        <v>372.5</v>
      </c>
      <c r="BA839" s="30">
        <v>248.3</v>
      </c>
      <c r="BB839" s="30">
        <v>200.9</v>
      </c>
      <c r="BC839" s="29"/>
      <c r="BD839" s="29"/>
      <c r="BE839" s="30">
        <v>21.51</v>
      </c>
      <c r="BF839" s="29"/>
      <c r="BG839" s="30">
        <v>0.22</v>
      </c>
      <c r="BH839" s="29"/>
      <c r="BI839" s="29"/>
      <c r="BJ839" s="30">
        <v>0.15</v>
      </c>
      <c r="BK839" s="30">
        <v>67.23</v>
      </c>
      <c r="BL839" s="29"/>
      <c r="BM839" s="30">
        <v>81.400000000000006</v>
      </c>
      <c r="BN839" s="29"/>
      <c r="BO839" s="29"/>
      <c r="BP839" s="30">
        <v>0.19</v>
      </c>
      <c r="BQ839" s="30">
        <v>0.27</v>
      </c>
      <c r="BR839" s="29"/>
      <c r="BS839" s="30">
        <v>21.43</v>
      </c>
      <c r="BT839" s="30">
        <v>67.25</v>
      </c>
      <c r="BU839" s="29"/>
      <c r="BV839" s="30">
        <v>0</v>
      </c>
      <c r="BW839" s="28">
        <v>68</v>
      </c>
      <c r="BX839" s="33">
        <f t="shared" si="94"/>
        <v>67.202339999999992</v>
      </c>
      <c r="BY839" s="34">
        <f>IF(COUNTIF($G$2:G839,G839)=1,1,0)</f>
        <v>0</v>
      </c>
      <c r="BZ839" s="34">
        <f t="shared" si="95"/>
        <v>2</v>
      </c>
      <c r="CA839" s="28" t="s">
        <v>3405</v>
      </c>
      <c r="CB839" s="34" t="b">
        <f t="shared" si="100"/>
        <v>0</v>
      </c>
      <c r="CC839" s="34" t="b">
        <f t="shared" si="96"/>
        <v>0</v>
      </c>
      <c r="CD839" s="34" t="b">
        <f t="array" ref="CD839">ISNUMBER(SEARCH("Touch Screen",$AJ839))</f>
        <v>0</v>
      </c>
      <c r="CE839" s="34"/>
      <c r="CF839" s="34"/>
      <c r="CG839" s="32">
        <v>38.1</v>
      </c>
      <c r="CH839" s="28">
        <v>1</v>
      </c>
      <c r="CI839" s="33">
        <f>('2. AC Monitors'!$A$8*'1. Version 7 Dataset'!$R839)+('1. Version 7 Dataset'!$V839*'2. AC Monitors'!$B$8)+'2. AC Monitors'!$C$8</f>
        <v>61.417340000000003</v>
      </c>
      <c r="CJ839" s="35">
        <f>BX839-('2. AC Monitors'!$B$8*V839)</f>
        <v>51.662339999999993</v>
      </c>
      <c r="CK839" s="33">
        <f>IF($CH839=0,CJ839,CJ839-('2. AC Monitors'!$A$15*'1. Version 7 Dataset'!$CG839))</f>
        <v>46.32833999999999</v>
      </c>
      <c r="CL839" s="33">
        <f>IF($CC839=TRUE,'1. Version 7 Dataset'!CK839-($CI839*'2. AC Monitors'!$B$15),'1. Version 7 Dataset'!CK839)</f>
        <v>46.32833999999999</v>
      </c>
      <c r="CM839" s="33">
        <f>IF($CD839=TRUE,CL839-($CI839*'2. AC Monitors'!$D$15),CL839)</f>
        <v>46.32833999999999</v>
      </c>
      <c r="CN839" s="33">
        <f>IF($CB839=TRUE,CM839-($CI839*'2. AC Monitors'!$E$15),CM839)</f>
        <v>46.32833999999999</v>
      </c>
      <c r="CO839" s="33">
        <f>IF($CA839="DC",CN839+(CI839*(1-'2. AC Monitors'!$D$21)),CN839)</f>
        <v>46.32833999999999</v>
      </c>
      <c r="CP839" s="35">
        <f>('2. AC Monitors'!$A$8*'1. Version 7 Dataset'!$R839)+'2. AC Monitors'!$C$8</f>
        <v>45.877340000000004</v>
      </c>
      <c r="CQ839" s="35">
        <f t="shared" si="97"/>
        <v>0</v>
      </c>
      <c r="CR839" s="33">
        <f>(IF(CD839=TRUE,CI839+(CI839*'2. AC Monitors'!$D$15),'1. Version 7 Dataset'!CI839))*0.85</f>
        <v>52.204739000000004</v>
      </c>
      <c r="CS839" s="35">
        <f t="shared" si="98"/>
        <v>0</v>
      </c>
      <c r="CT839" s="35">
        <f>($AZ839*$R839*'3. Signage Displays'!$A$7)+'3. Signage Displays'!$B$7*TANH('3. Signage Displays'!$C$7*('1. Version 7 Dataset'!$R839+'3. Signage Displays'!$D$7)+'3. Signage Displays'!$E$7)+'3. Signage Displays'!$F$7</f>
        <v>38.393317673003594</v>
      </c>
      <c r="CU839" s="36">
        <f>($AZ839*$R839*'3. Signage Displays'!$A$7)</f>
        <v>4.6260030000000008</v>
      </c>
      <c r="CV839" s="37">
        <f>BE839-(AZ839*R839*'3. Signage Displays'!$A$7)</f>
        <v>16.883997000000001</v>
      </c>
      <c r="CW839" s="37">
        <f>IF(CC839=TRUE,CV839-(CT839*'3. Signage Displays'!$A$12),CV839)</f>
        <v>16.883997000000001</v>
      </c>
      <c r="CX839" s="38">
        <f>'3. Signage Displays'!$B$7*TANH('3. Signage Displays'!$C$7*('1. Version 7 Dataset'!R839+'3. Signage Displays'!$D$7)+'3. Signage Displays'!$E$7)+'3. Signage Displays'!$F$7</f>
        <v>33.767314673003597</v>
      </c>
      <c r="CY839" s="28">
        <f t="shared" si="99"/>
        <v>1</v>
      </c>
    </row>
    <row r="840" spans="1:103" s="17" customFormat="1" ht="19.5" customHeight="1">
      <c r="A840" s="28">
        <v>130</v>
      </c>
      <c r="B840" s="29" t="s">
        <v>1268</v>
      </c>
      <c r="C840" s="29" t="s">
        <v>1517</v>
      </c>
      <c r="D840" s="29" t="s">
        <v>1518</v>
      </c>
      <c r="E840" s="29" t="s">
        <v>1271</v>
      </c>
      <c r="F840" s="29" t="s">
        <v>1517</v>
      </c>
      <c r="G840" s="29" t="s">
        <v>1518</v>
      </c>
      <c r="H840" s="29"/>
      <c r="I840" s="29" t="s">
        <v>78</v>
      </c>
      <c r="J840" s="29" t="s">
        <v>132</v>
      </c>
      <c r="K840" s="29" t="s">
        <v>105</v>
      </c>
      <c r="L840" s="29" t="s">
        <v>80</v>
      </c>
      <c r="M840" s="29" t="s">
        <v>105</v>
      </c>
      <c r="N840" s="30">
        <v>3000</v>
      </c>
      <c r="O840" s="30">
        <v>15.7</v>
      </c>
      <c r="P840" s="30">
        <v>27.9</v>
      </c>
      <c r="Q840" s="31">
        <v>32</v>
      </c>
      <c r="R840" s="30">
        <v>437.63</v>
      </c>
      <c r="S840" s="30">
        <v>1.78</v>
      </c>
      <c r="T840" s="30">
        <v>1440</v>
      </c>
      <c r="U840" s="30">
        <v>2560</v>
      </c>
      <c r="V840" s="32">
        <v>3.7</v>
      </c>
      <c r="W840" s="30">
        <v>8432</v>
      </c>
      <c r="X840" s="30">
        <v>60</v>
      </c>
      <c r="Y840" s="30">
        <v>37</v>
      </c>
      <c r="Z840" s="29" t="s">
        <v>81</v>
      </c>
      <c r="AA840" s="29" t="s">
        <v>82</v>
      </c>
      <c r="AB840" s="30">
        <v>82</v>
      </c>
      <c r="AC840" s="30">
        <v>76</v>
      </c>
      <c r="AD840" s="29" t="s">
        <v>83</v>
      </c>
      <c r="AE840" s="29" t="s">
        <v>83</v>
      </c>
      <c r="AF840" s="29" t="s">
        <v>1481</v>
      </c>
      <c r="AG840" s="29" t="s">
        <v>105</v>
      </c>
      <c r="AH840" s="29" t="s">
        <v>86</v>
      </c>
      <c r="AI840" s="29" t="s">
        <v>105</v>
      </c>
      <c r="AJ840" s="29" t="s">
        <v>86</v>
      </c>
      <c r="AK840" s="29" t="s">
        <v>86</v>
      </c>
      <c r="AL840" s="29" t="s">
        <v>87</v>
      </c>
      <c r="AM840" s="29" t="s">
        <v>105</v>
      </c>
      <c r="AN840" s="29" t="s">
        <v>86</v>
      </c>
      <c r="AO840" s="29" t="s">
        <v>86</v>
      </c>
      <c r="AP840" s="29" t="s">
        <v>86</v>
      </c>
      <c r="AQ840" s="29" t="s">
        <v>96</v>
      </c>
      <c r="AR840" s="29" t="s">
        <v>105</v>
      </c>
      <c r="AS840" s="29" t="s">
        <v>84</v>
      </c>
      <c r="AT840" s="29" t="s">
        <v>89</v>
      </c>
      <c r="AU840" s="29" t="s">
        <v>105</v>
      </c>
      <c r="AV840" s="30">
        <v>0</v>
      </c>
      <c r="AW840" s="29" t="s">
        <v>84</v>
      </c>
      <c r="AX840" s="29" t="s">
        <v>83</v>
      </c>
      <c r="AY840" s="30">
        <v>330</v>
      </c>
      <c r="AZ840" s="30">
        <v>375.4</v>
      </c>
      <c r="BA840" s="30">
        <v>291.60000000000002</v>
      </c>
      <c r="BB840" s="30">
        <v>200</v>
      </c>
      <c r="BC840" s="29"/>
      <c r="BD840" s="29"/>
      <c r="BE840" s="30">
        <v>34.950000000000003</v>
      </c>
      <c r="BF840" s="29"/>
      <c r="BG840" s="30">
        <v>0.5</v>
      </c>
      <c r="BH840" s="30">
        <v>0.5</v>
      </c>
      <c r="BI840" s="29"/>
      <c r="BJ840" s="30">
        <v>0.3</v>
      </c>
      <c r="BK840" s="30">
        <v>110</v>
      </c>
      <c r="BL840" s="30">
        <v>110</v>
      </c>
      <c r="BM840" s="30">
        <v>110.6</v>
      </c>
      <c r="BN840" s="29"/>
      <c r="BO840" s="29"/>
      <c r="BP840" s="30">
        <v>0.3</v>
      </c>
      <c r="BQ840" s="30">
        <v>0.5</v>
      </c>
      <c r="BR840" s="30">
        <v>0.5</v>
      </c>
      <c r="BS840" s="30">
        <v>34.729999999999997</v>
      </c>
      <c r="BT840" s="30">
        <v>109.33</v>
      </c>
      <c r="BU840" s="29"/>
      <c r="BV840" s="30">
        <v>0</v>
      </c>
      <c r="BW840" s="28">
        <v>130</v>
      </c>
      <c r="BX840" s="33">
        <f t="shared" si="94"/>
        <v>110.00369999999999</v>
      </c>
      <c r="BY840" s="34">
        <f>IF(COUNTIF($G$2:G840,G840)=1,1,0)</f>
        <v>1</v>
      </c>
      <c r="BZ840" s="34">
        <f t="shared" si="95"/>
        <v>2</v>
      </c>
      <c r="CA840" s="28" t="s">
        <v>3405</v>
      </c>
      <c r="CB840" s="34" t="b">
        <f t="shared" si="100"/>
        <v>0</v>
      </c>
      <c r="CC840" s="34" t="b">
        <f t="shared" si="96"/>
        <v>0</v>
      </c>
      <c r="CD840" s="34" t="b">
        <f t="array" ref="CD840">ISNUMBER(SEARCH("Touch Screen",$AJ840))</f>
        <v>0</v>
      </c>
      <c r="CE840" s="34"/>
      <c r="CF840" s="34"/>
      <c r="CG840" s="32">
        <v>37</v>
      </c>
      <c r="CH840" s="28">
        <v>1</v>
      </c>
      <c r="CI840" s="33">
        <f>('2. AC Monitors'!$A$8*'1. Version 7 Dataset'!$R840)+('1. Version 7 Dataset'!$V840*'2. AC Monitors'!$B$8)+'2. AC Monitors'!$C$8</f>
        <v>76.930859999999996</v>
      </c>
      <c r="CJ840" s="35">
        <f>BX840-('2. AC Monitors'!$B$8*V840)</f>
        <v>94.463699999999989</v>
      </c>
      <c r="CK840" s="33">
        <f>IF($CH840=0,CJ840,CJ840-('2. AC Monitors'!$A$15*'1. Version 7 Dataset'!$CG840))</f>
        <v>89.283699999999982</v>
      </c>
      <c r="CL840" s="33">
        <f>IF($CC840=TRUE,'1. Version 7 Dataset'!CK840-($CI840*'2. AC Monitors'!$B$15),'1. Version 7 Dataset'!CK840)</f>
        <v>89.283699999999982</v>
      </c>
      <c r="CM840" s="33">
        <f>IF($CD840=TRUE,CL840-($CI840*'2. AC Monitors'!$D$15),CL840)</f>
        <v>89.283699999999982</v>
      </c>
      <c r="CN840" s="33">
        <f>IF($CB840=TRUE,CM840-($CI840*'2. AC Monitors'!$E$15),CM840)</f>
        <v>89.283699999999982</v>
      </c>
      <c r="CO840" s="33">
        <f>IF($CA840="DC",CN840+(CI840*(1-'2. AC Monitors'!$D$21)),CN840)</f>
        <v>89.283699999999982</v>
      </c>
      <c r="CP840" s="35">
        <f>('2. AC Monitors'!$A$8*'1. Version 7 Dataset'!$R840)+'2. AC Monitors'!$C$8</f>
        <v>61.390859999999996</v>
      </c>
      <c r="CQ840" s="35">
        <f t="shared" si="97"/>
        <v>0</v>
      </c>
      <c r="CR840" s="33">
        <f>(IF(CD840=TRUE,CI840+(CI840*'2. AC Monitors'!$D$15),'1. Version 7 Dataset'!CI840))*0.85</f>
        <v>65.391230999999991</v>
      </c>
      <c r="CS840" s="35">
        <f t="shared" si="98"/>
        <v>0</v>
      </c>
      <c r="CT840" s="35">
        <f>($AZ840*$R840*'3. Signage Displays'!$A$7)+'3. Signage Displays'!$B$7*TANH('3. Signage Displays'!$C$7*('1. Version 7 Dataset'!$R840+'3. Signage Displays'!$D$7)+'3. Signage Displays'!$E$7)+'3. Signage Displays'!$F$7</f>
        <v>47.80343681571685</v>
      </c>
      <c r="CU840" s="36">
        <f>($AZ840*$R840*'3. Signage Displays'!$A$7)</f>
        <v>6.5714520800000003</v>
      </c>
      <c r="CV840" s="37">
        <f>BE840-(AZ840*R840*'3. Signage Displays'!$A$7)</f>
        <v>28.378547920000003</v>
      </c>
      <c r="CW840" s="37">
        <f>IF(CC840=TRUE,CV840-(CT840*'3. Signage Displays'!$A$12),CV840)</f>
        <v>28.378547920000003</v>
      </c>
      <c r="CX840" s="38">
        <f>'3. Signage Displays'!$B$7*TANH('3. Signage Displays'!$C$7*('1. Version 7 Dataset'!R840+'3. Signage Displays'!$D$7)+'3. Signage Displays'!$E$7)+'3. Signage Displays'!$F$7</f>
        <v>41.23198473571685</v>
      </c>
      <c r="CY840" s="28">
        <f t="shared" si="99"/>
        <v>1</v>
      </c>
    </row>
    <row r="841" spans="1:103" s="17" customFormat="1" ht="19.5" customHeight="1">
      <c r="A841" s="28">
        <v>170</v>
      </c>
      <c r="B841" s="29" t="s">
        <v>1268</v>
      </c>
      <c r="C841" s="29" t="s">
        <v>1594</v>
      </c>
      <c r="D841" s="29" t="s">
        <v>1595</v>
      </c>
      <c r="E841" s="29" t="s">
        <v>1271</v>
      </c>
      <c r="F841" s="29" t="s">
        <v>1594</v>
      </c>
      <c r="G841" s="29" t="s">
        <v>1595</v>
      </c>
      <c r="H841" s="29"/>
      <c r="I841" s="29" t="s">
        <v>78</v>
      </c>
      <c r="J841" s="29" t="s">
        <v>79</v>
      </c>
      <c r="K841" s="29" t="s">
        <v>105</v>
      </c>
      <c r="L841" s="29" t="s">
        <v>80</v>
      </c>
      <c r="M841" s="29" t="s">
        <v>105</v>
      </c>
      <c r="N841" s="30">
        <v>1000</v>
      </c>
      <c r="O841" s="30">
        <v>13.2</v>
      </c>
      <c r="P841" s="30">
        <v>23.5</v>
      </c>
      <c r="Q841" s="31">
        <v>27</v>
      </c>
      <c r="R841" s="30">
        <v>310.47000000000003</v>
      </c>
      <c r="S841" s="30">
        <v>1.78</v>
      </c>
      <c r="T841" s="30">
        <v>1440</v>
      </c>
      <c r="U841" s="30">
        <v>2560</v>
      </c>
      <c r="V841" s="32">
        <v>3.7</v>
      </c>
      <c r="W841" s="30">
        <v>11874</v>
      </c>
      <c r="X841" s="30">
        <v>60</v>
      </c>
      <c r="Y841" s="30">
        <v>35.200000000000003</v>
      </c>
      <c r="Z841" s="29" t="s">
        <v>81</v>
      </c>
      <c r="AA841" s="29" t="s">
        <v>82</v>
      </c>
      <c r="AB841" s="30">
        <v>89</v>
      </c>
      <c r="AC841" s="30">
        <v>89</v>
      </c>
      <c r="AD841" s="29" t="s">
        <v>84</v>
      </c>
      <c r="AE841" s="29" t="s">
        <v>84</v>
      </c>
      <c r="AF841" s="29" t="s">
        <v>1580</v>
      </c>
      <c r="AG841" s="29" t="s">
        <v>105</v>
      </c>
      <c r="AH841" s="29" t="s">
        <v>86</v>
      </c>
      <c r="AI841" s="29" t="s">
        <v>105</v>
      </c>
      <c r="AJ841" s="29" t="s">
        <v>86</v>
      </c>
      <c r="AK841" s="29" t="s">
        <v>86</v>
      </c>
      <c r="AL841" s="29" t="s">
        <v>87</v>
      </c>
      <c r="AM841" s="29" t="s">
        <v>105</v>
      </c>
      <c r="AN841" s="29" t="s">
        <v>86</v>
      </c>
      <c r="AO841" s="29" t="s">
        <v>86</v>
      </c>
      <c r="AP841" s="29" t="s">
        <v>86</v>
      </c>
      <c r="AQ841" s="29" t="s">
        <v>96</v>
      </c>
      <c r="AR841" s="29" t="s">
        <v>105</v>
      </c>
      <c r="AS841" s="29" t="s">
        <v>84</v>
      </c>
      <c r="AT841" s="29" t="s">
        <v>89</v>
      </c>
      <c r="AU841" s="29" t="s">
        <v>105</v>
      </c>
      <c r="AV841" s="30">
        <v>0</v>
      </c>
      <c r="AW841" s="29" t="s">
        <v>84</v>
      </c>
      <c r="AX841" s="29" t="s">
        <v>84</v>
      </c>
      <c r="AY841" s="30">
        <v>375</v>
      </c>
      <c r="AZ841" s="30">
        <v>399</v>
      </c>
      <c r="BA841" s="30">
        <v>362.3</v>
      </c>
      <c r="BB841" s="30">
        <v>200</v>
      </c>
      <c r="BC841" s="29"/>
      <c r="BD841" s="29"/>
      <c r="BE841" s="30">
        <v>24.89</v>
      </c>
      <c r="BF841" s="29"/>
      <c r="BG841" s="30">
        <v>0.46</v>
      </c>
      <c r="BH841" s="30">
        <v>0.46</v>
      </c>
      <c r="BI841" s="29"/>
      <c r="BJ841" s="30">
        <v>0.14000000000000001</v>
      </c>
      <c r="BK841" s="30">
        <v>78.930000000000007</v>
      </c>
      <c r="BL841" s="30">
        <v>78.930000000000007</v>
      </c>
      <c r="BM841" s="30">
        <v>81.3</v>
      </c>
      <c r="BN841" s="29"/>
      <c r="BO841" s="29"/>
      <c r="BP841" s="30">
        <v>0.17</v>
      </c>
      <c r="BQ841" s="30">
        <v>0.45</v>
      </c>
      <c r="BR841" s="30">
        <v>0.45</v>
      </c>
      <c r="BS841" s="30">
        <v>25.01</v>
      </c>
      <c r="BT841" s="30">
        <v>79.23</v>
      </c>
      <c r="BU841" s="29"/>
      <c r="BV841" s="30">
        <v>0</v>
      </c>
      <c r="BW841" s="28">
        <v>170</v>
      </c>
      <c r="BX841" s="33">
        <f t="shared" si="94"/>
        <v>78.931979999999982</v>
      </c>
      <c r="BY841" s="34">
        <f>IF(COUNTIF($G$2:G841,G841)=1,1,0)</f>
        <v>1</v>
      </c>
      <c r="BZ841" s="34">
        <f t="shared" si="95"/>
        <v>2</v>
      </c>
      <c r="CA841" s="28" t="s">
        <v>3405</v>
      </c>
      <c r="CB841" s="34" t="b">
        <f t="shared" si="100"/>
        <v>0</v>
      </c>
      <c r="CC841" s="34" t="b">
        <f t="shared" si="96"/>
        <v>0</v>
      </c>
      <c r="CD841" s="34" t="b">
        <f t="array" ref="CD841">ISNUMBER(SEARCH("Touch Screen",$AJ841))</f>
        <v>0</v>
      </c>
      <c r="CE841" s="34"/>
      <c r="CF841" s="34"/>
      <c r="CG841" s="32">
        <v>35.200000000000003</v>
      </c>
      <c r="CH841" s="28">
        <v>1</v>
      </c>
      <c r="CI841" s="33">
        <f>('2. AC Monitors'!$A$8*'1. Version 7 Dataset'!$R841)+('1. Version 7 Dataset'!$V841*'2. AC Monitors'!$B$8)+'2. AC Monitors'!$C$8</f>
        <v>61.417340000000003</v>
      </c>
      <c r="CJ841" s="35">
        <f>BX841-('2. AC Monitors'!$B$8*V841)</f>
        <v>63.391979999999982</v>
      </c>
      <c r="CK841" s="33">
        <f>IF($CH841=0,CJ841,CJ841-('2. AC Monitors'!$A$15*'1. Version 7 Dataset'!$CG841))</f>
        <v>58.463979999999978</v>
      </c>
      <c r="CL841" s="33">
        <f>IF($CC841=TRUE,'1. Version 7 Dataset'!CK841-($CI841*'2. AC Monitors'!$B$15),'1. Version 7 Dataset'!CK841)</f>
        <v>58.463979999999978</v>
      </c>
      <c r="CM841" s="33">
        <f>IF($CD841=TRUE,CL841-($CI841*'2. AC Monitors'!$D$15),CL841)</f>
        <v>58.463979999999978</v>
      </c>
      <c r="CN841" s="33">
        <f>IF($CB841=TRUE,CM841-($CI841*'2. AC Monitors'!$E$15),CM841)</f>
        <v>58.463979999999978</v>
      </c>
      <c r="CO841" s="33">
        <f>IF($CA841="DC",CN841+(CI841*(1-'2. AC Monitors'!$D$21)),CN841)</f>
        <v>58.463979999999978</v>
      </c>
      <c r="CP841" s="35">
        <f>('2. AC Monitors'!$A$8*'1. Version 7 Dataset'!$R841)+'2. AC Monitors'!$C$8</f>
        <v>45.877340000000004</v>
      </c>
      <c r="CQ841" s="35">
        <f t="shared" si="97"/>
        <v>0</v>
      </c>
      <c r="CR841" s="33">
        <f>(IF(CD841=TRUE,CI841+(CI841*'2. AC Monitors'!$D$15),'1. Version 7 Dataset'!CI841))*0.85</f>
        <v>52.204739000000004</v>
      </c>
      <c r="CS841" s="35">
        <f t="shared" si="98"/>
        <v>0</v>
      </c>
      <c r="CT841" s="35">
        <f>($AZ841*$R841*'3. Signage Displays'!$A$7)+'3. Signage Displays'!$B$7*TANH('3. Signage Displays'!$C$7*('1. Version 7 Dataset'!$R841+'3. Signage Displays'!$D$7)+'3. Signage Displays'!$E$7)+'3. Signage Displays'!$F$7</f>
        <v>38.722415873003598</v>
      </c>
      <c r="CU841" s="36">
        <f>($AZ841*$R841*'3. Signage Displays'!$A$7)</f>
        <v>4.9551012000000005</v>
      </c>
      <c r="CV841" s="37">
        <f>BE841-(AZ841*R841*'3. Signage Displays'!$A$7)</f>
        <v>19.934898799999999</v>
      </c>
      <c r="CW841" s="37">
        <f>IF(CC841=TRUE,CV841-(CT841*'3. Signage Displays'!$A$12),CV841)</f>
        <v>19.934898799999999</v>
      </c>
      <c r="CX841" s="38">
        <f>'3. Signage Displays'!$B$7*TANH('3. Signage Displays'!$C$7*('1. Version 7 Dataset'!R841+'3. Signage Displays'!$D$7)+'3. Signage Displays'!$E$7)+'3. Signage Displays'!$F$7</f>
        <v>33.767314673003597</v>
      </c>
      <c r="CY841" s="28">
        <f t="shared" si="99"/>
        <v>1</v>
      </c>
    </row>
    <row r="842" spans="1:103" s="17" customFormat="1" ht="19.5" customHeight="1">
      <c r="A842" s="28">
        <v>214</v>
      </c>
      <c r="B842" s="29" t="s">
        <v>1268</v>
      </c>
      <c r="C842" s="29" t="s">
        <v>1400</v>
      </c>
      <c r="D842" s="29" t="s">
        <v>1401</v>
      </c>
      <c r="E842" s="29" t="s">
        <v>1271</v>
      </c>
      <c r="F842" s="29" t="s">
        <v>1400</v>
      </c>
      <c r="G842" s="29" t="s">
        <v>1401</v>
      </c>
      <c r="H842" s="29"/>
      <c r="I842" s="29" t="s">
        <v>78</v>
      </c>
      <c r="J842" s="29" t="s">
        <v>79</v>
      </c>
      <c r="K842" s="29" t="s">
        <v>105</v>
      </c>
      <c r="L842" s="29" t="s">
        <v>80</v>
      </c>
      <c r="M842" s="29" t="s">
        <v>105</v>
      </c>
      <c r="N842" s="30">
        <v>1000</v>
      </c>
      <c r="O842" s="30">
        <v>13.2</v>
      </c>
      <c r="P842" s="30">
        <v>23.5</v>
      </c>
      <c r="Q842" s="31">
        <v>27</v>
      </c>
      <c r="R842" s="30">
        <v>310.47000000000003</v>
      </c>
      <c r="S842" s="30">
        <v>1.78</v>
      </c>
      <c r="T842" s="30">
        <v>1440</v>
      </c>
      <c r="U842" s="30">
        <v>2560</v>
      </c>
      <c r="V842" s="32">
        <v>3.7</v>
      </c>
      <c r="W842" s="30">
        <v>11874</v>
      </c>
      <c r="X842" s="30">
        <v>60</v>
      </c>
      <c r="Y842" s="30">
        <v>38.1</v>
      </c>
      <c r="Z842" s="29" t="s">
        <v>81</v>
      </c>
      <c r="AA842" s="29" t="s">
        <v>82</v>
      </c>
      <c r="AB842" s="30">
        <v>126</v>
      </c>
      <c r="AC842" s="30">
        <v>93</v>
      </c>
      <c r="AD842" s="29" t="s">
        <v>84</v>
      </c>
      <c r="AE842" s="29" t="s">
        <v>84</v>
      </c>
      <c r="AF842" s="29" t="s">
        <v>1402</v>
      </c>
      <c r="AG842" s="29" t="s">
        <v>105</v>
      </c>
      <c r="AH842" s="29" t="s">
        <v>120</v>
      </c>
      <c r="AI842" s="29" t="s">
        <v>105</v>
      </c>
      <c r="AJ842" s="29" t="s">
        <v>120</v>
      </c>
      <c r="AK842" s="29" t="s">
        <v>86</v>
      </c>
      <c r="AL842" s="29" t="s">
        <v>87</v>
      </c>
      <c r="AM842" s="29" t="s">
        <v>105</v>
      </c>
      <c r="AN842" s="29" t="s">
        <v>86</v>
      </c>
      <c r="AO842" s="29" t="s">
        <v>86</v>
      </c>
      <c r="AP842" s="29" t="s">
        <v>86</v>
      </c>
      <c r="AQ842" s="29" t="s">
        <v>96</v>
      </c>
      <c r="AR842" s="29" t="s">
        <v>105</v>
      </c>
      <c r="AS842" s="29" t="s">
        <v>84</v>
      </c>
      <c r="AT842" s="29" t="s">
        <v>89</v>
      </c>
      <c r="AU842" s="29" t="s">
        <v>105</v>
      </c>
      <c r="AV842" s="30">
        <v>0</v>
      </c>
      <c r="AW842" s="29" t="s">
        <v>84</v>
      </c>
      <c r="AX842" s="29" t="s">
        <v>84</v>
      </c>
      <c r="AY842" s="30">
        <v>350</v>
      </c>
      <c r="AZ842" s="30">
        <v>401.8</v>
      </c>
      <c r="BA842" s="30">
        <v>367</v>
      </c>
      <c r="BB842" s="30">
        <v>200</v>
      </c>
      <c r="BC842" s="29"/>
      <c r="BD842" s="29"/>
      <c r="BE842" s="30">
        <v>26</v>
      </c>
      <c r="BF842" s="29"/>
      <c r="BG842" s="30">
        <v>0.27</v>
      </c>
      <c r="BH842" s="30">
        <v>0.27</v>
      </c>
      <c r="BI842" s="29"/>
      <c r="BJ842" s="30">
        <v>0.2</v>
      </c>
      <c r="BK842" s="30">
        <v>81.25</v>
      </c>
      <c r="BL842" s="30">
        <v>81.25</v>
      </c>
      <c r="BM842" s="30">
        <v>81.400000000000006</v>
      </c>
      <c r="BN842" s="29"/>
      <c r="BO842" s="29"/>
      <c r="BP842" s="30">
        <v>0.19</v>
      </c>
      <c r="BQ842" s="30">
        <v>0.3</v>
      </c>
      <c r="BR842" s="30">
        <v>0.3</v>
      </c>
      <c r="BS842" s="30">
        <v>25.8</v>
      </c>
      <c r="BT842" s="30">
        <v>80.81</v>
      </c>
      <c r="BU842" s="29"/>
      <c r="BV842" s="30">
        <v>0</v>
      </c>
      <c r="BW842" s="28">
        <v>214</v>
      </c>
      <c r="BX842" s="33">
        <f t="shared" si="94"/>
        <v>81.253379999999993</v>
      </c>
      <c r="BY842" s="34">
        <f>IF(COUNTIF($G$2:G842,G842)=1,1,0)</f>
        <v>1</v>
      </c>
      <c r="BZ842" s="34">
        <f t="shared" si="95"/>
        <v>2</v>
      </c>
      <c r="CA842" s="28" t="s">
        <v>3405</v>
      </c>
      <c r="CB842" s="34" t="b">
        <f t="shared" si="100"/>
        <v>0</v>
      </c>
      <c r="CC842" s="34" t="b">
        <f t="shared" si="96"/>
        <v>0</v>
      </c>
      <c r="CD842" s="34" t="b">
        <f t="array" ref="CD842">ISNUMBER(SEARCH("Touch Screen",$AJ842))</f>
        <v>0</v>
      </c>
      <c r="CE842" s="34"/>
      <c r="CF842" s="34"/>
      <c r="CG842" s="32">
        <v>38.1</v>
      </c>
      <c r="CH842" s="28">
        <v>1</v>
      </c>
      <c r="CI842" s="33">
        <f>('2. AC Monitors'!$A$8*'1. Version 7 Dataset'!$R842)+('1. Version 7 Dataset'!$V842*'2. AC Monitors'!$B$8)+'2. AC Monitors'!$C$8</f>
        <v>61.417340000000003</v>
      </c>
      <c r="CJ842" s="35">
        <f>BX842-('2. AC Monitors'!$B$8*V842)</f>
        <v>65.713379999999987</v>
      </c>
      <c r="CK842" s="33">
        <f>IF($CH842=0,CJ842,CJ842-('2. AC Monitors'!$A$15*'1. Version 7 Dataset'!$CG842))</f>
        <v>60.379379999999983</v>
      </c>
      <c r="CL842" s="33">
        <f>IF($CC842=TRUE,'1. Version 7 Dataset'!CK842-($CI842*'2. AC Monitors'!$B$15),'1. Version 7 Dataset'!CK842)</f>
        <v>60.379379999999983</v>
      </c>
      <c r="CM842" s="33">
        <f>IF($CD842=TRUE,CL842-($CI842*'2. AC Monitors'!$D$15),CL842)</f>
        <v>60.379379999999983</v>
      </c>
      <c r="CN842" s="33">
        <f>IF($CB842=TRUE,CM842-($CI842*'2. AC Monitors'!$E$15),CM842)</f>
        <v>60.379379999999983</v>
      </c>
      <c r="CO842" s="33">
        <f>IF($CA842="DC",CN842+(CI842*(1-'2. AC Monitors'!$D$21)),CN842)</f>
        <v>60.379379999999983</v>
      </c>
      <c r="CP842" s="35">
        <f>('2. AC Monitors'!$A$8*'1. Version 7 Dataset'!$R842)+'2. AC Monitors'!$C$8</f>
        <v>45.877340000000004</v>
      </c>
      <c r="CQ842" s="35">
        <f t="shared" si="97"/>
        <v>0</v>
      </c>
      <c r="CR842" s="33">
        <f>(IF(CD842=TRUE,CI842+(CI842*'2. AC Monitors'!$D$15),'1. Version 7 Dataset'!CI842))*0.85</f>
        <v>52.204739000000004</v>
      </c>
      <c r="CS842" s="35">
        <f t="shared" si="98"/>
        <v>0</v>
      </c>
      <c r="CT842" s="35">
        <f>($AZ842*$R842*'3. Signage Displays'!$A$7)+'3. Signage Displays'!$B$7*TANH('3. Signage Displays'!$C$7*('1. Version 7 Dataset'!$R842+'3. Signage Displays'!$D$7)+'3. Signage Displays'!$E$7)+'3. Signage Displays'!$F$7</f>
        <v>38.757188513003598</v>
      </c>
      <c r="CU842" s="36">
        <f>($AZ842*$R842*'3. Signage Displays'!$A$7)</f>
        <v>4.9898738400000013</v>
      </c>
      <c r="CV842" s="37">
        <f>BE842-(AZ842*R842*'3. Signage Displays'!$A$7)</f>
        <v>21.010126159999999</v>
      </c>
      <c r="CW842" s="37">
        <f>IF(CC842=TRUE,CV842-(CT842*'3. Signage Displays'!$A$12),CV842)</f>
        <v>21.010126159999999</v>
      </c>
      <c r="CX842" s="38">
        <f>'3. Signage Displays'!$B$7*TANH('3. Signage Displays'!$C$7*('1. Version 7 Dataset'!R842+'3. Signage Displays'!$D$7)+'3. Signage Displays'!$E$7)+'3. Signage Displays'!$F$7</f>
        <v>33.767314673003597</v>
      </c>
      <c r="CY842" s="28">
        <f t="shared" si="99"/>
        <v>1</v>
      </c>
    </row>
    <row r="843" spans="1:103" s="17" customFormat="1" ht="19.5" customHeight="1">
      <c r="A843" s="28">
        <v>224</v>
      </c>
      <c r="B843" s="29" t="s">
        <v>72</v>
      </c>
      <c r="C843" s="29" t="s">
        <v>177</v>
      </c>
      <c r="D843" s="29" t="s">
        <v>178</v>
      </c>
      <c r="E843" s="29" t="s">
        <v>75</v>
      </c>
      <c r="F843" s="29" t="s">
        <v>177</v>
      </c>
      <c r="G843" s="29" t="s">
        <v>178</v>
      </c>
      <c r="H843" s="29" t="s">
        <v>179</v>
      </c>
      <c r="I843" s="29" t="s">
        <v>78</v>
      </c>
      <c r="J843" s="29" t="s">
        <v>79</v>
      </c>
      <c r="K843" s="29" t="s">
        <v>105</v>
      </c>
      <c r="L843" s="29" t="s">
        <v>80</v>
      </c>
      <c r="M843" s="29" t="s">
        <v>105</v>
      </c>
      <c r="N843" s="30">
        <v>1000</v>
      </c>
      <c r="O843" s="30">
        <v>13.2</v>
      </c>
      <c r="P843" s="30">
        <v>23.5</v>
      </c>
      <c r="Q843" s="31">
        <v>27</v>
      </c>
      <c r="R843" s="30">
        <v>310.47000000000003</v>
      </c>
      <c r="S843" s="30">
        <v>1.78</v>
      </c>
      <c r="T843" s="30">
        <v>1440</v>
      </c>
      <c r="U843" s="30">
        <v>2560</v>
      </c>
      <c r="V843" s="32">
        <v>3.7</v>
      </c>
      <c r="W843" s="30">
        <v>11874</v>
      </c>
      <c r="X843" s="30">
        <v>60</v>
      </c>
      <c r="Y843" s="30">
        <v>42.8</v>
      </c>
      <c r="Z843" s="29" t="s">
        <v>81</v>
      </c>
      <c r="AA843" s="29" t="s">
        <v>82</v>
      </c>
      <c r="AB843" s="30">
        <v>60</v>
      </c>
      <c r="AC843" s="30">
        <v>60</v>
      </c>
      <c r="AD843" s="29" t="s">
        <v>84</v>
      </c>
      <c r="AE843" s="29" t="s">
        <v>83</v>
      </c>
      <c r="AF843" s="29" t="s">
        <v>85</v>
      </c>
      <c r="AG843" s="29" t="s">
        <v>105</v>
      </c>
      <c r="AH843" s="29" t="s">
        <v>120</v>
      </c>
      <c r="AI843" s="29" t="s">
        <v>105</v>
      </c>
      <c r="AJ843" s="29" t="s">
        <v>120</v>
      </c>
      <c r="AK843" s="29" t="s">
        <v>86</v>
      </c>
      <c r="AL843" s="29" t="s">
        <v>87</v>
      </c>
      <c r="AM843" s="29" t="s">
        <v>105</v>
      </c>
      <c r="AN843" s="29" t="s">
        <v>86</v>
      </c>
      <c r="AO843" s="29" t="s">
        <v>86</v>
      </c>
      <c r="AP843" s="29" t="s">
        <v>86</v>
      </c>
      <c r="AQ843" s="29" t="s">
        <v>96</v>
      </c>
      <c r="AR843" s="29" t="s">
        <v>105</v>
      </c>
      <c r="AS843" s="29" t="s">
        <v>84</v>
      </c>
      <c r="AT843" s="29" t="s">
        <v>89</v>
      </c>
      <c r="AU843" s="29" t="s">
        <v>105</v>
      </c>
      <c r="AV843" s="30">
        <v>0</v>
      </c>
      <c r="AW843" s="29" t="s">
        <v>84</v>
      </c>
      <c r="AX843" s="29" t="s">
        <v>84</v>
      </c>
      <c r="AY843" s="30">
        <v>350</v>
      </c>
      <c r="AZ843" s="30">
        <v>419.2</v>
      </c>
      <c r="BA843" s="30">
        <v>343.7</v>
      </c>
      <c r="BB843" s="30">
        <v>200</v>
      </c>
      <c r="BC843" s="29"/>
      <c r="BD843" s="29"/>
      <c r="BE843" s="30">
        <v>24.7</v>
      </c>
      <c r="BF843" s="29"/>
      <c r="BG843" s="30">
        <v>0.43</v>
      </c>
      <c r="BH843" s="30">
        <v>0.43</v>
      </c>
      <c r="BI843" s="29"/>
      <c r="BJ843" s="30">
        <v>0.36</v>
      </c>
      <c r="BK843" s="30">
        <v>78.17</v>
      </c>
      <c r="BL843" s="30">
        <v>78.17</v>
      </c>
      <c r="BM843" s="30">
        <v>81.400000000000006</v>
      </c>
      <c r="BN843" s="29"/>
      <c r="BO843" s="29"/>
      <c r="BP843" s="30">
        <v>0.39</v>
      </c>
      <c r="BQ843" s="30">
        <v>0.43</v>
      </c>
      <c r="BR843" s="30">
        <v>0.43</v>
      </c>
      <c r="BS843" s="30">
        <v>23.32</v>
      </c>
      <c r="BT843" s="30">
        <v>73.930000000000007</v>
      </c>
      <c r="BU843" s="29"/>
      <c r="BV843" s="30">
        <v>0</v>
      </c>
      <c r="BW843" s="28">
        <v>224</v>
      </c>
      <c r="BX843" s="33">
        <f t="shared" si="94"/>
        <v>78.178619999999995</v>
      </c>
      <c r="BY843" s="34">
        <f>IF(COUNTIF($G$2:G843,G843)=1,1,0)</f>
        <v>1</v>
      </c>
      <c r="BZ843" s="34">
        <f t="shared" si="95"/>
        <v>2</v>
      </c>
      <c r="CA843" s="28" t="s">
        <v>3405</v>
      </c>
      <c r="CB843" s="34" t="b">
        <f t="shared" si="100"/>
        <v>0</v>
      </c>
      <c r="CC843" s="34" t="b">
        <f t="shared" si="96"/>
        <v>0</v>
      </c>
      <c r="CD843" s="34" t="b">
        <f t="array" ref="CD843">ISNUMBER(SEARCH("Touch Screen",$AJ843))</f>
        <v>0</v>
      </c>
      <c r="CE843" s="34"/>
      <c r="CF843" s="34"/>
      <c r="CG843" s="32">
        <v>42.8</v>
      </c>
      <c r="CH843" s="28">
        <v>1</v>
      </c>
      <c r="CI843" s="33">
        <f>('2. AC Monitors'!$A$8*'1. Version 7 Dataset'!$R843)+('1. Version 7 Dataset'!$V843*'2. AC Monitors'!$B$8)+'2. AC Monitors'!$C$8</f>
        <v>61.417340000000003</v>
      </c>
      <c r="CJ843" s="35">
        <f>BX843-('2. AC Monitors'!$B$8*V843)</f>
        <v>62.638619999999996</v>
      </c>
      <c r="CK843" s="33">
        <f>IF($CH843=0,CJ843,CJ843-('2. AC Monitors'!$A$15*'1. Version 7 Dataset'!$CG843))</f>
        <v>56.646619999999999</v>
      </c>
      <c r="CL843" s="33">
        <f>IF($CC843=TRUE,'1. Version 7 Dataset'!CK843-($CI843*'2. AC Monitors'!$B$15),'1. Version 7 Dataset'!CK843)</f>
        <v>56.646619999999999</v>
      </c>
      <c r="CM843" s="33">
        <f>IF($CD843=TRUE,CL843-($CI843*'2. AC Monitors'!$D$15),CL843)</f>
        <v>56.646619999999999</v>
      </c>
      <c r="CN843" s="33">
        <f>IF($CB843=TRUE,CM843-($CI843*'2. AC Monitors'!$E$15),CM843)</f>
        <v>56.646619999999999</v>
      </c>
      <c r="CO843" s="33">
        <f>IF($CA843="DC",CN843+(CI843*(1-'2. AC Monitors'!$D$21)),CN843)</f>
        <v>56.646619999999999</v>
      </c>
      <c r="CP843" s="35">
        <f>('2. AC Monitors'!$A$8*'1. Version 7 Dataset'!$R843)+'2. AC Monitors'!$C$8</f>
        <v>45.877340000000004</v>
      </c>
      <c r="CQ843" s="35">
        <f t="shared" si="97"/>
        <v>0</v>
      </c>
      <c r="CR843" s="33">
        <f>(IF(CD843=TRUE,CI843+(CI843*'2. AC Monitors'!$D$15),'1. Version 7 Dataset'!CI843))*0.85</f>
        <v>52.204739000000004</v>
      </c>
      <c r="CS843" s="35">
        <f t="shared" si="98"/>
        <v>0</v>
      </c>
      <c r="CT843" s="35">
        <f>($AZ843*$R843*'3. Signage Displays'!$A$7)+'3. Signage Displays'!$B$7*TANH('3. Signage Displays'!$C$7*('1. Version 7 Dataset'!$R843+'3. Signage Displays'!$D$7)+'3. Signage Displays'!$E$7)+'3. Signage Displays'!$F$7</f>
        <v>38.973275633003595</v>
      </c>
      <c r="CU843" s="36">
        <f>($AZ843*$R843*'3. Signage Displays'!$A$7)</f>
        <v>5.2059609600000005</v>
      </c>
      <c r="CV843" s="37">
        <f>BE843-(AZ843*R843*'3. Signage Displays'!$A$7)</f>
        <v>19.494039039999997</v>
      </c>
      <c r="CW843" s="37">
        <f>IF(CC843=TRUE,CV843-(CT843*'3. Signage Displays'!$A$12),CV843)</f>
        <v>19.494039039999997</v>
      </c>
      <c r="CX843" s="38">
        <f>'3. Signage Displays'!$B$7*TANH('3. Signage Displays'!$C$7*('1. Version 7 Dataset'!R843+'3. Signage Displays'!$D$7)+'3. Signage Displays'!$E$7)+'3. Signage Displays'!$F$7</f>
        <v>33.767314673003597</v>
      </c>
      <c r="CY843" s="28">
        <f t="shared" si="99"/>
        <v>1</v>
      </c>
    </row>
    <row r="844" spans="1:103" s="17" customFormat="1" ht="19.5" customHeight="1">
      <c r="A844" s="28">
        <v>332</v>
      </c>
      <c r="B844" s="29" t="s">
        <v>808</v>
      </c>
      <c r="C844" s="29" t="s">
        <v>1054</v>
      </c>
      <c r="D844" s="29" t="s">
        <v>1055</v>
      </c>
      <c r="E844" s="29" t="s">
        <v>814</v>
      </c>
      <c r="F844" s="29" t="s">
        <v>1054</v>
      </c>
      <c r="G844" s="29" t="s">
        <v>1055</v>
      </c>
      <c r="H844" s="29" t="s">
        <v>1056</v>
      </c>
      <c r="I844" s="29" t="s">
        <v>78</v>
      </c>
      <c r="J844" s="29" t="s">
        <v>79</v>
      </c>
      <c r="K844" s="29"/>
      <c r="L844" s="29" t="s">
        <v>80</v>
      </c>
      <c r="M844" s="29"/>
      <c r="N844" s="30">
        <v>1000</v>
      </c>
      <c r="O844" s="30">
        <v>12.2</v>
      </c>
      <c r="P844" s="30">
        <v>21.8</v>
      </c>
      <c r="Q844" s="31">
        <v>25</v>
      </c>
      <c r="R844" s="30">
        <v>267.06</v>
      </c>
      <c r="S844" s="30">
        <v>1.78</v>
      </c>
      <c r="T844" s="30">
        <v>1440</v>
      </c>
      <c r="U844" s="30">
        <v>2560</v>
      </c>
      <c r="V844" s="32">
        <v>3.7</v>
      </c>
      <c r="W844" s="30">
        <v>13804</v>
      </c>
      <c r="X844" s="30">
        <v>60</v>
      </c>
      <c r="Y844" s="30">
        <v>0.4</v>
      </c>
      <c r="Z844" s="29" t="s">
        <v>81</v>
      </c>
      <c r="AA844" s="29" t="s">
        <v>82</v>
      </c>
      <c r="AB844" s="30">
        <v>80</v>
      </c>
      <c r="AC844" s="30">
        <v>80</v>
      </c>
      <c r="AD844" s="29" t="s">
        <v>84</v>
      </c>
      <c r="AE844" s="29" t="s">
        <v>83</v>
      </c>
      <c r="AF844" s="29" t="s">
        <v>208</v>
      </c>
      <c r="AG844" s="29"/>
      <c r="AH844" s="29" t="s">
        <v>86</v>
      </c>
      <c r="AI844" s="29"/>
      <c r="AJ844" s="29" t="s">
        <v>86</v>
      </c>
      <c r="AK844" s="29" t="s">
        <v>86</v>
      </c>
      <c r="AL844" s="29" t="s">
        <v>87</v>
      </c>
      <c r="AM844" s="29"/>
      <c r="AN844" s="29" t="s">
        <v>86</v>
      </c>
      <c r="AO844" s="29" t="s">
        <v>86</v>
      </c>
      <c r="AP844" s="29" t="s">
        <v>86</v>
      </c>
      <c r="AQ844" s="29" t="s">
        <v>96</v>
      </c>
      <c r="AR844" s="29"/>
      <c r="AS844" s="29" t="s">
        <v>84</v>
      </c>
      <c r="AT844" s="29" t="s">
        <v>89</v>
      </c>
      <c r="AU844" s="29"/>
      <c r="AV844" s="30">
        <v>5</v>
      </c>
      <c r="AW844" s="29" t="s">
        <v>84</v>
      </c>
      <c r="AX844" s="29" t="s">
        <v>84</v>
      </c>
      <c r="AY844" s="30">
        <v>350</v>
      </c>
      <c r="AZ844" s="30">
        <v>369</v>
      </c>
      <c r="BA844" s="30">
        <v>261.89999999999998</v>
      </c>
      <c r="BB844" s="30">
        <v>200.1</v>
      </c>
      <c r="BC844" s="29"/>
      <c r="BD844" s="29"/>
      <c r="BE844" s="30">
        <v>23.03</v>
      </c>
      <c r="BF844" s="29"/>
      <c r="BG844" s="30">
        <v>0.25</v>
      </c>
      <c r="BH844" s="30">
        <v>0.2</v>
      </c>
      <c r="BI844" s="29"/>
      <c r="BJ844" s="30">
        <v>0.2</v>
      </c>
      <c r="BK844" s="30">
        <v>72.03</v>
      </c>
      <c r="BL844" s="30">
        <v>72.03</v>
      </c>
      <c r="BM844" s="30">
        <v>76</v>
      </c>
      <c r="BN844" s="29"/>
      <c r="BO844" s="29"/>
      <c r="BP844" s="30">
        <v>0.23</v>
      </c>
      <c r="BQ844" s="30">
        <v>0.28000000000000003</v>
      </c>
      <c r="BR844" s="30">
        <v>0.23</v>
      </c>
      <c r="BS844" s="30">
        <v>22.99</v>
      </c>
      <c r="BT844" s="30">
        <v>72.08</v>
      </c>
      <c r="BU844" s="29"/>
      <c r="BV844" s="30">
        <v>0</v>
      </c>
      <c r="BW844" s="28">
        <v>332</v>
      </c>
      <c r="BX844" s="33">
        <f t="shared" si="94"/>
        <v>72.033479999999983</v>
      </c>
      <c r="BY844" s="34">
        <f>IF(COUNTIF($G$2:G844,G844)=1,1,0)</f>
        <v>1</v>
      </c>
      <c r="BZ844" s="34">
        <f t="shared" si="95"/>
        <v>2</v>
      </c>
      <c r="CA844" s="28" t="s">
        <v>3405</v>
      </c>
      <c r="CB844" s="34" t="b">
        <f t="shared" si="100"/>
        <v>0</v>
      </c>
      <c r="CC844" s="34" t="b">
        <f t="shared" si="96"/>
        <v>0</v>
      </c>
      <c r="CD844" s="34" t="b">
        <f t="array" ref="CD844">ISNUMBER(SEARCH("Touch Screen",$AJ844))</f>
        <v>0</v>
      </c>
      <c r="CE844" s="34"/>
      <c r="CF844" s="34"/>
      <c r="CG844" s="32">
        <v>40</v>
      </c>
      <c r="CH844" s="28">
        <v>1</v>
      </c>
      <c r="CI844" s="33">
        <f>('2. AC Monitors'!$A$8*'1. Version 7 Dataset'!$R844)+('1. Version 7 Dataset'!$V844*'2. AC Monitors'!$B$8)+'2. AC Monitors'!$C$8</f>
        <v>56.121319999999997</v>
      </c>
      <c r="CJ844" s="35">
        <f>BX844-('2. AC Monitors'!$B$8*V844)</f>
        <v>56.493479999999984</v>
      </c>
      <c r="CK844" s="33">
        <f>IF($CH844=0,CJ844,CJ844-('2. AC Monitors'!$A$15*'1. Version 7 Dataset'!$CG844))</f>
        <v>50.893479999999983</v>
      </c>
      <c r="CL844" s="33">
        <f>IF($CC844=TRUE,'1. Version 7 Dataset'!CK844-($CI844*'2. AC Monitors'!$B$15),'1. Version 7 Dataset'!CK844)</f>
        <v>50.893479999999983</v>
      </c>
      <c r="CM844" s="33">
        <f>IF($CD844=TRUE,CL844-($CI844*'2. AC Monitors'!$D$15),CL844)</f>
        <v>50.893479999999983</v>
      </c>
      <c r="CN844" s="33">
        <f>IF($CB844=TRUE,CM844-($CI844*'2. AC Monitors'!$E$15),CM844)</f>
        <v>50.893479999999983</v>
      </c>
      <c r="CO844" s="33">
        <f>IF($CA844="DC",CN844+(CI844*(1-'2. AC Monitors'!$D$21)),CN844)</f>
        <v>50.893479999999983</v>
      </c>
      <c r="CP844" s="35">
        <f>('2. AC Monitors'!$A$8*'1. Version 7 Dataset'!$R844)+'2. AC Monitors'!$C$8</f>
        <v>40.581319999999998</v>
      </c>
      <c r="CQ844" s="35">
        <f t="shared" si="97"/>
        <v>0</v>
      </c>
      <c r="CR844" s="33">
        <f>(IF(CD844=TRUE,CI844+(CI844*'2. AC Monitors'!$D$15),'1. Version 7 Dataset'!CI844))*0.85</f>
        <v>47.703121999999993</v>
      </c>
      <c r="CS844" s="35">
        <f t="shared" si="98"/>
        <v>0</v>
      </c>
      <c r="CT844" s="35">
        <f>($AZ844*$R844*'3. Signage Displays'!$A$7)+'3. Signage Displays'!$B$7*TANH('3. Signage Displays'!$C$7*('1. Version 7 Dataset'!$R844+'3. Signage Displays'!$D$7)+'3. Signage Displays'!$E$7)+'3. Signage Displays'!$F$7</f>
        <v>35.132792216984214</v>
      </c>
      <c r="CU844" s="36">
        <f>($AZ844*$R844*'3. Signage Displays'!$A$7)</f>
        <v>3.9418056000000004</v>
      </c>
      <c r="CV844" s="37">
        <f>BE844-(AZ844*R844*'3. Signage Displays'!$A$7)</f>
        <v>19.088194399999999</v>
      </c>
      <c r="CW844" s="37">
        <f>IF(CC844=TRUE,CV844-(CT844*'3. Signage Displays'!$A$12),CV844)</f>
        <v>19.088194399999999</v>
      </c>
      <c r="CX844" s="38">
        <f>'3. Signage Displays'!$B$7*TANH('3. Signage Displays'!$C$7*('1. Version 7 Dataset'!R844+'3. Signage Displays'!$D$7)+'3. Signage Displays'!$E$7)+'3. Signage Displays'!$F$7</f>
        <v>31.190986616984212</v>
      </c>
      <c r="CY844" s="28">
        <f t="shared" si="99"/>
        <v>1</v>
      </c>
    </row>
    <row r="845" spans="1:103" s="17" customFormat="1" ht="19.5" customHeight="1">
      <c r="A845" s="28">
        <v>334</v>
      </c>
      <c r="B845" s="29" t="s">
        <v>72</v>
      </c>
      <c r="C845" s="29" t="s">
        <v>230</v>
      </c>
      <c r="D845" s="29" t="s">
        <v>231</v>
      </c>
      <c r="E845" s="29" t="s">
        <v>75</v>
      </c>
      <c r="F845" s="29" t="s">
        <v>230</v>
      </c>
      <c r="G845" s="29" t="s">
        <v>231</v>
      </c>
      <c r="H845" s="29"/>
      <c r="I845" s="29" t="s">
        <v>78</v>
      </c>
      <c r="J845" s="29" t="s">
        <v>88</v>
      </c>
      <c r="K845" s="29" t="s">
        <v>158</v>
      </c>
      <c r="L845" s="29" t="s">
        <v>80</v>
      </c>
      <c r="M845" s="29" t="s">
        <v>105</v>
      </c>
      <c r="N845" s="30">
        <v>1000</v>
      </c>
      <c r="O845" s="30">
        <v>13.2</v>
      </c>
      <c r="P845" s="30">
        <v>23.5</v>
      </c>
      <c r="Q845" s="31">
        <v>27</v>
      </c>
      <c r="R845" s="30">
        <v>310.47000000000003</v>
      </c>
      <c r="S845" s="30">
        <v>1.78</v>
      </c>
      <c r="T845" s="30">
        <v>1440</v>
      </c>
      <c r="U845" s="30">
        <v>2560</v>
      </c>
      <c r="V845" s="32">
        <v>3.7</v>
      </c>
      <c r="W845" s="30">
        <v>11874</v>
      </c>
      <c r="X845" s="30">
        <v>60</v>
      </c>
      <c r="Y845" s="30">
        <v>42.8</v>
      </c>
      <c r="Z845" s="29" t="s">
        <v>81</v>
      </c>
      <c r="AA845" s="29" t="s">
        <v>82</v>
      </c>
      <c r="AB845" s="30">
        <v>60</v>
      </c>
      <c r="AC845" s="30">
        <v>60</v>
      </c>
      <c r="AD845" s="29" t="s">
        <v>84</v>
      </c>
      <c r="AE845" s="29" t="s">
        <v>83</v>
      </c>
      <c r="AF845" s="29" t="s">
        <v>85</v>
      </c>
      <c r="AG845" s="29" t="s">
        <v>105</v>
      </c>
      <c r="AH845" s="29" t="s">
        <v>120</v>
      </c>
      <c r="AI845" s="29" t="s">
        <v>105</v>
      </c>
      <c r="AJ845" s="29" t="s">
        <v>120</v>
      </c>
      <c r="AK845" s="29" t="s">
        <v>86</v>
      </c>
      <c r="AL845" s="29" t="s">
        <v>87</v>
      </c>
      <c r="AM845" s="29" t="s">
        <v>105</v>
      </c>
      <c r="AN845" s="29" t="s">
        <v>86</v>
      </c>
      <c r="AO845" s="29" t="s">
        <v>86</v>
      </c>
      <c r="AP845" s="29" t="s">
        <v>86</v>
      </c>
      <c r="AQ845" s="29" t="s">
        <v>96</v>
      </c>
      <c r="AR845" s="29" t="s">
        <v>105</v>
      </c>
      <c r="AS845" s="29" t="s">
        <v>84</v>
      </c>
      <c r="AT845" s="29" t="s">
        <v>89</v>
      </c>
      <c r="AU845" s="29" t="s">
        <v>105</v>
      </c>
      <c r="AV845" s="30">
        <v>1</v>
      </c>
      <c r="AW845" s="29" t="s">
        <v>84</v>
      </c>
      <c r="AX845" s="29" t="s">
        <v>84</v>
      </c>
      <c r="AY845" s="30">
        <v>350</v>
      </c>
      <c r="AZ845" s="30">
        <v>388.1</v>
      </c>
      <c r="BA845" s="30">
        <v>322.8</v>
      </c>
      <c r="BB845" s="30">
        <v>200</v>
      </c>
      <c r="BC845" s="29"/>
      <c r="BD845" s="29"/>
      <c r="BE845" s="30">
        <v>25.46</v>
      </c>
      <c r="BF845" s="29"/>
      <c r="BG845" s="30">
        <v>0.44</v>
      </c>
      <c r="BH845" s="29"/>
      <c r="BI845" s="29"/>
      <c r="BJ845" s="30">
        <v>0.34</v>
      </c>
      <c r="BK845" s="30">
        <v>80.55</v>
      </c>
      <c r="BL845" s="30">
        <v>80.55</v>
      </c>
      <c r="BM845" s="30">
        <v>81.3</v>
      </c>
      <c r="BN845" s="29"/>
      <c r="BO845" s="29"/>
      <c r="BP845" s="30">
        <v>0.36</v>
      </c>
      <c r="BQ845" s="30">
        <v>0.43</v>
      </c>
      <c r="BR845" s="29"/>
      <c r="BS845" s="30">
        <v>24.72</v>
      </c>
      <c r="BT845" s="30">
        <v>78.23</v>
      </c>
      <c r="BU845" s="29"/>
      <c r="BV845" s="30">
        <v>0</v>
      </c>
      <c r="BW845" s="28">
        <v>334</v>
      </c>
      <c r="BX845" s="33">
        <f t="shared" si="94"/>
        <v>80.565719999999985</v>
      </c>
      <c r="BY845" s="34">
        <f>IF(COUNTIF($G$2:G845,G845)=1,1,0)</f>
        <v>1</v>
      </c>
      <c r="BZ845" s="34">
        <f t="shared" si="95"/>
        <v>2</v>
      </c>
      <c r="CA845" s="28" t="s">
        <v>3405</v>
      </c>
      <c r="CB845" s="34" t="b">
        <f t="shared" si="100"/>
        <v>0</v>
      </c>
      <c r="CC845" s="34" t="b">
        <f t="shared" si="96"/>
        <v>0</v>
      </c>
      <c r="CD845" s="34" t="b">
        <f t="array" ref="CD845">ISNUMBER(SEARCH("Touch Screen",$AJ845))</f>
        <v>0</v>
      </c>
      <c r="CE845" s="34"/>
      <c r="CF845" s="34"/>
      <c r="CG845" s="32">
        <v>42.8</v>
      </c>
      <c r="CH845" s="28">
        <v>1</v>
      </c>
      <c r="CI845" s="33">
        <f>('2. AC Monitors'!$A$8*'1. Version 7 Dataset'!$R845)+('1. Version 7 Dataset'!$V845*'2. AC Monitors'!$B$8)+'2. AC Monitors'!$C$8</f>
        <v>61.417340000000003</v>
      </c>
      <c r="CJ845" s="35">
        <f>BX845-('2. AC Monitors'!$B$8*V845)</f>
        <v>65.025719999999978</v>
      </c>
      <c r="CK845" s="33">
        <f>IF($CH845=0,CJ845,CJ845-('2. AC Monitors'!$A$15*'1. Version 7 Dataset'!$CG845))</f>
        <v>59.033719999999981</v>
      </c>
      <c r="CL845" s="33">
        <f>IF($CC845=TRUE,'1. Version 7 Dataset'!CK845-($CI845*'2. AC Monitors'!$B$15),'1. Version 7 Dataset'!CK845)</f>
        <v>59.033719999999981</v>
      </c>
      <c r="CM845" s="33">
        <f>IF($CD845=TRUE,CL845-($CI845*'2. AC Monitors'!$D$15),CL845)</f>
        <v>59.033719999999981</v>
      </c>
      <c r="CN845" s="33">
        <f>IF($CB845=TRUE,CM845-($CI845*'2. AC Monitors'!$E$15),CM845)</f>
        <v>59.033719999999981</v>
      </c>
      <c r="CO845" s="33">
        <f>IF($CA845="DC",CN845+(CI845*(1-'2. AC Monitors'!$D$21)),CN845)</f>
        <v>59.033719999999981</v>
      </c>
      <c r="CP845" s="35">
        <f>('2. AC Monitors'!$A$8*'1. Version 7 Dataset'!$R845)+'2. AC Monitors'!$C$8</f>
        <v>45.877340000000004</v>
      </c>
      <c r="CQ845" s="35">
        <f t="shared" si="97"/>
        <v>0</v>
      </c>
      <c r="CR845" s="33">
        <f>(IF(CD845=TRUE,CI845+(CI845*'2. AC Monitors'!$D$15),'1. Version 7 Dataset'!CI845))*0.85</f>
        <v>52.204739000000004</v>
      </c>
      <c r="CS845" s="35">
        <f t="shared" si="98"/>
        <v>0</v>
      </c>
      <c r="CT845" s="35">
        <f>($AZ845*$R845*'3. Signage Displays'!$A$7)+'3. Signage Displays'!$B$7*TANH('3. Signage Displays'!$C$7*('1. Version 7 Dataset'!$R845+'3. Signage Displays'!$D$7)+'3. Signage Displays'!$E$7)+'3. Signage Displays'!$F$7</f>
        <v>38.587050953003597</v>
      </c>
      <c r="CU845" s="36">
        <f>($AZ845*$R845*'3. Signage Displays'!$A$7)</f>
        <v>4.8197362800000016</v>
      </c>
      <c r="CV845" s="37">
        <f>BE845-(AZ845*R845*'3. Signage Displays'!$A$7)</f>
        <v>20.64026372</v>
      </c>
      <c r="CW845" s="37">
        <f>IF(CC845=TRUE,CV845-(CT845*'3. Signage Displays'!$A$12),CV845)</f>
        <v>20.64026372</v>
      </c>
      <c r="CX845" s="38">
        <f>'3. Signage Displays'!$B$7*TANH('3. Signage Displays'!$C$7*('1. Version 7 Dataset'!R845+'3. Signage Displays'!$D$7)+'3. Signage Displays'!$E$7)+'3. Signage Displays'!$F$7</f>
        <v>33.767314673003597</v>
      </c>
      <c r="CY845" s="28">
        <f t="shared" si="99"/>
        <v>1</v>
      </c>
    </row>
    <row r="846" spans="1:103" s="17" customFormat="1" ht="19.5" customHeight="1">
      <c r="A846" s="28">
        <v>353</v>
      </c>
      <c r="B846" s="29" t="s">
        <v>1674</v>
      </c>
      <c r="C846" s="29" t="s">
        <v>1760</v>
      </c>
      <c r="D846" s="29" t="s">
        <v>1761</v>
      </c>
      <c r="E846" s="29" t="s">
        <v>1677</v>
      </c>
      <c r="F846" s="29" t="s">
        <v>1760</v>
      </c>
      <c r="G846" s="29" t="s">
        <v>1761</v>
      </c>
      <c r="H846" s="29" t="s">
        <v>1762</v>
      </c>
      <c r="I846" s="29" t="s">
        <v>78</v>
      </c>
      <c r="J846" s="29" t="s">
        <v>100</v>
      </c>
      <c r="K846" s="29"/>
      <c r="L846" s="29" t="s">
        <v>80</v>
      </c>
      <c r="M846" s="29"/>
      <c r="N846" s="30">
        <v>1000</v>
      </c>
      <c r="O846" s="30">
        <v>11.7</v>
      </c>
      <c r="P846" s="30">
        <v>20.7</v>
      </c>
      <c r="Q846" s="31">
        <v>23.8</v>
      </c>
      <c r="R846" s="30">
        <v>242.04</v>
      </c>
      <c r="S846" s="30">
        <v>1.78</v>
      </c>
      <c r="T846" s="30">
        <v>1440</v>
      </c>
      <c r="U846" s="30">
        <v>2560</v>
      </c>
      <c r="V846" s="32">
        <v>3.7</v>
      </c>
      <c r="W846" s="30">
        <v>15231</v>
      </c>
      <c r="X846" s="30">
        <v>60</v>
      </c>
      <c r="Y846" s="30">
        <v>0.8</v>
      </c>
      <c r="Z846" s="29" t="s">
        <v>150</v>
      </c>
      <c r="AA846" s="29" t="s">
        <v>82</v>
      </c>
      <c r="AB846" s="30">
        <v>60</v>
      </c>
      <c r="AC846" s="30">
        <v>60</v>
      </c>
      <c r="AD846" s="29" t="s">
        <v>84</v>
      </c>
      <c r="AE846" s="29" t="s">
        <v>84</v>
      </c>
      <c r="AF846" s="29" t="s">
        <v>188</v>
      </c>
      <c r="AG846" s="29"/>
      <c r="AH846" s="29" t="s">
        <v>86</v>
      </c>
      <c r="AI846" s="29"/>
      <c r="AJ846" s="29" t="s">
        <v>86</v>
      </c>
      <c r="AK846" s="29" t="s">
        <v>86</v>
      </c>
      <c r="AL846" s="29" t="s">
        <v>87</v>
      </c>
      <c r="AM846" s="29"/>
      <c r="AN846" s="29" t="s">
        <v>86</v>
      </c>
      <c r="AO846" s="29" t="s">
        <v>86</v>
      </c>
      <c r="AP846" s="29" t="s">
        <v>86</v>
      </c>
      <c r="AQ846" s="29" t="s">
        <v>96</v>
      </c>
      <c r="AR846" s="29"/>
      <c r="AS846" s="29" t="s">
        <v>84</v>
      </c>
      <c r="AT846" s="29" t="s">
        <v>89</v>
      </c>
      <c r="AU846" s="29"/>
      <c r="AV846" s="30">
        <v>1</v>
      </c>
      <c r="AW846" s="29" t="s">
        <v>84</v>
      </c>
      <c r="AX846" s="29" t="s">
        <v>84</v>
      </c>
      <c r="AY846" s="30">
        <v>329.1</v>
      </c>
      <c r="AZ846" s="30">
        <v>329.1</v>
      </c>
      <c r="BA846" s="30">
        <v>271.5</v>
      </c>
      <c r="BB846" s="30">
        <v>201.5</v>
      </c>
      <c r="BC846" s="29"/>
      <c r="BD846" s="29"/>
      <c r="BE846" s="30">
        <v>18.27</v>
      </c>
      <c r="BF846" s="29"/>
      <c r="BG846" s="30">
        <v>0.53</v>
      </c>
      <c r="BH846" s="30">
        <v>0.16</v>
      </c>
      <c r="BI846" s="30">
        <v>0.5</v>
      </c>
      <c r="BJ846" s="30">
        <v>0.22</v>
      </c>
      <c r="BK846" s="30">
        <v>59.04</v>
      </c>
      <c r="BL846" s="30">
        <v>59.04</v>
      </c>
      <c r="BM846" s="30">
        <v>64</v>
      </c>
      <c r="BN846" s="29"/>
      <c r="BO846" s="29"/>
      <c r="BP846" s="30">
        <v>0.3</v>
      </c>
      <c r="BQ846" s="30">
        <v>0.61</v>
      </c>
      <c r="BR846" s="30">
        <v>0.25</v>
      </c>
      <c r="BS846" s="30">
        <v>18.149999999999999</v>
      </c>
      <c r="BT846" s="30">
        <v>59.1</v>
      </c>
      <c r="BU846" s="29"/>
      <c r="BV846" s="30">
        <v>1</v>
      </c>
      <c r="BW846" s="28">
        <v>353</v>
      </c>
      <c r="BX846" s="33">
        <f t="shared" si="94"/>
        <v>59.033639999999998</v>
      </c>
      <c r="BY846" s="34">
        <f>IF(COUNTIF($G$2:G846,G846)=1,1,0)</f>
        <v>1</v>
      </c>
      <c r="BZ846" s="34">
        <f t="shared" si="95"/>
        <v>2</v>
      </c>
      <c r="CA846" s="28" t="s">
        <v>3405</v>
      </c>
      <c r="CB846" s="34" t="b">
        <f t="shared" si="100"/>
        <v>0</v>
      </c>
      <c r="CC846" s="34" t="b">
        <f t="shared" si="96"/>
        <v>0</v>
      </c>
      <c r="CD846" s="34" t="b">
        <f t="array" ref="CD846">ISNUMBER(SEARCH("Touch Screen",$AJ846))</f>
        <v>0</v>
      </c>
      <c r="CE846" s="34"/>
      <c r="CF846" s="34"/>
      <c r="CG846" s="32">
        <v>0.8</v>
      </c>
      <c r="CH846" s="28">
        <v>0</v>
      </c>
      <c r="CI846" s="33">
        <f>('2. AC Monitors'!$A$8*'1. Version 7 Dataset'!$R846)+('1. Version 7 Dataset'!$V846*'2. AC Monitors'!$B$8)+'2. AC Monitors'!$C$8</f>
        <v>53.06888</v>
      </c>
      <c r="CJ846" s="35">
        <f>BX846-('2. AC Monitors'!$B$8*V846)</f>
        <v>43.493639999999999</v>
      </c>
      <c r="CK846" s="33">
        <f>IF($CH846=0,CJ846,CJ846-('2. AC Monitors'!$A$15*'1. Version 7 Dataset'!$CG846))</f>
        <v>43.493639999999999</v>
      </c>
      <c r="CL846" s="33">
        <f>IF($CC846=TRUE,'1. Version 7 Dataset'!CK846-($CI846*'2. AC Monitors'!$B$15),'1. Version 7 Dataset'!CK846)</f>
        <v>43.493639999999999</v>
      </c>
      <c r="CM846" s="33">
        <f>IF($CD846=TRUE,CL846-($CI846*'2. AC Monitors'!$D$15),CL846)</f>
        <v>43.493639999999999</v>
      </c>
      <c r="CN846" s="33">
        <f>IF($CB846=TRUE,CM846-($CI846*'2. AC Monitors'!$E$15),CM846)</f>
        <v>43.493639999999999</v>
      </c>
      <c r="CO846" s="33">
        <f>IF($CA846="DC",CN846+(CI846*(1-'2. AC Monitors'!$D$21)),CN846)</f>
        <v>43.493639999999999</v>
      </c>
      <c r="CP846" s="35">
        <f>('2. AC Monitors'!$A$8*'1. Version 7 Dataset'!$R846)+'2. AC Monitors'!$C$8</f>
        <v>37.528880000000001</v>
      </c>
      <c r="CQ846" s="35">
        <f t="shared" si="97"/>
        <v>0</v>
      </c>
      <c r="CR846" s="33">
        <f>(IF(CD846=TRUE,CI846+(CI846*'2. AC Monitors'!$D$15),'1. Version 7 Dataset'!CI846))*0.85</f>
        <v>45.108547999999999</v>
      </c>
      <c r="CS846" s="35">
        <f t="shared" si="98"/>
        <v>0</v>
      </c>
      <c r="CT846" s="35">
        <f>($AZ846*$R846*'3. Signage Displays'!$A$7)+'3. Signage Displays'!$B$7*TANH('3. Signage Displays'!$C$7*('1. Version 7 Dataset'!$R846+'3. Signage Displays'!$D$7)+'3. Signage Displays'!$E$7)+'3. Signage Displays'!$F$7</f>
        <v>32.887396879153869</v>
      </c>
      <c r="CU846" s="36">
        <f>($AZ846*$R846*'3. Signage Displays'!$A$7)</f>
        <v>3.1862145600000003</v>
      </c>
      <c r="CV846" s="37">
        <f>BE846-(AZ846*R846*'3. Signage Displays'!$A$7)</f>
        <v>15.08378544</v>
      </c>
      <c r="CW846" s="37">
        <f>IF(CC846=TRUE,CV846-(CT846*'3. Signage Displays'!$A$12),CV846)</f>
        <v>15.08378544</v>
      </c>
      <c r="CX846" s="38">
        <f>'3. Signage Displays'!$B$7*TANH('3. Signage Displays'!$C$7*('1. Version 7 Dataset'!R846+'3. Signage Displays'!$D$7)+'3. Signage Displays'!$E$7)+'3. Signage Displays'!$F$7</f>
        <v>29.701182319153872</v>
      </c>
      <c r="CY846" s="28">
        <f t="shared" si="99"/>
        <v>1</v>
      </c>
    </row>
    <row r="847" spans="1:103" s="17" customFormat="1" ht="19.5" customHeight="1">
      <c r="A847" s="28">
        <v>358</v>
      </c>
      <c r="B847" s="29" t="s">
        <v>679</v>
      </c>
      <c r="C847" s="29" t="s">
        <v>742</v>
      </c>
      <c r="D847" s="29" t="s">
        <v>743</v>
      </c>
      <c r="E847" s="29" t="s">
        <v>682</v>
      </c>
      <c r="F847" s="29" t="s">
        <v>742</v>
      </c>
      <c r="G847" s="29" t="s">
        <v>743</v>
      </c>
      <c r="H847" s="29" t="s">
        <v>744</v>
      </c>
      <c r="I847" s="29" t="s">
        <v>78</v>
      </c>
      <c r="J847" s="29" t="s">
        <v>79</v>
      </c>
      <c r="K847" s="29" t="s">
        <v>105</v>
      </c>
      <c r="L847" s="29" t="s">
        <v>80</v>
      </c>
      <c r="M847" s="29" t="s">
        <v>105</v>
      </c>
      <c r="N847" s="30">
        <v>1000</v>
      </c>
      <c r="O847" s="30">
        <v>12.2</v>
      </c>
      <c r="P847" s="30">
        <v>21.8</v>
      </c>
      <c r="Q847" s="31">
        <v>25</v>
      </c>
      <c r="R847" s="30">
        <v>266.58999999999997</v>
      </c>
      <c r="S847" s="30">
        <v>1.78</v>
      </c>
      <c r="T847" s="30">
        <v>1440</v>
      </c>
      <c r="U847" s="30">
        <v>2560</v>
      </c>
      <c r="V847" s="32">
        <v>3.7</v>
      </c>
      <c r="W847" s="30">
        <v>13828</v>
      </c>
      <c r="X847" s="30">
        <v>60</v>
      </c>
      <c r="Y847" s="30">
        <v>35.200000000000003</v>
      </c>
      <c r="Z847" s="29" t="s">
        <v>81</v>
      </c>
      <c r="AA847" s="29" t="s">
        <v>82</v>
      </c>
      <c r="AB847" s="30">
        <v>80</v>
      </c>
      <c r="AC847" s="30">
        <v>80</v>
      </c>
      <c r="AD847" s="29" t="s">
        <v>84</v>
      </c>
      <c r="AE847" s="29" t="s">
        <v>84</v>
      </c>
      <c r="AF847" s="29" t="s">
        <v>745</v>
      </c>
      <c r="AG847" s="29" t="s">
        <v>105</v>
      </c>
      <c r="AH847" s="29" t="s">
        <v>746</v>
      </c>
      <c r="AI847" s="29" t="s">
        <v>105</v>
      </c>
      <c r="AJ847" s="29" t="s">
        <v>120</v>
      </c>
      <c r="AK847" s="29" t="s">
        <v>86</v>
      </c>
      <c r="AL847" s="29" t="s">
        <v>87</v>
      </c>
      <c r="AM847" s="29" t="s">
        <v>105</v>
      </c>
      <c r="AN847" s="29" t="s">
        <v>86</v>
      </c>
      <c r="AO847" s="29" t="s">
        <v>86</v>
      </c>
      <c r="AP847" s="29" t="s">
        <v>86</v>
      </c>
      <c r="AQ847" s="29" t="s">
        <v>96</v>
      </c>
      <c r="AR847" s="29" t="s">
        <v>105</v>
      </c>
      <c r="AS847" s="29" t="s">
        <v>84</v>
      </c>
      <c r="AT847" s="29" t="s">
        <v>89</v>
      </c>
      <c r="AU847" s="29" t="s">
        <v>105</v>
      </c>
      <c r="AV847" s="30">
        <v>5</v>
      </c>
      <c r="AW847" s="29" t="s">
        <v>84</v>
      </c>
      <c r="AX847" s="29" t="s">
        <v>84</v>
      </c>
      <c r="AY847" s="30">
        <v>350</v>
      </c>
      <c r="AZ847" s="30">
        <v>348.8</v>
      </c>
      <c r="BA847" s="30">
        <v>301.7</v>
      </c>
      <c r="BB847" s="30">
        <v>200</v>
      </c>
      <c r="BC847" s="29"/>
      <c r="BD847" s="29"/>
      <c r="BE847" s="30">
        <v>20.239999999999998</v>
      </c>
      <c r="BF847" s="29"/>
      <c r="BG847" s="30">
        <v>0.19</v>
      </c>
      <c r="BH847" s="30">
        <v>0.19</v>
      </c>
      <c r="BI847" s="29"/>
      <c r="BJ847" s="30">
        <v>0.17</v>
      </c>
      <c r="BK847" s="30">
        <v>63.15</v>
      </c>
      <c r="BL847" s="30">
        <v>63.15</v>
      </c>
      <c r="BM847" s="30">
        <v>75.900000000000006</v>
      </c>
      <c r="BN847" s="29"/>
      <c r="BO847" s="29"/>
      <c r="BP847" s="30">
        <v>0.23</v>
      </c>
      <c r="BQ847" s="30">
        <v>0.26</v>
      </c>
      <c r="BR847" s="30">
        <v>0.26</v>
      </c>
      <c r="BS847" s="30">
        <v>19.989999999999998</v>
      </c>
      <c r="BT847" s="30">
        <v>62.76</v>
      </c>
      <c r="BU847" s="29"/>
      <c r="BV847" s="30">
        <v>0</v>
      </c>
      <c r="BW847" s="28">
        <v>358</v>
      </c>
      <c r="BX847" s="33">
        <f t="shared" si="94"/>
        <v>63.137699999999988</v>
      </c>
      <c r="BY847" s="34">
        <f>IF(COUNTIF($G$2:G847,G847)=1,1,0)</f>
        <v>1</v>
      </c>
      <c r="BZ847" s="34">
        <f t="shared" si="95"/>
        <v>2</v>
      </c>
      <c r="CA847" s="28" t="s">
        <v>3405</v>
      </c>
      <c r="CB847" s="34" t="b">
        <f t="shared" si="100"/>
        <v>0</v>
      </c>
      <c r="CC847" s="34" t="b">
        <f t="shared" si="96"/>
        <v>0</v>
      </c>
      <c r="CD847" s="34" t="b">
        <f t="array" ref="CD847">ISNUMBER(SEARCH("Touch Screen",$AJ847))</f>
        <v>0</v>
      </c>
      <c r="CE847" s="34"/>
      <c r="CF847" s="34"/>
      <c r="CG847" s="32">
        <v>35.200000000000003</v>
      </c>
      <c r="CH847" s="28">
        <v>1</v>
      </c>
      <c r="CI847" s="33">
        <f>('2. AC Monitors'!$A$8*'1. Version 7 Dataset'!$R847)+('1. Version 7 Dataset'!$V847*'2. AC Monitors'!$B$8)+'2. AC Monitors'!$C$8</f>
        <v>56.063979999999994</v>
      </c>
      <c r="CJ847" s="35">
        <f>BX847-('2. AC Monitors'!$B$8*V847)</f>
        <v>47.597699999999989</v>
      </c>
      <c r="CK847" s="33">
        <f>IF($CH847=0,CJ847,CJ847-('2. AC Monitors'!$A$15*'1. Version 7 Dataset'!$CG847))</f>
        <v>42.669699999999992</v>
      </c>
      <c r="CL847" s="33">
        <f>IF($CC847=TRUE,'1. Version 7 Dataset'!CK847-($CI847*'2. AC Monitors'!$B$15),'1. Version 7 Dataset'!CK847)</f>
        <v>42.669699999999992</v>
      </c>
      <c r="CM847" s="33">
        <f>IF($CD847=TRUE,CL847-($CI847*'2. AC Monitors'!$D$15),CL847)</f>
        <v>42.669699999999992</v>
      </c>
      <c r="CN847" s="33">
        <f>IF($CB847=TRUE,CM847-($CI847*'2. AC Monitors'!$E$15),CM847)</f>
        <v>42.669699999999992</v>
      </c>
      <c r="CO847" s="33">
        <f>IF($CA847="DC",CN847+(CI847*(1-'2. AC Monitors'!$D$21)),CN847)</f>
        <v>42.669699999999992</v>
      </c>
      <c r="CP847" s="35">
        <f>('2. AC Monitors'!$A$8*'1. Version 7 Dataset'!$R847)+'2. AC Monitors'!$C$8</f>
        <v>40.523979999999995</v>
      </c>
      <c r="CQ847" s="35">
        <f t="shared" si="97"/>
        <v>0</v>
      </c>
      <c r="CR847" s="33">
        <f>(IF(CD847=TRUE,CI847+(CI847*'2. AC Monitors'!$D$15),'1. Version 7 Dataset'!CI847))*0.85</f>
        <v>47.654382999999996</v>
      </c>
      <c r="CS847" s="35">
        <f t="shared" si="98"/>
        <v>0</v>
      </c>
      <c r="CT847" s="35">
        <f>($AZ847*$R847*'3. Signage Displays'!$A$7)+'3. Signage Displays'!$B$7*TANH('3. Signage Displays'!$C$7*('1. Version 7 Dataset'!$R847+'3. Signage Displays'!$D$7)+'3. Signage Displays'!$E$7)+'3. Signage Displays'!$F$7</f>
        <v>34.882494942943538</v>
      </c>
      <c r="CU847" s="36">
        <f>($AZ847*$R847*'3. Signage Displays'!$A$7)</f>
        <v>3.71946368</v>
      </c>
      <c r="CV847" s="37">
        <f>BE847-(AZ847*R847*'3. Signage Displays'!$A$7)</f>
        <v>16.520536319999998</v>
      </c>
      <c r="CW847" s="37">
        <f>IF(CC847=TRUE,CV847-(CT847*'3. Signage Displays'!$A$12),CV847)</f>
        <v>16.520536319999998</v>
      </c>
      <c r="CX847" s="38">
        <f>'3. Signage Displays'!$B$7*TANH('3. Signage Displays'!$C$7*('1. Version 7 Dataset'!R847+'3. Signage Displays'!$D$7)+'3. Signage Displays'!$E$7)+'3. Signage Displays'!$F$7</f>
        <v>31.163031262943534</v>
      </c>
      <c r="CY847" s="28">
        <f t="shared" si="99"/>
        <v>1</v>
      </c>
    </row>
    <row r="848" spans="1:103" s="17" customFormat="1" ht="19.5" customHeight="1">
      <c r="A848" s="28">
        <v>366</v>
      </c>
      <c r="B848" s="29" t="s">
        <v>446</v>
      </c>
      <c r="C848" s="29" t="s">
        <v>492</v>
      </c>
      <c r="D848" s="29" t="s">
        <v>493</v>
      </c>
      <c r="E848" s="29" t="s">
        <v>449</v>
      </c>
      <c r="F848" s="29" t="s">
        <v>494</v>
      </c>
      <c r="G848" s="29" t="s">
        <v>495</v>
      </c>
      <c r="H848" s="29"/>
      <c r="I848" s="29" t="s">
        <v>78</v>
      </c>
      <c r="J848" s="29" t="s">
        <v>79</v>
      </c>
      <c r="K848" s="29"/>
      <c r="L848" s="29" t="s">
        <v>80</v>
      </c>
      <c r="M848" s="29"/>
      <c r="N848" s="30">
        <v>1000</v>
      </c>
      <c r="O848" s="30">
        <v>13.2</v>
      </c>
      <c r="P848" s="30">
        <v>23.5</v>
      </c>
      <c r="Q848" s="31">
        <v>27</v>
      </c>
      <c r="R848" s="30">
        <v>310.47000000000003</v>
      </c>
      <c r="S848" s="30">
        <v>1.78</v>
      </c>
      <c r="T848" s="30">
        <v>1440</v>
      </c>
      <c r="U848" s="30">
        <v>2560</v>
      </c>
      <c r="V848" s="32">
        <v>3.7</v>
      </c>
      <c r="W848" s="30">
        <v>11874</v>
      </c>
      <c r="X848" s="30">
        <v>60</v>
      </c>
      <c r="Y848" s="30">
        <v>35.299999999999997</v>
      </c>
      <c r="Z848" s="29" t="s">
        <v>81</v>
      </c>
      <c r="AA848" s="29" t="s">
        <v>82</v>
      </c>
      <c r="AB848" s="30">
        <v>60</v>
      </c>
      <c r="AC848" s="30">
        <v>60</v>
      </c>
      <c r="AD848" s="29" t="s">
        <v>84</v>
      </c>
      <c r="AE848" s="29" t="s">
        <v>84</v>
      </c>
      <c r="AF848" s="29" t="s">
        <v>496</v>
      </c>
      <c r="AG848" s="29"/>
      <c r="AH848" s="29" t="s">
        <v>120</v>
      </c>
      <c r="AI848" s="29"/>
      <c r="AJ848" s="29" t="s">
        <v>120</v>
      </c>
      <c r="AK848" s="29" t="s">
        <v>86</v>
      </c>
      <c r="AL848" s="29" t="s">
        <v>87</v>
      </c>
      <c r="AM848" s="29"/>
      <c r="AN848" s="29" t="s">
        <v>86</v>
      </c>
      <c r="AO848" s="29" t="s">
        <v>86</v>
      </c>
      <c r="AP848" s="29" t="s">
        <v>86</v>
      </c>
      <c r="AQ848" s="29" t="s">
        <v>96</v>
      </c>
      <c r="AR848" s="29"/>
      <c r="AS848" s="29" t="s">
        <v>84</v>
      </c>
      <c r="AT848" s="29" t="s">
        <v>89</v>
      </c>
      <c r="AU848" s="29"/>
      <c r="AV848" s="30">
        <v>60</v>
      </c>
      <c r="AW848" s="29" t="s">
        <v>84</v>
      </c>
      <c r="AX848" s="29" t="s">
        <v>84</v>
      </c>
      <c r="AY848" s="30">
        <v>350</v>
      </c>
      <c r="AZ848" s="30">
        <v>369.1</v>
      </c>
      <c r="BA848" s="30">
        <v>336.9</v>
      </c>
      <c r="BB848" s="30">
        <v>202.1</v>
      </c>
      <c r="BC848" s="29"/>
      <c r="BD848" s="29"/>
      <c r="BE848" s="30">
        <v>20.27</v>
      </c>
      <c r="BF848" s="29"/>
      <c r="BG848" s="30">
        <v>0.19</v>
      </c>
      <c r="BH848" s="29"/>
      <c r="BI848" s="29"/>
      <c r="BJ848" s="30">
        <v>0.12</v>
      </c>
      <c r="BK848" s="30">
        <v>63.23</v>
      </c>
      <c r="BL848" s="30">
        <v>63.23</v>
      </c>
      <c r="BM848" s="30">
        <v>81.400000000000006</v>
      </c>
      <c r="BN848" s="29"/>
      <c r="BO848" s="29"/>
      <c r="BP848" s="30">
        <v>0.15</v>
      </c>
      <c r="BQ848" s="30">
        <v>0.21</v>
      </c>
      <c r="BR848" s="30">
        <v>0.22</v>
      </c>
      <c r="BS848" s="30">
        <v>20.309999999999999</v>
      </c>
      <c r="BT848" s="30">
        <v>63.49</v>
      </c>
      <c r="BU848" s="29"/>
      <c r="BV848" s="30">
        <v>0</v>
      </c>
      <c r="BW848" s="28">
        <v>366</v>
      </c>
      <c r="BX848" s="33">
        <f t="shared" si="94"/>
        <v>63.229679999999988</v>
      </c>
      <c r="BY848" s="34">
        <f>IF(COUNTIF($G$2:G848,G848)=1,1,0)</f>
        <v>1</v>
      </c>
      <c r="BZ848" s="34">
        <f t="shared" si="95"/>
        <v>2</v>
      </c>
      <c r="CA848" s="28" t="s">
        <v>3405</v>
      </c>
      <c r="CB848" s="34" t="b">
        <f t="shared" si="100"/>
        <v>0</v>
      </c>
      <c r="CC848" s="34" t="b">
        <f t="shared" si="96"/>
        <v>0</v>
      </c>
      <c r="CD848" s="34" t="b">
        <f t="array" ref="CD848">ISNUMBER(SEARCH("Touch Screen",$AJ848))</f>
        <v>0</v>
      </c>
      <c r="CE848" s="34"/>
      <c r="CF848" s="34"/>
      <c r="CG848" s="32">
        <v>35.299999999999997</v>
      </c>
      <c r="CH848" s="28">
        <v>1</v>
      </c>
      <c r="CI848" s="33">
        <f>('2. AC Monitors'!$A$8*'1. Version 7 Dataset'!$R848)+('1. Version 7 Dataset'!$V848*'2. AC Monitors'!$B$8)+'2. AC Monitors'!$C$8</f>
        <v>61.417340000000003</v>
      </c>
      <c r="CJ848" s="35">
        <f>BX848-('2. AC Monitors'!$B$8*V848)</f>
        <v>47.689679999999989</v>
      </c>
      <c r="CK848" s="33">
        <f>IF($CH848=0,CJ848,CJ848-('2. AC Monitors'!$A$15*'1. Version 7 Dataset'!$CG848))</f>
        <v>42.747679999999988</v>
      </c>
      <c r="CL848" s="33">
        <f>IF($CC848=TRUE,'1. Version 7 Dataset'!CK848-($CI848*'2. AC Monitors'!$B$15),'1. Version 7 Dataset'!CK848)</f>
        <v>42.747679999999988</v>
      </c>
      <c r="CM848" s="33">
        <f>IF($CD848=TRUE,CL848-($CI848*'2. AC Monitors'!$D$15),CL848)</f>
        <v>42.747679999999988</v>
      </c>
      <c r="CN848" s="33">
        <f>IF($CB848=TRUE,CM848-($CI848*'2. AC Monitors'!$E$15),CM848)</f>
        <v>42.747679999999988</v>
      </c>
      <c r="CO848" s="33">
        <f>IF($CA848="DC",CN848+(CI848*(1-'2. AC Monitors'!$D$21)),CN848)</f>
        <v>42.747679999999988</v>
      </c>
      <c r="CP848" s="35">
        <f>('2. AC Monitors'!$A$8*'1. Version 7 Dataset'!$R848)+'2. AC Monitors'!$C$8</f>
        <v>45.877340000000004</v>
      </c>
      <c r="CQ848" s="35">
        <f t="shared" si="97"/>
        <v>1</v>
      </c>
      <c r="CR848" s="33">
        <f>(IF(CD848=TRUE,CI848+(CI848*'2. AC Monitors'!$D$15),'1. Version 7 Dataset'!CI848))*0.85</f>
        <v>52.204739000000004</v>
      </c>
      <c r="CS848" s="35">
        <f t="shared" si="98"/>
        <v>0</v>
      </c>
      <c r="CT848" s="35">
        <f>($AZ848*$R848*'3. Signage Displays'!$A$7)+'3. Signage Displays'!$B$7*TANH('3. Signage Displays'!$C$7*('1. Version 7 Dataset'!$R848+'3. Signage Displays'!$D$7)+'3. Signage Displays'!$E$7)+'3. Signage Displays'!$F$7</f>
        <v>38.351093753003596</v>
      </c>
      <c r="CU848" s="36">
        <f>($AZ848*$R848*'3. Signage Displays'!$A$7)</f>
        <v>4.5837790800000011</v>
      </c>
      <c r="CV848" s="37">
        <f>BE848-(AZ848*R848*'3. Signage Displays'!$A$7)</f>
        <v>15.686220919999998</v>
      </c>
      <c r="CW848" s="37">
        <f>IF(CC848=TRUE,CV848-(CT848*'3. Signage Displays'!$A$12),CV848)</f>
        <v>15.686220919999998</v>
      </c>
      <c r="CX848" s="38">
        <f>'3. Signage Displays'!$B$7*TANH('3. Signage Displays'!$C$7*('1. Version 7 Dataset'!R848+'3. Signage Displays'!$D$7)+'3. Signage Displays'!$E$7)+'3. Signage Displays'!$F$7</f>
        <v>33.767314673003597</v>
      </c>
      <c r="CY848" s="28">
        <f t="shared" si="99"/>
        <v>1</v>
      </c>
    </row>
    <row r="849" spans="1:103" s="17" customFormat="1" ht="19.5" customHeight="1">
      <c r="A849" s="28">
        <v>414</v>
      </c>
      <c r="B849" s="29" t="s">
        <v>1132</v>
      </c>
      <c r="C849" s="29" t="s">
        <v>1185</v>
      </c>
      <c r="D849" s="29" t="s">
        <v>1186</v>
      </c>
      <c r="E849" s="29" t="s">
        <v>1135</v>
      </c>
      <c r="F849" s="29" t="s">
        <v>1185</v>
      </c>
      <c r="G849" s="29" t="s">
        <v>1186</v>
      </c>
      <c r="H849" s="29" t="s">
        <v>1187</v>
      </c>
      <c r="I849" s="29" t="s">
        <v>78</v>
      </c>
      <c r="J849" s="29" t="s">
        <v>79</v>
      </c>
      <c r="K849" s="29"/>
      <c r="L849" s="29" t="s">
        <v>80</v>
      </c>
      <c r="M849" s="29"/>
      <c r="N849" s="30">
        <v>1000</v>
      </c>
      <c r="O849" s="30">
        <v>13.2</v>
      </c>
      <c r="P849" s="30">
        <v>23.5</v>
      </c>
      <c r="Q849" s="31">
        <v>26.9</v>
      </c>
      <c r="R849" s="30">
        <v>311.5</v>
      </c>
      <c r="S849" s="30">
        <v>1.78</v>
      </c>
      <c r="T849" s="30">
        <v>1440</v>
      </c>
      <c r="U849" s="30">
        <v>2560</v>
      </c>
      <c r="V849" s="32">
        <v>3.7</v>
      </c>
      <c r="W849" s="30">
        <v>11834</v>
      </c>
      <c r="X849" s="30">
        <v>60</v>
      </c>
      <c r="Y849" s="30">
        <v>0.4</v>
      </c>
      <c r="Z849" s="29" t="s">
        <v>986</v>
      </c>
      <c r="AA849" s="29" t="s">
        <v>82</v>
      </c>
      <c r="AB849" s="30">
        <v>71</v>
      </c>
      <c r="AC849" s="30">
        <v>71</v>
      </c>
      <c r="AD849" s="29" t="s">
        <v>84</v>
      </c>
      <c r="AE849" s="29" t="s">
        <v>83</v>
      </c>
      <c r="AF849" s="29" t="s">
        <v>750</v>
      </c>
      <c r="AG849" s="29"/>
      <c r="AH849" s="29" t="s">
        <v>120</v>
      </c>
      <c r="AI849" s="29"/>
      <c r="AJ849" s="29" t="s">
        <v>120</v>
      </c>
      <c r="AK849" s="29" t="s">
        <v>86</v>
      </c>
      <c r="AL849" s="29" t="s">
        <v>87</v>
      </c>
      <c r="AM849" s="29"/>
      <c r="AN849" s="29" t="s">
        <v>86</v>
      </c>
      <c r="AO849" s="29" t="s">
        <v>86</v>
      </c>
      <c r="AP849" s="29" t="s">
        <v>86</v>
      </c>
      <c r="AQ849" s="29" t="s">
        <v>96</v>
      </c>
      <c r="AR849" s="29"/>
      <c r="AS849" s="29" t="s">
        <v>84</v>
      </c>
      <c r="AT849" s="29" t="s">
        <v>89</v>
      </c>
      <c r="AU849" s="29"/>
      <c r="AV849" s="30">
        <v>1</v>
      </c>
      <c r="AW849" s="29" t="s">
        <v>84</v>
      </c>
      <c r="AX849" s="29" t="s">
        <v>84</v>
      </c>
      <c r="AY849" s="30">
        <v>350</v>
      </c>
      <c r="AZ849" s="30">
        <v>392.1</v>
      </c>
      <c r="BA849" s="30">
        <v>262</v>
      </c>
      <c r="BB849" s="30">
        <v>200.1</v>
      </c>
      <c r="BC849" s="29"/>
      <c r="BD849" s="29"/>
      <c r="BE849" s="30">
        <v>17.989999999999998</v>
      </c>
      <c r="BF849" s="29"/>
      <c r="BG849" s="30">
        <v>0.25</v>
      </c>
      <c r="BH849" s="30">
        <v>0.24</v>
      </c>
      <c r="BI849" s="29"/>
      <c r="BJ849" s="30">
        <v>0.21</v>
      </c>
      <c r="BK849" s="30">
        <v>56.58</v>
      </c>
      <c r="BL849" s="30">
        <v>56.58</v>
      </c>
      <c r="BM849" s="30">
        <v>81.599999999999994</v>
      </c>
      <c r="BN849" s="29"/>
      <c r="BO849" s="29"/>
      <c r="BP849" s="30">
        <v>0.25</v>
      </c>
      <c r="BQ849" s="30">
        <v>0.28999999999999998</v>
      </c>
      <c r="BR849" s="30">
        <v>0.28000000000000003</v>
      </c>
      <c r="BS849" s="30">
        <v>17.97</v>
      </c>
      <c r="BT849" s="30">
        <v>56.75</v>
      </c>
      <c r="BU849" s="29"/>
      <c r="BV849" s="30">
        <v>0</v>
      </c>
      <c r="BW849" s="28">
        <v>414</v>
      </c>
      <c r="BX849" s="33">
        <f t="shared" si="94"/>
        <v>56.580839999999988</v>
      </c>
      <c r="BY849" s="34">
        <f>IF(COUNTIF($G$2:G849,G849)=1,1,0)</f>
        <v>1</v>
      </c>
      <c r="BZ849" s="34">
        <f t="shared" si="95"/>
        <v>2</v>
      </c>
      <c r="CA849" s="28" t="s">
        <v>3405</v>
      </c>
      <c r="CB849" s="34" t="b">
        <f t="shared" si="100"/>
        <v>0</v>
      </c>
      <c r="CC849" s="34" t="b">
        <f t="shared" si="96"/>
        <v>0</v>
      </c>
      <c r="CD849" s="34" t="b">
        <f t="array" ref="CD849">ISNUMBER(SEARCH("Touch Screen",$AJ849))</f>
        <v>0</v>
      </c>
      <c r="CE849" s="34"/>
      <c r="CF849" s="34"/>
      <c r="CG849" s="32">
        <v>40</v>
      </c>
      <c r="CH849" s="28">
        <v>1</v>
      </c>
      <c r="CI849" s="33">
        <f>('2. AC Monitors'!$A$8*'1. Version 7 Dataset'!$R849)+('1. Version 7 Dataset'!$V849*'2. AC Monitors'!$B$8)+'2. AC Monitors'!$C$8</f>
        <v>61.542999999999999</v>
      </c>
      <c r="CJ849" s="35">
        <f>BX849-('2. AC Monitors'!$B$8*V849)</f>
        <v>41.040839999999989</v>
      </c>
      <c r="CK849" s="33">
        <f>IF($CH849=0,CJ849,CJ849-('2. AC Monitors'!$A$15*'1. Version 7 Dataset'!$CG849))</f>
        <v>35.440839999999987</v>
      </c>
      <c r="CL849" s="33">
        <f>IF($CC849=TRUE,'1. Version 7 Dataset'!CK849-($CI849*'2. AC Monitors'!$B$15),'1. Version 7 Dataset'!CK849)</f>
        <v>35.440839999999987</v>
      </c>
      <c r="CM849" s="33">
        <f>IF($CD849=TRUE,CL849-($CI849*'2. AC Monitors'!$D$15),CL849)</f>
        <v>35.440839999999987</v>
      </c>
      <c r="CN849" s="33">
        <f>IF($CB849=TRUE,CM849-($CI849*'2. AC Monitors'!$E$15),CM849)</f>
        <v>35.440839999999987</v>
      </c>
      <c r="CO849" s="33">
        <f>IF($CA849="DC",CN849+(CI849*(1-'2. AC Monitors'!$D$21)),CN849)</f>
        <v>35.440839999999987</v>
      </c>
      <c r="CP849" s="35">
        <f>('2. AC Monitors'!$A$8*'1. Version 7 Dataset'!$R849)+'2. AC Monitors'!$C$8</f>
        <v>46.003</v>
      </c>
      <c r="CQ849" s="35">
        <f t="shared" si="97"/>
        <v>1</v>
      </c>
      <c r="CR849" s="33">
        <f>(IF(CD849=TRUE,CI849+(CI849*'2. AC Monitors'!$D$15),'1. Version 7 Dataset'!CI849))*0.85</f>
        <v>52.311549999999997</v>
      </c>
      <c r="CS849" s="35">
        <f t="shared" si="98"/>
        <v>0</v>
      </c>
      <c r="CT849" s="35">
        <f>($AZ849*$R849*'3. Signage Displays'!$A$7)+'3. Signage Displays'!$B$7*TANH('3. Signage Displays'!$C$7*('1. Version 7 Dataset'!$R849+'3. Signage Displays'!$D$7)+'3. Signage Displays'!$E$7)+'3. Signage Displays'!$F$7</f>
        <v>38.713863626443199</v>
      </c>
      <c r="CU849" s="36">
        <f>($AZ849*$R849*'3. Signage Displays'!$A$7)</f>
        <v>4.8855660000000007</v>
      </c>
      <c r="CV849" s="37">
        <f>BE849-(AZ849*R849*'3. Signage Displays'!$A$7)</f>
        <v>13.104433999999998</v>
      </c>
      <c r="CW849" s="37">
        <f>IF(CC849=TRUE,CV849-(CT849*'3. Signage Displays'!$A$12),CV849)</f>
        <v>13.104433999999998</v>
      </c>
      <c r="CX849" s="38">
        <f>'3. Signage Displays'!$B$7*TANH('3. Signage Displays'!$C$7*('1. Version 7 Dataset'!R849+'3. Signage Displays'!$D$7)+'3. Signage Displays'!$E$7)+'3. Signage Displays'!$F$7</f>
        <v>33.828297626443195</v>
      </c>
      <c r="CY849" s="28">
        <f t="shared" si="99"/>
        <v>1</v>
      </c>
    </row>
    <row r="850" spans="1:103" s="17" customFormat="1" ht="19.5" customHeight="1">
      <c r="A850" s="28">
        <v>420</v>
      </c>
      <c r="B850" s="29" t="s">
        <v>808</v>
      </c>
      <c r="C850" s="29" t="s">
        <v>991</v>
      </c>
      <c r="D850" s="29" t="s">
        <v>992</v>
      </c>
      <c r="E850" s="29" t="s">
        <v>814</v>
      </c>
      <c r="F850" s="29" t="s">
        <v>991</v>
      </c>
      <c r="G850" s="29" t="s">
        <v>992</v>
      </c>
      <c r="H850" s="29"/>
      <c r="I850" s="29" t="s">
        <v>78</v>
      </c>
      <c r="J850" s="29" t="s">
        <v>79</v>
      </c>
      <c r="K850" s="29"/>
      <c r="L850" s="29" t="s">
        <v>80</v>
      </c>
      <c r="M850" s="29"/>
      <c r="N850" s="30">
        <v>1000</v>
      </c>
      <c r="O850" s="30">
        <v>13.2</v>
      </c>
      <c r="P850" s="30">
        <v>23.5</v>
      </c>
      <c r="Q850" s="31">
        <v>27</v>
      </c>
      <c r="R850" s="30">
        <v>311.5</v>
      </c>
      <c r="S850" s="30">
        <v>1.78</v>
      </c>
      <c r="T850" s="30">
        <v>1440</v>
      </c>
      <c r="U850" s="30">
        <v>2560</v>
      </c>
      <c r="V850" s="32">
        <v>3.7</v>
      </c>
      <c r="W850" s="30">
        <v>11834</v>
      </c>
      <c r="X850" s="30">
        <v>60</v>
      </c>
      <c r="Y850" s="30">
        <v>0.3</v>
      </c>
      <c r="Z850" s="29" t="s">
        <v>81</v>
      </c>
      <c r="AA850" s="29" t="s">
        <v>82</v>
      </c>
      <c r="AB850" s="30">
        <v>100</v>
      </c>
      <c r="AC850" s="30">
        <v>100</v>
      </c>
      <c r="AD850" s="29" t="s">
        <v>83</v>
      </c>
      <c r="AE850" s="29" t="s">
        <v>83</v>
      </c>
      <c r="AF850" s="29" t="s">
        <v>993</v>
      </c>
      <c r="AG850" s="29" t="s">
        <v>994</v>
      </c>
      <c r="AH850" s="29" t="s">
        <v>86</v>
      </c>
      <c r="AI850" s="29"/>
      <c r="AJ850" s="29" t="s">
        <v>86</v>
      </c>
      <c r="AK850" s="29" t="s">
        <v>86</v>
      </c>
      <c r="AL850" s="29" t="s">
        <v>762</v>
      </c>
      <c r="AM850" s="29" t="s">
        <v>994</v>
      </c>
      <c r="AN850" s="29" t="s">
        <v>86</v>
      </c>
      <c r="AO850" s="29" t="s">
        <v>86</v>
      </c>
      <c r="AP850" s="29" t="s">
        <v>86</v>
      </c>
      <c r="AQ850" s="29" t="s">
        <v>96</v>
      </c>
      <c r="AR850" s="29"/>
      <c r="AS850" s="29" t="s">
        <v>84</v>
      </c>
      <c r="AT850" s="29" t="s">
        <v>89</v>
      </c>
      <c r="AU850" s="29"/>
      <c r="AV850" s="30">
        <v>5</v>
      </c>
      <c r="AW850" s="29" t="s">
        <v>84</v>
      </c>
      <c r="AX850" s="29" t="s">
        <v>84</v>
      </c>
      <c r="AY850" s="30">
        <v>300</v>
      </c>
      <c r="AZ850" s="30">
        <v>279.7</v>
      </c>
      <c r="BA850" s="30">
        <v>212</v>
      </c>
      <c r="BB850" s="30">
        <v>200.1</v>
      </c>
      <c r="BC850" s="29"/>
      <c r="BD850" s="29"/>
      <c r="BE850" s="30">
        <v>21.86</v>
      </c>
      <c r="BF850" s="29"/>
      <c r="BG850" s="30">
        <v>0.46</v>
      </c>
      <c r="BH850" s="30">
        <v>0.32</v>
      </c>
      <c r="BI850" s="29"/>
      <c r="BJ850" s="30">
        <v>0.27</v>
      </c>
      <c r="BK850" s="30">
        <v>69.64</v>
      </c>
      <c r="BL850" s="30">
        <v>69.64</v>
      </c>
      <c r="BM850" s="30">
        <v>107.2</v>
      </c>
      <c r="BN850" s="29"/>
      <c r="BO850" s="29"/>
      <c r="BP850" s="30">
        <v>0.28999999999999998</v>
      </c>
      <c r="BQ850" s="30">
        <v>0.5</v>
      </c>
      <c r="BR850" s="30">
        <v>0.36</v>
      </c>
      <c r="BS850" s="30">
        <v>22.09</v>
      </c>
      <c r="BT850" s="30">
        <v>70.569999999999993</v>
      </c>
      <c r="BU850" s="29"/>
      <c r="BV850" s="30">
        <v>0</v>
      </c>
      <c r="BW850" s="28">
        <v>420</v>
      </c>
      <c r="BX850" s="33">
        <f t="shared" si="94"/>
        <v>69.641999999999996</v>
      </c>
      <c r="BY850" s="34">
        <f>IF(COUNTIF($G$2:G850,G850)=1,1,0)</f>
        <v>1</v>
      </c>
      <c r="BZ850" s="34">
        <f t="shared" si="95"/>
        <v>2</v>
      </c>
      <c r="CA850" s="28" t="s">
        <v>3405</v>
      </c>
      <c r="CB850" s="34" t="b">
        <f t="shared" si="100"/>
        <v>0</v>
      </c>
      <c r="CC850" s="34" t="b">
        <f t="shared" si="96"/>
        <v>0</v>
      </c>
      <c r="CD850" s="34" t="b">
        <f t="array" ref="CD850">ISNUMBER(SEARCH("Touch Screen",$AJ850))</f>
        <v>0</v>
      </c>
      <c r="CE850" s="34"/>
      <c r="CF850" s="34"/>
      <c r="CG850" s="32">
        <v>32.9</v>
      </c>
      <c r="CH850" s="28">
        <v>1</v>
      </c>
      <c r="CI850" s="33">
        <f>('2. AC Monitors'!$A$8*'1. Version 7 Dataset'!$R850)+('1. Version 7 Dataset'!$V850*'2. AC Monitors'!$B$8)+'2. AC Monitors'!$C$8</f>
        <v>61.542999999999999</v>
      </c>
      <c r="CJ850" s="35">
        <f>BX850-('2. AC Monitors'!$B$8*V850)</f>
        <v>54.101999999999997</v>
      </c>
      <c r="CK850" s="33">
        <f>IF($CH850=0,CJ850,CJ850-('2. AC Monitors'!$A$15*'1. Version 7 Dataset'!$CG850))</f>
        <v>49.495999999999995</v>
      </c>
      <c r="CL850" s="33">
        <f>IF($CC850=TRUE,'1. Version 7 Dataset'!CK850-($CI850*'2. AC Monitors'!$B$15),'1. Version 7 Dataset'!CK850)</f>
        <v>49.495999999999995</v>
      </c>
      <c r="CM850" s="33">
        <f>IF($CD850=TRUE,CL850-($CI850*'2. AC Monitors'!$D$15),CL850)</f>
        <v>49.495999999999995</v>
      </c>
      <c r="CN850" s="33">
        <f>IF($CB850=TRUE,CM850-($CI850*'2. AC Monitors'!$E$15),CM850)</f>
        <v>49.495999999999995</v>
      </c>
      <c r="CO850" s="33">
        <f>IF($CA850="DC",CN850+(CI850*(1-'2. AC Monitors'!$D$21)),CN850)</f>
        <v>49.495999999999995</v>
      </c>
      <c r="CP850" s="35">
        <f>('2. AC Monitors'!$A$8*'1. Version 7 Dataset'!$R850)+'2. AC Monitors'!$C$8</f>
        <v>46.003</v>
      </c>
      <c r="CQ850" s="35">
        <f t="shared" si="97"/>
        <v>0</v>
      </c>
      <c r="CR850" s="33">
        <f>(IF(CD850=TRUE,CI850+(CI850*'2. AC Monitors'!$D$15),'1. Version 7 Dataset'!CI850))*0.85</f>
        <v>52.311549999999997</v>
      </c>
      <c r="CS850" s="35">
        <f t="shared" si="98"/>
        <v>0</v>
      </c>
      <c r="CT850" s="35">
        <f>($AZ850*$R850*'3. Signage Displays'!$A$7)+'3. Signage Displays'!$B$7*TANH('3. Signage Displays'!$C$7*('1. Version 7 Dataset'!$R850+'3. Signage Displays'!$D$7)+'3. Signage Displays'!$E$7)+'3. Signage Displays'!$F$7</f>
        <v>37.313359626443201</v>
      </c>
      <c r="CU850" s="36">
        <f>($AZ850*$R850*'3. Signage Displays'!$A$7)</f>
        <v>3.4850620000000005</v>
      </c>
      <c r="CV850" s="37">
        <f>BE850-(AZ850*R850*'3. Signage Displays'!$A$7)</f>
        <v>18.374938</v>
      </c>
      <c r="CW850" s="37">
        <f>IF(CC850=TRUE,CV850-(CT850*'3. Signage Displays'!$A$12),CV850)</f>
        <v>18.374938</v>
      </c>
      <c r="CX850" s="38">
        <f>'3. Signage Displays'!$B$7*TANH('3. Signage Displays'!$C$7*('1. Version 7 Dataset'!R850+'3. Signage Displays'!$D$7)+'3. Signage Displays'!$E$7)+'3. Signage Displays'!$F$7</f>
        <v>33.828297626443195</v>
      </c>
      <c r="CY850" s="28">
        <f t="shared" si="99"/>
        <v>1</v>
      </c>
    </row>
    <row r="851" spans="1:103" s="17" customFormat="1" ht="19.5" customHeight="1">
      <c r="A851" s="28">
        <v>429</v>
      </c>
      <c r="B851" s="29" t="s">
        <v>776</v>
      </c>
      <c r="C851" s="29" t="s">
        <v>779</v>
      </c>
      <c r="D851" s="29" t="s">
        <v>779</v>
      </c>
      <c r="E851" s="29" t="s">
        <v>778</v>
      </c>
      <c r="F851" s="29" t="s">
        <v>779</v>
      </c>
      <c r="G851" s="29" t="s">
        <v>779</v>
      </c>
      <c r="H851" s="29"/>
      <c r="I851" s="29" t="s">
        <v>78</v>
      </c>
      <c r="J851" s="29" t="s">
        <v>79</v>
      </c>
      <c r="K851" s="29" t="s">
        <v>105</v>
      </c>
      <c r="L851" s="29" t="s">
        <v>80</v>
      </c>
      <c r="M851" s="29" t="s">
        <v>105</v>
      </c>
      <c r="N851" s="30">
        <v>910</v>
      </c>
      <c r="O851" s="30">
        <v>13.2</v>
      </c>
      <c r="P851" s="30">
        <v>23.5</v>
      </c>
      <c r="Q851" s="31">
        <v>27</v>
      </c>
      <c r="R851" s="30">
        <v>312</v>
      </c>
      <c r="S851" s="30">
        <v>1.78</v>
      </c>
      <c r="T851" s="30">
        <v>1440</v>
      </c>
      <c r="U851" s="30">
        <v>2560</v>
      </c>
      <c r="V851" s="32">
        <v>3.7</v>
      </c>
      <c r="W851" s="30">
        <v>11815</v>
      </c>
      <c r="X851" s="30">
        <v>60</v>
      </c>
      <c r="Y851" s="30">
        <v>34.299999999999997</v>
      </c>
      <c r="Z851" s="29" t="s">
        <v>150</v>
      </c>
      <c r="AA851" s="29" t="s">
        <v>82</v>
      </c>
      <c r="AB851" s="29"/>
      <c r="AC851" s="29"/>
      <c r="AD851" s="29" t="s">
        <v>83</v>
      </c>
      <c r="AE851" s="29" t="s">
        <v>83</v>
      </c>
      <c r="AF851" s="29" t="s">
        <v>486</v>
      </c>
      <c r="AG851" s="29" t="s">
        <v>105</v>
      </c>
      <c r="AH851" s="29" t="s">
        <v>86</v>
      </c>
      <c r="AI851" s="29" t="s">
        <v>105</v>
      </c>
      <c r="AJ851" s="29" t="s">
        <v>86</v>
      </c>
      <c r="AK851" s="29" t="s">
        <v>86</v>
      </c>
      <c r="AL851" s="29" t="s">
        <v>87</v>
      </c>
      <c r="AM851" s="29" t="s">
        <v>105</v>
      </c>
      <c r="AN851" s="29" t="s">
        <v>86</v>
      </c>
      <c r="AO851" s="29" t="s">
        <v>86</v>
      </c>
      <c r="AP851" s="29" t="s">
        <v>86</v>
      </c>
      <c r="AQ851" s="29" t="s">
        <v>96</v>
      </c>
      <c r="AR851" s="29" t="s">
        <v>105</v>
      </c>
      <c r="AS851" s="29" t="s">
        <v>84</v>
      </c>
      <c r="AT851" s="29" t="s">
        <v>89</v>
      </c>
      <c r="AU851" s="29" t="s">
        <v>105</v>
      </c>
      <c r="AV851" s="30">
        <v>0</v>
      </c>
      <c r="AW851" s="29" t="s">
        <v>84</v>
      </c>
      <c r="AX851" s="29" t="s">
        <v>84</v>
      </c>
      <c r="AY851" s="30">
        <v>250</v>
      </c>
      <c r="AZ851" s="30">
        <v>335</v>
      </c>
      <c r="BA851" s="30">
        <v>330</v>
      </c>
      <c r="BB851" s="30">
        <v>200</v>
      </c>
      <c r="BC851" s="29"/>
      <c r="BD851" s="29"/>
      <c r="BE851" s="30">
        <v>22.92</v>
      </c>
      <c r="BF851" s="29"/>
      <c r="BG851" s="30">
        <v>0.31</v>
      </c>
      <c r="BH851" s="29"/>
      <c r="BI851" s="29"/>
      <c r="BJ851" s="30">
        <v>0.23</v>
      </c>
      <c r="BK851" s="30">
        <v>72.040000000000006</v>
      </c>
      <c r="BL851" s="30">
        <v>78.52</v>
      </c>
      <c r="BM851" s="30">
        <v>81.400000000000006</v>
      </c>
      <c r="BN851" s="29"/>
      <c r="BO851" s="29"/>
      <c r="BP851" s="30">
        <v>0.23</v>
      </c>
      <c r="BQ851" s="30">
        <v>0.31</v>
      </c>
      <c r="BR851" s="29"/>
      <c r="BS851" s="30">
        <v>22.93</v>
      </c>
      <c r="BT851" s="30">
        <v>72.069999999999993</v>
      </c>
      <c r="BU851" s="29"/>
      <c r="BV851" s="30">
        <v>0</v>
      </c>
      <c r="BW851" s="28">
        <v>429</v>
      </c>
      <c r="BX851" s="33">
        <f t="shared" si="94"/>
        <v>72.037859999999995</v>
      </c>
      <c r="BY851" s="34">
        <f>IF(COUNTIF($G$2:G851,G851)=1,1,0)</f>
        <v>1</v>
      </c>
      <c r="BZ851" s="34">
        <f t="shared" si="95"/>
        <v>2</v>
      </c>
      <c r="CA851" s="28" t="s">
        <v>3405</v>
      </c>
      <c r="CB851" s="34" t="b">
        <f t="shared" si="100"/>
        <v>0</v>
      </c>
      <c r="CC851" s="34" t="b">
        <f t="shared" si="96"/>
        <v>0</v>
      </c>
      <c r="CD851" s="34" t="b">
        <f t="array" ref="CD851">ISNUMBER(SEARCH("Touch Screen",$AJ851))</f>
        <v>0</v>
      </c>
      <c r="CE851" s="34"/>
      <c r="CF851" s="34"/>
      <c r="CG851" s="32">
        <v>34.299999999999997</v>
      </c>
      <c r="CH851" s="28">
        <v>1</v>
      </c>
      <c r="CI851" s="33">
        <f>('2. AC Monitors'!$A$8*'1. Version 7 Dataset'!$R851)+('1. Version 7 Dataset'!$V851*'2. AC Monitors'!$B$8)+'2. AC Monitors'!$C$8</f>
        <v>61.603999999999999</v>
      </c>
      <c r="CJ851" s="35">
        <f>BX851-('2. AC Monitors'!$B$8*V851)</f>
        <v>56.497859999999996</v>
      </c>
      <c r="CK851" s="33">
        <f>IF($CH851=0,CJ851,CJ851-('2. AC Monitors'!$A$15*'1. Version 7 Dataset'!$CG851))</f>
        <v>51.695859999999996</v>
      </c>
      <c r="CL851" s="33">
        <f>IF($CC851=TRUE,'1. Version 7 Dataset'!CK851-($CI851*'2. AC Monitors'!$B$15),'1. Version 7 Dataset'!CK851)</f>
        <v>51.695859999999996</v>
      </c>
      <c r="CM851" s="33">
        <f>IF($CD851=TRUE,CL851-($CI851*'2. AC Monitors'!$D$15),CL851)</f>
        <v>51.695859999999996</v>
      </c>
      <c r="CN851" s="33">
        <f>IF($CB851=TRUE,CM851-($CI851*'2. AC Monitors'!$E$15),CM851)</f>
        <v>51.695859999999996</v>
      </c>
      <c r="CO851" s="33">
        <f>IF($CA851="DC",CN851+(CI851*(1-'2. AC Monitors'!$D$21)),CN851)</f>
        <v>51.695859999999996</v>
      </c>
      <c r="CP851" s="35">
        <f>('2. AC Monitors'!$A$8*'1. Version 7 Dataset'!$R851)+'2. AC Monitors'!$C$8</f>
        <v>46.064</v>
      </c>
      <c r="CQ851" s="35">
        <f t="shared" si="97"/>
        <v>0</v>
      </c>
      <c r="CR851" s="33">
        <f>(IF(CD851=TRUE,CI851+(CI851*'2. AC Monitors'!$D$15),'1. Version 7 Dataset'!CI851))*0.85</f>
        <v>52.363399999999999</v>
      </c>
      <c r="CS851" s="35">
        <f t="shared" si="98"/>
        <v>0</v>
      </c>
      <c r="CT851" s="35">
        <f>($AZ851*$R851*'3. Signage Displays'!$A$7)+'3. Signage Displays'!$B$7*TANH('3. Signage Displays'!$C$7*('1. Version 7 Dataset'!$R851+'3. Signage Displays'!$D$7)+'3. Signage Displays'!$E$7)+'3. Signage Displays'!$F$7</f>
        <v>38.038698394277617</v>
      </c>
      <c r="CU851" s="36">
        <f>($AZ851*$R851*'3. Signage Displays'!$A$7)</f>
        <v>4.1808000000000005</v>
      </c>
      <c r="CV851" s="37">
        <f>BE851-(AZ851*R851*'3. Signage Displays'!$A$7)</f>
        <v>18.7392</v>
      </c>
      <c r="CW851" s="37">
        <f>IF(CC851=TRUE,CV851-(CT851*'3. Signage Displays'!$A$12),CV851)</f>
        <v>18.7392</v>
      </c>
      <c r="CX851" s="38">
        <f>'3. Signage Displays'!$B$7*TANH('3. Signage Displays'!$C$7*('1. Version 7 Dataset'!R851+'3. Signage Displays'!$D$7)+'3. Signage Displays'!$E$7)+'3. Signage Displays'!$F$7</f>
        <v>33.857898394277612</v>
      </c>
      <c r="CY851" s="28">
        <f t="shared" si="99"/>
        <v>1</v>
      </c>
    </row>
    <row r="852" spans="1:103" s="17" customFormat="1" ht="19.5" customHeight="1">
      <c r="A852" s="28">
        <v>435</v>
      </c>
      <c r="B852" s="29" t="s">
        <v>446</v>
      </c>
      <c r="C852" s="29" t="s">
        <v>447</v>
      </c>
      <c r="D852" s="29" t="s">
        <v>448</v>
      </c>
      <c r="E852" s="29" t="s">
        <v>449</v>
      </c>
      <c r="F852" s="29" t="s">
        <v>447</v>
      </c>
      <c r="G852" s="29" t="s">
        <v>450</v>
      </c>
      <c r="H852" s="29" t="s">
        <v>451</v>
      </c>
      <c r="I852" s="29" t="s">
        <v>78</v>
      </c>
      <c r="J852" s="29" t="s">
        <v>79</v>
      </c>
      <c r="K852" s="29"/>
      <c r="L852" s="29" t="s">
        <v>80</v>
      </c>
      <c r="M852" s="29"/>
      <c r="N852" s="30">
        <v>1000</v>
      </c>
      <c r="O852" s="30">
        <v>13.2</v>
      </c>
      <c r="P852" s="30">
        <v>23.5</v>
      </c>
      <c r="Q852" s="31">
        <v>27</v>
      </c>
      <c r="R852" s="30">
        <v>310.47000000000003</v>
      </c>
      <c r="S852" s="30">
        <v>1.78</v>
      </c>
      <c r="T852" s="30">
        <v>1440</v>
      </c>
      <c r="U852" s="30">
        <v>2560</v>
      </c>
      <c r="V852" s="32">
        <v>3.7</v>
      </c>
      <c r="W852" s="30">
        <v>11874</v>
      </c>
      <c r="X852" s="30">
        <v>60</v>
      </c>
      <c r="Y852" s="30">
        <v>35.700000000000003</v>
      </c>
      <c r="Z852" s="29" t="s">
        <v>81</v>
      </c>
      <c r="AA852" s="29" t="s">
        <v>82</v>
      </c>
      <c r="AB852" s="30">
        <v>60</v>
      </c>
      <c r="AC852" s="30">
        <v>60</v>
      </c>
      <c r="AD852" s="29" t="s">
        <v>84</v>
      </c>
      <c r="AE852" s="29" t="s">
        <v>84</v>
      </c>
      <c r="AF852" s="29" t="s">
        <v>452</v>
      </c>
      <c r="AG852" s="29"/>
      <c r="AH852" s="29" t="s">
        <v>120</v>
      </c>
      <c r="AI852" s="29"/>
      <c r="AJ852" s="29" t="s">
        <v>120</v>
      </c>
      <c r="AK852" s="29" t="s">
        <v>86</v>
      </c>
      <c r="AL852" s="29" t="s">
        <v>87</v>
      </c>
      <c r="AM852" s="29"/>
      <c r="AN852" s="29" t="s">
        <v>86</v>
      </c>
      <c r="AO852" s="29" t="s">
        <v>86</v>
      </c>
      <c r="AP852" s="29" t="s">
        <v>86</v>
      </c>
      <c r="AQ852" s="29" t="s">
        <v>96</v>
      </c>
      <c r="AR852" s="29"/>
      <c r="AS852" s="29" t="s">
        <v>84</v>
      </c>
      <c r="AT852" s="29" t="s">
        <v>89</v>
      </c>
      <c r="AU852" s="29"/>
      <c r="AV852" s="30">
        <v>1</v>
      </c>
      <c r="AW852" s="29" t="s">
        <v>84</v>
      </c>
      <c r="AX852" s="29" t="s">
        <v>84</v>
      </c>
      <c r="AY852" s="30">
        <v>250</v>
      </c>
      <c r="AZ852" s="30">
        <v>245.6</v>
      </c>
      <c r="BA852" s="30">
        <v>231</v>
      </c>
      <c r="BB852" s="30">
        <v>201.1</v>
      </c>
      <c r="BC852" s="29"/>
      <c r="BD852" s="29"/>
      <c r="BE852" s="30">
        <v>21.01</v>
      </c>
      <c r="BF852" s="29"/>
      <c r="BG852" s="30">
        <v>0.14000000000000001</v>
      </c>
      <c r="BH852" s="29"/>
      <c r="BI852" s="29"/>
      <c r="BJ852" s="30">
        <v>0.15</v>
      </c>
      <c r="BK852" s="30">
        <v>65.209999999999994</v>
      </c>
      <c r="BL852" s="30">
        <v>65.209999999999994</v>
      </c>
      <c r="BM852" s="30">
        <v>81.400000000000006</v>
      </c>
      <c r="BN852" s="29"/>
      <c r="BO852" s="29"/>
      <c r="BP852" s="30">
        <v>0.17</v>
      </c>
      <c r="BQ852" s="30">
        <v>0.2</v>
      </c>
      <c r="BR852" s="29"/>
      <c r="BS852" s="30">
        <v>21.1</v>
      </c>
      <c r="BT852" s="30">
        <v>65.84</v>
      </c>
      <c r="BU852" s="29"/>
      <c r="BV852" s="30">
        <v>0</v>
      </c>
      <c r="BW852" s="28">
        <v>435</v>
      </c>
      <c r="BX852" s="33">
        <f t="shared" si="94"/>
        <v>65.213819999999998</v>
      </c>
      <c r="BY852" s="34">
        <f>IF(COUNTIF($G$2:G852,G852)=1,1,0)</f>
        <v>1</v>
      </c>
      <c r="BZ852" s="34">
        <f t="shared" si="95"/>
        <v>2</v>
      </c>
      <c r="CA852" s="28" t="s">
        <v>3405</v>
      </c>
      <c r="CB852" s="34" t="b">
        <f t="shared" si="100"/>
        <v>0</v>
      </c>
      <c r="CC852" s="34" t="b">
        <f t="shared" si="96"/>
        <v>0</v>
      </c>
      <c r="CD852" s="34" t="b">
        <f t="array" ref="CD852">ISNUMBER(SEARCH("Touch Screen",$AJ852))</f>
        <v>0</v>
      </c>
      <c r="CE852" s="34"/>
      <c r="CF852" s="34"/>
      <c r="CG852" s="32">
        <v>35.700000000000003</v>
      </c>
      <c r="CH852" s="28">
        <v>1</v>
      </c>
      <c r="CI852" s="33">
        <f>('2. AC Monitors'!$A$8*'1. Version 7 Dataset'!$R852)+('1. Version 7 Dataset'!$V852*'2. AC Monitors'!$B$8)+'2. AC Monitors'!$C$8</f>
        <v>61.417340000000003</v>
      </c>
      <c r="CJ852" s="35">
        <f>BX852-('2. AC Monitors'!$B$8*V852)</f>
        <v>49.673819999999999</v>
      </c>
      <c r="CK852" s="33">
        <f>IF($CH852=0,CJ852,CJ852-('2. AC Monitors'!$A$15*'1. Version 7 Dataset'!$CG852))</f>
        <v>44.675820000000002</v>
      </c>
      <c r="CL852" s="33">
        <f>IF($CC852=TRUE,'1. Version 7 Dataset'!CK852-($CI852*'2. AC Monitors'!$B$15),'1. Version 7 Dataset'!CK852)</f>
        <v>44.675820000000002</v>
      </c>
      <c r="CM852" s="33">
        <f>IF($CD852=TRUE,CL852-($CI852*'2. AC Monitors'!$D$15),CL852)</f>
        <v>44.675820000000002</v>
      </c>
      <c r="CN852" s="33">
        <f>IF($CB852=TRUE,CM852-($CI852*'2. AC Monitors'!$E$15),CM852)</f>
        <v>44.675820000000002</v>
      </c>
      <c r="CO852" s="33">
        <f>IF($CA852="DC",CN852+(CI852*(1-'2. AC Monitors'!$D$21)),CN852)</f>
        <v>44.675820000000002</v>
      </c>
      <c r="CP852" s="35">
        <f>('2. AC Monitors'!$A$8*'1. Version 7 Dataset'!$R852)+'2. AC Monitors'!$C$8</f>
        <v>45.877340000000004</v>
      </c>
      <c r="CQ852" s="35">
        <f t="shared" si="97"/>
        <v>1</v>
      </c>
      <c r="CR852" s="33">
        <f>(IF(CD852=TRUE,CI852+(CI852*'2. AC Monitors'!$D$15),'1. Version 7 Dataset'!CI852))*0.85</f>
        <v>52.204739000000004</v>
      </c>
      <c r="CS852" s="35">
        <f t="shared" si="98"/>
        <v>0</v>
      </c>
      <c r="CT852" s="35">
        <f>($AZ852*$R852*'3. Signage Displays'!$A$7)+'3. Signage Displays'!$B$7*TANH('3. Signage Displays'!$C$7*('1. Version 7 Dataset'!$R852+'3. Signage Displays'!$D$7)+'3. Signage Displays'!$E$7)+'3. Signage Displays'!$F$7</f>
        <v>36.817371953003594</v>
      </c>
      <c r="CU852" s="36">
        <f>($AZ852*$R852*'3. Signage Displays'!$A$7)</f>
        <v>3.0500572800000003</v>
      </c>
      <c r="CV852" s="37">
        <f>BE852-(AZ852*R852*'3. Signage Displays'!$A$7)</f>
        <v>17.959942720000001</v>
      </c>
      <c r="CW852" s="37">
        <f>IF(CC852=TRUE,CV852-(CT852*'3. Signage Displays'!$A$12),CV852)</f>
        <v>17.959942720000001</v>
      </c>
      <c r="CX852" s="38">
        <f>'3. Signage Displays'!$B$7*TANH('3. Signage Displays'!$C$7*('1. Version 7 Dataset'!R852+'3. Signage Displays'!$D$7)+'3. Signage Displays'!$E$7)+'3. Signage Displays'!$F$7</f>
        <v>33.767314673003597</v>
      </c>
      <c r="CY852" s="28">
        <f t="shared" si="99"/>
        <v>1</v>
      </c>
    </row>
    <row r="853" spans="1:103" s="17" customFormat="1" ht="19.5" customHeight="1">
      <c r="A853" s="28">
        <v>448</v>
      </c>
      <c r="B853" s="29" t="s">
        <v>1604</v>
      </c>
      <c r="C853" s="29" t="s">
        <v>1631</v>
      </c>
      <c r="D853" s="29" t="s">
        <v>1631</v>
      </c>
      <c r="E853" s="29" t="s">
        <v>1606</v>
      </c>
      <c r="F853" s="29" t="s">
        <v>1631</v>
      </c>
      <c r="G853" s="29" t="s">
        <v>1631</v>
      </c>
      <c r="H853" s="29" t="s">
        <v>1632</v>
      </c>
      <c r="I853" s="29" t="s">
        <v>78</v>
      </c>
      <c r="J853" s="29" t="s">
        <v>100</v>
      </c>
      <c r="K853" s="29"/>
      <c r="L853" s="29" t="s">
        <v>80</v>
      </c>
      <c r="M853" s="29"/>
      <c r="N853" s="30">
        <v>1000</v>
      </c>
      <c r="O853" s="30">
        <v>13.2</v>
      </c>
      <c r="P853" s="30">
        <v>23.5</v>
      </c>
      <c r="Q853" s="31">
        <v>27</v>
      </c>
      <c r="R853" s="30">
        <v>310.5</v>
      </c>
      <c r="S853" s="30">
        <v>1.78</v>
      </c>
      <c r="T853" s="30">
        <v>1440</v>
      </c>
      <c r="U853" s="30">
        <v>2560</v>
      </c>
      <c r="V853" s="32">
        <v>3.7</v>
      </c>
      <c r="W853" s="30">
        <v>11874</v>
      </c>
      <c r="X853" s="30">
        <v>60</v>
      </c>
      <c r="Y853" s="30">
        <v>93.3</v>
      </c>
      <c r="Z853" s="29" t="s">
        <v>81</v>
      </c>
      <c r="AA853" s="29" t="s">
        <v>82</v>
      </c>
      <c r="AB853" s="30">
        <v>1257</v>
      </c>
      <c r="AC853" s="30">
        <v>645</v>
      </c>
      <c r="AD853" s="29" t="s">
        <v>83</v>
      </c>
      <c r="AE853" s="29" t="s">
        <v>83</v>
      </c>
      <c r="AF853" s="29" t="s">
        <v>1633</v>
      </c>
      <c r="AG853" s="29" t="s">
        <v>1634</v>
      </c>
      <c r="AH853" s="29" t="s">
        <v>86</v>
      </c>
      <c r="AI853" s="29"/>
      <c r="AJ853" s="29" t="s">
        <v>86</v>
      </c>
      <c r="AK853" s="29" t="s">
        <v>86</v>
      </c>
      <c r="AL853" s="29" t="s">
        <v>87</v>
      </c>
      <c r="AM853" s="29" t="s">
        <v>1634</v>
      </c>
      <c r="AN853" s="29" t="s">
        <v>86</v>
      </c>
      <c r="AO853" s="29" t="s">
        <v>86</v>
      </c>
      <c r="AP853" s="29" t="s">
        <v>86</v>
      </c>
      <c r="AQ853" s="29" t="s">
        <v>96</v>
      </c>
      <c r="AR853" s="29"/>
      <c r="AS853" s="29" t="s">
        <v>84</v>
      </c>
      <c r="AT853" s="29" t="s">
        <v>89</v>
      </c>
      <c r="AU853" s="29"/>
      <c r="AV853" s="30">
        <v>1</v>
      </c>
      <c r="AW853" s="29" t="s">
        <v>84</v>
      </c>
      <c r="AX853" s="29" t="s">
        <v>84</v>
      </c>
      <c r="AY853" s="30">
        <v>250</v>
      </c>
      <c r="AZ853" s="30">
        <v>205.8</v>
      </c>
      <c r="BA853" s="30">
        <v>176.1</v>
      </c>
      <c r="BB853" s="30">
        <v>200.5</v>
      </c>
      <c r="BC853" s="29"/>
      <c r="BD853" s="29"/>
      <c r="BE853" s="30">
        <v>18.89</v>
      </c>
      <c r="BF853" s="29"/>
      <c r="BG853" s="30">
        <v>0.47</v>
      </c>
      <c r="BH853" s="29"/>
      <c r="BI853" s="29"/>
      <c r="BJ853" s="30">
        <v>0.43</v>
      </c>
      <c r="BK853" s="30">
        <v>60.58</v>
      </c>
      <c r="BL853" s="30">
        <v>64.17</v>
      </c>
      <c r="BM853" s="30">
        <v>81.36</v>
      </c>
      <c r="BN853" s="29"/>
      <c r="BO853" s="29"/>
      <c r="BP853" s="30">
        <v>0.45</v>
      </c>
      <c r="BQ853" s="30">
        <v>0.49</v>
      </c>
      <c r="BR853" s="29"/>
      <c r="BS853" s="30">
        <v>19</v>
      </c>
      <c r="BT853" s="30">
        <v>61.03</v>
      </c>
      <c r="BU853" s="29"/>
      <c r="BV853" s="30">
        <v>0</v>
      </c>
      <c r="BW853" s="28">
        <v>448</v>
      </c>
      <c r="BX853" s="33">
        <f t="shared" si="94"/>
        <v>60.592919999999999</v>
      </c>
      <c r="BY853" s="34">
        <f>IF(COUNTIF($G$2:G853,G853)=1,1,0)</f>
        <v>1</v>
      </c>
      <c r="BZ853" s="34">
        <f t="shared" si="95"/>
        <v>2</v>
      </c>
      <c r="CA853" s="28" t="s">
        <v>3405</v>
      </c>
      <c r="CB853" s="34" t="b">
        <f t="shared" si="100"/>
        <v>0</v>
      </c>
      <c r="CC853" s="34" t="b">
        <f t="shared" si="96"/>
        <v>0</v>
      </c>
      <c r="CD853" s="34" t="b">
        <f t="array" ref="CD853">ISNUMBER(SEARCH("Touch Screen",$AJ853))</f>
        <v>0</v>
      </c>
      <c r="CE853" s="34"/>
      <c r="CF853" s="34"/>
      <c r="CG853" s="32">
        <v>93.3</v>
      </c>
      <c r="CH853" s="28">
        <v>0</v>
      </c>
      <c r="CI853" s="33">
        <f>('2. AC Monitors'!$A$8*'1. Version 7 Dataset'!$R853)+('1. Version 7 Dataset'!$V853*'2. AC Monitors'!$B$8)+'2. AC Monitors'!$C$8</f>
        <v>61.420999999999999</v>
      </c>
      <c r="CJ853" s="35">
        <f>BX853-('2. AC Monitors'!$B$8*V853)</f>
        <v>45.05292</v>
      </c>
      <c r="CK853" s="33">
        <f>IF($CH853=0,CJ853,CJ853-('2. AC Monitors'!$A$15*'1. Version 7 Dataset'!$CG853))</f>
        <v>45.05292</v>
      </c>
      <c r="CL853" s="33">
        <f>IF($CC853=TRUE,'1. Version 7 Dataset'!CK853-($CI853*'2. AC Monitors'!$B$15),'1. Version 7 Dataset'!CK853)</f>
        <v>45.05292</v>
      </c>
      <c r="CM853" s="33">
        <f>IF($CD853=TRUE,CL853-($CI853*'2. AC Monitors'!$D$15),CL853)</f>
        <v>45.05292</v>
      </c>
      <c r="CN853" s="33">
        <f>IF($CB853=TRUE,CM853-($CI853*'2. AC Monitors'!$E$15),CM853)</f>
        <v>45.05292</v>
      </c>
      <c r="CO853" s="33">
        <f>IF($CA853="DC",CN853+(CI853*(1-'2. AC Monitors'!$D$21)),CN853)</f>
        <v>45.05292</v>
      </c>
      <c r="CP853" s="35">
        <f>('2. AC Monitors'!$A$8*'1. Version 7 Dataset'!$R853)+'2. AC Monitors'!$C$8</f>
        <v>45.881</v>
      </c>
      <c r="CQ853" s="35">
        <f t="shared" si="97"/>
        <v>1</v>
      </c>
      <c r="CR853" s="33">
        <f>(IF(CD853=TRUE,CI853+(CI853*'2. AC Monitors'!$D$15),'1. Version 7 Dataset'!CI853))*0.85</f>
        <v>52.207850000000001</v>
      </c>
      <c r="CS853" s="35">
        <f t="shared" si="98"/>
        <v>0</v>
      </c>
      <c r="CT853" s="35">
        <f>($AZ853*$R853*'3. Signage Displays'!$A$7)+'3. Signage Displays'!$B$7*TANH('3. Signage Displays'!$C$7*('1. Version 7 Dataset'!$R853+'3. Signage Displays'!$D$7)+'3. Signage Displays'!$E$7)+'3. Signage Displays'!$F$7</f>
        <v>36.325126977577426</v>
      </c>
      <c r="CU853" s="36">
        <f>($AZ853*$R853*'3. Signage Displays'!$A$7)</f>
        <v>2.5560360000000002</v>
      </c>
      <c r="CV853" s="37">
        <f>BE853-(AZ853*R853*'3. Signage Displays'!$A$7)</f>
        <v>16.333964000000002</v>
      </c>
      <c r="CW853" s="37">
        <f>IF(CC853=TRUE,CV853-(CT853*'3. Signage Displays'!$A$12),CV853)</f>
        <v>16.333964000000002</v>
      </c>
      <c r="CX853" s="38">
        <f>'3. Signage Displays'!$B$7*TANH('3. Signage Displays'!$C$7*('1. Version 7 Dataset'!R853+'3. Signage Displays'!$D$7)+'3. Signage Displays'!$E$7)+'3. Signage Displays'!$F$7</f>
        <v>33.769090977577434</v>
      </c>
      <c r="CY853" s="28">
        <f t="shared" si="99"/>
        <v>1</v>
      </c>
    </row>
    <row r="854" spans="1:103" s="17" customFormat="1" ht="19.5" customHeight="1">
      <c r="A854" s="28">
        <v>465</v>
      </c>
      <c r="B854" s="29" t="s">
        <v>3083</v>
      </c>
      <c r="C854" s="29" t="s">
        <v>3089</v>
      </c>
      <c r="D854" s="29" t="s">
        <v>3090</v>
      </c>
      <c r="E854" s="29" t="s">
        <v>3086</v>
      </c>
      <c r="F854" s="29" t="s">
        <v>3091</v>
      </c>
      <c r="G854" s="29" t="s">
        <v>3092</v>
      </c>
      <c r="H854" s="29"/>
      <c r="I854" s="29" t="s">
        <v>78</v>
      </c>
      <c r="J854" s="29" t="s">
        <v>79</v>
      </c>
      <c r="K854" s="29"/>
      <c r="L854" s="29" t="s">
        <v>80</v>
      </c>
      <c r="M854" s="29"/>
      <c r="N854" s="30">
        <v>500</v>
      </c>
      <c r="O854" s="30">
        <v>13.2</v>
      </c>
      <c r="P854" s="30">
        <v>23.5</v>
      </c>
      <c r="Q854" s="31">
        <v>27</v>
      </c>
      <c r="R854" s="30">
        <v>310.47000000000003</v>
      </c>
      <c r="S854" s="30">
        <v>1.78</v>
      </c>
      <c r="T854" s="30">
        <v>1440</v>
      </c>
      <c r="U854" s="30">
        <v>2560</v>
      </c>
      <c r="V854" s="32">
        <v>3.7</v>
      </c>
      <c r="W854" s="30">
        <v>11874</v>
      </c>
      <c r="X854" s="30">
        <v>60</v>
      </c>
      <c r="Y854" s="30">
        <v>38.1</v>
      </c>
      <c r="Z854" s="29" t="s">
        <v>81</v>
      </c>
      <c r="AA854" s="29" t="s">
        <v>82</v>
      </c>
      <c r="AB854" s="30">
        <v>60</v>
      </c>
      <c r="AC854" s="30">
        <v>60</v>
      </c>
      <c r="AD854" s="29" t="s">
        <v>84</v>
      </c>
      <c r="AE854" s="29" t="s">
        <v>84</v>
      </c>
      <c r="AF854" s="29" t="s">
        <v>838</v>
      </c>
      <c r="AG854" s="29"/>
      <c r="AH854" s="29" t="s">
        <v>86</v>
      </c>
      <c r="AI854" s="29"/>
      <c r="AJ854" s="29" t="s">
        <v>86</v>
      </c>
      <c r="AK854" s="29" t="s">
        <v>86</v>
      </c>
      <c r="AL854" s="29" t="s">
        <v>87</v>
      </c>
      <c r="AM854" s="29"/>
      <c r="AN854" s="29" t="s">
        <v>86</v>
      </c>
      <c r="AO854" s="29" t="s">
        <v>86</v>
      </c>
      <c r="AP854" s="29" t="s">
        <v>86</v>
      </c>
      <c r="AQ854" s="29" t="s">
        <v>96</v>
      </c>
      <c r="AR854" s="29"/>
      <c r="AS854" s="29" t="s">
        <v>84</v>
      </c>
      <c r="AT854" s="29" t="s">
        <v>89</v>
      </c>
      <c r="AU854" s="29"/>
      <c r="AV854" s="30">
        <v>0</v>
      </c>
      <c r="AW854" s="29" t="s">
        <v>84</v>
      </c>
      <c r="AX854" s="29" t="s">
        <v>83</v>
      </c>
      <c r="AY854" s="30">
        <v>350</v>
      </c>
      <c r="AZ854" s="30">
        <v>374.8</v>
      </c>
      <c r="BA854" s="30">
        <v>363.3</v>
      </c>
      <c r="BB854" s="30">
        <v>200.1</v>
      </c>
      <c r="BC854" s="29"/>
      <c r="BD854" s="29"/>
      <c r="BE854" s="30">
        <v>19.28</v>
      </c>
      <c r="BF854" s="29"/>
      <c r="BG854" s="30">
        <v>0.31</v>
      </c>
      <c r="BH854" s="29"/>
      <c r="BI854" s="29"/>
      <c r="BJ854" s="30">
        <v>0.11</v>
      </c>
      <c r="BK854" s="30">
        <v>60.86</v>
      </c>
      <c r="BL854" s="29"/>
      <c r="BM854" s="30">
        <v>81.400000000000006</v>
      </c>
      <c r="BN854" s="29"/>
      <c r="BO854" s="29"/>
      <c r="BP854" s="30">
        <v>0.14000000000000001</v>
      </c>
      <c r="BQ854" s="30">
        <v>0.34</v>
      </c>
      <c r="BR854" s="30">
        <v>0.34</v>
      </c>
      <c r="BS854" s="30">
        <v>19.28</v>
      </c>
      <c r="BT854" s="30">
        <v>61.04</v>
      </c>
      <c r="BU854" s="29"/>
      <c r="BV854" s="30">
        <v>0</v>
      </c>
      <c r="BW854" s="28">
        <v>465</v>
      </c>
      <c r="BX854" s="33">
        <f t="shared" si="94"/>
        <v>60.87762</v>
      </c>
      <c r="BY854" s="34">
        <f>IF(COUNTIF($G$2:G854,G854)=1,1,0)</f>
        <v>1</v>
      </c>
      <c r="BZ854" s="34">
        <f t="shared" si="95"/>
        <v>2</v>
      </c>
      <c r="CA854" s="28" t="s">
        <v>3405</v>
      </c>
      <c r="CB854" s="34" t="b">
        <f t="shared" si="100"/>
        <v>0</v>
      </c>
      <c r="CC854" s="34" t="b">
        <f t="shared" si="96"/>
        <v>0</v>
      </c>
      <c r="CD854" s="34" t="b">
        <f t="array" ref="CD854">ISNUMBER(SEARCH("Touch Screen",$AJ854))</f>
        <v>0</v>
      </c>
      <c r="CE854" s="34"/>
      <c r="CF854" s="34"/>
      <c r="CG854" s="32">
        <v>38.1</v>
      </c>
      <c r="CH854" s="28">
        <v>1</v>
      </c>
      <c r="CI854" s="33">
        <f>('2. AC Monitors'!$A$8*'1. Version 7 Dataset'!$R854)+('1. Version 7 Dataset'!$V854*'2. AC Monitors'!$B$8)+'2. AC Monitors'!$C$8</f>
        <v>61.417340000000003</v>
      </c>
      <c r="CJ854" s="35">
        <f>BX854-('2. AC Monitors'!$B$8*V854)</f>
        <v>45.337620000000001</v>
      </c>
      <c r="CK854" s="33">
        <f>IF($CH854=0,CJ854,CJ854-('2. AC Monitors'!$A$15*'1. Version 7 Dataset'!$CG854))</f>
        <v>40.003619999999998</v>
      </c>
      <c r="CL854" s="33">
        <f>IF($CC854=TRUE,'1. Version 7 Dataset'!CK854-($CI854*'2. AC Monitors'!$B$15),'1. Version 7 Dataset'!CK854)</f>
        <v>40.003619999999998</v>
      </c>
      <c r="CM854" s="33">
        <f>IF($CD854=TRUE,CL854-($CI854*'2. AC Monitors'!$D$15),CL854)</f>
        <v>40.003619999999998</v>
      </c>
      <c r="CN854" s="33">
        <f>IF($CB854=TRUE,CM854-($CI854*'2. AC Monitors'!$E$15),CM854)</f>
        <v>40.003619999999998</v>
      </c>
      <c r="CO854" s="33">
        <f>IF($CA854="DC",CN854+(CI854*(1-'2. AC Monitors'!$D$21)),CN854)</f>
        <v>40.003619999999998</v>
      </c>
      <c r="CP854" s="35">
        <f>('2. AC Monitors'!$A$8*'1. Version 7 Dataset'!$R854)+'2. AC Monitors'!$C$8</f>
        <v>45.877340000000004</v>
      </c>
      <c r="CQ854" s="35">
        <f t="shared" si="97"/>
        <v>1</v>
      </c>
      <c r="CR854" s="33">
        <f>(IF(CD854=TRUE,CI854+(CI854*'2. AC Monitors'!$D$15),'1. Version 7 Dataset'!CI854))*0.85</f>
        <v>52.204739000000004</v>
      </c>
      <c r="CS854" s="35">
        <f t="shared" si="98"/>
        <v>0</v>
      </c>
      <c r="CT854" s="35">
        <f>($AZ854*$R854*'3. Signage Displays'!$A$7)+'3. Signage Displays'!$B$7*TANH('3. Signage Displays'!$C$7*('1. Version 7 Dataset'!$R854+'3. Signage Displays'!$D$7)+'3. Signage Displays'!$E$7)+'3. Signage Displays'!$F$7</f>
        <v>38.421880913003598</v>
      </c>
      <c r="CU854" s="36">
        <f>($AZ854*$R854*'3. Signage Displays'!$A$7)</f>
        <v>4.6545662400000012</v>
      </c>
      <c r="CV854" s="37">
        <f>BE854-(AZ854*R854*'3. Signage Displays'!$A$7)</f>
        <v>14.62543376</v>
      </c>
      <c r="CW854" s="37">
        <f>IF(CC854=TRUE,CV854-(CT854*'3. Signage Displays'!$A$12),CV854)</f>
        <v>14.62543376</v>
      </c>
      <c r="CX854" s="38">
        <f>'3. Signage Displays'!$B$7*TANH('3. Signage Displays'!$C$7*('1. Version 7 Dataset'!R854+'3. Signage Displays'!$D$7)+'3. Signage Displays'!$E$7)+'3. Signage Displays'!$F$7</f>
        <v>33.767314673003597</v>
      </c>
      <c r="CY854" s="28">
        <f t="shared" si="99"/>
        <v>1</v>
      </c>
    </row>
    <row r="855" spans="1:103" s="17" customFormat="1" ht="19.5" customHeight="1">
      <c r="A855" s="28">
        <v>524</v>
      </c>
      <c r="B855" s="29" t="s">
        <v>1092</v>
      </c>
      <c r="C855" s="29" t="s">
        <v>1113</v>
      </c>
      <c r="D855" s="29" t="s">
        <v>1113</v>
      </c>
      <c r="E855" s="29" t="s">
        <v>1094</v>
      </c>
      <c r="F855" s="29" t="s">
        <v>1113</v>
      </c>
      <c r="G855" s="29" t="s">
        <v>1113</v>
      </c>
      <c r="H855" s="29"/>
      <c r="I855" s="29" t="s">
        <v>78</v>
      </c>
      <c r="J855" s="29" t="s">
        <v>79</v>
      </c>
      <c r="K855" s="29"/>
      <c r="L855" s="29" t="s">
        <v>80</v>
      </c>
      <c r="M855" s="29"/>
      <c r="N855" s="30">
        <v>1000</v>
      </c>
      <c r="O855" s="30">
        <v>13.2</v>
      </c>
      <c r="P855" s="30">
        <v>23.5</v>
      </c>
      <c r="Q855" s="31">
        <v>27</v>
      </c>
      <c r="R855" s="30">
        <v>310.5</v>
      </c>
      <c r="S855" s="30">
        <v>1.78</v>
      </c>
      <c r="T855" s="30">
        <v>1440</v>
      </c>
      <c r="U855" s="30">
        <v>2560</v>
      </c>
      <c r="V855" s="32">
        <v>3.7</v>
      </c>
      <c r="W855" s="30">
        <v>11916</v>
      </c>
      <c r="X855" s="30">
        <v>60</v>
      </c>
      <c r="Y855" s="30">
        <v>0.3</v>
      </c>
      <c r="Z855" s="29" t="s">
        <v>81</v>
      </c>
      <c r="AA855" s="29" t="s">
        <v>82</v>
      </c>
      <c r="AB855" s="30">
        <v>60</v>
      </c>
      <c r="AC855" s="30">
        <v>60</v>
      </c>
      <c r="AD855" s="29" t="s">
        <v>84</v>
      </c>
      <c r="AE855" s="29" t="s">
        <v>83</v>
      </c>
      <c r="AF855" s="29" t="s">
        <v>1114</v>
      </c>
      <c r="AG855" s="29" t="s">
        <v>1115</v>
      </c>
      <c r="AH855" s="29" t="s">
        <v>1097</v>
      </c>
      <c r="AI855" s="29"/>
      <c r="AJ855" s="29" t="s">
        <v>1098</v>
      </c>
      <c r="AK855" s="29" t="s">
        <v>86</v>
      </c>
      <c r="AL855" s="29" t="s">
        <v>107</v>
      </c>
      <c r="AM855" s="29" t="s">
        <v>1115</v>
      </c>
      <c r="AN855" s="29" t="s">
        <v>86</v>
      </c>
      <c r="AO855" s="29" t="s">
        <v>86</v>
      </c>
      <c r="AP855" s="29" t="s">
        <v>86</v>
      </c>
      <c r="AQ855" s="29" t="s">
        <v>96</v>
      </c>
      <c r="AR855" s="29"/>
      <c r="AS855" s="29" t="s">
        <v>84</v>
      </c>
      <c r="AT855" s="29" t="s">
        <v>89</v>
      </c>
      <c r="AU855" s="29"/>
      <c r="AV855" s="29"/>
      <c r="AW855" s="29" t="s">
        <v>83</v>
      </c>
      <c r="AX855" s="29" t="s">
        <v>84</v>
      </c>
      <c r="AY855" s="30">
        <v>350</v>
      </c>
      <c r="AZ855" s="30">
        <v>373</v>
      </c>
      <c r="BA855" s="30">
        <v>214</v>
      </c>
      <c r="BB855" s="30">
        <v>199.3</v>
      </c>
      <c r="BC855" s="30">
        <v>15.7</v>
      </c>
      <c r="BD855" s="30">
        <v>31.54</v>
      </c>
      <c r="BE855" s="30">
        <v>24.69</v>
      </c>
      <c r="BF855" s="29"/>
      <c r="BG855" s="30">
        <v>0.56999999999999995</v>
      </c>
      <c r="BH855" s="30">
        <v>0.39</v>
      </c>
      <c r="BI855" s="29"/>
      <c r="BJ855" s="30">
        <v>0.35</v>
      </c>
      <c r="BK855" s="30">
        <v>78.95</v>
      </c>
      <c r="BL855" s="29"/>
      <c r="BM855" s="30">
        <v>85.1</v>
      </c>
      <c r="BN855" s="30">
        <v>15.78</v>
      </c>
      <c r="BO855" s="30">
        <v>31.57</v>
      </c>
      <c r="BP855" s="30">
        <v>0.35</v>
      </c>
      <c r="BQ855" s="30">
        <v>0.61</v>
      </c>
      <c r="BR855" s="30">
        <v>0.38</v>
      </c>
      <c r="BS855" s="30">
        <v>25.11</v>
      </c>
      <c r="BT855" s="30">
        <v>80.45</v>
      </c>
      <c r="BU855" s="29"/>
      <c r="BV855" s="30">
        <v>1</v>
      </c>
      <c r="BW855" s="28">
        <v>524</v>
      </c>
      <c r="BX855" s="33">
        <f t="shared" si="94"/>
        <v>78.945120000000003</v>
      </c>
      <c r="BY855" s="34">
        <f>IF(COUNTIF($G$2:G855,G855)=1,1,0)</f>
        <v>1</v>
      </c>
      <c r="BZ855" s="34">
        <f t="shared" si="95"/>
        <v>2</v>
      </c>
      <c r="CA855" s="28" t="s">
        <v>3405</v>
      </c>
      <c r="CB855" s="34" t="b">
        <f t="shared" si="100"/>
        <v>0</v>
      </c>
      <c r="CC855" s="34" t="b">
        <f t="shared" si="96"/>
        <v>1</v>
      </c>
      <c r="CD855" s="34" t="b">
        <f t="array" ref="CD855">ISNUMBER(SEARCH("Touch Screen",$AJ855))</f>
        <v>0</v>
      </c>
      <c r="CE855" s="34"/>
      <c r="CF855" s="34"/>
      <c r="CG855" s="32">
        <v>32.9</v>
      </c>
      <c r="CH855" s="28">
        <v>1</v>
      </c>
      <c r="CI855" s="33">
        <f>('2. AC Monitors'!$A$8*'1. Version 7 Dataset'!$R855)+('1. Version 7 Dataset'!$V855*'2. AC Monitors'!$B$8)+'2. AC Monitors'!$C$8</f>
        <v>61.420999999999999</v>
      </c>
      <c r="CJ855" s="35">
        <f>BX855-('2. AC Monitors'!$B$8*V855)</f>
        <v>63.405120000000004</v>
      </c>
      <c r="CK855" s="33">
        <f>IF($CH855=0,CJ855,CJ855-('2. AC Monitors'!$A$15*'1. Version 7 Dataset'!$CG855))</f>
        <v>58.799120000000002</v>
      </c>
      <c r="CL855" s="33">
        <f>IF($CC855=TRUE,'1. Version 7 Dataset'!CK855-($CI855*'2. AC Monitors'!$B$15),'1. Version 7 Dataset'!CK855)</f>
        <v>55.728070000000002</v>
      </c>
      <c r="CM855" s="33">
        <f>IF($CD855=TRUE,CL855-($CI855*'2. AC Monitors'!$D$15),CL855)</f>
        <v>55.728070000000002</v>
      </c>
      <c r="CN855" s="33">
        <f>IF($CB855=TRUE,CM855-($CI855*'2. AC Monitors'!$E$15),CM855)</f>
        <v>55.728070000000002</v>
      </c>
      <c r="CO855" s="33">
        <f>IF($CA855="DC",CN855+(CI855*(1-'2. AC Monitors'!$D$21)),CN855)</f>
        <v>55.728070000000002</v>
      </c>
      <c r="CP855" s="35">
        <f>('2. AC Monitors'!$A$8*'1. Version 7 Dataset'!$R855)+'2. AC Monitors'!$C$8</f>
        <v>45.881</v>
      </c>
      <c r="CQ855" s="35">
        <f t="shared" si="97"/>
        <v>0</v>
      </c>
      <c r="CR855" s="33">
        <f>(IF(CD855=TRUE,CI855+(CI855*'2. AC Monitors'!$D$15),'1. Version 7 Dataset'!CI855))*0.85</f>
        <v>52.207850000000001</v>
      </c>
      <c r="CS855" s="35">
        <f t="shared" si="98"/>
        <v>0</v>
      </c>
      <c r="CT855" s="35">
        <f>($AZ855*$R855*'3. Signage Displays'!$A$7)+'3. Signage Displays'!$B$7*TANH('3. Signage Displays'!$C$7*('1. Version 7 Dataset'!$R855+'3. Signage Displays'!$D$7)+'3. Signage Displays'!$E$7)+'3. Signage Displays'!$F$7</f>
        <v>38.401750977577436</v>
      </c>
      <c r="CU855" s="36">
        <f>($AZ855*$R855*'3. Signage Displays'!$A$7)</f>
        <v>4.6326600000000004</v>
      </c>
      <c r="CV855" s="37">
        <f>BE855-(AZ855*R855*'3. Signage Displays'!$A$7)</f>
        <v>20.05734</v>
      </c>
      <c r="CW855" s="37">
        <f>IF(CC855=TRUE,CV855-(CT855*'3. Signage Displays'!$A$12),CV855)</f>
        <v>18.137252451121128</v>
      </c>
      <c r="CX855" s="38">
        <f>'3. Signage Displays'!$B$7*TANH('3. Signage Displays'!$C$7*('1. Version 7 Dataset'!R855+'3. Signage Displays'!$D$7)+'3. Signage Displays'!$E$7)+'3. Signage Displays'!$F$7</f>
        <v>33.769090977577434</v>
      </c>
      <c r="CY855" s="28">
        <f t="shared" si="99"/>
        <v>1</v>
      </c>
    </row>
    <row r="856" spans="1:103" s="17" customFormat="1" ht="19.5" customHeight="1">
      <c r="A856" s="28">
        <v>536</v>
      </c>
      <c r="B856" s="29" t="s">
        <v>2857</v>
      </c>
      <c r="C856" s="29" t="s">
        <v>3029</v>
      </c>
      <c r="D856" s="29" t="s">
        <v>3030</v>
      </c>
      <c r="E856" s="29" t="s">
        <v>2860</v>
      </c>
      <c r="F856" s="29" t="s">
        <v>3029</v>
      </c>
      <c r="G856" s="29" t="s">
        <v>3030</v>
      </c>
      <c r="H856" s="29" t="s">
        <v>3031</v>
      </c>
      <c r="I856" s="29" t="s">
        <v>78</v>
      </c>
      <c r="J856" s="29" t="s">
        <v>88</v>
      </c>
      <c r="K856" s="29" t="s">
        <v>158</v>
      </c>
      <c r="L856" s="29" t="s">
        <v>80</v>
      </c>
      <c r="M856" s="29" t="s">
        <v>105</v>
      </c>
      <c r="N856" s="30">
        <v>1000</v>
      </c>
      <c r="O856" s="30">
        <v>13.2</v>
      </c>
      <c r="P856" s="30">
        <v>23.5</v>
      </c>
      <c r="Q856" s="31">
        <v>27</v>
      </c>
      <c r="R856" s="30">
        <v>310.5</v>
      </c>
      <c r="S856" s="30">
        <v>1.78</v>
      </c>
      <c r="T856" s="30">
        <v>1440</v>
      </c>
      <c r="U856" s="30">
        <v>2560</v>
      </c>
      <c r="V856" s="32">
        <v>3.7</v>
      </c>
      <c r="W856" s="30">
        <v>11834</v>
      </c>
      <c r="X856" s="30">
        <v>60</v>
      </c>
      <c r="Y856" s="30">
        <v>33.4</v>
      </c>
      <c r="Z856" s="29" t="s">
        <v>150</v>
      </c>
      <c r="AA856" s="29" t="s">
        <v>82</v>
      </c>
      <c r="AB856" s="29"/>
      <c r="AC856" s="29"/>
      <c r="AD856" s="29" t="s">
        <v>84</v>
      </c>
      <c r="AE856" s="29" t="s">
        <v>83</v>
      </c>
      <c r="AF856" s="29" t="s">
        <v>542</v>
      </c>
      <c r="AG856" s="29" t="s">
        <v>105</v>
      </c>
      <c r="AH856" s="29" t="s">
        <v>86</v>
      </c>
      <c r="AI856" s="29" t="s">
        <v>105</v>
      </c>
      <c r="AJ856" s="29" t="s">
        <v>86</v>
      </c>
      <c r="AK856" s="29" t="s">
        <v>86</v>
      </c>
      <c r="AL856" s="29" t="s">
        <v>87</v>
      </c>
      <c r="AM856" s="29" t="s">
        <v>105</v>
      </c>
      <c r="AN856" s="29" t="s">
        <v>86</v>
      </c>
      <c r="AO856" s="29" t="s">
        <v>86</v>
      </c>
      <c r="AP856" s="29" t="s">
        <v>86</v>
      </c>
      <c r="AQ856" s="29" t="s">
        <v>96</v>
      </c>
      <c r="AR856" s="29" t="s">
        <v>105</v>
      </c>
      <c r="AS856" s="29" t="s">
        <v>84</v>
      </c>
      <c r="AT856" s="29" t="s">
        <v>89</v>
      </c>
      <c r="AU856" s="29" t="s">
        <v>105</v>
      </c>
      <c r="AV856" s="30">
        <v>4</v>
      </c>
      <c r="AW856" s="29" t="s">
        <v>84</v>
      </c>
      <c r="AX856" s="29" t="s">
        <v>83</v>
      </c>
      <c r="AY856" s="30">
        <v>350</v>
      </c>
      <c r="AZ856" s="30">
        <v>298</v>
      </c>
      <c r="BA856" s="30">
        <v>250</v>
      </c>
      <c r="BB856" s="30">
        <v>200</v>
      </c>
      <c r="BC856" s="29"/>
      <c r="BD856" s="29"/>
      <c r="BE856" s="30">
        <v>23.71</v>
      </c>
      <c r="BF856" s="29"/>
      <c r="BG856" s="30">
        <v>0.78</v>
      </c>
      <c r="BH856" s="30">
        <v>0.78</v>
      </c>
      <c r="BI856" s="29"/>
      <c r="BJ856" s="30">
        <v>0.43</v>
      </c>
      <c r="BK856" s="30">
        <v>77.14</v>
      </c>
      <c r="BL856" s="30">
        <v>77.14</v>
      </c>
      <c r="BM856" s="30">
        <v>81.400000000000006</v>
      </c>
      <c r="BN856" s="29"/>
      <c r="BO856" s="29"/>
      <c r="BP856" s="30">
        <v>0.42</v>
      </c>
      <c r="BQ856" s="30">
        <v>0.82</v>
      </c>
      <c r="BR856" s="30">
        <v>0.82</v>
      </c>
      <c r="BS856" s="30">
        <v>23.25</v>
      </c>
      <c r="BT856" s="30">
        <v>75.959999999999994</v>
      </c>
      <c r="BU856" s="29"/>
      <c r="BV856" s="30">
        <v>0</v>
      </c>
      <c r="BW856" s="28">
        <v>536</v>
      </c>
      <c r="BX856" s="33">
        <f t="shared" si="94"/>
        <v>77.136179999999996</v>
      </c>
      <c r="BY856" s="34">
        <f>IF(COUNTIF($G$2:G856,G856)=1,1,0)</f>
        <v>1</v>
      </c>
      <c r="BZ856" s="34">
        <f t="shared" si="95"/>
        <v>2</v>
      </c>
      <c r="CA856" s="28" t="s">
        <v>3405</v>
      </c>
      <c r="CB856" s="34" t="b">
        <f t="shared" si="100"/>
        <v>0</v>
      </c>
      <c r="CC856" s="34" t="b">
        <f t="shared" si="96"/>
        <v>0</v>
      </c>
      <c r="CD856" s="34" t="b">
        <f t="array" ref="CD856">ISNUMBER(SEARCH("Touch Screen",$AJ856))</f>
        <v>0</v>
      </c>
      <c r="CE856" s="34"/>
      <c r="CF856" s="34"/>
      <c r="CG856" s="32">
        <v>33.4</v>
      </c>
      <c r="CH856" s="28">
        <v>1</v>
      </c>
      <c r="CI856" s="33">
        <f>('2. AC Monitors'!$A$8*'1. Version 7 Dataset'!$R856)+('1. Version 7 Dataset'!$V856*'2. AC Monitors'!$B$8)+'2. AC Monitors'!$C$8</f>
        <v>61.420999999999999</v>
      </c>
      <c r="CJ856" s="35">
        <f>BX856-('2. AC Monitors'!$B$8*V856)</f>
        <v>61.596179999999997</v>
      </c>
      <c r="CK856" s="33">
        <f>IF($CH856=0,CJ856,CJ856-('2. AC Monitors'!$A$15*'1. Version 7 Dataset'!$CG856))</f>
        <v>56.920179999999995</v>
      </c>
      <c r="CL856" s="33">
        <f>IF($CC856=TRUE,'1. Version 7 Dataset'!CK856-($CI856*'2. AC Monitors'!$B$15),'1. Version 7 Dataset'!CK856)</f>
        <v>56.920179999999995</v>
      </c>
      <c r="CM856" s="33">
        <f>IF($CD856=TRUE,CL856-($CI856*'2. AC Monitors'!$D$15),CL856)</f>
        <v>56.920179999999995</v>
      </c>
      <c r="CN856" s="33">
        <f>IF($CB856=TRUE,CM856-($CI856*'2. AC Monitors'!$E$15),CM856)</f>
        <v>56.920179999999995</v>
      </c>
      <c r="CO856" s="33">
        <f>IF($CA856="DC",CN856+(CI856*(1-'2. AC Monitors'!$D$21)),CN856)</f>
        <v>56.920179999999995</v>
      </c>
      <c r="CP856" s="35">
        <f>('2. AC Monitors'!$A$8*'1. Version 7 Dataset'!$R856)+'2. AC Monitors'!$C$8</f>
        <v>45.881</v>
      </c>
      <c r="CQ856" s="35">
        <f t="shared" si="97"/>
        <v>0</v>
      </c>
      <c r="CR856" s="33">
        <f>(IF(CD856=TRUE,CI856+(CI856*'2. AC Monitors'!$D$15),'1. Version 7 Dataset'!CI856))*0.85</f>
        <v>52.207850000000001</v>
      </c>
      <c r="CS856" s="35">
        <f t="shared" si="98"/>
        <v>0</v>
      </c>
      <c r="CT856" s="35">
        <f>($AZ856*$R856*'3. Signage Displays'!$A$7)+'3. Signage Displays'!$B$7*TANH('3. Signage Displays'!$C$7*('1. Version 7 Dataset'!$R856+'3. Signage Displays'!$D$7)+'3. Signage Displays'!$E$7)+'3. Signage Displays'!$F$7</f>
        <v>37.470250977577436</v>
      </c>
      <c r="CU856" s="36">
        <f>($AZ856*$R856*'3. Signage Displays'!$A$7)</f>
        <v>3.7011600000000002</v>
      </c>
      <c r="CV856" s="37">
        <f>BE856-(AZ856*R856*'3. Signage Displays'!$A$7)</f>
        <v>20.008839999999999</v>
      </c>
      <c r="CW856" s="37">
        <f>IF(CC856=TRUE,CV856-(CT856*'3. Signage Displays'!$A$12),CV856)</f>
        <v>20.008839999999999</v>
      </c>
      <c r="CX856" s="38">
        <f>'3. Signage Displays'!$B$7*TANH('3. Signage Displays'!$C$7*('1. Version 7 Dataset'!R856+'3. Signage Displays'!$D$7)+'3. Signage Displays'!$E$7)+'3. Signage Displays'!$F$7</f>
        <v>33.769090977577434</v>
      </c>
      <c r="CY856" s="28">
        <f t="shared" si="99"/>
        <v>1</v>
      </c>
    </row>
    <row r="857" spans="1:103" s="17" customFormat="1" ht="19.5" customHeight="1">
      <c r="A857" s="28">
        <v>548</v>
      </c>
      <c r="B857" s="29" t="s">
        <v>679</v>
      </c>
      <c r="C857" s="29" t="s">
        <v>747</v>
      </c>
      <c r="D857" s="29" t="s">
        <v>748</v>
      </c>
      <c r="E857" s="29" t="s">
        <v>682</v>
      </c>
      <c r="F857" s="29" t="s">
        <v>747</v>
      </c>
      <c r="G857" s="29" t="s">
        <v>748</v>
      </c>
      <c r="H857" s="29" t="s">
        <v>749</v>
      </c>
      <c r="I857" s="29" t="s">
        <v>78</v>
      </c>
      <c r="J857" s="29" t="s">
        <v>132</v>
      </c>
      <c r="K857" s="29" t="s">
        <v>105</v>
      </c>
      <c r="L857" s="29" t="s">
        <v>80</v>
      </c>
      <c r="M857" s="29" t="s">
        <v>105</v>
      </c>
      <c r="N857" s="30">
        <v>3000</v>
      </c>
      <c r="O857" s="30">
        <v>15.7</v>
      </c>
      <c r="P857" s="30">
        <v>27.9</v>
      </c>
      <c r="Q857" s="31">
        <v>32</v>
      </c>
      <c r="R857" s="30">
        <v>437.63</v>
      </c>
      <c r="S857" s="30">
        <v>1.78</v>
      </c>
      <c r="T857" s="30">
        <v>1440</v>
      </c>
      <c r="U857" s="30">
        <v>2560</v>
      </c>
      <c r="V857" s="32">
        <v>3.7</v>
      </c>
      <c r="W857" s="30">
        <v>8423</v>
      </c>
      <c r="X857" s="30">
        <v>60</v>
      </c>
      <c r="Y857" s="30">
        <v>37.299999999999997</v>
      </c>
      <c r="Z857" s="29" t="s">
        <v>81</v>
      </c>
      <c r="AA857" s="29" t="s">
        <v>82</v>
      </c>
      <c r="AB857" s="30">
        <v>68</v>
      </c>
      <c r="AC857" s="30">
        <v>68</v>
      </c>
      <c r="AD857" s="29" t="s">
        <v>84</v>
      </c>
      <c r="AE857" s="29" t="s">
        <v>84</v>
      </c>
      <c r="AF857" s="29" t="s">
        <v>750</v>
      </c>
      <c r="AG857" s="29" t="s">
        <v>105</v>
      </c>
      <c r="AH857" s="29" t="s">
        <v>120</v>
      </c>
      <c r="AI857" s="29" t="s">
        <v>105</v>
      </c>
      <c r="AJ857" s="29" t="s">
        <v>120</v>
      </c>
      <c r="AK857" s="29" t="s">
        <v>86</v>
      </c>
      <c r="AL857" s="29" t="s">
        <v>87</v>
      </c>
      <c r="AM857" s="29" t="s">
        <v>105</v>
      </c>
      <c r="AN857" s="29" t="s">
        <v>86</v>
      </c>
      <c r="AO857" s="29" t="s">
        <v>86</v>
      </c>
      <c r="AP857" s="29" t="s">
        <v>86</v>
      </c>
      <c r="AQ857" s="29" t="s">
        <v>96</v>
      </c>
      <c r="AR857" s="29" t="s">
        <v>105</v>
      </c>
      <c r="AS857" s="29" t="s">
        <v>84</v>
      </c>
      <c r="AT857" s="29" t="s">
        <v>89</v>
      </c>
      <c r="AU857" s="29" t="s">
        <v>105</v>
      </c>
      <c r="AV857" s="30">
        <v>1</v>
      </c>
      <c r="AW857" s="29" t="s">
        <v>84</v>
      </c>
      <c r="AX857" s="29" t="s">
        <v>84</v>
      </c>
      <c r="AY857" s="30">
        <v>300</v>
      </c>
      <c r="AZ857" s="30">
        <v>290.60000000000002</v>
      </c>
      <c r="BA857" s="30">
        <v>240.8</v>
      </c>
      <c r="BB857" s="30">
        <v>200</v>
      </c>
      <c r="BC857" s="29"/>
      <c r="BD857" s="29"/>
      <c r="BE857" s="30">
        <v>32.86</v>
      </c>
      <c r="BF857" s="29"/>
      <c r="BG857" s="30">
        <v>0.26</v>
      </c>
      <c r="BH857" s="30">
        <v>0.26</v>
      </c>
      <c r="BI857" s="29"/>
      <c r="BJ857" s="30">
        <v>0.23</v>
      </c>
      <c r="BK857" s="30">
        <v>102.23</v>
      </c>
      <c r="BL857" s="30">
        <v>102.23</v>
      </c>
      <c r="BM857" s="30">
        <v>110.6</v>
      </c>
      <c r="BN857" s="29"/>
      <c r="BO857" s="29"/>
      <c r="BP857" s="30">
        <v>0.26</v>
      </c>
      <c r="BQ857" s="30">
        <v>0.28999999999999998</v>
      </c>
      <c r="BR857" s="30">
        <v>0.28999999999999998</v>
      </c>
      <c r="BS857" s="30">
        <v>32.65</v>
      </c>
      <c r="BT857" s="30">
        <v>101.76</v>
      </c>
      <c r="BU857" s="29"/>
      <c r="BV857" s="30">
        <v>0</v>
      </c>
      <c r="BW857" s="28">
        <v>548</v>
      </c>
      <c r="BX857" s="33">
        <f t="shared" si="94"/>
        <v>102.22919999999999</v>
      </c>
      <c r="BY857" s="34">
        <f>IF(COUNTIF($G$2:G857,G857)=1,1,0)</f>
        <v>1</v>
      </c>
      <c r="BZ857" s="34">
        <f t="shared" si="95"/>
        <v>2</v>
      </c>
      <c r="CA857" s="28" t="s">
        <v>3405</v>
      </c>
      <c r="CB857" s="34" t="b">
        <f t="shared" si="100"/>
        <v>0</v>
      </c>
      <c r="CC857" s="34" t="b">
        <f t="shared" si="96"/>
        <v>0</v>
      </c>
      <c r="CD857" s="34" t="b">
        <f t="array" ref="CD857">ISNUMBER(SEARCH("Touch Screen",$AJ857))</f>
        <v>0</v>
      </c>
      <c r="CE857" s="34"/>
      <c r="CF857" s="34"/>
      <c r="CG857" s="32">
        <v>37.299999999999997</v>
      </c>
      <c r="CH857" s="28">
        <v>1</v>
      </c>
      <c r="CI857" s="33">
        <f>('2. AC Monitors'!$A$8*'1. Version 7 Dataset'!$R857)+('1. Version 7 Dataset'!$V857*'2. AC Monitors'!$B$8)+'2. AC Monitors'!$C$8</f>
        <v>76.930859999999996</v>
      </c>
      <c r="CJ857" s="35">
        <f>BX857-('2. AC Monitors'!$B$8*V857)</f>
        <v>86.689199999999985</v>
      </c>
      <c r="CK857" s="33">
        <f>IF($CH857=0,CJ857,CJ857-('2. AC Monitors'!$A$15*'1. Version 7 Dataset'!$CG857))</f>
        <v>81.467199999999991</v>
      </c>
      <c r="CL857" s="33">
        <f>IF($CC857=TRUE,'1. Version 7 Dataset'!CK857-($CI857*'2. AC Monitors'!$B$15),'1. Version 7 Dataset'!CK857)</f>
        <v>81.467199999999991</v>
      </c>
      <c r="CM857" s="33">
        <f>IF($CD857=TRUE,CL857-($CI857*'2. AC Monitors'!$D$15),CL857)</f>
        <v>81.467199999999991</v>
      </c>
      <c r="CN857" s="33">
        <f>IF($CB857=TRUE,CM857-($CI857*'2. AC Monitors'!$E$15),CM857)</f>
        <v>81.467199999999991</v>
      </c>
      <c r="CO857" s="33">
        <f>IF($CA857="DC",CN857+(CI857*(1-'2. AC Monitors'!$D$21)),CN857)</f>
        <v>81.467199999999991</v>
      </c>
      <c r="CP857" s="35">
        <f>('2. AC Monitors'!$A$8*'1. Version 7 Dataset'!$R857)+'2. AC Monitors'!$C$8</f>
        <v>61.390859999999996</v>
      </c>
      <c r="CQ857" s="35">
        <f t="shared" si="97"/>
        <v>0</v>
      </c>
      <c r="CR857" s="33">
        <f>(IF(CD857=TRUE,CI857+(CI857*'2. AC Monitors'!$D$15),'1. Version 7 Dataset'!CI857))*0.85</f>
        <v>65.391230999999991</v>
      </c>
      <c r="CS857" s="35">
        <f t="shared" si="98"/>
        <v>0</v>
      </c>
      <c r="CT857" s="35">
        <f>($AZ857*$R857*'3. Signage Displays'!$A$7)+'3. Signage Displays'!$B$7*TANH('3. Signage Displays'!$C$7*('1. Version 7 Dataset'!$R857+'3. Signage Displays'!$D$7)+'3. Signage Displays'!$E$7)+'3. Signage Displays'!$F$7</f>
        <v>46.31899585571685</v>
      </c>
      <c r="CU857" s="36">
        <f>($AZ857*$R857*'3. Signage Displays'!$A$7)</f>
        <v>5.0870111200000006</v>
      </c>
      <c r="CV857" s="37">
        <f>BE857-(AZ857*R857*'3. Signage Displays'!$A$7)</f>
        <v>27.77298888</v>
      </c>
      <c r="CW857" s="37">
        <f>IF(CC857=TRUE,CV857-(CT857*'3. Signage Displays'!$A$12),CV857)</f>
        <v>27.77298888</v>
      </c>
      <c r="CX857" s="38">
        <f>'3. Signage Displays'!$B$7*TANH('3. Signage Displays'!$C$7*('1. Version 7 Dataset'!R857+'3. Signage Displays'!$D$7)+'3. Signage Displays'!$E$7)+'3. Signage Displays'!$F$7</f>
        <v>41.23198473571685</v>
      </c>
      <c r="CY857" s="28">
        <f t="shared" si="99"/>
        <v>1</v>
      </c>
    </row>
    <row r="858" spans="1:103" s="17" customFormat="1" ht="19.5" customHeight="1">
      <c r="A858" s="28">
        <v>592</v>
      </c>
      <c r="B858" s="29" t="s">
        <v>2857</v>
      </c>
      <c r="C858" s="29" t="s">
        <v>3027</v>
      </c>
      <c r="D858" s="29" t="s">
        <v>3028</v>
      </c>
      <c r="E858" s="29" t="s">
        <v>2860</v>
      </c>
      <c r="F858" s="29" t="s">
        <v>3027</v>
      </c>
      <c r="G858" s="29" t="s">
        <v>3028</v>
      </c>
      <c r="H858" s="29"/>
      <c r="I858" s="29" t="s">
        <v>78</v>
      </c>
      <c r="J858" s="29" t="s">
        <v>88</v>
      </c>
      <c r="K858" s="29" t="s">
        <v>158</v>
      </c>
      <c r="L858" s="29" t="s">
        <v>80</v>
      </c>
      <c r="M858" s="29" t="s">
        <v>105</v>
      </c>
      <c r="N858" s="30">
        <v>1000</v>
      </c>
      <c r="O858" s="30">
        <v>13.2</v>
      </c>
      <c r="P858" s="30">
        <v>23.5</v>
      </c>
      <c r="Q858" s="31">
        <v>27</v>
      </c>
      <c r="R858" s="30">
        <v>310.47000000000003</v>
      </c>
      <c r="S858" s="30">
        <v>1.78</v>
      </c>
      <c r="T858" s="30">
        <v>1440</v>
      </c>
      <c r="U858" s="30">
        <v>2560</v>
      </c>
      <c r="V858" s="32">
        <v>3.7</v>
      </c>
      <c r="W858" s="30">
        <v>11874</v>
      </c>
      <c r="X858" s="30">
        <v>60</v>
      </c>
      <c r="Y858" s="30">
        <v>35</v>
      </c>
      <c r="Z858" s="29" t="s">
        <v>86</v>
      </c>
      <c r="AA858" s="29" t="s">
        <v>82</v>
      </c>
      <c r="AB858" s="30">
        <v>127</v>
      </c>
      <c r="AC858" s="30">
        <v>127</v>
      </c>
      <c r="AD858" s="29" t="s">
        <v>83</v>
      </c>
      <c r="AE858" s="29" t="s">
        <v>83</v>
      </c>
      <c r="AF858" s="29" t="s">
        <v>452</v>
      </c>
      <c r="AG858" s="29" t="s">
        <v>105</v>
      </c>
      <c r="AH858" s="29" t="s">
        <v>120</v>
      </c>
      <c r="AI858" s="29" t="s">
        <v>105</v>
      </c>
      <c r="AJ858" s="29" t="s">
        <v>120</v>
      </c>
      <c r="AK858" s="29" t="s">
        <v>86</v>
      </c>
      <c r="AL858" s="29" t="s">
        <v>87</v>
      </c>
      <c r="AM858" s="29" t="s">
        <v>105</v>
      </c>
      <c r="AN858" s="29" t="s">
        <v>86</v>
      </c>
      <c r="AO858" s="29" t="s">
        <v>86</v>
      </c>
      <c r="AP858" s="29" t="s">
        <v>86</v>
      </c>
      <c r="AQ858" s="29" t="s">
        <v>96</v>
      </c>
      <c r="AR858" s="29" t="s">
        <v>105</v>
      </c>
      <c r="AS858" s="29" t="s">
        <v>84</v>
      </c>
      <c r="AT858" s="29" t="s">
        <v>89</v>
      </c>
      <c r="AU858" s="29" t="s">
        <v>105</v>
      </c>
      <c r="AV858" s="30">
        <v>5</v>
      </c>
      <c r="AW858" s="29" t="s">
        <v>84</v>
      </c>
      <c r="AX858" s="29" t="s">
        <v>83</v>
      </c>
      <c r="AY858" s="30">
        <v>350</v>
      </c>
      <c r="AZ858" s="30">
        <v>340</v>
      </c>
      <c r="BA858" s="30">
        <v>317.7</v>
      </c>
      <c r="BB858" s="30">
        <v>200</v>
      </c>
      <c r="BC858" s="29"/>
      <c r="BD858" s="29"/>
      <c r="BE858" s="30">
        <v>25.62</v>
      </c>
      <c r="BF858" s="29"/>
      <c r="BG858" s="30">
        <v>0.42</v>
      </c>
      <c r="BH858" s="29"/>
      <c r="BI858" s="29"/>
      <c r="BJ858" s="30">
        <v>0.33</v>
      </c>
      <c r="BK858" s="30">
        <v>80.930000000000007</v>
      </c>
      <c r="BL858" s="30">
        <v>80.930000000000007</v>
      </c>
      <c r="BM858" s="30">
        <v>81.400000000000006</v>
      </c>
      <c r="BN858" s="29"/>
      <c r="BO858" s="29"/>
      <c r="BP858" s="30">
        <v>0.37</v>
      </c>
      <c r="BQ858" s="30">
        <v>0.45</v>
      </c>
      <c r="BR858" s="29"/>
      <c r="BS858" s="30">
        <v>25.35</v>
      </c>
      <c r="BT858" s="30">
        <v>80.28</v>
      </c>
      <c r="BU858" s="29"/>
      <c r="BV858" s="30">
        <v>0</v>
      </c>
      <c r="BW858" s="28">
        <v>592</v>
      </c>
      <c r="BX858" s="33">
        <f t="shared" si="94"/>
        <v>80.942400000000006</v>
      </c>
      <c r="BY858" s="34">
        <f>IF(COUNTIF($G$2:G858,G858)=1,1,0)</f>
        <v>1</v>
      </c>
      <c r="BZ858" s="34">
        <f t="shared" si="95"/>
        <v>2</v>
      </c>
      <c r="CA858" s="28" t="s">
        <v>3405</v>
      </c>
      <c r="CB858" s="34" t="b">
        <f t="shared" si="100"/>
        <v>0</v>
      </c>
      <c r="CC858" s="34" t="b">
        <f t="shared" si="96"/>
        <v>0</v>
      </c>
      <c r="CD858" s="34" t="b">
        <f t="array" ref="CD858">ISNUMBER(SEARCH("Touch Screen",$AJ858))</f>
        <v>0</v>
      </c>
      <c r="CE858" s="34"/>
      <c r="CF858" s="34"/>
      <c r="CG858" s="32">
        <v>35</v>
      </c>
      <c r="CH858" s="28">
        <v>1</v>
      </c>
      <c r="CI858" s="33">
        <f>('2. AC Monitors'!$A$8*'1. Version 7 Dataset'!$R858)+('1. Version 7 Dataset'!$V858*'2. AC Monitors'!$B$8)+'2. AC Monitors'!$C$8</f>
        <v>61.417340000000003</v>
      </c>
      <c r="CJ858" s="35">
        <f>BX858-('2. AC Monitors'!$B$8*V858)</f>
        <v>65.4024</v>
      </c>
      <c r="CK858" s="33">
        <f>IF($CH858=0,CJ858,CJ858-('2. AC Monitors'!$A$15*'1. Version 7 Dataset'!$CG858))</f>
        <v>60.502400000000002</v>
      </c>
      <c r="CL858" s="33">
        <f>IF($CC858=TRUE,'1. Version 7 Dataset'!CK858-($CI858*'2. AC Monitors'!$B$15),'1. Version 7 Dataset'!CK858)</f>
        <v>60.502400000000002</v>
      </c>
      <c r="CM858" s="33">
        <f>IF($CD858=TRUE,CL858-($CI858*'2. AC Monitors'!$D$15),CL858)</f>
        <v>60.502400000000002</v>
      </c>
      <c r="CN858" s="33">
        <f>IF($CB858=TRUE,CM858-($CI858*'2. AC Monitors'!$E$15),CM858)</f>
        <v>60.502400000000002</v>
      </c>
      <c r="CO858" s="33">
        <f>IF($CA858="DC",CN858+(CI858*(1-'2. AC Monitors'!$D$21)),CN858)</f>
        <v>60.502400000000002</v>
      </c>
      <c r="CP858" s="35">
        <f>('2. AC Monitors'!$A$8*'1. Version 7 Dataset'!$R858)+'2. AC Monitors'!$C$8</f>
        <v>45.877340000000004</v>
      </c>
      <c r="CQ858" s="35">
        <f t="shared" si="97"/>
        <v>0</v>
      </c>
      <c r="CR858" s="33">
        <f>(IF(CD858=TRUE,CI858+(CI858*'2. AC Monitors'!$D$15),'1. Version 7 Dataset'!CI858))*0.85</f>
        <v>52.204739000000004</v>
      </c>
      <c r="CS858" s="35">
        <f t="shared" si="98"/>
        <v>0</v>
      </c>
      <c r="CT858" s="35">
        <f>($AZ858*$R858*'3. Signage Displays'!$A$7)+'3. Signage Displays'!$B$7*TANH('3. Signage Displays'!$C$7*('1. Version 7 Dataset'!$R858+'3. Signage Displays'!$D$7)+'3. Signage Displays'!$E$7)+'3. Signage Displays'!$F$7</f>
        <v>37.989706673003596</v>
      </c>
      <c r="CU858" s="36">
        <f>($AZ858*$R858*'3. Signage Displays'!$A$7)</f>
        <v>4.2223920000000001</v>
      </c>
      <c r="CV858" s="37">
        <f>BE858-(AZ858*R858*'3. Signage Displays'!$A$7)</f>
        <v>21.397608000000002</v>
      </c>
      <c r="CW858" s="37">
        <f>IF(CC858=TRUE,CV858-(CT858*'3. Signage Displays'!$A$12),CV858)</f>
        <v>21.397608000000002</v>
      </c>
      <c r="CX858" s="38">
        <f>'3. Signage Displays'!$B$7*TANH('3. Signage Displays'!$C$7*('1. Version 7 Dataset'!R858+'3. Signage Displays'!$D$7)+'3. Signage Displays'!$E$7)+'3. Signage Displays'!$F$7</f>
        <v>33.767314673003597</v>
      </c>
      <c r="CY858" s="28">
        <f t="shared" si="99"/>
        <v>1</v>
      </c>
    </row>
    <row r="859" spans="1:103" s="17" customFormat="1" ht="19.5" customHeight="1">
      <c r="A859" s="28">
        <v>605</v>
      </c>
      <c r="B859" s="29" t="s">
        <v>3083</v>
      </c>
      <c r="C859" s="29" t="s">
        <v>3282</v>
      </c>
      <c r="D859" s="29" t="s">
        <v>3283</v>
      </c>
      <c r="E859" s="29" t="s">
        <v>3086</v>
      </c>
      <c r="F859" s="29" t="s">
        <v>3284</v>
      </c>
      <c r="G859" s="29" t="s">
        <v>3283</v>
      </c>
      <c r="H859" s="29"/>
      <c r="I859" s="29" t="s">
        <v>78</v>
      </c>
      <c r="J859" s="29" t="s">
        <v>79</v>
      </c>
      <c r="K859" s="29"/>
      <c r="L859" s="29" t="s">
        <v>80</v>
      </c>
      <c r="M859" s="29"/>
      <c r="N859" s="30">
        <v>1000</v>
      </c>
      <c r="O859" s="30">
        <v>13.2</v>
      </c>
      <c r="P859" s="30">
        <v>23.5</v>
      </c>
      <c r="Q859" s="31">
        <v>27</v>
      </c>
      <c r="R859" s="30">
        <v>311.5</v>
      </c>
      <c r="S859" s="30">
        <v>1.78</v>
      </c>
      <c r="T859" s="30">
        <v>1440</v>
      </c>
      <c r="U859" s="30">
        <v>2560</v>
      </c>
      <c r="V859" s="32">
        <v>3.7</v>
      </c>
      <c r="W859" s="30">
        <v>11834</v>
      </c>
      <c r="X859" s="30">
        <v>60</v>
      </c>
      <c r="Y859" s="30">
        <v>0.4</v>
      </c>
      <c r="Z859" s="29" t="s">
        <v>81</v>
      </c>
      <c r="AA859" s="29" t="s">
        <v>82</v>
      </c>
      <c r="AB859" s="30">
        <v>60</v>
      </c>
      <c r="AC859" s="30">
        <v>60</v>
      </c>
      <c r="AD859" s="29" t="s">
        <v>83</v>
      </c>
      <c r="AE859" s="29" t="s">
        <v>83</v>
      </c>
      <c r="AF859" s="29" t="s">
        <v>1071</v>
      </c>
      <c r="AG859" s="29" t="s">
        <v>1575</v>
      </c>
      <c r="AH859" s="29" t="s">
        <v>120</v>
      </c>
      <c r="AI859" s="29"/>
      <c r="AJ859" s="29" t="s">
        <v>120</v>
      </c>
      <c r="AK859" s="29" t="s">
        <v>86</v>
      </c>
      <c r="AL859" s="29" t="s">
        <v>87</v>
      </c>
      <c r="AM859" s="29" t="s">
        <v>1575</v>
      </c>
      <c r="AN859" s="29" t="s">
        <v>86</v>
      </c>
      <c r="AO859" s="29" t="s">
        <v>86</v>
      </c>
      <c r="AP859" s="29" t="s">
        <v>86</v>
      </c>
      <c r="AQ859" s="29" t="s">
        <v>96</v>
      </c>
      <c r="AR859" s="29"/>
      <c r="AS859" s="29" t="s">
        <v>84</v>
      </c>
      <c r="AT859" s="29" t="s">
        <v>89</v>
      </c>
      <c r="AU859" s="29"/>
      <c r="AV859" s="30">
        <v>1</v>
      </c>
      <c r="AW859" s="29" t="s">
        <v>84</v>
      </c>
      <c r="AX859" s="29" t="s">
        <v>84</v>
      </c>
      <c r="AY859" s="30">
        <v>350</v>
      </c>
      <c r="AZ859" s="30">
        <v>380.7</v>
      </c>
      <c r="BA859" s="30">
        <v>356.8</v>
      </c>
      <c r="BB859" s="30">
        <v>200.1</v>
      </c>
      <c r="BC859" s="29"/>
      <c r="BD859" s="29"/>
      <c r="BE859" s="30">
        <v>22.62</v>
      </c>
      <c r="BF859" s="29"/>
      <c r="BG859" s="30">
        <v>0.48</v>
      </c>
      <c r="BH859" s="30">
        <v>0.48</v>
      </c>
      <c r="BI859" s="29"/>
      <c r="BJ859" s="30">
        <v>0.18</v>
      </c>
      <c r="BK859" s="30">
        <v>72.09</v>
      </c>
      <c r="BL859" s="30">
        <v>72.09</v>
      </c>
      <c r="BM859" s="30">
        <v>81.599999999999994</v>
      </c>
      <c r="BN859" s="29"/>
      <c r="BO859" s="29"/>
      <c r="BP859" s="30">
        <v>0.19</v>
      </c>
      <c r="BQ859" s="30">
        <v>0.48</v>
      </c>
      <c r="BR859" s="30">
        <v>0.48</v>
      </c>
      <c r="BS859" s="30">
        <v>22.35</v>
      </c>
      <c r="BT859" s="30">
        <v>71.260000000000005</v>
      </c>
      <c r="BU859" s="29"/>
      <c r="BV859" s="30">
        <v>0</v>
      </c>
      <c r="BW859" s="28">
        <v>605</v>
      </c>
      <c r="BX859" s="33">
        <f t="shared" si="94"/>
        <v>72.086039999999997</v>
      </c>
      <c r="BY859" s="34">
        <f>IF(COUNTIF($G$2:G859,G859)=1,1,0)</f>
        <v>1</v>
      </c>
      <c r="BZ859" s="34">
        <f t="shared" si="95"/>
        <v>2</v>
      </c>
      <c r="CA859" s="28" t="s">
        <v>3405</v>
      </c>
      <c r="CB859" s="34" t="b">
        <f t="shared" si="100"/>
        <v>0</v>
      </c>
      <c r="CC859" s="34" t="b">
        <f t="shared" si="96"/>
        <v>0</v>
      </c>
      <c r="CD859" s="34" t="b">
        <f t="array" ref="CD859">ISNUMBER(SEARCH("Touch Screen",$AJ859))</f>
        <v>0</v>
      </c>
      <c r="CE859" s="34"/>
      <c r="CF859" s="34"/>
      <c r="CG859" s="32">
        <v>40</v>
      </c>
      <c r="CH859" s="28">
        <v>1</v>
      </c>
      <c r="CI859" s="33">
        <f>('2. AC Monitors'!$A$8*'1. Version 7 Dataset'!$R859)+('1. Version 7 Dataset'!$V859*'2. AC Monitors'!$B$8)+'2. AC Monitors'!$C$8</f>
        <v>61.542999999999999</v>
      </c>
      <c r="CJ859" s="35">
        <f>BX859-('2. AC Monitors'!$B$8*V859)</f>
        <v>56.546039999999998</v>
      </c>
      <c r="CK859" s="33">
        <f>IF($CH859=0,CJ859,CJ859-('2. AC Monitors'!$A$15*'1. Version 7 Dataset'!$CG859))</f>
        <v>50.946039999999996</v>
      </c>
      <c r="CL859" s="33">
        <f>IF($CC859=TRUE,'1. Version 7 Dataset'!CK859-($CI859*'2. AC Monitors'!$B$15),'1. Version 7 Dataset'!CK859)</f>
        <v>50.946039999999996</v>
      </c>
      <c r="CM859" s="33">
        <f>IF($CD859=TRUE,CL859-($CI859*'2. AC Monitors'!$D$15),CL859)</f>
        <v>50.946039999999996</v>
      </c>
      <c r="CN859" s="33">
        <f>IF($CB859=TRUE,CM859-($CI859*'2. AC Monitors'!$E$15),CM859)</f>
        <v>50.946039999999996</v>
      </c>
      <c r="CO859" s="33">
        <f>IF($CA859="DC",CN859+(CI859*(1-'2. AC Monitors'!$D$21)),CN859)</f>
        <v>50.946039999999996</v>
      </c>
      <c r="CP859" s="35">
        <f>('2. AC Monitors'!$A$8*'1. Version 7 Dataset'!$R859)+'2. AC Monitors'!$C$8</f>
        <v>46.003</v>
      </c>
      <c r="CQ859" s="35">
        <f t="shared" si="97"/>
        <v>0</v>
      </c>
      <c r="CR859" s="33">
        <f>(IF(CD859=TRUE,CI859+(CI859*'2. AC Monitors'!$D$15),'1. Version 7 Dataset'!CI859))*0.85</f>
        <v>52.311549999999997</v>
      </c>
      <c r="CS859" s="35">
        <f t="shared" si="98"/>
        <v>0</v>
      </c>
      <c r="CT859" s="35">
        <f>($AZ859*$R859*'3. Signage Displays'!$A$7)+'3. Signage Displays'!$B$7*TANH('3. Signage Displays'!$C$7*('1. Version 7 Dataset'!$R859+'3. Signage Displays'!$D$7)+'3. Signage Displays'!$E$7)+'3. Signage Displays'!$F$7</f>
        <v>38.571819626443201</v>
      </c>
      <c r="CU859" s="36">
        <f>($AZ859*$R859*'3. Signage Displays'!$A$7)</f>
        <v>4.7435220000000005</v>
      </c>
      <c r="CV859" s="37">
        <f>BE859-(AZ859*R859*'3. Signage Displays'!$A$7)</f>
        <v>17.876477999999999</v>
      </c>
      <c r="CW859" s="37">
        <f>IF(CC859=TRUE,CV859-(CT859*'3. Signage Displays'!$A$12),CV859)</f>
        <v>17.876477999999999</v>
      </c>
      <c r="CX859" s="38">
        <f>'3. Signage Displays'!$B$7*TANH('3. Signage Displays'!$C$7*('1. Version 7 Dataset'!R859+'3. Signage Displays'!$D$7)+'3. Signage Displays'!$E$7)+'3. Signage Displays'!$F$7</f>
        <v>33.828297626443195</v>
      </c>
      <c r="CY859" s="28">
        <f t="shared" si="99"/>
        <v>1</v>
      </c>
    </row>
    <row r="860" spans="1:103" s="17" customFormat="1" ht="19.5" customHeight="1">
      <c r="A860" s="28">
        <v>616</v>
      </c>
      <c r="B860" s="29" t="s">
        <v>1268</v>
      </c>
      <c r="C860" s="29" t="s">
        <v>1421</v>
      </c>
      <c r="D860" s="29" t="s">
        <v>1422</v>
      </c>
      <c r="E860" s="29" t="s">
        <v>1271</v>
      </c>
      <c r="F860" s="29" t="s">
        <v>1423</v>
      </c>
      <c r="G860" s="29" t="s">
        <v>1424</v>
      </c>
      <c r="H860" s="29"/>
      <c r="I860" s="29" t="s">
        <v>78</v>
      </c>
      <c r="J860" s="29" t="s">
        <v>132</v>
      </c>
      <c r="K860" s="29"/>
      <c r="L860" s="29" t="s">
        <v>80</v>
      </c>
      <c r="M860" s="29"/>
      <c r="N860" s="30">
        <v>500</v>
      </c>
      <c r="O860" s="30">
        <v>13.2</v>
      </c>
      <c r="P860" s="30">
        <v>23.5</v>
      </c>
      <c r="Q860" s="31">
        <v>27</v>
      </c>
      <c r="R860" s="30">
        <v>310.47000000000003</v>
      </c>
      <c r="S860" s="30">
        <v>1.78</v>
      </c>
      <c r="T860" s="30">
        <v>1440</v>
      </c>
      <c r="U860" s="30">
        <v>2560</v>
      </c>
      <c r="V860" s="32">
        <v>3.7</v>
      </c>
      <c r="W860" s="30">
        <v>11874</v>
      </c>
      <c r="X860" s="30">
        <v>60</v>
      </c>
      <c r="Y860" s="30">
        <v>35.4</v>
      </c>
      <c r="Z860" s="29" t="s">
        <v>81</v>
      </c>
      <c r="AA860" s="29" t="s">
        <v>82</v>
      </c>
      <c r="AB860" s="30">
        <v>60</v>
      </c>
      <c r="AC860" s="30">
        <v>60</v>
      </c>
      <c r="AD860" s="29" t="s">
        <v>84</v>
      </c>
      <c r="AE860" s="29" t="s">
        <v>83</v>
      </c>
      <c r="AF860" s="29" t="s">
        <v>734</v>
      </c>
      <c r="AG860" s="29"/>
      <c r="AH860" s="29" t="s">
        <v>86</v>
      </c>
      <c r="AI860" s="29"/>
      <c r="AJ860" s="29" t="s">
        <v>86</v>
      </c>
      <c r="AK860" s="29" t="s">
        <v>86</v>
      </c>
      <c r="AL860" s="29" t="s">
        <v>87</v>
      </c>
      <c r="AM860" s="29"/>
      <c r="AN860" s="29" t="s">
        <v>86</v>
      </c>
      <c r="AO860" s="29" t="s">
        <v>86</v>
      </c>
      <c r="AP860" s="29" t="s">
        <v>86</v>
      </c>
      <c r="AQ860" s="29" t="s">
        <v>96</v>
      </c>
      <c r="AR860" s="29"/>
      <c r="AS860" s="29" t="s">
        <v>84</v>
      </c>
      <c r="AT860" s="29" t="s">
        <v>89</v>
      </c>
      <c r="AU860" s="29"/>
      <c r="AV860" s="30">
        <v>1</v>
      </c>
      <c r="AW860" s="29" t="s">
        <v>84</v>
      </c>
      <c r="AX860" s="29" t="s">
        <v>83</v>
      </c>
      <c r="AY860" s="30">
        <v>250</v>
      </c>
      <c r="AZ860" s="30">
        <v>312</v>
      </c>
      <c r="BA860" s="30">
        <v>281.3</v>
      </c>
      <c r="BB860" s="30">
        <v>200.1</v>
      </c>
      <c r="BC860" s="29"/>
      <c r="BD860" s="29"/>
      <c r="BE860" s="30">
        <v>25.37</v>
      </c>
      <c r="BF860" s="29"/>
      <c r="BG860" s="30">
        <v>0.3</v>
      </c>
      <c r="BH860" s="29"/>
      <c r="BI860" s="29"/>
      <c r="BJ860" s="30">
        <v>0.25</v>
      </c>
      <c r="BK860" s="30">
        <v>79.48</v>
      </c>
      <c r="BL860" s="30">
        <v>79.48</v>
      </c>
      <c r="BM860" s="30">
        <v>81.36</v>
      </c>
      <c r="BN860" s="29"/>
      <c r="BO860" s="29"/>
      <c r="BP860" s="30">
        <v>0.26</v>
      </c>
      <c r="BQ860" s="30">
        <v>0.31</v>
      </c>
      <c r="BR860" s="30">
        <v>0.28999999999999998</v>
      </c>
      <c r="BS860" s="30">
        <v>25.49</v>
      </c>
      <c r="BT860" s="30">
        <v>79.930000000000007</v>
      </c>
      <c r="BU860" s="29"/>
      <c r="BV860" s="30">
        <v>0</v>
      </c>
      <c r="BW860" s="28">
        <v>616</v>
      </c>
      <c r="BX860" s="33">
        <f t="shared" si="94"/>
        <v>79.492620000000002</v>
      </c>
      <c r="BY860" s="34">
        <f>IF(COUNTIF($G$2:G860,G860)=1,1,0)</f>
        <v>1</v>
      </c>
      <c r="BZ860" s="34">
        <f t="shared" si="95"/>
        <v>2</v>
      </c>
      <c r="CA860" s="28" t="s">
        <v>3405</v>
      </c>
      <c r="CB860" s="34" t="b">
        <f t="shared" si="100"/>
        <v>0</v>
      </c>
      <c r="CC860" s="34" t="b">
        <f t="shared" si="96"/>
        <v>0</v>
      </c>
      <c r="CD860" s="34" t="b">
        <f t="array" ref="CD860">ISNUMBER(SEARCH("Touch Screen",$AJ860))</f>
        <v>0</v>
      </c>
      <c r="CE860" s="34"/>
      <c r="CF860" s="34"/>
      <c r="CG860" s="32">
        <v>35.4</v>
      </c>
      <c r="CH860" s="28">
        <v>1</v>
      </c>
      <c r="CI860" s="33">
        <f>('2. AC Monitors'!$A$8*'1. Version 7 Dataset'!$R860)+('1. Version 7 Dataset'!$V860*'2. AC Monitors'!$B$8)+'2. AC Monitors'!$C$8</f>
        <v>61.417340000000003</v>
      </c>
      <c r="CJ860" s="35">
        <f>BX860-('2. AC Monitors'!$B$8*V860)</f>
        <v>63.952620000000003</v>
      </c>
      <c r="CK860" s="33">
        <f>IF($CH860=0,CJ860,CJ860-('2. AC Monitors'!$A$15*'1. Version 7 Dataset'!$CG860))</f>
        <v>58.99662</v>
      </c>
      <c r="CL860" s="33">
        <f>IF($CC860=TRUE,'1. Version 7 Dataset'!CK860-($CI860*'2. AC Monitors'!$B$15),'1. Version 7 Dataset'!CK860)</f>
        <v>58.99662</v>
      </c>
      <c r="CM860" s="33">
        <f>IF($CD860=TRUE,CL860-($CI860*'2. AC Monitors'!$D$15),CL860)</f>
        <v>58.99662</v>
      </c>
      <c r="CN860" s="33">
        <f>IF($CB860=TRUE,CM860-($CI860*'2. AC Monitors'!$E$15),CM860)</f>
        <v>58.99662</v>
      </c>
      <c r="CO860" s="33">
        <f>IF($CA860="DC",CN860+(CI860*(1-'2. AC Monitors'!$D$21)),CN860)</f>
        <v>58.99662</v>
      </c>
      <c r="CP860" s="35">
        <f>('2. AC Monitors'!$A$8*'1. Version 7 Dataset'!$R860)+'2. AC Monitors'!$C$8</f>
        <v>45.877340000000004</v>
      </c>
      <c r="CQ860" s="35">
        <f t="shared" si="97"/>
        <v>0</v>
      </c>
      <c r="CR860" s="33">
        <f>(IF(CD860=TRUE,CI860+(CI860*'2. AC Monitors'!$D$15),'1. Version 7 Dataset'!CI860))*0.85</f>
        <v>52.204739000000004</v>
      </c>
      <c r="CS860" s="35">
        <f t="shared" si="98"/>
        <v>0</v>
      </c>
      <c r="CT860" s="35">
        <f>($AZ860*$R860*'3. Signage Displays'!$A$7)+'3. Signage Displays'!$B$7*TANH('3. Signage Displays'!$C$7*('1. Version 7 Dataset'!$R860+'3. Signage Displays'!$D$7)+'3. Signage Displays'!$E$7)+'3. Signage Displays'!$F$7</f>
        <v>37.641980273003597</v>
      </c>
      <c r="CU860" s="36">
        <f>($AZ860*$R860*'3. Signage Displays'!$A$7)</f>
        <v>3.874665600000001</v>
      </c>
      <c r="CV860" s="37">
        <f>BE860-(AZ860*R860*'3. Signage Displays'!$A$7)</f>
        <v>21.495334400000001</v>
      </c>
      <c r="CW860" s="37">
        <f>IF(CC860=TRUE,CV860-(CT860*'3. Signage Displays'!$A$12),CV860)</f>
        <v>21.495334400000001</v>
      </c>
      <c r="CX860" s="38">
        <f>'3. Signage Displays'!$B$7*TANH('3. Signage Displays'!$C$7*('1. Version 7 Dataset'!R860+'3. Signage Displays'!$D$7)+'3. Signage Displays'!$E$7)+'3. Signage Displays'!$F$7</f>
        <v>33.767314673003597</v>
      </c>
      <c r="CY860" s="28">
        <f t="shared" si="99"/>
        <v>1</v>
      </c>
    </row>
    <row r="861" spans="1:103" s="17" customFormat="1" ht="19.5" customHeight="1">
      <c r="A861" s="28">
        <v>645</v>
      </c>
      <c r="B861" s="29" t="s">
        <v>446</v>
      </c>
      <c r="C861" s="29" t="s">
        <v>540</v>
      </c>
      <c r="D861" s="29" t="s">
        <v>541</v>
      </c>
      <c r="E861" s="29" t="s">
        <v>449</v>
      </c>
      <c r="F861" s="29" t="s">
        <v>540</v>
      </c>
      <c r="G861" s="29" t="s">
        <v>541</v>
      </c>
      <c r="H861" s="29"/>
      <c r="I861" s="29" t="s">
        <v>78</v>
      </c>
      <c r="J861" s="29" t="s">
        <v>88</v>
      </c>
      <c r="K861" s="29" t="s">
        <v>158</v>
      </c>
      <c r="L861" s="29" t="s">
        <v>80</v>
      </c>
      <c r="M861" s="29" t="s">
        <v>105</v>
      </c>
      <c r="N861" s="30">
        <v>1000</v>
      </c>
      <c r="O861" s="30">
        <v>12.2</v>
      </c>
      <c r="P861" s="30">
        <v>21.8</v>
      </c>
      <c r="Q861" s="31">
        <v>25</v>
      </c>
      <c r="R861" s="30">
        <v>266.58999999999997</v>
      </c>
      <c r="S861" s="30">
        <v>1.78</v>
      </c>
      <c r="T861" s="30">
        <v>1440</v>
      </c>
      <c r="U861" s="30">
        <v>2560</v>
      </c>
      <c r="V861" s="32">
        <v>3.7</v>
      </c>
      <c r="W861" s="30">
        <v>13828</v>
      </c>
      <c r="X861" s="30">
        <v>60</v>
      </c>
      <c r="Y861" s="30">
        <v>35.4</v>
      </c>
      <c r="Z861" s="29" t="s">
        <v>81</v>
      </c>
      <c r="AA861" s="29" t="s">
        <v>82</v>
      </c>
      <c r="AB861" s="30">
        <v>118</v>
      </c>
      <c r="AC861" s="30">
        <v>118</v>
      </c>
      <c r="AD861" s="29" t="s">
        <v>84</v>
      </c>
      <c r="AE861" s="29" t="s">
        <v>83</v>
      </c>
      <c r="AF861" s="29" t="s">
        <v>542</v>
      </c>
      <c r="AG861" s="29" t="s">
        <v>105</v>
      </c>
      <c r="AH861" s="29" t="s">
        <v>86</v>
      </c>
      <c r="AI861" s="29" t="s">
        <v>105</v>
      </c>
      <c r="AJ861" s="29" t="s">
        <v>86</v>
      </c>
      <c r="AK861" s="29" t="s">
        <v>86</v>
      </c>
      <c r="AL861" s="29" t="s">
        <v>87</v>
      </c>
      <c r="AM861" s="29" t="s">
        <v>105</v>
      </c>
      <c r="AN861" s="29" t="s">
        <v>86</v>
      </c>
      <c r="AO861" s="29" t="s">
        <v>86</v>
      </c>
      <c r="AP861" s="29" t="s">
        <v>86</v>
      </c>
      <c r="AQ861" s="29" t="s">
        <v>96</v>
      </c>
      <c r="AR861" s="29" t="s">
        <v>105</v>
      </c>
      <c r="AS861" s="29" t="s">
        <v>84</v>
      </c>
      <c r="AT861" s="29" t="s">
        <v>89</v>
      </c>
      <c r="AU861" s="29" t="s">
        <v>105</v>
      </c>
      <c r="AV861" s="30">
        <v>5</v>
      </c>
      <c r="AW861" s="29" t="s">
        <v>84</v>
      </c>
      <c r="AX861" s="29" t="s">
        <v>83</v>
      </c>
      <c r="AY861" s="30">
        <v>350</v>
      </c>
      <c r="AZ861" s="30">
        <v>327.9</v>
      </c>
      <c r="BA861" s="30">
        <v>304.7</v>
      </c>
      <c r="BB861" s="30">
        <v>200</v>
      </c>
      <c r="BC861" s="29"/>
      <c r="BD861" s="29"/>
      <c r="BE861" s="30">
        <v>23.83</v>
      </c>
      <c r="BF861" s="29"/>
      <c r="BG861" s="30">
        <v>0.33</v>
      </c>
      <c r="BH861" s="29"/>
      <c r="BI861" s="29"/>
      <c r="BJ861" s="30">
        <v>0.27</v>
      </c>
      <c r="BK861" s="30">
        <v>74.91</v>
      </c>
      <c r="BL861" s="30">
        <v>74.91</v>
      </c>
      <c r="BM861" s="30">
        <v>75.900000000000006</v>
      </c>
      <c r="BN861" s="29"/>
      <c r="BO861" s="29"/>
      <c r="BP861" s="30">
        <v>0.34</v>
      </c>
      <c r="BQ861" s="30">
        <v>0.39</v>
      </c>
      <c r="BR861" s="29"/>
      <c r="BS861" s="30">
        <v>23.76</v>
      </c>
      <c r="BT861" s="30">
        <v>75.08</v>
      </c>
      <c r="BU861" s="29"/>
      <c r="BV861" s="30">
        <v>0</v>
      </c>
      <c r="BW861" s="28">
        <v>645</v>
      </c>
      <c r="BX861" s="33">
        <f t="shared" si="94"/>
        <v>74.941799999999986</v>
      </c>
      <c r="BY861" s="34">
        <f>IF(COUNTIF($G$2:G861,G861)=1,1,0)</f>
        <v>1</v>
      </c>
      <c r="BZ861" s="34">
        <f t="shared" si="95"/>
        <v>2</v>
      </c>
      <c r="CA861" s="28" t="s">
        <v>3405</v>
      </c>
      <c r="CB861" s="34" t="b">
        <f t="shared" si="100"/>
        <v>0</v>
      </c>
      <c r="CC861" s="34" t="b">
        <f t="shared" si="96"/>
        <v>0</v>
      </c>
      <c r="CD861" s="34" t="b">
        <f t="array" ref="CD861">ISNUMBER(SEARCH("Touch Screen",$AJ861))</f>
        <v>0</v>
      </c>
      <c r="CE861" s="34"/>
      <c r="CF861" s="34"/>
      <c r="CG861" s="32">
        <v>35.4</v>
      </c>
      <c r="CH861" s="28">
        <v>1</v>
      </c>
      <c r="CI861" s="33">
        <f>('2. AC Monitors'!$A$8*'1. Version 7 Dataset'!$R861)+('1. Version 7 Dataset'!$V861*'2. AC Monitors'!$B$8)+'2. AC Monitors'!$C$8</f>
        <v>56.063979999999994</v>
      </c>
      <c r="CJ861" s="35">
        <f>BX861-('2. AC Monitors'!$B$8*V861)</f>
        <v>59.401799999999987</v>
      </c>
      <c r="CK861" s="33">
        <f>IF($CH861=0,CJ861,CJ861-('2. AC Monitors'!$A$15*'1. Version 7 Dataset'!$CG861))</f>
        <v>54.445799999999984</v>
      </c>
      <c r="CL861" s="33">
        <f>IF($CC861=TRUE,'1. Version 7 Dataset'!CK861-($CI861*'2. AC Monitors'!$B$15),'1. Version 7 Dataset'!CK861)</f>
        <v>54.445799999999984</v>
      </c>
      <c r="CM861" s="33">
        <f>IF($CD861=TRUE,CL861-($CI861*'2. AC Monitors'!$D$15),CL861)</f>
        <v>54.445799999999984</v>
      </c>
      <c r="CN861" s="33">
        <f>IF($CB861=TRUE,CM861-($CI861*'2. AC Monitors'!$E$15),CM861)</f>
        <v>54.445799999999984</v>
      </c>
      <c r="CO861" s="33">
        <f>IF($CA861="DC",CN861+(CI861*(1-'2. AC Monitors'!$D$21)),CN861)</f>
        <v>54.445799999999984</v>
      </c>
      <c r="CP861" s="35">
        <f>('2. AC Monitors'!$A$8*'1. Version 7 Dataset'!$R861)+'2. AC Monitors'!$C$8</f>
        <v>40.523979999999995</v>
      </c>
      <c r="CQ861" s="35">
        <f t="shared" si="97"/>
        <v>0</v>
      </c>
      <c r="CR861" s="33">
        <f>(IF(CD861=TRUE,CI861+(CI861*'2. AC Monitors'!$D$15),'1. Version 7 Dataset'!CI861))*0.85</f>
        <v>47.654382999999996</v>
      </c>
      <c r="CS861" s="35">
        <f t="shared" si="98"/>
        <v>0</v>
      </c>
      <c r="CT861" s="35">
        <f>($AZ861*$R861*'3. Signage Displays'!$A$7)+'3. Signage Displays'!$B$7*TANH('3. Signage Displays'!$C$7*('1. Version 7 Dataset'!$R861+'3. Signage Displays'!$D$7)+'3. Signage Displays'!$E$7)+'3. Signage Displays'!$F$7</f>
        <v>34.659625702943536</v>
      </c>
      <c r="CU861" s="36">
        <f>($AZ861*$R861*'3. Signage Displays'!$A$7)</f>
        <v>3.49659444</v>
      </c>
      <c r="CV861" s="37">
        <f>BE861-(AZ861*R861*'3. Signage Displays'!$A$7)</f>
        <v>20.333405559999999</v>
      </c>
      <c r="CW861" s="37">
        <f>IF(CC861=TRUE,CV861-(CT861*'3. Signage Displays'!$A$12),CV861)</f>
        <v>20.333405559999999</v>
      </c>
      <c r="CX861" s="38">
        <f>'3. Signage Displays'!$B$7*TANH('3. Signage Displays'!$C$7*('1. Version 7 Dataset'!R861+'3. Signage Displays'!$D$7)+'3. Signage Displays'!$E$7)+'3. Signage Displays'!$F$7</f>
        <v>31.163031262943534</v>
      </c>
      <c r="CY861" s="28">
        <f t="shared" si="99"/>
        <v>1</v>
      </c>
    </row>
    <row r="862" spans="1:103" s="17" customFormat="1" ht="19.5" customHeight="1">
      <c r="A862" s="28">
        <v>664</v>
      </c>
      <c r="B862" s="29" t="s">
        <v>446</v>
      </c>
      <c r="C862" s="29" t="s">
        <v>543</v>
      </c>
      <c r="D862" s="29" t="s">
        <v>544</v>
      </c>
      <c r="E862" s="29" t="s">
        <v>449</v>
      </c>
      <c r="F862" s="29" t="s">
        <v>543</v>
      </c>
      <c r="G862" s="29" t="s">
        <v>544</v>
      </c>
      <c r="H862" s="29"/>
      <c r="I862" s="29" t="s">
        <v>78</v>
      </c>
      <c r="J862" s="29" t="s">
        <v>100</v>
      </c>
      <c r="K862" s="29" t="s">
        <v>105</v>
      </c>
      <c r="L862" s="29" t="s">
        <v>80</v>
      </c>
      <c r="M862" s="29" t="s">
        <v>105</v>
      </c>
      <c r="N862" s="30">
        <v>1000</v>
      </c>
      <c r="O862" s="30">
        <v>13.2</v>
      </c>
      <c r="P862" s="30">
        <v>23.5</v>
      </c>
      <c r="Q862" s="31">
        <v>27</v>
      </c>
      <c r="R862" s="30">
        <v>310.5</v>
      </c>
      <c r="S862" s="30">
        <v>1.78</v>
      </c>
      <c r="T862" s="30">
        <v>1440</v>
      </c>
      <c r="U862" s="30">
        <v>2560</v>
      </c>
      <c r="V862" s="32">
        <v>3.7</v>
      </c>
      <c r="W862" s="30">
        <v>11834</v>
      </c>
      <c r="X862" s="30">
        <v>60</v>
      </c>
      <c r="Y862" s="30">
        <v>33.4</v>
      </c>
      <c r="Z862" s="29" t="s">
        <v>86</v>
      </c>
      <c r="AA862" s="29" t="s">
        <v>82</v>
      </c>
      <c r="AB862" s="30">
        <v>89</v>
      </c>
      <c r="AC862" s="30">
        <v>89</v>
      </c>
      <c r="AD862" s="29" t="s">
        <v>84</v>
      </c>
      <c r="AE862" s="29" t="s">
        <v>83</v>
      </c>
      <c r="AF862" s="29" t="s">
        <v>168</v>
      </c>
      <c r="AG862" s="29" t="s">
        <v>105</v>
      </c>
      <c r="AH862" s="29" t="s">
        <v>86</v>
      </c>
      <c r="AI862" s="29" t="s">
        <v>105</v>
      </c>
      <c r="AJ862" s="29" t="s">
        <v>86</v>
      </c>
      <c r="AK862" s="29" t="s">
        <v>86</v>
      </c>
      <c r="AL862" s="29" t="s">
        <v>87</v>
      </c>
      <c r="AM862" s="29" t="s">
        <v>105</v>
      </c>
      <c r="AN862" s="29" t="s">
        <v>86</v>
      </c>
      <c r="AO862" s="29" t="s">
        <v>86</v>
      </c>
      <c r="AP862" s="29" t="s">
        <v>86</v>
      </c>
      <c r="AQ862" s="29" t="s">
        <v>96</v>
      </c>
      <c r="AR862" s="29" t="s">
        <v>105</v>
      </c>
      <c r="AS862" s="29" t="s">
        <v>84</v>
      </c>
      <c r="AT862" s="29" t="s">
        <v>89</v>
      </c>
      <c r="AU862" s="29" t="s">
        <v>105</v>
      </c>
      <c r="AV862" s="30">
        <v>4</v>
      </c>
      <c r="AW862" s="29" t="s">
        <v>84</v>
      </c>
      <c r="AX862" s="29" t="s">
        <v>83</v>
      </c>
      <c r="AY862" s="30">
        <v>350</v>
      </c>
      <c r="AZ862" s="30">
        <v>370</v>
      </c>
      <c r="BA862" s="30">
        <v>238</v>
      </c>
      <c r="BB862" s="30">
        <v>200</v>
      </c>
      <c r="BC862" s="29"/>
      <c r="BD862" s="29"/>
      <c r="BE862" s="30">
        <v>24.94</v>
      </c>
      <c r="BF862" s="29"/>
      <c r="BG862" s="30">
        <v>0.33</v>
      </c>
      <c r="BH862" s="30">
        <v>0.33</v>
      </c>
      <c r="BI862" s="29"/>
      <c r="BJ862" s="30">
        <v>0.28999999999999998</v>
      </c>
      <c r="BK862" s="30">
        <v>78.349999999999994</v>
      </c>
      <c r="BL862" s="30">
        <v>78.349999999999994</v>
      </c>
      <c r="BM862" s="30">
        <v>81.3</v>
      </c>
      <c r="BN862" s="29"/>
      <c r="BO862" s="29"/>
      <c r="BP862" s="30">
        <v>0.34</v>
      </c>
      <c r="BQ862" s="30">
        <v>0.38</v>
      </c>
      <c r="BR862" s="30">
        <v>0.38</v>
      </c>
      <c r="BS862" s="30">
        <v>24.93</v>
      </c>
      <c r="BT862" s="30">
        <v>78.599999999999994</v>
      </c>
      <c r="BU862" s="29"/>
      <c r="BV862" s="30">
        <v>0</v>
      </c>
      <c r="BW862" s="28">
        <v>664</v>
      </c>
      <c r="BX862" s="33">
        <f t="shared" si="94"/>
        <v>78.345059999999989</v>
      </c>
      <c r="BY862" s="34">
        <f>IF(COUNTIF($G$2:G862,G862)=1,1,0)</f>
        <v>1</v>
      </c>
      <c r="BZ862" s="34">
        <f t="shared" si="95"/>
        <v>2</v>
      </c>
      <c r="CA862" s="28" t="s">
        <v>3405</v>
      </c>
      <c r="CB862" s="34" t="b">
        <f t="shared" si="100"/>
        <v>0</v>
      </c>
      <c r="CC862" s="34" t="b">
        <f t="shared" si="96"/>
        <v>0</v>
      </c>
      <c r="CD862" s="34" t="b">
        <f t="array" ref="CD862">ISNUMBER(SEARCH("Touch Screen",$AJ862))</f>
        <v>0</v>
      </c>
      <c r="CE862" s="34"/>
      <c r="CF862" s="34"/>
      <c r="CG862" s="32">
        <v>33.4</v>
      </c>
      <c r="CH862" s="28">
        <v>1</v>
      </c>
      <c r="CI862" s="33">
        <f>('2. AC Monitors'!$A$8*'1. Version 7 Dataset'!$R862)+('1. Version 7 Dataset'!$V862*'2. AC Monitors'!$B$8)+'2. AC Monitors'!$C$8</f>
        <v>61.420999999999999</v>
      </c>
      <c r="CJ862" s="35">
        <f>BX862-('2. AC Monitors'!$B$8*V862)</f>
        <v>62.80505999999999</v>
      </c>
      <c r="CK862" s="33">
        <f>IF($CH862=0,CJ862,CJ862-('2. AC Monitors'!$A$15*'1. Version 7 Dataset'!$CG862))</f>
        <v>58.129059999999988</v>
      </c>
      <c r="CL862" s="33">
        <f>IF($CC862=TRUE,'1. Version 7 Dataset'!CK862-($CI862*'2. AC Monitors'!$B$15),'1. Version 7 Dataset'!CK862)</f>
        <v>58.129059999999988</v>
      </c>
      <c r="CM862" s="33">
        <f>IF($CD862=TRUE,CL862-($CI862*'2. AC Monitors'!$D$15),CL862)</f>
        <v>58.129059999999988</v>
      </c>
      <c r="CN862" s="33">
        <f>IF($CB862=TRUE,CM862-($CI862*'2. AC Monitors'!$E$15),CM862)</f>
        <v>58.129059999999988</v>
      </c>
      <c r="CO862" s="33">
        <f>IF($CA862="DC",CN862+(CI862*(1-'2. AC Monitors'!$D$21)),CN862)</f>
        <v>58.129059999999988</v>
      </c>
      <c r="CP862" s="35">
        <f>('2. AC Monitors'!$A$8*'1. Version 7 Dataset'!$R862)+'2. AC Monitors'!$C$8</f>
        <v>45.881</v>
      </c>
      <c r="CQ862" s="35">
        <f t="shared" si="97"/>
        <v>0</v>
      </c>
      <c r="CR862" s="33">
        <f>(IF(CD862=TRUE,CI862+(CI862*'2. AC Monitors'!$D$15),'1. Version 7 Dataset'!CI862))*0.85</f>
        <v>52.207850000000001</v>
      </c>
      <c r="CS862" s="35">
        <f t="shared" si="98"/>
        <v>0</v>
      </c>
      <c r="CT862" s="35">
        <f>($AZ862*$R862*'3. Signage Displays'!$A$7)+'3. Signage Displays'!$B$7*TANH('3. Signage Displays'!$C$7*('1. Version 7 Dataset'!$R862+'3. Signage Displays'!$D$7)+'3. Signage Displays'!$E$7)+'3. Signage Displays'!$F$7</f>
        <v>38.364490977577432</v>
      </c>
      <c r="CU862" s="36">
        <f>($AZ862*$R862*'3. Signage Displays'!$A$7)</f>
        <v>4.5954000000000006</v>
      </c>
      <c r="CV862" s="37">
        <f>BE862-(AZ862*R862*'3. Signage Displays'!$A$7)</f>
        <v>20.3446</v>
      </c>
      <c r="CW862" s="37">
        <f>IF(CC862=TRUE,CV862-(CT862*'3. Signage Displays'!$A$12),CV862)</f>
        <v>20.3446</v>
      </c>
      <c r="CX862" s="38">
        <f>'3. Signage Displays'!$B$7*TANH('3. Signage Displays'!$C$7*('1. Version 7 Dataset'!R862+'3. Signage Displays'!$D$7)+'3. Signage Displays'!$E$7)+'3. Signage Displays'!$F$7</f>
        <v>33.769090977577434</v>
      </c>
      <c r="CY862" s="28">
        <f t="shared" si="99"/>
        <v>1</v>
      </c>
    </row>
    <row r="863" spans="1:103" s="17" customFormat="1" ht="19.5" customHeight="1">
      <c r="A863" s="28">
        <v>700</v>
      </c>
      <c r="B863" s="29" t="s">
        <v>72</v>
      </c>
      <c r="C863" s="29" t="s">
        <v>252</v>
      </c>
      <c r="D863" s="29" t="s">
        <v>253</v>
      </c>
      <c r="E863" s="29" t="s">
        <v>75</v>
      </c>
      <c r="F863" s="29" t="s">
        <v>252</v>
      </c>
      <c r="G863" s="29" t="s">
        <v>253</v>
      </c>
      <c r="H863" s="29"/>
      <c r="I863" s="29" t="s">
        <v>78</v>
      </c>
      <c r="J863" s="29" t="s">
        <v>79</v>
      </c>
      <c r="K863" s="29"/>
      <c r="L863" s="29" t="s">
        <v>80</v>
      </c>
      <c r="M863" s="29"/>
      <c r="N863" s="30">
        <v>1000</v>
      </c>
      <c r="O863" s="30">
        <v>12.2</v>
      </c>
      <c r="P863" s="30">
        <v>21.8</v>
      </c>
      <c r="Q863" s="31">
        <v>25</v>
      </c>
      <c r="R863" s="30">
        <v>266.56</v>
      </c>
      <c r="S863" s="30">
        <v>1.78</v>
      </c>
      <c r="T863" s="30">
        <v>1440</v>
      </c>
      <c r="U863" s="30">
        <v>2560</v>
      </c>
      <c r="V863" s="32">
        <v>3.7</v>
      </c>
      <c r="W863" s="30">
        <v>13829</v>
      </c>
      <c r="X863" s="30">
        <v>60</v>
      </c>
      <c r="Y863" s="30">
        <v>35</v>
      </c>
      <c r="Z863" s="29" t="s">
        <v>81</v>
      </c>
      <c r="AA863" s="29" t="s">
        <v>82</v>
      </c>
      <c r="AB863" s="29"/>
      <c r="AC863" s="29"/>
      <c r="AD863" s="29" t="s">
        <v>83</v>
      </c>
      <c r="AE863" s="29" t="s">
        <v>84</v>
      </c>
      <c r="AF863" s="29" t="s">
        <v>94</v>
      </c>
      <c r="AG863" s="29" t="s">
        <v>254</v>
      </c>
      <c r="AH863" s="29" t="s">
        <v>86</v>
      </c>
      <c r="AI863" s="29"/>
      <c r="AJ863" s="29" t="s">
        <v>86</v>
      </c>
      <c r="AK863" s="29" t="s">
        <v>86</v>
      </c>
      <c r="AL863" s="29" t="s">
        <v>87</v>
      </c>
      <c r="AM863" s="29" t="s">
        <v>254</v>
      </c>
      <c r="AN863" s="29" t="s">
        <v>86</v>
      </c>
      <c r="AO863" s="29" t="s">
        <v>86</v>
      </c>
      <c r="AP863" s="29" t="s">
        <v>86</v>
      </c>
      <c r="AQ863" s="29" t="s">
        <v>96</v>
      </c>
      <c r="AR863" s="29"/>
      <c r="AS863" s="29" t="s">
        <v>84</v>
      </c>
      <c r="AT863" s="29" t="s">
        <v>89</v>
      </c>
      <c r="AU863" s="29"/>
      <c r="AV863" s="29"/>
      <c r="AW863" s="29" t="s">
        <v>84</v>
      </c>
      <c r="AX863" s="29" t="s">
        <v>84</v>
      </c>
      <c r="AY863" s="30">
        <v>350</v>
      </c>
      <c r="AZ863" s="30">
        <v>371.4</v>
      </c>
      <c r="BA863" s="30">
        <v>294.3</v>
      </c>
      <c r="BB863" s="30">
        <v>202.4</v>
      </c>
      <c r="BC863" s="29"/>
      <c r="BD863" s="29"/>
      <c r="BE863" s="30">
        <v>21.43</v>
      </c>
      <c r="BF863" s="29"/>
      <c r="BG863" s="30">
        <v>0.27</v>
      </c>
      <c r="BH863" s="29"/>
      <c r="BI863" s="29"/>
      <c r="BJ863" s="30">
        <v>0.26</v>
      </c>
      <c r="BK863" s="30">
        <v>67.239999999999995</v>
      </c>
      <c r="BL863" s="30">
        <v>67.239999999999995</v>
      </c>
      <c r="BM863" s="30">
        <v>68.91</v>
      </c>
      <c r="BN863" s="29"/>
      <c r="BO863" s="29"/>
      <c r="BP863" s="30">
        <v>0.35</v>
      </c>
      <c r="BQ863" s="30">
        <v>0.37</v>
      </c>
      <c r="BR863" s="29"/>
      <c r="BS863" s="30">
        <v>21.39</v>
      </c>
      <c r="BT863" s="30">
        <v>67.69</v>
      </c>
      <c r="BU863" s="29"/>
      <c r="BV863" s="30">
        <v>0</v>
      </c>
      <c r="BW863" s="28">
        <v>700</v>
      </c>
      <c r="BX863" s="33">
        <f t="shared" si="94"/>
        <v>67.241759999999999</v>
      </c>
      <c r="BY863" s="34">
        <f>IF(COUNTIF($G$2:G863,G863)=1,1,0)</f>
        <v>1</v>
      </c>
      <c r="BZ863" s="34">
        <f t="shared" si="95"/>
        <v>2</v>
      </c>
      <c r="CA863" s="28" t="s">
        <v>3405</v>
      </c>
      <c r="CB863" s="34" t="b">
        <f t="shared" si="100"/>
        <v>0</v>
      </c>
      <c r="CC863" s="34" t="b">
        <f t="shared" si="96"/>
        <v>0</v>
      </c>
      <c r="CD863" s="34" t="b">
        <f t="array" ref="CD863">ISNUMBER(SEARCH("Touch Screen",$AJ863))</f>
        <v>0</v>
      </c>
      <c r="CE863" s="34"/>
      <c r="CF863" s="34"/>
      <c r="CG863" s="32">
        <v>35</v>
      </c>
      <c r="CH863" s="28">
        <v>1</v>
      </c>
      <c r="CI863" s="33">
        <f>('2. AC Monitors'!$A$8*'1. Version 7 Dataset'!$R863)+('1. Version 7 Dataset'!$V863*'2. AC Monitors'!$B$8)+'2. AC Monitors'!$C$8</f>
        <v>56.060319999999997</v>
      </c>
      <c r="CJ863" s="35">
        <f>BX863-('2. AC Monitors'!$B$8*V863)</f>
        <v>51.70176</v>
      </c>
      <c r="CK863" s="33">
        <f>IF($CH863=0,CJ863,CJ863-('2. AC Monitors'!$A$15*'1. Version 7 Dataset'!$CG863))</f>
        <v>46.801760000000002</v>
      </c>
      <c r="CL863" s="33">
        <f>IF($CC863=TRUE,'1. Version 7 Dataset'!CK863-($CI863*'2. AC Monitors'!$B$15),'1. Version 7 Dataset'!CK863)</f>
        <v>46.801760000000002</v>
      </c>
      <c r="CM863" s="33">
        <f>IF($CD863=TRUE,CL863-($CI863*'2. AC Monitors'!$D$15),CL863)</f>
        <v>46.801760000000002</v>
      </c>
      <c r="CN863" s="33">
        <f>IF($CB863=TRUE,CM863-($CI863*'2. AC Monitors'!$E$15),CM863)</f>
        <v>46.801760000000002</v>
      </c>
      <c r="CO863" s="33">
        <f>IF($CA863="DC",CN863+(CI863*(1-'2. AC Monitors'!$D$21)),CN863)</f>
        <v>46.801760000000002</v>
      </c>
      <c r="CP863" s="35">
        <f>('2. AC Monitors'!$A$8*'1. Version 7 Dataset'!$R863)+'2. AC Monitors'!$C$8</f>
        <v>40.520319999999998</v>
      </c>
      <c r="CQ863" s="35">
        <f t="shared" si="97"/>
        <v>0</v>
      </c>
      <c r="CR863" s="33">
        <f>(IF(CD863=TRUE,CI863+(CI863*'2. AC Monitors'!$D$15),'1. Version 7 Dataset'!CI863))*0.85</f>
        <v>47.651271999999999</v>
      </c>
      <c r="CS863" s="35">
        <f t="shared" si="98"/>
        <v>0</v>
      </c>
      <c r="CT863" s="35">
        <f>($AZ863*$R863*'3. Signage Displays'!$A$7)+'3. Signage Displays'!$B$7*TANH('3. Signage Displays'!$C$7*('1. Version 7 Dataset'!$R863+'3. Signage Displays'!$D$7)+'3. Signage Displays'!$E$7)+'3. Signage Displays'!$F$7</f>
        <v>35.121262197112088</v>
      </c>
      <c r="CU863" s="36">
        <f>($AZ863*$R863*'3. Signage Displays'!$A$7)</f>
        <v>3.9600153599999999</v>
      </c>
      <c r="CV863" s="37">
        <f>BE863-(AZ863*R863*'3. Signage Displays'!$A$7)</f>
        <v>17.46998464</v>
      </c>
      <c r="CW863" s="37">
        <f>IF(CC863=TRUE,CV863-(CT863*'3. Signage Displays'!$A$12),CV863)</f>
        <v>17.46998464</v>
      </c>
      <c r="CX863" s="38">
        <f>'3. Signage Displays'!$B$7*TANH('3. Signage Displays'!$C$7*('1. Version 7 Dataset'!R863+'3. Signage Displays'!$D$7)+'3. Signage Displays'!$E$7)+'3. Signage Displays'!$F$7</f>
        <v>31.161246837112092</v>
      </c>
      <c r="CY863" s="28">
        <f t="shared" si="99"/>
        <v>1</v>
      </c>
    </row>
    <row r="864" spans="1:103" s="17" customFormat="1" ht="19.5" customHeight="1">
      <c r="A864" s="28">
        <v>708</v>
      </c>
      <c r="B864" s="29" t="s">
        <v>446</v>
      </c>
      <c r="C864" s="29" t="s">
        <v>550</v>
      </c>
      <c r="D864" s="29" t="s">
        <v>551</v>
      </c>
      <c r="E864" s="29" t="s">
        <v>449</v>
      </c>
      <c r="F864" s="29" t="s">
        <v>552</v>
      </c>
      <c r="G864" s="29" t="s">
        <v>551</v>
      </c>
      <c r="H864" s="29"/>
      <c r="I864" s="29" t="s">
        <v>78</v>
      </c>
      <c r="J864" s="29" t="s">
        <v>132</v>
      </c>
      <c r="K864" s="29"/>
      <c r="L864" s="29" t="s">
        <v>80</v>
      </c>
      <c r="M864" s="29"/>
      <c r="N864" s="30">
        <v>500</v>
      </c>
      <c r="O864" s="30">
        <v>15.7</v>
      </c>
      <c r="P864" s="30">
        <v>27.9</v>
      </c>
      <c r="Q864" s="31">
        <v>32</v>
      </c>
      <c r="R864" s="30">
        <v>437.56</v>
      </c>
      <c r="S864" s="30">
        <v>1.78</v>
      </c>
      <c r="T864" s="30">
        <v>1440</v>
      </c>
      <c r="U864" s="30">
        <v>2560</v>
      </c>
      <c r="V864" s="32">
        <v>3.7</v>
      </c>
      <c r="W864" s="30">
        <v>8425</v>
      </c>
      <c r="X864" s="30">
        <v>60</v>
      </c>
      <c r="Y864" s="30">
        <v>37.299999999999997</v>
      </c>
      <c r="Z864" s="29" t="s">
        <v>81</v>
      </c>
      <c r="AA864" s="29" t="s">
        <v>82</v>
      </c>
      <c r="AB864" s="30">
        <v>3</v>
      </c>
      <c r="AC864" s="30">
        <v>3</v>
      </c>
      <c r="AD864" s="29" t="s">
        <v>83</v>
      </c>
      <c r="AE864" s="29" t="s">
        <v>84</v>
      </c>
      <c r="AF864" s="29" t="s">
        <v>542</v>
      </c>
      <c r="AG864" s="29"/>
      <c r="AH864" s="29" t="s">
        <v>86</v>
      </c>
      <c r="AI864" s="29"/>
      <c r="AJ864" s="29" t="s">
        <v>86</v>
      </c>
      <c r="AK864" s="29" t="s">
        <v>86</v>
      </c>
      <c r="AL864" s="29" t="s">
        <v>87</v>
      </c>
      <c r="AM864" s="29"/>
      <c r="AN864" s="29" t="s">
        <v>86</v>
      </c>
      <c r="AO864" s="29" t="s">
        <v>86</v>
      </c>
      <c r="AP864" s="29" t="s">
        <v>86</v>
      </c>
      <c r="AQ864" s="29" t="s">
        <v>96</v>
      </c>
      <c r="AR864" s="29"/>
      <c r="AS864" s="29" t="s">
        <v>84</v>
      </c>
      <c r="AT864" s="29" t="s">
        <v>89</v>
      </c>
      <c r="AU864" s="29"/>
      <c r="AV864" s="30">
        <v>10</v>
      </c>
      <c r="AW864" s="29" t="s">
        <v>84</v>
      </c>
      <c r="AX864" s="29" t="s">
        <v>83</v>
      </c>
      <c r="AY864" s="30">
        <v>300</v>
      </c>
      <c r="AZ864" s="30">
        <v>321.5</v>
      </c>
      <c r="BA864" s="30">
        <v>217</v>
      </c>
      <c r="BB864" s="30">
        <v>200</v>
      </c>
      <c r="BC864" s="29"/>
      <c r="BD864" s="29"/>
      <c r="BE864" s="30">
        <v>32.36</v>
      </c>
      <c r="BF864" s="29"/>
      <c r="BG864" s="30">
        <v>0.43</v>
      </c>
      <c r="BH864" s="29"/>
      <c r="BI864" s="29"/>
      <c r="BJ864" s="30">
        <v>0.27</v>
      </c>
      <c r="BK864" s="30">
        <v>101.66</v>
      </c>
      <c r="BL864" s="30">
        <v>101.66</v>
      </c>
      <c r="BM864" s="30">
        <v>110.59</v>
      </c>
      <c r="BN864" s="29"/>
      <c r="BO864" s="29"/>
      <c r="BP864" s="30">
        <v>0.31</v>
      </c>
      <c r="BQ864" s="30">
        <v>0.49</v>
      </c>
      <c r="BR864" s="29"/>
      <c r="BS864" s="30">
        <v>33.21</v>
      </c>
      <c r="BT864" s="30">
        <v>104.61</v>
      </c>
      <c r="BU864" s="29"/>
      <c r="BV864" s="30">
        <v>0</v>
      </c>
      <c r="BW864" s="28">
        <v>708</v>
      </c>
      <c r="BX864" s="33">
        <f t="shared" si="94"/>
        <v>101.66417999999999</v>
      </c>
      <c r="BY864" s="34">
        <f>IF(COUNTIF($G$2:G864,G864)=1,1,0)</f>
        <v>1</v>
      </c>
      <c r="BZ864" s="34">
        <f t="shared" si="95"/>
        <v>2</v>
      </c>
      <c r="CA864" s="28" t="s">
        <v>3405</v>
      </c>
      <c r="CB864" s="34" t="b">
        <f t="shared" si="100"/>
        <v>0</v>
      </c>
      <c r="CC864" s="34" t="b">
        <f t="shared" si="96"/>
        <v>0</v>
      </c>
      <c r="CD864" s="34" t="b">
        <f t="array" ref="CD864">ISNUMBER(SEARCH("Touch Screen",$AJ864))</f>
        <v>0</v>
      </c>
      <c r="CE864" s="34"/>
      <c r="CF864" s="34"/>
      <c r="CG864" s="32">
        <v>37.299999999999997</v>
      </c>
      <c r="CH864" s="28">
        <v>1</v>
      </c>
      <c r="CI864" s="33">
        <f>('2. AC Monitors'!$A$8*'1. Version 7 Dataset'!$R864)+('1. Version 7 Dataset'!$V864*'2. AC Monitors'!$B$8)+'2. AC Monitors'!$C$8</f>
        <v>76.922319999999999</v>
      </c>
      <c r="CJ864" s="35">
        <f>BX864-('2. AC Monitors'!$B$8*V864)</f>
        <v>86.124179999999981</v>
      </c>
      <c r="CK864" s="33">
        <f>IF($CH864=0,CJ864,CJ864-('2. AC Monitors'!$A$15*'1. Version 7 Dataset'!$CG864))</f>
        <v>80.902179999999987</v>
      </c>
      <c r="CL864" s="33">
        <f>IF($CC864=TRUE,'1. Version 7 Dataset'!CK864-($CI864*'2. AC Monitors'!$B$15),'1. Version 7 Dataset'!CK864)</f>
        <v>80.902179999999987</v>
      </c>
      <c r="CM864" s="33">
        <f>IF($CD864=TRUE,CL864-($CI864*'2. AC Monitors'!$D$15),CL864)</f>
        <v>80.902179999999987</v>
      </c>
      <c r="CN864" s="33">
        <f>IF($CB864=TRUE,CM864-($CI864*'2. AC Monitors'!$E$15),CM864)</f>
        <v>80.902179999999987</v>
      </c>
      <c r="CO864" s="33">
        <f>IF($CA864="DC",CN864+(CI864*(1-'2. AC Monitors'!$D$21)),CN864)</f>
        <v>80.902179999999987</v>
      </c>
      <c r="CP864" s="35">
        <f>('2. AC Monitors'!$A$8*'1. Version 7 Dataset'!$R864)+'2. AC Monitors'!$C$8</f>
        <v>61.38232</v>
      </c>
      <c r="CQ864" s="35">
        <f t="shared" si="97"/>
        <v>0</v>
      </c>
      <c r="CR864" s="33">
        <f>(IF(CD864=TRUE,CI864+(CI864*'2. AC Monitors'!$D$15),'1. Version 7 Dataset'!CI864))*0.85</f>
        <v>65.383972</v>
      </c>
      <c r="CS864" s="35">
        <f t="shared" si="98"/>
        <v>0</v>
      </c>
      <c r="CT864" s="35">
        <f>($AZ864*$R864*'3. Signage Displays'!$A$7)+'3. Signage Displays'!$B$7*TANH('3. Signage Displays'!$C$7*('1. Version 7 Dataset'!$R864+'3. Signage Displays'!$D$7)+'3. Signage Displays'!$E$7)+'3. Signage Displays'!$F$7</f>
        <v>46.85493779303301</v>
      </c>
      <c r="CU864" s="36">
        <f>($AZ864*$R864*'3. Signage Displays'!$A$7)</f>
        <v>5.6270216000000008</v>
      </c>
      <c r="CV864" s="37">
        <f>BE864-(AZ864*R864*'3. Signage Displays'!$A$7)</f>
        <v>26.7329784</v>
      </c>
      <c r="CW864" s="37">
        <f>IF(CC864=TRUE,CV864-(CT864*'3. Signage Displays'!$A$12),CV864)</f>
        <v>26.7329784</v>
      </c>
      <c r="CX864" s="38">
        <f>'3. Signage Displays'!$B$7*TANH('3. Signage Displays'!$C$7*('1. Version 7 Dataset'!R864+'3. Signage Displays'!$D$7)+'3. Signage Displays'!$E$7)+'3. Signage Displays'!$F$7</f>
        <v>41.22791619303301</v>
      </c>
      <c r="CY864" s="28">
        <f t="shared" si="99"/>
        <v>1</v>
      </c>
    </row>
    <row r="865" spans="1:103" s="17" customFormat="1" ht="19.5" customHeight="1">
      <c r="A865" s="28">
        <v>776</v>
      </c>
      <c r="B865" s="29" t="s">
        <v>72</v>
      </c>
      <c r="C865" s="29" t="s">
        <v>278</v>
      </c>
      <c r="D865" s="29" t="s">
        <v>279</v>
      </c>
      <c r="E865" s="29" t="s">
        <v>75</v>
      </c>
      <c r="F865" s="29" t="s">
        <v>278</v>
      </c>
      <c r="G865" s="29" t="s">
        <v>279</v>
      </c>
      <c r="H865" s="29"/>
      <c r="I865" s="29" t="s">
        <v>78</v>
      </c>
      <c r="J865" s="29" t="s">
        <v>79</v>
      </c>
      <c r="K865" s="29"/>
      <c r="L865" s="29" t="s">
        <v>80</v>
      </c>
      <c r="M865" s="29"/>
      <c r="N865" s="30">
        <v>1000</v>
      </c>
      <c r="O865" s="30">
        <v>13.2</v>
      </c>
      <c r="P865" s="30">
        <v>23.5</v>
      </c>
      <c r="Q865" s="31">
        <v>27</v>
      </c>
      <c r="R865" s="30">
        <v>310.47000000000003</v>
      </c>
      <c r="S865" s="30">
        <v>1.78</v>
      </c>
      <c r="T865" s="30">
        <v>1440</v>
      </c>
      <c r="U865" s="30">
        <v>2560</v>
      </c>
      <c r="V865" s="32">
        <v>3.7</v>
      </c>
      <c r="W865" s="30">
        <v>11874</v>
      </c>
      <c r="X865" s="30">
        <v>60</v>
      </c>
      <c r="Y865" s="30">
        <v>35</v>
      </c>
      <c r="Z865" s="29" t="s">
        <v>81</v>
      </c>
      <c r="AA865" s="29" t="s">
        <v>82</v>
      </c>
      <c r="AB865" s="30">
        <v>60</v>
      </c>
      <c r="AC865" s="30">
        <v>60</v>
      </c>
      <c r="AD865" s="29" t="s">
        <v>83</v>
      </c>
      <c r="AE865" s="29" t="s">
        <v>84</v>
      </c>
      <c r="AF865" s="29" t="s">
        <v>264</v>
      </c>
      <c r="AG865" s="29"/>
      <c r="AH865" s="29" t="s">
        <v>119</v>
      </c>
      <c r="AI865" s="29"/>
      <c r="AJ865" s="29" t="s">
        <v>120</v>
      </c>
      <c r="AK865" s="29" t="s">
        <v>86</v>
      </c>
      <c r="AL865" s="29" t="s">
        <v>87</v>
      </c>
      <c r="AM865" s="29"/>
      <c r="AN865" s="29" t="s">
        <v>86</v>
      </c>
      <c r="AO865" s="29" t="s">
        <v>86</v>
      </c>
      <c r="AP865" s="29" t="s">
        <v>86</v>
      </c>
      <c r="AQ865" s="29" t="s">
        <v>96</v>
      </c>
      <c r="AR865" s="29"/>
      <c r="AS865" s="29" t="s">
        <v>84</v>
      </c>
      <c r="AT865" s="29" t="s">
        <v>121</v>
      </c>
      <c r="AU865" s="29"/>
      <c r="AV865" s="30">
        <v>1</v>
      </c>
      <c r="AW865" s="29" t="s">
        <v>84</v>
      </c>
      <c r="AX865" s="29" t="s">
        <v>84</v>
      </c>
      <c r="AY865" s="30">
        <v>350</v>
      </c>
      <c r="AZ865" s="30">
        <v>362.9</v>
      </c>
      <c r="BA865" s="30">
        <v>295.2</v>
      </c>
      <c r="BB865" s="30">
        <v>202.2</v>
      </c>
      <c r="BC865" s="29"/>
      <c r="BD865" s="29"/>
      <c r="BE865" s="30">
        <v>22.78</v>
      </c>
      <c r="BF865" s="29"/>
      <c r="BG865" s="30">
        <v>0.81</v>
      </c>
      <c r="BH865" s="30">
        <v>0.43</v>
      </c>
      <c r="BI865" s="29"/>
      <c r="BJ865" s="30">
        <v>0.37</v>
      </c>
      <c r="BK865" s="30">
        <v>74.47</v>
      </c>
      <c r="BL865" s="30">
        <v>74.47</v>
      </c>
      <c r="BM865" s="30">
        <v>81.400000000000006</v>
      </c>
      <c r="BN865" s="29"/>
      <c r="BO865" s="29"/>
      <c r="BP865" s="30">
        <v>0.41</v>
      </c>
      <c r="BQ865" s="30">
        <v>0.37</v>
      </c>
      <c r="BR865" s="30">
        <v>0.47</v>
      </c>
      <c r="BS865" s="30">
        <v>23.45</v>
      </c>
      <c r="BT865" s="30">
        <v>77.02</v>
      </c>
      <c r="BU865" s="29"/>
      <c r="BV865" s="30">
        <v>0</v>
      </c>
      <c r="BW865" s="28">
        <v>776</v>
      </c>
      <c r="BX865" s="33">
        <f t="shared" si="94"/>
        <v>74.455619999999996</v>
      </c>
      <c r="BY865" s="34">
        <f>IF(COUNTIF($G$2:G865,G865)=1,1,0)</f>
        <v>1</v>
      </c>
      <c r="BZ865" s="34">
        <f t="shared" si="95"/>
        <v>2</v>
      </c>
      <c r="CA865" s="28" t="s">
        <v>3405</v>
      </c>
      <c r="CB865" s="34" t="b">
        <f t="shared" si="100"/>
        <v>0</v>
      </c>
      <c r="CC865" s="34" t="b">
        <f t="shared" si="96"/>
        <v>0</v>
      </c>
      <c r="CD865" s="34" t="b">
        <f t="array" ref="CD865">ISNUMBER(SEARCH("Touch Screen",$AJ865))</f>
        <v>0</v>
      </c>
      <c r="CE865" s="34"/>
      <c r="CF865" s="34"/>
      <c r="CG865" s="32">
        <v>35</v>
      </c>
      <c r="CH865" s="28">
        <v>1</v>
      </c>
      <c r="CI865" s="33">
        <f>('2. AC Monitors'!$A$8*'1. Version 7 Dataset'!$R865)+('1. Version 7 Dataset'!$V865*'2. AC Monitors'!$B$8)+'2. AC Monitors'!$C$8</f>
        <v>61.417340000000003</v>
      </c>
      <c r="CJ865" s="35">
        <f>BX865-('2. AC Monitors'!$B$8*V865)</f>
        <v>58.915619999999997</v>
      </c>
      <c r="CK865" s="33">
        <f>IF($CH865=0,CJ865,CJ865-('2. AC Monitors'!$A$15*'1. Version 7 Dataset'!$CG865))</f>
        <v>54.015619999999998</v>
      </c>
      <c r="CL865" s="33">
        <f>IF($CC865=TRUE,'1. Version 7 Dataset'!CK865-($CI865*'2. AC Monitors'!$B$15),'1. Version 7 Dataset'!CK865)</f>
        <v>54.015619999999998</v>
      </c>
      <c r="CM865" s="33">
        <f>IF($CD865=TRUE,CL865-($CI865*'2. AC Monitors'!$D$15),CL865)</f>
        <v>54.015619999999998</v>
      </c>
      <c r="CN865" s="33">
        <f>IF($CB865=TRUE,CM865-($CI865*'2. AC Monitors'!$E$15),CM865)</f>
        <v>54.015619999999998</v>
      </c>
      <c r="CO865" s="33">
        <f>IF($CA865="DC",CN865+(CI865*(1-'2. AC Monitors'!$D$21)),CN865)</f>
        <v>54.015619999999998</v>
      </c>
      <c r="CP865" s="35">
        <f>('2. AC Monitors'!$A$8*'1. Version 7 Dataset'!$R865)+'2. AC Monitors'!$C$8</f>
        <v>45.877340000000004</v>
      </c>
      <c r="CQ865" s="35">
        <f t="shared" si="97"/>
        <v>0</v>
      </c>
      <c r="CR865" s="33">
        <f>(IF(CD865=TRUE,CI865+(CI865*'2. AC Monitors'!$D$15),'1. Version 7 Dataset'!CI865))*0.85</f>
        <v>52.204739000000004</v>
      </c>
      <c r="CS865" s="35">
        <f t="shared" si="98"/>
        <v>0</v>
      </c>
      <c r="CT865" s="35">
        <f>($AZ865*$R865*'3. Signage Displays'!$A$7)+'3. Signage Displays'!$B$7*TANH('3. Signage Displays'!$C$7*('1. Version 7 Dataset'!$R865+'3. Signage Displays'!$D$7)+'3. Signage Displays'!$E$7)+'3. Signage Displays'!$F$7</f>
        <v>38.274097193003598</v>
      </c>
      <c r="CU865" s="36">
        <f>($AZ865*$R865*'3. Signage Displays'!$A$7)</f>
        <v>4.5067825200000007</v>
      </c>
      <c r="CV865" s="37">
        <f>BE865-(AZ865*R865*'3. Signage Displays'!$A$7)</f>
        <v>18.27321748</v>
      </c>
      <c r="CW865" s="37">
        <f>IF(CC865=TRUE,CV865-(CT865*'3. Signage Displays'!$A$12),CV865)</f>
        <v>18.27321748</v>
      </c>
      <c r="CX865" s="38">
        <f>'3. Signage Displays'!$B$7*TANH('3. Signage Displays'!$C$7*('1. Version 7 Dataset'!R865+'3. Signage Displays'!$D$7)+'3. Signage Displays'!$E$7)+'3. Signage Displays'!$F$7</f>
        <v>33.767314673003597</v>
      </c>
      <c r="CY865" s="28">
        <f t="shared" si="99"/>
        <v>1</v>
      </c>
    </row>
    <row r="866" spans="1:103" s="17" customFormat="1" ht="19.5" customHeight="1">
      <c r="A866" s="28">
        <v>788</v>
      </c>
      <c r="B866" s="29" t="s">
        <v>72</v>
      </c>
      <c r="C866" s="29" t="s">
        <v>262</v>
      </c>
      <c r="D866" s="29" t="s">
        <v>263</v>
      </c>
      <c r="E866" s="29" t="s">
        <v>75</v>
      </c>
      <c r="F866" s="29" t="s">
        <v>262</v>
      </c>
      <c r="G866" s="29" t="s">
        <v>263</v>
      </c>
      <c r="H866" s="29"/>
      <c r="I866" s="29" t="s">
        <v>78</v>
      </c>
      <c r="J866" s="29" t="s">
        <v>79</v>
      </c>
      <c r="K866" s="29"/>
      <c r="L866" s="29" t="s">
        <v>80</v>
      </c>
      <c r="M866" s="29"/>
      <c r="N866" s="30">
        <v>1000</v>
      </c>
      <c r="O866" s="30">
        <v>12.2</v>
      </c>
      <c r="P866" s="30">
        <v>21.8</v>
      </c>
      <c r="Q866" s="31">
        <v>25</v>
      </c>
      <c r="R866" s="30">
        <v>226.59</v>
      </c>
      <c r="S866" s="30">
        <v>1.78</v>
      </c>
      <c r="T866" s="30">
        <v>1440</v>
      </c>
      <c r="U866" s="30">
        <v>2560</v>
      </c>
      <c r="V866" s="32">
        <v>3.7</v>
      </c>
      <c r="W866" s="30">
        <v>13828</v>
      </c>
      <c r="X866" s="30">
        <v>60</v>
      </c>
      <c r="Y866" s="30">
        <v>35</v>
      </c>
      <c r="Z866" s="29" t="s">
        <v>81</v>
      </c>
      <c r="AA866" s="29" t="s">
        <v>82</v>
      </c>
      <c r="AB866" s="30">
        <v>60</v>
      </c>
      <c r="AC866" s="30">
        <v>60</v>
      </c>
      <c r="AD866" s="29" t="s">
        <v>83</v>
      </c>
      <c r="AE866" s="29" t="s">
        <v>84</v>
      </c>
      <c r="AF866" s="29" t="s">
        <v>264</v>
      </c>
      <c r="AG866" s="29"/>
      <c r="AH866" s="29" t="s">
        <v>119</v>
      </c>
      <c r="AI866" s="29"/>
      <c r="AJ866" s="29" t="s">
        <v>120</v>
      </c>
      <c r="AK866" s="29" t="s">
        <v>86</v>
      </c>
      <c r="AL866" s="29" t="s">
        <v>87</v>
      </c>
      <c r="AM866" s="29"/>
      <c r="AN866" s="29" t="s">
        <v>86</v>
      </c>
      <c r="AO866" s="29" t="s">
        <v>86</v>
      </c>
      <c r="AP866" s="29" t="s">
        <v>86</v>
      </c>
      <c r="AQ866" s="29" t="s">
        <v>96</v>
      </c>
      <c r="AR866" s="29"/>
      <c r="AS866" s="29" t="s">
        <v>84</v>
      </c>
      <c r="AT866" s="29" t="s">
        <v>121</v>
      </c>
      <c r="AU866" s="29"/>
      <c r="AV866" s="30">
        <v>1</v>
      </c>
      <c r="AW866" s="29" t="s">
        <v>84</v>
      </c>
      <c r="AX866" s="29" t="s">
        <v>84</v>
      </c>
      <c r="AY866" s="30">
        <v>350</v>
      </c>
      <c r="AZ866" s="30">
        <v>359.3</v>
      </c>
      <c r="BA866" s="30">
        <v>293.5</v>
      </c>
      <c r="BB866" s="30">
        <v>202.6</v>
      </c>
      <c r="BC866" s="29"/>
      <c r="BD866" s="29"/>
      <c r="BE866" s="30">
        <v>22.21</v>
      </c>
      <c r="BF866" s="29"/>
      <c r="BG866" s="30">
        <v>0.89</v>
      </c>
      <c r="BH866" s="30">
        <v>0.44</v>
      </c>
      <c r="BI866" s="29"/>
      <c r="BJ866" s="30">
        <v>0.37</v>
      </c>
      <c r="BK866" s="30">
        <v>73.14</v>
      </c>
      <c r="BL866" s="30">
        <v>73.14</v>
      </c>
      <c r="BM866" s="30">
        <v>75.900000000000006</v>
      </c>
      <c r="BN866" s="29"/>
      <c r="BO866" s="29"/>
      <c r="BP866" s="30">
        <v>0.41</v>
      </c>
      <c r="BQ866" s="30">
        <v>0.93</v>
      </c>
      <c r="BR866" s="30">
        <v>0.48</v>
      </c>
      <c r="BS866" s="30">
        <v>22.11</v>
      </c>
      <c r="BT866" s="30">
        <v>73.06</v>
      </c>
      <c r="BU866" s="29"/>
      <c r="BV866" s="30">
        <v>0</v>
      </c>
      <c r="BW866" s="28">
        <v>788</v>
      </c>
      <c r="BX866" s="33">
        <f t="shared" si="94"/>
        <v>73.163520000000005</v>
      </c>
      <c r="BY866" s="34">
        <f>IF(COUNTIF($G$2:G866,G866)=1,1,0)</f>
        <v>1</v>
      </c>
      <c r="BZ866" s="34">
        <f t="shared" si="95"/>
        <v>2</v>
      </c>
      <c r="CA866" s="28" t="s">
        <v>3405</v>
      </c>
      <c r="CB866" s="34" t="b">
        <f t="shared" si="100"/>
        <v>0</v>
      </c>
      <c r="CC866" s="34" t="b">
        <f t="shared" si="96"/>
        <v>0</v>
      </c>
      <c r="CD866" s="34" t="b">
        <f t="array" ref="CD866">ISNUMBER(SEARCH("Touch Screen",$AJ866))</f>
        <v>0</v>
      </c>
      <c r="CE866" s="34"/>
      <c r="CF866" s="34"/>
      <c r="CG866" s="32">
        <v>35</v>
      </c>
      <c r="CH866" s="28">
        <v>1</v>
      </c>
      <c r="CI866" s="33">
        <f>('2. AC Monitors'!$A$8*'1. Version 7 Dataset'!$R866)+('1. Version 7 Dataset'!$V866*'2. AC Monitors'!$B$8)+'2. AC Monitors'!$C$8</f>
        <v>51.183979999999998</v>
      </c>
      <c r="CJ866" s="35">
        <f>BX866-('2. AC Monitors'!$B$8*V866)</f>
        <v>57.623520000000006</v>
      </c>
      <c r="CK866" s="33">
        <f>IF($CH866=0,CJ866,CJ866-('2. AC Monitors'!$A$15*'1. Version 7 Dataset'!$CG866))</f>
        <v>52.723520000000008</v>
      </c>
      <c r="CL866" s="33">
        <f>IF($CC866=TRUE,'1. Version 7 Dataset'!CK866-($CI866*'2. AC Monitors'!$B$15),'1. Version 7 Dataset'!CK866)</f>
        <v>52.723520000000008</v>
      </c>
      <c r="CM866" s="33">
        <f>IF($CD866=TRUE,CL866-($CI866*'2. AC Monitors'!$D$15),CL866)</f>
        <v>52.723520000000008</v>
      </c>
      <c r="CN866" s="33">
        <f>IF($CB866=TRUE,CM866-($CI866*'2. AC Monitors'!$E$15),CM866)</f>
        <v>52.723520000000008</v>
      </c>
      <c r="CO866" s="33">
        <f>IF($CA866="DC",CN866+(CI866*(1-'2. AC Monitors'!$D$21)),CN866)</f>
        <v>52.723520000000008</v>
      </c>
      <c r="CP866" s="35">
        <f>('2. AC Monitors'!$A$8*'1. Version 7 Dataset'!$R866)+'2. AC Monitors'!$C$8</f>
        <v>35.643979999999999</v>
      </c>
      <c r="CQ866" s="35">
        <f t="shared" si="97"/>
        <v>0</v>
      </c>
      <c r="CR866" s="33">
        <f>(IF(CD866=TRUE,CI866+(CI866*'2. AC Monitors'!$D$15),'1. Version 7 Dataset'!CI866))*0.85</f>
        <v>43.506383</v>
      </c>
      <c r="CS866" s="35">
        <f t="shared" si="98"/>
        <v>0</v>
      </c>
      <c r="CT866" s="35">
        <f>($AZ866*$R866*'3. Signage Displays'!$A$7)+'3. Signage Displays'!$B$7*TANH('3. Signage Displays'!$C$7*('1. Version 7 Dataset'!$R866+'3. Signage Displays'!$D$7)+'3. Signage Displays'!$E$7)+'3. Signage Displays'!$F$7</f>
        <v>32.036235161382947</v>
      </c>
      <c r="CU866" s="36">
        <f>($AZ866*$R866*'3. Signage Displays'!$A$7)</f>
        <v>3.2565514800000002</v>
      </c>
      <c r="CV866" s="37">
        <f>BE866-(AZ866*R866*'3. Signage Displays'!$A$7)</f>
        <v>18.953448520000002</v>
      </c>
      <c r="CW866" s="37">
        <f>IF(CC866=TRUE,CV866-(CT866*'3. Signage Displays'!$A$12),CV866)</f>
        <v>18.953448520000002</v>
      </c>
      <c r="CX866" s="38">
        <f>'3. Signage Displays'!$B$7*TANH('3. Signage Displays'!$C$7*('1. Version 7 Dataset'!R866+'3. Signage Displays'!$D$7)+'3. Signage Displays'!$E$7)+'3. Signage Displays'!$F$7</f>
        <v>28.779683681382949</v>
      </c>
      <c r="CY866" s="28">
        <f t="shared" si="99"/>
        <v>1</v>
      </c>
    </row>
    <row r="867" spans="1:103" s="17" customFormat="1" ht="19.5" customHeight="1">
      <c r="A867" s="28">
        <v>854</v>
      </c>
      <c r="B867" s="29" t="s">
        <v>808</v>
      </c>
      <c r="C867" s="29" t="s">
        <v>1051</v>
      </c>
      <c r="D867" s="29" t="s">
        <v>1052</v>
      </c>
      <c r="E867" s="29" t="s">
        <v>814</v>
      </c>
      <c r="F867" s="29" t="s">
        <v>1051</v>
      </c>
      <c r="G867" s="29" t="s">
        <v>1052</v>
      </c>
      <c r="H867" s="29" t="s">
        <v>1053</v>
      </c>
      <c r="I867" s="29" t="s">
        <v>78</v>
      </c>
      <c r="J867" s="29" t="s">
        <v>100</v>
      </c>
      <c r="K867" s="29"/>
      <c r="L867" s="29" t="s">
        <v>80</v>
      </c>
      <c r="M867" s="29"/>
      <c r="N867" s="30">
        <v>1000</v>
      </c>
      <c r="O867" s="30">
        <v>12.2</v>
      </c>
      <c r="P867" s="30">
        <v>21.8</v>
      </c>
      <c r="Q867" s="31">
        <v>25</v>
      </c>
      <c r="R867" s="30">
        <v>267.06</v>
      </c>
      <c r="S867" s="30">
        <v>1.78</v>
      </c>
      <c r="T867" s="30">
        <v>1440</v>
      </c>
      <c r="U867" s="30">
        <v>2560</v>
      </c>
      <c r="V867" s="32">
        <v>3.7</v>
      </c>
      <c r="W867" s="30">
        <v>13804</v>
      </c>
      <c r="X867" s="30">
        <v>60</v>
      </c>
      <c r="Y867" s="30">
        <v>0.4</v>
      </c>
      <c r="Z867" s="29" t="s">
        <v>81</v>
      </c>
      <c r="AA867" s="29" t="s">
        <v>82</v>
      </c>
      <c r="AB867" s="30">
        <v>89</v>
      </c>
      <c r="AC867" s="30">
        <v>106</v>
      </c>
      <c r="AD867" s="29" t="s">
        <v>84</v>
      </c>
      <c r="AE867" s="29" t="s">
        <v>84</v>
      </c>
      <c r="AF867" s="29" t="s">
        <v>188</v>
      </c>
      <c r="AG867" s="29"/>
      <c r="AH867" s="29" t="s">
        <v>86</v>
      </c>
      <c r="AI867" s="29"/>
      <c r="AJ867" s="29" t="s">
        <v>86</v>
      </c>
      <c r="AK867" s="29" t="s">
        <v>86</v>
      </c>
      <c r="AL867" s="29" t="s">
        <v>87</v>
      </c>
      <c r="AM867" s="29"/>
      <c r="AN867" s="29" t="s">
        <v>86</v>
      </c>
      <c r="AO867" s="29" t="s">
        <v>86</v>
      </c>
      <c r="AP867" s="29" t="s">
        <v>86</v>
      </c>
      <c r="AQ867" s="29" t="s">
        <v>96</v>
      </c>
      <c r="AR867" s="29"/>
      <c r="AS867" s="29" t="s">
        <v>84</v>
      </c>
      <c r="AT867" s="29" t="s">
        <v>89</v>
      </c>
      <c r="AU867" s="29"/>
      <c r="AV867" s="30">
        <v>5</v>
      </c>
      <c r="AW867" s="29" t="s">
        <v>84</v>
      </c>
      <c r="AX867" s="29" t="s">
        <v>84</v>
      </c>
      <c r="AY867" s="30">
        <v>350</v>
      </c>
      <c r="AZ867" s="30">
        <v>410</v>
      </c>
      <c r="BA867" s="30">
        <v>236</v>
      </c>
      <c r="BB867" s="30">
        <v>200</v>
      </c>
      <c r="BC867" s="29"/>
      <c r="BD867" s="29"/>
      <c r="BE867" s="30">
        <v>22.08</v>
      </c>
      <c r="BF867" s="29"/>
      <c r="BG867" s="30">
        <v>0.43</v>
      </c>
      <c r="BH867" s="30">
        <v>0.28000000000000003</v>
      </c>
      <c r="BI867" s="29"/>
      <c r="BJ867" s="30">
        <v>0.26</v>
      </c>
      <c r="BK867" s="30">
        <v>70.150000000000006</v>
      </c>
      <c r="BL867" s="30">
        <v>70.150000000000006</v>
      </c>
      <c r="BM867" s="30">
        <v>76</v>
      </c>
      <c r="BN867" s="29"/>
      <c r="BO867" s="29"/>
      <c r="BP867" s="30">
        <v>0.31</v>
      </c>
      <c r="BQ867" s="30">
        <v>0.55000000000000004</v>
      </c>
      <c r="BR867" s="30">
        <v>0.31</v>
      </c>
      <c r="BS867" s="30">
        <v>21.84</v>
      </c>
      <c r="BT867" s="30">
        <v>70.09</v>
      </c>
      <c r="BU867" s="29"/>
      <c r="BV867" s="30">
        <v>0</v>
      </c>
      <c r="BW867" s="28">
        <v>854</v>
      </c>
      <c r="BX867" s="33">
        <f t="shared" si="94"/>
        <v>70.145699999999991</v>
      </c>
      <c r="BY867" s="34">
        <f>IF(COUNTIF($G$2:G867,G867)=1,1,0)</f>
        <v>1</v>
      </c>
      <c r="BZ867" s="34">
        <f t="shared" si="95"/>
        <v>2</v>
      </c>
      <c r="CA867" s="28" t="s">
        <v>3405</v>
      </c>
      <c r="CB867" s="34" t="b">
        <f t="shared" si="100"/>
        <v>0</v>
      </c>
      <c r="CC867" s="34" t="b">
        <f t="shared" si="96"/>
        <v>0</v>
      </c>
      <c r="CD867" s="34" t="b">
        <f t="array" ref="CD867">ISNUMBER(SEARCH("Touch Screen",$AJ867))</f>
        <v>0</v>
      </c>
      <c r="CE867" s="34"/>
      <c r="CF867" s="34"/>
      <c r="CG867" s="32">
        <v>40</v>
      </c>
      <c r="CH867" s="28">
        <v>1</v>
      </c>
      <c r="CI867" s="33">
        <f>('2. AC Monitors'!$A$8*'1. Version 7 Dataset'!$R867)+('1. Version 7 Dataset'!$V867*'2. AC Monitors'!$B$8)+'2. AC Monitors'!$C$8</f>
        <v>56.121319999999997</v>
      </c>
      <c r="CJ867" s="35">
        <f>BX867-('2. AC Monitors'!$B$8*V867)</f>
        <v>54.605699999999992</v>
      </c>
      <c r="CK867" s="33">
        <f>IF($CH867=0,CJ867,CJ867-('2. AC Monitors'!$A$15*'1. Version 7 Dataset'!$CG867))</f>
        <v>49.00569999999999</v>
      </c>
      <c r="CL867" s="33">
        <f>IF($CC867=TRUE,'1. Version 7 Dataset'!CK867-($CI867*'2. AC Monitors'!$B$15),'1. Version 7 Dataset'!CK867)</f>
        <v>49.00569999999999</v>
      </c>
      <c r="CM867" s="33">
        <f>IF($CD867=TRUE,CL867-($CI867*'2. AC Monitors'!$D$15),CL867)</f>
        <v>49.00569999999999</v>
      </c>
      <c r="CN867" s="33">
        <f>IF($CB867=TRUE,CM867-($CI867*'2. AC Monitors'!$E$15),CM867)</f>
        <v>49.00569999999999</v>
      </c>
      <c r="CO867" s="33">
        <f>IF($CA867="DC",CN867+(CI867*(1-'2. AC Monitors'!$D$21)),CN867)</f>
        <v>49.00569999999999</v>
      </c>
      <c r="CP867" s="35">
        <f>('2. AC Monitors'!$A$8*'1. Version 7 Dataset'!$R867)+'2. AC Monitors'!$C$8</f>
        <v>40.581319999999998</v>
      </c>
      <c r="CQ867" s="35">
        <f t="shared" si="97"/>
        <v>0</v>
      </c>
      <c r="CR867" s="33">
        <f>(IF(CD867=TRUE,CI867+(CI867*'2. AC Monitors'!$D$15),'1. Version 7 Dataset'!CI867))*0.85</f>
        <v>47.703121999999993</v>
      </c>
      <c r="CS867" s="35">
        <f t="shared" si="98"/>
        <v>0</v>
      </c>
      <c r="CT867" s="35">
        <f>($AZ867*$R867*'3. Signage Displays'!$A$7)+'3. Signage Displays'!$B$7*TANH('3. Signage Displays'!$C$7*('1. Version 7 Dataset'!$R867+'3. Signage Displays'!$D$7)+'3. Signage Displays'!$E$7)+'3. Signage Displays'!$F$7</f>
        <v>35.570770616984213</v>
      </c>
      <c r="CU867" s="36">
        <f>($AZ867*$R867*'3. Signage Displays'!$A$7)</f>
        <v>4.3797840000000008</v>
      </c>
      <c r="CV867" s="37">
        <f>BE867-(AZ867*R867*'3. Signage Displays'!$A$7)</f>
        <v>17.700215999999998</v>
      </c>
      <c r="CW867" s="37">
        <f>IF(CC867=TRUE,CV867-(CT867*'3. Signage Displays'!$A$12),CV867)</f>
        <v>17.700215999999998</v>
      </c>
      <c r="CX867" s="38">
        <f>'3. Signage Displays'!$B$7*TANH('3. Signage Displays'!$C$7*('1. Version 7 Dataset'!R867+'3. Signage Displays'!$D$7)+'3. Signage Displays'!$E$7)+'3. Signage Displays'!$F$7</f>
        <v>31.190986616984212</v>
      </c>
      <c r="CY867" s="28">
        <f t="shared" si="99"/>
        <v>1</v>
      </c>
    </row>
    <row r="868" spans="1:103" s="17" customFormat="1" ht="19.5" customHeight="1">
      <c r="A868" s="28">
        <v>898</v>
      </c>
      <c r="B868" s="29" t="s">
        <v>1268</v>
      </c>
      <c r="C868" s="29" t="s">
        <v>1479</v>
      </c>
      <c r="D868" s="29" t="s">
        <v>1480</v>
      </c>
      <c r="E868" s="29" t="s">
        <v>1271</v>
      </c>
      <c r="F868" s="29" t="s">
        <v>1479</v>
      </c>
      <c r="G868" s="29" t="s">
        <v>1480</v>
      </c>
      <c r="H868" s="29"/>
      <c r="I868" s="29" t="s">
        <v>78</v>
      </c>
      <c r="J868" s="29" t="s">
        <v>132</v>
      </c>
      <c r="K868" s="29" t="s">
        <v>105</v>
      </c>
      <c r="L868" s="29" t="s">
        <v>80</v>
      </c>
      <c r="M868" s="29" t="s">
        <v>105</v>
      </c>
      <c r="N868" s="30">
        <v>3000</v>
      </c>
      <c r="O868" s="30">
        <v>15.7</v>
      </c>
      <c r="P868" s="30">
        <v>27.9</v>
      </c>
      <c r="Q868" s="31">
        <v>32</v>
      </c>
      <c r="R868" s="30">
        <v>437.63</v>
      </c>
      <c r="S868" s="30">
        <v>1.78</v>
      </c>
      <c r="T868" s="30">
        <v>1440</v>
      </c>
      <c r="U868" s="30">
        <v>2560</v>
      </c>
      <c r="V868" s="32">
        <v>3.7</v>
      </c>
      <c r="W868" s="30">
        <v>8432</v>
      </c>
      <c r="X868" s="30">
        <v>60</v>
      </c>
      <c r="Y868" s="30">
        <v>37</v>
      </c>
      <c r="Z868" s="29" t="s">
        <v>81</v>
      </c>
      <c r="AA868" s="29" t="s">
        <v>82</v>
      </c>
      <c r="AB868" s="30">
        <v>82</v>
      </c>
      <c r="AC868" s="30">
        <v>76</v>
      </c>
      <c r="AD868" s="29" t="s">
        <v>83</v>
      </c>
      <c r="AE868" s="29" t="s">
        <v>83</v>
      </c>
      <c r="AF868" s="29" t="s">
        <v>1481</v>
      </c>
      <c r="AG868" s="29" t="s">
        <v>105</v>
      </c>
      <c r="AH868" s="29" t="s">
        <v>86</v>
      </c>
      <c r="AI868" s="29" t="s">
        <v>105</v>
      </c>
      <c r="AJ868" s="29" t="s">
        <v>86</v>
      </c>
      <c r="AK868" s="29" t="s">
        <v>86</v>
      </c>
      <c r="AL868" s="29" t="s">
        <v>87</v>
      </c>
      <c r="AM868" s="29" t="s">
        <v>105</v>
      </c>
      <c r="AN868" s="29" t="s">
        <v>86</v>
      </c>
      <c r="AO868" s="29" t="s">
        <v>86</v>
      </c>
      <c r="AP868" s="29" t="s">
        <v>86</v>
      </c>
      <c r="AQ868" s="29" t="s">
        <v>96</v>
      </c>
      <c r="AR868" s="29" t="s">
        <v>105</v>
      </c>
      <c r="AS868" s="29" t="s">
        <v>84</v>
      </c>
      <c r="AT868" s="29" t="s">
        <v>89</v>
      </c>
      <c r="AU868" s="29" t="s">
        <v>105</v>
      </c>
      <c r="AV868" s="30">
        <v>0</v>
      </c>
      <c r="AW868" s="29" t="s">
        <v>84</v>
      </c>
      <c r="AX868" s="29" t="s">
        <v>83</v>
      </c>
      <c r="AY868" s="30">
        <v>330</v>
      </c>
      <c r="AZ868" s="30">
        <v>330</v>
      </c>
      <c r="BA868" s="30">
        <v>300</v>
      </c>
      <c r="BB868" s="30">
        <v>200</v>
      </c>
      <c r="BC868" s="29"/>
      <c r="BD868" s="29"/>
      <c r="BE868" s="30">
        <v>34.07</v>
      </c>
      <c r="BF868" s="29"/>
      <c r="BG868" s="30">
        <v>0.31</v>
      </c>
      <c r="BH868" s="29"/>
      <c r="BI868" s="29"/>
      <c r="BJ868" s="30">
        <v>0.27</v>
      </c>
      <c r="BK868" s="30">
        <v>106.22</v>
      </c>
      <c r="BL868" s="30">
        <v>106.22</v>
      </c>
      <c r="BM868" s="30">
        <v>110.6</v>
      </c>
      <c r="BN868" s="29"/>
      <c r="BO868" s="29"/>
      <c r="BP868" s="30">
        <v>0.3</v>
      </c>
      <c r="BQ868" s="30">
        <v>0.35</v>
      </c>
      <c r="BR868" s="29"/>
      <c r="BS868" s="30">
        <v>33.75</v>
      </c>
      <c r="BT868" s="30">
        <v>105.47</v>
      </c>
      <c r="BU868" s="29"/>
      <c r="BV868" s="30">
        <v>0</v>
      </c>
      <c r="BW868" s="28">
        <v>898</v>
      </c>
      <c r="BX868" s="33">
        <f t="shared" si="94"/>
        <v>106.22376</v>
      </c>
      <c r="BY868" s="34">
        <f>IF(COUNTIF($G$2:G868,G868)=1,1,0)</f>
        <v>1</v>
      </c>
      <c r="BZ868" s="34">
        <f t="shared" si="95"/>
        <v>2</v>
      </c>
      <c r="CA868" s="28" t="s">
        <v>3405</v>
      </c>
      <c r="CB868" s="34" t="b">
        <f t="shared" si="100"/>
        <v>0</v>
      </c>
      <c r="CC868" s="34" t="b">
        <f t="shared" si="96"/>
        <v>0</v>
      </c>
      <c r="CD868" s="34" t="b">
        <f t="array" ref="CD868">ISNUMBER(SEARCH("Touch Screen",$AJ868))</f>
        <v>0</v>
      </c>
      <c r="CE868" s="34"/>
      <c r="CF868" s="34"/>
      <c r="CG868" s="32">
        <v>37</v>
      </c>
      <c r="CH868" s="28">
        <v>1</v>
      </c>
      <c r="CI868" s="33">
        <f>('2. AC Monitors'!$A$8*'1. Version 7 Dataset'!$R868)+('1. Version 7 Dataset'!$V868*'2. AC Monitors'!$B$8)+'2. AC Monitors'!$C$8</f>
        <v>76.930859999999996</v>
      </c>
      <c r="CJ868" s="35">
        <f>BX868-('2. AC Monitors'!$B$8*V868)</f>
        <v>90.683759999999992</v>
      </c>
      <c r="CK868" s="33">
        <f>IF($CH868=0,CJ868,CJ868-('2. AC Monitors'!$A$15*'1. Version 7 Dataset'!$CG868))</f>
        <v>85.503759999999986</v>
      </c>
      <c r="CL868" s="33">
        <f>IF($CC868=TRUE,'1. Version 7 Dataset'!CK868-($CI868*'2. AC Monitors'!$B$15),'1. Version 7 Dataset'!CK868)</f>
        <v>85.503759999999986</v>
      </c>
      <c r="CM868" s="33">
        <f>IF($CD868=TRUE,CL868-($CI868*'2. AC Monitors'!$D$15),CL868)</f>
        <v>85.503759999999986</v>
      </c>
      <c r="CN868" s="33">
        <f>IF($CB868=TRUE,CM868-($CI868*'2. AC Monitors'!$E$15),CM868)</f>
        <v>85.503759999999986</v>
      </c>
      <c r="CO868" s="33">
        <f>IF($CA868="DC",CN868+(CI868*(1-'2. AC Monitors'!$D$21)),CN868)</f>
        <v>85.503759999999986</v>
      </c>
      <c r="CP868" s="35">
        <f>('2. AC Monitors'!$A$8*'1. Version 7 Dataset'!$R868)+'2. AC Monitors'!$C$8</f>
        <v>61.390859999999996</v>
      </c>
      <c r="CQ868" s="35">
        <f t="shared" si="97"/>
        <v>0</v>
      </c>
      <c r="CR868" s="33">
        <f>(IF(CD868=TRUE,CI868+(CI868*'2. AC Monitors'!$D$15),'1. Version 7 Dataset'!CI868))*0.85</f>
        <v>65.391230999999991</v>
      </c>
      <c r="CS868" s="35">
        <f t="shared" si="98"/>
        <v>0</v>
      </c>
      <c r="CT868" s="35">
        <f>($AZ868*$R868*'3. Signage Displays'!$A$7)+'3. Signage Displays'!$B$7*TANH('3. Signage Displays'!$C$7*('1. Version 7 Dataset'!$R868+'3. Signage Displays'!$D$7)+'3. Signage Displays'!$E$7)+'3. Signage Displays'!$F$7</f>
        <v>47.00870073571685</v>
      </c>
      <c r="CU868" s="36">
        <f>($AZ868*$R868*'3. Signage Displays'!$A$7)</f>
        <v>5.7767160000000004</v>
      </c>
      <c r="CV868" s="37">
        <f>BE868-(AZ868*R868*'3. Signage Displays'!$A$7)</f>
        <v>28.293284</v>
      </c>
      <c r="CW868" s="37">
        <f>IF(CC868=TRUE,CV868-(CT868*'3. Signage Displays'!$A$12),CV868)</f>
        <v>28.293284</v>
      </c>
      <c r="CX868" s="38">
        <f>'3. Signage Displays'!$B$7*TANH('3. Signage Displays'!$C$7*('1. Version 7 Dataset'!R868+'3. Signage Displays'!$D$7)+'3. Signage Displays'!$E$7)+'3. Signage Displays'!$F$7</f>
        <v>41.23198473571685</v>
      </c>
      <c r="CY868" s="28">
        <f t="shared" si="99"/>
        <v>1</v>
      </c>
    </row>
    <row r="869" spans="1:103" s="17" customFormat="1" ht="19.5" customHeight="1">
      <c r="A869" s="28">
        <v>1055</v>
      </c>
      <c r="B869" s="29" t="s">
        <v>1268</v>
      </c>
      <c r="C869" s="29" t="s">
        <v>1515</v>
      </c>
      <c r="D869" s="29" t="s">
        <v>1516</v>
      </c>
      <c r="E869" s="29" t="s">
        <v>1271</v>
      </c>
      <c r="F869" s="29" t="s">
        <v>1515</v>
      </c>
      <c r="G869" s="29" t="s">
        <v>1516</v>
      </c>
      <c r="H869" s="29"/>
      <c r="I869" s="29" t="s">
        <v>78</v>
      </c>
      <c r="J869" s="29" t="s">
        <v>132</v>
      </c>
      <c r="K869" s="29" t="s">
        <v>105</v>
      </c>
      <c r="L869" s="29" t="s">
        <v>80</v>
      </c>
      <c r="M869" s="29" t="s">
        <v>105</v>
      </c>
      <c r="N869" s="30">
        <v>3000</v>
      </c>
      <c r="O869" s="30">
        <v>15.7</v>
      </c>
      <c r="P869" s="30">
        <v>27.9</v>
      </c>
      <c r="Q869" s="31">
        <v>32</v>
      </c>
      <c r="R869" s="30">
        <v>437.63</v>
      </c>
      <c r="S869" s="30">
        <v>1.78</v>
      </c>
      <c r="T869" s="30">
        <v>1440</v>
      </c>
      <c r="U869" s="30">
        <v>2560</v>
      </c>
      <c r="V869" s="32">
        <v>3.7</v>
      </c>
      <c r="W869" s="30">
        <v>8432</v>
      </c>
      <c r="X869" s="30">
        <v>60</v>
      </c>
      <c r="Y869" s="30">
        <v>37</v>
      </c>
      <c r="Z869" s="29" t="s">
        <v>81</v>
      </c>
      <c r="AA869" s="29" t="s">
        <v>82</v>
      </c>
      <c r="AB869" s="30">
        <v>82</v>
      </c>
      <c r="AC869" s="30">
        <v>76</v>
      </c>
      <c r="AD869" s="29" t="s">
        <v>83</v>
      </c>
      <c r="AE869" s="29" t="s">
        <v>83</v>
      </c>
      <c r="AF869" s="29" t="s">
        <v>1481</v>
      </c>
      <c r="AG869" s="29" t="s">
        <v>105</v>
      </c>
      <c r="AH869" s="29" t="s">
        <v>86</v>
      </c>
      <c r="AI869" s="29" t="s">
        <v>105</v>
      </c>
      <c r="AJ869" s="29" t="s">
        <v>86</v>
      </c>
      <c r="AK869" s="29" t="s">
        <v>86</v>
      </c>
      <c r="AL869" s="29" t="s">
        <v>87</v>
      </c>
      <c r="AM869" s="29" t="s">
        <v>105</v>
      </c>
      <c r="AN869" s="29" t="s">
        <v>86</v>
      </c>
      <c r="AO869" s="29" t="s">
        <v>86</v>
      </c>
      <c r="AP869" s="29" t="s">
        <v>86</v>
      </c>
      <c r="AQ869" s="29" t="s">
        <v>96</v>
      </c>
      <c r="AR869" s="29" t="s">
        <v>105</v>
      </c>
      <c r="AS869" s="29" t="s">
        <v>84</v>
      </c>
      <c r="AT869" s="29" t="s">
        <v>89</v>
      </c>
      <c r="AU869" s="29" t="s">
        <v>105</v>
      </c>
      <c r="AV869" s="30">
        <v>0</v>
      </c>
      <c r="AW869" s="29" t="s">
        <v>84</v>
      </c>
      <c r="AX869" s="29" t="s">
        <v>83</v>
      </c>
      <c r="AY869" s="30">
        <v>330</v>
      </c>
      <c r="AZ869" s="30">
        <v>330</v>
      </c>
      <c r="BA869" s="30">
        <v>300</v>
      </c>
      <c r="BB869" s="30">
        <v>200</v>
      </c>
      <c r="BC869" s="29"/>
      <c r="BD869" s="29"/>
      <c r="BE869" s="30">
        <v>34.07</v>
      </c>
      <c r="BF869" s="29"/>
      <c r="BG869" s="30">
        <v>0.31</v>
      </c>
      <c r="BH869" s="29"/>
      <c r="BI869" s="29"/>
      <c r="BJ869" s="30">
        <v>0.27</v>
      </c>
      <c r="BK869" s="30">
        <v>106.22</v>
      </c>
      <c r="BL869" s="30">
        <v>106.22</v>
      </c>
      <c r="BM869" s="30">
        <v>110.6</v>
      </c>
      <c r="BN869" s="29"/>
      <c r="BO869" s="29"/>
      <c r="BP869" s="30">
        <v>0.3</v>
      </c>
      <c r="BQ869" s="30">
        <v>0.35</v>
      </c>
      <c r="BR869" s="29"/>
      <c r="BS869" s="30">
        <v>33.75</v>
      </c>
      <c r="BT869" s="30">
        <v>105.47</v>
      </c>
      <c r="BU869" s="29"/>
      <c r="BV869" s="30">
        <v>0</v>
      </c>
      <c r="BW869" s="28">
        <v>1055</v>
      </c>
      <c r="BX869" s="33">
        <f t="shared" si="94"/>
        <v>106.22376</v>
      </c>
      <c r="BY869" s="34">
        <f>IF(COUNTIF($G$2:G869,G869)=1,1,0)</f>
        <v>1</v>
      </c>
      <c r="BZ869" s="34">
        <f t="shared" si="95"/>
        <v>2</v>
      </c>
      <c r="CA869" s="28" t="s">
        <v>3405</v>
      </c>
      <c r="CB869" s="34" t="b">
        <f t="shared" si="100"/>
        <v>0</v>
      </c>
      <c r="CC869" s="34" t="b">
        <f t="shared" si="96"/>
        <v>0</v>
      </c>
      <c r="CD869" s="34" t="b">
        <f t="array" ref="CD869">ISNUMBER(SEARCH("Touch Screen",$AJ869))</f>
        <v>0</v>
      </c>
      <c r="CE869" s="34"/>
      <c r="CF869" s="34"/>
      <c r="CG869" s="32">
        <v>37</v>
      </c>
      <c r="CH869" s="28">
        <v>1</v>
      </c>
      <c r="CI869" s="33">
        <f>('2. AC Monitors'!$A$8*'1. Version 7 Dataset'!$R869)+('1. Version 7 Dataset'!$V869*'2. AC Monitors'!$B$8)+'2. AC Monitors'!$C$8</f>
        <v>76.930859999999996</v>
      </c>
      <c r="CJ869" s="35">
        <f>BX869-('2. AC Monitors'!$B$8*V869)</f>
        <v>90.683759999999992</v>
      </c>
      <c r="CK869" s="33">
        <f>IF($CH869=0,CJ869,CJ869-('2. AC Monitors'!$A$15*'1. Version 7 Dataset'!$CG869))</f>
        <v>85.503759999999986</v>
      </c>
      <c r="CL869" s="33">
        <f>IF($CC869=TRUE,'1. Version 7 Dataset'!CK869-($CI869*'2. AC Monitors'!$B$15),'1. Version 7 Dataset'!CK869)</f>
        <v>85.503759999999986</v>
      </c>
      <c r="CM869" s="33">
        <f>IF($CD869=TRUE,CL869-($CI869*'2. AC Monitors'!$D$15),CL869)</f>
        <v>85.503759999999986</v>
      </c>
      <c r="CN869" s="33">
        <f>IF($CB869=TRUE,CM869-($CI869*'2. AC Monitors'!$E$15),CM869)</f>
        <v>85.503759999999986</v>
      </c>
      <c r="CO869" s="33">
        <f>IF($CA869="DC",CN869+(CI869*(1-'2. AC Monitors'!$D$21)),CN869)</f>
        <v>85.503759999999986</v>
      </c>
      <c r="CP869" s="35">
        <f>('2. AC Monitors'!$A$8*'1. Version 7 Dataset'!$R869)+'2. AC Monitors'!$C$8</f>
        <v>61.390859999999996</v>
      </c>
      <c r="CQ869" s="35">
        <f t="shared" si="97"/>
        <v>0</v>
      </c>
      <c r="CR869" s="33">
        <f>(IF(CD869=TRUE,CI869+(CI869*'2. AC Monitors'!$D$15),'1. Version 7 Dataset'!CI869))*0.85</f>
        <v>65.391230999999991</v>
      </c>
      <c r="CS869" s="35">
        <f t="shared" si="98"/>
        <v>0</v>
      </c>
      <c r="CT869" s="35">
        <f>($AZ869*$R869*'3. Signage Displays'!$A$7)+'3. Signage Displays'!$B$7*TANH('3. Signage Displays'!$C$7*('1. Version 7 Dataset'!$R869+'3. Signage Displays'!$D$7)+'3. Signage Displays'!$E$7)+'3. Signage Displays'!$F$7</f>
        <v>47.00870073571685</v>
      </c>
      <c r="CU869" s="36">
        <f>($AZ869*$R869*'3. Signage Displays'!$A$7)</f>
        <v>5.7767160000000004</v>
      </c>
      <c r="CV869" s="37">
        <f>BE869-(AZ869*R869*'3. Signage Displays'!$A$7)</f>
        <v>28.293284</v>
      </c>
      <c r="CW869" s="37">
        <f>IF(CC869=TRUE,CV869-(CT869*'3. Signage Displays'!$A$12),CV869)</f>
        <v>28.293284</v>
      </c>
      <c r="CX869" s="38">
        <f>'3. Signage Displays'!$B$7*TANH('3. Signage Displays'!$C$7*('1. Version 7 Dataset'!R869+'3. Signage Displays'!$D$7)+'3. Signage Displays'!$E$7)+'3. Signage Displays'!$F$7</f>
        <v>41.23198473571685</v>
      </c>
      <c r="CY869" s="28">
        <f t="shared" si="99"/>
        <v>1</v>
      </c>
    </row>
    <row r="870" spans="1:103" s="17" customFormat="1" ht="19.5" customHeight="1">
      <c r="A870" s="28">
        <v>1108</v>
      </c>
      <c r="B870" s="29" t="s">
        <v>808</v>
      </c>
      <c r="C870" s="29" t="s">
        <v>1057</v>
      </c>
      <c r="D870" s="29" t="s">
        <v>1058</v>
      </c>
      <c r="E870" s="29" t="s">
        <v>814</v>
      </c>
      <c r="F870" s="29" t="s">
        <v>1057</v>
      </c>
      <c r="G870" s="29" t="s">
        <v>1058</v>
      </c>
      <c r="H870" s="29"/>
      <c r="I870" s="29" t="s">
        <v>78</v>
      </c>
      <c r="J870" s="29" t="s">
        <v>100</v>
      </c>
      <c r="K870" s="29"/>
      <c r="L870" s="29" t="s">
        <v>80</v>
      </c>
      <c r="M870" s="29"/>
      <c r="N870" s="30">
        <v>1000</v>
      </c>
      <c r="O870" s="30">
        <v>13.2</v>
      </c>
      <c r="P870" s="30">
        <v>23.5</v>
      </c>
      <c r="Q870" s="31">
        <v>27</v>
      </c>
      <c r="R870" s="30">
        <v>311.5</v>
      </c>
      <c r="S870" s="30">
        <v>1.78</v>
      </c>
      <c r="T870" s="30">
        <v>1440</v>
      </c>
      <c r="U870" s="30">
        <v>2560</v>
      </c>
      <c r="V870" s="32">
        <v>3.7</v>
      </c>
      <c r="W870" s="30">
        <v>11834</v>
      </c>
      <c r="X870" s="30">
        <v>60</v>
      </c>
      <c r="Y870" s="30">
        <v>0.4</v>
      </c>
      <c r="Z870" s="29" t="s">
        <v>81</v>
      </c>
      <c r="AA870" s="29" t="s">
        <v>82</v>
      </c>
      <c r="AB870" s="30">
        <v>89</v>
      </c>
      <c r="AC870" s="30">
        <v>89</v>
      </c>
      <c r="AD870" s="29" t="s">
        <v>84</v>
      </c>
      <c r="AE870" s="29" t="s">
        <v>84</v>
      </c>
      <c r="AF870" s="29" t="s">
        <v>188</v>
      </c>
      <c r="AG870" s="29"/>
      <c r="AH870" s="29" t="s">
        <v>86</v>
      </c>
      <c r="AI870" s="29"/>
      <c r="AJ870" s="29" t="s">
        <v>86</v>
      </c>
      <c r="AK870" s="29" t="s">
        <v>86</v>
      </c>
      <c r="AL870" s="29" t="s">
        <v>87</v>
      </c>
      <c r="AM870" s="29"/>
      <c r="AN870" s="29" t="s">
        <v>86</v>
      </c>
      <c r="AO870" s="29" t="s">
        <v>86</v>
      </c>
      <c r="AP870" s="29" t="s">
        <v>86</v>
      </c>
      <c r="AQ870" s="29" t="s">
        <v>96</v>
      </c>
      <c r="AR870" s="29"/>
      <c r="AS870" s="29" t="s">
        <v>84</v>
      </c>
      <c r="AT870" s="29" t="s">
        <v>89</v>
      </c>
      <c r="AU870" s="29"/>
      <c r="AV870" s="30">
        <v>5</v>
      </c>
      <c r="AW870" s="29" t="s">
        <v>84</v>
      </c>
      <c r="AX870" s="29" t="s">
        <v>84</v>
      </c>
      <c r="AY870" s="30">
        <v>350</v>
      </c>
      <c r="AZ870" s="30">
        <v>459</v>
      </c>
      <c r="BA870" s="30">
        <v>344</v>
      </c>
      <c r="BB870" s="30">
        <v>200</v>
      </c>
      <c r="BC870" s="29"/>
      <c r="BD870" s="29"/>
      <c r="BE870" s="30">
        <v>24.24</v>
      </c>
      <c r="BF870" s="29"/>
      <c r="BG870" s="30">
        <v>0.45</v>
      </c>
      <c r="BH870" s="30">
        <v>0.31</v>
      </c>
      <c r="BI870" s="29"/>
      <c r="BJ870" s="30">
        <v>0.28000000000000003</v>
      </c>
      <c r="BK870" s="30">
        <v>76.88</v>
      </c>
      <c r="BL870" s="30">
        <v>76.88</v>
      </c>
      <c r="BM870" s="30">
        <v>79.400000000000006</v>
      </c>
      <c r="BN870" s="29"/>
      <c r="BO870" s="29"/>
      <c r="BP870" s="30">
        <v>0.31</v>
      </c>
      <c r="BQ870" s="30">
        <v>0.55000000000000004</v>
      </c>
      <c r="BR870" s="30">
        <v>0.33</v>
      </c>
      <c r="BS870" s="30">
        <v>24.01</v>
      </c>
      <c r="BT870" s="30">
        <v>76.75</v>
      </c>
      <c r="BU870" s="29"/>
      <c r="BV870" s="30">
        <v>0</v>
      </c>
      <c r="BW870" s="28">
        <v>1108</v>
      </c>
      <c r="BX870" s="33">
        <f t="shared" si="94"/>
        <v>76.882139999999993</v>
      </c>
      <c r="BY870" s="34">
        <f>IF(COUNTIF($G$2:G870,G870)=1,1,0)</f>
        <v>1</v>
      </c>
      <c r="BZ870" s="34">
        <f t="shared" si="95"/>
        <v>2</v>
      </c>
      <c r="CA870" s="28" t="s">
        <v>3405</v>
      </c>
      <c r="CB870" s="34" t="b">
        <f t="shared" si="100"/>
        <v>0</v>
      </c>
      <c r="CC870" s="34" t="b">
        <f t="shared" si="96"/>
        <v>0</v>
      </c>
      <c r="CD870" s="34" t="b">
        <f t="array" ref="CD870">ISNUMBER(SEARCH("Touch Screen",$AJ870))</f>
        <v>0</v>
      </c>
      <c r="CE870" s="34"/>
      <c r="CF870" s="34"/>
      <c r="CG870" s="32">
        <v>40</v>
      </c>
      <c r="CH870" s="28">
        <v>1</v>
      </c>
      <c r="CI870" s="33">
        <f>('2. AC Monitors'!$A$8*'1. Version 7 Dataset'!$R870)+('1. Version 7 Dataset'!$V870*'2. AC Monitors'!$B$8)+'2. AC Monitors'!$C$8</f>
        <v>61.542999999999999</v>
      </c>
      <c r="CJ870" s="35">
        <f>BX870-('2. AC Monitors'!$B$8*V870)</f>
        <v>61.342139999999993</v>
      </c>
      <c r="CK870" s="33">
        <f>IF($CH870=0,CJ870,CJ870-('2. AC Monitors'!$A$15*'1. Version 7 Dataset'!$CG870))</f>
        <v>55.742139999999992</v>
      </c>
      <c r="CL870" s="33">
        <f>IF($CC870=TRUE,'1. Version 7 Dataset'!CK870-($CI870*'2. AC Monitors'!$B$15),'1. Version 7 Dataset'!CK870)</f>
        <v>55.742139999999992</v>
      </c>
      <c r="CM870" s="33">
        <f>IF($CD870=TRUE,CL870-($CI870*'2. AC Monitors'!$D$15),CL870)</f>
        <v>55.742139999999992</v>
      </c>
      <c r="CN870" s="33">
        <f>IF($CB870=TRUE,CM870-($CI870*'2. AC Monitors'!$E$15),CM870)</f>
        <v>55.742139999999992</v>
      </c>
      <c r="CO870" s="33">
        <f>IF($CA870="DC",CN870+(CI870*(1-'2. AC Monitors'!$D$21)),CN870)</f>
        <v>55.742139999999992</v>
      </c>
      <c r="CP870" s="35">
        <f>('2. AC Monitors'!$A$8*'1. Version 7 Dataset'!$R870)+'2. AC Monitors'!$C$8</f>
        <v>46.003</v>
      </c>
      <c r="CQ870" s="35">
        <f t="shared" si="97"/>
        <v>0</v>
      </c>
      <c r="CR870" s="33">
        <f>(IF(CD870=TRUE,CI870+(CI870*'2. AC Monitors'!$D$15),'1. Version 7 Dataset'!CI870))*0.85</f>
        <v>52.311549999999997</v>
      </c>
      <c r="CS870" s="35">
        <f t="shared" si="98"/>
        <v>0</v>
      </c>
      <c r="CT870" s="35">
        <f>($AZ870*$R870*'3. Signage Displays'!$A$7)+'3. Signage Displays'!$B$7*TANH('3. Signage Displays'!$C$7*('1. Version 7 Dataset'!$R870+'3. Signage Displays'!$D$7)+'3. Signage Displays'!$E$7)+'3. Signage Displays'!$F$7</f>
        <v>39.547437626443198</v>
      </c>
      <c r="CU870" s="36">
        <f>($AZ870*$R870*'3. Signage Displays'!$A$7)</f>
        <v>5.7191400000000003</v>
      </c>
      <c r="CV870" s="37">
        <f>BE870-(AZ870*R870*'3. Signage Displays'!$A$7)</f>
        <v>18.520859999999999</v>
      </c>
      <c r="CW870" s="37">
        <f>IF(CC870=TRUE,CV870-(CT870*'3. Signage Displays'!$A$12),CV870)</f>
        <v>18.520859999999999</v>
      </c>
      <c r="CX870" s="38">
        <f>'3. Signage Displays'!$B$7*TANH('3. Signage Displays'!$C$7*('1. Version 7 Dataset'!R870+'3. Signage Displays'!$D$7)+'3. Signage Displays'!$E$7)+'3. Signage Displays'!$F$7</f>
        <v>33.828297626443195</v>
      </c>
      <c r="CY870" s="28">
        <f t="shared" si="99"/>
        <v>1</v>
      </c>
    </row>
    <row r="871" spans="1:103" s="17" customFormat="1" ht="19.5" customHeight="1">
      <c r="A871" s="28">
        <v>1118</v>
      </c>
      <c r="B871" s="29" t="s">
        <v>808</v>
      </c>
      <c r="C871" s="29" t="s">
        <v>920</v>
      </c>
      <c r="D871" s="29" t="s">
        <v>921</v>
      </c>
      <c r="E871" s="29" t="s">
        <v>814</v>
      </c>
      <c r="F871" s="29" t="s">
        <v>922</v>
      </c>
      <c r="G871" s="29" t="s">
        <v>923</v>
      </c>
      <c r="H871" s="29"/>
      <c r="I871" s="29" t="s">
        <v>78</v>
      </c>
      <c r="J871" s="29" t="s">
        <v>79</v>
      </c>
      <c r="K871" s="29"/>
      <c r="L871" s="29" t="s">
        <v>80</v>
      </c>
      <c r="M871" s="29"/>
      <c r="N871" s="30">
        <v>1000</v>
      </c>
      <c r="O871" s="30">
        <v>11.7</v>
      </c>
      <c r="P871" s="30">
        <v>20.7</v>
      </c>
      <c r="Q871" s="31">
        <v>23.8</v>
      </c>
      <c r="R871" s="30">
        <v>242.01</v>
      </c>
      <c r="S871" s="30">
        <v>1.78</v>
      </c>
      <c r="T871" s="30">
        <v>1440</v>
      </c>
      <c r="U871" s="30">
        <v>2560</v>
      </c>
      <c r="V871" s="32">
        <v>3.7</v>
      </c>
      <c r="W871" s="30">
        <v>15233</v>
      </c>
      <c r="X871" s="30">
        <v>60</v>
      </c>
      <c r="Y871" s="30">
        <v>36.6</v>
      </c>
      <c r="Z871" s="29" t="s">
        <v>81</v>
      </c>
      <c r="AA871" s="29" t="s">
        <v>82</v>
      </c>
      <c r="AB871" s="30">
        <v>60</v>
      </c>
      <c r="AC871" s="30">
        <v>60</v>
      </c>
      <c r="AD871" s="29" t="s">
        <v>84</v>
      </c>
      <c r="AE871" s="29" t="s">
        <v>84</v>
      </c>
      <c r="AF871" s="29" t="s">
        <v>457</v>
      </c>
      <c r="AG871" s="29"/>
      <c r="AH871" s="29" t="s">
        <v>86</v>
      </c>
      <c r="AI871" s="29"/>
      <c r="AJ871" s="29" t="s">
        <v>86</v>
      </c>
      <c r="AK871" s="29" t="s">
        <v>86</v>
      </c>
      <c r="AL871" s="29" t="s">
        <v>87</v>
      </c>
      <c r="AM871" s="29"/>
      <c r="AN871" s="29" t="s">
        <v>86</v>
      </c>
      <c r="AO871" s="29" t="s">
        <v>86</v>
      </c>
      <c r="AP871" s="29" t="s">
        <v>86</v>
      </c>
      <c r="AQ871" s="29" t="s">
        <v>96</v>
      </c>
      <c r="AR871" s="29"/>
      <c r="AS871" s="29" t="s">
        <v>84</v>
      </c>
      <c r="AT871" s="29" t="s">
        <v>89</v>
      </c>
      <c r="AU871" s="29"/>
      <c r="AV871" s="30">
        <v>5</v>
      </c>
      <c r="AW871" s="29" t="s">
        <v>84</v>
      </c>
      <c r="AX871" s="29" t="s">
        <v>83</v>
      </c>
      <c r="AY871" s="30">
        <v>300</v>
      </c>
      <c r="AZ871" s="30">
        <v>328.4</v>
      </c>
      <c r="BA871" s="30">
        <v>252.1</v>
      </c>
      <c r="BB871" s="30">
        <v>202.3</v>
      </c>
      <c r="BC871" s="29"/>
      <c r="BD871" s="29"/>
      <c r="BE871" s="30">
        <v>21.05</v>
      </c>
      <c r="BF871" s="29"/>
      <c r="BG871" s="30">
        <v>0.31</v>
      </c>
      <c r="BH871" s="30">
        <v>0.3</v>
      </c>
      <c r="BI871" s="29"/>
      <c r="BJ871" s="30">
        <v>0.25</v>
      </c>
      <c r="BK871" s="30">
        <v>66.319999999999993</v>
      </c>
      <c r="BL871" s="30">
        <v>66.319999999999993</v>
      </c>
      <c r="BM871" s="30">
        <v>70.2</v>
      </c>
      <c r="BN871" s="29"/>
      <c r="BO871" s="29"/>
      <c r="BP871" s="30">
        <v>0.25</v>
      </c>
      <c r="BQ871" s="30">
        <v>0.32</v>
      </c>
      <c r="BR871" s="30">
        <v>0.31</v>
      </c>
      <c r="BS871" s="30">
        <v>20.72</v>
      </c>
      <c r="BT871" s="30">
        <v>65.319999999999993</v>
      </c>
      <c r="BU871" s="29"/>
      <c r="BV871" s="30">
        <v>0</v>
      </c>
      <c r="BW871" s="28">
        <v>1118</v>
      </c>
      <c r="BX871" s="33">
        <f t="shared" si="94"/>
        <v>66.30444</v>
      </c>
      <c r="BY871" s="34">
        <f>IF(COUNTIF($G$2:G871,G871)=1,1,0)</f>
        <v>1</v>
      </c>
      <c r="BZ871" s="34">
        <f t="shared" si="95"/>
        <v>2</v>
      </c>
      <c r="CA871" s="28" t="s">
        <v>3405</v>
      </c>
      <c r="CB871" s="34" t="b">
        <f t="shared" si="100"/>
        <v>0</v>
      </c>
      <c r="CC871" s="34" t="b">
        <f t="shared" si="96"/>
        <v>0</v>
      </c>
      <c r="CD871" s="34" t="b">
        <f t="array" ref="CD871">ISNUMBER(SEARCH("Touch Screen",$AJ871))</f>
        <v>0</v>
      </c>
      <c r="CE871" s="34"/>
      <c r="CF871" s="34"/>
      <c r="CG871" s="32">
        <v>36.6</v>
      </c>
      <c r="CH871" s="28">
        <v>1</v>
      </c>
      <c r="CI871" s="33">
        <f>('2. AC Monitors'!$A$8*'1. Version 7 Dataset'!$R871)+('1. Version 7 Dataset'!$V871*'2. AC Monitors'!$B$8)+'2. AC Monitors'!$C$8</f>
        <v>53.065219999999997</v>
      </c>
      <c r="CJ871" s="35">
        <f>BX871-('2. AC Monitors'!$B$8*V871)</f>
        <v>50.76444</v>
      </c>
      <c r="CK871" s="33">
        <f>IF($CH871=0,CJ871,CJ871-('2. AC Monitors'!$A$15*'1. Version 7 Dataset'!$CG871))</f>
        <v>45.640439999999998</v>
      </c>
      <c r="CL871" s="33">
        <f>IF($CC871=TRUE,'1. Version 7 Dataset'!CK871-($CI871*'2. AC Monitors'!$B$15),'1. Version 7 Dataset'!CK871)</f>
        <v>45.640439999999998</v>
      </c>
      <c r="CM871" s="33">
        <f>IF($CD871=TRUE,CL871-($CI871*'2. AC Monitors'!$D$15),CL871)</f>
        <v>45.640439999999998</v>
      </c>
      <c r="CN871" s="33">
        <f>IF($CB871=TRUE,CM871-($CI871*'2. AC Monitors'!$E$15),CM871)</f>
        <v>45.640439999999998</v>
      </c>
      <c r="CO871" s="33">
        <f>IF($CA871="DC",CN871+(CI871*(1-'2. AC Monitors'!$D$21)),CN871)</f>
        <v>45.640439999999998</v>
      </c>
      <c r="CP871" s="35">
        <f>('2. AC Monitors'!$A$8*'1. Version 7 Dataset'!$R871)+'2. AC Monitors'!$C$8</f>
        <v>37.525219999999997</v>
      </c>
      <c r="CQ871" s="35">
        <f t="shared" si="97"/>
        <v>0</v>
      </c>
      <c r="CR871" s="33">
        <f>(IF(CD871=TRUE,CI871+(CI871*'2. AC Monitors'!$D$15),'1. Version 7 Dataset'!CI871))*0.85</f>
        <v>45.105436999999995</v>
      </c>
      <c r="CS871" s="35">
        <f t="shared" si="98"/>
        <v>0</v>
      </c>
      <c r="CT871" s="35">
        <f>($AZ871*$R871*'3. Signage Displays'!$A$7)+'3. Signage Displays'!$B$7*TANH('3. Signage Displays'!$C$7*('1. Version 7 Dataset'!$R871+'3. Signage Displays'!$D$7)+'3. Signage Displays'!$E$7)+'3. Signage Displays'!$F$7</f>
        <v>32.878437441102804</v>
      </c>
      <c r="CU871" s="36">
        <f>($AZ871*$R871*'3. Signage Displays'!$A$7)</f>
        <v>3.1790433599999997</v>
      </c>
      <c r="CV871" s="37">
        <f>BE871-(AZ871*R871*'3. Signage Displays'!$A$7)</f>
        <v>17.870956640000003</v>
      </c>
      <c r="CW871" s="37">
        <f>IF(CC871=TRUE,CV871-(CT871*'3. Signage Displays'!$A$12),CV871)</f>
        <v>17.870956640000003</v>
      </c>
      <c r="CX871" s="38">
        <f>'3. Signage Displays'!$B$7*TANH('3. Signage Displays'!$C$7*('1. Version 7 Dataset'!R871+'3. Signage Displays'!$D$7)+'3. Signage Displays'!$E$7)+'3. Signage Displays'!$F$7</f>
        <v>29.699394081102803</v>
      </c>
      <c r="CY871" s="28">
        <f t="shared" si="99"/>
        <v>1</v>
      </c>
    </row>
    <row r="872" spans="1:103" s="17" customFormat="1" ht="19.5" customHeight="1">
      <c r="A872" s="28">
        <v>22</v>
      </c>
      <c r="B872" s="29" t="s">
        <v>2231</v>
      </c>
      <c r="C872" s="29" t="s">
        <v>2466</v>
      </c>
      <c r="D872" s="29" t="s">
        <v>2467</v>
      </c>
      <c r="E872" s="29" t="s">
        <v>2234</v>
      </c>
      <c r="F872" s="29" t="s">
        <v>2466</v>
      </c>
      <c r="G872" s="29" t="s">
        <v>2467</v>
      </c>
      <c r="H872" s="29"/>
      <c r="I872" s="29" t="s">
        <v>78</v>
      </c>
      <c r="J872" s="29" t="s">
        <v>88</v>
      </c>
      <c r="K872" s="29" t="s">
        <v>827</v>
      </c>
      <c r="L872" s="29" t="s">
        <v>80</v>
      </c>
      <c r="M872" s="29" t="s">
        <v>105</v>
      </c>
      <c r="N872" s="30">
        <v>1200</v>
      </c>
      <c r="O872" s="30">
        <v>15.5</v>
      </c>
      <c r="P872" s="30">
        <v>27.5</v>
      </c>
      <c r="Q872" s="31">
        <v>31.5</v>
      </c>
      <c r="R872" s="30">
        <v>424.92</v>
      </c>
      <c r="S872" s="30">
        <v>1.78</v>
      </c>
      <c r="T872" s="30">
        <v>1440</v>
      </c>
      <c r="U872" s="30">
        <v>2560</v>
      </c>
      <c r="V872" s="32">
        <v>3.7</v>
      </c>
      <c r="W872" s="30">
        <v>8676</v>
      </c>
      <c r="X872" s="30">
        <v>60</v>
      </c>
      <c r="Y872" s="30">
        <v>42.1</v>
      </c>
      <c r="Z872" s="29" t="s">
        <v>443</v>
      </c>
      <c r="AA872" s="29" t="s">
        <v>529</v>
      </c>
      <c r="AB872" s="30">
        <v>77</v>
      </c>
      <c r="AC872" s="30">
        <v>113</v>
      </c>
      <c r="AD872" s="29" t="s">
        <v>84</v>
      </c>
      <c r="AE872" s="29" t="s">
        <v>83</v>
      </c>
      <c r="AF872" s="29" t="s">
        <v>1184</v>
      </c>
      <c r="AG872" s="29" t="s">
        <v>105</v>
      </c>
      <c r="AH872" s="29" t="s">
        <v>120</v>
      </c>
      <c r="AI872" s="29" t="s">
        <v>105</v>
      </c>
      <c r="AJ872" s="29" t="s">
        <v>120</v>
      </c>
      <c r="AK872" s="29" t="s">
        <v>86</v>
      </c>
      <c r="AL872" s="29" t="s">
        <v>87</v>
      </c>
      <c r="AM872" s="29" t="s">
        <v>105</v>
      </c>
      <c r="AN872" s="29" t="s">
        <v>86</v>
      </c>
      <c r="AO872" s="29" t="s">
        <v>86</v>
      </c>
      <c r="AP872" s="29" t="s">
        <v>86</v>
      </c>
      <c r="AQ872" s="29" t="s">
        <v>96</v>
      </c>
      <c r="AR872" s="29" t="s">
        <v>105</v>
      </c>
      <c r="AS872" s="29" t="s">
        <v>84</v>
      </c>
      <c r="AT872" s="29" t="s">
        <v>89</v>
      </c>
      <c r="AU872" s="29" t="s">
        <v>105</v>
      </c>
      <c r="AV872" s="30">
        <v>0</v>
      </c>
      <c r="AW872" s="29" t="s">
        <v>84</v>
      </c>
      <c r="AX872" s="29" t="s">
        <v>84</v>
      </c>
      <c r="AY872" s="30">
        <v>250</v>
      </c>
      <c r="AZ872" s="30">
        <v>320.89999999999998</v>
      </c>
      <c r="BA872" s="30">
        <v>320.8</v>
      </c>
      <c r="BB872" s="30">
        <v>200</v>
      </c>
      <c r="BC872" s="29"/>
      <c r="BD872" s="29"/>
      <c r="BE872" s="30">
        <v>39.32</v>
      </c>
      <c r="BF872" s="29"/>
      <c r="BG872" s="30">
        <v>0.27</v>
      </c>
      <c r="BH872" s="30">
        <v>0.27</v>
      </c>
      <c r="BI872" s="29"/>
      <c r="BJ872" s="30">
        <v>0.25</v>
      </c>
      <c r="BK872" s="30">
        <v>122.1</v>
      </c>
      <c r="BL872" s="30">
        <v>122.1</v>
      </c>
      <c r="BM872" s="30">
        <v>144.66999999999999</v>
      </c>
      <c r="BN872" s="29"/>
      <c r="BO872" s="29"/>
      <c r="BP872" s="30">
        <v>0.28999999999999998</v>
      </c>
      <c r="BQ872" s="30">
        <v>0.35</v>
      </c>
      <c r="BR872" s="30">
        <v>0.35</v>
      </c>
      <c r="BS872" s="30">
        <v>38.950000000000003</v>
      </c>
      <c r="BT872" s="30">
        <v>121.4</v>
      </c>
      <c r="BU872" s="29"/>
      <c r="BV872" s="30">
        <v>0</v>
      </c>
      <c r="BW872" s="28">
        <v>22</v>
      </c>
      <c r="BX872" s="33">
        <f t="shared" si="94"/>
        <v>122.09249999999999</v>
      </c>
      <c r="BY872" s="34">
        <f>IF(COUNTIF($G$2:G872,G872)=1,1,0)</f>
        <v>1</v>
      </c>
      <c r="BZ872" s="34">
        <f t="shared" si="95"/>
        <v>2</v>
      </c>
      <c r="CA872" s="28" t="s">
        <v>3405</v>
      </c>
      <c r="CB872" s="34" t="b">
        <f t="shared" si="100"/>
        <v>0</v>
      </c>
      <c r="CC872" s="34" t="b">
        <f t="shared" si="96"/>
        <v>0</v>
      </c>
      <c r="CD872" s="34" t="b">
        <f t="array" ref="CD872">ISNUMBER(SEARCH("Touch Screen",$AJ872))</f>
        <v>0</v>
      </c>
      <c r="CE872" s="34"/>
      <c r="CF872" s="34"/>
      <c r="CG872" s="32">
        <v>42.1</v>
      </c>
      <c r="CH872" s="28">
        <v>1</v>
      </c>
      <c r="CI872" s="33">
        <f>('2. AC Monitors'!$A$8*'1. Version 7 Dataset'!$R872)+('1. Version 7 Dataset'!$V872*'2. AC Monitors'!$B$8)+'2. AC Monitors'!$C$8</f>
        <v>75.380240000000001</v>
      </c>
      <c r="CJ872" s="35">
        <f>BX872-('2. AC Monitors'!$B$8*V872)</f>
        <v>106.55249999999998</v>
      </c>
      <c r="CK872" s="33">
        <f>IF($CH872=0,CJ872,CJ872-('2. AC Monitors'!$A$15*'1. Version 7 Dataset'!$CG872))</f>
        <v>100.65849999999998</v>
      </c>
      <c r="CL872" s="33">
        <f>IF($CC872=TRUE,'1. Version 7 Dataset'!CK872-($CI872*'2. AC Monitors'!$B$15),'1. Version 7 Dataset'!CK872)</f>
        <v>100.65849999999998</v>
      </c>
      <c r="CM872" s="33">
        <f>IF($CD872=TRUE,CL872-($CI872*'2. AC Monitors'!$D$15),CL872)</f>
        <v>100.65849999999998</v>
      </c>
      <c r="CN872" s="33">
        <f>IF($CB872=TRUE,CM872-($CI872*'2. AC Monitors'!$E$15),CM872)</f>
        <v>100.65849999999998</v>
      </c>
      <c r="CO872" s="33">
        <f>IF($CA872="DC",CN872+(CI872*(1-'2. AC Monitors'!$D$21)),CN872)</f>
        <v>100.65849999999998</v>
      </c>
      <c r="CP872" s="35">
        <f>('2. AC Monitors'!$A$8*'1. Version 7 Dataset'!$R872)+'2. AC Monitors'!$C$8</f>
        <v>59.840240000000001</v>
      </c>
      <c r="CQ872" s="35">
        <f t="shared" si="97"/>
        <v>0</v>
      </c>
      <c r="CR872" s="33">
        <f>(IF(CD872=TRUE,CI872+(CI872*'2. AC Monitors'!$D$15),'1. Version 7 Dataset'!CI872))*0.85</f>
        <v>64.073204000000004</v>
      </c>
      <c r="CS872" s="35">
        <f t="shared" si="98"/>
        <v>0</v>
      </c>
      <c r="CT872" s="35">
        <f>($AZ872*$R872*'3. Signage Displays'!$A$7)+'3. Signage Displays'!$B$7*TANH('3. Signage Displays'!$C$7*('1. Version 7 Dataset'!$R872+'3. Signage Displays'!$D$7)+'3. Signage Displays'!$E$7)+'3. Signage Displays'!$F$7</f>
        <v>45.946709722891583</v>
      </c>
      <c r="CU872" s="36">
        <f>($AZ872*$R872*'3. Signage Displays'!$A$7)</f>
        <v>5.4542731200000008</v>
      </c>
      <c r="CV872" s="37">
        <f>BE872-(AZ872*R872*'3. Signage Displays'!$A$7)</f>
        <v>33.865726879999997</v>
      </c>
      <c r="CW872" s="37">
        <f>IF(CC872=TRUE,CV872-(CT872*'3. Signage Displays'!$A$12),CV872)</f>
        <v>33.865726879999997</v>
      </c>
      <c r="CX872" s="38">
        <f>'3. Signage Displays'!$B$7*TANH('3. Signage Displays'!$C$7*('1. Version 7 Dataset'!R872+'3. Signage Displays'!$D$7)+'3. Signage Displays'!$E$7)+'3. Signage Displays'!$F$7</f>
        <v>40.492436602891587</v>
      </c>
      <c r="CY872" s="28">
        <f t="shared" si="99"/>
        <v>1</v>
      </c>
    </row>
    <row r="873" spans="1:103" s="17" customFormat="1" ht="19.5" customHeight="1">
      <c r="A873" s="28">
        <v>160</v>
      </c>
      <c r="B873" s="29" t="s">
        <v>2231</v>
      </c>
      <c r="C873" s="29" t="s">
        <v>2472</v>
      </c>
      <c r="D873" s="29" t="s">
        <v>2473</v>
      </c>
      <c r="E873" s="29" t="s">
        <v>2234</v>
      </c>
      <c r="F873" s="29" t="s">
        <v>2472</v>
      </c>
      <c r="G873" s="29" t="s">
        <v>2473</v>
      </c>
      <c r="H873" s="29"/>
      <c r="I873" s="29" t="s">
        <v>78</v>
      </c>
      <c r="J873" s="29" t="s">
        <v>132</v>
      </c>
      <c r="K873" s="29" t="s">
        <v>105</v>
      </c>
      <c r="L873" s="29" t="s">
        <v>80</v>
      </c>
      <c r="M873" s="29" t="s">
        <v>105</v>
      </c>
      <c r="N873" s="30">
        <v>1200</v>
      </c>
      <c r="O873" s="30">
        <v>15.5</v>
      </c>
      <c r="P873" s="30">
        <v>27.5</v>
      </c>
      <c r="Q873" s="31">
        <v>31.5</v>
      </c>
      <c r="R873" s="30">
        <v>424.92</v>
      </c>
      <c r="S873" s="30">
        <v>1.78</v>
      </c>
      <c r="T873" s="30">
        <v>1440</v>
      </c>
      <c r="U873" s="30">
        <v>2560</v>
      </c>
      <c r="V873" s="32">
        <v>3.7</v>
      </c>
      <c r="W873" s="30">
        <v>8676</v>
      </c>
      <c r="X873" s="30">
        <v>60</v>
      </c>
      <c r="Y873" s="30">
        <v>45.2</v>
      </c>
      <c r="Z873" s="29" t="s">
        <v>443</v>
      </c>
      <c r="AA873" s="29" t="s">
        <v>529</v>
      </c>
      <c r="AB873" s="30">
        <v>90</v>
      </c>
      <c r="AC873" s="30">
        <v>65</v>
      </c>
      <c r="AD873" s="29" t="s">
        <v>84</v>
      </c>
      <c r="AE873" s="29" t="s">
        <v>83</v>
      </c>
      <c r="AF873" s="29" t="s">
        <v>2474</v>
      </c>
      <c r="AG873" s="29" t="s">
        <v>2362</v>
      </c>
      <c r="AH873" s="29" t="s">
        <v>120</v>
      </c>
      <c r="AI873" s="29" t="s">
        <v>105</v>
      </c>
      <c r="AJ873" s="29" t="s">
        <v>120</v>
      </c>
      <c r="AK873" s="29" t="s">
        <v>86</v>
      </c>
      <c r="AL873" s="29" t="s">
        <v>87</v>
      </c>
      <c r="AM873" s="29" t="s">
        <v>2362</v>
      </c>
      <c r="AN873" s="29" t="s">
        <v>86</v>
      </c>
      <c r="AO873" s="29" t="s">
        <v>86</v>
      </c>
      <c r="AP873" s="29" t="s">
        <v>563</v>
      </c>
      <c r="AQ873" s="29" t="s">
        <v>96</v>
      </c>
      <c r="AR873" s="29" t="s">
        <v>105</v>
      </c>
      <c r="AS873" s="29" t="s">
        <v>84</v>
      </c>
      <c r="AT873" s="29" t="s">
        <v>89</v>
      </c>
      <c r="AU873" s="29" t="s">
        <v>105</v>
      </c>
      <c r="AV873" s="30">
        <v>5</v>
      </c>
      <c r="AW873" s="29" t="s">
        <v>84</v>
      </c>
      <c r="AX873" s="29" t="s">
        <v>84</v>
      </c>
      <c r="AY873" s="30">
        <v>400</v>
      </c>
      <c r="AZ873" s="30">
        <v>488.3</v>
      </c>
      <c r="BA873" s="30">
        <v>449.6</v>
      </c>
      <c r="BB873" s="30">
        <v>200</v>
      </c>
      <c r="BC873" s="29"/>
      <c r="BD873" s="29"/>
      <c r="BE873" s="30">
        <v>31.98</v>
      </c>
      <c r="BF873" s="29"/>
      <c r="BG873" s="30">
        <v>0.23</v>
      </c>
      <c r="BH873" s="30">
        <v>0.23</v>
      </c>
      <c r="BI873" s="29"/>
      <c r="BJ873" s="30">
        <v>0.2</v>
      </c>
      <c r="BK873" s="30">
        <v>99.37</v>
      </c>
      <c r="BL873" s="30">
        <v>99.37</v>
      </c>
      <c r="BM873" s="30">
        <v>144.69999999999999</v>
      </c>
      <c r="BN873" s="29"/>
      <c r="BO873" s="29"/>
      <c r="BP873" s="30">
        <v>0.21</v>
      </c>
      <c r="BQ873" s="30">
        <v>0.23</v>
      </c>
      <c r="BR873" s="30">
        <v>0.23</v>
      </c>
      <c r="BS873" s="30">
        <v>31.68</v>
      </c>
      <c r="BT873" s="30">
        <v>98.45</v>
      </c>
      <c r="BU873" s="29"/>
      <c r="BV873" s="30">
        <v>0</v>
      </c>
      <c r="BW873" s="28">
        <v>160</v>
      </c>
      <c r="BX873" s="33">
        <f t="shared" si="94"/>
        <v>99.360299999999995</v>
      </c>
      <c r="BY873" s="34">
        <f>IF(COUNTIF($G$2:G873,G873)=1,1,0)</f>
        <v>1</v>
      </c>
      <c r="BZ873" s="34">
        <f t="shared" si="95"/>
        <v>2</v>
      </c>
      <c r="CA873" s="28" t="s">
        <v>3405</v>
      </c>
      <c r="CB873" s="34" t="b">
        <f t="shared" si="100"/>
        <v>0</v>
      </c>
      <c r="CC873" s="34" t="b">
        <f t="shared" si="96"/>
        <v>0</v>
      </c>
      <c r="CD873" s="34" t="b">
        <f t="array" ref="CD873">ISNUMBER(SEARCH("Touch Screen",$AJ873))</f>
        <v>0</v>
      </c>
      <c r="CE873" s="34"/>
      <c r="CF873" s="34"/>
      <c r="CG873" s="32">
        <v>45.2</v>
      </c>
      <c r="CH873" s="28">
        <v>1</v>
      </c>
      <c r="CI873" s="33">
        <f>('2. AC Monitors'!$A$8*'1. Version 7 Dataset'!$R873)+('1. Version 7 Dataset'!$V873*'2. AC Monitors'!$B$8)+'2. AC Monitors'!$C$8</f>
        <v>75.380240000000001</v>
      </c>
      <c r="CJ873" s="35">
        <f>BX873-('2. AC Monitors'!$B$8*V873)</f>
        <v>83.820299999999989</v>
      </c>
      <c r="CK873" s="33">
        <f>IF($CH873=0,CJ873,CJ873-('2. AC Monitors'!$A$15*'1. Version 7 Dataset'!$CG873))</f>
        <v>77.492299999999986</v>
      </c>
      <c r="CL873" s="33">
        <f>IF($CC873=TRUE,'1. Version 7 Dataset'!CK873-($CI873*'2. AC Monitors'!$B$15),'1. Version 7 Dataset'!CK873)</f>
        <v>77.492299999999986</v>
      </c>
      <c r="CM873" s="33">
        <f>IF($CD873=TRUE,CL873-($CI873*'2. AC Monitors'!$D$15),CL873)</f>
        <v>77.492299999999986</v>
      </c>
      <c r="CN873" s="33">
        <f>IF($CB873=TRUE,CM873-($CI873*'2. AC Monitors'!$E$15),CM873)</f>
        <v>77.492299999999986</v>
      </c>
      <c r="CO873" s="33">
        <f>IF($CA873="DC",CN873+(CI873*(1-'2. AC Monitors'!$D$21)),CN873)</f>
        <v>77.492299999999986</v>
      </c>
      <c r="CP873" s="35">
        <f>('2. AC Monitors'!$A$8*'1. Version 7 Dataset'!$R873)+'2. AC Monitors'!$C$8</f>
        <v>59.840240000000001</v>
      </c>
      <c r="CQ873" s="35">
        <f t="shared" si="97"/>
        <v>0</v>
      </c>
      <c r="CR873" s="33">
        <f>(IF(CD873=TRUE,CI873+(CI873*'2. AC Monitors'!$D$15),'1. Version 7 Dataset'!CI873))*0.85</f>
        <v>64.073204000000004</v>
      </c>
      <c r="CS873" s="35">
        <f t="shared" si="98"/>
        <v>0</v>
      </c>
      <c r="CT873" s="35">
        <f>($AZ873*$R873*'3. Signage Displays'!$A$7)+'3. Signage Displays'!$B$7*TANH('3. Signage Displays'!$C$7*('1. Version 7 Dataset'!$R873+'3. Signage Displays'!$D$7)+'3. Signage Displays'!$E$7)+'3. Signage Displays'!$F$7</f>
        <v>48.791974042891582</v>
      </c>
      <c r="CU873" s="36">
        <f>($AZ873*$R873*'3. Signage Displays'!$A$7)</f>
        <v>8.2995374400000017</v>
      </c>
      <c r="CV873" s="37">
        <f>BE873-(AZ873*R873*'3. Signage Displays'!$A$7)</f>
        <v>23.680462559999999</v>
      </c>
      <c r="CW873" s="37">
        <f>IF(CC873=TRUE,CV873-(CT873*'3. Signage Displays'!$A$12),CV873)</f>
        <v>23.680462559999999</v>
      </c>
      <c r="CX873" s="38">
        <f>'3. Signage Displays'!$B$7*TANH('3. Signage Displays'!$C$7*('1. Version 7 Dataset'!R873+'3. Signage Displays'!$D$7)+'3. Signage Displays'!$E$7)+'3. Signage Displays'!$F$7</f>
        <v>40.492436602891587</v>
      </c>
      <c r="CY873" s="28">
        <f t="shared" si="99"/>
        <v>1</v>
      </c>
    </row>
    <row r="874" spans="1:103" s="17" customFormat="1" ht="19.5" customHeight="1">
      <c r="A874" s="28">
        <v>179</v>
      </c>
      <c r="B874" s="29" t="s">
        <v>808</v>
      </c>
      <c r="C874" s="29" t="s">
        <v>998</v>
      </c>
      <c r="D874" s="29" t="s">
        <v>999</v>
      </c>
      <c r="E874" s="29" t="s">
        <v>814</v>
      </c>
      <c r="F874" s="29" t="s">
        <v>998</v>
      </c>
      <c r="G874" s="29" t="s">
        <v>999</v>
      </c>
      <c r="H874" s="29"/>
      <c r="I874" s="29" t="s">
        <v>78</v>
      </c>
      <c r="J874" s="29" t="s">
        <v>79</v>
      </c>
      <c r="K874" s="29"/>
      <c r="L874" s="29" t="s">
        <v>80</v>
      </c>
      <c r="M874" s="29"/>
      <c r="N874" s="30">
        <v>1000</v>
      </c>
      <c r="O874" s="30">
        <v>13.2</v>
      </c>
      <c r="P874" s="30">
        <v>23.5</v>
      </c>
      <c r="Q874" s="31">
        <v>26.9</v>
      </c>
      <c r="R874" s="30">
        <v>311.5</v>
      </c>
      <c r="S874" s="30">
        <v>1.78</v>
      </c>
      <c r="T874" s="30">
        <v>1440</v>
      </c>
      <c r="U874" s="30">
        <v>2560</v>
      </c>
      <c r="V874" s="32">
        <v>3.7</v>
      </c>
      <c r="W874" s="30">
        <v>11834</v>
      </c>
      <c r="X874" s="30">
        <v>60</v>
      </c>
      <c r="Y874" s="30">
        <v>0.4</v>
      </c>
      <c r="Z874" s="29" t="s">
        <v>986</v>
      </c>
      <c r="AA874" s="29" t="s">
        <v>529</v>
      </c>
      <c r="AB874" s="30">
        <v>80</v>
      </c>
      <c r="AC874" s="30">
        <v>80</v>
      </c>
      <c r="AD874" s="29" t="s">
        <v>83</v>
      </c>
      <c r="AE874" s="29" t="s">
        <v>83</v>
      </c>
      <c r="AF874" s="29" t="s">
        <v>987</v>
      </c>
      <c r="AG874" s="29" t="s">
        <v>932</v>
      </c>
      <c r="AH874" s="29" t="s">
        <v>86</v>
      </c>
      <c r="AI874" s="29"/>
      <c r="AJ874" s="29" t="s">
        <v>86</v>
      </c>
      <c r="AK874" s="29" t="s">
        <v>86</v>
      </c>
      <c r="AL874" s="29" t="s">
        <v>762</v>
      </c>
      <c r="AM874" s="29" t="s">
        <v>932</v>
      </c>
      <c r="AN874" s="29" t="s">
        <v>86</v>
      </c>
      <c r="AO874" s="29" t="s">
        <v>86</v>
      </c>
      <c r="AP874" s="29" t="s">
        <v>86</v>
      </c>
      <c r="AQ874" s="29" t="s">
        <v>96</v>
      </c>
      <c r="AR874" s="29"/>
      <c r="AS874" s="29" t="s">
        <v>84</v>
      </c>
      <c r="AT874" s="29" t="s">
        <v>89</v>
      </c>
      <c r="AU874" s="29"/>
      <c r="AV874" s="30">
        <v>5</v>
      </c>
      <c r="AW874" s="29" t="s">
        <v>84</v>
      </c>
      <c r="AX874" s="29" t="s">
        <v>84</v>
      </c>
      <c r="AY874" s="30">
        <v>400</v>
      </c>
      <c r="AZ874" s="30">
        <v>411.1</v>
      </c>
      <c r="BA874" s="30">
        <v>240.7</v>
      </c>
      <c r="BB874" s="30">
        <v>200.1</v>
      </c>
      <c r="BC874" s="29"/>
      <c r="BD874" s="29"/>
      <c r="BE874" s="30">
        <v>20.56</v>
      </c>
      <c r="BF874" s="29"/>
      <c r="BG874" s="30">
        <v>0.27</v>
      </c>
      <c r="BH874" s="29"/>
      <c r="BI874" s="29"/>
      <c r="BJ874" s="30">
        <v>0.24</v>
      </c>
      <c r="BK874" s="30">
        <v>64.569999999999993</v>
      </c>
      <c r="BL874" s="30">
        <v>64.569999999999993</v>
      </c>
      <c r="BM874" s="30">
        <v>107.2</v>
      </c>
      <c r="BN874" s="29"/>
      <c r="BO874" s="29"/>
      <c r="BP874" s="30">
        <v>0.25</v>
      </c>
      <c r="BQ874" s="30">
        <v>0.28999999999999998</v>
      </c>
      <c r="BR874" s="29"/>
      <c r="BS874" s="30">
        <v>20.74</v>
      </c>
      <c r="BT874" s="30">
        <v>65.239999999999995</v>
      </c>
      <c r="BU874" s="29"/>
      <c r="BV874" s="30">
        <v>0</v>
      </c>
      <c r="BW874" s="28">
        <v>179</v>
      </c>
      <c r="BX874" s="33">
        <f t="shared" si="94"/>
        <v>64.574339999999992</v>
      </c>
      <c r="BY874" s="34">
        <f>IF(COUNTIF($G$2:G874,G874)=1,1,0)</f>
        <v>1</v>
      </c>
      <c r="BZ874" s="34">
        <f t="shared" si="95"/>
        <v>2</v>
      </c>
      <c r="CA874" s="28" t="s">
        <v>3405</v>
      </c>
      <c r="CB874" s="34" t="b">
        <f t="shared" si="100"/>
        <v>0</v>
      </c>
      <c r="CC874" s="34" t="b">
        <f t="shared" si="96"/>
        <v>0</v>
      </c>
      <c r="CD874" s="34" t="b">
        <f t="array" ref="CD874">ISNUMBER(SEARCH("Touch Screen",$AJ874))</f>
        <v>0</v>
      </c>
      <c r="CE874" s="34" t="b">
        <v>1</v>
      </c>
      <c r="CF874" s="34"/>
      <c r="CG874" s="32">
        <v>34.299999999999997</v>
      </c>
      <c r="CH874" s="28">
        <v>1</v>
      </c>
      <c r="CI874" s="33">
        <f>('2. AC Monitors'!$A$8*'1. Version 7 Dataset'!$R874)+('1. Version 7 Dataset'!$V874*'2. AC Monitors'!$B$8)+'2. AC Monitors'!$C$8</f>
        <v>61.542999999999999</v>
      </c>
      <c r="CJ874" s="35">
        <f>BX874-('2. AC Monitors'!$B$8*V874)</f>
        <v>49.034339999999993</v>
      </c>
      <c r="CK874" s="33">
        <f>IF($CH874=0,CJ874,CJ874-('2. AC Monitors'!$A$15*'1. Version 7 Dataset'!$CG874))</f>
        <v>44.232339999999994</v>
      </c>
      <c r="CL874" s="33">
        <f>IF($CC874=TRUE,'1. Version 7 Dataset'!CK874-($CI874*'2. AC Monitors'!$B$15),'1. Version 7 Dataset'!CK874)</f>
        <v>44.232339999999994</v>
      </c>
      <c r="CM874" s="33">
        <f>IF($CD874=TRUE,CL874-($CI874*'2. AC Monitors'!$D$15),CL874)</f>
        <v>44.232339999999994</v>
      </c>
      <c r="CN874" s="33">
        <f>IF($CB874=TRUE,CM874-($CI874*'2. AC Monitors'!$E$15),CM874)</f>
        <v>44.232339999999994</v>
      </c>
      <c r="CO874" s="33">
        <f>IF($CA874="DC",CN874+(CI874*(1-'2. AC Monitors'!$D$21)),CN874)</f>
        <v>44.232339999999994</v>
      </c>
      <c r="CP874" s="35">
        <f>('2. AC Monitors'!$A$8*'1. Version 7 Dataset'!$R874)+'2. AC Monitors'!$C$8</f>
        <v>46.003</v>
      </c>
      <c r="CQ874" s="35">
        <f t="shared" si="97"/>
        <v>1</v>
      </c>
      <c r="CR874" s="33">
        <f>(IF(CD874=TRUE,CI874+(CI874*'2. AC Monitors'!$D$15),'1. Version 7 Dataset'!CI874))*0.85</f>
        <v>52.311549999999997</v>
      </c>
      <c r="CS874" s="35">
        <f t="shared" si="98"/>
        <v>0</v>
      </c>
      <c r="CT874" s="35">
        <f>($AZ874*$R874*'3. Signage Displays'!$A$7)+'3. Signage Displays'!$B$7*TANH('3. Signage Displays'!$C$7*('1. Version 7 Dataset'!$R874+'3. Signage Displays'!$D$7)+'3. Signage Displays'!$E$7)+'3. Signage Displays'!$F$7</f>
        <v>38.950603626443197</v>
      </c>
      <c r="CU874" s="36">
        <f>($AZ874*$R874*'3. Signage Displays'!$A$7)</f>
        <v>5.1223060000000009</v>
      </c>
      <c r="CV874" s="37">
        <f>BE874-(AZ874*R874*'3. Signage Displays'!$A$7)</f>
        <v>15.437693999999997</v>
      </c>
      <c r="CW874" s="37">
        <f>IF(CC874=TRUE,CV874-(CT874*'3. Signage Displays'!$A$12),CV874)</f>
        <v>15.437693999999997</v>
      </c>
      <c r="CX874" s="38">
        <f>'3. Signage Displays'!$B$7*TANH('3. Signage Displays'!$C$7*('1. Version 7 Dataset'!R874+'3. Signage Displays'!$D$7)+'3. Signage Displays'!$E$7)+'3. Signage Displays'!$F$7</f>
        <v>33.828297626443195</v>
      </c>
      <c r="CY874" s="28">
        <f t="shared" si="99"/>
        <v>1</v>
      </c>
    </row>
    <row r="875" spans="1:103" s="17" customFormat="1" ht="19.5" customHeight="1">
      <c r="A875" s="28">
        <v>1129</v>
      </c>
      <c r="B875" s="29" t="s">
        <v>808</v>
      </c>
      <c r="C875" s="29" t="s">
        <v>1072</v>
      </c>
      <c r="D875" s="29" t="s">
        <v>1073</v>
      </c>
      <c r="E875" s="29" t="s">
        <v>814</v>
      </c>
      <c r="F875" s="29" t="s">
        <v>1072</v>
      </c>
      <c r="G875" s="29" t="s">
        <v>1073</v>
      </c>
      <c r="H875" s="29"/>
      <c r="I875" s="29" t="s">
        <v>78</v>
      </c>
      <c r="J875" s="29" t="s">
        <v>79</v>
      </c>
      <c r="K875" s="29"/>
      <c r="L875" s="29" t="s">
        <v>80</v>
      </c>
      <c r="M875" s="29"/>
      <c r="N875" s="30">
        <v>1000</v>
      </c>
      <c r="O875" s="30">
        <v>13.2</v>
      </c>
      <c r="P875" s="30">
        <v>23.5</v>
      </c>
      <c r="Q875" s="31">
        <v>27</v>
      </c>
      <c r="R875" s="30">
        <v>311.5</v>
      </c>
      <c r="S875" s="30">
        <v>1.78</v>
      </c>
      <c r="T875" s="30">
        <v>1440</v>
      </c>
      <c r="U875" s="30">
        <v>2560</v>
      </c>
      <c r="V875" s="32">
        <v>3.7</v>
      </c>
      <c r="W875" s="30">
        <v>11834</v>
      </c>
      <c r="X875" s="30">
        <v>60</v>
      </c>
      <c r="Y875" s="30">
        <v>0.5</v>
      </c>
      <c r="Z875" s="29" t="s">
        <v>1074</v>
      </c>
      <c r="AA875" s="29" t="s">
        <v>529</v>
      </c>
      <c r="AB875" s="30">
        <v>107</v>
      </c>
      <c r="AC875" s="30">
        <v>94</v>
      </c>
      <c r="AD875" s="29" t="s">
        <v>84</v>
      </c>
      <c r="AE875" s="29" t="s">
        <v>83</v>
      </c>
      <c r="AF875" s="29" t="s">
        <v>1071</v>
      </c>
      <c r="AG875" s="29" t="s">
        <v>932</v>
      </c>
      <c r="AH875" s="29" t="s">
        <v>86</v>
      </c>
      <c r="AI875" s="29"/>
      <c r="AJ875" s="29" t="s">
        <v>86</v>
      </c>
      <c r="AK875" s="29" t="s">
        <v>86</v>
      </c>
      <c r="AL875" s="29" t="s">
        <v>87</v>
      </c>
      <c r="AM875" s="29" t="s">
        <v>932</v>
      </c>
      <c r="AN875" s="29" t="s">
        <v>86</v>
      </c>
      <c r="AO875" s="29" t="s">
        <v>86</v>
      </c>
      <c r="AP875" s="29" t="s">
        <v>86</v>
      </c>
      <c r="AQ875" s="29" t="s">
        <v>96</v>
      </c>
      <c r="AR875" s="29"/>
      <c r="AS875" s="29" t="s">
        <v>84</v>
      </c>
      <c r="AT875" s="29" t="s">
        <v>89</v>
      </c>
      <c r="AU875" s="29"/>
      <c r="AV875" s="30">
        <v>5</v>
      </c>
      <c r="AW875" s="29" t="s">
        <v>84</v>
      </c>
      <c r="AX875" s="29" t="s">
        <v>84</v>
      </c>
      <c r="AY875" s="30">
        <v>300</v>
      </c>
      <c r="AZ875" s="30">
        <v>354.7</v>
      </c>
      <c r="BA875" s="30">
        <v>213.6</v>
      </c>
      <c r="BB875" s="30">
        <v>200.1</v>
      </c>
      <c r="BC875" s="29"/>
      <c r="BD875" s="29"/>
      <c r="BE875" s="30">
        <v>27.99</v>
      </c>
      <c r="BF875" s="29"/>
      <c r="BG875" s="30">
        <v>0.48</v>
      </c>
      <c r="BH875" s="30">
        <v>0.23</v>
      </c>
      <c r="BI875" s="29"/>
      <c r="BJ875" s="30">
        <v>0.22</v>
      </c>
      <c r="BK875" s="30">
        <v>88.55</v>
      </c>
      <c r="BL875" s="30">
        <v>88.55</v>
      </c>
      <c r="BM875" s="30">
        <v>107.2</v>
      </c>
      <c r="BN875" s="29"/>
      <c r="BO875" s="29"/>
      <c r="BP875" s="30">
        <v>0.27</v>
      </c>
      <c r="BQ875" s="30">
        <v>0.56000000000000005</v>
      </c>
      <c r="BR875" s="30">
        <v>0.28000000000000003</v>
      </c>
      <c r="BS875" s="30">
        <v>27.96</v>
      </c>
      <c r="BT875" s="30">
        <v>88.91</v>
      </c>
      <c r="BU875" s="29"/>
      <c r="BV875" s="30">
        <v>0</v>
      </c>
      <c r="BW875" s="28">
        <v>1129</v>
      </c>
      <c r="BX875" s="33">
        <f t="shared" si="94"/>
        <v>88.550459999999973</v>
      </c>
      <c r="BY875" s="34">
        <f>IF(COUNTIF($G$2:G875,G875)=1,1,0)</f>
        <v>1</v>
      </c>
      <c r="BZ875" s="34">
        <f t="shared" si="95"/>
        <v>2</v>
      </c>
      <c r="CA875" s="28" t="s">
        <v>3405</v>
      </c>
      <c r="CB875" s="34" t="b">
        <f t="shared" si="100"/>
        <v>0</v>
      </c>
      <c r="CC875" s="34" t="b">
        <f t="shared" si="96"/>
        <v>0</v>
      </c>
      <c r="CD875" s="34" t="b">
        <f t="array" ref="CD875">ISNUMBER(SEARCH("Touch Screen",$AJ875))</f>
        <v>0</v>
      </c>
      <c r="CE875" s="34"/>
      <c r="CF875" s="34"/>
      <c r="CG875" s="32">
        <v>50</v>
      </c>
      <c r="CH875" s="28">
        <v>1</v>
      </c>
      <c r="CI875" s="33">
        <f>('2. AC Monitors'!$A$8*'1. Version 7 Dataset'!$R875)+('1. Version 7 Dataset'!$V875*'2. AC Monitors'!$B$8)+'2. AC Monitors'!$C$8</f>
        <v>61.542999999999999</v>
      </c>
      <c r="CJ875" s="35">
        <f>BX875-('2. AC Monitors'!$B$8*V875)</f>
        <v>73.010459999999966</v>
      </c>
      <c r="CK875" s="33">
        <f>IF($CH875=0,CJ875,CJ875-('2. AC Monitors'!$A$15*'1. Version 7 Dataset'!$CG875))</f>
        <v>66.010459999999966</v>
      </c>
      <c r="CL875" s="33">
        <f>IF($CC875=TRUE,'1. Version 7 Dataset'!CK875-($CI875*'2. AC Monitors'!$B$15),'1. Version 7 Dataset'!CK875)</f>
        <v>66.010459999999966</v>
      </c>
      <c r="CM875" s="33">
        <f>IF($CD875=TRUE,CL875-($CI875*'2. AC Monitors'!$D$15),CL875)</f>
        <v>66.010459999999966</v>
      </c>
      <c r="CN875" s="33">
        <f>IF($CB875=TRUE,CM875-($CI875*'2. AC Monitors'!$E$15),CM875)</f>
        <v>66.010459999999966</v>
      </c>
      <c r="CO875" s="33">
        <f>IF($CA875="DC",CN875+(CI875*(1-'2. AC Monitors'!$D$21)),CN875)</f>
        <v>66.010459999999966</v>
      </c>
      <c r="CP875" s="35">
        <f>('2. AC Monitors'!$A$8*'1. Version 7 Dataset'!$R875)+'2. AC Monitors'!$C$8</f>
        <v>46.003</v>
      </c>
      <c r="CQ875" s="35">
        <f t="shared" si="97"/>
        <v>0</v>
      </c>
      <c r="CR875" s="33">
        <f>(IF(CD875=TRUE,CI875+(CI875*'2. AC Monitors'!$D$15),'1. Version 7 Dataset'!CI875))*0.85</f>
        <v>52.311549999999997</v>
      </c>
      <c r="CS875" s="35">
        <f t="shared" si="98"/>
        <v>0</v>
      </c>
      <c r="CT875" s="35">
        <f>($AZ875*$R875*'3. Signage Displays'!$A$7)+'3. Signage Displays'!$B$7*TANH('3. Signage Displays'!$C$7*('1. Version 7 Dataset'!$R875+'3. Signage Displays'!$D$7)+'3. Signage Displays'!$E$7)+'3. Signage Displays'!$F$7</f>
        <v>38.247859626443201</v>
      </c>
      <c r="CU875" s="36">
        <f>($AZ875*$R875*'3. Signage Displays'!$A$7)</f>
        <v>4.4195620000000009</v>
      </c>
      <c r="CV875" s="37">
        <f>BE875-(AZ875*R875*'3. Signage Displays'!$A$7)</f>
        <v>23.570437999999996</v>
      </c>
      <c r="CW875" s="37">
        <f>IF(CC875=TRUE,CV875-(CT875*'3. Signage Displays'!$A$12),CV875)</f>
        <v>23.570437999999996</v>
      </c>
      <c r="CX875" s="38">
        <f>'3. Signage Displays'!$B$7*TANH('3. Signage Displays'!$C$7*('1. Version 7 Dataset'!R875+'3. Signage Displays'!$D$7)+'3. Signage Displays'!$E$7)+'3. Signage Displays'!$F$7</f>
        <v>33.828297626443195</v>
      </c>
      <c r="CY875" s="28">
        <f t="shared" si="99"/>
        <v>1</v>
      </c>
    </row>
    <row r="876" spans="1:103" s="17" customFormat="1" ht="19.5" customHeight="1">
      <c r="A876" s="28">
        <v>990</v>
      </c>
      <c r="B876" s="29" t="s">
        <v>1268</v>
      </c>
      <c r="C876" s="29" t="s">
        <v>1596</v>
      </c>
      <c r="D876" s="29" t="s">
        <v>1597</v>
      </c>
      <c r="E876" s="29" t="s">
        <v>1271</v>
      </c>
      <c r="F876" s="29" t="s">
        <v>1596</v>
      </c>
      <c r="G876" s="29" t="s">
        <v>1597</v>
      </c>
      <c r="H876" s="29"/>
      <c r="I876" s="29" t="s">
        <v>78</v>
      </c>
      <c r="J876" s="29" t="s">
        <v>79</v>
      </c>
      <c r="K876" s="29"/>
      <c r="L876" s="29" t="s">
        <v>80</v>
      </c>
      <c r="M876" s="29"/>
      <c r="N876" s="30">
        <v>1000</v>
      </c>
      <c r="O876" s="30">
        <v>15.8</v>
      </c>
      <c r="P876" s="30">
        <v>25.2</v>
      </c>
      <c r="Q876" s="31">
        <v>29.8</v>
      </c>
      <c r="R876" s="30">
        <v>399.12</v>
      </c>
      <c r="S876" s="30">
        <v>1.6</v>
      </c>
      <c r="T876" s="30">
        <v>1600</v>
      </c>
      <c r="U876" s="30">
        <v>2560</v>
      </c>
      <c r="V876" s="32">
        <v>4.0999999999999996</v>
      </c>
      <c r="W876" s="30">
        <v>10263</v>
      </c>
      <c r="X876" s="30">
        <v>60</v>
      </c>
      <c r="Y876" s="30">
        <v>0.5</v>
      </c>
      <c r="Z876" s="29" t="s">
        <v>1074</v>
      </c>
      <c r="AA876" s="29" t="s">
        <v>529</v>
      </c>
      <c r="AB876" s="30">
        <v>70</v>
      </c>
      <c r="AC876" s="30">
        <v>70</v>
      </c>
      <c r="AD876" s="29" t="s">
        <v>84</v>
      </c>
      <c r="AE876" s="29" t="s">
        <v>83</v>
      </c>
      <c r="AF876" s="29" t="s">
        <v>819</v>
      </c>
      <c r="AG876" s="29" t="s">
        <v>1575</v>
      </c>
      <c r="AH876" s="29" t="s">
        <v>86</v>
      </c>
      <c r="AI876" s="29"/>
      <c r="AJ876" s="29" t="s">
        <v>86</v>
      </c>
      <c r="AK876" s="29" t="s">
        <v>86</v>
      </c>
      <c r="AL876" s="29" t="s">
        <v>87</v>
      </c>
      <c r="AM876" s="29" t="s">
        <v>1575</v>
      </c>
      <c r="AN876" s="29" t="s">
        <v>86</v>
      </c>
      <c r="AO876" s="29" t="s">
        <v>86</v>
      </c>
      <c r="AP876" s="29" t="s">
        <v>86</v>
      </c>
      <c r="AQ876" s="29" t="s">
        <v>96</v>
      </c>
      <c r="AR876" s="29"/>
      <c r="AS876" s="29" t="s">
        <v>84</v>
      </c>
      <c r="AT876" s="29" t="s">
        <v>89</v>
      </c>
      <c r="AU876" s="29"/>
      <c r="AV876" s="30">
        <v>1</v>
      </c>
      <c r="AW876" s="29" t="s">
        <v>84</v>
      </c>
      <c r="AX876" s="29" t="s">
        <v>84</v>
      </c>
      <c r="AY876" s="30">
        <v>350</v>
      </c>
      <c r="AZ876" s="30">
        <v>382.6</v>
      </c>
      <c r="BA876" s="30">
        <v>382.6</v>
      </c>
      <c r="BB876" s="30">
        <v>201.2</v>
      </c>
      <c r="BC876" s="29"/>
      <c r="BD876" s="29"/>
      <c r="BE876" s="30">
        <v>36.299999999999997</v>
      </c>
      <c r="BF876" s="29"/>
      <c r="BG876" s="30">
        <v>0.45</v>
      </c>
      <c r="BH876" s="30">
        <v>0.22</v>
      </c>
      <c r="BI876" s="29"/>
      <c r="BJ876" s="30">
        <v>0.21</v>
      </c>
      <c r="BK876" s="30">
        <v>113.86</v>
      </c>
      <c r="BL876" s="30">
        <v>113.86</v>
      </c>
      <c r="BM876" s="30">
        <v>138.66999999999999</v>
      </c>
      <c r="BN876" s="29"/>
      <c r="BO876" s="29"/>
      <c r="BP876" s="30">
        <v>0.3</v>
      </c>
      <c r="BQ876" s="30">
        <v>0.56999999999999995</v>
      </c>
      <c r="BR876" s="30">
        <v>0.32</v>
      </c>
      <c r="BS876" s="30">
        <v>36.33</v>
      </c>
      <c r="BT876" s="30">
        <v>114.63</v>
      </c>
      <c r="BU876" s="29"/>
      <c r="BV876" s="30">
        <v>0</v>
      </c>
      <c r="BW876" s="28">
        <v>990</v>
      </c>
      <c r="BX876" s="33">
        <f t="shared" si="94"/>
        <v>113.85809999999998</v>
      </c>
      <c r="BY876" s="34">
        <f>IF(COUNTIF($G$2:G876,G876)=1,1,0)</f>
        <v>1</v>
      </c>
      <c r="BZ876" s="34">
        <f t="shared" si="95"/>
        <v>2</v>
      </c>
      <c r="CA876" s="28" t="s">
        <v>3405</v>
      </c>
      <c r="CB876" s="34" t="b">
        <f t="shared" si="100"/>
        <v>0</v>
      </c>
      <c r="CC876" s="34" t="b">
        <f t="shared" si="96"/>
        <v>0</v>
      </c>
      <c r="CD876" s="34" t="b">
        <f t="array" ref="CD876">ISNUMBER(SEARCH("Touch Screen",$AJ876))</f>
        <v>0</v>
      </c>
      <c r="CE876" s="34"/>
      <c r="CF876" s="34"/>
      <c r="CG876" s="32">
        <v>50</v>
      </c>
      <c r="CH876" s="28">
        <v>1</v>
      </c>
      <c r="CI876" s="33">
        <f>('2. AC Monitors'!$A$8*'1. Version 7 Dataset'!$R876)+('1. Version 7 Dataset'!$V876*'2. AC Monitors'!$B$8)+'2. AC Monitors'!$C$8</f>
        <v>73.912639999999996</v>
      </c>
      <c r="CJ876" s="35">
        <f>BX876-('2. AC Monitors'!$B$8*V876)</f>
        <v>96.63809999999998</v>
      </c>
      <c r="CK876" s="33">
        <f>IF($CH876=0,CJ876,CJ876-('2. AC Monitors'!$A$15*'1. Version 7 Dataset'!$CG876))</f>
        <v>89.63809999999998</v>
      </c>
      <c r="CL876" s="33">
        <f>IF($CC876=TRUE,'1. Version 7 Dataset'!CK876-($CI876*'2. AC Monitors'!$B$15),'1. Version 7 Dataset'!CK876)</f>
        <v>89.63809999999998</v>
      </c>
      <c r="CM876" s="33">
        <f>IF($CD876=TRUE,CL876-($CI876*'2. AC Monitors'!$D$15),CL876)</f>
        <v>89.63809999999998</v>
      </c>
      <c r="CN876" s="33">
        <f>IF($CB876=TRUE,CM876-($CI876*'2. AC Monitors'!$E$15),CM876)</f>
        <v>89.63809999999998</v>
      </c>
      <c r="CO876" s="33">
        <f>IF($CA876="DC",CN876+(CI876*(1-'2. AC Monitors'!$D$21)),CN876)</f>
        <v>89.63809999999998</v>
      </c>
      <c r="CP876" s="35">
        <f>('2. AC Monitors'!$A$8*'1. Version 7 Dataset'!$R876)+'2. AC Monitors'!$C$8</f>
        <v>56.692639999999997</v>
      </c>
      <c r="CQ876" s="35">
        <f t="shared" si="97"/>
        <v>0</v>
      </c>
      <c r="CR876" s="33">
        <f>(IF(CD876=TRUE,CI876+(CI876*'2. AC Monitors'!$D$15),'1. Version 7 Dataset'!CI876))*0.85</f>
        <v>62.825743999999993</v>
      </c>
      <c r="CS876" s="35">
        <f t="shared" si="98"/>
        <v>0</v>
      </c>
      <c r="CT876" s="35">
        <f>($AZ876*$R876*'3. Signage Displays'!$A$7)+'3. Signage Displays'!$B$7*TANH('3. Signage Displays'!$C$7*('1. Version 7 Dataset'!$R876+'3. Signage Displays'!$D$7)+'3. Signage Displays'!$E$7)+'3. Signage Displays'!$F$7</f>
        <v>45.094478347386236</v>
      </c>
      <c r="CU876" s="36">
        <f>($AZ876*$R876*'3. Signage Displays'!$A$7)</f>
        <v>6.108132480000001</v>
      </c>
      <c r="CV876" s="37">
        <f>BE876-(AZ876*R876*'3. Signage Displays'!$A$7)</f>
        <v>30.191867519999995</v>
      </c>
      <c r="CW876" s="37">
        <f>IF(CC876=TRUE,CV876-(CT876*'3. Signage Displays'!$A$12),CV876)</f>
        <v>30.191867519999995</v>
      </c>
      <c r="CX876" s="38">
        <f>'3. Signage Displays'!$B$7*TANH('3. Signage Displays'!$C$7*('1. Version 7 Dataset'!R876+'3. Signage Displays'!$D$7)+'3. Signage Displays'!$E$7)+'3. Signage Displays'!$F$7</f>
        <v>38.986345867386234</v>
      </c>
      <c r="CY876" s="28">
        <f t="shared" si="99"/>
        <v>1</v>
      </c>
    </row>
    <row r="877" spans="1:103" s="17" customFormat="1" ht="19.5" customHeight="1">
      <c r="A877" s="28">
        <v>1069</v>
      </c>
      <c r="B877" s="29" t="s">
        <v>808</v>
      </c>
      <c r="C877" s="29" t="s">
        <v>1075</v>
      </c>
      <c r="D877" s="29" t="s">
        <v>1076</v>
      </c>
      <c r="E877" s="29" t="s">
        <v>814</v>
      </c>
      <c r="F877" s="29" t="s">
        <v>1075</v>
      </c>
      <c r="G877" s="29" t="s">
        <v>1076</v>
      </c>
      <c r="H877" s="29"/>
      <c r="I877" s="29" t="s">
        <v>78</v>
      </c>
      <c r="J877" s="29" t="s">
        <v>79</v>
      </c>
      <c r="K877" s="29"/>
      <c r="L877" s="29" t="s">
        <v>80</v>
      </c>
      <c r="M877" s="29"/>
      <c r="N877" s="30">
        <v>1000</v>
      </c>
      <c r="O877" s="30">
        <v>15.8</v>
      </c>
      <c r="P877" s="30">
        <v>25.2</v>
      </c>
      <c r="Q877" s="31">
        <v>29.7</v>
      </c>
      <c r="R877" s="30">
        <v>396.44</v>
      </c>
      <c r="S877" s="30">
        <v>1.6</v>
      </c>
      <c r="T877" s="30">
        <v>1600</v>
      </c>
      <c r="U877" s="30">
        <v>2560</v>
      </c>
      <c r="V877" s="32">
        <v>4.0999999999999996</v>
      </c>
      <c r="W877" s="30">
        <v>10332</v>
      </c>
      <c r="X877" s="30">
        <v>60</v>
      </c>
      <c r="Y877" s="30">
        <v>0.5</v>
      </c>
      <c r="Z877" s="29" t="s">
        <v>1077</v>
      </c>
      <c r="AA877" s="29" t="s">
        <v>529</v>
      </c>
      <c r="AB877" s="30">
        <v>108</v>
      </c>
      <c r="AC877" s="30">
        <v>112</v>
      </c>
      <c r="AD877" s="29" t="s">
        <v>84</v>
      </c>
      <c r="AE877" s="29" t="s">
        <v>83</v>
      </c>
      <c r="AF877" s="29" t="s">
        <v>188</v>
      </c>
      <c r="AG877" s="29"/>
      <c r="AH877" s="29" t="s">
        <v>86</v>
      </c>
      <c r="AI877" s="29"/>
      <c r="AJ877" s="29" t="s">
        <v>86</v>
      </c>
      <c r="AK877" s="29" t="s">
        <v>86</v>
      </c>
      <c r="AL877" s="29" t="s">
        <v>87</v>
      </c>
      <c r="AM877" s="29"/>
      <c r="AN877" s="29" t="s">
        <v>86</v>
      </c>
      <c r="AO877" s="29" t="s">
        <v>86</v>
      </c>
      <c r="AP877" s="29" t="s">
        <v>86</v>
      </c>
      <c r="AQ877" s="29" t="s">
        <v>96</v>
      </c>
      <c r="AR877" s="29"/>
      <c r="AS877" s="29" t="s">
        <v>84</v>
      </c>
      <c r="AT877" s="29" t="s">
        <v>89</v>
      </c>
      <c r="AU877" s="29"/>
      <c r="AV877" s="30">
        <v>5</v>
      </c>
      <c r="AW877" s="29" t="s">
        <v>84</v>
      </c>
      <c r="AX877" s="29" t="s">
        <v>84</v>
      </c>
      <c r="AY877" s="30">
        <v>350</v>
      </c>
      <c r="AZ877" s="30">
        <v>398.8</v>
      </c>
      <c r="BA877" s="30">
        <v>259.39999999999998</v>
      </c>
      <c r="BB877" s="30">
        <v>200.1</v>
      </c>
      <c r="BC877" s="29"/>
      <c r="BD877" s="29"/>
      <c r="BE877" s="30">
        <v>37.81</v>
      </c>
      <c r="BF877" s="29"/>
      <c r="BG877" s="30">
        <v>0.42</v>
      </c>
      <c r="BH877" s="30">
        <v>0.19</v>
      </c>
      <c r="BI877" s="29"/>
      <c r="BJ877" s="30">
        <v>0.18</v>
      </c>
      <c r="BK877" s="30">
        <v>118.32</v>
      </c>
      <c r="BL877" s="30">
        <v>118.32</v>
      </c>
      <c r="BM877" s="30">
        <v>137.80000000000001</v>
      </c>
      <c r="BN877" s="29"/>
      <c r="BO877" s="29"/>
      <c r="BP877" s="30">
        <v>0.25</v>
      </c>
      <c r="BQ877" s="30">
        <v>0.49</v>
      </c>
      <c r="BR877" s="30">
        <v>0.25</v>
      </c>
      <c r="BS877" s="30">
        <v>37.770000000000003</v>
      </c>
      <c r="BT877" s="30">
        <v>118.59</v>
      </c>
      <c r="BU877" s="29"/>
      <c r="BV877" s="30">
        <v>0</v>
      </c>
      <c r="BW877" s="28">
        <v>1069</v>
      </c>
      <c r="BX877" s="33">
        <f t="shared" si="94"/>
        <v>118.31693999999999</v>
      </c>
      <c r="BY877" s="34">
        <f>IF(COUNTIF($G$2:G877,G877)=1,1,0)</f>
        <v>1</v>
      </c>
      <c r="BZ877" s="34">
        <f t="shared" si="95"/>
        <v>2</v>
      </c>
      <c r="CA877" s="28" t="s">
        <v>3405</v>
      </c>
      <c r="CB877" s="34" t="b">
        <f t="shared" si="100"/>
        <v>0</v>
      </c>
      <c r="CC877" s="34" t="b">
        <f t="shared" si="96"/>
        <v>0</v>
      </c>
      <c r="CD877" s="34" t="b">
        <f t="array" ref="CD877">ISNUMBER(SEARCH("Touch Screen",$AJ877))</f>
        <v>0</v>
      </c>
      <c r="CE877" s="34"/>
      <c r="CF877" s="34"/>
      <c r="CG877" s="32">
        <v>50</v>
      </c>
      <c r="CH877" s="28">
        <v>1</v>
      </c>
      <c r="CI877" s="33">
        <f>('2. AC Monitors'!$A$8*'1. Version 7 Dataset'!$R877)+('1. Version 7 Dataset'!$V877*'2. AC Monitors'!$B$8)+'2. AC Monitors'!$C$8</f>
        <v>73.585679999999996</v>
      </c>
      <c r="CJ877" s="35">
        <f>BX877-('2. AC Monitors'!$B$8*V877)</f>
        <v>101.09693999999999</v>
      </c>
      <c r="CK877" s="33">
        <f>IF($CH877=0,CJ877,CJ877-('2. AC Monitors'!$A$15*'1. Version 7 Dataset'!$CG877))</f>
        <v>94.096939999999989</v>
      </c>
      <c r="CL877" s="33">
        <f>IF($CC877=TRUE,'1. Version 7 Dataset'!CK877-($CI877*'2. AC Monitors'!$B$15),'1. Version 7 Dataset'!CK877)</f>
        <v>94.096939999999989</v>
      </c>
      <c r="CM877" s="33">
        <f>IF($CD877=TRUE,CL877-($CI877*'2. AC Monitors'!$D$15),CL877)</f>
        <v>94.096939999999989</v>
      </c>
      <c r="CN877" s="33">
        <f>IF($CB877=TRUE,CM877-($CI877*'2. AC Monitors'!$E$15),CM877)</f>
        <v>94.096939999999989</v>
      </c>
      <c r="CO877" s="33">
        <f>IF($CA877="DC",CN877+(CI877*(1-'2. AC Monitors'!$D$21)),CN877)</f>
        <v>94.096939999999989</v>
      </c>
      <c r="CP877" s="35">
        <f>('2. AC Monitors'!$A$8*'1. Version 7 Dataset'!$R877)+'2. AC Monitors'!$C$8</f>
        <v>56.365679999999998</v>
      </c>
      <c r="CQ877" s="35">
        <f t="shared" si="97"/>
        <v>0</v>
      </c>
      <c r="CR877" s="33">
        <f>(IF(CD877=TRUE,CI877+(CI877*'2. AC Monitors'!$D$15),'1. Version 7 Dataset'!CI877))*0.85</f>
        <v>62.547827999999996</v>
      </c>
      <c r="CS877" s="35">
        <f t="shared" si="98"/>
        <v>0</v>
      </c>
      <c r="CT877" s="35">
        <f>($AZ877*$R877*'3. Signage Displays'!$A$7)+'3. Signage Displays'!$B$7*TANH('3. Signage Displays'!$C$7*('1. Version 7 Dataset'!$R877+'3. Signage Displays'!$D$7)+'3. Signage Displays'!$E$7)+'3. Signage Displays'!$F$7</f>
        <v>45.153548970611183</v>
      </c>
      <c r="CU877" s="36">
        <f>($AZ877*$R877*'3. Signage Displays'!$A$7)</f>
        <v>6.3240108800000003</v>
      </c>
      <c r="CV877" s="37">
        <f>BE877-(AZ877*R877*'3. Signage Displays'!$A$7)</f>
        <v>31.485989120000003</v>
      </c>
      <c r="CW877" s="37">
        <f>IF(CC877=TRUE,CV877-(CT877*'3. Signage Displays'!$A$12),CV877)</f>
        <v>31.485989120000003</v>
      </c>
      <c r="CX877" s="38">
        <f>'3. Signage Displays'!$B$7*TANH('3. Signage Displays'!$C$7*('1. Version 7 Dataset'!R877+'3. Signage Displays'!$D$7)+'3. Signage Displays'!$E$7)+'3. Signage Displays'!$F$7</f>
        <v>38.82953809061118</v>
      </c>
      <c r="CY877" s="28">
        <f t="shared" si="99"/>
        <v>1</v>
      </c>
    </row>
    <row r="878" spans="1:103" s="17" customFormat="1" ht="19.5" customHeight="1">
      <c r="A878" s="28">
        <v>659</v>
      </c>
      <c r="B878" s="29" t="s">
        <v>1871</v>
      </c>
      <c r="C878" s="29" t="s">
        <v>2060</v>
      </c>
      <c r="D878" s="29" t="s">
        <v>2061</v>
      </c>
      <c r="E878" s="29" t="s">
        <v>1873</v>
      </c>
      <c r="F878" s="29" t="s">
        <v>2060</v>
      </c>
      <c r="G878" s="29" t="s">
        <v>2061</v>
      </c>
      <c r="H878" s="29"/>
      <c r="I878" s="29" t="s">
        <v>78</v>
      </c>
      <c r="J878" s="29" t="s">
        <v>79</v>
      </c>
      <c r="K878" s="29"/>
      <c r="L878" s="29" t="s">
        <v>80</v>
      </c>
      <c r="M878" s="29"/>
      <c r="N878" s="30">
        <v>1000</v>
      </c>
      <c r="O878" s="30">
        <v>13.2</v>
      </c>
      <c r="P878" s="30">
        <v>31.5</v>
      </c>
      <c r="Q878" s="31">
        <v>34.1</v>
      </c>
      <c r="R878" s="30">
        <v>415.1</v>
      </c>
      <c r="S878" s="30">
        <v>1.78</v>
      </c>
      <c r="T878" s="30">
        <v>1440</v>
      </c>
      <c r="U878" s="30">
        <v>3440</v>
      </c>
      <c r="V878" s="32">
        <f t="shared" ref="V878:V879" si="101">(T878*U878)/1000000</f>
        <v>4.9535999999999998</v>
      </c>
      <c r="W878" s="30">
        <v>11935</v>
      </c>
      <c r="X878" s="30">
        <v>60</v>
      </c>
      <c r="Y878" s="30">
        <v>100</v>
      </c>
      <c r="Z878" s="29" t="s">
        <v>81</v>
      </c>
      <c r="AA878" s="29" t="s">
        <v>86</v>
      </c>
      <c r="AB878" s="29"/>
      <c r="AC878" s="29"/>
      <c r="AD878" s="29" t="s">
        <v>83</v>
      </c>
      <c r="AE878" s="29" t="s">
        <v>83</v>
      </c>
      <c r="AF878" s="29" t="s">
        <v>2062</v>
      </c>
      <c r="AG878" s="29" t="s">
        <v>1896</v>
      </c>
      <c r="AH878" s="29" t="s">
        <v>86</v>
      </c>
      <c r="AI878" s="29"/>
      <c r="AJ878" s="29" t="s">
        <v>86</v>
      </c>
      <c r="AK878" s="29" t="s">
        <v>86</v>
      </c>
      <c r="AL878" s="29" t="s">
        <v>87</v>
      </c>
      <c r="AM878" s="29" t="s">
        <v>1896</v>
      </c>
      <c r="AN878" s="29" t="s">
        <v>86</v>
      </c>
      <c r="AO878" s="29" t="s">
        <v>86</v>
      </c>
      <c r="AP878" s="29" t="s">
        <v>86</v>
      </c>
      <c r="AQ878" s="29" t="s">
        <v>96</v>
      </c>
      <c r="AR878" s="29"/>
      <c r="AS878" s="29" t="s">
        <v>84</v>
      </c>
      <c r="AT878" s="29" t="s">
        <v>121</v>
      </c>
      <c r="AU878" s="29"/>
      <c r="AV878" s="29"/>
      <c r="AW878" s="29" t="s">
        <v>84</v>
      </c>
      <c r="AX878" s="29" t="s">
        <v>84</v>
      </c>
      <c r="AY878" s="30">
        <v>320</v>
      </c>
      <c r="AZ878" s="30">
        <v>345</v>
      </c>
      <c r="BA878" s="30">
        <v>345</v>
      </c>
      <c r="BB878" s="30">
        <v>345</v>
      </c>
      <c r="BC878" s="29"/>
      <c r="BD878" s="29"/>
      <c r="BE878" s="30">
        <v>31.96</v>
      </c>
      <c r="BF878" s="29"/>
      <c r="BG878" s="30">
        <v>0.62</v>
      </c>
      <c r="BH878" s="30">
        <v>0.62</v>
      </c>
      <c r="BI878" s="29"/>
      <c r="BJ878" s="30">
        <v>0.21</v>
      </c>
      <c r="BK878" s="30">
        <v>101.5</v>
      </c>
      <c r="BL878" s="30">
        <v>101.5</v>
      </c>
      <c r="BM878" s="30">
        <v>102.4</v>
      </c>
      <c r="BN878" s="29"/>
      <c r="BO878" s="29"/>
      <c r="BP878" s="29"/>
      <c r="BQ878" s="29"/>
      <c r="BR878" s="29"/>
      <c r="BS878" s="29"/>
      <c r="BT878" s="29"/>
      <c r="BU878" s="29"/>
      <c r="BV878" s="30">
        <v>0</v>
      </c>
      <c r="BW878" s="28">
        <v>659</v>
      </c>
      <c r="BX878" s="33">
        <f t="shared" si="94"/>
        <v>101.51964</v>
      </c>
      <c r="BY878" s="34">
        <f>IF(COUNTIF($G$2:G878,G878)=1,1,0)</f>
        <v>1</v>
      </c>
      <c r="BZ878" s="34">
        <f t="shared" si="95"/>
        <v>2</v>
      </c>
      <c r="CA878" s="28" t="s">
        <v>3405</v>
      </c>
      <c r="CB878" s="34" t="b">
        <f t="shared" si="100"/>
        <v>0</v>
      </c>
      <c r="CC878" s="34" t="b">
        <f t="shared" si="96"/>
        <v>0</v>
      </c>
      <c r="CD878" s="34" t="b">
        <f t="array" ref="CD878">ISNUMBER(SEARCH("Touch Screen",$AJ878))</f>
        <v>0</v>
      </c>
      <c r="CE878" s="34"/>
      <c r="CF878" s="34"/>
      <c r="CG878" s="32">
        <v>33</v>
      </c>
      <c r="CH878" s="28">
        <v>1</v>
      </c>
      <c r="CI878" s="33">
        <f>('2. AC Monitors'!$A$8*'1. Version 7 Dataset'!$R878)+('1. Version 7 Dataset'!$V878*'2. AC Monitors'!$B$8)+'2. AC Monitors'!$C$8</f>
        <v>79.447320000000005</v>
      </c>
      <c r="CJ878" s="35">
        <f>BX878-('2. AC Monitors'!$B$8*V878)</f>
        <v>80.714519999999993</v>
      </c>
      <c r="CK878" s="33">
        <f>IF($CH878=0,CJ878,CJ878-('2. AC Monitors'!$A$15*'1. Version 7 Dataset'!$CG878))</f>
        <v>76.094519999999989</v>
      </c>
      <c r="CL878" s="33">
        <f>IF($CC878=TRUE,'1. Version 7 Dataset'!CK878-($CI878*'2. AC Monitors'!$B$15),'1. Version 7 Dataset'!CK878)</f>
        <v>76.094519999999989</v>
      </c>
      <c r="CM878" s="33">
        <f>IF($CD878=TRUE,CL878-($CI878*'2. AC Monitors'!$D$15),CL878)</f>
        <v>76.094519999999989</v>
      </c>
      <c r="CN878" s="33">
        <f>IF($CB878=TRUE,CM878-($CI878*'2. AC Monitors'!$E$15),CM878)</f>
        <v>76.094519999999989</v>
      </c>
      <c r="CO878" s="33">
        <f>IF($CA878="DC",CN878+(CI878*(1-'2. AC Monitors'!$D$21)),CN878)</f>
        <v>76.094519999999989</v>
      </c>
      <c r="CP878" s="35">
        <f>('2. AC Monitors'!$A$8*'1. Version 7 Dataset'!$R878)+'2. AC Monitors'!$C$8</f>
        <v>58.642200000000003</v>
      </c>
      <c r="CQ878" s="35">
        <f t="shared" si="97"/>
        <v>0</v>
      </c>
      <c r="CR878" s="33">
        <f>(IF(CD878=TRUE,CI878+(CI878*'2. AC Monitors'!$D$15),'1. Version 7 Dataset'!CI878))*0.85</f>
        <v>67.530222000000009</v>
      </c>
      <c r="CS878" s="35">
        <f t="shared" si="98"/>
        <v>0</v>
      </c>
      <c r="CT878" s="35">
        <f>($AZ878*$R878*'3. Signage Displays'!$A$7)+'3. Signage Displays'!$B$7*TANH('3. Signage Displays'!$C$7*('1. Version 7 Dataset'!$R878+'3. Signage Displays'!$D$7)+'3. Signage Displays'!$E$7)+'3. Signage Displays'!$F$7</f>
        <v>45.648323721645227</v>
      </c>
      <c r="CU878" s="36">
        <f>($AZ878*$R878*'3. Signage Displays'!$A$7)</f>
        <v>5.7283800000000005</v>
      </c>
      <c r="CV878" s="37">
        <f>BE878-(AZ878*R878*'3. Signage Displays'!$A$7)</f>
        <v>26.231619999999999</v>
      </c>
      <c r="CW878" s="37">
        <f>IF(CC878=TRUE,CV878-(CT878*'3. Signage Displays'!$A$12),CV878)</f>
        <v>26.231619999999999</v>
      </c>
      <c r="CX878" s="38">
        <f>'3. Signage Displays'!$B$7*TANH('3. Signage Displays'!$C$7*('1. Version 7 Dataset'!R878+'3. Signage Displays'!$D$7)+'3. Signage Displays'!$E$7)+'3. Signage Displays'!$F$7</f>
        <v>39.919943721645225</v>
      </c>
      <c r="CY878" s="28">
        <f t="shared" si="99"/>
        <v>1</v>
      </c>
    </row>
    <row r="879" spans="1:103" s="17" customFormat="1" ht="19.5" customHeight="1">
      <c r="A879" s="28">
        <v>476</v>
      </c>
      <c r="B879" s="29" t="s">
        <v>2545</v>
      </c>
      <c r="C879" s="29" t="s">
        <v>2575</v>
      </c>
      <c r="D879" s="29" t="s">
        <v>2576</v>
      </c>
      <c r="E879" s="29" t="s">
        <v>2547</v>
      </c>
      <c r="F879" s="29" t="s">
        <v>2577</v>
      </c>
      <c r="G879" s="29" t="s">
        <v>2578</v>
      </c>
      <c r="H879" s="29" t="s">
        <v>2579</v>
      </c>
      <c r="I879" s="29" t="s">
        <v>78</v>
      </c>
      <c r="J879" s="29" t="s">
        <v>88</v>
      </c>
      <c r="K879" s="29" t="s">
        <v>158</v>
      </c>
      <c r="L879" s="29" t="s">
        <v>80</v>
      </c>
      <c r="M879" s="29" t="s">
        <v>105</v>
      </c>
      <c r="N879" s="30">
        <v>3000</v>
      </c>
      <c r="O879" s="30">
        <v>13.1</v>
      </c>
      <c r="P879" s="30">
        <v>31.4</v>
      </c>
      <c r="Q879" s="31">
        <v>34</v>
      </c>
      <c r="R879" s="30">
        <v>412.38</v>
      </c>
      <c r="S879" s="30">
        <v>2.39</v>
      </c>
      <c r="T879" s="30">
        <v>1440</v>
      </c>
      <c r="U879" s="30">
        <v>3440</v>
      </c>
      <c r="V879" s="32">
        <f t="shared" si="101"/>
        <v>4.9535999999999998</v>
      </c>
      <c r="W879" s="30">
        <v>12012</v>
      </c>
      <c r="X879" s="30">
        <v>60</v>
      </c>
      <c r="Y879" s="30">
        <v>36.1</v>
      </c>
      <c r="Z879" s="29" t="s">
        <v>81</v>
      </c>
      <c r="AA879" s="29" t="s">
        <v>82</v>
      </c>
      <c r="AB879" s="30">
        <v>135</v>
      </c>
      <c r="AC879" s="30">
        <v>135</v>
      </c>
      <c r="AD879" s="29" t="s">
        <v>84</v>
      </c>
      <c r="AE879" s="29" t="s">
        <v>84</v>
      </c>
      <c r="AF879" s="29" t="s">
        <v>208</v>
      </c>
      <c r="AG879" s="29" t="s">
        <v>105</v>
      </c>
      <c r="AH879" s="29" t="s">
        <v>2563</v>
      </c>
      <c r="AI879" s="29" t="s">
        <v>105</v>
      </c>
      <c r="AJ879" s="29" t="s">
        <v>120</v>
      </c>
      <c r="AK879" s="29" t="s">
        <v>86</v>
      </c>
      <c r="AL879" s="29" t="s">
        <v>87</v>
      </c>
      <c r="AM879" s="29" t="s">
        <v>105</v>
      </c>
      <c r="AN879" s="29" t="s">
        <v>86</v>
      </c>
      <c r="AO879" s="29" t="s">
        <v>86</v>
      </c>
      <c r="AP879" s="29" t="s">
        <v>86</v>
      </c>
      <c r="AQ879" s="29" t="s">
        <v>96</v>
      </c>
      <c r="AR879" s="29" t="s">
        <v>105</v>
      </c>
      <c r="AS879" s="29" t="s">
        <v>84</v>
      </c>
      <c r="AT879" s="29" t="s">
        <v>89</v>
      </c>
      <c r="AU879" s="29" t="s">
        <v>105</v>
      </c>
      <c r="AV879" s="30">
        <v>1</v>
      </c>
      <c r="AW879" s="29" t="s">
        <v>84</v>
      </c>
      <c r="AX879" s="29" t="s">
        <v>84</v>
      </c>
      <c r="AY879" s="30">
        <v>300</v>
      </c>
      <c r="AZ879" s="30">
        <v>298.60000000000002</v>
      </c>
      <c r="BA879" s="30">
        <v>134.5</v>
      </c>
      <c r="BB879" s="30">
        <v>200</v>
      </c>
      <c r="BC879" s="29"/>
      <c r="BD879" s="29"/>
      <c r="BE879" s="30">
        <v>33.6</v>
      </c>
      <c r="BF879" s="29"/>
      <c r="BG879" s="30">
        <v>0.31</v>
      </c>
      <c r="BH879" s="30">
        <v>0.31</v>
      </c>
      <c r="BI879" s="29"/>
      <c r="BJ879" s="30">
        <v>0.22</v>
      </c>
      <c r="BK879" s="30">
        <v>104.78</v>
      </c>
      <c r="BL879" s="30">
        <v>104.78</v>
      </c>
      <c r="BM879" s="30">
        <v>112.6</v>
      </c>
      <c r="BN879" s="29"/>
      <c r="BO879" s="29"/>
      <c r="BP879" s="30">
        <v>0.24</v>
      </c>
      <c r="BQ879" s="30">
        <v>0.33</v>
      </c>
      <c r="BR879" s="30">
        <v>0.33</v>
      </c>
      <c r="BS879" s="30">
        <v>33.07</v>
      </c>
      <c r="BT879" s="30">
        <v>103.27</v>
      </c>
      <c r="BU879" s="29"/>
      <c r="BV879" s="30">
        <v>0</v>
      </c>
      <c r="BW879" s="28">
        <v>476</v>
      </c>
      <c r="BX879" s="33">
        <f t="shared" si="94"/>
        <v>104.78273999999999</v>
      </c>
      <c r="BY879" s="34">
        <f>IF(COUNTIF($G$2:G879,G879)=1,1,0)</f>
        <v>1</v>
      </c>
      <c r="BZ879" s="34">
        <f t="shared" si="95"/>
        <v>2</v>
      </c>
      <c r="CA879" s="28" t="s">
        <v>3405</v>
      </c>
      <c r="CB879" s="34" t="b">
        <f t="shared" si="100"/>
        <v>0</v>
      </c>
      <c r="CC879" s="34" t="b">
        <f t="shared" si="96"/>
        <v>0</v>
      </c>
      <c r="CD879" s="34" t="b">
        <f t="array" ref="CD879">ISNUMBER(SEARCH("Touch Screen",$AJ879))</f>
        <v>0</v>
      </c>
      <c r="CE879" s="34"/>
      <c r="CF879" s="34"/>
      <c r="CG879" s="32">
        <v>36.1</v>
      </c>
      <c r="CH879" s="28">
        <v>1</v>
      </c>
      <c r="CI879" s="33">
        <f>('2. AC Monitors'!$A$8*'1. Version 7 Dataset'!$R879)+('1. Version 7 Dataset'!$V879*'2. AC Monitors'!$B$8)+'2. AC Monitors'!$C$8</f>
        <v>79.115479999999991</v>
      </c>
      <c r="CJ879" s="35">
        <f>BX879-('2. AC Monitors'!$B$8*V879)</f>
        <v>83.977619999999987</v>
      </c>
      <c r="CK879" s="33">
        <f>IF($CH879=0,CJ879,CJ879-('2. AC Monitors'!$A$15*'1. Version 7 Dataset'!$CG879))</f>
        <v>78.923619999999985</v>
      </c>
      <c r="CL879" s="33">
        <f>IF($CC879=TRUE,'1. Version 7 Dataset'!CK879-($CI879*'2. AC Monitors'!$B$15),'1. Version 7 Dataset'!CK879)</f>
        <v>78.923619999999985</v>
      </c>
      <c r="CM879" s="33">
        <f>IF($CD879=TRUE,CL879-($CI879*'2. AC Monitors'!$D$15),CL879)</f>
        <v>78.923619999999985</v>
      </c>
      <c r="CN879" s="33">
        <f>IF($CB879=TRUE,CM879-($CI879*'2. AC Monitors'!$E$15),CM879)</f>
        <v>78.923619999999985</v>
      </c>
      <c r="CO879" s="33">
        <f>IF($CA879="DC",CN879+(CI879*(1-'2. AC Monitors'!$D$21)),CN879)</f>
        <v>78.923619999999985</v>
      </c>
      <c r="CP879" s="35">
        <f>('2. AC Monitors'!$A$8*'1. Version 7 Dataset'!$R879)+'2. AC Monitors'!$C$8</f>
        <v>58.310359999999996</v>
      </c>
      <c r="CQ879" s="35">
        <f t="shared" si="97"/>
        <v>0</v>
      </c>
      <c r="CR879" s="33">
        <f>(IF(CD879=TRUE,CI879+(CI879*'2. AC Monitors'!$D$15),'1. Version 7 Dataset'!CI879))*0.85</f>
        <v>67.248157999999989</v>
      </c>
      <c r="CS879" s="35">
        <f t="shared" si="98"/>
        <v>0</v>
      </c>
      <c r="CT879" s="35">
        <f>($AZ879*$R879*'3. Signage Displays'!$A$7)+'3. Signage Displays'!$B$7*TANH('3. Signage Displays'!$C$7*('1. Version 7 Dataset'!$R879+'3. Signage Displays'!$D$7)+'3. Signage Displays'!$E$7)+'3. Signage Displays'!$F$7</f>
        <v>44.686671816571348</v>
      </c>
      <c r="CU879" s="36">
        <f>($AZ879*$R879*'3. Signage Displays'!$A$7)</f>
        <v>4.9254667200000002</v>
      </c>
      <c r="CV879" s="37">
        <f>BE879-(AZ879*R879*'3. Signage Displays'!$A$7)</f>
        <v>28.674533280000002</v>
      </c>
      <c r="CW879" s="37">
        <f>IF(CC879=TRUE,CV879-(CT879*'3. Signage Displays'!$A$12),CV879)</f>
        <v>28.674533280000002</v>
      </c>
      <c r="CX879" s="38">
        <f>'3. Signage Displays'!$B$7*TANH('3. Signage Displays'!$C$7*('1. Version 7 Dataset'!R879+'3. Signage Displays'!$D$7)+'3. Signage Displays'!$E$7)+'3. Signage Displays'!$F$7</f>
        <v>39.761205096571345</v>
      </c>
      <c r="CY879" s="28">
        <f t="shared" si="99"/>
        <v>1</v>
      </c>
    </row>
    <row r="880" spans="1:103" s="17" customFormat="1" ht="19.5" customHeight="1">
      <c r="A880" s="28">
        <v>196</v>
      </c>
      <c r="B880" s="29" t="s">
        <v>3083</v>
      </c>
      <c r="C880" s="29" t="s">
        <v>3340</v>
      </c>
      <c r="D880" s="29" t="s">
        <v>3341</v>
      </c>
      <c r="E880" s="29" t="s">
        <v>3086</v>
      </c>
      <c r="F880" s="29" t="s">
        <v>3340</v>
      </c>
      <c r="G880" s="29" t="s">
        <v>3341</v>
      </c>
      <c r="H880" s="29"/>
      <c r="I880" s="29" t="s">
        <v>78</v>
      </c>
      <c r="J880" s="29" t="s">
        <v>79</v>
      </c>
      <c r="K880" s="29"/>
      <c r="L880" s="29" t="s">
        <v>80</v>
      </c>
      <c r="M880" s="29"/>
      <c r="N880" s="30">
        <v>1000</v>
      </c>
      <c r="O880" s="30">
        <v>14.4</v>
      </c>
      <c r="P880" s="30">
        <v>34.6</v>
      </c>
      <c r="Q880" s="31">
        <v>37.5</v>
      </c>
      <c r="R880" s="30">
        <v>499.26</v>
      </c>
      <c r="S880" s="30">
        <v>2.4</v>
      </c>
      <c r="T880" s="30">
        <v>1600</v>
      </c>
      <c r="U880" s="30">
        <v>3840</v>
      </c>
      <c r="V880" s="32">
        <v>6.1</v>
      </c>
      <c r="W880" s="30">
        <v>12306</v>
      </c>
      <c r="X880" s="30">
        <v>60</v>
      </c>
      <c r="Y880" s="30">
        <v>0.4</v>
      </c>
      <c r="Z880" s="29" t="s">
        <v>81</v>
      </c>
      <c r="AA880" s="29" t="s">
        <v>82</v>
      </c>
      <c r="AB880" s="29"/>
      <c r="AC880" s="29"/>
      <c r="AD880" s="29" t="s">
        <v>83</v>
      </c>
      <c r="AE880" s="29" t="s">
        <v>83</v>
      </c>
      <c r="AF880" s="29" t="s">
        <v>208</v>
      </c>
      <c r="AG880" s="29"/>
      <c r="AH880" s="29" t="s">
        <v>86</v>
      </c>
      <c r="AI880" s="29"/>
      <c r="AJ880" s="29" t="s">
        <v>86</v>
      </c>
      <c r="AK880" s="29" t="s">
        <v>86</v>
      </c>
      <c r="AL880" s="29" t="s">
        <v>87</v>
      </c>
      <c r="AM880" s="29"/>
      <c r="AN880" s="29" t="s">
        <v>86</v>
      </c>
      <c r="AO880" s="29" t="s">
        <v>86</v>
      </c>
      <c r="AP880" s="29" t="s">
        <v>86</v>
      </c>
      <c r="AQ880" s="29" t="s">
        <v>96</v>
      </c>
      <c r="AR880" s="29"/>
      <c r="AS880" s="29" t="s">
        <v>84</v>
      </c>
      <c r="AT880" s="29" t="s">
        <v>89</v>
      </c>
      <c r="AU880" s="29"/>
      <c r="AV880" s="30">
        <v>1</v>
      </c>
      <c r="AW880" s="29" t="s">
        <v>84</v>
      </c>
      <c r="AX880" s="29" t="s">
        <v>84</v>
      </c>
      <c r="AY880" s="30">
        <v>300</v>
      </c>
      <c r="AZ880" s="30">
        <v>325.2</v>
      </c>
      <c r="BA880" s="30">
        <v>325.2</v>
      </c>
      <c r="BB880" s="30">
        <v>200.1</v>
      </c>
      <c r="BC880" s="29"/>
      <c r="BD880" s="29"/>
      <c r="BE880" s="30">
        <v>35.22</v>
      </c>
      <c r="BF880" s="29"/>
      <c r="BG880" s="30">
        <v>0.41</v>
      </c>
      <c r="BH880" s="30">
        <v>0.36</v>
      </c>
      <c r="BI880" s="29"/>
      <c r="BJ880" s="30">
        <v>0.25</v>
      </c>
      <c r="BK880" s="30">
        <v>110.32</v>
      </c>
      <c r="BL880" s="30">
        <v>110.32</v>
      </c>
      <c r="BM880" s="30">
        <v>126.5</v>
      </c>
      <c r="BN880" s="29"/>
      <c r="BO880" s="29"/>
      <c r="BP880" s="30">
        <v>0.27</v>
      </c>
      <c r="BQ880" s="30">
        <v>0.41</v>
      </c>
      <c r="BR880" s="30">
        <v>0.37</v>
      </c>
      <c r="BS880" s="30">
        <v>35.21</v>
      </c>
      <c r="BT880" s="30">
        <v>110.29</v>
      </c>
      <c r="BU880" s="29"/>
      <c r="BV880" s="30">
        <v>0</v>
      </c>
      <c r="BW880" s="28">
        <v>196</v>
      </c>
      <c r="BX880" s="33">
        <f t="shared" si="94"/>
        <v>110.31905999999999</v>
      </c>
      <c r="BY880" s="34">
        <f>IF(COUNTIF($G$2:G880,G880)=1,1,0)</f>
        <v>1</v>
      </c>
      <c r="BZ880" s="34">
        <f t="shared" si="95"/>
        <v>2</v>
      </c>
      <c r="CA880" s="28" t="s">
        <v>3405</v>
      </c>
      <c r="CB880" s="34" t="b">
        <f t="shared" si="100"/>
        <v>0</v>
      </c>
      <c r="CC880" s="34" t="b">
        <f t="shared" si="96"/>
        <v>0</v>
      </c>
      <c r="CD880" s="34" t="b">
        <f t="array" ref="CD880">ISNUMBER(SEARCH("Touch Screen",$AJ880))</f>
        <v>0</v>
      </c>
      <c r="CE880" s="34"/>
      <c r="CF880" s="34"/>
      <c r="CG880" s="32">
        <v>40</v>
      </c>
      <c r="CH880" s="28">
        <v>1</v>
      </c>
      <c r="CI880" s="33">
        <f>('2. AC Monitors'!$A$8*'1. Version 7 Dataset'!$R880)+('1. Version 7 Dataset'!$V880*'2. AC Monitors'!$B$8)+'2. AC Monitors'!$C$8</f>
        <v>94.529719999999998</v>
      </c>
      <c r="CJ880" s="35">
        <f>BX880-('2. AC Monitors'!$B$8*V880)</f>
        <v>84.699059999999989</v>
      </c>
      <c r="CK880" s="33">
        <f>IF($CH880=0,CJ880,CJ880-('2. AC Monitors'!$A$15*'1. Version 7 Dataset'!$CG880))</f>
        <v>79.099059999999994</v>
      </c>
      <c r="CL880" s="33">
        <f>IF($CC880=TRUE,'1. Version 7 Dataset'!CK880-($CI880*'2. AC Monitors'!$B$15),'1. Version 7 Dataset'!CK880)</f>
        <v>79.099059999999994</v>
      </c>
      <c r="CM880" s="33">
        <f>IF($CD880=TRUE,CL880-($CI880*'2. AC Monitors'!$D$15),CL880)</f>
        <v>79.099059999999994</v>
      </c>
      <c r="CN880" s="33">
        <f>IF($CB880=TRUE,CM880-($CI880*'2. AC Monitors'!$E$15),CM880)</f>
        <v>79.099059999999994</v>
      </c>
      <c r="CO880" s="33">
        <f>IF($CA880="DC",CN880+(CI880*(1-'2. AC Monitors'!$D$21)),CN880)</f>
        <v>79.099059999999994</v>
      </c>
      <c r="CP880" s="35">
        <f>('2. AC Monitors'!$A$8*'1. Version 7 Dataset'!$R880)+'2. AC Monitors'!$C$8</f>
        <v>68.909719999999993</v>
      </c>
      <c r="CQ880" s="35">
        <f t="shared" si="97"/>
        <v>0</v>
      </c>
      <c r="CR880" s="33">
        <f>(IF(CD880=TRUE,CI880+(CI880*'2. AC Monitors'!$D$15),'1. Version 7 Dataset'!CI880))*0.85</f>
        <v>80.350262000000001</v>
      </c>
      <c r="CS880" s="35">
        <f t="shared" si="98"/>
        <v>0</v>
      </c>
      <c r="CT880" s="35">
        <f>($AZ880*$R880*'3. Signage Displays'!$A$7)+'3. Signage Displays'!$B$7*TANH('3. Signage Displays'!$C$7*('1. Version 7 Dataset'!$R880+'3. Signage Displays'!$D$7)+'3. Signage Displays'!$E$7)+'3. Signage Displays'!$F$7</f>
        <v>51.287852674681709</v>
      </c>
      <c r="CU880" s="36">
        <f>($AZ880*$R880*'3. Signage Displays'!$A$7)</f>
        <v>6.49437408</v>
      </c>
      <c r="CV880" s="37">
        <f>BE880-(AZ880*R880*'3. Signage Displays'!$A$7)</f>
        <v>28.725625919999999</v>
      </c>
      <c r="CW880" s="37">
        <f>IF(CC880=TRUE,CV880-(CT880*'3. Signage Displays'!$A$12),CV880)</f>
        <v>28.725625919999999</v>
      </c>
      <c r="CX880" s="38">
        <f>'3. Signage Displays'!$B$7*TANH('3. Signage Displays'!$C$7*('1. Version 7 Dataset'!R880+'3. Signage Displays'!$D$7)+'3. Signage Displays'!$E$7)+'3. Signage Displays'!$F$7</f>
        <v>44.793478594681709</v>
      </c>
      <c r="CY880" s="28">
        <f t="shared" si="99"/>
        <v>1</v>
      </c>
    </row>
    <row r="881" spans="1:103" s="17" customFormat="1" ht="19.5" customHeight="1">
      <c r="A881" s="28">
        <v>570</v>
      </c>
      <c r="B881" s="29" t="s">
        <v>2231</v>
      </c>
      <c r="C881" s="29" t="s">
        <v>2366</v>
      </c>
      <c r="D881" s="29" t="s">
        <v>2367</v>
      </c>
      <c r="E881" s="29" t="s">
        <v>2234</v>
      </c>
      <c r="F881" s="29" t="s">
        <v>2366</v>
      </c>
      <c r="G881" s="29" t="s">
        <v>2367</v>
      </c>
      <c r="H881" s="29"/>
      <c r="I881" s="29" t="s">
        <v>78</v>
      </c>
      <c r="J881" s="29" t="s">
        <v>79</v>
      </c>
      <c r="K881" s="29" t="s">
        <v>105</v>
      </c>
      <c r="L881" s="29" t="s">
        <v>80</v>
      </c>
      <c r="M881" s="29" t="s">
        <v>105</v>
      </c>
      <c r="N881" s="30">
        <v>1000</v>
      </c>
      <c r="O881" s="30">
        <v>11.7</v>
      </c>
      <c r="P881" s="30">
        <v>20.8</v>
      </c>
      <c r="Q881" s="31">
        <v>23.8</v>
      </c>
      <c r="R881" s="30">
        <v>242.18</v>
      </c>
      <c r="S881" s="30">
        <v>1.78</v>
      </c>
      <c r="T881" s="30">
        <v>2160</v>
      </c>
      <c r="U881" s="30">
        <v>3840</v>
      </c>
      <c r="V881" s="32">
        <v>8.1999999999999993</v>
      </c>
      <c r="W881" s="30">
        <v>34248</v>
      </c>
      <c r="X881" s="30">
        <v>60</v>
      </c>
      <c r="Y881" s="30">
        <v>44.3</v>
      </c>
      <c r="Z881" s="29" t="s">
        <v>81</v>
      </c>
      <c r="AA881" s="29" t="s">
        <v>86</v>
      </c>
      <c r="AB881" s="29"/>
      <c r="AC881" s="29"/>
      <c r="AD881" s="29" t="s">
        <v>83</v>
      </c>
      <c r="AE881" s="29" t="s">
        <v>83</v>
      </c>
      <c r="AF881" s="29" t="s">
        <v>2368</v>
      </c>
      <c r="AG881" s="29" t="s">
        <v>105</v>
      </c>
      <c r="AH881" s="29" t="s">
        <v>120</v>
      </c>
      <c r="AI881" s="29" t="s">
        <v>105</v>
      </c>
      <c r="AJ881" s="29" t="s">
        <v>120</v>
      </c>
      <c r="AK881" s="29" t="s">
        <v>86</v>
      </c>
      <c r="AL881" s="29" t="s">
        <v>87</v>
      </c>
      <c r="AM881" s="29" t="s">
        <v>105</v>
      </c>
      <c r="AN881" s="29" t="s">
        <v>86</v>
      </c>
      <c r="AO881" s="29" t="s">
        <v>86</v>
      </c>
      <c r="AP881" s="29" t="s">
        <v>86</v>
      </c>
      <c r="AQ881" s="29" t="s">
        <v>96</v>
      </c>
      <c r="AR881" s="29" t="s">
        <v>105</v>
      </c>
      <c r="AS881" s="29" t="s">
        <v>84</v>
      </c>
      <c r="AT881" s="29" t="s">
        <v>89</v>
      </c>
      <c r="AU881" s="29" t="s">
        <v>105</v>
      </c>
      <c r="AV881" s="30">
        <v>0</v>
      </c>
      <c r="AW881" s="29" t="s">
        <v>84</v>
      </c>
      <c r="AX881" s="29" t="s">
        <v>84</v>
      </c>
      <c r="AY881" s="30">
        <v>350</v>
      </c>
      <c r="AZ881" s="30">
        <v>364</v>
      </c>
      <c r="BA881" s="30">
        <v>363</v>
      </c>
      <c r="BB881" s="30">
        <v>200</v>
      </c>
      <c r="BC881" s="29"/>
      <c r="BD881" s="29"/>
      <c r="BE881" s="30">
        <v>26.68</v>
      </c>
      <c r="BF881" s="29"/>
      <c r="BG881" s="30">
        <v>0.2</v>
      </c>
      <c r="BH881" s="29"/>
      <c r="BI881" s="29"/>
      <c r="BJ881" s="30">
        <v>0.16</v>
      </c>
      <c r="BK881" s="30">
        <v>82.92</v>
      </c>
      <c r="BL881" s="30">
        <v>82.92</v>
      </c>
      <c r="BM881" s="30">
        <v>92.2</v>
      </c>
      <c r="BN881" s="29"/>
      <c r="BO881" s="29"/>
      <c r="BP881" s="30">
        <v>0.17</v>
      </c>
      <c r="BQ881" s="30">
        <v>0.21</v>
      </c>
      <c r="BR881" s="29"/>
      <c r="BS881" s="30">
        <v>26.3</v>
      </c>
      <c r="BT881" s="30">
        <v>81.83</v>
      </c>
      <c r="BU881" s="29"/>
      <c r="BV881" s="30">
        <v>0</v>
      </c>
      <c r="BW881" s="28">
        <v>570</v>
      </c>
      <c r="BX881" s="33">
        <f t="shared" si="94"/>
        <v>82.939679999999996</v>
      </c>
      <c r="BY881" s="34">
        <f>IF(COUNTIF($G$2:G881,G881)=1,1,0)</f>
        <v>1</v>
      </c>
      <c r="BZ881" s="34">
        <f t="shared" si="95"/>
        <v>2</v>
      </c>
      <c r="CA881" s="28" t="s">
        <v>3405</v>
      </c>
      <c r="CB881" s="34" t="b">
        <f t="shared" si="100"/>
        <v>0</v>
      </c>
      <c r="CC881" s="34" t="b">
        <f t="shared" si="96"/>
        <v>0</v>
      </c>
      <c r="CD881" s="34" t="b">
        <f t="array" ref="CD881">ISNUMBER(SEARCH("Touch Screen",$AJ881))</f>
        <v>0</v>
      </c>
      <c r="CE881" s="34"/>
      <c r="CF881" s="34"/>
      <c r="CG881" s="32">
        <v>44.3</v>
      </c>
      <c r="CH881" s="28">
        <v>1</v>
      </c>
      <c r="CI881" s="33">
        <f>('2. AC Monitors'!$A$8*'1. Version 7 Dataset'!$R881)+('1. Version 7 Dataset'!$V881*'2. AC Monitors'!$B$8)+'2. AC Monitors'!$C$8</f>
        <v>71.985960000000006</v>
      </c>
      <c r="CJ881" s="35">
        <f>BX881-('2. AC Monitors'!$B$8*V881)</f>
        <v>48.499679999999998</v>
      </c>
      <c r="CK881" s="33">
        <f>IF($CH881=0,CJ881,CJ881-('2. AC Monitors'!$A$15*'1. Version 7 Dataset'!$CG881))</f>
        <v>42.29768</v>
      </c>
      <c r="CL881" s="33">
        <f>IF($CC881=TRUE,'1. Version 7 Dataset'!CK881-($CI881*'2. AC Monitors'!$B$15),'1. Version 7 Dataset'!CK881)</f>
        <v>42.29768</v>
      </c>
      <c r="CM881" s="33">
        <f>IF($CD881=TRUE,CL881-($CI881*'2. AC Monitors'!$D$15),CL881)</f>
        <v>42.29768</v>
      </c>
      <c r="CN881" s="33">
        <f>IF($CB881=TRUE,CM881-($CI881*'2. AC Monitors'!$E$15),CM881)</f>
        <v>42.29768</v>
      </c>
      <c r="CO881" s="33">
        <f>IF($CA881="DC",CN881+(CI881*(1-'2. AC Monitors'!$D$21)),CN881)</f>
        <v>42.29768</v>
      </c>
      <c r="CP881" s="35">
        <f>('2. AC Monitors'!$A$8*'1. Version 7 Dataset'!$R881)+'2. AC Monitors'!$C$8</f>
        <v>37.545960000000001</v>
      </c>
      <c r="CQ881" s="35">
        <f t="shared" si="97"/>
        <v>0</v>
      </c>
      <c r="CR881" s="33">
        <f>(IF(CD881=TRUE,CI881+(CI881*'2. AC Monitors'!$D$15),'1. Version 7 Dataset'!CI881))*0.85</f>
        <v>61.188066000000006</v>
      </c>
      <c r="CS881" s="35">
        <f t="shared" si="98"/>
        <v>0</v>
      </c>
      <c r="CT881" s="35">
        <f>($AZ881*$R881*'3. Signage Displays'!$A$7)+'3. Signage Displays'!$B$7*TANH('3. Signage Displays'!$C$7*('1. Version 7 Dataset'!$R881+'3. Signage Displays'!$D$7)+'3. Signage Displays'!$E$7)+'3. Signage Displays'!$F$7</f>
        <v>33.235668172701338</v>
      </c>
      <c r="CU881" s="36">
        <f>($AZ881*$R881*'3. Signage Displays'!$A$7)</f>
        <v>3.5261408000000003</v>
      </c>
      <c r="CV881" s="37">
        <f>BE881-(AZ881*R881*'3. Signage Displays'!$A$7)</f>
        <v>23.153859199999999</v>
      </c>
      <c r="CW881" s="37">
        <f>IF(CC881=TRUE,CV881-(CT881*'3. Signage Displays'!$A$12),CV881)</f>
        <v>23.153859199999999</v>
      </c>
      <c r="CX881" s="38">
        <f>'3. Signage Displays'!$B$7*TANH('3. Signage Displays'!$C$7*('1. Version 7 Dataset'!R881+'3. Signage Displays'!$D$7)+'3. Signage Displays'!$E$7)+'3. Signage Displays'!$F$7</f>
        <v>29.709527372701334</v>
      </c>
      <c r="CY881" s="28">
        <f t="shared" si="99"/>
        <v>1</v>
      </c>
    </row>
    <row r="882" spans="1:103" s="17" customFormat="1" ht="19.5" customHeight="1">
      <c r="A882" s="28">
        <v>675</v>
      </c>
      <c r="B882" s="29" t="s">
        <v>3083</v>
      </c>
      <c r="C882" s="29" t="s">
        <v>3175</v>
      </c>
      <c r="D882" s="29" t="s">
        <v>3176</v>
      </c>
      <c r="E882" s="29" t="s">
        <v>3086</v>
      </c>
      <c r="F882" s="29" t="s">
        <v>3175</v>
      </c>
      <c r="G882" s="29" t="s">
        <v>3176</v>
      </c>
      <c r="H882" s="29"/>
      <c r="I882" s="29" t="s">
        <v>78</v>
      </c>
      <c r="J882" s="29" t="s">
        <v>100</v>
      </c>
      <c r="K882" s="29" t="s">
        <v>105</v>
      </c>
      <c r="L882" s="29" t="s">
        <v>80</v>
      </c>
      <c r="M882" s="29" t="s">
        <v>105</v>
      </c>
      <c r="N882" s="30">
        <v>1000</v>
      </c>
      <c r="O882" s="30">
        <v>11.5</v>
      </c>
      <c r="P882" s="30">
        <v>20.5</v>
      </c>
      <c r="Q882" s="31">
        <v>23.6</v>
      </c>
      <c r="R882" s="30">
        <v>236.91</v>
      </c>
      <c r="S882" s="30">
        <v>1.78</v>
      </c>
      <c r="T882" s="30">
        <v>2160</v>
      </c>
      <c r="U882" s="30">
        <v>3840</v>
      </c>
      <c r="V882" s="32">
        <v>8.1999999999999993</v>
      </c>
      <c r="W882" s="30">
        <v>35009</v>
      </c>
      <c r="X882" s="30">
        <v>60</v>
      </c>
      <c r="Y882" s="30">
        <v>34.299999999999997</v>
      </c>
      <c r="Z882" s="29" t="s">
        <v>81</v>
      </c>
      <c r="AA882" s="29" t="s">
        <v>86</v>
      </c>
      <c r="AB882" s="29"/>
      <c r="AC882" s="29"/>
      <c r="AD882" s="29" t="s">
        <v>83</v>
      </c>
      <c r="AE882" s="29" t="s">
        <v>83</v>
      </c>
      <c r="AF882" s="29" t="s">
        <v>3177</v>
      </c>
      <c r="AG882" s="29" t="s">
        <v>105</v>
      </c>
      <c r="AH882" s="29" t="s">
        <v>120</v>
      </c>
      <c r="AI882" s="29" t="s">
        <v>105</v>
      </c>
      <c r="AJ882" s="29" t="s">
        <v>120</v>
      </c>
      <c r="AK882" s="29" t="s">
        <v>86</v>
      </c>
      <c r="AL882" s="29" t="s">
        <v>87</v>
      </c>
      <c r="AM882" s="29" t="s">
        <v>105</v>
      </c>
      <c r="AN882" s="29" t="s">
        <v>86</v>
      </c>
      <c r="AO882" s="29" t="s">
        <v>86</v>
      </c>
      <c r="AP882" s="29" t="s">
        <v>86</v>
      </c>
      <c r="AQ882" s="29" t="s">
        <v>96</v>
      </c>
      <c r="AR882" s="29" t="s">
        <v>105</v>
      </c>
      <c r="AS882" s="29" t="s">
        <v>84</v>
      </c>
      <c r="AT882" s="29" t="s">
        <v>89</v>
      </c>
      <c r="AU882" s="29" t="s">
        <v>105</v>
      </c>
      <c r="AV882" s="30">
        <v>0</v>
      </c>
      <c r="AW882" s="29" t="s">
        <v>84</v>
      </c>
      <c r="AX882" s="29" t="s">
        <v>84</v>
      </c>
      <c r="AY882" s="30">
        <v>310</v>
      </c>
      <c r="AZ882" s="30">
        <v>304.5</v>
      </c>
      <c r="BA882" s="30">
        <v>255.5</v>
      </c>
      <c r="BB882" s="30">
        <v>200</v>
      </c>
      <c r="BC882" s="29"/>
      <c r="BD882" s="29"/>
      <c r="BE882" s="30">
        <v>26.07</v>
      </c>
      <c r="BF882" s="29"/>
      <c r="BG882" s="30">
        <v>0.3</v>
      </c>
      <c r="BH882" s="29"/>
      <c r="BI882" s="29"/>
      <c r="BJ882" s="30">
        <v>0.25</v>
      </c>
      <c r="BK882" s="30">
        <v>81.64</v>
      </c>
      <c r="BL882" s="30">
        <v>81.64</v>
      </c>
      <c r="BM882" s="30">
        <v>91.2</v>
      </c>
      <c r="BN882" s="29"/>
      <c r="BO882" s="29"/>
      <c r="BP882" s="30">
        <v>0.3</v>
      </c>
      <c r="BQ882" s="30">
        <v>0.35</v>
      </c>
      <c r="BR882" s="29"/>
      <c r="BS882" s="30">
        <v>26.2</v>
      </c>
      <c r="BT882" s="30">
        <v>82.32</v>
      </c>
      <c r="BU882" s="29"/>
      <c r="BV882" s="30">
        <v>0</v>
      </c>
      <c r="BW882" s="28">
        <v>675</v>
      </c>
      <c r="BX882" s="33">
        <f t="shared" si="94"/>
        <v>81.638819999999996</v>
      </c>
      <c r="BY882" s="34">
        <f>IF(COUNTIF($G$2:G882,G882)=1,1,0)</f>
        <v>1</v>
      </c>
      <c r="BZ882" s="34">
        <f t="shared" si="95"/>
        <v>2</v>
      </c>
      <c r="CA882" s="28" t="s">
        <v>3405</v>
      </c>
      <c r="CB882" s="34" t="b">
        <f t="shared" si="100"/>
        <v>0</v>
      </c>
      <c r="CC882" s="34" t="b">
        <f t="shared" si="96"/>
        <v>0</v>
      </c>
      <c r="CD882" s="34" t="b">
        <f t="array" ref="CD882">ISNUMBER(SEARCH("Touch Screen",$AJ882))</f>
        <v>0</v>
      </c>
      <c r="CE882" s="34"/>
      <c r="CF882" s="34"/>
      <c r="CG882" s="32">
        <v>34.299999999999997</v>
      </c>
      <c r="CH882" s="28">
        <v>1</v>
      </c>
      <c r="CI882" s="33">
        <f>('2. AC Monitors'!$A$8*'1. Version 7 Dataset'!$R882)+('1. Version 7 Dataset'!$V882*'2. AC Monitors'!$B$8)+'2. AC Monitors'!$C$8</f>
        <v>71.343019999999996</v>
      </c>
      <c r="CJ882" s="35">
        <f>BX882-('2. AC Monitors'!$B$8*V882)</f>
        <v>47.198819999999998</v>
      </c>
      <c r="CK882" s="33">
        <f>IF($CH882=0,CJ882,CJ882-('2. AC Monitors'!$A$15*'1. Version 7 Dataset'!$CG882))</f>
        <v>42.396819999999998</v>
      </c>
      <c r="CL882" s="33">
        <f>IF($CC882=TRUE,'1. Version 7 Dataset'!CK882-($CI882*'2. AC Monitors'!$B$15),'1. Version 7 Dataset'!CK882)</f>
        <v>42.396819999999998</v>
      </c>
      <c r="CM882" s="33">
        <f>IF($CD882=TRUE,CL882-($CI882*'2. AC Monitors'!$D$15),CL882)</f>
        <v>42.396819999999998</v>
      </c>
      <c r="CN882" s="33">
        <f>IF($CB882=TRUE,CM882-($CI882*'2. AC Monitors'!$E$15),CM882)</f>
        <v>42.396819999999998</v>
      </c>
      <c r="CO882" s="33">
        <f>IF($CA882="DC",CN882+(CI882*(1-'2. AC Monitors'!$D$21)),CN882)</f>
        <v>42.396819999999998</v>
      </c>
      <c r="CP882" s="35">
        <f>('2. AC Monitors'!$A$8*'1. Version 7 Dataset'!$R882)+'2. AC Monitors'!$C$8</f>
        <v>36.903019999999998</v>
      </c>
      <c r="CQ882" s="35">
        <f t="shared" si="97"/>
        <v>0</v>
      </c>
      <c r="CR882" s="33">
        <f>(IF(CD882=TRUE,CI882+(CI882*'2. AC Monitors'!$D$15),'1. Version 7 Dataset'!CI882))*0.85</f>
        <v>60.641566999999995</v>
      </c>
      <c r="CS882" s="35">
        <f t="shared" si="98"/>
        <v>0</v>
      </c>
      <c r="CT882" s="35">
        <f>($AZ882*$R882*'3. Signage Displays'!$A$7)+'3. Signage Displays'!$B$7*TANH('3. Signage Displays'!$C$7*('1. Version 7 Dataset'!$R882+'3. Signage Displays'!$D$7)+'3. Signage Displays'!$E$7)+'3. Signage Displays'!$F$7</f>
        <v>32.280895031836721</v>
      </c>
      <c r="CU882" s="36">
        <f>($AZ882*$R882*'3. Signage Displays'!$A$7)</f>
        <v>2.8855638000000003</v>
      </c>
      <c r="CV882" s="37">
        <f>BE882-(AZ882*R882*'3. Signage Displays'!$A$7)</f>
        <v>23.1844362</v>
      </c>
      <c r="CW882" s="37">
        <f>IF(CC882=TRUE,CV882-(CT882*'3. Signage Displays'!$A$12),CV882)</f>
        <v>23.1844362</v>
      </c>
      <c r="CX882" s="38">
        <f>'3. Signage Displays'!$B$7*TANH('3. Signage Displays'!$C$7*('1. Version 7 Dataset'!R882+'3. Signage Displays'!$D$7)+'3. Signage Displays'!$E$7)+'3. Signage Displays'!$F$7</f>
        <v>29.395331231836721</v>
      </c>
      <c r="CY882" s="28">
        <f t="shared" si="99"/>
        <v>1</v>
      </c>
    </row>
    <row r="883" spans="1:103" s="17" customFormat="1" ht="19.5" customHeight="1">
      <c r="A883" s="28">
        <v>591</v>
      </c>
      <c r="B883" s="29" t="s">
        <v>1268</v>
      </c>
      <c r="C883" s="29" t="s">
        <v>1414</v>
      </c>
      <c r="D883" s="29" t="s">
        <v>1415</v>
      </c>
      <c r="E883" s="29" t="s">
        <v>1271</v>
      </c>
      <c r="F883" s="29" t="s">
        <v>1414</v>
      </c>
      <c r="G883" s="29" t="s">
        <v>1415</v>
      </c>
      <c r="H883" s="29"/>
      <c r="I883" s="29" t="s">
        <v>78</v>
      </c>
      <c r="J883" s="29" t="s">
        <v>79</v>
      </c>
      <c r="K883" s="29" t="s">
        <v>105</v>
      </c>
      <c r="L883" s="29" t="s">
        <v>80</v>
      </c>
      <c r="M883" s="29" t="s">
        <v>105</v>
      </c>
      <c r="N883" s="30">
        <v>1300</v>
      </c>
      <c r="O883" s="30">
        <v>13.2</v>
      </c>
      <c r="P883" s="30">
        <v>23.4</v>
      </c>
      <c r="Q883" s="31">
        <v>27</v>
      </c>
      <c r="R883" s="30">
        <v>310.47000000000003</v>
      </c>
      <c r="S883" s="30">
        <v>1.78</v>
      </c>
      <c r="T883" s="30">
        <v>3840</v>
      </c>
      <c r="U883" s="30">
        <v>2160</v>
      </c>
      <c r="V883" s="32">
        <v>8.1999999999999993</v>
      </c>
      <c r="W883" s="30">
        <v>26715</v>
      </c>
      <c r="X883" s="30">
        <v>60</v>
      </c>
      <c r="Y883" s="30">
        <v>33.9</v>
      </c>
      <c r="Z883" s="29" t="s">
        <v>81</v>
      </c>
      <c r="AA883" s="29" t="s">
        <v>82</v>
      </c>
      <c r="AB883" s="30">
        <v>108</v>
      </c>
      <c r="AC883" s="30">
        <v>100</v>
      </c>
      <c r="AD883" s="29" t="s">
        <v>83</v>
      </c>
      <c r="AE883" s="29" t="s">
        <v>83</v>
      </c>
      <c r="AF883" s="29" t="s">
        <v>312</v>
      </c>
      <c r="AG883" s="29" t="s">
        <v>105</v>
      </c>
      <c r="AH883" s="29" t="s">
        <v>86</v>
      </c>
      <c r="AI883" s="29" t="s">
        <v>105</v>
      </c>
      <c r="AJ883" s="29" t="s">
        <v>86</v>
      </c>
      <c r="AK883" s="29" t="s">
        <v>86</v>
      </c>
      <c r="AL883" s="29" t="s">
        <v>87</v>
      </c>
      <c r="AM883" s="29" t="s">
        <v>105</v>
      </c>
      <c r="AN883" s="29" t="s">
        <v>86</v>
      </c>
      <c r="AO883" s="29" t="s">
        <v>86</v>
      </c>
      <c r="AP883" s="29" t="s">
        <v>86</v>
      </c>
      <c r="AQ883" s="29" t="s">
        <v>96</v>
      </c>
      <c r="AR883" s="29" t="s">
        <v>105</v>
      </c>
      <c r="AS883" s="29" t="s">
        <v>84</v>
      </c>
      <c r="AT883" s="29" t="s">
        <v>89</v>
      </c>
      <c r="AU883" s="29" t="s">
        <v>105</v>
      </c>
      <c r="AV883" s="30">
        <v>0</v>
      </c>
      <c r="AW883" s="29" t="s">
        <v>84</v>
      </c>
      <c r="AX883" s="29" t="s">
        <v>84</v>
      </c>
      <c r="AY883" s="30">
        <v>350</v>
      </c>
      <c r="AZ883" s="30">
        <v>338.6</v>
      </c>
      <c r="BA883" s="30">
        <v>304.8</v>
      </c>
      <c r="BB883" s="30">
        <v>200</v>
      </c>
      <c r="BC883" s="29"/>
      <c r="BD883" s="29"/>
      <c r="BE883" s="30">
        <v>31.14</v>
      </c>
      <c r="BF883" s="29"/>
      <c r="BG883" s="30">
        <v>0.25</v>
      </c>
      <c r="BH883" s="29"/>
      <c r="BI883" s="29"/>
      <c r="BJ883" s="30">
        <v>0.21</v>
      </c>
      <c r="BK883" s="30">
        <v>96.89</v>
      </c>
      <c r="BL883" s="30">
        <v>96.89</v>
      </c>
      <c r="BM883" s="30">
        <v>109.6</v>
      </c>
      <c r="BN883" s="29"/>
      <c r="BO883" s="29"/>
      <c r="BP883" s="30">
        <v>0.32</v>
      </c>
      <c r="BQ883" s="30">
        <v>0.37</v>
      </c>
      <c r="BR883" s="29"/>
      <c r="BS883" s="30">
        <v>31.51</v>
      </c>
      <c r="BT883" s="30">
        <v>98.61</v>
      </c>
      <c r="BU883" s="29"/>
      <c r="BV883" s="30">
        <v>0</v>
      </c>
      <c r="BW883" s="28">
        <v>591</v>
      </c>
      <c r="BX883" s="33">
        <f t="shared" si="94"/>
        <v>96.898739999999989</v>
      </c>
      <c r="BY883" s="34">
        <f>IF(COUNTIF($G$2:G883,G883)=1,1,0)</f>
        <v>1</v>
      </c>
      <c r="BZ883" s="34">
        <f t="shared" si="95"/>
        <v>2</v>
      </c>
      <c r="CA883" s="28" t="s">
        <v>3405</v>
      </c>
      <c r="CB883" s="34" t="b">
        <f t="shared" si="100"/>
        <v>0</v>
      </c>
      <c r="CC883" s="34" t="b">
        <f t="shared" si="96"/>
        <v>0</v>
      </c>
      <c r="CD883" s="34" t="b">
        <f t="array" ref="CD883">ISNUMBER(SEARCH("Touch Screen",$AJ883))</f>
        <v>0</v>
      </c>
      <c r="CE883" s="34"/>
      <c r="CF883" s="34"/>
      <c r="CG883" s="32">
        <v>33.9</v>
      </c>
      <c r="CH883" s="28">
        <v>1</v>
      </c>
      <c r="CI883" s="33">
        <f>('2. AC Monitors'!$A$8*'1. Version 7 Dataset'!$R883)+('1. Version 7 Dataset'!$V883*'2. AC Monitors'!$B$8)+'2. AC Monitors'!$C$8</f>
        <v>80.317340000000002</v>
      </c>
      <c r="CJ883" s="35">
        <f>BX883-('2. AC Monitors'!$B$8*V883)</f>
        <v>62.458739999999992</v>
      </c>
      <c r="CK883" s="33">
        <f>IF($CH883=0,CJ883,CJ883-('2. AC Monitors'!$A$15*'1. Version 7 Dataset'!$CG883))</f>
        <v>57.712739999999989</v>
      </c>
      <c r="CL883" s="33">
        <f>IF($CC883=TRUE,'1. Version 7 Dataset'!CK883-($CI883*'2. AC Monitors'!$B$15),'1. Version 7 Dataset'!CK883)</f>
        <v>57.712739999999989</v>
      </c>
      <c r="CM883" s="33">
        <f>IF($CD883=TRUE,CL883-($CI883*'2. AC Monitors'!$D$15),CL883)</f>
        <v>57.712739999999989</v>
      </c>
      <c r="CN883" s="33">
        <f>IF($CB883=TRUE,CM883-($CI883*'2. AC Monitors'!$E$15),CM883)</f>
        <v>57.712739999999989</v>
      </c>
      <c r="CO883" s="33">
        <f>IF($CA883="DC",CN883+(CI883*(1-'2. AC Monitors'!$D$21)),CN883)</f>
        <v>57.712739999999989</v>
      </c>
      <c r="CP883" s="35">
        <f>('2. AC Monitors'!$A$8*'1. Version 7 Dataset'!$R883)+'2. AC Monitors'!$C$8</f>
        <v>45.877340000000004</v>
      </c>
      <c r="CQ883" s="35">
        <f t="shared" si="97"/>
        <v>0</v>
      </c>
      <c r="CR883" s="33">
        <f>(IF(CD883=TRUE,CI883+(CI883*'2. AC Monitors'!$D$15),'1. Version 7 Dataset'!CI883))*0.85</f>
        <v>68.269739000000001</v>
      </c>
      <c r="CS883" s="35">
        <f t="shared" si="98"/>
        <v>0</v>
      </c>
      <c r="CT883" s="35">
        <f>($AZ883*$R883*'3. Signage Displays'!$A$7)+'3. Signage Displays'!$B$7*TANH('3. Signage Displays'!$C$7*('1. Version 7 Dataset'!$R883+'3. Signage Displays'!$D$7)+'3. Signage Displays'!$E$7)+'3. Signage Displays'!$F$7</f>
        <v>37.972320353003596</v>
      </c>
      <c r="CU883" s="36">
        <f>($AZ883*$R883*'3. Signage Displays'!$A$7)</f>
        <v>4.2050056800000011</v>
      </c>
      <c r="CV883" s="37">
        <f>BE883-(AZ883*R883*'3. Signage Displays'!$A$7)</f>
        <v>26.934994320000001</v>
      </c>
      <c r="CW883" s="37">
        <f>IF(CC883=TRUE,CV883-(CT883*'3. Signage Displays'!$A$12),CV883)</f>
        <v>26.934994320000001</v>
      </c>
      <c r="CX883" s="38">
        <f>'3. Signage Displays'!$B$7*TANH('3. Signage Displays'!$C$7*('1. Version 7 Dataset'!R883+'3. Signage Displays'!$D$7)+'3. Signage Displays'!$E$7)+'3. Signage Displays'!$F$7</f>
        <v>33.767314673003597</v>
      </c>
      <c r="CY883" s="28">
        <f t="shared" si="99"/>
        <v>1</v>
      </c>
    </row>
    <row r="884" spans="1:103" s="17" customFormat="1" ht="19.5" customHeight="1">
      <c r="A884" s="28">
        <v>339</v>
      </c>
      <c r="B884" s="29" t="s">
        <v>446</v>
      </c>
      <c r="C884" s="29" t="s">
        <v>545</v>
      </c>
      <c r="D884" s="29" t="s">
        <v>546</v>
      </c>
      <c r="E884" s="29" t="s">
        <v>449</v>
      </c>
      <c r="F884" s="29" t="s">
        <v>545</v>
      </c>
      <c r="G884" s="29" t="s">
        <v>546</v>
      </c>
      <c r="H884" s="29" t="s">
        <v>547</v>
      </c>
      <c r="I884" s="29" t="s">
        <v>78</v>
      </c>
      <c r="J884" s="29" t="s">
        <v>88</v>
      </c>
      <c r="K884" s="29" t="s">
        <v>158</v>
      </c>
      <c r="L884" s="29" t="s">
        <v>80</v>
      </c>
      <c r="M884" s="29" t="s">
        <v>105</v>
      </c>
      <c r="N884" s="30">
        <v>1000</v>
      </c>
      <c r="O884" s="30">
        <v>13.2</v>
      </c>
      <c r="P884" s="30">
        <v>23.5</v>
      </c>
      <c r="Q884" s="31">
        <v>27</v>
      </c>
      <c r="R884" s="30">
        <v>309.87</v>
      </c>
      <c r="S884" s="30">
        <v>1.78</v>
      </c>
      <c r="T884" s="30">
        <v>2160</v>
      </c>
      <c r="U884" s="30">
        <v>3840</v>
      </c>
      <c r="V884" s="32">
        <v>8.2899999999999991</v>
      </c>
      <c r="W884" s="30">
        <v>26767</v>
      </c>
      <c r="X884" s="30">
        <v>60</v>
      </c>
      <c r="Y884" s="30">
        <v>35.799999999999997</v>
      </c>
      <c r="Z884" s="29" t="s">
        <v>81</v>
      </c>
      <c r="AA884" s="29" t="s">
        <v>86</v>
      </c>
      <c r="AB884" s="29"/>
      <c r="AC884" s="29"/>
      <c r="AD884" s="29" t="s">
        <v>84</v>
      </c>
      <c r="AE884" s="29" t="s">
        <v>83</v>
      </c>
      <c r="AF884" s="29" t="s">
        <v>168</v>
      </c>
      <c r="AG884" s="29" t="s">
        <v>105</v>
      </c>
      <c r="AH884" s="29" t="s">
        <v>86</v>
      </c>
      <c r="AI884" s="29" t="s">
        <v>105</v>
      </c>
      <c r="AJ884" s="29" t="s">
        <v>86</v>
      </c>
      <c r="AK884" s="29" t="s">
        <v>86</v>
      </c>
      <c r="AL884" s="29" t="s">
        <v>87</v>
      </c>
      <c r="AM884" s="29" t="s">
        <v>105</v>
      </c>
      <c r="AN884" s="29" t="s">
        <v>86</v>
      </c>
      <c r="AO884" s="29" t="s">
        <v>86</v>
      </c>
      <c r="AP884" s="29" t="s">
        <v>86</v>
      </c>
      <c r="AQ884" s="29" t="s">
        <v>96</v>
      </c>
      <c r="AR884" s="29" t="s">
        <v>105</v>
      </c>
      <c r="AS884" s="29" t="s">
        <v>84</v>
      </c>
      <c r="AT884" s="29" t="s">
        <v>89</v>
      </c>
      <c r="AU884" s="29" t="s">
        <v>105</v>
      </c>
      <c r="AV884" s="30">
        <v>5</v>
      </c>
      <c r="AW884" s="29" t="s">
        <v>84</v>
      </c>
      <c r="AX884" s="29" t="s">
        <v>84</v>
      </c>
      <c r="AY884" s="30">
        <v>400</v>
      </c>
      <c r="AZ884" s="30">
        <v>425</v>
      </c>
      <c r="BA884" s="30">
        <v>376</v>
      </c>
      <c r="BB884" s="30">
        <v>200</v>
      </c>
      <c r="BC884" s="29"/>
      <c r="BD884" s="29"/>
      <c r="BE884" s="30">
        <v>29.27</v>
      </c>
      <c r="BF884" s="29"/>
      <c r="BG884" s="30">
        <v>0.31</v>
      </c>
      <c r="BH884" s="29"/>
      <c r="BI884" s="29"/>
      <c r="BJ884" s="30">
        <v>0.28000000000000003</v>
      </c>
      <c r="BK884" s="30">
        <v>91.5</v>
      </c>
      <c r="BL884" s="30">
        <v>91.5</v>
      </c>
      <c r="BM884" s="30">
        <v>101.9</v>
      </c>
      <c r="BN884" s="29"/>
      <c r="BO884" s="29"/>
      <c r="BP884" s="30">
        <v>0.28999999999999998</v>
      </c>
      <c r="BQ884" s="30">
        <v>0.33</v>
      </c>
      <c r="BR884" s="29"/>
      <c r="BS884" s="30">
        <v>29.43</v>
      </c>
      <c r="BT884" s="30">
        <v>92.11</v>
      </c>
      <c r="BU884" s="29"/>
      <c r="BV884" s="30">
        <v>0</v>
      </c>
      <c r="BW884" s="28">
        <v>339</v>
      </c>
      <c r="BX884" s="33">
        <f t="shared" si="94"/>
        <v>91.506959999999978</v>
      </c>
      <c r="BY884" s="34">
        <f>IF(COUNTIF($G$2:G884,G884)=1,1,0)</f>
        <v>1</v>
      </c>
      <c r="BZ884" s="34">
        <f t="shared" si="95"/>
        <v>2</v>
      </c>
      <c r="CA884" s="28" t="s">
        <v>3405</v>
      </c>
      <c r="CB884" s="34" t="b">
        <f t="shared" si="100"/>
        <v>0</v>
      </c>
      <c r="CC884" s="34" t="b">
        <f t="shared" si="96"/>
        <v>0</v>
      </c>
      <c r="CD884" s="34" t="b">
        <f t="array" ref="CD884">ISNUMBER(SEARCH("Touch Screen",$AJ884))</f>
        <v>0</v>
      </c>
      <c r="CE884" s="34"/>
      <c r="CF884" s="34"/>
      <c r="CG884" s="32">
        <v>35.799999999999997</v>
      </c>
      <c r="CH884" s="28">
        <v>1</v>
      </c>
      <c r="CI884" s="33">
        <f>('2. AC Monitors'!$A$8*'1. Version 7 Dataset'!$R884)+('1. Version 7 Dataset'!$V884*'2. AC Monitors'!$B$8)+'2. AC Monitors'!$C$8</f>
        <v>80.622140000000002</v>
      </c>
      <c r="CJ884" s="35">
        <f>BX884-('2. AC Monitors'!$B$8*V884)</f>
        <v>56.68895999999998</v>
      </c>
      <c r="CK884" s="33">
        <f>IF($CH884=0,CJ884,CJ884-('2. AC Monitors'!$A$15*'1. Version 7 Dataset'!$CG884))</f>
        <v>51.67695999999998</v>
      </c>
      <c r="CL884" s="33">
        <f>IF($CC884=TRUE,'1. Version 7 Dataset'!CK884-($CI884*'2. AC Monitors'!$B$15),'1. Version 7 Dataset'!CK884)</f>
        <v>51.67695999999998</v>
      </c>
      <c r="CM884" s="33">
        <f>IF($CD884=TRUE,CL884-($CI884*'2. AC Monitors'!$D$15),CL884)</f>
        <v>51.67695999999998</v>
      </c>
      <c r="CN884" s="33">
        <f>IF($CB884=TRUE,CM884-($CI884*'2. AC Monitors'!$E$15),CM884)</f>
        <v>51.67695999999998</v>
      </c>
      <c r="CO884" s="33">
        <f>IF($CA884="DC",CN884+(CI884*(1-'2. AC Monitors'!$D$21)),CN884)</f>
        <v>51.67695999999998</v>
      </c>
      <c r="CP884" s="35">
        <f>('2. AC Monitors'!$A$8*'1. Version 7 Dataset'!$R884)+'2. AC Monitors'!$C$8</f>
        <v>45.804139999999997</v>
      </c>
      <c r="CQ884" s="35">
        <f t="shared" si="97"/>
        <v>0</v>
      </c>
      <c r="CR884" s="33">
        <f>(IF(CD884=TRUE,CI884+(CI884*'2. AC Monitors'!$D$15),'1. Version 7 Dataset'!CI884))*0.85</f>
        <v>68.528818999999999</v>
      </c>
      <c r="CS884" s="35">
        <f t="shared" si="98"/>
        <v>0</v>
      </c>
      <c r="CT884" s="35">
        <f>($AZ884*$R884*'3. Signage Displays'!$A$7)+'3. Signage Displays'!$B$7*TANH('3. Signage Displays'!$C$7*('1. Version 7 Dataset'!$R884+'3. Signage Displays'!$D$7)+'3. Signage Displays'!$E$7)+'3. Signage Displays'!$F$7</f>
        <v>38.999577298661322</v>
      </c>
      <c r="CU884" s="36">
        <f>($AZ884*$R884*'3. Signage Displays'!$A$7)</f>
        <v>5.2677900000000006</v>
      </c>
      <c r="CV884" s="37">
        <f>BE884-(AZ884*R884*'3. Signage Displays'!$A$7)</f>
        <v>24.002209999999998</v>
      </c>
      <c r="CW884" s="37">
        <f>IF(CC884=TRUE,CV884-(CT884*'3. Signage Displays'!$A$12),CV884)</f>
        <v>24.002209999999998</v>
      </c>
      <c r="CX884" s="38">
        <f>'3. Signage Displays'!$B$7*TANH('3. Signage Displays'!$C$7*('1. Version 7 Dataset'!R884+'3. Signage Displays'!$D$7)+'3. Signage Displays'!$E$7)+'3. Signage Displays'!$F$7</f>
        <v>33.731787298661324</v>
      </c>
      <c r="CY884" s="28">
        <f t="shared" si="99"/>
        <v>1</v>
      </c>
    </row>
    <row r="885" spans="1:103" s="17" customFormat="1" ht="19.5" customHeight="1">
      <c r="A885" s="28">
        <v>12</v>
      </c>
      <c r="B885" s="29" t="s">
        <v>1674</v>
      </c>
      <c r="C885" s="29" t="s">
        <v>1724</v>
      </c>
      <c r="D885" s="29" t="s">
        <v>1725</v>
      </c>
      <c r="E885" s="29" t="s">
        <v>1677</v>
      </c>
      <c r="F885" s="29" t="s">
        <v>1724</v>
      </c>
      <c r="G885" s="29" t="s">
        <v>1725</v>
      </c>
      <c r="H885" s="29"/>
      <c r="I885" s="29" t="s">
        <v>78</v>
      </c>
      <c r="J885" s="29" t="s">
        <v>79</v>
      </c>
      <c r="K885" s="29"/>
      <c r="L885" s="29" t="s">
        <v>80</v>
      </c>
      <c r="M885" s="29"/>
      <c r="N885" s="30">
        <v>1000</v>
      </c>
      <c r="O885" s="30">
        <v>13.2</v>
      </c>
      <c r="P885" s="30">
        <v>23.5</v>
      </c>
      <c r="Q885" s="31">
        <v>27</v>
      </c>
      <c r="R885" s="30">
        <v>311.5</v>
      </c>
      <c r="S885" s="30">
        <v>1.78</v>
      </c>
      <c r="T885" s="30">
        <v>2160</v>
      </c>
      <c r="U885" s="30">
        <v>3840</v>
      </c>
      <c r="V885" s="32">
        <v>8.3000000000000007</v>
      </c>
      <c r="W885" s="30">
        <v>26627</v>
      </c>
      <c r="X885" s="30">
        <v>60</v>
      </c>
      <c r="Y885" s="30">
        <v>0.3</v>
      </c>
      <c r="Z885" s="29" t="s">
        <v>86</v>
      </c>
      <c r="AA885" s="29" t="s">
        <v>86</v>
      </c>
      <c r="AB885" s="29"/>
      <c r="AC885" s="29"/>
      <c r="AD885" s="29" t="s">
        <v>84</v>
      </c>
      <c r="AE885" s="29" t="s">
        <v>84</v>
      </c>
      <c r="AF885" s="29" t="s">
        <v>1726</v>
      </c>
      <c r="AG885" s="29"/>
      <c r="AH885" s="29" t="s">
        <v>86</v>
      </c>
      <c r="AI885" s="29"/>
      <c r="AJ885" s="29" t="s">
        <v>86</v>
      </c>
      <c r="AK885" s="29" t="s">
        <v>86</v>
      </c>
      <c r="AL885" s="29" t="s">
        <v>1727</v>
      </c>
      <c r="AM885" s="29"/>
      <c r="AN885" s="29" t="s">
        <v>86</v>
      </c>
      <c r="AO885" s="29" t="s">
        <v>86</v>
      </c>
      <c r="AP885" s="29" t="s">
        <v>86</v>
      </c>
      <c r="AQ885" s="29" t="s">
        <v>96</v>
      </c>
      <c r="AR885" s="29"/>
      <c r="AS885" s="29" t="s">
        <v>84</v>
      </c>
      <c r="AT885" s="29" t="s">
        <v>89</v>
      </c>
      <c r="AU885" s="29"/>
      <c r="AV885" s="30">
        <v>5</v>
      </c>
      <c r="AW885" s="29" t="s">
        <v>84</v>
      </c>
      <c r="AX885" s="29" t="s">
        <v>84</v>
      </c>
      <c r="AY885" s="30">
        <v>350</v>
      </c>
      <c r="AZ885" s="30">
        <v>313.60000000000002</v>
      </c>
      <c r="BA885" s="30">
        <v>243.4</v>
      </c>
      <c r="BB885" s="30">
        <v>200</v>
      </c>
      <c r="BC885" s="29"/>
      <c r="BD885" s="29"/>
      <c r="BE885" s="30">
        <v>31.47</v>
      </c>
      <c r="BF885" s="29"/>
      <c r="BG885" s="30">
        <v>0.66</v>
      </c>
      <c r="BH885" s="30">
        <v>0</v>
      </c>
      <c r="BI885" s="29"/>
      <c r="BJ885" s="30">
        <v>0.46</v>
      </c>
      <c r="BK885" s="30">
        <v>100.25</v>
      </c>
      <c r="BL885" s="30">
        <v>100.25</v>
      </c>
      <c r="BM885" s="30">
        <v>102.1</v>
      </c>
      <c r="BN885" s="29"/>
      <c r="BO885" s="29"/>
      <c r="BP885" s="30">
        <v>0.48</v>
      </c>
      <c r="BQ885" s="30">
        <v>0.75</v>
      </c>
      <c r="BR885" s="30">
        <v>0</v>
      </c>
      <c r="BS885" s="30">
        <v>31.31</v>
      </c>
      <c r="BT885" s="30">
        <v>100.27</v>
      </c>
      <c r="BU885" s="29"/>
      <c r="BV885" s="30">
        <v>0</v>
      </c>
      <c r="BW885" s="28">
        <v>12</v>
      </c>
      <c r="BX885" s="33">
        <f t="shared" si="94"/>
        <v>100.24505999999998</v>
      </c>
      <c r="BY885" s="34">
        <f>IF(COUNTIF($G$2:G885,G885)=1,1,0)</f>
        <v>1</v>
      </c>
      <c r="BZ885" s="34">
        <f t="shared" si="95"/>
        <v>2</v>
      </c>
      <c r="CA885" s="28" t="s">
        <v>3405</v>
      </c>
      <c r="CB885" s="34" t="b">
        <f t="shared" si="100"/>
        <v>0</v>
      </c>
      <c r="CC885" s="34" t="b">
        <f t="shared" si="96"/>
        <v>0</v>
      </c>
      <c r="CD885" s="34" t="b">
        <f t="array" ref="CD885">ISNUMBER(SEARCH("Touch Screen",$AJ885))</f>
        <v>0</v>
      </c>
      <c r="CE885" s="34"/>
      <c r="CF885" s="34"/>
      <c r="CG885" s="32">
        <v>0.3</v>
      </c>
      <c r="CH885" s="28">
        <v>0</v>
      </c>
      <c r="CI885" s="33">
        <f>('2. AC Monitors'!$A$8*'1. Version 7 Dataset'!$R885)+('1. Version 7 Dataset'!$V885*'2. AC Monitors'!$B$8)+'2. AC Monitors'!$C$8</f>
        <v>80.863</v>
      </c>
      <c r="CJ885" s="35">
        <f>BX885-('2. AC Monitors'!$B$8*V885)</f>
        <v>65.385059999999982</v>
      </c>
      <c r="CK885" s="33">
        <f>IF($CH885=0,CJ885,CJ885-('2. AC Monitors'!$A$15*'1. Version 7 Dataset'!$CG885))</f>
        <v>65.385059999999982</v>
      </c>
      <c r="CL885" s="33">
        <f>IF($CC885=TRUE,'1. Version 7 Dataset'!CK885-($CI885*'2. AC Monitors'!$B$15),'1. Version 7 Dataset'!CK885)</f>
        <v>65.385059999999982</v>
      </c>
      <c r="CM885" s="33">
        <f>IF($CD885=TRUE,CL885-($CI885*'2. AC Monitors'!$D$15),CL885)</f>
        <v>65.385059999999982</v>
      </c>
      <c r="CN885" s="33">
        <f>IF($CB885=TRUE,CM885-($CI885*'2. AC Monitors'!$E$15),CM885)</f>
        <v>65.385059999999982</v>
      </c>
      <c r="CO885" s="33">
        <f>IF($CA885="DC",CN885+(CI885*(1-'2. AC Monitors'!$D$21)),CN885)</f>
        <v>65.385059999999982</v>
      </c>
      <c r="CP885" s="35">
        <f>('2. AC Monitors'!$A$8*'1. Version 7 Dataset'!$R885)+'2. AC Monitors'!$C$8</f>
        <v>46.003</v>
      </c>
      <c r="CQ885" s="35">
        <f t="shared" si="97"/>
        <v>0</v>
      </c>
      <c r="CR885" s="33">
        <f>(IF(CD885=TRUE,CI885+(CI885*'2. AC Monitors'!$D$15),'1. Version 7 Dataset'!CI885))*0.85</f>
        <v>68.733549999999994</v>
      </c>
      <c r="CS885" s="35">
        <f t="shared" si="98"/>
        <v>0</v>
      </c>
      <c r="CT885" s="35">
        <f>($AZ885*$R885*'3. Signage Displays'!$A$7)+'3. Signage Displays'!$B$7*TANH('3. Signage Displays'!$C$7*('1. Version 7 Dataset'!$R885+'3. Signage Displays'!$D$7)+'3. Signage Displays'!$E$7)+'3. Signage Displays'!$F$7</f>
        <v>37.735753626443199</v>
      </c>
      <c r="CU885" s="36">
        <f>($AZ885*$R885*'3. Signage Displays'!$A$7)</f>
        <v>3.9074560000000007</v>
      </c>
      <c r="CV885" s="37">
        <f>BE885-(AZ885*R885*'3. Signage Displays'!$A$7)</f>
        <v>27.562543999999999</v>
      </c>
      <c r="CW885" s="37">
        <f>IF(CC885=TRUE,CV885-(CT885*'3. Signage Displays'!$A$12),CV885)</f>
        <v>27.562543999999999</v>
      </c>
      <c r="CX885" s="38">
        <f>'3. Signage Displays'!$B$7*TANH('3. Signage Displays'!$C$7*('1. Version 7 Dataset'!R885+'3. Signage Displays'!$D$7)+'3. Signage Displays'!$E$7)+'3. Signage Displays'!$F$7</f>
        <v>33.828297626443195</v>
      </c>
      <c r="CY885" s="28">
        <f t="shared" si="99"/>
        <v>1</v>
      </c>
    </row>
    <row r="886" spans="1:103" s="17" customFormat="1" ht="19.5" customHeight="1">
      <c r="A886" s="28">
        <v>81</v>
      </c>
      <c r="B886" s="29" t="s">
        <v>1604</v>
      </c>
      <c r="C886" s="29" t="s">
        <v>1628</v>
      </c>
      <c r="D886" s="29" t="s">
        <v>1629</v>
      </c>
      <c r="E886" s="29" t="s">
        <v>1606</v>
      </c>
      <c r="F886" s="29" t="s">
        <v>1628</v>
      </c>
      <c r="G886" s="29" t="s">
        <v>1629</v>
      </c>
      <c r="H886" s="29" t="s">
        <v>1630</v>
      </c>
      <c r="I886" s="29" t="s">
        <v>78</v>
      </c>
      <c r="J886" s="29" t="s">
        <v>100</v>
      </c>
      <c r="K886" s="29"/>
      <c r="L886" s="29" t="s">
        <v>80</v>
      </c>
      <c r="M886" s="29"/>
      <c r="N886" s="30">
        <v>1000</v>
      </c>
      <c r="O886" s="30">
        <v>13.2</v>
      </c>
      <c r="P886" s="30">
        <v>23.5</v>
      </c>
      <c r="Q886" s="31">
        <v>26.9</v>
      </c>
      <c r="R886" s="30">
        <v>309.87</v>
      </c>
      <c r="S886" s="30">
        <v>0.67</v>
      </c>
      <c r="T886" s="30">
        <v>2160</v>
      </c>
      <c r="U886" s="30">
        <v>3840</v>
      </c>
      <c r="V886" s="32">
        <v>8.3000000000000007</v>
      </c>
      <c r="W886" s="30">
        <v>26767</v>
      </c>
      <c r="X886" s="30">
        <v>60</v>
      </c>
      <c r="Y886" s="30">
        <v>0.9</v>
      </c>
      <c r="Z886" s="29" t="s">
        <v>86</v>
      </c>
      <c r="AA886" s="29" t="s">
        <v>86</v>
      </c>
      <c r="AB886" s="29"/>
      <c r="AC886" s="29"/>
      <c r="AD886" s="29" t="s">
        <v>83</v>
      </c>
      <c r="AE886" s="29" t="s">
        <v>83</v>
      </c>
      <c r="AF886" s="29" t="s">
        <v>222</v>
      </c>
      <c r="AG886" s="29" t="s">
        <v>1227</v>
      </c>
      <c r="AH886" s="29" t="s">
        <v>86</v>
      </c>
      <c r="AI886" s="29"/>
      <c r="AJ886" s="29" t="s">
        <v>86</v>
      </c>
      <c r="AK886" s="29" t="s">
        <v>86</v>
      </c>
      <c r="AL886" s="29" t="s">
        <v>107</v>
      </c>
      <c r="AM886" s="29" t="s">
        <v>1227</v>
      </c>
      <c r="AN886" s="29" t="s">
        <v>86</v>
      </c>
      <c r="AO886" s="29" t="s">
        <v>86</v>
      </c>
      <c r="AP886" s="29" t="s">
        <v>86</v>
      </c>
      <c r="AQ886" s="29" t="s">
        <v>96</v>
      </c>
      <c r="AR886" s="29"/>
      <c r="AS886" s="29" t="s">
        <v>84</v>
      </c>
      <c r="AT886" s="29" t="s">
        <v>89</v>
      </c>
      <c r="AU886" s="29"/>
      <c r="AV886" s="30">
        <v>1</v>
      </c>
      <c r="AW886" s="29" t="s">
        <v>84</v>
      </c>
      <c r="AX886" s="29" t="s">
        <v>84</v>
      </c>
      <c r="AY886" s="30">
        <v>300</v>
      </c>
      <c r="AZ886" s="30">
        <v>221.4</v>
      </c>
      <c r="BA886" s="30">
        <v>218</v>
      </c>
      <c r="BB886" s="30">
        <v>201</v>
      </c>
      <c r="BC886" s="29"/>
      <c r="BD886" s="29"/>
      <c r="BE886" s="30">
        <v>29.59</v>
      </c>
      <c r="BF886" s="29"/>
      <c r="BG886" s="30">
        <v>0.35</v>
      </c>
      <c r="BH886" s="29"/>
      <c r="BI886" s="29"/>
      <c r="BJ886" s="30">
        <v>0.32</v>
      </c>
      <c r="BK886" s="30">
        <v>92.69</v>
      </c>
      <c r="BL886" s="29"/>
      <c r="BM886" s="30">
        <v>101.8</v>
      </c>
      <c r="BN886" s="29"/>
      <c r="BO886" s="29"/>
      <c r="BP886" s="30">
        <v>0.34</v>
      </c>
      <c r="BQ886" s="30">
        <v>0.36</v>
      </c>
      <c r="BR886" s="29"/>
      <c r="BS886" s="30">
        <v>29.24</v>
      </c>
      <c r="BT886" s="30">
        <v>91.74</v>
      </c>
      <c r="BU886" s="29"/>
      <c r="BV886" s="30">
        <v>0</v>
      </c>
      <c r="BW886" s="28">
        <v>81</v>
      </c>
      <c r="BX886" s="33">
        <f t="shared" si="94"/>
        <v>92.715839999999986</v>
      </c>
      <c r="BY886" s="34">
        <f>IF(COUNTIF($G$2:G886,G886)=1,1,0)</f>
        <v>1</v>
      </c>
      <c r="BZ886" s="34">
        <f t="shared" si="95"/>
        <v>2</v>
      </c>
      <c r="CA886" s="28" t="s">
        <v>3405</v>
      </c>
      <c r="CB886" s="34" t="b">
        <f t="shared" si="100"/>
        <v>0</v>
      </c>
      <c r="CC886" s="34" t="b">
        <f t="shared" si="96"/>
        <v>0</v>
      </c>
      <c r="CD886" s="34" t="b">
        <f t="array" ref="CD886">ISNUMBER(SEARCH("Touch Screen",$AJ886))</f>
        <v>0</v>
      </c>
      <c r="CE886" s="34"/>
      <c r="CF886" s="34"/>
      <c r="CG886" s="32">
        <v>0.9</v>
      </c>
      <c r="CH886" s="28">
        <v>0</v>
      </c>
      <c r="CI886" s="33">
        <f>('2. AC Monitors'!$A$8*'1. Version 7 Dataset'!$R886)+('1. Version 7 Dataset'!$V886*'2. AC Monitors'!$B$8)+'2. AC Monitors'!$C$8</f>
        <v>80.664140000000003</v>
      </c>
      <c r="CJ886" s="35">
        <f>BX886-('2. AC Monitors'!$B$8*V886)</f>
        <v>57.855839999999979</v>
      </c>
      <c r="CK886" s="33">
        <f>IF($CH886=0,CJ886,CJ886-('2. AC Monitors'!$A$15*'1. Version 7 Dataset'!$CG886))</f>
        <v>57.855839999999979</v>
      </c>
      <c r="CL886" s="33">
        <f>IF($CC886=TRUE,'1. Version 7 Dataset'!CK886-($CI886*'2. AC Monitors'!$B$15),'1. Version 7 Dataset'!CK886)</f>
        <v>57.855839999999979</v>
      </c>
      <c r="CM886" s="33">
        <f>IF($CD886=TRUE,CL886-($CI886*'2. AC Monitors'!$D$15),CL886)</f>
        <v>57.855839999999979</v>
      </c>
      <c r="CN886" s="33">
        <f>IF($CB886=TRUE,CM886-($CI886*'2. AC Monitors'!$E$15),CM886)</f>
        <v>57.855839999999979</v>
      </c>
      <c r="CO886" s="33">
        <f>IF($CA886="DC",CN886+(CI886*(1-'2. AC Monitors'!$D$21)),CN886)</f>
        <v>57.855839999999979</v>
      </c>
      <c r="CP886" s="35">
        <f>('2. AC Monitors'!$A$8*'1. Version 7 Dataset'!$R886)+'2. AC Monitors'!$C$8</f>
        <v>45.804139999999997</v>
      </c>
      <c r="CQ886" s="35">
        <f t="shared" si="97"/>
        <v>0</v>
      </c>
      <c r="CR886" s="33">
        <f>(IF(CD886=TRUE,CI886+(CI886*'2. AC Monitors'!$D$15),'1. Version 7 Dataset'!CI886))*0.85</f>
        <v>68.564519000000004</v>
      </c>
      <c r="CS886" s="35">
        <f t="shared" si="98"/>
        <v>0</v>
      </c>
      <c r="CT886" s="35">
        <f>($AZ886*$R886*'3. Signage Displays'!$A$7)+'3. Signage Displays'!$B$7*TANH('3. Signage Displays'!$C$7*('1. Version 7 Dataset'!$R886+'3. Signage Displays'!$D$7)+'3. Signage Displays'!$E$7)+'3. Signage Displays'!$F$7</f>
        <v>36.475996018661327</v>
      </c>
      <c r="CU886" s="36">
        <f>($AZ886*$R886*'3. Signage Displays'!$A$7)</f>
        <v>2.7442087200000005</v>
      </c>
      <c r="CV886" s="37">
        <f>BE886-(AZ886*R886*'3. Signage Displays'!$A$7)</f>
        <v>26.84579128</v>
      </c>
      <c r="CW886" s="37">
        <f>IF(CC886=TRUE,CV886-(CT886*'3. Signage Displays'!$A$12),CV886)</f>
        <v>26.84579128</v>
      </c>
      <c r="CX886" s="38">
        <f>'3. Signage Displays'!$B$7*TANH('3. Signage Displays'!$C$7*('1. Version 7 Dataset'!R886+'3. Signage Displays'!$D$7)+'3. Signage Displays'!$E$7)+'3. Signage Displays'!$F$7</f>
        <v>33.731787298661324</v>
      </c>
      <c r="CY886" s="28">
        <f t="shared" si="99"/>
        <v>1</v>
      </c>
    </row>
    <row r="887" spans="1:103" s="17" customFormat="1" ht="19.5" customHeight="1">
      <c r="A887" s="28">
        <v>108</v>
      </c>
      <c r="B887" s="29" t="s">
        <v>3083</v>
      </c>
      <c r="C887" s="29" t="s">
        <v>3348</v>
      </c>
      <c r="D887" s="29" t="s">
        <v>3349</v>
      </c>
      <c r="E887" s="29" t="s">
        <v>3086</v>
      </c>
      <c r="F887" s="29" t="s">
        <v>3348</v>
      </c>
      <c r="G887" s="29" t="s">
        <v>3349</v>
      </c>
      <c r="H887" s="29"/>
      <c r="I887" s="29" t="s">
        <v>78</v>
      </c>
      <c r="J887" s="29" t="s">
        <v>132</v>
      </c>
      <c r="K887" s="29"/>
      <c r="L887" s="29" t="s">
        <v>80</v>
      </c>
      <c r="M887" s="29"/>
      <c r="N887" s="30">
        <v>3000</v>
      </c>
      <c r="O887" s="30">
        <v>15.5</v>
      </c>
      <c r="P887" s="30">
        <v>27.5</v>
      </c>
      <c r="Q887" s="31">
        <v>31.5</v>
      </c>
      <c r="R887" s="30">
        <v>425.25</v>
      </c>
      <c r="S887" s="30">
        <v>1.78</v>
      </c>
      <c r="T887" s="30">
        <v>2160</v>
      </c>
      <c r="U887" s="30">
        <v>3840</v>
      </c>
      <c r="V887" s="32">
        <v>8.3000000000000007</v>
      </c>
      <c r="W887" s="30">
        <v>19505</v>
      </c>
      <c r="X887" s="30">
        <v>60</v>
      </c>
      <c r="Y887" s="41">
        <v>0.4</v>
      </c>
      <c r="Z887" s="29" t="s">
        <v>1074</v>
      </c>
      <c r="AA887" s="29" t="s">
        <v>86</v>
      </c>
      <c r="AB887" s="29"/>
      <c r="AC887" s="29"/>
      <c r="AD887" s="29" t="s">
        <v>83</v>
      </c>
      <c r="AE887" s="29" t="s">
        <v>83</v>
      </c>
      <c r="AF887" s="29" t="s">
        <v>1192</v>
      </c>
      <c r="AG887" s="29" t="s">
        <v>118</v>
      </c>
      <c r="AH887" s="29" t="s">
        <v>120</v>
      </c>
      <c r="AI887" s="29"/>
      <c r="AJ887" s="29" t="s">
        <v>120</v>
      </c>
      <c r="AK887" s="29" t="s">
        <v>86</v>
      </c>
      <c r="AL887" s="29" t="s">
        <v>87</v>
      </c>
      <c r="AM887" s="29" t="s">
        <v>118</v>
      </c>
      <c r="AN887" s="29" t="s">
        <v>86</v>
      </c>
      <c r="AO887" s="29" t="s">
        <v>86</v>
      </c>
      <c r="AP887" s="29" t="s">
        <v>86</v>
      </c>
      <c r="AQ887" s="29" t="s">
        <v>96</v>
      </c>
      <c r="AR887" s="29"/>
      <c r="AS887" s="29" t="s">
        <v>84</v>
      </c>
      <c r="AT887" s="29" t="s">
        <v>89</v>
      </c>
      <c r="AU887" s="29"/>
      <c r="AV887" s="30">
        <v>1</v>
      </c>
      <c r="AW887" s="29" t="s">
        <v>84</v>
      </c>
      <c r="AX887" s="29" t="s">
        <v>83</v>
      </c>
      <c r="AY887" s="30">
        <v>300</v>
      </c>
      <c r="AZ887" s="30">
        <v>304.10000000000002</v>
      </c>
      <c r="BA887" s="30">
        <v>300.3</v>
      </c>
      <c r="BB887" s="30">
        <v>200</v>
      </c>
      <c r="BC887" s="29"/>
      <c r="BD887" s="29"/>
      <c r="BE887" s="30">
        <v>32.72</v>
      </c>
      <c r="BF887" s="29"/>
      <c r="BG887" s="30">
        <v>0.28000000000000003</v>
      </c>
      <c r="BH887" s="30">
        <v>0.25</v>
      </c>
      <c r="BI887" s="29"/>
      <c r="BJ887" s="30">
        <v>0.23</v>
      </c>
      <c r="BK887" s="30">
        <v>101.91</v>
      </c>
      <c r="BL887" s="30">
        <v>101.91</v>
      </c>
      <c r="BM887" s="30">
        <v>124.9</v>
      </c>
      <c r="BN887" s="29"/>
      <c r="BO887" s="29"/>
      <c r="BP887" s="30">
        <v>0.3</v>
      </c>
      <c r="BQ887" s="30">
        <v>0.39</v>
      </c>
      <c r="BR887" s="30">
        <v>0.34</v>
      </c>
      <c r="BS887" s="30">
        <v>34.020000000000003</v>
      </c>
      <c r="BT887" s="30">
        <v>106.53</v>
      </c>
      <c r="BU887" s="29"/>
      <c r="BV887" s="30">
        <v>0</v>
      </c>
      <c r="BW887" s="28">
        <v>108</v>
      </c>
      <c r="BX887" s="33">
        <f t="shared" si="94"/>
        <v>101.91383999999998</v>
      </c>
      <c r="BY887" s="34">
        <f>IF(COUNTIF($G$2:G887,G887)=1,1,0)</f>
        <v>1</v>
      </c>
      <c r="BZ887" s="34">
        <f t="shared" si="95"/>
        <v>2</v>
      </c>
      <c r="CA887" s="28" t="s">
        <v>3405</v>
      </c>
      <c r="CB887" s="34" t="b">
        <f t="shared" si="100"/>
        <v>0</v>
      </c>
      <c r="CC887" s="34" t="b">
        <f t="shared" si="96"/>
        <v>0</v>
      </c>
      <c r="CD887" s="34" t="b">
        <f t="array" ref="CD887">ISNUMBER(SEARCH("Touch Screen",$AJ887))</f>
        <v>0</v>
      </c>
      <c r="CE887" s="34"/>
      <c r="CF887" s="34"/>
      <c r="CG887" s="32">
        <v>40</v>
      </c>
      <c r="CH887" s="28">
        <v>1</v>
      </c>
      <c r="CI887" s="33">
        <f>('2. AC Monitors'!$A$8*'1. Version 7 Dataset'!$R887)+('1. Version 7 Dataset'!$V887*'2. AC Monitors'!$B$8)+'2. AC Monitors'!$C$8</f>
        <v>94.740499999999997</v>
      </c>
      <c r="CJ887" s="35">
        <f>BX887-('2. AC Monitors'!$B$8*V887)</f>
        <v>67.05383999999998</v>
      </c>
      <c r="CK887" s="33">
        <f>IF($CH887=0,CJ887,CJ887-('2. AC Monitors'!$A$15*'1. Version 7 Dataset'!$CG887))</f>
        <v>61.453839999999978</v>
      </c>
      <c r="CL887" s="33">
        <f>IF($CC887=TRUE,'1. Version 7 Dataset'!CK887-($CI887*'2. AC Monitors'!$B$15),'1. Version 7 Dataset'!CK887)</f>
        <v>61.453839999999978</v>
      </c>
      <c r="CM887" s="33">
        <f>IF($CD887=TRUE,CL887-($CI887*'2. AC Monitors'!$D$15),CL887)</f>
        <v>61.453839999999978</v>
      </c>
      <c r="CN887" s="33">
        <f>IF($CB887=TRUE,CM887-($CI887*'2. AC Monitors'!$E$15),CM887)</f>
        <v>61.453839999999978</v>
      </c>
      <c r="CO887" s="33">
        <f>IF($CA887="DC",CN887+(CI887*(1-'2. AC Monitors'!$D$21)),CN887)</f>
        <v>61.453839999999978</v>
      </c>
      <c r="CP887" s="35">
        <f>('2. AC Monitors'!$A$8*'1. Version 7 Dataset'!$R887)+'2. AC Monitors'!$C$8</f>
        <v>59.880499999999998</v>
      </c>
      <c r="CQ887" s="35">
        <f t="shared" si="97"/>
        <v>0</v>
      </c>
      <c r="CR887" s="33">
        <f>(IF(CD887=TRUE,CI887+(CI887*'2. AC Monitors'!$D$15),'1. Version 7 Dataset'!CI887))*0.85</f>
        <v>80.529424999999989</v>
      </c>
      <c r="CS887" s="35">
        <f t="shared" si="98"/>
        <v>0</v>
      </c>
      <c r="CT887" s="35">
        <f>($AZ887*$R887*'3. Signage Displays'!$A$7)+'3. Signage Displays'!$B$7*TANH('3. Signage Displays'!$C$7*('1. Version 7 Dataset'!$R887+'3. Signage Displays'!$D$7)+'3. Signage Displays'!$E$7)+'3. Signage Displays'!$F$7</f>
        <v>45.684399643653627</v>
      </c>
      <c r="CU887" s="36">
        <f>($AZ887*$R887*'3. Signage Displays'!$A$7)</f>
        <v>5.1727410000000011</v>
      </c>
      <c r="CV887" s="37">
        <f>BE887-(AZ887*R887*'3. Signage Displays'!$A$7)</f>
        <v>27.547258999999997</v>
      </c>
      <c r="CW887" s="37">
        <f>IF(CC887=TRUE,CV887-(CT887*'3. Signage Displays'!$A$12),CV887)</f>
        <v>27.547258999999997</v>
      </c>
      <c r="CX887" s="38">
        <f>'3. Signage Displays'!$B$7*TANH('3. Signage Displays'!$C$7*('1. Version 7 Dataset'!R887+'3. Signage Displays'!$D$7)+'3. Signage Displays'!$E$7)+'3. Signage Displays'!$F$7</f>
        <v>40.511658643653625</v>
      </c>
      <c r="CY887" s="28">
        <f t="shared" si="99"/>
        <v>1</v>
      </c>
    </row>
    <row r="888" spans="1:103" s="17" customFormat="1" ht="19.5" customHeight="1">
      <c r="A888" s="28">
        <v>145</v>
      </c>
      <c r="B888" s="29" t="s">
        <v>1871</v>
      </c>
      <c r="C888" s="29" t="s">
        <v>2000</v>
      </c>
      <c r="D888" s="29" t="s">
        <v>2001</v>
      </c>
      <c r="E888" s="29" t="s">
        <v>1873</v>
      </c>
      <c r="F888" s="29" t="s">
        <v>2000</v>
      </c>
      <c r="G888" s="29" t="s">
        <v>2001</v>
      </c>
      <c r="H888" s="29" t="s">
        <v>2002</v>
      </c>
      <c r="I888" s="29" t="s">
        <v>78</v>
      </c>
      <c r="J888" s="29" t="s">
        <v>88</v>
      </c>
      <c r="K888" s="29" t="s">
        <v>158</v>
      </c>
      <c r="L888" s="29" t="s">
        <v>80</v>
      </c>
      <c r="M888" s="29" t="s">
        <v>105</v>
      </c>
      <c r="N888" s="30">
        <v>1300</v>
      </c>
      <c r="O888" s="30">
        <v>13.2</v>
      </c>
      <c r="P888" s="30">
        <v>23.5</v>
      </c>
      <c r="Q888" s="31">
        <v>27</v>
      </c>
      <c r="R888" s="30">
        <v>310</v>
      </c>
      <c r="S888" s="30">
        <v>1.78</v>
      </c>
      <c r="T888" s="30">
        <v>2160</v>
      </c>
      <c r="U888" s="30">
        <v>3840</v>
      </c>
      <c r="V888" s="32">
        <v>8.3000000000000007</v>
      </c>
      <c r="W888" s="30">
        <v>26742</v>
      </c>
      <c r="X888" s="30">
        <v>60</v>
      </c>
      <c r="Y888" s="30">
        <v>34.200000000000003</v>
      </c>
      <c r="Z888" s="29" t="s">
        <v>150</v>
      </c>
      <c r="AA888" s="29" t="s">
        <v>86</v>
      </c>
      <c r="AB888" s="29"/>
      <c r="AC888" s="29"/>
      <c r="AD888" s="29" t="s">
        <v>83</v>
      </c>
      <c r="AE888" s="29" t="s">
        <v>83</v>
      </c>
      <c r="AF888" s="29" t="s">
        <v>623</v>
      </c>
      <c r="AG888" s="29" t="s">
        <v>105</v>
      </c>
      <c r="AH888" s="29" t="s">
        <v>86</v>
      </c>
      <c r="AI888" s="29" t="s">
        <v>105</v>
      </c>
      <c r="AJ888" s="29" t="s">
        <v>86</v>
      </c>
      <c r="AK888" s="29" t="s">
        <v>86</v>
      </c>
      <c r="AL888" s="29" t="s">
        <v>87</v>
      </c>
      <c r="AM888" s="29" t="s">
        <v>105</v>
      </c>
      <c r="AN888" s="29" t="s">
        <v>86</v>
      </c>
      <c r="AO888" s="29" t="s">
        <v>86</v>
      </c>
      <c r="AP888" s="29" t="s">
        <v>86</v>
      </c>
      <c r="AQ888" s="29" t="s">
        <v>96</v>
      </c>
      <c r="AR888" s="29" t="s">
        <v>105</v>
      </c>
      <c r="AS888" s="29" t="s">
        <v>84</v>
      </c>
      <c r="AT888" s="29" t="s">
        <v>89</v>
      </c>
      <c r="AU888" s="29" t="s">
        <v>105</v>
      </c>
      <c r="AV888" s="30">
        <v>0</v>
      </c>
      <c r="AW888" s="29" t="s">
        <v>84</v>
      </c>
      <c r="AX888" s="29" t="s">
        <v>84</v>
      </c>
      <c r="AY888" s="30">
        <v>250</v>
      </c>
      <c r="AZ888" s="30">
        <v>340</v>
      </c>
      <c r="BA888" s="30">
        <v>230</v>
      </c>
      <c r="BB888" s="30">
        <v>200</v>
      </c>
      <c r="BC888" s="29"/>
      <c r="BD888" s="29"/>
      <c r="BE888" s="30">
        <v>24.16</v>
      </c>
      <c r="BF888" s="29"/>
      <c r="BG888" s="30">
        <v>0.2</v>
      </c>
      <c r="BH888" s="29"/>
      <c r="BI888" s="29"/>
      <c r="BJ888" s="30">
        <v>0.17</v>
      </c>
      <c r="BK888" s="30">
        <v>75.209999999999994</v>
      </c>
      <c r="BL888" s="30">
        <v>97</v>
      </c>
      <c r="BM888" s="30">
        <v>101.94</v>
      </c>
      <c r="BN888" s="29"/>
      <c r="BO888" s="29"/>
      <c r="BP888" s="30">
        <v>0.16</v>
      </c>
      <c r="BQ888" s="30">
        <v>0.2</v>
      </c>
      <c r="BR888" s="29"/>
      <c r="BS888" s="30">
        <v>24.16</v>
      </c>
      <c r="BT888" s="30">
        <v>75.209999999999994</v>
      </c>
      <c r="BU888" s="29"/>
      <c r="BV888" s="30">
        <v>0</v>
      </c>
      <c r="BW888" s="28">
        <v>145</v>
      </c>
      <c r="BX888" s="33">
        <f t="shared" si="94"/>
        <v>75.213359999999994</v>
      </c>
      <c r="BY888" s="34">
        <f>IF(COUNTIF($G$2:G888,G888)=1,1,0)</f>
        <v>1</v>
      </c>
      <c r="BZ888" s="34">
        <f t="shared" si="95"/>
        <v>2</v>
      </c>
      <c r="CA888" s="28" t="s">
        <v>3405</v>
      </c>
      <c r="CB888" s="34" t="b">
        <f t="shared" si="100"/>
        <v>0</v>
      </c>
      <c r="CC888" s="34" t="b">
        <f t="shared" si="96"/>
        <v>0</v>
      </c>
      <c r="CD888" s="34" t="b">
        <f t="array" ref="CD888">ISNUMBER(SEARCH("Touch Screen",$AJ888))</f>
        <v>0</v>
      </c>
      <c r="CE888" s="34"/>
      <c r="CF888" s="34"/>
      <c r="CG888" s="32">
        <v>34.200000000000003</v>
      </c>
      <c r="CH888" s="28">
        <v>1</v>
      </c>
      <c r="CI888" s="33">
        <f>('2. AC Monitors'!$A$8*'1. Version 7 Dataset'!$R888)+('1. Version 7 Dataset'!$V888*'2. AC Monitors'!$B$8)+'2. AC Monitors'!$C$8</f>
        <v>80.680000000000007</v>
      </c>
      <c r="CJ888" s="35">
        <f>BX888-('2. AC Monitors'!$B$8*V888)</f>
        <v>40.353359999999988</v>
      </c>
      <c r="CK888" s="33">
        <f>IF($CH888=0,CJ888,CJ888-('2. AC Monitors'!$A$15*'1. Version 7 Dataset'!$CG888))</f>
        <v>35.565359999999984</v>
      </c>
      <c r="CL888" s="33">
        <f>IF($CC888=TRUE,'1. Version 7 Dataset'!CK888-($CI888*'2. AC Monitors'!$B$15),'1. Version 7 Dataset'!CK888)</f>
        <v>35.565359999999984</v>
      </c>
      <c r="CM888" s="33">
        <f>IF($CD888=TRUE,CL888-($CI888*'2. AC Monitors'!$D$15),CL888)</f>
        <v>35.565359999999984</v>
      </c>
      <c r="CN888" s="33">
        <f>IF($CB888=TRUE,CM888-($CI888*'2. AC Monitors'!$E$15),CM888)</f>
        <v>35.565359999999984</v>
      </c>
      <c r="CO888" s="33">
        <f>IF($CA888="DC",CN888+(CI888*(1-'2. AC Monitors'!$D$21)),CN888)</f>
        <v>35.565359999999984</v>
      </c>
      <c r="CP888" s="35">
        <f>('2. AC Monitors'!$A$8*'1. Version 7 Dataset'!$R888)+'2. AC Monitors'!$C$8</f>
        <v>45.82</v>
      </c>
      <c r="CQ888" s="35">
        <f t="shared" si="97"/>
        <v>1</v>
      </c>
      <c r="CR888" s="33">
        <f>(IF(CD888=TRUE,CI888+(CI888*'2. AC Monitors'!$D$15),'1. Version 7 Dataset'!CI888))*0.85</f>
        <v>68.578000000000003</v>
      </c>
      <c r="CS888" s="35">
        <f t="shared" si="98"/>
        <v>0</v>
      </c>
      <c r="CT888" s="35">
        <f>($AZ888*$R888*'3. Signage Displays'!$A$7)+'3. Signage Displays'!$B$7*TANH('3. Signage Displays'!$C$7*('1. Version 7 Dataset'!$R888+'3. Signage Displays'!$D$7)+'3. Signage Displays'!$E$7)+'3. Signage Displays'!$F$7</f>
        <v>37.955485103653345</v>
      </c>
      <c r="CU888" s="36">
        <f>($AZ888*$R888*'3. Signage Displays'!$A$7)</f>
        <v>4.2160000000000002</v>
      </c>
      <c r="CV888" s="37">
        <f>BE888-(AZ888*R888*'3. Signage Displays'!$A$7)</f>
        <v>19.943999999999999</v>
      </c>
      <c r="CW888" s="37">
        <f>IF(CC888=TRUE,CV888-(CT888*'3. Signage Displays'!$A$12),CV888)</f>
        <v>19.943999999999999</v>
      </c>
      <c r="CX888" s="38">
        <f>'3. Signage Displays'!$B$7*TANH('3. Signage Displays'!$C$7*('1. Version 7 Dataset'!R888+'3. Signage Displays'!$D$7)+'3. Signage Displays'!$E$7)+'3. Signage Displays'!$F$7</f>
        <v>33.739485103653337</v>
      </c>
      <c r="CY888" s="28">
        <f t="shared" si="99"/>
        <v>1</v>
      </c>
    </row>
    <row r="889" spans="1:103" s="17" customFormat="1" ht="19.5" customHeight="1">
      <c r="A889" s="28">
        <v>147</v>
      </c>
      <c r="B889" s="29" t="s">
        <v>1268</v>
      </c>
      <c r="C889" s="29" t="s">
        <v>1409</v>
      </c>
      <c r="D889" s="29" t="s">
        <v>1410</v>
      </c>
      <c r="E889" s="29" t="s">
        <v>1271</v>
      </c>
      <c r="F889" s="29" t="s">
        <v>1409</v>
      </c>
      <c r="G889" s="29" t="s">
        <v>1410</v>
      </c>
      <c r="H889" s="29"/>
      <c r="I889" s="29" t="s">
        <v>78</v>
      </c>
      <c r="J889" s="29" t="s">
        <v>88</v>
      </c>
      <c r="K889" s="29" t="s">
        <v>158</v>
      </c>
      <c r="L889" s="29" t="s">
        <v>80</v>
      </c>
      <c r="M889" s="29"/>
      <c r="N889" s="30">
        <v>1300</v>
      </c>
      <c r="O889" s="30">
        <v>13.2</v>
      </c>
      <c r="P889" s="30">
        <v>23.5</v>
      </c>
      <c r="Q889" s="31">
        <v>27</v>
      </c>
      <c r="R889" s="30">
        <v>310.44</v>
      </c>
      <c r="S889" s="30">
        <v>1.78</v>
      </c>
      <c r="T889" s="30">
        <v>2160</v>
      </c>
      <c r="U889" s="30">
        <v>3840</v>
      </c>
      <c r="V889" s="32">
        <v>8.3000000000000007</v>
      </c>
      <c r="W889" s="30">
        <v>26715</v>
      </c>
      <c r="X889" s="30">
        <v>60</v>
      </c>
      <c r="Y889" s="30">
        <v>35</v>
      </c>
      <c r="Z889" s="29" t="s">
        <v>81</v>
      </c>
      <c r="AA889" s="29" t="s">
        <v>86</v>
      </c>
      <c r="AB889" s="29"/>
      <c r="AC889" s="29"/>
      <c r="AD889" s="29" t="s">
        <v>83</v>
      </c>
      <c r="AE889" s="29" t="s">
        <v>84</v>
      </c>
      <c r="AF889" s="29" t="s">
        <v>987</v>
      </c>
      <c r="AG889" s="29" t="s">
        <v>1411</v>
      </c>
      <c r="AH889" s="29" t="s">
        <v>589</v>
      </c>
      <c r="AI889" s="29"/>
      <c r="AJ889" s="29" t="s">
        <v>86</v>
      </c>
      <c r="AK889" s="29" t="s">
        <v>86</v>
      </c>
      <c r="AL889" s="29" t="s">
        <v>88</v>
      </c>
      <c r="AM889" s="29" t="s">
        <v>1411</v>
      </c>
      <c r="AN889" s="29" t="s">
        <v>86</v>
      </c>
      <c r="AO889" s="29" t="s">
        <v>86</v>
      </c>
      <c r="AP889" s="29" t="s">
        <v>86</v>
      </c>
      <c r="AQ889" s="29" t="s">
        <v>96</v>
      </c>
      <c r="AR889" s="29"/>
      <c r="AS889" s="29" t="s">
        <v>84</v>
      </c>
      <c r="AT889" s="29" t="s">
        <v>89</v>
      </c>
      <c r="AU889" s="29"/>
      <c r="AV889" s="29"/>
      <c r="AW889" s="29" t="s">
        <v>84</v>
      </c>
      <c r="AX889" s="29" t="s">
        <v>84</v>
      </c>
      <c r="AY889" s="30">
        <v>350</v>
      </c>
      <c r="AZ889" s="30">
        <v>333</v>
      </c>
      <c r="BA889" s="30">
        <v>268.60000000000002</v>
      </c>
      <c r="BB889" s="30">
        <v>201.8</v>
      </c>
      <c r="BC889" s="29"/>
      <c r="BD889" s="29"/>
      <c r="BE889" s="30">
        <v>26.3</v>
      </c>
      <c r="BF889" s="29"/>
      <c r="BG889" s="30">
        <v>0.35</v>
      </c>
      <c r="BH889" s="29"/>
      <c r="BI889" s="29"/>
      <c r="BJ889" s="30">
        <v>0.28000000000000003</v>
      </c>
      <c r="BK889" s="30">
        <v>82.63</v>
      </c>
      <c r="BL889" s="30">
        <v>82.63</v>
      </c>
      <c r="BM889" s="30">
        <v>101.93</v>
      </c>
      <c r="BN889" s="29"/>
      <c r="BO889" s="29"/>
      <c r="BP889" s="30">
        <v>0.32</v>
      </c>
      <c r="BQ889" s="30">
        <v>0.39</v>
      </c>
      <c r="BR889" s="29"/>
      <c r="BS889" s="30">
        <v>26.9</v>
      </c>
      <c r="BT889" s="29"/>
      <c r="BU889" s="29"/>
      <c r="BV889" s="30">
        <v>0</v>
      </c>
      <c r="BW889" s="28">
        <v>147</v>
      </c>
      <c r="BX889" s="33">
        <f t="shared" si="94"/>
        <v>82.628699999999995</v>
      </c>
      <c r="BY889" s="34">
        <f>IF(COUNTIF($G$2:G889,G889)=1,1,0)</f>
        <v>1</v>
      </c>
      <c r="BZ889" s="34">
        <f t="shared" si="95"/>
        <v>2</v>
      </c>
      <c r="CA889" s="28" t="s">
        <v>3405</v>
      </c>
      <c r="CB889" s="34" t="b">
        <f t="shared" si="100"/>
        <v>0</v>
      </c>
      <c r="CC889" s="34" t="b">
        <f t="shared" si="96"/>
        <v>0</v>
      </c>
      <c r="CD889" s="34" t="b">
        <f t="array" ref="CD889">ISNUMBER(SEARCH("Touch Screen",$AJ889))</f>
        <v>0</v>
      </c>
      <c r="CE889" s="34"/>
      <c r="CF889" s="34"/>
      <c r="CG889" s="32">
        <v>35</v>
      </c>
      <c r="CH889" s="28">
        <v>1</v>
      </c>
      <c r="CI889" s="33">
        <f>('2. AC Monitors'!$A$8*'1. Version 7 Dataset'!$R889)+('1. Version 7 Dataset'!$V889*'2. AC Monitors'!$B$8)+'2. AC Monitors'!$C$8</f>
        <v>80.733680000000007</v>
      </c>
      <c r="CJ889" s="35">
        <f>BX889-('2. AC Monitors'!$B$8*V889)</f>
        <v>47.768699999999988</v>
      </c>
      <c r="CK889" s="33">
        <f>IF($CH889=0,CJ889,CJ889-('2. AC Monitors'!$A$15*'1. Version 7 Dataset'!$CG889))</f>
        <v>42.86869999999999</v>
      </c>
      <c r="CL889" s="33">
        <f>IF($CC889=TRUE,'1. Version 7 Dataset'!CK889-($CI889*'2. AC Monitors'!$B$15),'1. Version 7 Dataset'!CK889)</f>
        <v>42.86869999999999</v>
      </c>
      <c r="CM889" s="33">
        <f>IF($CD889=TRUE,CL889-($CI889*'2. AC Monitors'!$D$15),CL889)</f>
        <v>42.86869999999999</v>
      </c>
      <c r="CN889" s="33">
        <f>IF($CB889=TRUE,CM889-($CI889*'2. AC Monitors'!$E$15),CM889)</f>
        <v>42.86869999999999</v>
      </c>
      <c r="CO889" s="33">
        <f>IF($CA889="DC",CN889+(CI889*(1-'2. AC Monitors'!$D$21)),CN889)</f>
        <v>42.86869999999999</v>
      </c>
      <c r="CP889" s="35">
        <f>('2. AC Monitors'!$A$8*'1. Version 7 Dataset'!$R889)+'2. AC Monitors'!$C$8</f>
        <v>45.87368</v>
      </c>
      <c r="CQ889" s="35">
        <f t="shared" si="97"/>
        <v>1</v>
      </c>
      <c r="CR889" s="33">
        <f>(IF(CD889=TRUE,CI889+(CI889*'2. AC Monitors'!$D$15),'1. Version 7 Dataset'!CI889))*0.85</f>
        <v>68.623628000000011</v>
      </c>
      <c r="CS889" s="35">
        <f t="shared" si="98"/>
        <v>0</v>
      </c>
      <c r="CT889" s="35">
        <f>($AZ889*$R889*'3. Signage Displays'!$A$7)+'3. Signage Displays'!$B$7*TANH('3. Signage Displays'!$C$7*('1. Version 7 Dataset'!$R889+'3. Signage Displays'!$D$7)+'3. Signage Displays'!$E$7)+'3. Signage Displays'!$F$7</f>
        <v>37.900599162316013</v>
      </c>
      <c r="CU889" s="36">
        <f>($AZ889*$R889*'3. Signage Displays'!$A$7)</f>
        <v>4.1350608000000006</v>
      </c>
      <c r="CV889" s="37">
        <f>BE889-(AZ889*R889*'3. Signage Displays'!$A$7)</f>
        <v>22.164939199999999</v>
      </c>
      <c r="CW889" s="37">
        <f>IF(CC889=TRUE,CV889-(CT889*'3. Signage Displays'!$A$12),CV889)</f>
        <v>22.164939199999999</v>
      </c>
      <c r="CX889" s="38">
        <f>'3. Signage Displays'!$B$7*TANH('3. Signage Displays'!$C$7*('1. Version 7 Dataset'!R889+'3. Signage Displays'!$D$7)+'3. Signage Displays'!$E$7)+'3. Signage Displays'!$F$7</f>
        <v>33.765538362316015</v>
      </c>
      <c r="CY889" s="28">
        <f t="shared" si="99"/>
        <v>1</v>
      </c>
    </row>
    <row r="890" spans="1:103" s="17" customFormat="1" ht="19.5" customHeight="1">
      <c r="A890" s="28">
        <v>171</v>
      </c>
      <c r="B890" s="29" t="s">
        <v>1871</v>
      </c>
      <c r="C890" s="29" t="s">
        <v>2003</v>
      </c>
      <c r="D890" s="29" t="s">
        <v>2004</v>
      </c>
      <c r="E890" s="29" t="s">
        <v>1873</v>
      </c>
      <c r="F890" s="29" t="s">
        <v>2003</v>
      </c>
      <c r="G890" s="29" t="s">
        <v>2004</v>
      </c>
      <c r="H890" s="29" t="s">
        <v>2005</v>
      </c>
      <c r="I890" s="29" t="s">
        <v>78</v>
      </c>
      <c r="J890" s="29" t="s">
        <v>79</v>
      </c>
      <c r="K890" s="29" t="s">
        <v>105</v>
      </c>
      <c r="L890" s="29" t="s">
        <v>80</v>
      </c>
      <c r="M890" s="29" t="s">
        <v>105</v>
      </c>
      <c r="N890" s="30">
        <v>1300</v>
      </c>
      <c r="O890" s="30">
        <v>13.2</v>
      </c>
      <c r="P890" s="30">
        <v>23.5</v>
      </c>
      <c r="Q890" s="31">
        <v>27</v>
      </c>
      <c r="R890" s="30">
        <v>310.47000000000003</v>
      </c>
      <c r="S890" s="30">
        <v>1.78</v>
      </c>
      <c r="T890" s="30">
        <v>2160</v>
      </c>
      <c r="U890" s="30">
        <v>3840</v>
      </c>
      <c r="V890" s="32">
        <v>8.3000000000000007</v>
      </c>
      <c r="W890" s="30">
        <v>26737</v>
      </c>
      <c r="X890" s="30">
        <v>60</v>
      </c>
      <c r="Y890" s="30">
        <v>34.9</v>
      </c>
      <c r="Z890" s="29" t="s">
        <v>150</v>
      </c>
      <c r="AA890" s="29" t="s">
        <v>86</v>
      </c>
      <c r="AB890" s="29"/>
      <c r="AC890" s="29"/>
      <c r="AD890" s="29" t="s">
        <v>83</v>
      </c>
      <c r="AE890" s="29" t="s">
        <v>83</v>
      </c>
      <c r="AF890" s="29" t="s">
        <v>168</v>
      </c>
      <c r="AG890" s="29" t="s">
        <v>105</v>
      </c>
      <c r="AH890" s="29" t="s">
        <v>86</v>
      </c>
      <c r="AI890" s="29" t="s">
        <v>105</v>
      </c>
      <c r="AJ890" s="29" t="s">
        <v>86</v>
      </c>
      <c r="AK890" s="29" t="s">
        <v>86</v>
      </c>
      <c r="AL890" s="29" t="s">
        <v>87</v>
      </c>
      <c r="AM890" s="29" t="s">
        <v>105</v>
      </c>
      <c r="AN890" s="29" t="s">
        <v>86</v>
      </c>
      <c r="AO890" s="29" t="s">
        <v>86</v>
      </c>
      <c r="AP890" s="29" t="s">
        <v>86</v>
      </c>
      <c r="AQ890" s="29" t="s">
        <v>96</v>
      </c>
      <c r="AR890" s="29" t="s">
        <v>105</v>
      </c>
      <c r="AS890" s="29" t="s">
        <v>84</v>
      </c>
      <c r="AT890" s="29" t="s">
        <v>89</v>
      </c>
      <c r="AU890" s="29" t="s">
        <v>105</v>
      </c>
      <c r="AV890" s="30">
        <v>0</v>
      </c>
      <c r="AW890" s="29" t="s">
        <v>84</v>
      </c>
      <c r="AX890" s="29" t="s">
        <v>84</v>
      </c>
      <c r="AY890" s="30">
        <v>250</v>
      </c>
      <c r="AZ890" s="30">
        <v>348</v>
      </c>
      <c r="BA890" s="30">
        <v>340</v>
      </c>
      <c r="BB890" s="30">
        <v>200</v>
      </c>
      <c r="BC890" s="29"/>
      <c r="BD890" s="29"/>
      <c r="BE890" s="30">
        <v>27.37</v>
      </c>
      <c r="BF890" s="29"/>
      <c r="BG890" s="30">
        <v>0.32</v>
      </c>
      <c r="BH890" s="29"/>
      <c r="BI890" s="29"/>
      <c r="BJ890" s="30">
        <v>0.24</v>
      </c>
      <c r="BK890" s="30">
        <v>85.74</v>
      </c>
      <c r="BL890" s="30">
        <v>96.97</v>
      </c>
      <c r="BM890" s="30">
        <v>101.94</v>
      </c>
      <c r="BN890" s="29"/>
      <c r="BO890" s="29"/>
      <c r="BP890" s="30">
        <v>0.24</v>
      </c>
      <c r="BQ890" s="30">
        <v>0.32</v>
      </c>
      <c r="BR890" s="29"/>
      <c r="BS890" s="30">
        <v>27.19</v>
      </c>
      <c r="BT890" s="30">
        <v>85.2</v>
      </c>
      <c r="BU890" s="29"/>
      <c r="BV890" s="30">
        <v>0</v>
      </c>
      <c r="BW890" s="28">
        <v>171</v>
      </c>
      <c r="BX890" s="33">
        <f t="shared" si="94"/>
        <v>85.738499999999988</v>
      </c>
      <c r="BY890" s="34">
        <f>IF(COUNTIF($G$2:G890,G890)=1,1,0)</f>
        <v>1</v>
      </c>
      <c r="BZ890" s="34">
        <f t="shared" si="95"/>
        <v>2</v>
      </c>
      <c r="CA890" s="28" t="s">
        <v>3405</v>
      </c>
      <c r="CB890" s="34" t="b">
        <f t="shared" si="100"/>
        <v>0</v>
      </c>
      <c r="CC890" s="34" t="b">
        <f t="shared" si="96"/>
        <v>0</v>
      </c>
      <c r="CD890" s="34" t="b">
        <f t="array" ref="CD890">ISNUMBER(SEARCH("Touch Screen",$AJ890))</f>
        <v>0</v>
      </c>
      <c r="CE890" s="34" t="b">
        <v>1</v>
      </c>
      <c r="CF890" s="34" t="b">
        <v>1</v>
      </c>
      <c r="CG890" s="32">
        <v>34.9</v>
      </c>
      <c r="CH890" s="28">
        <v>1</v>
      </c>
      <c r="CI890" s="33">
        <f>('2. AC Monitors'!$A$8*'1. Version 7 Dataset'!$R890)+('1. Version 7 Dataset'!$V890*'2. AC Monitors'!$B$8)+'2. AC Monitors'!$C$8</f>
        <v>80.737340000000017</v>
      </c>
      <c r="CJ890" s="35">
        <f>BX890-('2. AC Monitors'!$B$8*V890)</f>
        <v>50.878499999999981</v>
      </c>
      <c r="CK890" s="33">
        <f>IF($CH890=0,CJ890,CJ890-('2. AC Monitors'!$A$15*'1. Version 7 Dataset'!$CG890))</f>
        <v>45.992499999999978</v>
      </c>
      <c r="CL890" s="33">
        <f>IF($CC890=TRUE,'1. Version 7 Dataset'!CK890-($CI890*'2. AC Monitors'!$B$15),'1. Version 7 Dataset'!CK890)</f>
        <v>45.992499999999978</v>
      </c>
      <c r="CM890" s="33">
        <f>IF($CD890=TRUE,CL890-($CI890*'2. AC Monitors'!$D$15),CL890)</f>
        <v>45.992499999999978</v>
      </c>
      <c r="CN890" s="33">
        <f>IF($CB890=TRUE,CM890-($CI890*'2. AC Monitors'!$E$15),CM890)</f>
        <v>45.992499999999978</v>
      </c>
      <c r="CO890" s="33">
        <f>IF($CA890="DC",CN890+(CI890*(1-'2. AC Monitors'!$D$21)),CN890)</f>
        <v>45.992499999999978</v>
      </c>
      <c r="CP890" s="35">
        <f>('2. AC Monitors'!$A$8*'1. Version 7 Dataset'!$R890)+'2. AC Monitors'!$C$8</f>
        <v>45.877340000000004</v>
      </c>
      <c r="CQ890" s="35">
        <f t="shared" si="97"/>
        <v>0</v>
      </c>
      <c r="CR890" s="33">
        <f>(IF(CD890=TRUE,CI890+(CI890*'2. AC Monitors'!$D$15),'1. Version 7 Dataset'!CI890))*0.85</f>
        <v>68.626739000000015</v>
      </c>
      <c r="CS890" s="35">
        <f t="shared" si="98"/>
        <v>0</v>
      </c>
      <c r="CT890" s="35">
        <f>($AZ890*$R890*'3. Signage Displays'!$A$7)+'3. Signage Displays'!$B$7*TANH('3. Signage Displays'!$C$7*('1. Version 7 Dataset'!$R890+'3. Signage Displays'!$D$7)+'3. Signage Displays'!$E$7)+'3. Signage Displays'!$F$7</f>
        <v>38.089057073003595</v>
      </c>
      <c r="CU890" s="36">
        <f>($AZ890*$R890*'3. Signage Displays'!$A$7)</f>
        <v>4.3217424000000007</v>
      </c>
      <c r="CV890" s="37">
        <f>BE890-(AZ890*R890*'3. Signage Displays'!$A$7)</f>
        <v>23.048257599999999</v>
      </c>
      <c r="CW890" s="37">
        <f>IF(CC890=TRUE,CV890-(CT890*'3. Signage Displays'!$A$12),CV890)</f>
        <v>23.048257599999999</v>
      </c>
      <c r="CX890" s="38">
        <f>'3. Signage Displays'!$B$7*TANH('3. Signage Displays'!$C$7*('1. Version 7 Dataset'!R890+'3. Signage Displays'!$D$7)+'3. Signage Displays'!$E$7)+'3. Signage Displays'!$F$7</f>
        <v>33.767314673003597</v>
      </c>
      <c r="CY890" s="28">
        <f t="shared" si="99"/>
        <v>1</v>
      </c>
    </row>
    <row r="891" spans="1:103" s="17" customFormat="1" ht="19.5" customHeight="1">
      <c r="A891" s="28">
        <v>234</v>
      </c>
      <c r="B891" s="29" t="s">
        <v>1268</v>
      </c>
      <c r="C891" s="29" t="s">
        <v>1598</v>
      </c>
      <c r="D891" s="29" t="s">
        <v>1599</v>
      </c>
      <c r="E891" s="29" t="s">
        <v>1271</v>
      </c>
      <c r="F891" s="29" t="s">
        <v>1598</v>
      </c>
      <c r="G891" s="29" t="s">
        <v>1599</v>
      </c>
      <c r="H891" s="29"/>
      <c r="I891" s="29" t="s">
        <v>78</v>
      </c>
      <c r="J891" s="29" t="s">
        <v>79</v>
      </c>
      <c r="K891" s="29"/>
      <c r="L891" s="29" t="s">
        <v>80</v>
      </c>
      <c r="M891" s="29"/>
      <c r="N891" s="30">
        <v>1300</v>
      </c>
      <c r="O891" s="30">
        <v>15.4</v>
      </c>
      <c r="P891" s="30">
        <v>27.5</v>
      </c>
      <c r="Q891" s="31">
        <v>31.5</v>
      </c>
      <c r="R891" s="30">
        <v>423.94</v>
      </c>
      <c r="S891" s="30">
        <v>1.78</v>
      </c>
      <c r="T891" s="30">
        <v>2160</v>
      </c>
      <c r="U891" s="30">
        <v>3840</v>
      </c>
      <c r="V891" s="32">
        <v>8.3000000000000007</v>
      </c>
      <c r="W891" s="30">
        <v>19565</v>
      </c>
      <c r="X891" s="30">
        <v>60</v>
      </c>
      <c r="Y891" s="30">
        <v>0.3</v>
      </c>
      <c r="Z891" s="29" t="s">
        <v>86</v>
      </c>
      <c r="AA891" s="29" t="s">
        <v>86</v>
      </c>
      <c r="AB891" s="29"/>
      <c r="AC891" s="29"/>
      <c r="AD891" s="29" t="s">
        <v>84</v>
      </c>
      <c r="AE891" s="29" t="s">
        <v>83</v>
      </c>
      <c r="AF891" s="29" t="s">
        <v>1600</v>
      </c>
      <c r="AG891" s="29"/>
      <c r="AH891" s="29" t="s">
        <v>86</v>
      </c>
      <c r="AI891" s="29"/>
      <c r="AJ891" s="29" t="s">
        <v>86</v>
      </c>
      <c r="AK891" s="29" t="s">
        <v>86</v>
      </c>
      <c r="AL891" s="29" t="s">
        <v>87</v>
      </c>
      <c r="AM891" s="29"/>
      <c r="AN891" s="29" t="s">
        <v>86</v>
      </c>
      <c r="AO891" s="29" t="s">
        <v>86</v>
      </c>
      <c r="AP891" s="29" t="s">
        <v>86</v>
      </c>
      <c r="AQ891" s="29" t="s">
        <v>96</v>
      </c>
      <c r="AR891" s="29"/>
      <c r="AS891" s="29" t="s">
        <v>84</v>
      </c>
      <c r="AT891" s="29" t="s">
        <v>89</v>
      </c>
      <c r="AU891" s="29"/>
      <c r="AV891" s="30">
        <v>1</v>
      </c>
      <c r="AW891" s="29" t="s">
        <v>84</v>
      </c>
      <c r="AX891" s="29" t="s">
        <v>84</v>
      </c>
      <c r="AY891" s="30">
        <v>350</v>
      </c>
      <c r="AZ891" s="30">
        <v>371.7</v>
      </c>
      <c r="BA891" s="30">
        <v>318</v>
      </c>
      <c r="BB891" s="30">
        <v>200.1</v>
      </c>
      <c r="BC891" s="29"/>
      <c r="BD891" s="29"/>
      <c r="BE891" s="30">
        <v>31.44</v>
      </c>
      <c r="BF891" s="29"/>
      <c r="BG891" s="30">
        <v>0.33</v>
      </c>
      <c r="BH891" s="30">
        <v>0.33</v>
      </c>
      <c r="BI891" s="29"/>
      <c r="BJ891" s="30">
        <v>0.27</v>
      </c>
      <c r="BK891" s="30">
        <v>101.98</v>
      </c>
      <c r="BL891" s="30">
        <v>101.98</v>
      </c>
      <c r="BM891" s="30">
        <v>124.6</v>
      </c>
      <c r="BN891" s="29"/>
      <c r="BO891" s="29"/>
      <c r="BP891" s="30">
        <v>0.3</v>
      </c>
      <c r="BQ891" s="30">
        <v>0.4</v>
      </c>
      <c r="BR891" s="30">
        <v>0.4</v>
      </c>
      <c r="BS891" s="30">
        <v>31.44</v>
      </c>
      <c r="BT891" s="30">
        <v>98.67</v>
      </c>
      <c r="BU891" s="29"/>
      <c r="BV891" s="30">
        <v>0</v>
      </c>
      <c r="BW891" s="28">
        <v>234</v>
      </c>
      <c r="BX891" s="33">
        <f t="shared" si="94"/>
        <v>98.274059999999992</v>
      </c>
      <c r="BY891" s="34">
        <f>IF(COUNTIF($G$2:G891,G891)=1,1,0)</f>
        <v>1</v>
      </c>
      <c r="BZ891" s="34">
        <f t="shared" si="95"/>
        <v>2</v>
      </c>
      <c r="CA891" s="28" t="s">
        <v>3405</v>
      </c>
      <c r="CB891" s="34" t="b">
        <f t="shared" si="100"/>
        <v>0</v>
      </c>
      <c r="CC891" s="34" t="b">
        <f t="shared" si="96"/>
        <v>0</v>
      </c>
      <c r="CD891" s="34" t="b">
        <f t="array" ref="CD891">ISNUMBER(SEARCH("Touch Screen",$AJ891))</f>
        <v>0</v>
      </c>
      <c r="CE891" s="34"/>
      <c r="CF891" s="34"/>
      <c r="CG891" s="32">
        <v>0.3</v>
      </c>
      <c r="CH891" s="28">
        <v>0</v>
      </c>
      <c r="CI891" s="33">
        <f>('2. AC Monitors'!$A$8*'1. Version 7 Dataset'!$R891)+('1. Version 7 Dataset'!$V891*'2. AC Monitors'!$B$8)+'2. AC Monitors'!$C$8</f>
        <v>94.580680000000001</v>
      </c>
      <c r="CJ891" s="35">
        <f>BX891-('2. AC Monitors'!$B$8*V891)</f>
        <v>63.414059999999985</v>
      </c>
      <c r="CK891" s="33">
        <f>IF($CH891=0,CJ891,CJ891-('2. AC Monitors'!$A$15*'1. Version 7 Dataset'!$CG891))</f>
        <v>63.414059999999985</v>
      </c>
      <c r="CL891" s="33">
        <f>IF($CC891=TRUE,'1. Version 7 Dataset'!CK891-($CI891*'2. AC Monitors'!$B$15),'1. Version 7 Dataset'!CK891)</f>
        <v>63.414059999999985</v>
      </c>
      <c r="CM891" s="33">
        <f>IF($CD891=TRUE,CL891-($CI891*'2. AC Monitors'!$D$15),CL891)</f>
        <v>63.414059999999985</v>
      </c>
      <c r="CN891" s="33">
        <f>IF($CB891=TRUE,CM891-($CI891*'2. AC Monitors'!$E$15),CM891)</f>
        <v>63.414059999999985</v>
      </c>
      <c r="CO891" s="33">
        <f>IF($CA891="DC",CN891+(CI891*(1-'2. AC Monitors'!$D$21)),CN891)</f>
        <v>63.414059999999985</v>
      </c>
      <c r="CP891" s="35">
        <f>('2. AC Monitors'!$A$8*'1. Version 7 Dataset'!$R891)+'2. AC Monitors'!$C$8</f>
        <v>59.720680000000002</v>
      </c>
      <c r="CQ891" s="35">
        <f t="shared" si="97"/>
        <v>0</v>
      </c>
      <c r="CR891" s="33">
        <f>(IF(CD891=TRUE,CI891+(CI891*'2. AC Monitors'!$D$15),'1. Version 7 Dataset'!CI891))*0.85</f>
        <v>80.393578000000005</v>
      </c>
      <c r="CS891" s="35">
        <f t="shared" si="98"/>
        <v>0</v>
      </c>
      <c r="CT891" s="35">
        <f>($AZ891*$R891*'3. Signage Displays'!$A$7)+'3. Signage Displays'!$B$7*TANH('3. Signage Displays'!$C$7*('1. Version 7 Dataset'!$R891+'3. Signage Displays'!$D$7)+'3. Signage Displays'!$E$7)+'3. Signage Displays'!$F$7</f>
        <v>46.738486505141807</v>
      </c>
      <c r="CU891" s="36">
        <f>($AZ891*$R891*'3. Signage Displays'!$A$7)</f>
        <v>6.3031399200000005</v>
      </c>
      <c r="CV891" s="37">
        <f>BE891-(AZ891*R891*'3. Signage Displays'!$A$7)</f>
        <v>25.136860080000002</v>
      </c>
      <c r="CW891" s="37">
        <f>IF(CC891=TRUE,CV891-(CT891*'3. Signage Displays'!$A$12),CV891)</f>
        <v>25.136860080000002</v>
      </c>
      <c r="CX891" s="38">
        <f>'3. Signage Displays'!$B$7*TANH('3. Signage Displays'!$C$7*('1. Version 7 Dataset'!R891+'3. Signage Displays'!$D$7)+'3. Signage Displays'!$E$7)+'3. Signage Displays'!$F$7</f>
        <v>40.435346585141808</v>
      </c>
      <c r="CY891" s="28">
        <f t="shared" si="99"/>
        <v>1</v>
      </c>
    </row>
    <row r="892" spans="1:103" s="17" customFormat="1" ht="19.5" customHeight="1">
      <c r="A892" s="28">
        <v>254</v>
      </c>
      <c r="B892" s="29" t="s">
        <v>446</v>
      </c>
      <c r="C892" s="29" t="s">
        <v>620</v>
      </c>
      <c r="D892" s="29" t="s">
        <v>621</v>
      </c>
      <c r="E892" s="29" t="s">
        <v>449</v>
      </c>
      <c r="F892" s="29" t="s">
        <v>620</v>
      </c>
      <c r="G892" s="29" t="s">
        <v>621</v>
      </c>
      <c r="H892" s="29" t="s">
        <v>622</v>
      </c>
      <c r="I892" s="29" t="s">
        <v>78</v>
      </c>
      <c r="J892" s="29" t="s">
        <v>88</v>
      </c>
      <c r="K892" s="29" t="s">
        <v>158</v>
      </c>
      <c r="L892" s="29" t="s">
        <v>80</v>
      </c>
      <c r="M892" s="29" t="s">
        <v>105</v>
      </c>
      <c r="N892" s="30">
        <v>1000</v>
      </c>
      <c r="O892" s="30">
        <v>13.4</v>
      </c>
      <c r="P892" s="30">
        <v>24.4</v>
      </c>
      <c r="Q892" s="31">
        <v>28</v>
      </c>
      <c r="R892" s="30">
        <v>328.46</v>
      </c>
      <c r="S892" s="30">
        <v>1.78</v>
      </c>
      <c r="T892" s="30">
        <v>2160</v>
      </c>
      <c r="U892" s="30">
        <v>3840</v>
      </c>
      <c r="V892" s="32">
        <v>8.3000000000000007</v>
      </c>
      <c r="W892" s="30">
        <v>25252</v>
      </c>
      <c r="X892" s="30">
        <v>60</v>
      </c>
      <c r="Y892" s="30">
        <v>32</v>
      </c>
      <c r="Z892" s="29" t="s">
        <v>86</v>
      </c>
      <c r="AA892" s="29" t="s">
        <v>86</v>
      </c>
      <c r="AB892" s="29"/>
      <c r="AC892" s="29"/>
      <c r="AD892" s="29" t="s">
        <v>84</v>
      </c>
      <c r="AE892" s="29" t="s">
        <v>83</v>
      </c>
      <c r="AF892" s="29" t="s">
        <v>623</v>
      </c>
      <c r="AG892" s="29" t="s">
        <v>105</v>
      </c>
      <c r="AH892" s="29" t="s">
        <v>120</v>
      </c>
      <c r="AI892" s="29" t="s">
        <v>105</v>
      </c>
      <c r="AJ892" s="29" t="s">
        <v>120</v>
      </c>
      <c r="AK892" s="29" t="s">
        <v>86</v>
      </c>
      <c r="AL892" s="29" t="s">
        <v>87</v>
      </c>
      <c r="AM892" s="29" t="s">
        <v>105</v>
      </c>
      <c r="AN892" s="29" t="s">
        <v>86</v>
      </c>
      <c r="AO892" s="29" t="s">
        <v>86</v>
      </c>
      <c r="AP892" s="29" t="s">
        <v>86</v>
      </c>
      <c r="AQ892" s="29" t="s">
        <v>96</v>
      </c>
      <c r="AR892" s="29" t="s">
        <v>105</v>
      </c>
      <c r="AS892" s="29" t="s">
        <v>84</v>
      </c>
      <c r="AT892" s="29" t="s">
        <v>89</v>
      </c>
      <c r="AU892" s="29" t="s">
        <v>105</v>
      </c>
      <c r="AV892" s="30">
        <v>0</v>
      </c>
      <c r="AW892" s="29" t="s">
        <v>84</v>
      </c>
      <c r="AX892" s="29" t="s">
        <v>84</v>
      </c>
      <c r="AY892" s="30">
        <v>300</v>
      </c>
      <c r="AZ892" s="30">
        <v>299.10000000000002</v>
      </c>
      <c r="BA892" s="30">
        <v>273.10000000000002</v>
      </c>
      <c r="BB892" s="30">
        <v>200</v>
      </c>
      <c r="BC892" s="29"/>
      <c r="BD892" s="29"/>
      <c r="BE892" s="30">
        <v>30.74</v>
      </c>
      <c r="BF892" s="29"/>
      <c r="BG892" s="30">
        <v>0.26</v>
      </c>
      <c r="BH892" s="29"/>
      <c r="BI892" s="29"/>
      <c r="BJ892" s="30">
        <v>0.19</v>
      </c>
      <c r="BK892" s="30">
        <v>95.73</v>
      </c>
      <c r="BL892" s="30">
        <v>95.73</v>
      </c>
      <c r="BM892" s="30">
        <v>105.5</v>
      </c>
      <c r="BN892" s="29"/>
      <c r="BO892" s="29"/>
      <c r="BP892" s="30">
        <v>0.25</v>
      </c>
      <c r="BQ892" s="30">
        <v>0.3</v>
      </c>
      <c r="BR892" s="29"/>
      <c r="BS892" s="30">
        <v>30.99</v>
      </c>
      <c r="BT892" s="30">
        <v>96.71</v>
      </c>
      <c r="BU892" s="29"/>
      <c r="BV892" s="30">
        <v>0</v>
      </c>
      <c r="BW892" s="28">
        <v>254</v>
      </c>
      <c r="BX892" s="33">
        <f t="shared" si="94"/>
        <v>95.729279999999989</v>
      </c>
      <c r="BY892" s="34">
        <f>IF(COUNTIF($G$2:G892,G892)=1,1,0)</f>
        <v>1</v>
      </c>
      <c r="BZ892" s="34">
        <f t="shared" si="95"/>
        <v>2</v>
      </c>
      <c r="CA892" s="28" t="s">
        <v>3405</v>
      </c>
      <c r="CB892" s="34" t="b">
        <f t="shared" si="100"/>
        <v>0</v>
      </c>
      <c r="CC892" s="34" t="b">
        <f t="shared" si="96"/>
        <v>0</v>
      </c>
      <c r="CD892" s="34" t="b">
        <f t="array" ref="CD892">ISNUMBER(SEARCH("Touch Screen",$AJ892))</f>
        <v>0</v>
      </c>
      <c r="CE892" s="34"/>
      <c r="CF892" s="34" t="b">
        <v>1</v>
      </c>
      <c r="CG892" s="32">
        <v>32</v>
      </c>
      <c r="CH892" s="28">
        <v>0</v>
      </c>
      <c r="CI892" s="33">
        <f>('2. AC Monitors'!$A$8*'1. Version 7 Dataset'!$R892)+('1. Version 7 Dataset'!$V892*'2. AC Monitors'!$B$8)+'2. AC Monitors'!$C$8</f>
        <v>82.932119999999998</v>
      </c>
      <c r="CJ892" s="35">
        <f>BX892-('2. AC Monitors'!$B$8*V892)</f>
        <v>60.869279999999982</v>
      </c>
      <c r="CK892" s="33">
        <f>IF($CH892=0,CJ892,CJ892-('2. AC Monitors'!$A$15*'1. Version 7 Dataset'!$CG892))</f>
        <v>60.869279999999982</v>
      </c>
      <c r="CL892" s="33">
        <f>IF($CC892=TRUE,'1. Version 7 Dataset'!CK892-($CI892*'2. AC Monitors'!$B$15),'1. Version 7 Dataset'!CK892)</f>
        <v>60.869279999999982</v>
      </c>
      <c r="CM892" s="33">
        <f>IF($CD892=TRUE,CL892-($CI892*'2. AC Monitors'!$D$15),CL892)</f>
        <v>60.869279999999982</v>
      </c>
      <c r="CN892" s="33">
        <f>IF($CB892=TRUE,CM892-($CI892*'2. AC Monitors'!$E$15),CM892)</f>
        <v>60.869279999999982</v>
      </c>
      <c r="CO892" s="33">
        <f>IF($CA892="DC",CN892+(CI892*(1-'2. AC Monitors'!$D$21)),CN892)</f>
        <v>60.869279999999982</v>
      </c>
      <c r="CP892" s="35">
        <f>('2. AC Monitors'!$A$8*'1. Version 7 Dataset'!$R892)+'2. AC Monitors'!$C$8</f>
        <v>48.072119999999998</v>
      </c>
      <c r="CQ892" s="35">
        <f t="shared" si="97"/>
        <v>0</v>
      </c>
      <c r="CR892" s="33">
        <f>(IF(CD892=TRUE,CI892+(CI892*'2. AC Monitors'!$D$15),'1. Version 7 Dataset'!CI892))*0.85</f>
        <v>70.492301999999995</v>
      </c>
      <c r="CS892" s="35">
        <f t="shared" si="98"/>
        <v>0</v>
      </c>
      <c r="CT892" s="35">
        <f>($AZ892*$R892*'3. Signage Displays'!$A$7)+'3. Signage Displays'!$B$7*TANH('3. Signage Displays'!$C$7*('1. Version 7 Dataset'!$R892+'3. Signage Displays'!$D$7)+'3. Signage Displays'!$E$7)+'3. Signage Displays'!$F$7</f>
        <v>38.761075802106902</v>
      </c>
      <c r="CU892" s="36">
        <f>($AZ892*$R892*'3. Signage Displays'!$A$7)</f>
        <v>3.9296954400000002</v>
      </c>
      <c r="CV892" s="37">
        <f>BE892-(AZ892*R892*'3. Signage Displays'!$A$7)</f>
        <v>26.810304559999999</v>
      </c>
      <c r="CW892" s="37">
        <f>IF(CC892=TRUE,CV892-(CT892*'3. Signage Displays'!$A$12),CV892)</f>
        <v>26.810304559999999</v>
      </c>
      <c r="CX892" s="38">
        <f>'3. Signage Displays'!$B$7*TANH('3. Signage Displays'!$C$7*('1. Version 7 Dataset'!R892+'3. Signage Displays'!$D$7)+'3. Signage Displays'!$E$7)+'3. Signage Displays'!$F$7</f>
        <v>34.831380362106898</v>
      </c>
      <c r="CY892" s="28">
        <f t="shared" si="99"/>
        <v>1</v>
      </c>
    </row>
    <row r="893" spans="1:103" s="17" customFormat="1" ht="19.5" customHeight="1">
      <c r="A893" s="28">
        <v>269</v>
      </c>
      <c r="B893" s="29" t="s">
        <v>1639</v>
      </c>
      <c r="C893" s="29" t="s">
        <v>1660</v>
      </c>
      <c r="D893" s="29" t="s">
        <v>1661</v>
      </c>
      <c r="E893" s="29" t="s">
        <v>1642</v>
      </c>
      <c r="F893" s="29" t="s">
        <v>1660</v>
      </c>
      <c r="G893" s="29" t="s">
        <v>1661</v>
      </c>
      <c r="H893" s="29" t="s">
        <v>1662</v>
      </c>
      <c r="I893" s="29" t="s">
        <v>78</v>
      </c>
      <c r="J893" s="29" t="s">
        <v>100</v>
      </c>
      <c r="K893" s="29"/>
      <c r="L893" s="29" t="s">
        <v>80</v>
      </c>
      <c r="M893" s="29"/>
      <c r="N893" s="30">
        <v>1000</v>
      </c>
      <c r="O893" s="30">
        <v>13.4</v>
      </c>
      <c r="P893" s="30">
        <v>24.4</v>
      </c>
      <c r="Q893" s="31">
        <v>28</v>
      </c>
      <c r="R893" s="30">
        <v>335</v>
      </c>
      <c r="S893" s="30">
        <v>1.78</v>
      </c>
      <c r="T893" s="30">
        <v>2160</v>
      </c>
      <c r="U893" s="30">
        <v>3840</v>
      </c>
      <c r="V893" s="32">
        <v>8.3000000000000007</v>
      </c>
      <c r="W893" s="30">
        <v>318</v>
      </c>
      <c r="X893" s="30">
        <v>60</v>
      </c>
      <c r="Y893" s="30">
        <v>0.7</v>
      </c>
      <c r="Z893" s="29" t="s">
        <v>150</v>
      </c>
      <c r="AA893" s="29" t="s">
        <v>86</v>
      </c>
      <c r="AB893" s="29"/>
      <c r="AC893" s="29"/>
      <c r="AD893" s="29" t="s">
        <v>84</v>
      </c>
      <c r="AE893" s="29" t="s">
        <v>84</v>
      </c>
      <c r="AF893" s="29" t="s">
        <v>234</v>
      </c>
      <c r="AG893" s="29" t="s">
        <v>235</v>
      </c>
      <c r="AH893" s="29" t="s">
        <v>86</v>
      </c>
      <c r="AI893" s="29"/>
      <c r="AJ893" s="29" t="s">
        <v>86</v>
      </c>
      <c r="AK893" s="29" t="s">
        <v>86</v>
      </c>
      <c r="AL893" s="29" t="s">
        <v>87</v>
      </c>
      <c r="AM893" s="29" t="s">
        <v>235</v>
      </c>
      <c r="AN893" s="29" t="s">
        <v>86</v>
      </c>
      <c r="AO893" s="29" t="s">
        <v>86</v>
      </c>
      <c r="AP893" s="29" t="s">
        <v>86</v>
      </c>
      <c r="AQ893" s="29" t="s">
        <v>96</v>
      </c>
      <c r="AR893" s="29"/>
      <c r="AS893" s="29" t="s">
        <v>84</v>
      </c>
      <c r="AT893" s="29" t="s">
        <v>89</v>
      </c>
      <c r="AU893" s="29"/>
      <c r="AV893" s="30">
        <v>0</v>
      </c>
      <c r="AW893" s="29" t="s">
        <v>84</v>
      </c>
      <c r="AX893" s="29" t="s">
        <v>84</v>
      </c>
      <c r="AY893" s="30">
        <v>265.10000000000002</v>
      </c>
      <c r="AZ893" s="30">
        <v>265.10000000000002</v>
      </c>
      <c r="BA893" s="30">
        <v>249.2</v>
      </c>
      <c r="BB893" s="30">
        <v>203.2</v>
      </c>
      <c r="BC893" s="29"/>
      <c r="BD893" s="29"/>
      <c r="BE893" s="30">
        <v>29.41</v>
      </c>
      <c r="BF893" s="29"/>
      <c r="BG893" s="30">
        <v>0.33</v>
      </c>
      <c r="BH893" s="30">
        <v>0.16</v>
      </c>
      <c r="BI893" s="30">
        <v>0.5</v>
      </c>
      <c r="BJ893" s="30">
        <v>0.28000000000000003</v>
      </c>
      <c r="BK893" s="30">
        <v>92.07</v>
      </c>
      <c r="BL893" s="30">
        <v>92.07</v>
      </c>
      <c r="BM893" s="30">
        <v>106.8</v>
      </c>
      <c r="BN893" s="29"/>
      <c r="BO893" s="29"/>
      <c r="BP893" s="30">
        <v>0.4</v>
      </c>
      <c r="BQ893" s="30">
        <v>0.45</v>
      </c>
      <c r="BR893" s="30">
        <v>0.25</v>
      </c>
      <c r="BS893" s="30">
        <v>29.04</v>
      </c>
      <c r="BT893" s="30">
        <v>91.6</v>
      </c>
      <c r="BU893" s="29"/>
      <c r="BV893" s="30">
        <v>1</v>
      </c>
      <c r="BW893" s="28">
        <v>269</v>
      </c>
      <c r="BX893" s="33">
        <f t="shared" si="94"/>
        <v>92.050079999999994</v>
      </c>
      <c r="BY893" s="34">
        <f>IF(COUNTIF($G$2:G893,G893)=1,1,0)</f>
        <v>1</v>
      </c>
      <c r="BZ893" s="34">
        <f t="shared" si="95"/>
        <v>2</v>
      </c>
      <c r="CA893" s="28" t="s">
        <v>3405</v>
      </c>
      <c r="CB893" s="34" t="b">
        <f t="shared" si="100"/>
        <v>0</v>
      </c>
      <c r="CC893" s="34" t="b">
        <f t="shared" si="96"/>
        <v>0</v>
      </c>
      <c r="CD893" s="34" t="b">
        <f t="array" ref="CD893">ISNUMBER(SEARCH("Touch Screen",$AJ893))</f>
        <v>0</v>
      </c>
      <c r="CE893" s="34"/>
      <c r="CF893" s="34" t="b">
        <v>1</v>
      </c>
      <c r="CG893" s="32">
        <v>0.7</v>
      </c>
      <c r="CH893" s="28">
        <v>0</v>
      </c>
      <c r="CI893" s="33">
        <f>('2. AC Monitors'!$A$8*'1. Version 7 Dataset'!$R893)+('1. Version 7 Dataset'!$V893*'2. AC Monitors'!$B$8)+'2. AC Monitors'!$C$8</f>
        <v>83.73</v>
      </c>
      <c r="CJ893" s="35">
        <f>BX893-('2. AC Monitors'!$B$8*V893)</f>
        <v>57.190079999999988</v>
      </c>
      <c r="CK893" s="33">
        <f>IF($CH893=0,CJ893,CJ893-('2. AC Monitors'!$A$15*'1. Version 7 Dataset'!$CG893))</f>
        <v>57.190079999999988</v>
      </c>
      <c r="CL893" s="33">
        <f>IF($CC893=TRUE,'1. Version 7 Dataset'!CK893-($CI893*'2. AC Monitors'!$B$15),'1. Version 7 Dataset'!CK893)</f>
        <v>57.190079999999988</v>
      </c>
      <c r="CM893" s="33">
        <f>IF($CD893=TRUE,CL893-($CI893*'2. AC Monitors'!$D$15),CL893)</f>
        <v>57.190079999999988</v>
      </c>
      <c r="CN893" s="33">
        <f>IF($CB893=TRUE,CM893-($CI893*'2. AC Monitors'!$E$15),CM893)</f>
        <v>57.190079999999988</v>
      </c>
      <c r="CO893" s="33">
        <f>IF($CA893="DC",CN893+(CI893*(1-'2. AC Monitors'!$D$21)),CN893)</f>
        <v>57.190079999999988</v>
      </c>
      <c r="CP893" s="35">
        <f>('2. AC Monitors'!$A$8*'1. Version 7 Dataset'!$R893)+'2. AC Monitors'!$C$8</f>
        <v>48.87</v>
      </c>
      <c r="CQ893" s="35">
        <f t="shared" si="97"/>
        <v>0</v>
      </c>
      <c r="CR893" s="33">
        <f>(IF(CD893=TRUE,CI893+(CI893*'2. AC Monitors'!$D$15),'1. Version 7 Dataset'!CI893))*0.85</f>
        <v>71.170500000000004</v>
      </c>
      <c r="CS893" s="35">
        <f t="shared" si="98"/>
        <v>0</v>
      </c>
      <c r="CT893" s="35">
        <f>($AZ893*$R893*'3. Signage Displays'!$A$7)+'3. Signage Displays'!$B$7*TANH('3. Signage Displays'!$C$7*('1. Version 7 Dataset'!$R893+'3. Signage Displays'!$D$7)+'3. Signage Displays'!$E$7)+'3. Signage Displays'!$F$7</f>
        <v>38.769968702926477</v>
      </c>
      <c r="CU893" s="36">
        <f>($AZ893*$R893*'3. Signage Displays'!$A$7)</f>
        <v>3.5523400000000009</v>
      </c>
      <c r="CV893" s="37">
        <f>BE893-(AZ893*R893*'3. Signage Displays'!$A$7)</f>
        <v>25.857659999999999</v>
      </c>
      <c r="CW893" s="37">
        <f>IF(CC893=TRUE,CV893-(CT893*'3. Signage Displays'!$A$12),CV893)</f>
        <v>25.857659999999999</v>
      </c>
      <c r="CX893" s="38">
        <f>'3. Signage Displays'!$B$7*TANH('3. Signage Displays'!$C$7*('1. Version 7 Dataset'!R893+'3. Signage Displays'!$D$7)+'3. Signage Displays'!$E$7)+'3. Signage Displays'!$F$7</f>
        <v>35.217628702926476</v>
      </c>
      <c r="CY893" s="28">
        <f t="shared" si="99"/>
        <v>1</v>
      </c>
    </row>
    <row r="894" spans="1:103" s="17" customFormat="1" ht="19.5" customHeight="1">
      <c r="A894" s="28">
        <v>299</v>
      </c>
      <c r="B894" s="29" t="s">
        <v>1871</v>
      </c>
      <c r="C894" s="29" t="s">
        <v>2049</v>
      </c>
      <c r="D894" s="29" t="s">
        <v>2049</v>
      </c>
      <c r="E894" s="29" t="s">
        <v>1873</v>
      </c>
      <c r="F894" s="29" t="s">
        <v>2049</v>
      </c>
      <c r="G894" s="29" t="s">
        <v>2049</v>
      </c>
      <c r="H894" s="29" t="s">
        <v>2050</v>
      </c>
      <c r="I894" s="29" t="s">
        <v>78</v>
      </c>
      <c r="J894" s="29" t="s">
        <v>88</v>
      </c>
      <c r="K894" s="29" t="s">
        <v>2051</v>
      </c>
      <c r="L894" s="29" t="s">
        <v>80</v>
      </c>
      <c r="M894" s="29" t="s">
        <v>105</v>
      </c>
      <c r="N894" s="30">
        <v>3000</v>
      </c>
      <c r="O894" s="30">
        <v>15.4</v>
      </c>
      <c r="P894" s="30">
        <v>27.5</v>
      </c>
      <c r="Q894" s="31">
        <v>31.5</v>
      </c>
      <c r="R894" s="30">
        <v>425</v>
      </c>
      <c r="S894" s="30">
        <v>1.78</v>
      </c>
      <c r="T894" s="30">
        <v>2160</v>
      </c>
      <c r="U894" s="30">
        <v>3840</v>
      </c>
      <c r="V894" s="32">
        <v>8.3000000000000007</v>
      </c>
      <c r="W894" s="30">
        <v>19552</v>
      </c>
      <c r="X894" s="30">
        <v>60</v>
      </c>
      <c r="Y894" s="30">
        <v>44.1</v>
      </c>
      <c r="Z894" s="29" t="s">
        <v>150</v>
      </c>
      <c r="AA894" s="29" t="s">
        <v>86</v>
      </c>
      <c r="AB894" s="29"/>
      <c r="AC894" s="29"/>
      <c r="AD894" s="29" t="s">
        <v>83</v>
      </c>
      <c r="AE894" s="29" t="s">
        <v>83</v>
      </c>
      <c r="AF894" s="29" t="s">
        <v>168</v>
      </c>
      <c r="AG894" s="29" t="s">
        <v>105</v>
      </c>
      <c r="AH894" s="29" t="s">
        <v>86</v>
      </c>
      <c r="AI894" s="29" t="s">
        <v>105</v>
      </c>
      <c r="AJ894" s="29" t="s">
        <v>86</v>
      </c>
      <c r="AK894" s="29" t="s">
        <v>86</v>
      </c>
      <c r="AL894" s="29" t="s">
        <v>87</v>
      </c>
      <c r="AM894" s="29" t="s">
        <v>105</v>
      </c>
      <c r="AN894" s="29" t="s">
        <v>86</v>
      </c>
      <c r="AO894" s="29" t="s">
        <v>86</v>
      </c>
      <c r="AP894" s="29" t="s">
        <v>86</v>
      </c>
      <c r="AQ894" s="29" t="s">
        <v>96</v>
      </c>
      <c r="AR894" s="29" t="s">
        <v>105</v>
      </c>
      <c r="AS894" s="29" t="s">
        <v>84</v>
      </c>
      <c r="AT894" s="29" t="s">
        <v>89</v>
      </c>
      <c r="AU894" s="29" t="s">
        <v>105</v>
      </c>
      <c r="AV894" s="30">
        <v>0</v>
      </c>
      <c r="AW894" s="29" t="s">
        <v>84</v>
      </c>
      <c r="AX894" s="29" t="s">
        <v>84</v>
      </c>
      <c r="AY894" s="30">
        <v>280</v>
      </c>
      <c r="AZ894" s="30">
        <v>295</v>
      </c>
      <c r="BA894" s="30">
        <v>270</v>
      </c>
      <c r="BB894" s="30">
        <v>200</v>
      </c>
      <c r="BC894" s="29"/>
      <c r="BD894" s="29"/>
      <c r="BE894" s="30">
        <v>30.86</v>
      </c>
      <c r="BF894" s="29"/>
      <c r="BG894" s="30">
        <v>0.23</v>
      </c>
      <c r="BH894" s="29"/>
      <c r="BI894" s="29"/>
      <c r="BJ894" s="30">
        <v>0.14000000000000001</v>
      </c>
      <c r="BK894" s="30">
        <v>95.93</v>
      </c>
      <c r="BL894" s="30">
        <v>118.8</v>
      </c>
      <c r="BM894" s="30">
        <v>124.9</v>
      </c>
      <c r="BN894" s="29"/>
      <c r="BO894" s="29"/>
      <c r="BP894" s="30">
        <v>0.14000000000000001</v>
      </c>
      <c r="BQ894" s="30">
        <v>0.23</v>
      </c>
      <c r="BR894" s="29"/>
      <c r="BS894" s="30">
        <v>30.82</v>
      </c>
      <c r="BT894" s="30">
        <v>95.8</v>
      </c>
      <c r="BU894" s="29"/>
      <c r="BV894" s="30">
        <v>0</v>
      </c>
      <c r="BW894" s="28">
        <v>299</v>
      </c>
      <c r="BX894" s="33">
        <f t="shared" si="94"/>
        <v>95.92637999999998</v>
      </c>
      <c r="BY894" s="34">
        <f>IF(COUNTIF($G$2:G894,G894)=1,1,0)</f>
        <v>1</v>
      </c>
      <c r="BZ894" s="34">
        <f t="shared" si="95"/>
        <v>2</v>
      </c>
      <c r="CA894" s="28" t="s">
        <v>3405</v>
      </c>
      <c r="CB894" s="34" t="b">
        <f t="shared" si="100"/>
        <v>0</v>
      </c>
      <c r="CC894" s="34" t="b">
        <f t="shared" si="96"/>
        <v>0</v>
      </c>
      <c r="CD894" s="34" t="b">
        <f t="array" ref="CD894">ISNUMBER(SEARCH("Touch Screen",$AJ894))</f>
        <v>0</v>
      </c>
      <c r="CE894" s="34"/>
      <c r="CF894" s="34" t="b">
        <v>1</v>
      </c>
      <c r="CG894" s="32">
        <v>44.1</v>
      </c>
      <c r="CH894" s="28">
        <v>1</v>
      </c>
      <c r="CI894" s="33">
        <f>('2. AC Monitors'!$A$8*'1. Version 7 Dataset'!$R894)+('1. Version 7 Dataset'!$V894*'2. AC Monitors'!$B$8)+'2. AC Monitors'!$C$8</f>
        <v>94.710000000000008</v>
      </c>
      <c r="CJ894" s="35">
        <f>BX894-('2. AC Monitors'!$B$8*V894)</f>
        <v>61.066379999999974</v>
      </c>
      <c r="CK894" s="33">
        <f>IF($CH894=0,CJ894,CJ894-('2. AC Monitors'!$A$15*'1. Version 7 Dataset'!$CG894))</f>
        <v>54.892379999999974</v>
      </c>
      <c r="CL894" s="33">
        <f>IF($CC894=TRUE,'1. Version 7 Dataset'!CK894-($CI894*'2. AC Monitors'!$B$15),'1. Version 7 Dataset'!CK894)</f>
        <v>54.892379999999974</v>
      </c>
      <c r="CM894" s="33">
        <f>IF($CD894=TRUE,CL894-($CI894*'2. AC Monitors'!$D$15),CL894)</f>
        <v>54.892379999999974</v>
      </c>
      <c r="CN894" s="33">
        <f>IF($CB894=TRUE,CM894-($CI894*'2. AC Monitors'!$E$15),CM894)</f>
        <v>54.892379999999974</v>
      </c>
      <c r="CO894" s="33">
        <f>IF($CA894="DC",CN894+(CI894*(1-'2. AC Monitors'!$D$21)),CN894)</f>
        <v>54.892379999999974</v>
      </c>
      <c r="CP894" s="35">
        <f>('2. AC Monitors'!$A$8*'1. Version 7 Dataset'!$R894)+'2. AC Monitors'!$C$8</f>
        <v>59.85</v>
      </c>
      <c r="CQ894" s="35">
        <f t="shared" si="97"/>
        <v>1</v>
      </c>
      <c r="CR894" s="33">
        <f>(IF(CD894=TRUE,CI894+(CI894*'2. AC Monitors'!$D$15),'1. Version 7 Dataset'!CI894))*0.85</f>
        <v>80.503500000000003</v>
      </c>
      <c r="CS894" s="35">
        <f t="shared" si="98"/>
        <v>0</v>
      </c>
      <c r="CT894" s="35">
        <f>($AZ894*$R894*'3. Signage Displays'!$A$7)+'3. Signage Displays'!$B$7*TANH('3. Signage Displays'!$C$7*('1. Version 7 Dataset'!$R894+'3. Signage Displays'!$D$7)+'3. Signage Displays'!$E$7)+'3. Signage Displays'!$F$7</f>
        <v>45.512096591071625</v>
      </c>
      <c r="CU894" s="36">
        <f>($AZ894*$R894*'3. Signage Displays'!$A$7)</f>
        <v>5.0150000000000006</v>
      </c>
      <c r="CV894" s="37">
        <f>BE894-(AZ894*R894*'3. Signage Displays'!$A$7)</f>
        <v>25.844999999999999</v>
      </c>
      <c r="CW894" s="37">
        <f>IF(CC894=TRUE,CV894-(CT894*'3. Signage Displays'!$A$12),CV894)</f>
        <v>25.844999999999999</v>
      </c>
      <c r="CX894" s="38">
        <f>'3. Signage Displays'!$B$7*TANH('3. Signage Displays'!$C$7*('1. Version 7 Dataset'!R894+'3. Signage Displays'!$D$7)+'3. Signage Displays'!$E$7)+'3. Signage Displays'!$F$7</f>
        <v>40.497096591071625</v>
      </c>
      <c r="CY894" s="28">
        <f t="shared" si="99"/>
        <v>1</v>
      </c>
    </row>
    <row r="895" spans="1:103" s="17" customFormat="1" ht="19.5" customHeight="1">
      <c r="A895" s="28">
        <v>312</v>
      </c>
      <c r="B895" s="29" t="s">
        <v>1674</v>
      </c>
      <c r="C895" s="29" t="s">
        <v>1691</v>
      </c>
      <c r="D895" s="29" t="s">
        <v>1692</v>
      </c>
      <c r="E895" s="29" t="s">
        <v>1677</v>
      </c>
      <c r="F895" s="29" t="s">
        <v>1691</v>
      </c>
      <c r="G895" s="29" t="s">
        <v>1692</v>
      </c>
      <c r="H895" s="29"/>
      <c r="I895" s="29" t="s">
        <v>78</v>
      </c>
      <c r="J895" s="29" t="s">
        <v>100</v>
      </c>
      <c r="K895" s="29"/>
      <c r="L895" s="29" t="s">
        <v>80</v>
      </c>
      <c r="M895" s="29"/>
      <c r="N895" s="30">
        <v>1000</v>
      </c>
      <c r="O895" s="30">
        <v>13.2</v>
      </c>
      <c r="P895" s="30">
        <v>23.5</v>
      </c>
      <c r="Q895" s="31">
        <v>27</v>
      </c>
      <c r="R895" s="30">
        <v>311.5</v>
      </c>
      <c r="S895" s="30">
        <v>1.78</v>
      </c>
      <c r="T895" s="30">
        <v>2160</v>
      </c>
      <c r="U895" s="30">
        <v>3840</v>
      </c>
      <c r="V895" s="32">
        <v>8.3000000000000007</v>
      </c>
      <c r="W895" s="30">
        <v>26627</v>
      </c>
      <c r="X895" s="30">
        <v>60</v>
      </c>
      <c r="Y895" s="30">
        <v>0.4</v>
      </c>
      <c r="Z895" s="29" t="s">
        <v>86</v>
      </c>
      <c r="AA895" s="29" t="s">
        <v>86</v>
      </c>
      <c r="AB895" s="29"/>
      <c r="AC895" s="29"/>
      <c r="AD895" s="29" t="s">
        <v>84</v>
      </c>
      <c r="AE895" s="29" t="s">
        <v>84</v>
      </c>
      <c r="AF895" s="29" t="s">
        <v>1693</v>
      </c>
      <c r="AG895" s="29"/>
      <c r="AH895" s="29" t="s">
        <v>86</v>
      </c>
      <c r="AI895" s="29"/>
      <c r="AJ895" s="29" t="s">
        <v>86</v>
      </c>
      <c r="AK895" s="29" t="s">
        <v>86</v>
      </c>
      <c r="AL895" s="29" t="s">
        <v>87</v>
      </c>
      <c r="AM895" s="29"/>
      <c r="AN895" s="29" t="s">
        <v>86</v>
      </c>
      <c r="AO895" s="29" t="s">
        <v>86</v>
      </c>
      <c r="AP895" s="29" t="s">
        <v>86</v>
      </c>
      <c r="AQ895" s="29" t="s">
        <v>96</v>
      </c>
      <c r="AR895" s="29"/>
      <c r="AS895" s="29" t="s">
        <v>84</v>
      </c>
      <c r="AT895" s="29" t="s">
        <v>89</v>
      </c>
      <c r="AU895" s="29"/>
      <c r="AV895" s="30">
        <v>5</v>
      </c>
      <c r="AW895" s="29" t="s">
        <v>84</v>
      </c>
      <c r="AX895" s="29" t="s">
        <v>84</v>
      </c>
      <c r="AY895" s="30">
        <v>350</v>
      </c>
      <c r="AZ895" s="30">
        <v>333.6</v>
      </c>
      <c r="BA895" s="30">
        <v>218.9</v>
      </c>
      <c r="BB895" s="30">
        <v>200</v>
      </c>
      <c r="BC895" s="29"/>
      <c r="BD895" s="29"/>
      <c r="BE895" s="30">
        <v>38.33</v>
      </c>
      <c r="BF895" s="29"/>
      <c r="BG895" s="30">
        <v>0.4</v>
      </c>
      <c r="BH895" s="30">
        <v>0</v>
      </c>
      <c r="BI895" s="29"/>
      <c r="BJ895" s="30">
        <v>0.14000000000000001</v>
      </c>
      <c r="BK895" s="30">
        <v>119.8</v>
      </c>
      <c r="BL895" s="30">
        <v>119.8</v>
      </c>
      <c r="BM895" s="30">
        <v>135.5</v>
      </c>
      <c r="BN895" s="29"/>
      <c r="BO895" s="29"/>
      <c r="BP895" s="30">
        <v>0.25</v>
      </c>
      <c r="BQ895" s="30">
        <v>0.55000000000000004</v>
      </c>
      <c r="BR895" s="30">
        <v>0</v>
      </c>
      <c r="BS895" s="30">
        <v>38.43</v>
      </c>
      <c r="BT895" s="30">
        <v>120.96</v>
      </c>
      <c r="BU895" s="29"/>
      <c r="BV895" s="30">
        <v>0</v>
      </c>
      <c r="BW895" s="28">
        <v>312</v>
      </c>
      <c r="BX895" s="33">
        <f t="shared" si="94"/>
        <v>119.79737999999998</v>
      </c>
      <c r="BY895" s="34">
        <f>IF(COUNTIF($G$2:G895,G895)=1,1,0)</f>
        <v>1</v>
      </c>
      <c r="BZ895" s="34">
        <f t="shared" si="95"/>
        <v>2</v>
      </c>
      <c r="CA895" s="28" t="s">
        <v>3405</v>
      </c>
      <c r="CB895" s="34" t="b">
        <f t="shared" si="100"/>
        <v>0</v>
      </c>
      <c r="CC895" s="34" t="b">
        <f t="shared" si="96"/>
        <v>0</v>
      </c>
      <c r="CD895" s="34" t="b">
        <f t="array" ref="CD895">ISNUMBER(SEARCH("Touch Screen",$AJ895))</f>
        <v>0</v>
      </c>
      <c r="CE895" s="34"/>
      <c r="CF895" s="34"/>
      <c r="CG895" s="32">
        <v>40</v>
      </c>
      <c r="CH895" s="28">
        <v>1</v>
      </c>
      <c r="CI895" s="33">
        <f>('2. AC Monitors'!$A$8*'1. Version 7 Dataset'!$R895)+('1. Version 7 Dataset'!$V895*'2. AC Monitors'!$B$8)+'2. AC Monitors'!$C$8</f>
        <v>80.863</v>
      </c>
      <c r="CJ895" s="35">
        <f>BX895-('2. AC Monitors'!$B$8*V895)</f>
        <v>84.937379999999962</v>
      </c>
      <c r="CK895" s="33">
        <f>IF($CH895=0,CJ895,CJ895-('2. AC Monitors'!$A$15*'1. Version 7 Dataset'!$CG895))</f>
        <v>79.337379999999968</v>
      </c>
      <c r="CL895" s="33">
        <f>IF($CC895=TRUE,'1. Version 7 Dataset'!CK895-($CI895*'2. AC Monitors'!$B$15),'1. Version 7 Dataset'!CK895)</f>
        <v>79.337379999999968</v>
      </c>
      <c r="CM895" s="33">
        <f>IF($CD895=TRUE,CL895-($CI895*'2. AC Monitors'!$D$15),CL895)</f>
        <v>79.337379999999968</v>
      </c>
      <c r="CN895" s="33">
        <f>IF($CB895=TRUE,CM895-($CI895*'2. AC Monitors'!$E$15),CM895)</f>
        <v>79.337379999999968</v>
      </c>
      <c r="CO895" s="33">
        <f>IF($CA895="DC",CN895+(CI895*(1-'2. AC Monitors'!$D$21)),CN895)</f>
        <v>79.337379999999968</v>
      </c>
      <c r="CP895" s="35">
        <f>('2. AC Monitors'!$A$8*'1. Version 7 Dataset'!$R895)+'2. AC Monitors'!$C$8</f>
        <v>46.003</v>
      </c>
      <c r="CQ895" s="35">
        <f t="shared" si="97"/>
        <v>0</v>
      </c>
      <c r="CR895" s="33">
        <f>(IF(CD895=TRUE,CI895+(CI895*'2. AC Monitors'!$D$15),'1. Version 7 Dataset'!CI895))*0.85</f>
        <v>68.733549999999994</v>
      </c>
      <c r="CS895" s="35">
        <f t="shared" si="98"/>
        <v>0</v>
      </c>
      <c r="CT895" s="35">
        <f>($AZ895*$R895*'3. Signage Displays'!$A$7)+'3. Signage Displays'!$B$7*TANH('3. Signage Displays'!$C$7*('1. Version 7 Dataset'!$R895+'3. Signage Displays'!$D$7)+'3. Signage Displays'!$E$7)+'3. Signage Displays'!$F$7</f>
        <v>37.9849536264432</v>
      </c>
      <c r="CU895" s="36">
        <f>($AZ895*$R895*'3. Signage Displays'!$A$7)</f>
        <v>4.1566560000000008</v>
      </c>
      <c r="CV895" s="37">
        <f>BE895-(AZ895*R895*'3. Signage Displays'!$A$7)</f>
        <v>34.173344</v>
      </c>
      <c r="CW895" s="37">
        <f>IF(CC895=TRUE,CV895-(CT895*'3. Signage Displays'!$A$12),CV895)</f>
        <v>34.173344</v>
      </c>
      <c r="CX895" s="38">
        <f>'3. Signage Displays'!$B$7*TANH('3. Signage Displays'!$C$7*('1. Version 7 Dataset'!R895+'3. Signage Displays'!$D$7)+'3. Signage Displays'!$E$7)+'3. Signage Displays'!$F$7</f>
        <v>33.828297626443195</v>
      </c>
      <c r="CY895" s="28">
        <f t="shared" si="99"/>
        <v>0</v>
      </c>
    </row>
    <row r="896" spans="1:103" s="17" customFormat="1" ht="19.5" customHeight="1">
      <c r="A896" s="28">
        <v>399</v>
      </c>
      <c r="B896" s="29" t="s">
        <v>3083</v>
      </c>
      <c r="C896" s="29" t="s">
        <v>3316</v>
      </c>
      <c r="D896" s="29" t="s">
        <v>3317</v>
      </c>
      <c r="E896" s="29" t="s">
        <v>3086</v>
      </c>
      <c r="F896" s="29" t="s">
        <v>3316</v>
      </c>
      <c r="G896" s="29" t="s">
        <v>3317</v>
      </c>
      <c r="H896" s="29"/>
      <c r="I896" s="29" t="s">
        <v>78</v>
      </c>
      <c r="J896" s="29" t="s">
        <v>100</v>
      </c>
      <c r="K896" s="29"/>
      <c r="L896" s="29" t="s">
        <v>80</v>
      </c>
      <c r="M896" s="29"/>
      <c r="N896" s="30">
        <v>1000</v>
      </c>
      <c r="O896" s="30">
        <v>20.8</v>
      </c>
      <c r="P896" s="30">
        <v>37.1</v>
      </c>
      <c r="Q896" s="31">
        <v>42.5</v>
      </c>
      <c r="R896" s="30">
        <v>771.81</v>
      </c>
      <c r="S896" s="30">
        <v>1.78</v>
      </c>
      <c r="T896" s="30">
        <v>2160</v>
      </c>
      <c r="U896" s="30">
        <v>3840</v>
      </c>
      <c r="V896" s="32">
        <v>8.3000000000000007</v>
      </c>
      <c r="W896" s="30">
        <v>10747</v>
      </c>
      <c r="X896" s="30">
        <v>60</v>
      </c>
      <c r="Y896" s="30">
        <v>0.3</v>
      </c>
      <c r="Z896" s="29" t="s">
        <v>86</v>
      </c>
      <c r="AA896" s="29" t="s">
        <v>86</v>
      </c>
      <c r="AB896" s="29"/>
      <c r="AC896" s="29"/>
      <c r="AD896" s="29" t="s">
        <v>84</v>
      </c>
      <c r="AE896" s="29" t="s">
        <v>84</v>
      </c>
      <c r="AF896" s="29" t="s">
        <v>168</v>
      </c>
      <c r="AG896" s="29"/>
      <c r="AH896" s="29" t="s">
        <v>86</v>
      </c>
      <c r="AI896" s="29"/>
      <c r="AJ896" s="29" t="s">
        <v>86</v>
      </c>
      <c r="AK896" s="29" t="s">
        <v>86</v>
      </c>
      <c r="AL896" s="29" t="s">
        <v>87</v>
      </c>
      <c r="AM896" s="29"/>
      <c r="AN896" s="29" t="s">
        <v>86</v>
      </c>
      <c r="AO896" s="29" t="s">
        <v>86</v>
      </c>
      <c r="AP896" s="29" t="s">
        <v>86</v>
      </c>
      <c r="AQ896" s="29" t="s">
        <v>96</v>
      </c>
      <c r="AR896" s="29"/>
      <c r="AS896" s="29" t="s">
        <v>84</v>
      </c>
      <c r="AT896" s="29" t="s">
        <v>89</v>
      </c>
      <c r="AU896" s="29"/>
      <c r="AV896" s="30">
        <v>5</v>
      </c>
      <c r="AW896" s="29" t="s">
        <v>84</v>
      </c>
      <c r="AX896" s="29" t="s">
        <v>84</v>
      </c>
      <c r="AY896" s="30">
        <v>350</v>
      </c>
      <c r="AZ896" s="30">
        <v>405.2</v>
      </c>
      <c r="BA896" s="30">
        <v>344.9</v>
      </c>
      <c r="BB896" s="30">
        <v>200</v>
      </c>
      <c r="BC896" s="29"/>
      <c r="BD896" s="29"/>
      <c r="BE896" s="30">
        <v>46.67</v>
      </c>
      <c r="BF896" s="29"/>
      <c r="BG896" s="30">
        <v>0.34</v>
      </c>
      <c r="BH896" s="30">
        <v>0</v>
      </c>
      <c r="BI896" s="29"/>
      <c r="BJ896" s="30">
        <v>0.23</v>
      </c>
      <c r="BK896" s="30">
        <v>145.03</v>
      </c>
      <c r="BL896" s="30">
        <v>145.03</v>
      </c>
      <c r="BM896" s="30">
        <v>153.19999999999999</v>
      </c>
      <c r="BN896" s="29"/>
      <c r="BO896" s="29"/>
      <c r="BP896" s="30">
        <v>0.24</v>
      </c>
      <c r="BQ896" s="30">
        <v>0.4</v>
      </c>
      <c r="BR896" s="30">
        <v>0</v>
      </c>
      <c r="BS896" s="30">
        <v>45.72</v>
      </c>
      <c r="BT896" s="30">
        <v>142.46</v>
      </c>
      <c r="BU896" s="29"/>
      <c r="BV896" s="30">
        <v>0</v>
      </c>
      <c r="BW896" s="28">
        <v>399</v>
      </c>
      <c r="BX896" s="33">
        <f t="shared" si="94"/>
        <v>145.02617999999998</v>
      </c>
      <c r="BY896" s="34">
        <f>IF(COUNTIF($G$2:G896,G896)=1,1,0)</f>
        <v>1</v>
      </c>
      <c r="BZ896" s="34">
        <f t="shared" si="95"/>
        <v>2</v>
      </c>
      <c r="CA896" s="28" t="s">
        <v>3405</v>
      </c>
      <c r="CB896" s="34" t="b">
        <f t="shared" si="100"/>
        <v>0</v>
      </c>
      <c r="CC896" s="34" t="b">
        <f t="shared" si="96"/>
        <v>0</v>
      </c>
      <c r="CD896" s="34" t="b">
        <f t="array" ref="CD896">ISNUMBER(SEARCH("Touch Screen",$AJ896))</f>
        <v>0</v>
      </c>
      <c r="CE896" s="34"/>
      <c r="CF896" s="34"/>
      <c r="CG896" s="32">
        <v>0.3</v>
      </c>
      <c r="CH896" s="28">
        <v>0</v>
      </c>
      <c r="CI896" s="33">
        <f>('2. AC Monitors'!$A$8*'1. Version 7 Dataset'!$R896)+('1. Version 7 Dataset'!$V896*'2. AC Monitors'!$B$8)+'2. AC Monitors'!$C$8</f>
        <v>137.02081999999999</v>
      </c>
      <c r="CJ896" s="35">
        <f>BX896-('2. AC Monitors'!$B$8*V896)</f>
        <v>110.16617999999997</v>
      </c>
      <c r="CK896" s="33">
        <f>IF($CH896=0,CJ896,CJ896-('2. AC Monitors'!$A$15*'1. Version 7 Dataset'!$CG896))</f>
        <v>110.16617999999997</v>
      </c>
      <c r="CL896" s="33">
        <f>IF($CC896=TRUE,'1. Version 7 Dataset'!CK896-($CI896*'2. AC Monitors'!$B$15),'1. Version 7 Dataset'!CK896)</f>
        <v>110.16617999999997</v>
      </c>
      <c r="CM896" s="33">
        <f>IF($CD896=TRUE,CL896-($CI896*'2. AC Monitors'!$D$15),CL896)</f>
        <v>110.16617999999997</v>
      </c>
      <c r="CN896" s="33">
        <f>IF($CB896=TRUE,CM896-($CI896*'2. AC Monitors'!$E$15),CM896)</f>
        <v>110.16617999999997</v>
      </c>
      <c r="CO896" s="33">
        <f>IF($CA896="DC",CN896+(CI896*(1-'2. AC Monitors'!$D$21)),CN896)</f>
        <v>110.16617999999997</v>
      </c>
      <c r="CP896" s="35">
        <f>('2. AC Monitors'!$A$8*'1. Version 7 Dataset'!$R896)+'2. AC Monitors'!$C$8</f>
        <v>102.16081999999999</v>
      </c>
      <c r="CQ896" s="35">
        <f t="shared" si="97"/>
        <v>0</v>
      </c>
      <c r="CR896" s="33">
        <f>(IF(CD896=TRUE,CI896+(CI896*'2. AC Monitors'!$D$15),'1. Version 7 Dataset'!CI896))*0.85</f>
        <v>116.46769699999999</v>
      </c>
      <c r="CS896" s="35">
        <f t="shared" si="98"/>
        <v>0</v>
      </c>
      <c r="CT896" s="35">
        <f>($AZ896*$R896*'3. Signage Displays'!$A$7)+'3. Signage Displays'!$B$7*TANH('3. Signage Displays'!$C$7*('1. Version 7 Dataset'!$R896+'3. Signage Displays'!$D$7)+'3. Signage Displays'!$E$7)+'3. Signage Displays'!$F$7</f>
        <v>72.438164296763588</v>
      </c>
      <c r="CU896" s="36">
        <f>($AZ896*$R896*'3. Signage Displays'!$A$7)</f>
        <v>12.509496479999999</v>
      </c>
      <c r="CV896" s="37">
        <f>BE896-(AZ896*R896*'3. Signage Displays'!$A$7)</f>
        <v>34.160503520000006</v>
      </c>
      <c r="CW896" s="37">
        <f>IF(CC896=TRUE,CV896-(CT896*'3. Signage Displays'!$A$12),CV896)</f>
        <v>34.160503520000006</v>
      </c>
      <c r="CX896" s="38">
        <f>'3. Signage Displays'!$B$7*TANH('3. Signage Displays'!$C$7*('1. Version 7 Dataset'!R896+'3. Signage Displays'!$D$7)+'3. Signage Displays'!$E$7)+'3. Signage Displays'!$F$7</f>
        <v>59.928667816763593</v>
      </c>
      <c r="CY896" s="28">
        <f t="shared" si="99"/>
        <v>1</v>
      </c>
    </row>
    <row r="897" spans="1:103" s="17" customFormat="1" ht="19.5" customHeight="1">
      <c r="A897" s="28">
        <v>468</v>
      </c>
      <c r="B897" s="29" t="s">
        <v>72</v>
      </c>
      <c r="C897" s="29" t="s">
        <v>197</v>
      </c>
      <c r="D897" s="29" t="s">
        <v>198</v>
      </c>
      <c r="E897" s="29" t="s">
        <v>75</v>
      </c>
      <c r="F897" s="29" t="s">
        <v>199</v>
      </c>
      <c r="G897" s="29" t="s">
        <v>200</v>
      </c>
      <c r="H897" s="29" t="s">
        <v>201</v>
      </c>
      <c r="I897" s="29" t="s">
        <v>78</v>
      </c>
      <c r="J897" s="29" t="s">
        <v>100</v>
      </c>
      <c r="K897" s="29"/>
      <c r="L897" s="29" t="s">
        <v>80</v>
      </c>
      <c r="M897" s="29"/>
      <c r="N897" s="30">
        <v>1000</v>
      </c>
      <c r="O897" s="30">
        <v>13.6</v>
      </c>
      <c r="P897" s="30">
        <v>24.2</v>
      </c>
      <c r="Q897" s="31">
        <v>27.7</v>
      </c>
      <c r="R897" s="30">
        <v>330.23</v>
      </c>
      <c r="S897" s="30">
        <v>1.78</v>
      </c>
      <c r="T897" s="30">
        <v>2160</v>
      </c>
      <c r="U897" s="30">
        <v>3840</v>
      </c>
      <c r="V897" s="32">
        <v>8.3000000000000007</v>
      </c>
      <c r="W897" s="30">
        <v>25117</v>
      </c>
      <c r="X897" s="30">
        <v>60</v>
      </c>
      <c r="Y897" s="30">
        <v>0.4</v>
      </c>
      <c r="Z897" s="29" t="s">
        <v>86</v>
      </c>
      <c r="AA897" s="29" t="s">
        <v>86</v>
      </c>
      <c r="AB897" s="29"/>
      <c r="AC897" s="29"/>
      <c r="AD897" s="29" t="s">
        <v>84</v>
      </c>
      <c r="AE897" s="29" t="s">
        <v>84</v>
      </c>
      <c r="AF897" s="29" t="s">
        <v>85</v>
      </c>
      <c r="AG897" s="29"/>
      <c r="AH897" s="29" t="s">
        <v>86</v>
      </c>
      <c r="AI897" s="29"/>
      <c r="AJ897" s="29" t="s">
        <v>86</v>
      </c>
      <c r="AK897" s="29" t="s">
        <v>86</v>
      </c>
      <c r="AL897" s="29" t="s">
        <v>87</v>
      </c>
      <c r="AM897" s="29"/>
      <c r="AN897" s="29" t="s">
        <v>86</v>
      </c>
      <c r="AO897" s="29" t="s">
        <v>86</v>
      </c>
      <c r="AP897" s="29" t="s">
        <v>86</v>
      </c>
      <c r="AQ897" s="29" t="s">
        <v>96</v>
      </c>
      <c r="AR897" s="29"/>
      <c r="AS897" s="29" t="s">
        <v>84</v>
      </c>
      <c r="AT897" s="29" t="s">
        <v>89</v>
      </c>
      <c r="AU897" s="29"/>
      <c r="AV897" s="30">
        <v>5</v>
      </c>
      <c r="AW897" s="29" t="s">
        <v>84</v>
      </c>
      <c r="AX897" s="29" t="s">
        <v>84</v>
      </c>
      <c r="AY897" s="30">
        <v>350</v>
      </c>
      <c r="AZ897" s="30">
        <v>355.9</v>
      </c>
      <c r="BA897" s="30">
        <v>287.5</v>
      </c>
      <c r="BB897" s="30">
        <v>200</v>
      </c>
      <c r="BC897" s="29"/>
      <c r="BD897" s="29"/>
      <c r="BE897" s="30">
        <v>32.83</v>
      </c>
      <c r="BF897" s="29"/>
      <c r="BG897" s="30">
        <v>0.38</v>
      </c>
      <c r="BH897" s="30">
        <v>0</v>
      </c>
      <c r="BI897" s="29"/>
      <c r="BJ897" s="30">
        <v>0.32</v>
      </c>
      <c r="BK897" s="30">
        <v>102.82</v>
      </c>
      <c r="BL897" s="30">
        <v>102.82</v>
      </c>
      <c r="BM897" s="30">
        <v>105.9</v>
      </c>
      <c r="BN897" s="29"/>
      <c r="BO897" s="29"/>
      <c r="BP897" s="30">
        <v>0.32</v>
      </c>
      <c r="BQ897" s="30">
        <v>0.38</v>
      </c>
      <c r="BR897" s="30">
        <v>0</v>
      </c>
      <c r="BS897" s="30">
        <v>32.85</v>
      </c>
      <c r="BT897" s="30">
        <v>102.88</v>
      </c>
      <c r="BU897" s="29"/>
      <c r="BV897" s="30">
        <v>0</v>
      </c>
      <c r="BW897" s="28">
        <v>468</v>
      </c>
      <c r="BX897" s="33">
        <f t="shared" si="94"/>
        <v>102.82049999999998</v>
      </c>
      <c r="BY897" s="34">
        <f>IF(COUNTIF($G$2:G897,G897)=1,1,0)</f>
        <v>1</v>
      </c>
      <c r="BZ897" s="34">
        <f t="shared" si="95"/>
        <v>2</v>
      </c>
      <c r="CA897" s="28" t="s">
        <v>3405</v>
      </c>
      <c r="CB897" s="34" t="b">
        <f t="shared" si="100"/>
        <v>0</v>
      </c>
      <c r="CC897" s="34" t="b">
        <f t="shared" si="96"/>
        <v>0</v>
      </c>
      <c r="CD897" s="34" t="b">
        <f t="array" ref="CD897">ISNUMBER(SEARCH("Touch Screen",$AJ897))</f>
        <v>0</v>
      </c>
      <c r="CE897" s="34"/>
      <c r="CF897" s="34"/>
      <c r="CG897" s="32">
        <v>40</v>
      </c>
      <c r="CH897" s="28">
        <v>1</v>
      </c>
      <c r="CI897" s="33">
        <f>('2. AC Monitors'!$A$8*'1. Version 7 Dataset'!$R897)+('1. Version 7 Dataset'!$V897*'2. AC Monitors'!$B$8)+'2. AC Monitors'!$C$8</f>
        <v>83.148060000000015</v>
      </c>
      <c r="CJ897" s="35">
        <f>BX897-('2. AC Monitors'!$B$8*V897)</f>
        <v>67.960499999999968</v>
      </c>
      <c r="CK897" s="33">
        <f>IF($CH897=0,CJ897,CJ897-('2. AC Monitors'!$A$15*'1. Version 7 Dataset'!$CG897))</f>
        <v>62.360499999999966</v>
      </c>
      <c r="CL897" s="33">
        <f>IF($CC897=TRUE,'1. Version 7 Dataset'!CK897-($CI897*'2. AC Monitors'!$B$15),'1. Version 7 Dataset'!CK897)</f>
        <v>62.360499999999966</v>
      </c>
      <c r="CM897" s="33">
        <f>IF($CD897=TRUE,CL897-($CI897*'2. AC Monitors'!$D$15),CL897)</f>
        <v>62.360499999999966</v>
      </c>
      <c r="CN897" s="33">
        <f>IF($CB897=TRUE,CM897-($CI897*'2. AC Monitors'!$E$15),CM897)</f>
        <v>62.360499999999966</v>
      </c>
      <c r="CO897" s="33">
        <f>IF($CA897="DC",CN897+(CI897*(1-'2. AC Monitors'!$D$21)),CN897)</f>
        <v>62.360499999999966</v>
      </c>
      <c r="CP897" s="35">
        <f>('2. AC Monitors'!$A$8*'1. Version 7 Dataset'!$R897)+'2. AC Monitors'!$C$8</f>
        <v>48.288060000000002</v>
      </c>
      <c r="CQ897" s="35">
        <f t="shared" si="97"/>
        <v>0</v>
      </c>
      <c r="CR897" s="33">
        <f>(IF(CD897=TRUE,CI897+(CI897*'2. AC Monitors'!$D$15),'1. Version 7 Dataset'!CI897))*0.85</f>
        <v>70.675851000000009</v>
      </c>
      <c r="CS897" s="35">
        <f t="shared" si="98"/>
        <v>0</v>
      </c>
      <c r="CT897" s="35">
        <f>($AZ897*$R897*'3. Signage Displays'!$A$7)+'3. Signage Displays'!$B$7*TANH('3. Signage Displays'!$C$7*('1. Version 7 Dataset'!$R897+'3. Signage Displays'!$D$7)+'3. Signage Displays'!$E$7)+'3. Signage Displays'!$F$7</f>
        <v>39.637100899605059</v>
      </c>
      <c r="CU897" s="36">
        <f>($AZ897*$R897*'3. Signage Displays'!$A$7)</f>
        <v>4.7011542800000008</v>
      </c>
      <c r="CV897" s="37">
        <f>BE897-(AZ897*R897*'3. Signage Displays'!$A$7)</f>
        <v>28.128845719999997</v>
      </c>
      <c r="CW897" s="37">
        <f>IF(CC897=TRUE,CV897-(CT897*'3. Signage Displays'!$A$12),CV897)</f>
        <v>28.128845719999997</v>
      </c>
      <c r="CX897" s="38">
        <f>'3. Signage Displays'!$B$7*TANH('3. Signage Displays'!$C$7*('1. Version 7 Dataset'!R897+'3. Signage Displays'!$D$7)+'3. Signage Displays'!$E$7)+'3. Signage Displays'!$F$7</f>
        <v>34.935946619605062</v>
      </c>
      <c r="CY897" s="28">
        <f t="shared" si="99"/>
        <v>1</v>
      </c>
    </row>
    <row r="898" spans="1:103" s="17" customFormat="1" ht="19.5" customHeight="1">
      <c r="A898" s="28">
        <v>478</v>
      </c>
      <c r="B898" s="29" t="s">
        <v>1871</v>
      </c>
      <c r="C898" s="29" t="s">
        <v>1995</v>
      </c>
      <c r="D898" s="29" t="s">
        <v>1996</v>
      </c>
      <c r="E898" s="29" t="s">
        <v>1873</v>
      </c>
      <c r="F898" s="29" t="s">
        <v>1995</v>
      </c>
      <c r="G898" s="29" t="s">
        <v>1996</v>
      </c>
      <c r="H898" s="29" t="s">
        <v>1997</v>
      </c>
      <c r="I898" s="29" t="s">
        <v>78</v>
      </c>
      <c r="J898" s="29" t="s">
        <v>79</v>
      </c>
      <c r="K898" s="29" t="s">
        <v>105</v>
      </c>
      <c r="L898" s="29" t="s">
        <v>80</v>
      </c>
      <c r="M898" s="29" t="s">
        <v>105</v>
      </c>
      <c r="N898" s="30">
        <v>910</v>
      </c>
      <c r="O898" s="30">
        <v>13.2</v>
      </c>
      <c r="P898" s="30">
        <v>23.5</v>
      </c>
      <c r="Q898" s="31">
        <v>27</v>
      </c>
      <c r="R898" s="30">
        <v>310</v>
      </c>
      <c r="S898" s="30">
        <v>1.78</v>
      </c>
      <c r="T898" s="30">
        <v>2160</v>
      </c>
      <c r="U898" s="30">
        <v>3840</v>
      </c>
      <c r="V898" s="32">
        <v>8.3000000000000007</v>
      </c>
      <c r="W898" s="30">
        <v>26742</v>
      </c>
      <c r="X898" s="30">
        <v>60</v>
      </c>
      <c r="Y898" s="30">
        <v>34.299999999999997</v>
      </c>
      <c r="Z898" s="29" t="s">
        <v>150</v>
      </c>
      <c r="AA898" s="29" t="s">
        <v>86</v>
      </c>
      <c r="AB898" s="29"/>
      <c r="AC898" s="29"/>
      <c r="AD898" s="29" t="s">
        <v>83</v>
      </c>
      <c r="AE898" s="29" t="s">
        <v>83</v>
      </c>
      <c r="AF898" s="29" t="s">
        <v>168</v>
      </c>
      <c r="AG898" s="29" t="s">
        <v>105</v>
      </c>
      <c r="AH898" s="29" t="s">
        <v>86</v>
      </c>
      <c r="AI898" s="29" t="s">
        <v>105</v>
      </c>
      <c r="AJ898" s="29" t="s">
        <v>86</v>
      </c>
      <c r="AK898" s="29" t="s">
        <v>86</v>
      </c>
      <c r="AL898" s="29" t="s">
        <v>87</v>
      </c>
      <c r="AM898" s="29" t="s">
        <v>105</v>
      </c>
      <c r="AN898" s="29" t="s">
        <v>86</v>
      </c>
      <c r="AO898" s="29" t="s">
        <v>86</v>
      </c>
      <c r="AP898" s="29" t="s">
        <v>86</v>
      </c>
      <c r="AQ898" s="29" t="s">
        <v>96</v>
      </c>
      <c r="AR898" s="29" t="s">
        <v>105</v>
      </c>
      <c r="AS898" s="29" t="s">
        <v>84</v>
      </c>
      <c r="AT898" s="29" t="s">
        <v>89</v>
      </c>
      <c r="AU898" s="29" t="s">
        <v>105</v>
      </c>
      <c r="AV898" s="30">
        <v>4</v>
      </c>
      <c r="AW898" s="29" t="s">
        <v>84</v>
      </c>
      <c r="AX898" s="29" t="s">
        <v>83</v>
      </c>
      <c r="AY898" s="30">
        <v>250</v>
      </c>
      <c r="AZ898" s="30">
        <v>309</v>
      </c>
      <c r="BA898" s="30">
        <v>283</v>
      </c>
      <c r="BB898" s="30">
        <v>200</v>
      </c>
      <c r="BC898" s="29"/>
      <c r="BD898" s="29"/>
      <c r="BE898" s="30">
        <v>24.38</v>
      </c>
      <c r="BF898" s="29"/>
      <c r="BG898" s="30">
        <v>0.15</v>
      </c>
      <c r="BH898" s="30">
        <v>0.3</v>
      </c>
      <c r="BI898" s="29"/>
      <c r="BJ898" s="30">
        <v>0.13</v>
      </c>
      <c r="BK898" s="30">
        <v>75.599999999999994</v>
      </c>
      <c r="BL898" s="30">
        <v>96.9</v>
      </c>
      <c r="BM898" s="30">
        <v>101.9</v>
      </c>
      <c r="BN898" s="29"/>
      <c r="BO898" s="29"/>
      <c r="BP898" s="30">
        <v>0.13</v>
      </c>
      <c r="BQ898" s="30">
        <v>0.15</v>
      </c>
      <c r="BR898" s="30">
        <v>0.3</v>
      </c>
      <c r="BS898" s="30">
        <v>23.89</v>
      </c>
      <c r="BT898" s="30">
        <v>74.099999999999994</v>
      </c>
      <c r="BU898" s="29"/>
      <c r="BV898" s="30">
        <v>0</v>
      </c>
      <c r="BW898" s="28">
        <v>478</v>
      </c>
      <c r="BX898" s="33">
        <f t="shared" ref="BX898:BX961" si="102">8.76*((0.65*BG898)+(0.35*BE898))</f>
        <v>75.603179999999995</v>
      </c>
      <c r="BY898" s="34">
        <f>IF(COUNTIF($G$2:G898,G898)=1,1,0)</f>
        <v>1</v>
      </c>
      <c r="BZ898" s="34">
        <f t="shared" ref="BZ898:BZ961" si="103">IF(V898&lt;3.6,1,2)</f>
        <v>2</v>
      </c>
      <c r="CA898" s="28" t="s">
        <v>3405</v>
      </c>
      <c r="CB898" s="34" t="b">
        <f t="shared" si="100"/>
        <v>0</v>
      </c>
      <c r="CC898" s="34" t="b">
        <f t="shared" ref="CC898:CC961" si="104">ISNUMBER(SEARCH("Automatic Brightness Control",AJ898))</f>
        <v>0</v>
      </c>
      <c r="CD898" s="34" t="b">
        <f t="array" ref="CD898">ISNUMBER(SEARCH("Touch Screen",$AJ898))</f>
        <v>0</v>
      </c>
      <c r="CE898" s="34"/>
      <c r="CF898" s="34" t="b">
        <v>1</v>
      </c>
      <c r="CG898" s="32">
        <v>34.299999999999997</v>
      </c>
      <c r="CH898" s="28">
        <v>1</v>
      </c>
      <c r="CI898" s="33">
        <f>('2. AC Monitors'!$A$8*'1. Version 7 Dataset'!$R898)+('1. Version 7 Dataset'!$V898*'2. AC Monitors'!$B$8)+'2. AC Monitors'!$C$8</f>
        <v>80.680000000000007</v>
      </c>
      <c r="CJ898" s="35">
        <f>BX898-('2. AC Monitors'!$B$8*V898)</f>
        <v>40.743179999999988</v>
      </c>
      <c r="CK898" s="33">
        <f>IF($CH898=0,CJ898,CJ898-('2. AC Monitors'!$A$15*'1. Version 7 Dataset'!$CG898))</f>
        <v>35.941179999999989</v>
      </c>
      <c r="CL898" s="33">
        <f>IF($CC898=TRUE,'1. Version 7 Dataset'!CK898-($CI898*'2. AC Monitors'!$B$15),'1. Version 7 Dataset'!CK898)</f>
        <v>35.941179999999989</v>
      </c>
      <c r="CM898" s="33">
        <f>IF($CD898=TRUE,CL898-($CI898*'2. AC Monitors'!$D$15),CL898)</f>
        <v>35.941179999999989</v>
      </c>
      <c r="CN898" s="33">
        <f>IF($CB898=TRUE,CM898-($CI898*'2. AC Monitors'!$E$15),CM898)</f>
        <v>35.941179999999989</v>
      </c>
      <c r="CO898" s="33">
        <f>IF($CA898="DC",CN898+(CI898*(1-'2. AC Monitors'!$D$21)),CN898)</f>
        <v>35.941179999999989</v>
      </c>
      <c r="CP898" s="35">
        <f>('2. AC Monitors'!$A$8*'1. Version 7 Dataset'!$R898)+'2. AC Monitors'!$C$8</f>
        <v>45.82</v>
      </c>
      <c r="CQ898" s="35">
        <f t="shared" ref="CQ898:CQ961" si="105">IF(CN898&lt;=CP898,1,0)</f>
        <v>1</v>
      </c>
      <c r="CR898" s="33">
        <f>(IF(CD898=TRUE,CI898+(CI898*'2. AC Monitors'!$D$15),'1. Version 7 Dataset'!CI898))*0.85</f>
        <v>68.578000000000003</v>
      </c>
      <c r="CS898" s="35">
        <f t="shared" si="98"/>
        <v>0</v>
      </c>
      <c r="CT898" s="35">
        <f>($AZ898*$R898*'3. Signage Displays'!$A$7)+'3. Signage Displays'!$B$7*TANH('3. Signage Displays'!$C$7*('1. Version 7 Dataset'!$R898+'3. Signage Displays'!$D$7)+'3. Signage Displays'!$E$7)+'3. Signage Displays'!$F$7</f>
        <v>37.571085103653346</v>
      </c>
      <c r="CU898" s="36">
        <f>($AZ898*$R898*'3. Signage Displays'!$A$7)</f>
        <v>3.8316000000000003</v>
      </c>
      <c r="CV898" s="37">
        <f>BE898-(AZ898*R898*'3. Signage Displays'!$A$7)</f>
        <v>20.548399999999997</v>
      </c>
      <c r="CW898" s="37">
        <f>IF(CC898=TRUE,CV898-(CT898*'3. Signage Displays'!$A$12),CV898)</f>
        <v>20.548399999999997</v>
      </c>
      <c r="CX898" s="38">
        <f>'3. Signage Displays'!$B$7*TANH('3. Signage Displays'!$C$7*('1. Version 7 Dataset'!R898+'3. Signage Displays'!$D$7)+'3. Signage Displays'!$E$7)+'3. Signage Displays'!$F$7</f>
        <v>33.739485103653337</v>
      </c>
      <c r="CY898" s="28">
        <f t="shared" si="99"/>
        <v>1</v>
      </c>
    </row>
    <row r="899" spans="1:103" s="17" customFormat="1" ht="19.5" customHeight="1">
      <c r="A899" s="28">
        <v>572</v>
      </c>
      <c r="B899" s="29" t="s">
        <v>72</v>
      </c>
      <c r="C899" s="29" t="s">
        <v>356</v>
      </c>
      <c r="D899" s="29" t="s">
        <v>357</v>
      </c>
      <c r="E899" s="29" t="s">
        <v>75</v>
      </c>
      <c r="F899" s="29" t="s">
        <v>356</v>
      </c>
      <c r="G899" s="29" t="s">
        <v>357</v>
      </c>
      <c r="H899" s="29"/>
      <c r="I899" s="29" t="s">
        <v>78</v>
      </c>
      <c r="J899" s="29" t="s">
        <v>100</v>
      </c>
      <c r="K899" s="29"/>
      <c r="L899" s="29" t="s">
        <v>80</v>
      </c>
      <c r="M899" s="29"/>
      <c r="N899" s="30">
        <v>1000</v>
      </c>
      <c r="O899" s="30">
        <v>13.6</v>
      </c>
      <c r="P899" s="30">
        <v>24.2</v>
      </c>
      <c r="Q899" s="31">
        <v>27.8</v>
      </c>
      <c r="R899" s="30">
        <v>330.23</v>
      </c>
      <c r="S899" s="30">
        <v>1.78</v>
      </c>
      <c r="T899" s="30">
        <v>2160</v>
      </c>
      <c r="U899" s="30">
        <v>3840</v>
      </c>
      <c r="V899" s="32">
        <v>8.3000000000000007</v>
      </c>
      <c r="W899" s="30">
        <v>25117</v>
      </c>
      <c r="X899" s="30">
        <v>60</v>
      </c>
      <c r="Y899" s="30">
        <v>0.3</v>
      </c>
      <c r="Z899" s="29" t="s">
        <v>86</v>
      </c>
      <c r="AA899" s="29" t="s">
        <v>86</v>
      </c>
      <c r="AB899" s="29"/>
      <c r="AC899" s="29"/>
      <c r="AD899" s="29" t="s">
        <v>84</v>
      </c>
      <c r="AE899" s="29" t="s">
        <v>84</v>
      </c>
      <c r="AF899" s="29" t="s">
        <v>85</v>
      </c>
      <c r="AG899" s="29"/>
      <c r="AH899" s="29" t="s">
        <v>86</v>
      </c>
      <c r="AI899" s="29"/>
      <c r="AJ899" s="29" t="s">
        <v>86</v>
      </c>
      <c r="AK899" s="29" t="s">
        <v>86</v>
      </c>
      <c r="AL899" s="29" t="s">
        <v>87</v>
      </c>
      <c r="AM899" s="29"/>
      <c r="AN899" s="29" t="s">
        <v>86</v>
      </c>
      <c r="AO899" s="29" t="s">
        <v>86</v>
      </c>
      <c r="AP899" s="29" t="s">
        <v>86</v>
      </c>
      <c r="AQ899" s="29" t="s">
        <v>96</v>
      </c>
      <c r="AR899" s="29"/>
      <c r="AS899" s="29" t="s">
        <v>84</v>
      </c>
      <c r="AT899" s="29" t="s">
        <v>89</v>
      </c>
      <c r="AU899" s="29"/>
      <c r="AV899" s="30">
        <v>5</v>
      </c>
      <c r="AW899" s="29" t="s">
        <v>84</v>
      </c>
      <c r="AX899" s="29" t="s">
        <v>84</v>
      </c>
      <c r="AY899" s="30">
        <v>330</v>
      </c>
      <c r="AZ899" s="30">
        <v>271.5</v>
      </c>
      <c r="BA899" s="30">
        <v>215.3</v>
      </c>
      <c r="BB899" s="30">
        <v>200</v>
      </c>
      <c r="BC899" s="29"/>
      <c r="BD899" s="29"/>
      <c r="BE899" s="30">
        <v>33.19</v>
      </c>
      <c r="BF899" s="29"/>
      <c r="BG899" s="30">
        <v>0.35</v>
      </c>
      <c r="BH899" s="30">
        <v>0</v>
      </c>
      <c r="BI899" s="29"/>
      <c r="BJ899" s="30">
        <v>0.26</v>
      </c>
      <c r="BK899" s="30">
        <v>103.75</v>
      </c>
      <c r="BL899" s="30">
        <v>103.75</v>
      </c>
      <c r="BM899" s="30">
        <v>105.9</v>
      </c>
      <c r="BN899" s="29"/>
      <c r="BO899" s="29"/>
      <c r="BP899" s="30">
        <v>0.38</v>
      </c>
      <c r="BQ899" s="30">
        <v>0.38</v>
      </c>
      <c r="BR899" s="30">
        <v>0</v>
      </c>
      <c r="BS899" s="30">
        <v>32.56</v>
      </c>
      <c r="BT899" s="30">
        <v>101.99</v>
      </c>
      <c r="BU899" s="29"/>
      <c r="BV899" s="30">
        <v>0</v>
      </c>
      <c r="BW899" s="28">
        <v>572</v>
      </c>
      <c r="BX899" s="33">
        <f t="shared" si="102"/>
        <v>103.75343999999998</v>
      </c>
      <c r="BY899" s="34">
        <f>IF(COUNTIF($G$2:G899,G899)=1,1,0)</f>
        <v>1</v>
      </c>
      <c r="BZ899" s="34">
        <f t="shared" si="103"/>
        <v>2</v>
      </c>
      <c r="CA899" s="28" t="s">
        <v>3405</v>
      </c>
      <c r="CB899" s="34" t="b">
        <f t="shared" si="100"/>
        <v>0</v>
      </c>
      <c r="CC899" s="34" t="b">
        <f t="shared" si="104"/>
        <v>0</v>
      </c>
      <c r="CD899" s="34" t="b">
        <f t="array" ref="CD899">ISNUMBER(SEARCH("Touch Screen",$AJ899))</f>
        <v>0</v>
      </c>
      <c r="CE899" s="34"/>
      <c r="CF899" s="34"/>
      <c r="CG899" s="32">
        <v>0.3</v>
      </c>
      <c r="CH899" s="28">
        <v>0</v>
      </c>
      <c r="CI899" s="33">
        <f>('2. AC Monitors'!$A$8*'1. Version 7 Dataset'!$R899)+('1. Version 7 Dataset'!$V899*'2. AC Monitors'!$B$8)+'2. AC Monitors'!$C$8</f>
        <v>83.148060000000015</v>
      </c>
      <c r="CJ899" s="35">
        <f>BX899-('2. AC Monitors'!$B$8*V899)</f>
        <v>68.89343999999997</v>
      </c>
      <c r="CK899" s="33">
        <f>IF($CH899=0,CJ899,CJ899-('2. AC Monitors'!$A$15*'1. Version 7 Dataset'!$CG899))</f>
        <v>68.89343999999997</v>
      </c>
      <c r="CL899" s="33">
        <f>IF($CC899=TRUE,'1. Version 7 Dataset'!CK899-($CI899*'2. AC Monitors'!$B$15),'1. Version 7 Dataset'!CK899)</f>
        <v>68.89343999999997</v>
      </c>
      <c r="CM899" s="33">
        <f>IF($CD899=TRUE,CL899-($CI899*'2. AC Monitors'!$D$15),CL899)</f>
        <v>68.89343999999997</v>
      </c>
      <c r="CN899" s="33">
        <f>IF($CB899=TRUE,CM899-($CI899*'2. AC Monitors'!$E$15),CM899)</f>
        <v>68.89343999999997</v>
      </c>
      <c r="CO899" s="33">
        <f>IF($CA899="DC",CN899+(CI899*(1-'2. AC Monitors'!$D$21)),CN899)</f>
        <v>68.89343999999997</v>
      </c>
      <c r="CP899" s="35">
        <f>('2. AC Monitors'!$A$8*'1. Version 7 Dataset'!$R899)+'2. AC Monitors'!$C$8</f>
        <v>48.288060000000002</v>
      </c>
      <c r="CQ899" s="35">
        <f t="shared" si="105"/>
        <v>0</v>
      </c>
      <c r="CR899" s="33">
        <f>(IF(CD899=TRUE,CI899+(CI899*'2. AC Monitors'!$D$15),'1. Version 7 Dataset'!CI899))*0.85</f>
        <v>70.675851000000009</v>
      </c>
      <c r="CS899" s="35">
        <f t="shared" ref="CS899:CS962" si="106">IF(BX899&lt;=CR899,1,0)</f>
        <v>0</v>
      </c>
      <c r="CT899" s="35">
        <f>($AZ899*$R899*'3. Signage Displays'!$A$7)+'3. Signage Displays'!$B$7*TANH('3. Signage Displays'!$C$7*('1. Version 7 Dataset'!$R899+'3. Signage Displays'!$D$7)+'3. Signage Displays'!$E$7)+'3. Signage Displays'!$F$7</f>
        <v>38.522244419605059</v>
      </c>
      <c r="CU899" s="36">
        <f>($AZ899*$R899*'3. Signage Displays'!$A$7)</f>
        <v>3.5862978000000005</v>
      </c>
      <c r="CV899" s="37">
        <f>BE899-(AZ899*R899*'3. Signage Displays'!$A$7)</f>
        <v>29.603702199999997</v>
      </c>
      <c r="CW899" s="37">
        <f>IF(CC899=TRUE,CV899-(CT899*'3. Signage Displays'!$A$12),CV899)</f>
        <v>29.603702199999997</v>
      </c>
      <c r="CX899" s="38">
        <f>'3. Signage Displays'!$B$7*TANH('3. Signage Displays'!$C$7*('1. Version 7 Dataset'!R899+'3. Signage Displays'!$D$7)+'3. Signage Displays'!$E$7)+'3. Signage Displays'!$F$7</f>
        <v>34.935946619605062</v>
      </c>
      <c r="CY899" s="28">
        <f t="shared" ref="CY899:CY962" si="107">IF(CW899&lt;=CX899,1,0)</f>
        <v>1</v>
      </c>
    </row>
    <row r="900" spans="1:103" s="17" customFormat="1" ht="19.5" customHeight="1">
      <c r="A900" s="28">
        <v>634</v>
      </c>
      <c r="B900" s="29" t="s">
        <v>1871</v>
      </c>
      <c r="C900" s="29" t="s">
        <v>1986</v>
      </c>
      <c r="D900" s="29" t="s">
        <v>1987</v>
      </c>
      <c r="E900" s="29" t="s">
        <v>1873</v>
      </c>
      <c r="F900" s="29" t="s">
        <v>1986</v>
      </c>
      <c r="G900" s="29" t="s">
        <v>1987</v>
      </c>
      <c r="H900" s="29" t="s">
        <v>1988</v>
      </c>
      <c r="I900" s="29" t="s">
        <v>78</v>
      </c>
      <c r="J900" s="29" t="s">
        <v>79</v>
      </c>
      <c r="K900" s="29" t="s">
        <v>105</v>
      </c>
      <c r="L900" s="29" t="s">
        <v>80</v>
      </c>
      <c r="M900" s="29" t="s">
        <v>105</v>
      </c>
      <c r="N900" s="30">
        <v>910</v>
      </c>
      <c r="O900" s="30">
        <v>13.2</v>
      </c>
      <c r="P900" s="30">
        <v>23.5</v>
      </c>
      <c r="Q900" s="31">
        <v>27</v>
      </c>
      <c r="R900" s="30">
        <v>310</v>
      </c>
      <c r="S900" s="30">
        <v>1.78</v>
      </c>
      <c r="T900" s="30">
        <v>2160</v>
      </c>
      <c r="U900" s="30">
        <v>3840</v>
      </c>
      <c r="V900" s="32">
        <v>8.3000000000000007</v>
      </c>
      <c r="W900" s="30">
        <v>26742</v>
      </c>
      <c r="X900" s="30">
        <v>60</v>
      </c>
      <c r="Y900" s="30">
        <v>34.200000000000003</v>
      </c>
      <c r="Z900" s="29" t="s">
        <v>150</v>
      </c>
      <c r="AA900" s="29" t="s">
        <v>86</v>
      </c>
      <c r="AB900" s="29"/>
      <c r="AC900" s="29"/>
      <c r="AD900" s="29" t="s">
        <v>83</v>
      </c>
      <c r="AE900" s="29" t="s">
        <v>83</v>
      </c>
      <c r="AF900" s="29" t="s">
        <v>168</v>
      </c>
      <c r="AG900" s="29" t="s">
        <v>105</v>
      </c>
      <c r="AH900" s="29" t="s">
        <v>86</v>
      </c>
      <c r="AI900" s="29" t="s">
        <v>105</v>
      </c>
      <c r="AJ900" s="29" t="s">
        <v>86</v>
      </c>
      <c r="AK900" s="29" t="s">
        <v>86</v>
      </c>
      <c r="AL900" s="29" t="s">
        <v>87</v>
      </c>
      <c r="AM900" s="29" t="s">
        <v>105</v>
      </c>
      <c r="AN900" s="29" t="s">
        <v>86</v>
      </c>
      <c r="AO900" s="29" t="s">
        <v>86</v>
      </c>
      <c r="AP900" s="29" t="s">
        <v>86</v>
      </c>
      <c r="AQ900" s="29" t="s">
        <v>96</v>
      </c>
      <c r="AR900" s="29" t="s">
        <v>105</v>
      </c>
      <c r="AS900" s="29" t="s">
        <v>84</v>
      </c>
      <c r="AT900" s="29" t="s">
        <v>89</v>
      </c>
      <c r="AU900" s="29" t="s">
        <v>105</v>
      </c>
      <c r="AV900" s="30">
        <v>4</v>
      </c>
      <c r="AW900" s="29" t="s">
        <v>84</v>
      </c>
      <c r="AX900" s="29" t="s">
        <v>83</v>
      </c>
      <c r="AY900" s="30">
        <v>270</v>
      </c>
      <c r="AZ900" s="30">
        <v>340</v>
      </c>
      <c r="BA900" s="30">
        <v>285</v>
      </c>
      <c r="BB900" s="30">
        <v>200</v>
      </c>
      <c r="BC900" s="29"/>
      <c r="BD900" s="29"/>
      <c r="BE900" s="30">
        <v>22.78</v>
      </c>
      <c r="BF900" s="29"/>
      <c r="BG900" s="30">
        <v>0.25</v>
      </c>
      <c r="BH900" s="30">
        <v>0.5</v>
      </c>
      <c r="BI900" s="29"/>
      <c r="BJ900" s="30">
        <v>0.17</v>
      </c>
      <c r="BK900" s="30">
        <v>71.27</v>
      </c>
      <c r="BL900" s="30">
        <v>98</v>
      </c>
      <c r="BM900" s="30">
        <v>101.9</v>
      </c>
      <c r="BN900" s="29"/>
      <c r="BO900" s="29"/>
      <c r="BP900" s="30">
        <v>0.17</v>
      </c>
      <c r="BQ900" s="30">
        <v>0.25</v>
      </c>
      <c r="BR900" s="30">
        <v>0.5</v>
      </c>
      <c r="BS900" s="30">
        <v>22.65</v>
      </c>
      <c r="BT900" s="30">
        <v>70.87</v>
      </c>
      <c r="BU900" s="29"/>
      <c r="BV900" s="30">
        <v>0</v>
      </c>
      <c r="BW900" s="28">
        <v>634</v>
      </c>
      <c r="BX900" s="33">
        <f t="shared" si="102"/>
        <v>71.266980000000004</v>
      </c>
      <c r="BY900" s="34">
        <f>IF(COUNTIF($G$2:G900,G900)=1,1,0)</f>
        <v>1</v>
      </c>
      <c r="BZ900" s="34">
        <f t="shared" si="103"/>
        <v>2</v>
      </c>
      <c r="CA900" s="28" t="s">
        <v>3405</v>
      </c>
      <c r="CB900" s="34" t="b">
        <f t="shared" si="100"/>
        <v>0</v>
      </c>
      <c r="CC900" s="34" t="b">
        <f t="shared" si="104"/>
        <v>0</v>
      </c>
      <c r="CD900" s="34" t="b">
        <f t="array" ref="CD900">ISNUMBER(SEARCH("Touch Screen",$AJ900))</f>
        <v>0</v>
      </c>
      <c r="CE900" s="34"/>
      <c r="CF900" s="34"/>
      <c r="CG900" s="32">
        <v>34.200000000000003</v>
      </c>
      <c r="CH900" s="28">
        <v>1</v>
      </c>
      <c r="CI900" s="33">
        <f>('2. AC Monitors'!$A$8*'1. Version 7 Dataset'!$R900)+('1. Version 7 Dataset'!$V900*'2. AC Monitors'!$B$8)+'2. AC Monitors'!$C$8</f>
        <v>80.680000000000007</v>
      </c>
      <c r="CJ900" s="35">
        <f>BX900-('2. AC Monitors'!$B$8*V900)</f>
        <v>36.406979999999997</v>
      </c>
      <c r="CK900" s="33">
        <f>IF($CH900=0,CJ900,CJ900-('2. AC Monitors'!$A$15*'1. Version 7 Dataset'!$CG900))</f>
        <v>31.618979999999997</v>
      </c>
      <c r="CL900" s="33">
        <f>IF($CC900=TRUE,'1. Version 7 Dataset'!CK900-($CI900*'2. AC Monitors'!$B$15),'1. Version 7 Dataset'!CK900)</f>
        <v>31.618979999999997</v>
      </c>
      <c r="CM900" s="33">
        <f>IF($CD900=TRUE,CL900-($CI900*'2. AC Monitors'!$D$15),CL900)</f>
        <v>31.618979999999997</v>
      </c>
      <c r="CN900" s="33">
        <f>IF($CB900=TRUE,CM900-($CI900*'2. AC Monitors'!$E$15),CM900)</f>
        <v>31.618979999999997</v>
      </c>
      <c r="CO900" s="33">
        <f>IF($CA900="DC",CN900+(CI900*(1-'2. AC Monitors'!$D$21)),CN900)</f>
        <v>31.618979999999997</v>
      </c>
      <c r="CP900" s="35">
        <f>('2. AC Monitors'!$A$8*'1. Version 7 Dataset'!$R900)+'2. AC Monitors'!$C$8</f>
        <v>45.82</v>
      </c>
      <c r="CQ900" s="35">
        <f t="shared" si="105"/>
        <v>1</v>
      </c>
      <c r="CR900" s="33">
        <f>(IF(CD900=TRUE,CI900+(CI900*'2. AC Monitors'!$D$15),'1. Version 7 Dataset'!CI900))*0.85</f>
        <v>68.578000000000003</v>
      </c>
      <c r="CS900" s="35">
        <f t="shared" si="106"/>
        <v>0</v>
      </c>
      <c r="CT900" s="35">
        <f>($AZ900*$R900*'3. Signage Displays'!$A$7)+'3. Signage Displays'!$B$7*TANH('3. Signage Displays'!$C$7*('1. Version 7 Dataset'!$R900+'3. Signage Displays'!$D$7)+'3. Signage Displays'!$E$7)+'3. Signage Displays'!$F$7</f>
        <v>37.955485103653345</v>
      </c>
      <c r="CU900" s="36">
        <f>($AZ900*$R900*'3. Signage Displays'!$A$7)</f>
        <v>4.2160000000000002</v>
      </c>
      <c r="CV900" s="37">
        <f>BE900-(AZ900*R900*'3. Signage Displays'!$A$7)</f>
        <v>18.564</v>
      </c>
      <c r="CW900" s="37">
        <f>IF(CC900=TRUE,CV900-(CT900*'3. Signage Displays'!$A$12),CV900)</f>
        <v>18.564</v>
      </c>
      <c r="CX900" s="38">
        <f>'3. Signage Displays'!$B$7*TANH('3. Signage Displays'!$C$7*('1. Version 7 Dataset'!R900+'3. Signage Displays'!$D$7)+'3. Signage Displays'!$E$7)+'3. Signage Displays'!$F$7</f>
        <v>33.739485103653337</v>
      </c>
      <c r="CY900" s="28">
        <f t="shared" si="107"/>
        <v>1</v>
      </c>
    </row>
    <row r="901" spans="1:103" s="17" customFormat="1" ht="19.5" customHeight="1">
      <c r="A901" s="28">
        <v>666</v>
      </c>
      <c r="B901" s="29" t="s">
        <v>446</v>
      </c>
      <c r="C901" s="29" t="s">
        <v>548</v>
      </c>
      <c r="D901" s="29" t="s">
        <v>549</v>
      </c>
      <c r="E901" s="29" t="s">
        <v>449</v>
      </c>
      <c r="F901" s="29" t="s">
        <v>548</v>
      </c>
      <c r="G901" s="29" t="s">
        <v>549</v>
      </c>
      <c r="H901" s="29"/>
      <c r="I901" s="29" t="s">
        <v>78</v>
      </c>
      <c r="J901" s="29" t="s">
        <v>100</v>
      </c>
      <c r="K901" s="29" t="s">
        <v>105</v>
      </c>
      <c r="L901" s="29" t="s">
        <v>80</v>
      </c>
      <c r="M901" s="29" t="s">
        <v>105</v>
      </c>
      <c r="N901" s="30">
        <v>1000</v>
      </c>
      <c r="O901" s="30">
        <v>13.4</v>
      </c>
      <c r="P901" s="30">
        <v>24.4</v>
      </c>
      <c r="Q901" s="31">
        <v>28</v>
      </c>
      <c r="R901" s="30">
        <v>328.23</v>
      </c>
      <c r="S901" s="30">
        <v>1.78</v>
      </c>
      <c r="T901" s="30">
        <v>2160</v>
      </c>
      <c r="U901" s="30">
        <v>3840</v>
      </c>
      <c r="V901" s="32">
        <v>8.3000000000000007</v>
      </c>
      <c r="W901" s="30">
        <v>25368</v>
      </c>
      <c r="X901" s="30">
        <v>60</v>
      </c>
      <c r="Y901" s="30">
        <v>32.299999999999997</v>
      </c>
      <c r="Z901" s="29" t="s">
        <v>86</v>
      </c>
      <c r="AA901" s="29" t="s">
        <v>86</v>
      </c>
      <c r="AB901" s="30">
        <v>89</v>
      </c>
      <c r="AC901" s="30">
        <v>89</v>
      </c>
      <c r="AD901" s="29" t="s">
        <v>84</v>
      </c>
      <c r="AE901" s="29" t="s">
        <v>83</v>
      </c>
      <c r="AF901" s="29" t="s">
        <v>168</v>
      </c>
      <c r="AG901" s="29" t="s">
        <v>105</v>
      </c>
      <c r="AH901" s="29" t="s">
        <v>86</v>
      </c>
      <c r="AI901" s="29" t="s">
        <v>105</v>
      </c>
      <c r="AJ901" s="29" t="s">
        <v>86</v>
      </c>
      <c r="AK901" s="29" t="s">
        <v>86</v>
      </c>
      <c r="AL901" s="29" t="s">
        <v>87</v>
      </c>
      <c r="AM901" s="29" t="s">
        <v>105</v>
      </c>
      <c r="AN901" s="29" t="s">
        <v>86</v>
      </c>
      <c r="AO901" s="29" t="s">
        <v>86</v>
      </c>
      <c r="AP901" s="29" t="s">
        <v>86</v>
      </c>
      <c r="AQ901" s="29" t="s">
        <v>96</v>
      </c>
      <c r="AR901" s="29" t="s">
        <v>105</v>
      </c>
      <c r="AS901" s="29" t="s">
        <v>84</v>
      </c>
      <c r="AT901" s="29" t="s">
        <v>89</v>
      </c>
      <c r="AU901" s="29" t="s">
        <v>105</v>
      </c>
      <c r="AV901" s="30">
        <v>4</v>
      </c>
      <c r="AW901" s="29" t="s">
        <v>84</v>
      </c>
      <c r="AX901" s="29" t="s">
        <v>83</v>
      </c>
      <c r="AY901" s="30">
        <v>300</v>
      </c>
      <c r="AZ901" s="30">
        <v>300</v>
      </c>
      <c r="BA901" s="30">
        <v>238</v>
      </c>
      <c r="BB901" s="30">
        <v>200</v>
      </c>
      <c r="BC901" s="29"/>
      <c r="BD901" s="29"/>
      <c r="BE901" s="30">
        <v>30.45</v>
      </c>
      <c r="BF901" s="29"/>
      <c r="BG901" s="30">
        <v>0.15</v>
      </c>
      <c r="BH901" s="30">
        <v>0.15</v>
      </c>
      <c r="BI901" s="29"/>
      <c r="BJ901" s="30">
        <v>0.11</v>
      </c>
      <c r="BK901" s="30">
        <v>94.21</v>
      </c>
      <c r="BL901" s="30">
        <v>94.21</v>
      </c>
      <c r="BM901" s="30">
        <v>105.5</v>
      </c>
      <c r="BN901" s="29"/>
      <c r="BO901" s="29"/>
      <c r="BP901" s="30">
        <v>0.16</v>
      </c>
      <c r="BQ901" s="30">
        <v>0.22</v>
      </c>
      <c r="BR901" s="30">
        <v>0.22</v>
      </c>
      <c r="BS901" s="30">
        <v>30.07</v>
      </c>
      <c r="BT901" s="30">
        <v>93.45</v>
      </c>
      <c r="BU901" s="29"/>
      <c r="BV901" s="30">
        <v>0</v>
      </c>
      <c r="BW901" s="28">
        <v>666</v>
      </c>
      <c r="BX901" s="33">
        <f t="shared" si="102"/>
        <v>94.213799999999992</v>
      </c>
      <c r="BY901" s="34">
        <f>IF(COUNTIF($G$2:G901,G901)=1,1,0)</f>
        <v>1</v>
      </c>
      <c r="BZ901" s="34">
        <f t="shared" si="103"/>
        <v>2</v>
      </c>
      <c r="CA901" s="28" t="s">
        <v>3405</v>
      </c>
      <c r="CB901" s="34" t="b">
        <f t="shared" si="100"/>
        <v>0</v>
      </c>
      <c r="CC901" s="34" t="b">
        <f t="shared" si="104"/>
        <v>0</v>
      </c>
      <c r="CD901" s="34" t="b">
        <f t="array" ref="CD901">ISNUMBER(SEARCH("Touch Screen",$AJ901))</f>
        <v>0</v>
      </c>
      <c r="CE901" s="34"/>
      <c r="CF901" s="34" t="b">
        <v>1</v>
      </c>
      <c r="CG901" s="32">
        <v>32.299999999999997</v>
      </c>
      <c r="CH901" s="28">
        <v>1</v>
      </c>
      <c r="CI901" s="33">
        <f>('2. AC Monitors'!$A$8*'1. Version 7 Dataset'!$R901)+('1. Version 7 Dataset'!$V901*'2. AC Monitors'!$B$8)+'2. AC Monitors'!$C$8</f>
        <v>82.904060000000015</v>
      </c>
      <c r="CJ901" s="35">
        <f>BX901-('2. AC Monitors'!$B$8*V901)</f>
        <v>59.353799999999985</v>
      </c>
      <c r="CK901" s="33">
        <f>IF($CH901=0,CJ901,CJ901-('2. AC Monitors'!$A$15*'1. Version 7 Dataset'!$CG901))</f>
        <v>54.831799999999987</v>
      </c>
      <c r="CL901" s="33">
        <f>IF($CC901=TRUE,'1. Version 7 Dataset'!CK901-($CI901*'2. AC Monitors'!$B$15),'1. Version 7 Dataset'!CK901)</f>
        <v>54.831799999999987</v>
      </c>
      <c r="CM901" s="33">
        <f>IF($CD901=TRUE,CL901-($CI901*'2. AC Monitors'!$D$15),CL901)</f>
        <v>54.831799999999987</v>
      </c>
      <c r="CN901" s="33">
        <f>IF($CB901=TRUE,CM901-($CI901*'2. AC Monitors'!$E$15),CM901)</f>
        <v>54.831799999999987</v>
      </c>
      <c r="CO901" s="33">
        <f>IF($CA901="DC",CN901+(CI901*(1-'2. AC Monitors'!$D$21)),CN901)</f>
        <v>54.831799999999987</v>
      </c>
      <c r="CP901" s="35">
        <f>('2. AC Monitors'!$A$8*'1. Version 7 Dataset'!$R901)+'2. AC Monitors'!$C$8</f>
        <v>48.044060000000002</v>
      </c>
      <c r="CQ901" s="35">
        <f t="shared" si="105"/>
        <v>0</v>
      </c>
      <c r="CR901" s="33">
        <f>(IF(CD901=TRUE,CI901+(CI901*'2. AC Monitors'!$D$15),'1. Version 7 Dataset'!CI901))*0.85</f>
        <v>70.468451000000016</v>
      </c>
      <c r="CS901" s="35">
        <f t="shared" si="106"/>
        <v>0</v>
      </c>
      <c r="CT901" s="35">
        <f>($AZ901*$R901*'3. Signage Displays'!$A$7)+'3. Signage Displays'!$B$7*TANH('3. Signage Displays'!$C$7*('1. Version 7 Dataset'!$R901+'3. Signage Displays'!$D$7)+'3. Signage Displays'!$E$7)+'3. Signage Displays'!$F$7</f>
        <v>38.756550973448611</v>
      </c>
      <c r="CU901" s="36">
        <f>($AZ901*$R901*'3. Signage Displays'!$A$7)</f>
        <v>3.9387600000000003</v>
      </c>
      <c r="CV901" s="37">
        <f>BE901-(AZ901*R901*'3. Signage Displays'!$A$7)</f>
        <v>26.511240000000001</v>
      </c>
      <c r="CW901" s="37">
        <f>IF(CC901=TRUE,CV901-(CT901*'3. Signage Displays'!$A$12),CV901)</f>
        <v>26.511240000000001</v>
      </c>
      <c r="CX901" s="38">
        <f>'3. Signage Displays'!$B$7*TANH('3. Signage Displays'!$C$7*('1. Version 7 Dataset'!R901+'3. Signage Displays'!$D$7)+'3. Signage Displays'!$E$7)+'3. Signage Displays'!$F$7</f>
        <v>34.817790973448609</v>
      </c>
      <c r="CY901" s="28">
        <f t="shared" si="107"/>
        <v>1</v>
      </c>
    </row>
    <row r="902" spans="1:103" s="17" customFormat="1" ht="19.5" customHeight="1">
      <c r="A902" s="28">
        <v>686</v>
      </c>
      <c r="B902" s="29" t="s">
        <v>446</v>
      </c>
      <c r="C902" s="29" t="s">
        <v>508</v>
      </c>
      <c r="D902" s="29" t="s">
        <v>509</v>
      </c>
      <c r="E902" s="29" t="s">
        <v>449</v>
      </c>
      <c r="F902" s="29" t="s">
        <v>508</v>
      </c>
      <c r="G902" s="29" t="s">
        <v>509</v>
      </c>
      <c r="H902" s="29" t="s">
        <v>510</v>
      </c>
      <c r="I902" s="29" t="s">
        <v>78</v>
      </c>
      <c r="J902" s="29" t="s">
        <v>79</v>
      </c>
      <c r="K902" s="29"/>
      <c r="L902" s="29" t="s">
        <v>80</v>
      </c>
      <c r="M902" s="29"/>
      <c r="N902" s="30">
        <v>1000</v>
      </c>
      <c r="O902" s="30">
        <v>13.2</v>
      </c>
      <c r="P902" s="30">
        <v>23.5</v>
      </c>
      <c r="Q902" s="31">
        <v>27</v>
      </c>
      <c r="R902" s="30">
        <v>310.47000000000003</v>
      </c>
      <c r="S902" s="30">
        <v>1.78</v>
      </c>
      <c r="T902" s="30">
        <v>2016</v>
      </c>
      <c r="U902" s="30">
        <v>3840</v>
      </c>
      <c r="V902" s="32">
        <v>8.3000000000000007</v>
      </c>
      <c r="W902" s="30">
        <v>26716</v>
      </c>
      <c r="X902" s="30">
        <v>60</v>
      </c>
      <c r="Y902" s="30">
        <v>80</v>
      </c>
      <c r="Z902" s="29" t="s">
        <v>88</v>
      </c>
      <c r="AA902" s="29" t="s">
        <v>86</v>
      </c>
      <c r="AB902" s="29"/>
      <c r="AC902" s="29"/>
      <c r="AD902" s="29" t="s">
        <v>83</v>
      </c>
      <c r="AE902" s="29" t="s">
        <v>84</v>
      </c>
      <c r="AF902" s="29" t="s">
        <v>511</v>
      </c>
      <c r="AG902" s="29"/>
      <c r="AH902" s="29" t="s">
        <v>512</v>
      </c>
      <c r="AI902" s="29" t="s">
        <v>513</v>
      </c>
      <c r="AJ902" s="29" t="s">
        <v>120</v>
      </c>
      <c r="AK902" s="29" t="s">
        <v>86</v>
      </c>
      <c r="AL902" s="29" t="s">
        <v>87</v>
      </c>
      <c r="AM902" s="29"/>
      <c r="AN902" s="29" t="s">
        <v>86</v>
      </c>
      <c r="AO902" s="29" t="s">
        <v>514</v>
      </c>
      <c r="AP902" s="29" t="s">
        <v>86</v>
      </c>
      <c r="AQ902" s="29" t="s">
        <v>96</v>
      </c>
      <c r="AR902" s="29"/>
      <c r="AS902" s="29" t="s">
        <v>84</v>
      </c>
      <c r="AT902" s="29" t="s">
        <v>515</v>
      </c>
      <c r="AU902" s="29"/>
      <c r="AV902" s="30">
        <v>1</v>
      </c>
      <c r="AW902" s="29" t="s">
        <v>84</v>
      </c>
      <c r="AX902" s="29" t="s">
        <v>84</v>
      </c>
      <c r="AY902" s="30">
        <v>300</v>
      </c>
      <c r="AZ902" s="30">
        <v>313.8</v>
      </c>
      <c r="BA902" s="30">
        <v>282.39999999999998</v>
      </c>
      <c r="BB902" s="30">
        <v>203.4</v>
      </c>
      <c r="BC902" s="29"/>
      <c r="BD902" s="29"/>
      <c r="BE902" s="30">
        <v>28</v>
      </c>
      <c r="BF902" s="29"/>
      <c r="BG902" s="30">
        <v>0.28999999999999998</v>
      </c>
      <c r="BH902" s="29"/>
      <c r="BI902" s="29"/>
      <c r="BJ902" s="30">
        <v>0.26</v>
      </c>
      <c r="BK902" s="30">
        <v>87.53</v>
      </c>
      <c r="BL902" s="30">
        <v>87.53</v>
      </c>
      <c r="BM902" s="30">
        <v>101.94</v>
      </c>
      <c r="BN902" s="29"/>
      <c r="BO902" s="29"/>
      <c r="BP902" s="30">
        <v>0.31</v>
      </c>
      <c r="BQ902" s="30">
        <v>0.33</v>
      </c>
      <c r="BR902" s="29"/>
      <c r="BS902" s="30">
        <v>28.3</v>
      </c>
      <c r="BT902" s="30">
        <v>88.79</v>
      </c>
      <c r="BU902" s="29"/>
      <c r="BV902" s="30">
        <v>0</v>
      </c>
      <c r="BW902" s="28">
        <v>686</v>
      </c>
      <c r="BX902" s="33">
        <f t="shared" si="102"/>
        <v>87.499259999999978</v>
      </c>
      <c r="BY902" s="34">
        <f>IF(COUNTIF($G$2:G902,G902)=1,1,0)</f>
        <v>1</v>
      </c>
      <c r="BZ902" s="34">
        <f t="shared" si="103"/>
        <v>2</v>
      </c>
      <c r="CA902" s="28" t="s">
        <v>3405</v>
      </c>
      <c r="CB902" s="34" t="b">
        <f t="shared" ref="CB902:CB965" si="108">ISNUMBER(SEARCH("curved screen",AH902))</f>
        <v>0</v>
      </c>
      <c r="CC902" s="34" t="b">
        <f t="shared" si="104"/>
        <v>0</v>
      </c>
      <c r="CD902" s="34" t="b">
        <f t="array" ref="CD902">ISNUMBER(SEARCH("Touch Screen",$AJ902))</f>
        <v>0</v>
      </c>
      <c r="CE902" s="34"/>
      <c r="CF902" s="34"/>
      <c r="CG902" s="32">
        <v>35.799999999999997</v>
      </c>
      <c r="CH902" s="28">
        <v>1</v>
      </c>
      <c r="CI902" s="33">
        <f>('2. AC Monitors'!$A$8*'1. Version 7 Dataset'!$R902)+('1. Version 7 Dataset'!$V902*'2. AC Monitors'!$B$8)+'2. AC Monitors'!$C$8</f>
        <v>80.737340000000017</v>
      </c>
      <c r="CJ902" s="35">
        <f>BX902-('2. AC Monitors'!$B$8*V902)</f>
        <v>52.639259999999972</v>
      </c>
      <c r="CK902" s="33">
        <f>IF($CH902=0,CJ902,CJ902-('2. AC Monitors'!$A$15*'1. Version 7 Dataset'!$CG902))</f>
        <v>47.627259999999971</v>
      </c>
      <c r="CL902" s="33">
        <f>IF($CC902=TRUE,'1. Version 7 Dataset'!CK902-($CI902*'2. AC Monitors'!$B$15),'1. Version 7 Dataset'!CK902)</f>
        <v>47.627259999999971</v>
      </c>
      <c r="CM902" s="33">
        <f>IF($CD902=TRUE,CL902-($CI902*'2. AC Monitors'!$D$15),CL902)</f>
        <v>47.627259999999971</v>
      </c>
      <c r="CN902" s="33">
        <f>IF($CB902=TRUE,CM902-($CI902*'2. AC Monitors'!$E$15),CM902)</f>
        <v>47.627259999999971</v>
      </c>
      <c r="CO902" s="33">
        <f>IF($CA902="DC",CN902+(CI902*(1-'2. AC Monitors'!$D$21)),CN902)</f>
        <v>47.627259999999971</v>
      </c>
      <c r="CP902" s="35">
        <f>('2. AC Monitors'!$A$8*'1. Version 7 Dataset'!$R902)+'2. AC Monitors'!$C$8</f>
        <v>45.877340000000004</v>
      </c>
      <c r="CQ902" s="35">
        <f t="shared" si="105"/>
        <v>0</v>
      </c>
      <c r="CR902" s="33">
        <f>(IF(CD902=TRUE,CI902+(CI902*'2. AC Monitors'!$D$15),'1. Version 7 Dataset'!CI902))*0.85</f>
        <v>68.626739000000015</v>
      </c>
      <c r="CS902" s="35">
        <f t="shared" si="106"/>
        <v>0</v>
      </c>
      <c r="CT902" s="35">
        <f>($AZ902*$R902*'3. Signage Displays'!$A$7)+'3. Signage Displays'!$B$7*TANH('3. Signage Displays'!$C$7*('1. Version 7 Dataset'!$R902+'3. Signage Displays'!$D$7)+'3. Signage Displays'!$E$7)+'3. Signage Displays'!$F$7</f>
        <v>37.664334113003598</v>
      </c>
      <c r="CU902" s="36">
        <f>($AZ902*$R902*'3. Signage Displays'!$A$7)</f>
        <v>3.8970194400000011</v>
      </c>
      <c r="CV902" s="37">
        <f>BE902-(AZ902*R902*'3. Signage Displays'!$A$7)</f>
        <v>24.102980559999999</v>
      </c>
      <c r="CW902" s="37">
        <f>IF(CC902=TRUE,CV902-(CT902*'3. Signage Displays'!$A$12),CV902)</f>
        <v>24.102980559999999</v>
      </c>
      <c r="CX902" s="38">
        <f>'3. Signage Displays'!$B$7*TANH('3. Signage Displays'!$C$7*('1. Version 7 Dataset'!R902+'3. Signage Displays'!$D$7)+'3. Signage Displays'!$E$7)+'3. Signage Displays'!$F$7</f>
        <v>33.767314673003597</v>
      </c>
      <c r="CY902" s="28">
        <f t="shared" si="107"/>
        <v>1</v>
      </c>
    </row>
    <row r="903" spans="1:103" s="17" customFormat="1" ht="19.5" customHeight="1">
      <c r="A903" s="28">
        <v>688</v>
      </c>
      <c r="B903" s="29" t="s">
        <v>1871</v>
      </c>
      <c r="C903" s="29" t="s">
        <v>1946</v>
      </c>
      <c r="D903" s="29" t="s">
        <v>1947</v>
      </c>
      <c r="E903" s="29" t="s">
        <v>1873</v>
      </c>
      <c r="F903" s="29" t="s">
        <v>1946</v>
      </c>
      <c r="G903" s="29" t="s">
        <v>1947</v>
      </c>
      <c r="H903" s="29"/>
      <c r="I903" s="29" t="s">
        <v>78</v>
      </c>
      <c r="J903" s="29" t="s">
        <v>88</v>
      </c>
      <c r="K903" s="29" t="s">
        <v>158</v>
      </c>
      <c r="L903" s="29" t="s">
        <v>80</v>
      </c>
      <c r="M903" s="29" t="s">
        <v>105</v>
      </c>
      <c r="N903" s="30">
        <v>700</v>
      </c>
      <c r="O903" s="30">
        <v>11.7</v>
      </c>
      <c r="P903" s="30">
        <v>20.7</v>
      </c>
      <c r="Q903" s="31">
        <v>23.8</v>
      </c>
      <c r="R903" s="30">
        <v>241</v>
      </c>
      <c r="S903" s="30">
        <v>1.78</v>
      </c>
      <c r="T903" s="30">
        <v>2160</v>
      </c>
      <c r="U903" s="30">
        <v>3840</v>
      </c>
      <c r="V903" s="32">
        <v>8.3000000000000007</v>
      </c>
      <c r="W903" s="30">
        <v>34416</v>
      </c>
      <c r="X903" s="30">
        <v>60</v>
      </c>
      <c r="Y903" s="30">
        <v>34.5</v>
      </c>
      <c r="Z903" s="29" t="s">
        <v>150</v>
      </c>
      <c r="AA903" s="29" t="s">
        <v>86</v>
      </c>
      <c r="AB903" s="29"/>
      <c r="AC903" s="29"/>
      <c r="AD903" s="29" t="s">
        <v>84</v>
      </c>
      <c r="AE903" s="29" t="s">
        <v>83</v>
      </c>
      <c r="AF903" s="29" t="s">
        <v>168</v>
      </c>
      <c r="AG903" s="29" t="s">
        <v>105</v>
      </c>
      <c r="AH903" s="29" t="s">
        <v>86</v>
      </c>
      <c r="AI903" s="29" t="s">
        <v>105</v>
      </c>
      <c r="AJ903" s="29" t="s">
        <v>86</v>
      </c>
      <c r="AK903" s="29" t="s">
        <v>86</v>
      </c>
      <c r="AL903" s="29" t="s">
        <v>87</v>
      </c>
      <c r="AM903" s="29" t="s">
        <v>105</v>
      </c>
      <c r="AN903" s="29" t="s">
        <v>86</v>
      </c>
      <c r="AO903" s="29" t="s">
        <v>86</v>
      </c>
      <c r="AP903" s="29" t="s">
        <v>86</v>
      </c>
      <c r="AQ903" s="29" t="s">
        <v>96</v>
      </c>
      <c r="AR903" s="29" t="s">
        <v>105</v>
      </c>
      <c r="AS903" s="29" t="s">
        <v>84</v>
      </c>
      <c r="AT903" s="29" t="s">
        <v>89</v>
      </c>
      <c r="AU903" s="29" t="s">
        <v>105</v>
      </c>
      <c r="AV903" s="30">
        <v>4</v>
      </c>
      <c r="AW903" s="29" t="s">
        <v>84</v>
      </c>
      <c r="AX903" s="29" t="s">
        <v>83</v>
      </c>
      <c r="AY903" s="30">
        <v>250</v>
      </c>
      <c r="AZ903" s="30">
        <v>263</v>
      </c>
      <c r="BA903" s="30">
        <v>262</v>
      </c>
      <c r="BB903" s="30">
        <v>200</v>
      </c>
      <c r="BC903" s="29"/>
      <c r="BD903" s="29"/>
      <c r="BE903" s="30">
        <v>21.62</v>
      </c>
      <c r="BF903" s="29"/>
      <c r="BG903" s="30">
        <v>0.26</v>
      </c>
      <c r="BH903" s="30">
        <v>0.5</v>
      </c>
      <c r="BI903" s="29"/>
      <c r="BJ903" s="30">
        <v>0.2</v>
      </c>
      <c r="BK903" s="30">
        <v>67.77</v>
      </c>
      <c r="BL903" s="30">
        <v>88.67</v>
      </c>
      <c r="BM903" s="30">
        <v>92</v>
      </c>
      <c r="BN903" s="29"/>
      <c r="BO903" s="29"/>
      <c r="BP903" s="30">
        <v>0.2</v>
      </c>
      <c r="BQ903" s="30">
        <v>0.26</v>
      </c>
      <c r="BR903" s="30">
        <v>0.5</v>
      </c>
      <c r="BS903" s="30">
        <v>21.72</v>
      </c>
      <c r="BT903" s="30">
        <v>68.069999999999993</v>
      </c>
      <c r="BU903" s="29"/>
      <c r="BV903" s="30">
        <v>0</v>
      </c>
      <c r="BW903" s="28">
        <v>688</v>
      </c>
      <c r="BX903" s="33">
        <f t="shared" si="102"/>
        <v>67.767359999999996</v>
      </c>
      <c r="BY903" s="34">
        <f>IF(COUNTIF($G$2:G903,G903)=1,1,0)</f>
        <v>1</v>
      </c>
      <c r="BZ903" s="34">
        <f t="shared" si="103"/>
        <v>2</v>
      </c>
      <c r="CA903" s="28" t="s">
        <v>3405</v>
      </c>
      <c r="CB903" s="34" t="b">
        <f t="shared" si="108"/>
        <v>0</v>
      </c>
      <c r="CC903" s="34" t="b">
        <f t="shared" si="104"/>
        <v>0</v>
      </c>
      <c r="CD903" s="34" t="b">
        <f t="array" ref="CD903">ISNUMBER(SEARCH("Touch Screen",$AJ903))</f>
        <v>0</v>
      </c>
      <c r="CE903" s="34"/>
      <c r="CF903" s="34" t="b">
        <v>1</v>
      </c>
      <c r="CG903" s="32">
        <v>34.5</v>
      </c>
      <c r="CH903" s="28">
        <v>1</v>
      </c>
      <c r="CI903" s="33">
        <f>('2. AC Monitors'!$A$8*'1. Version 7 Dataset'!$R903)+('1. Version 7 Dataset'!$V903*'2. AC Monitors'!$B$8)+'2. AC Monitors'!$C$8</f>
        <v>72.262</v>
      </c>
      <c r="CJ903" s="35">
        <f>BX903-('2. AC Monitors'!$B$8*V903)</f>
        <v>32.90735999999999</v>
      </c>
      <c r="CK903" s="33">
        <f>IF($CH903=0,CJ903,CJ903-('2. AC Monitors'!$A$15*'1. Version 7 Dataset'!$CG903))</f>
        <v>28.077359999999992</v>
      </c>
      <c r="CL903" s="33">
        <f>IF($CC903=TRUE,'1. Version 7 Dataset'!CK903-($CI903*'2. AC Monitors'!$B$15),'1. Version 7 Dataset'!CK903)</f>
        <v>28.077359999999992</v>
      </c>
      <c r="CM903" s="33">
        <f>IF($CD903=TRUE,CL903-($CI903*'2. AC Monitors'!$D$15),CL903)</f>
        <v>28.077359999999992</v>
      </c>
      <c r="CN903" s="33">
        <f>IF($CB903=TRUE,CM903-($CI903*'2. AC Monitors'!$E$15),CM903)</f>
        <v>28.077359999999992</v>
      </c>
      <c r="CO903" s="33">
        <f>IF($CA903="DC",CN903+(CI903*(1-'2. AC Monitors'!$D$21)),CN903)</f>
        <v>28.077359999999992</v>
      </c>
      <c r="CP903" s="35">
        <f>('2. AC Monitors'!$A$8*'1. Version 7 Dataset'!$R903)+'2. AC Monitors'!$C$8</f>
        <v>37.402000000000001</v>
      </c>
      <c r="CQ903" s="35">
        <f t="shared" si="105"/>
        <v>1</v>
      </c>
      <c r="CR903" s="33">
        <f>(IF(CD903=TRUE,CI903+(CI903*'2. AC Monitors'!$D$15),'1. Version 7 Dataset'!CI903))*0.85</f>
        <v>61.422699999999999</v>
      </c>
      <c r="CS903" s="35">
        <f t="shared" si="106"/>
        <v>0</v>
      </c>
      <c r="CT903" s="35">
        <f>($AZ903*$R903*'3. Signage Displays'!$A$7)+'3. Signage Displays'!$B$7*TANH('3. Signage Displays'!$C$7*('1. Version 7 Dataset'!$R903+'3. Signage Displays'!$D$7)+'3. Signage Displays'!$E$7)+'3. Signage Displays'!$F$7</f>
        <v>32.174507541309907</v>
      </c>
      <c r="CU903" s="36">
        <f>($AZ903*$R903*'3. Signage Displays'!$A$7)</f>
        <v>2.53532</v>
      </c>
      <c r="CV903" s="37">
        <f>BE903-(AZ903*R903*'3. Signage Displays'!$A$7)</f>
        <v>19.084680000000002</v>
      </c>
      <c r="CW903" s="37">
        <f>IF(CC903=TRUE,CV903-(CT903*'3. Signage Displays'!$A$12),CV903)</f>
        <v>19.084680000000002</v>
      </c>
      <c r="CX903" s="38">
        <f>'3. Signage Displays'!$B$7*TANH('3. Signage Displays'!$C$7*('1. Version 7 Dataset'!R903+'3. Signage Displays'!$D$7)+'3. Signage Displays'!$E$7)+'3. Signage Displays'!$F$7</f>
        <v>29.639187541309905</v>
      </c>
      <c r="CY903" s="28">
        <f t="shared" si="107"/>
        <v>1</v>
      </c>
    </row>
    <row r="904" spans="1:103" s="17" customFormat="1" ht="19.5" customHeight="1">
      <c r="A904" s="28">
        <v>726</v>
      </c>
      <c r="B904" s="29" t="s">
        <v>2695</v>
      </c>
      <c r="C904" s="29" t="s">
        <v>2714</v>
      </c>
      <c r="D904" s="29" t="s">
        <v>2714</v>
      </c>
      <c r="E904" s="29" t="s">
        <v>2697</v>
      </c>
      <c r="F904" s="29" t="s">
        <v>2714</v>
      </c>
      <c r="G904" s="29" t="s">
        <v>2714</v>
      </c>
      <c r="H904" s="29"/>
      <c r="I904" s="29" t="s">
        <v>78</v>
      </c>
      <c r="J904" s="29" t="s">
        <v>2710</v>
      </c>
      <c r="K904" s="29"/>
      <c r="L904" s="29" t="s">
        <v>80</v>
      </c>
      <c r="M904" s="29"/>
      <c r="N904" s="30">
        <v>1000</v>
      </c>
      <c r="O904" s="30">
        <v>13.6</v>
      </c>
      <c r="P904" s="30">
        <v>24.2</v>
      </c>
      <c r="Q904" s="31">
        <v>27.8</v>
      </c>
      <c r="R904" s="30">
        <v>335</v>
      </c>
      <c r="S904" s="30">
        <v>1.78</v>
      </c>
      <c r="T904" s="30">
        <v>2160</v>
      </c>
      <c r="U904" s="30">
        <v>3840</v>
      </c>
      <c r="V904" s="32">
        <v>8.3000000000000007</v>
      </c>
      <c r="W904" s="30">
        <v>24759</v>
      </c>
      <c r="X904" s="30">
        <v>60</v>
      </c>
      <c r="Y904" s="30">
        <v>0.3</v>
      </c>
      <c r="Z904" s="29" t="s">
        <v>81</v>
      </c>
      <c r="AA904" s="29" t="s">
        <v>86</v>
      </c>
      <c r="AB904" s="29"/>
      <c r="AC904" s="29"/>
      <c r="AD904" s="29" t="s">
        <v>84</v>
      </c>
      <c r="AE904" s="29" t="s">
        <v>83</v>
      </c>
      <c r="AF904" s="29" t="s">
        <v>88</v>
      </c>
      <c r="AG904" s="29" t="s">
        <v>2715</v>
      </c>
      <c r="AH904" s="29" t="s">
        <v>86</v>
      </c>
      <c r="AI904" s="29"/>
      <c r="AJ904" s="29" t="s">
        <v>86</v>
      </c>
      <c r="AK904" s="29" t="s">
        <v>86</v>
      </c>
      <c r="AL904" s="29" t="s">
        <v>306</v>
      </c>
      <c r="AM904" s="29" t="s">
        <v>2715</v>
      </c>
      <c r="AN904" s="29" t="s">
        <v>86</v>
      </c>
      <c r="AO904" s="29" t="s">
        <v>86</v>
      </c>
      <c r="AP904" s="29" t="s">
        <v>86</v>
      </c>
      <c r="AQ904" s="29" t="s">
        <v>96</v>
      </c>
      <c r="AR904" s="29"/>
      <c r="AS904" s="29" t="s">
        <v>84</v>
      </c>
      <c r="AT904" s="29" t="s">
        <v>89</v>
      </c>
      <c r="AU904" s="29"/>
      <c r="AV904" s="30">
        <v>5</v>
      </c>
      <c r="AW904" s="29" t="s">
        <v>84</v>
      </c>
      <c r="AX904" s="29" t="s">
        <v>84</v>
      </c>
      <c r="AY904" s="30">
        <v>300</v>
      </c>
      <c r="AZ904" s="30">
        <v>209.4</v>
      </c>
      <c r="BA904" s="30">
        <v>173.9</v>
      </c>
      <c r="BB904" s="30">
        <v>200</v>
      </c>
      <c r="BC904" s="29"/>
      <c r="BD904" s="29"/>
      <c r="BE904" s="30">
        <v>32.53</v>
      </c>
      <c r="BF904" s="29"/>
      <c r="BG904" s="30">
        <v>0.2</v>
      </c>
      <c r="BH904" s="30">
        <v>0</v>
      </c>
      <c r="BI904" s="29"/>
      <c r="BJ904" s="30">
        <v>0.17</v>
      </c>
      <c r="BK904" s="30">
        <v>100.86</v>
      </c>
      <c r="BL904" s="30">
        <v>100.86</v>
      </c>
      <c r="BM904" s="30">
        <v>106.8</v>
      </c>
      <c r="BN904" s="29"/>
      <c r="BO904" s="29"/>
      <c r="BP904" s="30">
        <v>0.21</v>
      </c>
      <c r="BQ904" s="30">
        <v>0.23</v>
      </c>
      <c r="BR904" s="30">
        <v>0</v>
      </c>
      <c r="BS904" s="30">
        <v>32.590000000000003</v>
      </c>
      <c r="BT904" s="30">
        <v>101.26</v>
      </c>
      <c r="BU904" s="29"/>
      <c r="BV904" s="30">
        <v>0</v>
      </c>
      <c r="BW904" s="28">
        <v>726</v>
      </c>
      <c r="BX904" s="33">
        <f t="shared" si="102"/>
        <v>100.87578000000001</v>
      </c>
      <c r="BY904" s="34">
        <f>IF(COUNTIF($G$2:G904,G904)=1,1,0)</f>
        <v>1</v>
      </c>
      <c r="BZ904" s="34">
        <f t="shared" si="103"/>
        <v>2</v>
      </c>
      <c r="CA904" s="28" t="s">
        <v>3405</v>
      </c>
      <c r="CB904" s="34" t="b">
        <f t="shared" si="108"/>
        <v>0</v>
      </c>
      <c r="CC904" s="34" t="b">
        <f t="shared" si="104"/>
        <v>0</v>
      </c>
      <c r="CD904" s="34" t="b">
        <f t="array" ref="CD904">ISNUMBER(SEARCH("Touch Screen",$AJ904))</f>
        <v>0</v>
      </c>
      <c r="CE904" s="34"/>
      <c r="CF904" s="34"/>
      <c r="CG904" s="32">
        <v>0.3</v>
      </c>
      <c r="CH904" s="28">
        <v>0</v>
      </c>
      <c r="CI904" s="33">
        <f>('2. AC Monitors'!$A$8*'1. Version 7 Dataset'!$R904)+('1. Version 7 Dataset'!$V904*'2. AC Monitors'!$B$8)+'2. AC Monitors'!$C$8</f>
        <v>83.73</v>
      </c>
      <c r="CJ904" s="35">
        <f>BX904-('2. AC Monitors'!$B$8*V904)</f>
        <v>66.015780000000007</v>
      </c>
      <c r="CK904" s="33">
        <f>IF($CH904=0,CJ904,CJ904-('2. AC Monitors'!$A$15*'1. Version 7 Dataset'!$CG904))</f>
        <v>66.015780000000007</v>
      </c>
      <c r="CL904" s="33">
        <f>IF($CC904=TRUE,'1. Version 7 Dataset'!CK904-($CI904*'2. AC Monitors'!$B$15),'1. Version 7 Dataset'!CK904)</f>
        <v>66.015780000000007</v>
      </c>
      <c r="CM904" s="33">
        <f>IF($CD904=TRUE,CL904-($CI904*'2. AC Monitors'!$D$15),CL904)</f>
        <v>66.015780000000007</v>
      </c>
      <c r="CN904" s="33">
        <f>IF($CB904=TRUE,CM904-($CI904*'2. AC Monitors'!$E$15),CM904)</f>
        <v>66.015780000000007</v>
      </c>
      <c r="CO904" s="33">
        <f>IF($CA904="DC",CN904+(CI904*(1-'2. AC Monitors'!$D$21)),CN904)</f>
        <v>66.015780000000007</v>
      </c>
      <c r="CP904" s="35">
        <f>('2. AC Monitors'!$A$8*'1. Version 7 Dataset'!$R904)+'2. AC Monitors'!$C$8</f>
        <v>48.87</v>
      </c>
      <c r="CQ904" s="35">
        <f t="shared" si="105"/>
        <v>0</v>
      </c>
      <c r="CR904" s="33">
        <f>(IF(CD904=TRUE,CI904+(CI904*'2. AC Monitors'!$D$15),'1. Version 7 Dataset'!CI904))*0.85</f>
        <v>71.170500000000004</v>
      </c>
      <c r="CS904" s="35">
        <f t="shared" si="106"/>
        <v>0</v>
      </c>
      <c r="CT904" s="35">
        <f>($AZ904*$R904*'3. Signage Displays'!$A$7)+'3. Signage Displays'!$B$7*TANH('3. Signage Displays'!$C$7*('1. Version 7 Dataset'!$R904+'3. Signage Displays'!$D$7)+'3. Signage Displays'!$E$7)+'3. Signage Displays'!$F$7</f>
        <v>38.023588702926475</v>
      </c>
      <c r="CU904" s="36">
        <f>($AZ904*$R904*'3. Signage Displays'!$A$7)</f>
        <v>2.8059600000000002</v>
      </c>
      <c r="CV904" s="37">
        <f>BE904-(AZ904*R904*'3. Signage Displays'!$A$7)</f>
        <v>29.724040000000002</v>
      </c>
      <c r="CW904" s="37">
        <f>IF(CC904=TRUE,CV904-(CT904*'3. Signage Displays'!$A$12),CV904)</f>
        <v>29.724040000000002</v>
      </c>
      <c r="CX904" s="38">
        <f>'3. Signage Displays'!$B$7*TANH('3. Signage Displays'!$C$7*('1. Version 7 Dataset'!R904+'3. Signage Displays'!$D$7)+'3. Signage Displays'!$E$7)+'3. Signage Displays'!$F$7</f>
        <v>35.217628702926476</v>
      </c>
      <c r="CY904" s="28">
        <f t="shared" si="107"/>
        <v>1</v>
      </c>
    </row>
    <row r="905" spans="1:103" s="17" customFormat="1" ht="19.5" customHeight="1">
      <c r="A905" s="28">
        <v>727</v>
      </c>
      <c r="B905" s="29" t="s">
        <v>2695</v>
      </c>
      <c r="C905" s="29" t="s">
        <v>2763</v>
      </c>
      <c r="D905" s="29" t="s">
        <v>2763</v>
      </c>
      <c r="E905" s="29" t="s">
        <v>2697</v>
      </c>
      <c r="F905" s="29" t="s">
        <v>2763</v>
      </c>
      <c r="G905" s="29" t="s">
        <v>2763</v>
      </c>
      <c r="H905" s="29"/>
      <c r="I905" s="29" t="s">
        <v>78</v>
      </c>
      <c r="J905" s="29" t="s">
        <v>88</v>
      </c>
      <c r="K905" s="29" t="s">
        <v>2748</v>
      </c>
      <c r="L905" s="29" t="s">
        <v>80</v>
      </c>
      <c r="M905" s="29"/>
      <c r="N905" s="30">
        <v>1000</v>
      </c>
      <c r="O905" s="30">
        <v>11.5</v>
      </c>
      <c r="P905" s="30">
        <v>68.400000000000006</v>
      </c>
      <c r="Q905" s="31">
        <v>69.400000000000006</v>
      </c>
      <c r="R905" s="30">
        <v>237.99</v>
      </c>
      <c r="S905" s="30">
        <v>1.78</v>
      </c>
      <c r="T905" s="30">
        <v>2160</v>
      </c>
      <c r="U905" s="30">
        <v>3840</v>
      </c>
      <c r="V905" s="32">
        <v>8.3000000000000007</v>
      </c>
      <c r="W905" s="30">
        <v>34852</v>
      </c>
      <c r="X905" s="30">
        <v>60</v>
      </c>
      <c r="Y905" s="30">
        <v>0.4</v>
      </c>
      <c r="Z905" s="29" t="s">
        <v>81</v>
      </c>
      <c r="AA905" s="29" t="s">
        <v>86</v>
      </c>
      <c r="AB905" s="29"/>
      <c r="AC905" s="29"/>
      <c r="AD905" s="29" t="s">
        <v>84</v>
      </c>
      <c r="AE905" s="29" t="s">
        <v>83</v>
      </c>
      <c r="AF905" s="29" t="s">
        <v>1083</v>
      </c>
      <c r="AG905" s="29" t="s">
        <v>2764</v>
      </c>
      <c r="AH905" s="29" t="s">
        <v>86</v>
      </c>
      <c r="AI905" s="29"/>
      <c r="AJ905" s="29" t="s">
        <v>86</v>
      </c>
      <c r="AK905" s="29" t="s">
        <v>86</v>
      </c>
      <c r="AL905" s="29" t="s">
        <v>87</v>
      </c>
      <c r="AM905" s="29" t="s">
        <v>2764</v>
      </c>
      <c r="AN905" s="29" t="s">
        <v>86</v>
      </c>
      <c r="AO905" s="29" t="s">
        <v>86</v>
      </c>
      <c r="AP905" s="29" t="s">
        <v>86</v>
      </c>
      <c r="AQ905" s="29" t="s">
        <v>96</v>
      </c>
      <c r="AR905" s="29"/>
      <c r="AS905" s="29" t="s">
        <v>84</v>
      </c>
      <c r="AT905" s="29" t="s">
        <v>89</v>
      </c>
      <c r="AU905" s="29"/>
      <c r="AV905" s="30">
        <v>5</v>
      </c>
      <c r="AW905" s="29" t="s">
        <v>84</v>
      </c>
      <c r="AX905" s="29" t="s">
        <v>84</v>
      </c>
      <c r="AY905" s="30">
        <v>300</v>
      </c>
      <c r="AZ905" s="30">
        <v>316.5</v>
      </c>
      <c r="BA905" s="30">
        <v>315.10000000000002</v>
      </c>
      <c r="BB905" s="30">
        <v>200</v>
      </c>
      <c r="BC905" s="29"/>
      <c r="BD905" s="29"/>
      <c r="BE905" s="30">
        <v>25.29</v>
      </c>
      <c r="BF905" s="29"/>
      <c r="BG905" s="30">
        <v>0.2</v>
      </c>
      <c r="BH905" s="30">
        <v>0</v>
      </c>
      <c r="BI905" s="29"/>
      <c r="BJ905" s="30">
        <v>0.19</v>
      </c>
      <c r="BK905" s="30">
        <v>78.680000000000007</v>
      </c>
      <c r="BL905" s="30">
        <v>78.680000000000007</v>
      </c>
      <c r="BM905" s="30">
        <v>91.4</v>
      </c>
      <c r="BN905" s="29"/>
      <c r="BO905" s="29"/>
      <c r="BP905" s="30">
        <v>0.22</v>
      </c>
      <c r="BQ905" s="30">
        <v>0.23</v>
      </c>
      <c r="BR905" s="30">
        <v>0</v>
      </c>
      <c r="BS905" s="30">
        <v>25.6</v>
      </c>
      <c r="BT905" s="30">
        <v>79.819999999999993</v>
      </c>
      <c r="BU905" s="29"/>
      <c r="BV905" s="30">
        <v>0</v>
      </c>
      <c r="BW905" s="28">
        <v>727</v>
      </c>
      <c r="BX905" s="33">
        <f t="shared" si="102"/>
        <v>78.677940000000007</v>
      </c>
      <c r="BY905" s="34">
        <f>IF(COUNTIF($G$2:G905,G905)=1,1,0)</f>
        <v>1</v>
      </c>
      <c r="BZ905" s="34">
        <f t="shared" si="103"/>
        <v>2</v>
      </c>
      <c r="CA905" s="28" t="s">
        <v>3405</v>
      </c>
      <c r="CB905" s="34" t="b">
        <f t="shared" si="108"/>
        <v>0</v>
      </c>
      <c r="CC905" s="34" t="b">
        <f t="shared" si="104"/>
        <v>0</v>
      </c>
      <c r="CD905" s="34" t="b">
        <f t="array" ref="CD905">ISNUMBER(SEARCH("Touch Screen",$AJ905))</f>
        <v>0</v>
      </c>
      <c r="CE905" s="34"/>
      <c r="CF905" s="34"/>
      <c r="CG905" s="32">
        <v>40</v>
      </c>
      <c r="CH905" s="28">
        <v>1</v>
      </c>
      <c r="CI905" s="33">
        <f>('2. AC Monitors'!$A$8*'1. Version 7 Dataset'!$R905)+('1. Version 7 Dataset'!$V905*'2. AC Monitors'!$B$8)+'2. AC Monitors'!$C$8</f>
        <v>71.894780000000011</v>
      </c>
      <c r="CJ905" s="35">
        <f>BX905-('2. AC Monitors'!$B$8*V905)</f>
        <v>43.81794</v>
      </c>
      <c r="CK905" s="33">
        <f>IF($CH905=0,CJ905,CJ905-('2. AC Monitors'!$A$15*'1. Version 7 Dataset'!$CG905))</f>
        <v>38.217939999999999</v>
      </c>
      <c r="CL905" s="33">
        <f>IF($CC905=TRUE,'1. Version 7 Dataset'!CK905-($CI905*'2. AC Monitors'!$B$15),'1. Version 7 Dataset'!CK905)</f>
        <v>38.217939999999999</v>
      </c>
      <c r="CM905" s="33">
        <f>IF($CD905=TRUE,CL905-($CI905*'2. AC Monitors'!$D$15),CL905)</f>
        <v>38.217939999999999</v>
      </c>
      <c r="CN905" s="33">
        <f>IF($CB905=TRUE,CM905-($CI905*'2. AC Monitors'!$E$15),CM905)</f>
        <v>38.217939999999999</v>
      </c>
      <c r="CO905" s="33">
        <f>IF($CA905="DC",CN905+(CI905*(1-'2. AC Monitors'!$D$21)),CN905)</f>
        <v>38.217939999999999</v>
      </c>
      <c r="CP905" s="35">
        <f>('2. AC Monitors'!$A$8*'1. Version 7 Dataset'!$R905)+'2. AC Monitors'!$C$8</f>
        <v>37.034779999999998</v>
      </c>
      <c r="CQ905" s="35">
        <f t="shared" si="105"/>
        <v>0</v>
      </c>
      <c r="CR905" s="33">
        <f>(IF(CD905=TRUE,CI905+(CI905*'2. AC Monitors'!$D$15),'1. Version 7 Dataset'!CI905))*0.85</f>
        <v>61.110563000000006</v>
      </c>
      <c r="CS905" s="35">
        <f t="shared" si="106"/>
        <v>0</v>
      </c>
      <c r="CT905" s="35">
        <f>($AZ905*$R905*'3. Signage Displays'!$A$7)+'3. Signage Displays'!$B$7*TANH('3. Signage Displays'!$C$7*('1. Version 7 Dataset'!$R905+'3. Signage Displays'!$D$7)+'3. Signage Displays'!$E$7)+'3. Signage Displays'!$F$7</f>
        <v>32.472684677687809</v>
      </c>
      <c r="CU905" s="36">
        <f>($AZ905*$R905*'3. Signage Displays'!$A$7)</f>
        <v>3.0129534000000007</v>
      </c>
      <c r="CV905" s="37">
        <f>BE905-(AZ905*R905*'3. Signage Displays'!$A$7)</f>
        <v>22.277046599999998</v>
      </c>
      <c r="CW905" s="37">
        <f>IF(CC905=TRUE,CV905-(CT905*'3. Signage Displays'!$A$12),CV905)</f>
        <v>22.277046599999998</v>
      </c>
      <c r="CX905" s="38">
        <f>'3. Signage Displays'!$B$7*TANH('3. Signage Displays'!$C$7*('1. Version 7 Dataset'!R905+'3. Signage Displays'!$D$7)+'3. Signage Displays'!$E$7)+'3. Signage Displays'!$F$7</f>
        <v>29.459731277687805</v>
      </c>
      <c r="CY905" s="28">
        <f t="shared" si="107"/>
        <v>1</v>
      </c>
    </row>
    <row r="906" spans="1:103" s="17" customFormat="1" ht="19.5" customHeight="1">
      <c r="A906" s="28">
        <v>751</v>
      </c>
      <c r="B906" s="29" t="s">
        <v>1092</v>
      </c>
      <c r="C906" s="29" t="s">
        <v>1120</v>
      </c>
      <c r="D906" s="29" t="s">
        <v>1120</v>
      </c>
      <c r="E906" s="29" t="s">
        <v>1094</v>
      </c>
      <c r="F906" s="29" t="s">
        <v>1120</v>
      </c>
      <c r="G906" s="29" t="s">
        <v>1120</v>
      </c>
      <c r="H906" s="29"/>
      <c r="I906" s="29" t="s">
        <v>78</v>
      </c>
      <c r="J906" s="29" t="s">
        <v>79</v>
      </c>
      <c r="K906" s="29"/>
      <c r="L906" s="29" t="s">
        <v>80</v>
      </c>
      <c r="M906" s="29"/>
      <c r="N906" s="30">
        <v>1000</v>
      </c>
      <c r="O906" s="30">
        <v>27.6</v>
      </c>
      <c r="P906" s="30">
        <v>15.4</v>
      </c>
      <c r="Q906" s="31">
        <v>31.5</v>
      </c>
      <c r="R906" s="30">
        <v>425.04</v>
      </c>
      <c r="S906" s="30">
        <v>1.78</v>
      </c>
      <c r="T906" s="30">
        <v>2160</v>
      </c>
      <c r="U906" s="30">
        <v>3840</v>
      </c>
      <c r="V906" s="32">
        <v>8.3000000000000007</v>
      </c>
      <c r="W906" s="30">
        <v>19504</v>
      </c>
      <c r="X906" s="30">
        <v>60</v>
      </c>
      <c r="Y906" s="30">
        <v>0.3</v>
      </c>
      <c r="Z906" s="29" t="s">
        <v>86</v>
      </c>
      <c r="AA906" s="29" t="s">
        <v>86</v>
      </c>
      <c r="AB906" s="29"/>
      <c r="AC906" s="29"/>
      <c r="AD906" s="29" t="s">
        <v>84</v>
      </c>
      <c r="AE906" s="29" t="s">
        <v>83</v>
      </c>
      <c r="AF906" s="29" t="s">
        <v>1106</v>
      </c>
      <c r="AG906" s="29" t="s">
        <v>1110</v>
      </c>
      <c r="AH906" s="29" t="s">
        <v>1097</v>
      </c>
      <c r="AI906" s="29"/>
      <c r="AJ906" s="29" t="s">
        <v>1098</v>
      </c>
      <c r="AK906" s="29" t="s">
        <v>86</v>
      </c>
      <c r="AL906" s="29" t="s">
        <v>107</v>
      </c>
      <c r="AM906" s="29" t="s">
        <v>1110</v>
      </c>
      <c r="AN906" s="29" t="s">
        <v>86</v>
      </c>
      <c r="AO906" s="29" t="s">
        <v>86</v>
      </c>
      <c r="AP906" s="29" t="s">
        <v>86</v>
      </c>
      <c r="AQ906" s="29" t="s">
        <v>96</v>
      </c>
      <c r="AR906" s="29"/>
      <c r="AS906" s="29" t="s">
        <v>84</v>
      </c>
      <c r="AT906" s="29" t="s">
        <v>89</v>
      </c>
      <c r="AU906" s="29"/>
      <c r="AV906" s="29"/>
      <c r="AW906" s="29" t="s">
        <v>83</v>
      </c>
      <c r="AX906" s="29" t="s">
        <v>84</v>
      </c>
      <c r="AY906" s="30">
        <v>300</v>
      </c>
      <c r="AZ906" s="30">
        <v>406</v>
      </c>
      <c r="BA906" s="30">
        <v>201.6</v>
      </c>
      <c r="BB906" s="30">
        <v>200</v>
      </c>
      <c r="BC906" s="30">
        <v>20.51</v>
      </c>
      <c r="BD906" s="30">
        <v>47.87</v>
      </c>
      <c r="BE906" s="30">
        <v>34.11</v>
      </c>
      <c r="BF906" s="29"/>
      <c r="BG906" s="30">
        <v>0.57999999999999996</v>
      </c>
      <c r="BH906" s="30">
        <v>0.3</v>
      </c>
      <c r="BI906" s="29"/>
      <c r="BJ906" s="30">
        <v>0.28000000000000003</v>
      </c>
      <c r="BK906" s="30">
        <v>107.89</v>
      </c>
      <c r="BL906" s="29"/>
      <c r="BM906" s="30">
        <v>131.1</v>
      </c>
      <c r="BN906" s="30">
        <v>20.72</v>
      </c>
      <c r="BO906" s="30">
        <v>47.21</v>
      </c>
      <c r="BP906" s="30">
        <v>0.28000000000000003</v>
      </c>
      <c r="BQ906" s="30">
        <v>0.57999999999999996</v>
      </c>
      <c r="BR906" s="30">
        <v>0.3</v>
      </c>
      <c r="BS906" s="30">
        <v>34.049999999999997</v>
      </c>
      <c r="BT906" s="30">
        <v>107.68</v>
      </c>
      <c r="BU906" s="29"/>
      <c r="BV906" s="30">
        <v>0</v>
      </c>
      <c r="BW906" s="28">
        <v>751</v>
      </c>
      <c r="BX906" s="33">
        <f t="shared" si="102"/>
        <v>107.88378</v>
      </c>
      <c r="BY906" s="34">
        <f>IF(COUNTIF($G$2:G906,G906)=1,1,0)</f>
        <v>1</v>
      </c>
      <c r="BZ906" s="34">
        <f t="shared" si="103"/>
        <v>2</v>
      </c>
      <c r="CA906" s="28" t="s">
        <v>3405</v>
      </c>
      <c r="CB906" s="34" t="b">
        <f t="shared" si="108"/>
        <v>0</v>
      </c>
      <c r="CC906" s="34" t="b">
        <f t="shared" si="104"/>
        <v>1</v>
      </c>
      <c r="CD906" s="34" t="b">
        <f t="array" ref="CD906">ISNUMBER(SEARCH("Touch Screen",$AJ906))</f>
        <v>0</v>
      </c>
      <c r="CE906" s="34"/>
      <c r="CF906" s="34"/>
      <c r="CG906" s="32">
        <v>0.3</v>
      </c>
      <c r="CH906" s="28">
        <v>0</v>
      </c>
      <c r="CI906" s="33">
        <f>('2. AC Monitors'!$A$8*'1. Version 7 Dataset'!$R906)+('1. Version 7 Dataset'!$V906*'2. AC Monitors'!$B$8)+'2. AC Monitors'!$C$8</f>
        <v>94.714880000000008</v>
      </c>
      <c r="CJ906" s="35">
        <f>BX906-('2. AC Monitors'!$B$8*V906)</f>
        <v>73.023779999999988</v>
      </c>
      <c r="CK906" s="33">
        <f>IF($CH906=0,CJ906,CJ906-('2. AC Monitors'!$A$15*'1. Version 7 Dataset'!$CG906))</f>
        <v>73.023779999999988</v>
      </c>
      <c r="CL906" s="33">
        <f>IF($CC906=TRUE,'1. Version 7 Dataset'!CK906-($CI906*'2. AC Monitors'!$B$15),'1. Version 7 Dataset'!CK906)</f>
        <v>68.288035999999991</v>
      </c>
      <c r="CM906" s="33">
        <f>IF($CD906=TRUE,CL906-($CI906*'2. AC Monitors'!$D$15),CL906)</f>
        <v>68.288035999999991</v>
      </c>
      <c r="CN906" s="33">
        <f>IF($CB906=TRUE,CM906-($CI906*'2. AC Monitors'!$E$15),CM906)</f>
        <v>68.288035999999991</v>
      </c>
      <c r="CO906" s="33">
        <f>IF($CA906="DC",CN906+(CI906*(1-'2. AC Monitors'!$D$21)),CN906)</f>
        <v>68.288035999999991</v>
      </c>
      <c r="CP906" s="35">
        <f>('2. AC Monitors'!$A$8*'1. Version 7 Dataset'!$R906)+'2. AC Monitors'!$C$8</f>
        <v>59.854880000000001</v>
      </c>
      <c r="CQ906" s="35">
        <f t="shared" si="105"/>
        <v>0</v>
      </c>
      <c r="CR906" s="33">
        <f>(IF(CD906=TRUE,CI906+(CI906*'2. AC Monitors'!$D$15),'1. Version 7 Dataset'!CI906))*0.85</f>
        <v>80.507648000000003</v>
      </c>
      <c r="CS906" s="35">
        <f t="shared" si="106"/>
        <v>0</v>
      </c>
      <c r="CT906" s="35">
        <f>($AZ906*$R906*'3. Signage Displays'!$A$7)+'3. Signage Displays'!$B$7*TANH('3. Signage Displays'!$C$7*('1. Version 7 Dataset'!$R906+'3. Signage Displays'!$D$7)+'3. Signage Displays'!$E$7)+'3. Signage Displays'!$F$7</f>
        <v>47.402076161283595</v>
      </c>
      <c r="CU906" s="36">
        <f>($AZ906*$R906*'3. Signage Displays'!$A$7)</f>
        <v>6.9026496000000011</v>
      </c>
      <c r="CV906" s="37">
        <f>BE906-(AZ906*R906*'3. Signage Displays'!$A$7)</f>
        <v>27.207350399999999</v>
      </c>
      <c r="CW906" s="37">
        <f>IF(CC906=TRUE,CV906-(CT906*'3. Signage Displays'!$A$12),CV906)</f>
        <v>24.83724659193582</v>
      </c>
      <c r="CX906" s="38">
        <f>'3. Signage Displays'!$B$7*TANH('3. Signage Displays'!$C$7*('1. Version 7 Dataset'!R906+'3. Signage Displays'!$D$7)+'3. Signage Displays'!$E$7)+'3. Signage Displays'!$F$7</f>
        <v>40.499426561283599</v>
      </c>
      <c r="CY906" s="28">
        <f t="shared" si="107"/>
        <v>1</v>
      </c>
    </row>
    <row r="907" spans="1:103" s="17" customFormat="1" ht="19.5" customHeight="1">
      <c r="A907" s="28">
        <v>761</v>
      </c>
      <c r="B907" s="29" t="s">
        <v>2695</v>
      </c>
      <c r="C907" s="29" t="s">
        <v>2765</v>
      </c>
      <c r="D907" s="29" t="s">
        <v>2765</v>
      </c>
      <c r="E907" s="29" t="s">
        <v>2697</v>
      </c>
      <c r="F907" s="29" t="s">
        <v>2765</v>
      </c>
      <c r="G907" s="29" t="s">
        <v>2765</v>
      </c>
      <c r="H907" s="29"/>
      <c r="I907" s="29" t="s">
        <v>78</v>
      </c>
      <c r="J907" s="29" t="s">
        <v>88</v>
      </c>
      <c r="K907" s="29" t="s">
        <v>2748</v>
      </c>
      <c r="L907" s="29" t="s">
        <v>80</v>
      </c>
      <c r="M907" s="29"/>
      <c r="N907" s="30">
        <v>1000</v>
      </c>
      <c r="O907" s="30">
        <v>5.0999999999999996</v>
      </c>
      <c r="P907" s="30">
        <v>27.4</v>
      </c>
      <c r="Q907" s="31">
        <v>27.9</v>
      </c>
      <c r="R907" s="30">
        <v>423.99</v>
      </c>
      <c r="S907" s="30">
        <v>1.78</v>
      </c>
      <c r="T907" s="30">
        <v>2160</v>
      </c>
      <c r="U907" s="30">
        <v>3840</v>
      </c>
      <c r="V907" s="32">
        <v>8.3000000000000007</v>
      </c>
      <c r="W907" s="30">
        <v>19563</v>
      </c>
      <c r="X907" s="30">
        <v>60</v>
      </c>
      <c r="Y907" s="30">
        <v>0.4</v>
      </c>
      <c r="Z907" s="29" t="s">
        <v>81</v>
      </c>
      <c r="AA907" s="29" t="s">
        <v>86</v>
      </c>
      <c r="AB907" s="29"/>
      <c r="AC907" s="29"/>
      <c r="AD907" s="29" t="s">
        <v>84</v>
      </c>
      <c r="AE907" s="29" t="s">
        <v>83</v>
      </c>
      <c r="AF907" s="29" t="s">
        <v>1083</v>
      </c>
      <c r="AG907" s="29" t="s">
        <v>2766</v>
      </c>
      <c r="AH907" s="29" t="s">
        <v>86</v>
      </c>
      <c r="AI907" s="29"/>
      <c r="AJ907" s="29" t="s">
        <v>86</v>
      </c>
      <c r="AK907" s="29" t="s">
        <v>86</v>
      </c>
      <c r="AL907" s="29" t="s">
        <v>87</v>
      </c>
      <c r="AM907" s="29" t="s">
        <v>2766</v>
      </c>
      <c r="AN907" s="29" t="s">
        <v>86</v>
      </c>
      <c r="AO907" s="29" t="s">
        <v>86</v>
      </c>
      <c r="AP907" s="29" t="s">
        <v>86</v>
      </c>
      <c r="AQ907" s="29" t="s">
        <v>96</v>
      </c>
      <c r="AR907" s="29"/>
      <c r="AS907" s="29" t="s">
        <v>84</v>
      </c>
      <c r="AT907" s="29" t="s">
        <v>89</v>
      </c>
      <c r="AU907" s="29"/>
      <c r="AV907" s="30">
        <v>5</v>
      </c>
      <c r="AW907" s="29" t="s">
        <v>84</v>
      </c>
      <c r="AX907" s="29" t="s">
        <v>84</v>
      </c>
      <c r="AY907" s="30">
        <v>300</v>
      </c>
      <c r="AZ907" s="30">
        <v>353</v>
      </c>
      <c r="BA907" s="30">
        <v>342</v>
      </c>
      <c r="BB907" s="30">
        <v>200</v>
      </c>
      <c r="BC907" s="29"/>
      <c r="BD907" s="29"/>
      <c r="BE907" s="30">
        <v>36.57</v>
      </c>
      <c r="BF907" s="29"/>
      <c r="BG907" s="30">
        <v>0.23</v>
      </c>
      <c r="BH907" s="30">
        <v>0</v>
      </c>
      <c r="BI907" s="29"/>
      <c r="BJ907" s="30">
        <v>0.23</v>
      </c>
      <c r="BK907" s="30">
        <v>113.42</v>
      </c>
      <c r="BL907" s="30">
        <v>113.42</v>
      </c>
      <c r="BM907" s="30">
        <v>124.6</v>
      </c>
      <c r="BN907" s="29"/>
      <c r="BO907" s="29"/>
      <c r="BP907" s="30">
        <v>0.28999999999999998</v>
      </c>
      <c r="BQ907" s="30">
        <v>0.28999999999999998</v>
      </c>
      <c r="BR907" s="30">
        <v>0</v>
      </c>
      <c r="BS907" s="30">
        <v>37.33</v>
      </c>
      <c r="BT907" s="30">
        <v>116.07</v>
      </c>
      <c r="BU907" s="29"/>
      <c r="BV907" s="30">
        <v>0</v>
      </c>
      <c r="BW907" s="28">
        <v>761</v>
      </c>
      <c r="BX907" s="33">
        <f t="shared" si="102"/>
        <v>113.43324</v>
      </c>
      <c r="BY907" s="34">
        <f>IF(COUNTIF($G$2:G907,G907)=1,1,0)</f>
        <v>1</v>
      </c>
      <c r="BZ907" s="34">
        <f t="shared" si="103"/>
        <v>2</v>
      </c>
      <c r="CA907" s="28" t="s">
        <v>3405</v>
      </c>
      <c r="CB907" s="34" t="b">
        <f t="shared" si="108"/>
        <v>0</v>
      </c>
      <c r="CC907" s="34" t="b">
        <f t="shared" si="104"/>
        <v>0</v>
      </c>
      <c r="CD907" s="34" t="b">
        <f t="array" ref="CD907">ISNUMBER(SEARCH("Touch Screen",$AJ907))</f>
        <v>0</v>
      </c>
      <c r="CE907" s="34"/>
      <c r="CF907" s="34"/>
      <c r="CG907" s="32">
        <v>40</v>
      </c>
      <c r="CH907" s="28">
        <v>1</v>
      </c>
      <c r="CI907" s="33">
        <f>('2. AC Monitors'!$A$8*'1. Version 7 Dataset'!$R907)+('1. Version 7 Dataset'!$V907*'2. AC Monitors'!$B$8)+'2. AC Monitors'!$C$8</f>
        <v>94.586780000000005</v>
      </c>
      <c r="CJ907" s="35">
        <f>BX907-('2. AC Monitors'!$B$8*V907)</f>
        <v>78.573239999999998</v>
      </c>
      <c r="CK907" s="33">
        <f>IF($CH907=0,CJ907,CJ907-('2. AC Monitors'!$A$15*'1. Version 7 Dataset'!$CG907))</f>
        <v>72.973240000000004</v>
      </c>
      <c r="CL907" s="33">
        <f>IF($CC907=TRUE,'1. Version 7 Dataset'!CK907-($CI907*'2. AC Monitors'!$B$15),'1. Version 7 Dataset'!CK907)</f>
        <v>72.973240000000004</v>
      </c>
      <c r="CM907" s="33">
        <f>IF($CD907=TRUE,CL907-($CI907*'2. AC Monitors'!$D$15),CL907)</f>
        <v>72.973240000000004</v>
      </c>
      <c r="CN907" s="33">
        <f>IF($CB907=TRUE,CM907-($CI907*'2. AC Monitors'!$E$15),CM907)</f>
        <v>72.973240000000004</v>
      </c>
      <c r="CO907" s="33">
        <f>IF($CA907="DC",CN907+(CI907*(1-'2. AC Monitors'!$D$21)),CN907)</f>
        <v>72.973240000000004</v>
      </c>
      <c r="CP907" s="35">
        <f>('2. AC Monitors'!$A$8*'1. Version 7 Dataset'!$R907)+'2. AC Monitors'!$C$8</f>
        <v>59.726779999999998</v>
      </c>
      <c r="CQ907" s="35">
        <f t="shared" si="105"/>
        <v>0</v>
      </c>
      <c r="CR907" s="33">
        <f>(IF(CD907=TRUE,CI907+(CI907*'2. AC Monitors'!$D$15),'1. Version 7 Dataset'!CI907))*0.85</f>
        <v>80.398763000000002</v>
      </c>
      <c r="CS907" s="35">
        <f t="shared" si="106"/>
        <v>0</v>
      </c>
      <c r="CT907" s="35">
        <f>($AZ907*$R907*'3. Signage Displays'!$A$7)+'3. Signage Displays'!$B$7*TANH('3. Signage Displays'!$C$7*('1. Version 7 Dataset'!$R907+'3. Signage Displays'!$D$7)+'3. Signage Displays'!$E$7)+'3. Signage Displays'!$F$7</f>
        <v>46.424998372033293</v>
      </c>
      <c r="CU907" s="36">
        <f>($AZ907*$R907*'3. Signage Displays'!$A$7)</f>
        <v>5.9867388000000004</v>
      </c>
      <c r="CV907" s="37">
        <f>BE907-(AZ907*R907*'3. Signage Displays'!$A$7)</f>
        <v>30.583261199999999</v>
      </c>
      <c r="CW907" s="37">
        <f>IF(CC907=TRUE,CV907-(CT907*'3. Signage Displays'!$A$12),CV907)</f>
        <v>30.583261199999999</v>
      </c>
      <c r="CX907" s="38">
        <f>'3. Signage Displays'!$B$7*TANH('3. Signage Displays'!$C$7*('1. Version 7 Dataset'!R907+'3. Signage Displays'!$D$7)+'3. Signage Displays'!$E$7)+'3. Signage Displays'!$F$7</f>
        <v>40.438259572033289</v>
      </c>
      <c r="CY907" s="28">
        <f t="shared" si="107"/>
        <v>1</v>
      </c>
    </row>
    <row r="908" spans="1:103" s="17" customFormat="1" ht="19.5" customHeight="1">
      <c r="A908" s="28">
        <v>766</v>
      </c>
      <c r="B908" s="29" t="s">
        <v>2231</v>
      </c>
      <c r="C908" s="29" t="s">
        <v>2461</v>
      </c>
      <c r="D908" s="29" t="s">
        <v>2462</v>
      </c>
      <c r="E908" s="29" t="s">
        <v>2234</v>
      </c>
      <c r="F908" s="29" t="s">
        <v>2461</v>
      </c>
      <c r="G908" s="29" t="s">
        <v>2462</v>
      </c>
      <c r="H908" s="29" t="s">
        <v>2463</v>
      </c>
      <c r="I908" s="29" t="s">
        <v>78</v>
      </c>
      <c r="J908" s="29" t="s">
        <v>88</v>
      </c>
      <c r="K908" s="29" t="s">
        <v>158</v>
      </c>
      <c r="L908" s="29" t="s">
        <v>80</v>
      </c>
      <c r="M908" s="29" t="s">
        <v>105</v>
      </c>
      <c r="N908" s="30">
        <v>1000</v>
      </c>
      <c r="O908" s="30">
        <v>13.4</v>
      </c>
      <c r="P908" s="30">
        <v>24.4</v>
      </c>
      <c r="Q908" s="31">
        <v>28</v>
      </c>
      <c r="R908" s="30">
        <v>328.46</v>
      </c>
      <c r="S908" s="30">
        <v>1.78</v>
      </c>
      <c r="T908" s="30">
        <v>2160</v>
      </c>
      <c r="U908" s="30">
        <v>3840</v>
      </c>
      <c r="V908" s="32">
        <v>8.3000000000000007</v>
      </c>
      <c r="W908" s="30">
        <v>25252</v>
      </c>
      <c r="X908" s="30">
        <v>60</v>
      </c>
      <c r="Y908" s="30">
        <v>33.200000000000003</v>
      </c>
      <c r="Z908" s="29" t="s">
        <v>150</v>
      </c>
      <c r="AA908" s="29" t="s">
        <v>86</v>
      </c>
      <c r="AB908" s="29"/>
      <c r="AC908" s="29"/>
      <c r="AD908" s="29" t="s">
        <v>84</v>
      </c>
      <c r="AE908" s="29" t="s">
        <v>83</v>
      </c>
      <c r="AF908" s="29" t="s">
        <v>542</v>
      </c>
      <c r="AG908" s="29" t="s">
        <v>105</v>
      </c>
      <c r="AH908" s="29" t="s">
        <v>120</v>
      </c>
      <c r="AI908" s="29" t="s">
        <v>105</v>
      </c>
      <c r="AJ908" s="29" t="s">
        <v>120</v>
      </c>
      <c r="AK908" s="29" t="s">
        <v>86</v>
      </c>
      <c r="AL908" s="29" t="s">
        <v>87</v>
      </c>
      <c r="AM908" s="29" t="s">
        <v>105</v>
      </c>
      <c r="AN908" s="29" t="s">
        <v>86</v>
      </c>
      <c r="AO908" s="29" t="s">
        <v>86</v>
      </c>
      <c r="AP908" s="29" t="s">
        <v>86</v>
      </c>
      <c r="AQ908" s="29" t="s">
        <v>96</v>
      </c>
      <c r="AR908" s="29" t="s">
        <v>105</v>
      </c>
      <c r="AS908" s="29" t="s">
        <v>84</v>
      </c>
      <c r="AT908" s="29" t="s">
        <v>89</v>
      </c>
      <c r="AU908" s="29" t="s">
        <v>105</v>
      </c>
      <c r="AV908" s="30">
        <v>5</v>
      </c>
      <c r="AW908" s="29" t="s">
        <v>84</v>
      </c>
      <c r="AX908" s="29" t="s">
        <v>83</v>
      </c>
      <c r="AY908" s="30">
        <v>300</v>
      </c>
      <c r="AZ908" s="30">
        <v>288</v>
      </c>
      <c r="BA908" s="30">
        <v>286</v>
      </c>
      <c r="BB908" s="30">
        <v>200</v>
      </c>
      <c r="BC908" s="29"/>
      <c r="BD908" s="29"/>
      <c r="BE908" s="30">
        <v>33.35</v>
      </c>
      <c r="BF908" s="29"/>
      <c r="BG908" s="30">
        <v>0.25</v>
      </c>
      <c r="BH908" s="29"/>
      <c r="BI908" s="29"/>
      <c r="BJ908" s="30">
        <v>0.19</v>
      </c>
      <c r="BK908" s="30">
        <v>103.68</v>
      </c>
      <c r="BL908" s="30">
        <v>103.68</v>
      </c>
      <c r="BM908" s="30">
        <v>105.5</v>
      </c>
      <c r="BN908" s="29"/>
      <c r="BO908" s="29"/>
      <c r="BP908" s="30">
        <v>0.26</v>
      </c>
      <c r="BQ908" s="30">
        <v>0.32</v>
      </c>
      <c r="BR908" s="29"/>
      <c r="BS908" s="30">
        <v>33.51</v>
      </c>
      <c r="BT908" s="30">
        <v>104.57</v>
      </c>
      <c r="BU908" s="29"/>
      <c r="BV908" s="30">
        <v>0</v>
      </c>
      <c r="BW908" s="28">
        <v>766</v>
      </c>
      <c r="BX908" s="33">
        <f t="shared" si="102"/>
        <v>103.67459999999998</v>
      </c>
      <c r="BY908" s="34">
        <f>IF(COUNTIF($G$2:G908,G908)=1,1,0)</f>
        <v>1</v>
      </c>
      <c r="BZ908" s="34">
        <f t="shared" si="103"/>
        <v>2</v>
      </c>
      <c r="CA908" s="28" t="s">
        <v>3405</v>
      </c>
      <c r="CB908" s="34" t="b">
        <f t="shared" si="108"/>
        <v>0</v>
      </c>
      <c r="CC908" s="34" t="b">
        <f t="shared" si="104"/>
        <v>0</v>
      </c>
      <c r="CD908" s="34" t="b">
        <f t="array" ref="CD908">ISNUMBER(SEARCH("Touch Screen",$AJ908))</f>
        <v>0</v>
      </c>
      <c r="CE908" s="34"/>
      <c r="CF908" s="34"/>
      <c r="CG908" s="32">
        <v>33.200000000000003</v>
      </c>
      <c r="CH908" s="28">
        <v>1</v>
      </c>
      <c r="CI908" s="33">
        <f>('2. AC Monitors'!$A$8*'1. Version 7 Dataset'!$R908)+('1. Version 7 Dataset'!$V908*'2. AC Monitors'!$B$8)+'2. AC Monitors'!$C$8</f>
        <v>82.932119999999998</v>
      </c>
      <c r="CJ908" s="35">
        <f>BX908-('2. AC Monitors'!$B$8*V908)</f>
        <v>68.814599999999984</v>
      </c>
      <c r="CK908" s="33">
        <f>IF($CH908=0,CJ908,CJ908-('2. AC Monitors'!$A$15*'1. Version 7 Dataset'!$CG908))</f>
        <v>64.166599999999988</v>
      </c>
      <c r="CL908" s="33">
        <f>IF($CC908=TRUE,'1. Version 7 Dataset'!CK908-($CI908*'2. AC Monitors'!$B$15),'1. Version 7 Dataset'!CK908)</f>
        <v>64.166599999999988</v>
      </c>
      <c r="CM908" s="33">
        <f>IF($CD908=TRUE,CL908-($CI908*'2. AC Monitors'!$D$15),CL908)</f>
        <v>64.166599999999988</v>
      </c>
      <c r="CN908" s="33">
        <f>IF($CB908=TRUE,CM908-($CI908*'2. AC Monitors'!$E$15),CM908)</f>
        <v>64.166599999999988</v>
      </c>
      <c r="CO908" s="33">
        <f>IF($CA908="DC",CN908+(CI908*(1-'2. AC Monitors'!$D$21)),CN908)</f>
        <v>64.166599999999988</v>
      </c>
      <c r="CP908" s="35">
        <f>('2. AC Monitors'!$A$8*'1. Version 7 Dataset'!$R908)+'2. AC Monitors'!$C$8</f>
        <v>48.072119999999998</v>
      </c>
      <c r="CQ908" s="35">
        <f t="shared" si="105"/>
        <v>0</v>
      </c>
      <c r="CR908" s="33">
        <f>(IF(CD908=TRUE,CI908+(CI908*'2. AC Monitors'!$D$15),'1. Version 7 Dataset'!CI908))*0.85</f>
        <v>70.492301999999995</v>
      </c>
      <c r="CS908" s="35">
        <f t="shared" si="106"/>
        <v>0</v>
      </c>
      <c r="CT908" s="35">
        <f>($AZ908*$R908*'3. Signage Displays'!$A$7)+'3. Signage Displays'!$B$7*TANH('3. Signage Displays'!$C$7*('1. Version 7 Dataset'!$R908+'3. Signage Displays'!$D$7)+'3. Signage Displays'!$E$7)+'3. Signage Displays'!$F$7</f>
        <v>38.6152395621069</v>
      </c>
      <c r="CU908" s="36">
        <f>($AZ908*$R908*'3. Signage Displays'!$A$7)</f>
        <v>3.7838592000000002</v>
      </c>
      <c r="CV908" s="37">
        <f>BE908-(AZ908*R908*'3. Signage Displays'!$A$7)</f>
        <v>29.566140799999999</v>
      </c>
      <c r="CW908" s="37">
        <f>IF(CC908=TRUE,CV908-(CT908*'3. Signage Displays'!$A$12),CV908)</f>
        <v>29.566140799999999</v>
      </c>
      <c r="CX908" s="38">
        <f>'3. Signage Displays'!$B$7*TANH('3. Signage Displays'!$C$7*('1. Version 7 Dataset'!R908+'3. Signage Displays'!$D$7)+'3. Signage Displays'!$E$7)+'3. Signage Displays'!$F$7</f>
        <v>34.831380362106898</v>
      </c>
      <c r="CY908" s="28">
        <f t="shared" si="107"/>
        <v>1</v>
      </c>
    </row>
    <row r="909" spans="1:103" s="17" customFormat="1" ht="19.5" customHeight="1">
      <c r="A909" s="28">
        <v>814</v>
      </c>
      <c r="B909" s="29" t="s">
        <v>1871</v>
      </c>
      <c r="C909" s="29" t="s">
        <v>1983</v>
      </c>
      <c r="D909" s="29" t="s">
        <v>1984</v>
      </c>
      <c r="E909" s="29" t="s">
        <v>1873</v>
      </c>
      <c r="F909" s="29" t="s">
        <v>1983</v>
      </c>
      <c r="G909" s="29" t="s">
        <v>1984</v>
      </c>
      <c r="H909" s="29" t="s">
        <v>1985</v>
      </c>
      <c r="I909" s="29" t="s">
        <v>78</v>
      </c>
      <c r="J909" s="29" t="s">
        <v>79</v>
      </c>
      <c r="K909" s="29"/>
      <c r="L909" s="29" t="s">
        <v>80</v>
      </c>
      <c r="M909" s="29"/>
      <c r="N909" s="30">
        <v>1000</v>
      </c>
      <c r="O909" s="30">
        <v>13.2</v>
      </c>
      <c r="P909" s="30">
        <v>23.5</v>
      </c>
      <c r="Q909" s="31">
        <v>27</v>
      </c>
      <c r="R909" s="30">
        <v>310.47000000000003</v>
      </c>
      <c r="S909" s="30">
        <v>1.78</v>
      </c>
      <c r="T909" s="30">
        <v>2160</v>
      </c>
      <c r="U909" s="30">
        <v>3840</v>
      </c>
      <c r="V909" s="32">
        <v>8.3000000000000007</v>
      </c>
      <c r="W909" s="30">
        <v>26716</v>
      </c>
      <c r="X909" s="30">
        <v>60</v>
      </c>
      <c r="Y909" s="30">
        <v>100</v>
      </c>
      <c r="Z909" s="29" t="s">
        <v>81</v>
      </c>
      <c r="AA909" s="29" t="s">
        <v>86</v>
      </c>
      <c r="AB909" s="29"/>
      <c r="AC909" s="29"/>
      <c r="AD909" s="29" t="s">
        <v>84</v>
      </c>
      <c r="AE909" s="29" t="s">
        <v>83</v>
      </c>
      <c r="AF909" s="29" t="s">
        <v>519</v>
      </c>
      <c r="AG909" s="29" t="s">
        <v>1896</v>
      </c>
      <c r="AH909" s="29" t="s">
        <v>1284</v>
      </c>
      <c r="AI909" s="29"/>
      <c r="AJ909" s="29" t="s">
        <v>86</v>
      </c>
      <c r="AK909" s="29" t="s">
        <v>86</v>
      </c>
      <c r="AL909" s="29" t="s">
        <v>87</v>
      </c>
      <c r="AM909" s="29" t="s">
        <v>1896</v>
      </c>
      <c r="AN909" s="29" t="s">
        <v>86</v>
      </c>
      <c r="AO909" s="29" t="s">
        <v>86</v>
      </c>
      <c r="AP909" s="29" t="s">
        <v>86</v>
      </c>
      <c r="AQ909" s="29" t="s">
        <v>96</v>
      </c>
      <c r="AR909" s="29"/>
      <c r="AS909" s="29" t="s">
        <v>84</v>
      </c>
      <c r="AT909" s="29" t="s">
        <v>121</v>
      </c>
      <c r="AU909" s="29"/>
      <c r="AV909" s="29"/>
      <c r="AW909" s="29" t="s">
        <v>84</v>
      </c>
      <c r="AX909" s="29" t="s">
        <v>84</v>
      </c>
      <c r="AY909" s="30">
        <v>300</v>
      </c>
      <c r="AZ909" s="30">
        <v>330.2</v>
      </c>
      <c r="BA909" s="30">
        <v>328.6</v>
      </c>
      <c r="BB909" s="30">
        <v>328.6</v>
      </c>
      <c r="BC909" s="29"/>
      <c r="BD909" s="29"/>
      <c r="BE909" s="30">
        <v>25.66</v>
      </c>
      <c r="BF909" s="29"/>
      <c r="BG909" s="30">
        <v>0.35</v>
      </c>
      <c r="BH909" s="29"/>
      <c r="BI909" s="29"/>
      <c r="BJ909" s="30">
        <v>0.32</v>
      </c>
      <c r="BK909" s="29"/>
      <c r="BL909" s="30">
        <v>80.67</v>
      </c>
      <c r="BM909" s="30">
        <v>101.94</v>
      </c>
      <c r="BN909" s="29"/>
      <c r="BO909" s="29"/>
      <c r="BP909" s="30">
        <v>0.39</v>
      </c>
      <c r="BQ909" s="30">
        <v>0.42</v>
      </c>
      <c r="BR909" s="30">
        <v>0.42</v>
      </c>
      <c r="BS909" s="30">
        <v>25.51</v>
      </c>
      <c r="BT909" s="30">
        <v>25.51</v>
      </c>
      <c r="BU909" s="29"/>
      <c r="BV909" s="30">
        <v>0</v>
      </c>
      <c r="BW909" s="28">
        <v>814</v>
      </c>
      <c r="BX909" s="33">
        <f t="shared" si="102"/>
        <v>80.666459999999987</v>
      </c>
      <c r="BY909" s="34">
        <f>IF(COUNTIF($G$2:G909,G909)=1,1,0)</f>
        <v>1</v>
      </c>
      <c r="BZ909" s="34">
        <f t="shared" si="103"/>
        <v>2</v>
      </c>
      <c r="CA909" s="28" t="s">
        <v>3405</v>
      </c>
      <c r="CB909" s="34" t="b">
        <f t="shared" si="108"/>
        <v>0</v>
      </c>
      <c r="CC909" s="34" t="b">
        <f t="shared" si="104"/>
        <v>0</v>
      </c>
      <c r="CD909" s="34" t="b">
        <f t="array" ref="CD909">ISNUMBER(SEARCH("Touch Screen",$AJ909))</f>
        <v>0</v>
      </c>
      <c r="CE909" s="34"/>
      <c r="CF909" s="34"/>
      <c r="CG909" s="32">
        <v>100</v>
      </c>
      <c r="CH909" s="28">
        <v>0</v>
      </c>
      <c r="CI909" s="33">
        <f>('2. AC Monitors'!$A$8*'1. Version 7 Dataset'!$R909)+('1. Version 7 Dataset'!$V909*'2. AC Monitors'!$B$8)+'2. AC Monitors'!$C$8</f>
        <v>80.737340000000017</v>
      </c>
      <c r="CJ909" s="35">
        <f>BX909-('2. AC Monitors'!$B$8*V909)</f>
        <v>45.80645999999998</v>
      </c>
      <c r="CK909" s="33">
        <f>IF($CH909=0,CJ909,CJ909-('2. AC Monitors'!$A$15*'1. Version 7 Dataset'!$CG909))</f>
        <v>45.80645999999998</v>
      </c>
      <c r="CL909" s="33">
        <f>IF($CC909=TRUE,'1. Version 7 Dataset'!CK909-($CI909*'2. AC Monitors'!$B$15),'1. Version 7 Dataset'!CK909)</f>
        <v>45.80645999999998</v>
      </c>
      <c r="CM909" s="33">
        <f>IF($CD909=TRUE,CL909-($CI909*'2. AC Monitors'!$D$15),CL909)</f>
        <v>45.80645999999998</v>
      </c>
      <c r="CN909" s="33">
        <f>IF($CB909=TRUE,CM909-($CI909*'2. AC Monitors'!$E$15),CM909)</f>
        <v>45.80645999999998</v>
      </c>
      <c r="CO909" s="33">
        <f>IF($CA909="DC",CN909+(CI909*(1-'2. AC Monitors'!$D$21)),CN909)</f>
        <v>45.80645999999998</v>
      </c>
      <c r="CP909" s="35">
        <f>('2. AC Monitors'!$A$8*'1. Version 7 Dataset'!$R909)+'2. AC Monitors'!$C$8</f>
        <v>45.877340000000004</v>
      </c>
      <c r="CQ909" s="35">
        <f t="shared" si="105"/>
        <v>1</v>
      </c>
      <c r="CR909" s="33">
        <f>(IF(CD909=TRUE,CI909+(CI909*'2. AC Monitors'!$D$15),'1. Version 7 Dataset'!CI909))*0.85</f>
        <v>68.626739000000015</v>
      </c>
      <c r="CS909" s="35">
        <f t="shared" si="106"/>
        <v>0</v>
      </c>
      <c r="CT909" s="35">
        <f>($AZ909*$R909*'3. Signage Displays'!$A$7)+'3. Signage Displays'!$B$7*TANH('3. Signage Displays'!$C$7*('1. Version 7 Dataset'!$R909+'3. Signage Displays'!$D$7)+'3. Signage Displays'!$E$7)+'3. Signage Displays'!$F$7</f>
        <v>37.868002433003596</v>
      </c>
      <c r="CU909" s="36">
        <f>($AZ909*$R909*'3. Signage Displays'!$A$7)</f>
        <v>4.1006877600000005</v>
      </c>
      <c r="CV909" s="37">
        <f>BE909-(AZ909*R909*'3. Signage Displays'!$A$7)</f>
        <v>21.559312240000001</v>
      </c>
      <c r="CW909" s="37">
        <f>IF(CC909=TRUE,CV909-(CT909*'3. Signage Displays'!$A$12),CV909)</f>
        <v>21.559312240000001</v>
      </c>
      <c r="CX909" s="38">
        <f>'3. Signage Displays'!$B$7*TANH('3. Signage Displays'!$C$7*('1. Version 7 Dataset'!R909+'3. Signage Displays'!$D$7)+'3. Signage Displays'!$E$7)+'3. Signage Displays'!$F$7</f>
        <v>33.767314673003597</v>
      </c>
      <c r="CY909" s="28">
        <f t="shared" si="107"/>
        <v>1</v>
      </c>
    </row>
    <row r="910" spans="1:103" s="17" customFormat="1" ht="19.5" customHeight="1">
      <c r="A910" s="28">
        <v>899</v>
      </c>
      <c r="B910" s="29" t="s">
        <v>2545</v>
      </c>
      <c r="C910" s="29" t="s">
        <v>2622</v>
      </c>
      <c r="D910" s="29" t="s">
        <v>2623</v>
      </c>
      <c r="E910" s="29" t="s">
        <v>2547</v>
      </c>
      <c r="F910" s="29" t="s">
        <v>2622</v>
      </c>
      <c r="G910" s="29" t="s">
        <v>2623</v>
      </c>
      <c r="H910" s="29" t="s">
        <v>2624</v>
      </c>
      <c r="I910" s="29" t="s">
        <v>78</v>
      </c>
      <c r="J910" s="29" t="s">
        <v>79</v>
      </c>
      <c r="K910" s="29" t="s">
        <v>105</v>
      </c>
      <c r="L910" s="29" t="s">
        <v>80</v>
      </c>
      <c r="M910" s="29" t="s">
        <v>105</v>
      </c>
      <c r="N910" s="30">
        <v>1000</v>
      </c>
      <c r="O910" s="30">
        <v>13.2</v>
      </c>
      <c r="P910" s="30">
        <v>23.5</v>
      </c>
      <c r="Q910" s="31">
        <v>27</v>
      </c>
      <c r="R910" s="30">
        <v>310.5</v>
      </c>
      <c r="S910" s="30">
        <v>1.78</v>
      </c>
      <c r="T910" s="30">
        <v>2160</v>
      </c>
      <c r="U910" s="30">
        <v>3840</v>
      </c>
      <c r="V910" s="32">
        <v>8.3000000000000007</v>
      </c>
      <c r="W910" s="30">
        <v>26713</v>
      </c>
      <c r="X910" s="30">
        <v>60</v>
      </c>
      <c r="Y910" s="30">
        <v>31.8</v>
      </c>
      <c r="Z910" s="29" t="s">
        <v>150</v>
      </c>
      <c r="AA910" s="29" t="s">
        <v>86</v>
      </c>
      <c r="AB910" s="29"/>
      <c r="AC910" s="29"/>
      <c r="AD910" s="29" t="s">
        <v>84</v>
      </c>
      <c r="AE910" s="29" t="s">
        <v>83</v>
      </c>
      <c r="AF910" s="29" t="s">
        <v>750</v>
      </c>
      <c r="AG910" s="29" t="s">
        <v>105</v>
      </c>
      <c r="AH910" s="29" t="s">
        <v>1098</v>
      </c>
      <c r="AI910" s="29" t="s">
        <v>105</v>
      </c>
      <c r="AJ910" s="29" t="s">
        <v>1098</v>
      </c>
      <c r="AK910" s="29" t="s">
        <v>86</v>
      </c>
      <c r="AL910" s="29" t="s">
        <v>87</v>
      </c>
      <c r="AM910" s="29" t="s">
        <v>105</v>
      </c>
      <c r="AN910" s="29" t="s">
        <v>86</v>
      </c>
      <c r="AO910" s="29" t="s">
        <v>86</v>
      </c>
      <c r="AP910" s="29" t="s">
        <v>86</v>
      </c>
      <c r="AQ910" s="29" t="s">
        <v>96</v>
      </c>
      <c r="AR910" s="29" t="s">
        <v>105</v>
      </c>
      <c r="AS910" s="29" t="s">
        <v>84</v>
      </c>
      <c r="AT910" s="29" t="s">
        <v>89</v>
      </c>
      <c r="AU910" s="29" t="s">
        <v>105</v>
      </c>
      <c r="AV910" s="30">
        <v>1</v>
      </c>
      <c r="AW910" s="29" t="s">
        <v>84</v>
      </c>
      <c r="AX910" s="29" t="s">
        <v>84</v>
      </c>
      <c r="AY910" s="30">
        <v>480</v>
      </c>
      <c r="AZ910" s="30">
        <v>480</v>
      </c>
      <c r="BA910" s="30">
        <v>250</v>
      </c>
      <c r="BB910" s="30">
        <v>200</v>
      </c>
      <c r="BC910" s="30">
        <v>20.239999999999998</v>
      </c>
      <c r="BD910" s="30">
        <v>43.43</v>
      </c>
      <c r="BE910" s="30">
        <v>26.24</v>
      </c>
      <c r="BF910" s="29"/>
      <c r="BG910" s="30">
        <v>0.32</v>
      </c>
      <c r="BH910" s="30">
        <v>0.32</v>
      </c>
      <c r="BI910" s="29"/>
      <c r="BJ910" s="30">
        <v>0.26</v>
      </c>
      <c r="BK910" s="30">
        <v>82.27</v>
      </c>
      <c r="BL910" s="30">
        <v>82.27</v>
      </c>
      <c r="BM910" s="30">
        <v>107</v>
      </c>
      <c r="BN910" s="30">
        <v>20.05</v>
      </c>
      <c r="BO910" s="30">
        <v>42.72</v>
      </c>
      <c r="BP910" s="30">
        <v>0.33</v>
      </c>
      <c r="BQ910" s="30">
        <v>0.38</v>
      </c>
      <c r="BR910" s="29"/>
      <c r="BS910" s="30">
        <v>25.85</v>
      </c>
      <c r="BT910" s="30">
        <v>81.42</v>
      </c>
      <c r="BU910" s="29"/>
      <c r="BV910" s="30">
        <v>0</v>
      </c>
      <c r="BW910" s="28">
        <v>899</v>
      </c>
      <c r="BX910" s="33">
        <f t="shared" si="102"/>
        <v>82.27391999999999</v>
      </c>
      <c r="BY910" s="34">
        <f>IF(COUNTIF($G$2:G910,G910)=1,1,0)</f>
        <v>1</v>
      </c>
      <c r="BZ910" s="34">
        <f t="shared" si="103"/>
        <v>2</v>
      </c>
      <c r="CA910" s="28" t="s">
        <v>3405</v>
      </c>
      <c r="CB910" s="34" t="b">
        <f t="shared" si="108"/>
        <v>0</v>
      </c>
      <c r="CC910" s="34" t="b">
        <f t="shared" si="104"/>
        <v>1</v>
      </c>
      <c r="CD910" s="34" t="b">
        <f t="array" ref="CD910">ISNUMBER(SEARCH("Touch Screen",$AJ910))</f>
        <v>0</v>
      </c>
      <c r="CE910" s="34"/>
      <c r="CF910" s="34"/>
      <c r="CG910" s="32">
        <v>31.8</v>
      </c>
      <c r="CH910" s="28">
        <v>1</v>
      </c>
      <c r="CI910" s="33">
        <f>('2. AC Monitors'!$A$8*'1. Version 7 Dataset'!$R910)+('1. Version 7 Dataset'!$V910*'2. AC Monitors'!$B$8)+'2. AC Monitors'!$C$8</f>
        <v>80.741000000000014</v>
      </c>
      <c r="CJ910" s="35">
        <f>BX910-('2. AC Monitors'!$B$8*V910)</f>
        <v>47.413919999999983</v>
      </c>
      <c r="CK910" s="33">
        <f>IF($CH910=0,CJ910,CJ910-('2. AC Monitors'!$A$15*'1. Version 7 Dataset'!$CG910))</f>
        <v>42.961919999999985</v>
      </c>
      <c r="CL910" s="33">
        <f>IF($CC910=TRUE,'1. Version 7 Dataset'!CK910-($CI910*'2. AC Monitors'!$B$15),'1. Version 7 Dataset'!CK910)</f>
        <v>38.924869999999984</v>
      </c>
      <c r="CM910" s="33">
        <f>IF($CD910=TRUE,CL910-($CI910*'2. AC Monitors'!$D$15),CL910)</f>
        <v>38.924869999999984</v>
      </c>
      <c r="CN910" s="33">
        <f>IF($CB910=TRUE,CM910-($CI910*'2. AC Monitors'!$E$15),CM910)</f>
        <v>38.924869999999984</v>
      </c>
      <c r="CO910" s="33">
        <f>IF($CA910="DC",CN910+(CI910*(1-'2. AC Monitors'!$D$21)),CN910)</f>
        <v>38.924869999999984</v>
      </c>
      <c r="CP910" s="35">
        <f>('2. AC Monitors'!$A$8*'1. Version 7 Dataset'!$R910)+'2. AC Monitors'!$C$8</f>
        <v>45.881</v>
      </c>
      <c r="CQ910" s="35">
        <f t="shared" si="105"/>
        <v>1</v>
      </c>
      <c r="CR910" s="33">
        <f>(IF(CD910=TRUE,CI910+(CI910*'2. AC Monitors'!$D$15),'1. Version 7 Dataset'!CI910))*0.85</f>
        <v>68.629850000000005</v>
      </c>
      <c r="CS910" s="35">
        <f t="shared" si="106"/>
        <v>0</v>
      </c>
      <c r="CT910" s="35">
        <f>($AZ910*$R910*'3. Signage Displays'!$A$7)+'3. Signage Displays'!$B$7*TANH('3. Signage Displays'!$C$7*('1. Version 7 Dataset'!$R910+'3. Signage Displays'!$D$7)+'3. Signage Displays'!$E$7)+'3. Signage Displays'!$F$7</f>
        <v>39.730690977577432</v>
      </c>
      <c r="CU910" s="36">
        <f>($AZ910*$R910*'3. Signage Displays'!$A$7)</f>
        <v>5.9616000000000007</v>
      </c>
      <c r="CV910" s="37">
        <f>BE910-(AZ910*R910*'3. Signage Displays'!$A$7)</f>
        <v>20.278399999999998</v>
      </c>
      <c r="CW910" s="37">
        <f>IF(CC910=TRUE,CV910-(CT910*'3. Signage Displays'!$A$12),CV910)</f>
        <v>18.291865451121126</v>
      </c>
      <c r="CX910" s="38">
        <f>'3. Signage Displays'!$B$7*TANH('3. Signage Displays'!$C$7*('1. Version 7 Dataset'!R910+'3. Signage Displays'!$D$7)+'3. Signage Displays'!$E$7)+'3. Signage Displays'!$F$7</f>
        <v>33.769090977577434</v>
      </c>
      <c r="CY910" s="28">
        <f t="shared" si="107"/>
        <v>1</v>
      </c>
    </row>
    <row r="911" spans="1:103" s="17" customFormat="1" ht="19.5" customHeight="1">
      <c r="A911" s="28">
        <v>935</v>
      </c>
      <c r="B911" s="29" t="s">
        <v>1871</v>
      </c>
      <c r="C911" s="29" t="s">
        <v>1989</v>
      </c>
      <c r="D911" s="29" t="s">
        <v>1990</v>
      </c>
      <c r="E911" s="29" t="s">
        <v>1873</v>
      </c>
      <c r="F911" s="29" t="s">
        <v>1989</v>
      </c>
      <c r="G911" s="29" t="s">
        <v>1990</v>
      </c>
      <c r="H911" s="29" t="s">
        <v>1991</v>
      </c>
      <c r="I911" s="29" t="s">
        <v>78</v>
      </c>
      <c r="J911" s="29" t="s">
        <v>79</v>
      </c>
      <c r="K911" s="29" t="s">
        <v>105</v>
      </c>
      <c r="L911" s="29" t="s">
        <v>80</v>
      </c>
      <c r="M911" s="29" t="s">
        <v>105</v>
      </c>
      <c r="N911" s="30">
        <v>700</v>
      </c>
      <c r="O911" s="30">
        <v>13.2</v>
      </c>
      <c r="P911" s="30">
        <v>23.5</v>
      </c>
      <c r="Q911" s="31">
        <v>27</v>
      </c>
      <c r="R911" s="30">
        <v>310</v>
      </c>
      <c r="S911" s="30">
        <v>1.78</v>
      </c>
      <c r="T911" s="30">
        <v>2160</v>
      </c>
      <c r="U911" s="30">
        <v>3840</v>
      </c>
      <c r="V911" s="32">
        <v>8.3000000000000007</v>
      </c>
      <c r="W911" s="30">
        <v>26742</v>
      </c>
      <c r="X911" s="30">
        <v>60</v>
      </c>
      <c r="Y911" s="30">
        <v>33.5</v>
      </c>
      <c r="Z911" s="29" t="s">
        <v>150</v>
      </c>
      <c r="AA911" s="29" t="s">
        <v>86</v>
      </c>
      <c r="AB911" s="29"/>
      <c r="AC911" s="29"/>
      <c r="AD911" s="29" t="s">
        <v>84</v>
      </c>
      <c r="AE911" s="29" t="s">
        <v>83</v>
      </c>
      <c r="AF911" s="29" t="s">
        <v>168</v>
      </c>
      <c r="AG911" s="29" t="s">
        <v>105</v>
      </c>
      <c r="AH911" s="29" t="s">
        <v>86</v>
      </c>
      <c r="AI911" s="29" t="s">
        <v>105</v>
      </c>
      <c r="AJ911" s="29" t="s">
        <v>86</v>
      </c>
      <c r="AK911" s="29" t="s">
        <v>86</v>
      </c>
      <c r="AL911" s="29" t="s">
        <v>87</v>
      </c>
      <c r="AM911" s="29" t="s">
        <v>105</v>
      </c>
      <c r="AN911" s="29" t="s">
        <v>86</v>
      </c>
      <c r="AO911" s="29" t="s">
        <v>86</v>
      </c>
      <c r="AP911" s="29" t="s">
        <v>86</v>
      </c>
      <c r="AQ911" s="29" t="s">
        <v>96</v>
      </c>
      <c r="AR911" s="29" t="s">
        <v>105</v>
      </c>
      <c r="AS911" s="29" t="s">
        <v>84</v>
      </c>
      <c r="AT911" s="29" t="s">
        <v>89</v>
      </c>
      <c r="AU911" s="29" t="s">
        <v>105</v>
      </c>
      <c r="AV911" s="30">
        <v>4</v>
      </c>
      <c r="AW911" s="29" t="s">
        <v>84</v>
      </c>
      <c r="AX911" s="29" t="s">
        <v>83</v>
      </c>
      <c r="AY911" s="30">
        <v>250</v>
      </c>
      <c r="AZ911" s="30">
        <v>269</v>
      </c>
      <c r="BA911" s="30">
        <v>265</v>
      </c>
      <c r="BB911" s="30">
        <v>200</v>
      </c>
      <c r="BC911" s="29"/>
      <c r="BD911" s="29"/>
      <c r="BE911" s="30">
        <v>23.25</v>
      </c>
      <c r="BF911" s="29"/>
      <c r="BG911" s="30">
        <v>0.24</v>
      </c>
      <c r="BH911" s="30">
        <v>0.5</v>
      </c>
      <c r="BI911" s="29"/>
      <c r="BJ911" s="30">
        <v>0.14000000000000001</v>
      </c>
      <c r="BK911" s="30">
        <v>72.650000000000006</v>
      </c>
      <c r="BL911" s="30">
        <v>98.04</v>
      </c>
      <c r="BM911" s="30">
        <v>101.9</v>
      </c>
      <c r="BN911" s="29"/>
      <c r="BO911" s="29"/>
      <c r="BP911" s="30">
        <v>0.14000000000000001</v>
      </c>
      <c r="BQ911" s="30">
        <v>0.24</v>
      </c>
      <c r="BR911" s="30">
        <v>0.5</v>
      </c>
      <c r="BS911" s="30">
        <v>23.3</v>
      </c>
      <c r="BT911" s="30">
        <v>72.8</v>
      </c>
      <c r="BU911" s="29"/>
      <c r="BV911" s="30">
        <v>0</v>
      </c>
      <c r="BW911" s="28">
        <v>935</v>
      </c>
      <c r="BX911" s="33">
        <f t="shared" si="102"/>
        <v>72.651060000000001</v>
      </c>
      <c r="BY911" s="34">
        <f>IF(COUNTIF($G$2:G911,G911)=1,1,0)</f>
        <v>1</v>
      </c>
      <c r="BZ911" s="34">
        <f t="shared" si="103"/>
        <v>2</v>
      </c>
      <c r="CA911" s="28" t="s">
        <v>3405</v>
      </c>
      <c r="CB911" s="34" t="b">
        <f t="shared" si="108"/>
        <v>0</v>
      </c>
      <c r="CC911" s="34" t="b">
        <f t="shared" si="104"/>
        <v>0</v>
      </c>
      <c r="CD911" s="34" t="b">
        <f t="array" ref="CD911">ISNUMBER(SEARCH("Touch Screen",$AJ911))</f>
        <v>0</v>
      </c>
      <c r="CE911" s="34"/>
      <c r="CF911" s="34"/>
      <c r="CG911" s="32">
        <v>33.5</v>
      </c>
      <c r="CH911" s="28">
        <v>1</v>
      </c>
      <c r="CI911" s="33">
        <f>('2. AC Monitors'!$A$8*'1. Version 7 Dataset'!$R911)+('1. Version 7 Dataset'!$V911*'2. AC Monitors'!$B$8)+'2. AC Monitors'!$C$8</f>
        <v>80.680000000000007</v>
      </c>
      <c r="CJ911" s="35">
        <f>BX911-('2. AC Monitors'!$B$8*V911)</f>
        <v>37.791059999999995</v>
      </c>
      <c r="CK911" s="33">
        <f>IF($CH911=0,CJ911,CJ911-('2. AC Monitors'!$A$15*'1. Version 7 Dataset'!$CG911))</f>
        <v>33.101059999999997</v>
      </c>
      <c r="CL911" s="33">
        <f>IF($CC911=TRUE,'1. Version 7 Dataset'!CK911-($CI911*'2. AC Monitors'!$B$15),'1. Version 7 Dataset'!CK911)</f>
        <v>33.101059999999997</v>
      </c>
      <c r="CM911" s="33">
        <f>IF($CD911=TRUE,CL911-($CI911*'2. AC Monitors'!$D$15),CL911)</f>
        <v>33.101059999999997</v>
      </c>
      <c r="CN911" s="33">
        <f>IF($CB911=TRUE,CM911-($CI911*'2. AC Monitors'!$E$15),CM911)</f>
        <v>33.101059999999997</v>
      </c>
      <c r="CO911" s="33">
        <f>IF($CA911="DC",CN911+(CI911*(1-'2. AC Monitors'!$D$21)),CN911)</f>
        <v>33.101059999999997</v>
      </c>
      <c r="CP911" s="35">
        <f>('2. AC Monitors'!$A$8*'1. Version 7 Dataset'!$R911)+'2. AC Monitors'!$C$8</f>
        <v>45.82</v>
      </c>
      <c r="CQ911" s="35">
        <f t="shared" si="105"/>
        <v>1</v>
      </c>
      <c r="CR911" s="33">
        <f>(IF(CD911=TRUE,CI911+(CI911*'2. AC Monitors'!$D$15),'1. Version 7 Dataset'!CI911))*0.85</f>
        <v>68.578000000000003</v>
      </c>
      <c r="CS911" s="35">
        <f t="shared" si="106"/>
        <v>0</v>
      </c>
      <c r="CT911" s="35">
        <f>($AZ911*$R911*'3. Signage Displays'!$A$7)+'3. Signage Displays'!$B$7*TANH('3. Signage Displays'!$C$7*('1. Version 7 Dataset'!$R911+'3. Signage Displays'!$D$7)+'3. Signage Displays'!$E$7)+'3. Signage Displays'!$F$7</f>
        <v>37.075085103653336</v>
      </c>
      <c r="CU911" s="36">
        <f>($AZ911*$R911*'3. Signage Displays'!$A$7)</f>
        <v>3.3356000000000003</v>
      </c>
      <c r="CV911" s="37">
        <f>BE911-(AZ911*R911*'3. Signage Displays'!$A$7)</f>
        <v>19.914400000000001</v>
      </c>
      <c r="CW911" s="37">
        <f>IF(CC911=TRUE,CV911-(CT911*'3. Signage Displays'!$A$12),CV911)</f>
        <v>19.914400000000001</v>
      </c>
      <c r="CX911" s="38">
        <f>'3. Signage Displays'!$B$7*TANH('3. Signage Displays'!$C$7*('1. Version 7 Dataset'!R911+'3. Signage Displays'!$D$7)+'3. Signage Displays'!$E$7)+'3. Signage Displays'!$F$7</f>
        <v>33.739485103653337</v>
      </c>
      <c r="CY911" s="28">
        <f t="shared" si="107"/>
        <v>1</v>
      </c>
    </row>
    <row r="912" spans="1:103" s="17" customFormat="1" ht="19.5" customHeight="1">
      <c r="A912" s="28">
        <v>940</v>
      </c>
      <c r="B912" s="29" t="s">
        <v>1871</v>
      </c>
      <c r="C912" s="29" t="s">
        <v>1992</v>
      </c>
      <c r="D912" s="29" t="s">
        <v>1993</v>
      </c>
      <c r="E912" s="29" t="s">
        <v>1873</v>
      </c>
      <c r="F912" s="29" t="s">
        <v>1992</v>
      </c>
      <c r="G912" s="29" t="s">
        <v>1993</v>
      </c>
      <c r="H912" s="29" t="s">
        <v>1994</v>
      </c>
      <c r="I912" s="29" t="s">
        <v>78</v>
      </c>
      <c r="J912" s="29" t="s">
        <v>79</v>
      </c>
      <c r="K912" s="29" t="s">
        <v>105</v>
      </c>
      <c r="L912" s="29" t="s">
        <v>80</v>
      </c>
      <c r="M912" s="29" t="s">
        <v>105</v>
      </c>
      <c r="N912" s="30">
        <v>910</v>
      </c>
      <c r="O912" s="30">
        <v>13.2</v>
      </c>
      <c r="P912" s="30">
        <v>23.5</v>
      </c>
      <c r="Q912" s="31">
        <v>27</v>
      </c>
      <c r="R912" s="30">
        <v>310</v>
      </c>
      <c r="S912" s="30">
        <v>1.78</v>
      </c>
      <c r="T912" s="30">
        <v>2160</v>
      </c>
      <c r="U912" s="30">
        <v>3840</v>
      </c>
      <c r="V912" s="32">
        <v>8.3000000000000007</v>
      </c>
      <c r="W912" s="30">
        <v>26742</v>
      </c>
      <c r="X912" s="30">
        <v>60</v>
      </c>
      <c r="Y912" s="30">
        <v>34.200000000000003</v>
      </c>
      <c r="Z912" s="29" t="s">
        <v>150</v>
      </c>
      <c r="AA912" s="29" t="s">
        <v>86</v>
      </c>
      <c r="AB912" s="29"/>
      <c r="AC912" s="29"/>
      <c r="AD912" s="29" t="s">
        <v>83</v>
      </c>
      <c r="AE912" s="29" t="s">
        <v>83</v>
      </c>
      <c r="AF912" s="29" t="s">
        <v>168</v>
      </c>
      <c r="AG912" s="29" t="s">
        <v>105</v>
      </c>
      <c r="AH912" s="29" t="s">
        <v>86</v>
      </c>
      <c r="AI912" s="29" t="s">
        <v>105</v>
      </c>
      <c r="AJ912" s="29" t="s">
        <v>86</v>
      </c>
      <c r="AK912" s="29" t="s">
        <v>86</v>
      </c>
      <c r="AL912" s="29" t="s">
        <v>87</v>
      </c>
      <c r="AM912" s="29" t="s">
        <v>105</v>
      </c>
      <c r="AN912" s="29" t="s">
        <v>86</v>
      </c>
      <c r="AO912" s="29" t="s">
        <v>86</v>
      </c>
      <c r="AP912" s="29" t="s">
        <v>86</v>
      </c>
      <c r="AQ912" s="29" t="s">
        <v>96</v>
      </c>
      <c r="AR912" s="29" t="s">
        <v>105</v>
      </c>
      <c r="AS912" s="29" t="s">
        <v>84</v>
      </c>
      <c r="AT912" s="29" t="s">
        <v>89</v>
      </c>
      <c r="AU912" s="29" t="s">
        <v>105</v>
      </c>
      <c r="AV912" s="30">
        <v>4</v>
      </c>
      <c r="AW912" s="29" t="s">
        <v>84</v>
      </c>
      <c r="AX912" s="29" t="s">
        <v>83</v>
      </c>
      <c r="AY912" s="30">
        <v>280</v>
      </c>
      <c r="AZ912" s="30">
        <v>309</v>
      </c>
      <c r="BA912" s="30">
        <v>305</v>
      </c>
      <c r="BB912" s="30">
        <v>200</v>
      </c>
      <c r="BC912" s="29"/>
      <c r="BD912" s="29"/>
      <c r="BE912" s="30">
        <v>22.33</v>
      </c>
      <c r="BF912" s="29"/>
      <c r="BG912" s="30">
        <v>0.35</v>
      </c>
      <c r="BH912" s="30">
        <v>0.5</v>
      </c>
      <c r="BI912" s="29"/>
      <c r="BJ912" s="30">
        <v>0.14000000000000001</v>
      </c>
      <c r="BK912" s="30">
        <v>70.459999999999994</v>
      </c>
      <c r="BL912" s="30">
        <v>98</v>
      </c>
      <c r="BM912" s="30">
        <v>101.9</v>
      </c>
      <c r="BN912" s="29"/>
      <c r="BO912" s="29"/>
      <c r="BP912" s="30">
        <v>0.14000000000000001</v>
      </c>
      <c r="BQ912" s="30">
        <v>0.35</v>
      </c>
      <c r="BR912" s="30">
        <v>0.5</v>
      </c>
      <c r="BS912" s="30">
        <v>22.35</v>
      </c>
      <c r="BT912" s="30">
        <v>70.52</v>
      </c>
      <c r="BU912" s="29"/>
      <c r="BV912" s="30">
        <v>0</v>
      </c>
      <c r="BW912" s="28">
        <v>940</v>
      </c>
      <c r="BX912" s="33">
        <f t="shared" si="102"/>
        <v>70.456679999999992</v>
      </c>
      <c r="BY912" s="34">
        <f>IF(COUNTIF($G$2:G912,G912)=1,1,0)</f>
        <v>1</v>
      </c>
      <c r="BZ912" s="34">
        <f t="shared" si="103"/>
        <v>2</v>
      </c>
      <c r="CA912" s="28" t="s">
        <v>3405</v>
      </c>
      <c r="CB912" s="34" t="b">
        <f t="shared" si="108"/>
        <v>0</v>
      </c>
      <c r="CC912" s="34" t="b">
        <f t="shared" si="104"/>
        <v>0</v>
      </c>
      <c r="CD912" s="34" t="b">
        <f t="array" ref="CD912">ISNUMBER(SEARCH("Touch Screen",$AJ912))</f>
        <v>0</v>
      </c>
      <c r="CE912" s="34"/>
      <c r="CF912" s="34"/>
      <c r="CG912" s="32">
        <v>34.200000000000003</v>
      </c>
      <c r="CH912" s="28">
        <v>1</v>
      </c>
      <c r="CI912" s="33">
        <f>('2. AC Monitors'!$A$8*'1. Version 7 Dataset'!$R912)+('1. Version 7 Dataset'!$V912*'2. AC Monitors'!$B$8)+'2. AC Monitors'!$C$8</f>
        <v>80.680000000000007</v>
      </c>
      <c r="CJ912" s="35">
        <f>BX912-('2. AC Monitors'!$B$8*V912)</f>
        <v>35.596679999999985</v>
      </c>
      <c r="CK912" s="33">
        <f>IF($CH912=0,CJ912,CJ912-('2. AC Monitors'!$A$15*'1. Version 7 Dataset'!$CG912))</f>
        <v>30.808679999999985</v>
      </c>
      <c r="CL912" s="33">
        <f>IF($CC912=TRUE,'1. Version 7 Dataset'!CK912-($CI912*'2. AC Monitors'!$B$15),'1. Version 7 Dataset'!CK912)</f>
        <v>30.808679999999985</v>
      </c>
      <c r="CM912" s="33">
        <f>IF($CD912=TRUE,CL912-($CI912*'2. AC Monitors'!$D$15),CL912)</f>
        <v>30.808679999999985</v>
      </c>
      <c r="CN912" s="33">
        <f>IF($CB912=TRUE,CM912-($CI912*'2. AC Monitors'!$E$15),CM912)</f>
        <v>30.808679999999985</v>
      </c>
      <c r="CO912" s="33">
        <f>IF($CA912="DC",CN912+(CI912*(1-'2. AC Monitors'!$D$21)),CN912)</f>
        <v>30.808679999999985</v>
      </c>
      <c r="CP912" s="35">
        <f>('2. AC Monitors'!$A$8*'1. Version 7 Dataset'!$R912)+'2. AC Monitors'!$C$8</f>
        <v>45.82</v>
      </c>
      <c r="CQ912" s="35">
        <f t="shared" si="105"/>
        <v>1</v>
      </c>
      <c r="CR912" s="33">
        <f>(IF(CD912=TRUE,CI912+(CI912*'2. AC Monitors'!$D$15),'1. Version 7 Dataset'!CI912))*0.85</f>
        <v>68.578000000000003</v>
      </c>
      <c r="CS912" s="35">
        <f t="shared" si="106"/>
        <v>0</v>
      </c>
      <c r="CT912" s="35">
        <f>($AZ912*$R912*'3. Signage Displays'!$A$7)+'3. Signage Displays'!$B$7*TANH('3. Signage Displays'!$C$7*('1. Version 7 Dataset'!$R912+'3. Signage Displays'!$D$7)+'3. Signage Displays'!$E$7)+'3. Signage Displays'!$F$7</f>
        <v>37.571085103653346</v>
      </c>
      <c r="CU912" s="36">
        <f>($AZ912*$R912*'3. Signage Displays'!$A$7)</f>
        <v>3.8316000000000003</v>
      </c>
      <c r="CV912" s="37">
        <f>BE912-(AZ912*R912*'3. Signage Displays'!$A$7)</f>
        <v>18.498399999999997</v>
      </c>
      <c r="CW912" s="37">
        <f>IF(CC912=TRUE,CV912-(CT912*'3. Signage Displays'!$A$12),CV912)</f>
        <v>18.498399999999997</v>
      </c>
      <c r="CX912" s="38">
        <f>'3. Signage Displays'!$B$7*TANH('3. Signage Displays'!$C$7*('1. Version 7 Dataset'!R912+'3. Signage Displays'!$D$7)+'3. Signage Displays'!$E$7)+'3. Signage Displays'!$F$7</f>
        <v>33.739485103653337</v>
      </c>
      <c r="CY912" s="28">
        <f t="shared" si="107"/>
        <v>1</v>
      </c>
    </row>
    <row r="913" spans="1:103" s="17" customFormat="1" ht="19.5" customHeight="1">
      <c r="A913" s="28">
        <v>941</v>
      </c>
      <c r="B913" s="29" t="s">
        <v>1871</v>
      </c>
      <c r="C913" s="29" t="s">
        <v>1998</v>
      </c>
      <c r="D913" s="29" t="s">
        <v>1999</v>
      </c>
      <c r="E913" s="29" t="s">
        <v>1873</v>
      </c>
      <c r="F913" s="29" t="s">
        <v>1998</v>
      </c>
      <c r="G913" s="29" t="s">
        <v>1999</v>
      </c>
      <c r="H913" s="29"/>
      <c r="I913" s="29" t="s">
        <v>78</v>
      </c>
      <c r="J913" s="29" t="s">
        <v>79</v>
      </c>
      <c r="K913" s="29" t="s">
        <v>105</v>
      </c>
      <c r="L913" s="29" t="s">
        <v>80</v>
      </c>
      <c r="M913" s="29" t="s">
        <v>105</v>
      </c>
      <c r="N913" s="30">
        <v>910</v>
      </c>
      <c r="O913" s="30">
        <v>13.2</v>
      </c>
      <c r="P913" s="30">
        <v>23.5</v>
      </c>
      <c r="Q913" s="31">
        <v>27</v>
      </c>
      <c r="R913" s="30">
        <v>310</v>
      </c>
      <c r="S913" s="30">
        <v>1.78</v>
      </c>
      <c r="T913" s="30">
        <v>2160</v>
      </c>
      <c r="U913" s="30">
        <v>3840</v>
      </c>
      <c r="V913" s="32">
        <v>8.3000000000000007</v>
      </c>
      <c r="W913" s="30">
        <v>26742</v>
      </c>
      <c r="X913" s="30">
        <v>60</v>
      </c>
      <c r="Y913" s="30">
        <v>34.200000000000003</v>
      </c>
      <c r="Z913" s="29" t="s">
        <v>150</v>
      </c>
      <c r="AA913" s="29" t="s">
        <v>86</v>
      </c>
      <c r="AB913" s="29"/>
      <c r="AC913" s="29"/>
      <c r="AD913" s="29" t="s">
        <v>83</v>
      </c>
      <c r="AE913" s="29" t="s">
        <v>83</v>
      </c>
      <c r="AF913" s="29" t="s">
        <v>168</v>
      </c>
      <c r="AG913" s="29" t="s">
        <v>105</v>
      </c>
      <c r="AH913" s="29" t="s">
        <v>86</v>
      </c>
      <c r="AI913" s="29" t="s">
        <v>105</v>
      </c>
      <c r="AJ913" s="29" t="s">
        <v>86</v>
      </c>
      <c r="AK913" s="29" t="s">
        <v>86</v>
      </c>
      <c r="AL913" s="29" t="s">
        <v>87</v>
      </c>
      <c r="AM913" s="29" t="s">
        <v>105</v>
      </c>
      <c r="AN913" s="29" t="s">
        <v>86</v>
      </c>
      <c r="AO913" s="29" t="s">
        <v>86</v>
      </c>
      <c r="AP913" s="29" t="s">
        <v>86</v>
      </c>
      <c r="AQ913" s="29" t="s">
        <v>96</v>
      </c>
      <c r="AR913" s="29" t="s">
        <v>105</v>
      </c>
      <c r="AS913" s="29" t="s">
        <v>84</v>
      </c>
      <c r="AT913" s="29" t="s">
        <v>89</v>
      </c>
      <c r="AU913" s="29" t="s">
        <v>105</v>
      </c>
      <c r="AV913" s="30">
        <v>4</v>
      </c>
      <c r="AW913" s="29" t="s">
        <v>84</v>
      </c>
      <c r="AX913" s="29" t="s">
        <v>83</v>
      </c>
      <c r="AY913" s="30">
        <v>270</v>
      </c>
      <c r="AZ913" s="30">
        <v>340</v>
      </c>
      <c r="BA913" s="30">
        <v>285</v>
      </c>
      <c r="BB913" s="30">
        <v>200</v>
      </c>
      <c r="BC913" s="29"/>
      <c r="BD913" s="29"/>
      <c r="BE913" s="30">
        <v>22.78</v>
      </c>
      <c r="BF913" s="29"/>
      <c r="BG913" s="30">
        <v>0.25</v>
      </c>
      <c r="BH913" s="30">
        <v>0.5</v>
      </c>
      <c r="BI913" s="29"/>
      <c r="BJ913" s="30">
        <v>0.17</v>
      </c>
      <c r="BK913" s="30">
        <v>71.27</v>
      </c>
      <c r="BL913" s="30">
        <v>98</v>
      </c>
      <c r="BM913" s="30">
        <v>101.9</v>
      </c>
      <c r="BN913" s="29"/>
      <c r="BO913" s="29"/>
      <c r="BP913" s="30">
        <v>0.17</v>
      </c>
      <c r="BQ913" s="30">
        <v>0.25</v>
      </c>
      <c r="BR913" s="30">
        <v>0.5</v>
      </c>
      <c r="BS913" s="30">
        <v>22.65</v>
      </c>
      <c r="BT913" s="30">
        <v>70.87</v>
      </c>
      <c r="BU913" s="29"/>
      <c r="BV913" s="30">
        <v>0</v>
      </c>
      <c r="BW913" s="28">
        <v>941</v>
      </c>
      <c r="BX913" s="33">
        <f t="shared" si="102"/>
        <v>71.266980000000004</v>
      </c>
      <c r="BY913" s="34">
        <f>IF(COUNTIF($G$2:G913,G913)=1,1,0)</f>
        <v>1</v>
      </c>
      <c r="BZ913" s="34">
        <f t="shared" si="103"/>
        <v>2</v>
      </c>
      <c r="CA913" s="28" t="s">
        <v>3405</v>
      </c>
      <c r="CB913" s="34" t="b">
        <f t="shared" si="108"/>
        <v>0</v>
      </c>
      <c r="CC913" s="34" t="b">
        <f t="shared" si="104"/>
        <v>0</v>
      </c>
      <c r="CD913" s="34" t="b">
        <f t="array" ref="CD913">ISNUMBER(SEARCH("Touch Screen",$AJ913))</f>
        <v>0</v>
      </c>
      <c r="CE913" s="34"/>
      <c r="CF913" s="34"/>
      <c r="CG913" s="32">
        <v>34.200000000000003</v>
      </c>
      <c r="CH913" s="28">
        <v>1</v>
      </c>
      <c r="CI913" s="33">
        <f>('2. AC Monitors'!$A$8*'1. Version 7 Dataset'!$R913)+('1. Version 7 Dataset'!$V913*'2. AC Monitors'!$B$8)+'2. AC Monitors'!$C$8</f>
        <v>80.680000000000007</v>
      </c>
      <c r="CJ913" s="35">
        <f>BX913-('2. AC Monitors'!$B$8*V913)</f>
        <v>36.406979999999997</v>
      </c>
      <c r="CK913" s="33">
        <f>IF($CH913=0,CJ913,CJ913-('2. AC Monitors'!$A$15*'1. Version 7 Dataset'!$CG913))</f>
        <v>31.618979999999997</v>
      </c>
      <c r="CL913" s="33">
        <f>IF($CC913=TRUE,'1. Version 7 Dataset'!CK913-($CI913*'2. AC Monitors'!$B$15),'1. Version 7 Dataset'!CK913)</f>
        <v>31.618979999999997</v>
      </c>
      <c r="CM913" s="33">
        <f>IF($CD913=TRUE,CL913-($CI913*'2. AC Monitors'!$D$15),CL913)</f>
        <v>31.618979999999997</v>
      </c>
      <c r="CN913" s="33">
        <f>IF($CB913=TRUE,CM913-($CI913*'2. AC Monitors'!$E$15),CM913)</f>
        <v>31.618979999999997</v>
      </c>
      <c r="CO913" s="33">
        <f>IF($CA913="DC",CN913+(CI913*(1-'2. AC Monitors'!$D$21)),CN913)</f>
        <v>31.618979999999997</v>
      </c>
      <c r="CP913" s="35">
        <f>('2. AC Monitors'!$A$8*'1. Version 7 Dataset'!$R913)+'2. AC Monitors'!$C$8</f>
        <v>45.82</v>
      </c>
      <c r="CQ913" s="35">
        <f t="shared" si="105"/>
        <v>1</v>
      </c>
      <c r="CR913" s="33">
        <f>(IF(CD913=TRUE,CI913+(CI913*'2. AC Monitors'!$D$15),'1. Version 7 Dataset'!CI913))*0.85</f>
        <v>68.578000000000003</v>
      </c>
      <c r="CS913" s="35">
        <f t="shared" si="106"/>
        <v>0</v>
      </c>
      <c r="CT913" s="35">
        <f>($AZ913*$R913*'3. Signage Displays'!$A$7)+'3. Signage Displays'!$B$7*TANH('3. Signage Displays'!$C$7*('1. Version 7 Dataset'!$R913+'3. Signage Displays'!$D$7)+'3. Signage Displays'!$E$7)+'3. Signage Displays'!$F$7</f>
        <v>37.955485103653345</v>
      </c>
      <c r="CU913" s="36">
        <f>($AZ913*$R913*'3. Signage Displays'!$A$7)</f>
        <v>4.2160000000000002</v>
      </c>
      <c r="CV913" s="37">
        <f>BE913-(AZ913*R913*'3. Signage Displays'!$A$7)</f>
        <v>18.564</v>
      </c>
      <c r="CW913" s="37">
        <f>IF(CC913=TRUE,CV913-(CT913*'3. Signage Displays'!$A$12),CV913)</f>
        <v>18.564</v>
      </c>
      <c r="CX913" s="38">
        <f>'3. Signage Displays'!$B$7*TANH('3. Signage Displays'!$C$7*('1. Version 7 Dataset'!R913+'3. Signage Displays'!$D$7)+'3. Signage Displays'!$E$7)+'3. Signage Displays'!$F$7</f>
        <v>33.739485103653337</v>
      </c>
      <c r="CY913" s="28">
        <f t="shared" si="107"/>
        <v>1</v>
      </c>
    </row>
    <row r="914" spans="1:103" s="17" customFormat="1" ht="19.5" customHeight="1">
      <c r="A914" s="28">
        <v>982</v>
      </c>
      <c r="B914" s="29" t="s">
        <v>1132</v>
      </c>
      <c r="C914" s="29" t="s">
        <v>1194</v>
      </c>
      <c r="D914" s="29" t="s">
        <v>1194</v>
      </c>
      <c r="E914" s="29" t="s">
        <v>1135</v>
      </c>
      <c r="F914" s="29" t="s">
        <v>1194</v>
      </c>
      <c r="G914" s="29" t="s">
        <v>1194</v>
      </c>
      <c r="H914" s="29"/>
      <c r="I914" s="29" t="s">
        <v>78</v>
      </c>
      <c r="J914" s="29" t="s">
        <v>79</v>
      </c>
      <c r="K914" s="29"/>
      <c r="L914" s="29" t="s">
        <v>80</v>
      </c>
      <c r="M914" s="29"/>
      <c r="N914" s="30">
        <v>1000</v>
      </c>
      <c r="O914" s="30">
        <v>13.2</v>
      </c>
      <c r="P914" s="30">
        <v>23.4</v>
      </c>
      <c r="Q914" s="31">
        <v>26.9</v>
      </c>
      <c r="R914" s="30">
        <v>309.2</v>
      </c>
      <c r="S914" s="30">
        <v>1.78</v>
      </c>
      <c r="T914" s="30">
        <v>2160</v>
      </c>
      <c r="U914" s="30">
        <v>3840</v>
      </c>
      <c r="V914" s="32">
        <v>8.3000000000000007</v>
      </c>
      <c r="W914" s="30">
        <v>26825</v>
      </c>
      <c r="X914" s="30">
        <v>60</v>
      </c>
      <c r="Y914" s="30">
        <v>0.3</v>
      </c>
      <c r="Z914" s="29" t="s">
        <v>86</v>
      </c>
      <c r="AA914" s="29" t="s">
        <v>86</v>
      </c>
      <c r="AB914" s="29"/>
      <c r="AC914" s="29"/>
      <c r="AD914" s="29" t="s">
        <v>84</v>
      </c>
      <c r="AE914" s="29" t="s">
        <v>83</v>
      </c>
      <c r="AF914" s="29" t="s">
        <v>944</v>
      </c>
      <c r="AG914" s="29" t="s">
        <v>1195</v>
      </c>
      <c r="AH914" s="29" t="s">
        <v>86</v>
      </c>
      <c r="AI914" s="29"/>
      <c r="AJ914" s="29" t="s">
        <v>86</v>
      </c>
      <c r="AK914" s="29" t="s">
        <v>86</v>
      </c>
      <c r="AL914" s="29" t="s">
        <v>87</v>
      </c>
      <c r="AM914" s="29" t="s">
        <v>1195</v>
      </c>
      <c r="AN914" s="29" t="s">
        <v>86</v>
      </c>
      <c r="AO914" s="29" t="s">
        <v>86</v>
      </c>
      <c r="AP914" s="29" t="s">
        <v>86</v>
      </c>
      <c r="AQ914" s="29" t="s">
        <v>96</v>
      </c>
      <c r="AR914" s="29"/>
      <c r="AS914" s="29" t="s">
        <v>84</v>
      </c>
      <c r="AT914" s="29" t="s">
        <v>89</v>
      </c>
      <c r="AU914" s="29"/>
      <c r="AV914" s="30">
        <v>1</v>
      </c>
      <c r="AW914" s="29" t="s">
        <v>84</v>
      </c>
      <c r="AX914" s="29" t="s">
        <v>84</v>
      </c>
      <c r="AY914" s="30">
        <v>450</v>
      </c>
      <c r="AZ914" s="30">
        <v>449.7</v>
      </c>
      <c r="BA914" s="30">
        <v>270.39999999999998</v>
      </c>
      <c r="BB914" s="30">
        <v>200.5</v>
      </c>
      <c r="BC914" s="29"/>
      <c r="BD914" s="29"/>
      <c r="BE914" s="30">
        <v>22</v>
      </c>
      <c r="BF914" s="29"/>
      <c r="BG914" s="30">
        <v>0.25</v>
      </c>
      <c r="BH914" s="29"/>
      <c r="BI914" s="29"/>
      <c r="BJ914" s="30">
        <v>0.13</v>
      </c>
      <c r="BK914" s="30">
        <v>68.88</v>
      </c>
      <c r="BL914" s="30">
        <v>68.88</v>
      </c>
      <c r="BM914" s="30">
        <v>101.7</v>
      </c>
      <c r="BN914" s="29"/>
      <c r="BO914" s="29"/>
      <c r="BP914" s="30">
        <v>0.19</v>
      </c>
      <c r="BQ914" s="30">
        <v>0.33</v>
      </c>
      <c r="BR914" s="29"/>
      <c r="BS914" s="30">
        <v>22.79</v>
      </c>
      <c r="BT914" s="30">
        <v>71.75</v>
      </c>
      <c r="BU914" s="29"/>
      <c r="BV914" s="30">
        <v>0</v>
      </c>
      <c r="BW914" s="28">
        <v>982</v>
      </c>
      <c r="BX914" s="33">
        <f t="shared" si="102"/>
        <v>68.875499999999988</v>
      </c>
      <c r="BY914" s="34">
        <f>IF(COUNTIF($G$2:G914,G914)=1,1,0)</f>
        <v>1</v>
      </c>
      <c r="BZ914" s="34">
        <f t="shared" si="103"/>
        <v>2</v>
      </c>
      <c r="CA914" s="28" t="s">
        <v>3405</v>
      </c>
      <c r="CB914" s="34" t="b">
        <f t="shared" si="108"/>
        <v>0</v>
      </c>
      <c r="CC914" s="34" t="b">
        <f t="shared" si="104"/>
        <v>0</v>
      </c>
      <c r="CD914" s="34" t="b">
        <f t="array" ref="CD914">ISNUMBER(SEARCH("Touch Screen",$AJ914))</f>
        <v>0</v>
      </c>
      <c r="CE914" s="34"/>
      <c r="CF914" s="34"/>
      <c r="CG914" s="32">
        <v>0.3</v>
      </c>
      <c r="CH914" s="28">
        <v>0</v>
      </c>
      <c r="CI914" s="33">
        <f>('2. AC Monitors'!$A$8*'1. Version 7 Dataset'!$R914)+('1. Version 7 Dataset'!$V914*'2. AC Monitors'!$B$8)+'2. AC Monitors'!$C$8</f>
        <v>80.582400000000007</v>
      </c>
      <c r="CJ914" s="35">
        <f>BX914-('2. AC Monitors'!$B$8*V914)</f>
        <v>34.015499999999982</v>
      </c>
      <c r="CK914" s="33">
        <f>IF($CH914=0,CJ914,CJ914-('2. AC Monitors'!$A$15*'1. Version 7 Dataset'!$CG914))</f>
        <v>34.015499999999982</v>
      </c>
      <c r="CL914" s="33">
        <f>IF($CC914=TRUE,'1. Version 7 Dataset'!CK914-($CI914*'2. AC Monitors'!$B$15),'1. Version 7 Dataset'!CK914)</f>
        <v>34.015499999999982</v>
      </c>
      <c r="CM914" s="33">
        <f>IF($CD914=TRUE,CL914-($CI914*'2. AC Monitors'!$D$15),CL914)</f>
        <v>34.015499999999982</v>
      </c>
      <c r="CN914" s="33">
        <f>IF($CB914=TRUE,CM914-($CI914*'2. AC Monitors'!$E$15),CM914)</f>
        <v>34.015499999999982</v>
      </c>
      <c r="CO914" s="33">
        <f>IF($CA914="DC",CN914+(CI914*(1-'2. AC Monitors'!$D$21)),CN914)</f>
        <v>34.015499999999982</v>
      </c>
      <c r="CP914" s="35">
        <f>('2. AC Monitors'!$A$8*'1. Version 7 Dataset'!$R914)+'2. AC Monitors'!$C$8</f>
        <v>45.7224</v>
      </c>
      <c r="CQ914" s="35">
        <f t="shared" si="105"/>
        <v>1</v>
      </c>
      <c r="CR914" s="33">
        <f>(IF(CD914=TRUE,CI914+(CI914*'2. AC Monitors'!$D$15),'1. Version 7 Dataset'!CI914))*0.85</f>
        <v>68.495040000000003</v>
      </c>
      <c r="CS914" s="35">
        <f t="shared" si="106"/>
        <v>0</v>
      </c>
      <c r="CT914" s="35">
        <f>($AZ914*$R914*'3. Signage Displays'!$A$7)+'3. Signage Displays'!$B$7*TANH('3. Signage Displays'!$C$7*('1. Version 7 Dataset'!$R914+'3. Signage Displays'!$D$7)+'3. Signage Displays'!$E$7)+'3. Signage Displays'!$F$7</f>
        <v>39.254001781417742</v>
      </c>
      <c r="CU914" s="36">
        <f>($AZ914*$R914*'3. Signage Displays'!$A$7)</f>
        <v>5.5618895999999998</v>
      </c>
      <c r="CV914" s="37">
        <f>BE914-(AZ914*R914*'3. Signage Displays'!$A$7)</f>
        <v>16.438110399999999</v>
      </c>
      <c r="CW914" s="37">
        <f>IF(CC914=TRUE,CV914-(CT914*'3. Signage Displays'!$A$12),CV914)</f>
        <v>16.438110399999999</v>
      </c>
      <c r="CX914" s="38">
        <f>'3. Signage Displays'!$B$7*TANH('3. Signage Displays'!$C$7*('1. Version 7 Dataset'!R914+'3. Signage Displays'!$D$7)+'3. Signage Displays'!$E$7)+'3. Signage Displays'!$F$7</f>
        <v>33.692112181417741</v>
      </c>
      <c r="CY914" s="28">
        <f t="shared" si="107"/>
        <v>1</v>
      </c>
    </row>
    <row r="915" spans="1:103" s="17" customFormat="1" ht="19.5" customHeight="1">
      <c r="A915" s="28">
        <v>995</v>
      </c>
      <c r="B915" s="29" t="s">
        <v>3083</v>
      </c>
      <c r="C915" s="29" t="s">
        <v>3171</v>
      </c>
      <c r="D915" s="29" t="s">
        <v>3172</v>
      </c>
      <c r="E915" s="29" t="s">
        <v>3086</v>
      </c>
      <c r="F915" s="29" t="s">
        <v>3173</v>
      </c>
      <c r="G915" s="29" t="s">
        <v>3172</v>
      </c>
      <c r="H915" s="29" t="s">
        <v>3174</v>
      </c>
      <c r="I915" s="29" t="s">
        <v>78</v>
      </c>
      <c r="J915" s="29" t="s">
        <v>79</v>
      </c>
      <c r="K915" s="29"/>
      <c r="L915" s="29" t="s">
        <v>80</v>
      </c>
      <c r="M915" s="29"/>
      <c r="N915" s="30">
        <v>1000</v>
      </c>
      <c r="O915" s="30">
        <v>13.2</v>
      </c>
      <c r="P915" s="30">
        <v>23.4</v>
      </c>
      <c r="Q915" s="31">
        <v>26.9</v>
      </c>
      <c r="R915" s="30">
        <v>309.2</v>
      </c>
      <c r="S915" s="30">
        <v>1.78</v>
      </c>
      <c r="T915" s="30">
        <v>2160</v>
      </c>
      <c r="U915" s="30">
        <v>3840</v>
      </c>
      <c r="V915" s="32">
        <v>8.3000000000000007</v>
      </c>
      <c r="W915" s="30">
        <v>26825</v>
      </c>
      <c r="X915" s="30">
        <v>60</v>
      </c>
      <c r="Y915" s="30">
        <v>0.3</v>
      </c>
      <c r="Z915" s="29" t="s">
        <v>86</v>
      </c>
      <c r="AA915" s="29" t="s">
        <v>86</v>
      </c>
      <c r="AB915" s="29"/>
      <c r="AC915" s="29"/>
      <c r="AD915" s="29" t="s">
        <v>83</v>
      </c>
      <c r="AE915" s="29" t="s">
        <v>83</v>
      </c>
      <c r="AF915" s="29" t="s">
        <v>208</v>
      </c>
      <c r="AG915" s="29"/>
      <c r="AH915" s="29" t="s">
        <v>86</v>
      </c>
      <c r="AI915" s="29"/>
      <c r="AJ915" s="29" t="s">
        <v>86</v>
      </c>
      <c r="AK915" s="29" t="s">
        <v>86</v>
      </c>
      <c r="AL915" s="29" t="s">
        <v>87</v>
      </c>
      <c r="AM915" s="29"/>
      <c r="AN915" s="29" t="s">
        <v>86</v>
      </c>
      <c r="AO915" s="29" t="s">
        <v>86</v>
      </c>
      <c r="AP915" s="29" t="s">
        <v>86</v>
      </c>
      <c r="AQ915" s="29" t="s">
        <v>96</v>
      </c>
      <c r="AR915" s="29"/>
      <c r="AS915" s="29" t="s">
        <v>84</v>
      </c>
      <c r="AT915" s="29" t="s">
        <v>89</v>
      </c>
      <c r="AU915" s="29"/>
      <c r="AV915" s="30">
        <v>1</v>
      </c>
      <c r="AW915" s="29" t="s">
        <v>84</v>
      </c>
      <c r="AX915" s="29" t="s">
        <v>84</v>
      </c>
      <c r="AY915" s="30">
        <v>400</v>
      </c>
      <c r="AZ915" s="30">
        <v>423.8</v>
      </c>
      <c r="BA915" s="30">
        <v>416.7</v>
      </c>
      <c r="BB915" s="30">
        <v>200.1</v>
      </c>
      <c r="BC915" s="29"/>
      <c r="BD915" s="29"/>
      <c r="BE915" s="30">
        <v>24.15</v>
      </c>
      <c r="BF915" s="29"/>
      <c r="BG915" s="30">
        <v>0.33</v>
      </c>
      <c r="BH915" s="29"/>
      <c r="BI915" s="29"/>
      <c r="BJ915" s="30">
        <v>0.19</v>
      </c>
      <c r="BK915" s="30">
        <v>75.92</v>
      </c>
      <c r="BL915" s="30">
        <v>75.92</v>
      </c>
      <c r="BM915" s="30">
        <v>101.68</v>
      </c>
      <c r="BN915" s="29"/>
      <c r="BO915" s="29"/>
      <c r="BP915" s="30">
        <v>0.24</v>
      </c>
      <c r="BQ915" s="30">
        <v>0.4</v>
      </c>
      <c r="BR915" s="29"/>
      <c r="BS915" s="30">
        <v>24.75</v>
      </c>
      <c r="BT915" s="30">
        <v>78.16</v>
      </c>
      <c r="BU915" s="29"/>
      <c r="BV915" s="30">
        <v>0</v>
      </c>
      <c r="BW915" s="28">
        <v>995</v>
      </c>
      <c r="BX915" s="33">
        <f t="shared" si="102"/>
        <v>75.922919999999976</v>
      </c>
      <c r="BY915" s="34">
        <f>IF(COUNTIF($G$2:G915,G915)=1,1,0)</f>
        <v>1</v>
      </c>
      <c r="BZ915" s="34">
        <f t="shared" si="103"/>
        <v>2</v>
      </c>
      <c r="CA915" s="28" t="s">
        <v>3405</v>
      </c>
      <c r="CB915" s="34" t="b">
        <f t="shared" si="108"/>
        <v>0</v>
      </c>
      <c r="CC915" s="34" t="b">
        <f t="shared" si="104"/>
        <v>0</v>
      </c>
      <c r="CD915" s="34" t="b">
        <f t="array" ref="CD915">ISNUMBER(SEARCH("Touch Screen",$AJ915))</f>
        <v>0</v>
      </c>
      <c r="CE915" s="34"/>
      <c r="CF915" s="34"/>
      <c r="CG915" s="32">
        <v>0.3</v>
      </c>
      <c r="CH915" s="28">
        <v>0</v>
      </c>
      <c r="CI915" s="33">
        <f>('2. AC Monitors'!$A$8*'1. Version 7 Dataset'!$R915)+('1. Version 7 Dataset'!$V915*'2. AC Monitors'!$B$8)+'2. AC Monitors'!$C$8</f>
        <v>80.582400000000007</v>
      </c>
      <c r="CJ915" s="35">
        <f>BX915-('2. AC Monitors'!$B$8*V915)</f>
        <v>41.06291999999997</v>
      </c>
      <c r="CK915" s="33">
        <f>IF($CH915=0,CJ915,CJ915-('2. AC Monitors'!$A$15*'1. Version 7 Dataset'!$CG915))</f>
        <v>41.06291999999997</v>
      </c>
      <c r="CL915" s="33">
        <f>IF($CC915=TRUE,'1. Version 7 Dataset'!CK915-($CI915*'2. AC Monitors'!$B$15),'1. Version 7 Dataset'!CK915)</f>
        <v>41.06291999999997</v>
      </c>
      <c r="CM915" s="33">
        <f>IF($CD915=TRUE,CL915-($CI915*'2. AC Monitors'!$D$15),CL915)</f>
        <v>41.06291999999997</v>
      </c>
      <c r="CN915" s="33">
        <f>IF($CB915=TRUE,CM915-($CI915*'2. AC Monitors'!$E$15),CM915)</f>
        <v>41.06291999999997</v>
      </c>
      <c r="CO915" s="33">
        <f>IF($CA915="DC",CN915+(CI915*(1-'2. AC Monitors'!$D$21)),CN915)</f>
        <v>41.06291999999997</v>
      </c>
      <c r="CP915" s="35">
        <f>('2. AC Monitors'!$A$8*'1. Version 7 Dataset'!$R915)+'2. AC Monitors'!$C$8</f>
        <v>45.7224</v>
      </c>
      <c r="CQ915" s="35">
        <f t="shared" si="105"/>
        <v>1</v>
      </c>
      <c r="CR915" s="33">
        <f>(IF(CD915=TRUE,CI915+(CI915*'2. AC Monitors'!$D$15),'1. Version 7 Dataset'!CI915))*0.85</f>
        <v>68.495040000000003</v>
      </c>
      <c r="CS915" s="35">
        <f t="shared" si="106"/>
        <v>0</v>
      </c>
      <c r="CT915" s="35">
        <f>($AZ915*$R915*'3. Signage Displays'!$A$7)+'3. Signage Displays'!$B$7*TANH('3. Signage Displays'!$C$7*('1. Version 7 Dataset'!$R915+'3. Signage Displays'!$D$7)+'3. Signage Displays'!$E$7)+'3. Signage Displays'!$F$7</f>
        <v>38.933670581417744</v>
      </c>
      <c r="CU915" s="36">
        <f>($AZ915*$R915*'3. Signage Displays'!$A$7)</f>
        <v>5.2415583999999997</v>
      </c>
      <c r="CV915" s="37">
        <f>BE915-(AZ915*R915*'3. Signage Displays'!$A$7)</f>
        <v>18.9084416</v>
      </c>
      <c r="CW915" s="37">
        <f>IF(CC915=TRUE,CV915-(CT915*'3. Signage Displays'!$A$12),CV915)</f>
        <v>18.9084416</v>
      </c>
      <c r="CX915" s="38">
        <f>'3. Signage Displays'!$B$7*TANH('3. Signage Displays'!$C$7*('1. Version 7 Dataset'!R915+'3. Signage Displays'!$D$7)+'3. Signage Displays'!$E$7)+'3. Signage Displays'!$F$7</f>
        <v>33.692112181417741</v>
      </c>
      <c r="CY915" s="28">
        <f t="shared" si="107"/>
        <v>1</v>
      </c>
    </row>
    <row r="916" spans="1:103" s="17" customFormat="1" ht="19.5" customHeight="1">
      <c r="A916" s="28">
        <v>1095</v>
      </c>
      <c r="B916" s="29" t="s">
        <v>72</v>
      </c>
      <c r="C916" s="29" t="s">
        <v>219</v>
      </c>
      <c r="D916" s="29" t="s">
        <v>220</v>
      </c>
      <c r="E916" s="29" t="s">
        <v>75</v>
      </c>
      <c r="F916" s="29" t="s">
        <v>219</v>
      </c>
      <c r="G916" s="29" t="s">
        <v>220</v>
      </c>
      <c r="H916" s="29" t="s">
        <v>221</v>
      </c>
      <c r="I916" s="29" t="s">
        <v>78</v>
      </c>
      <c r="J916" s="29" t="s">
        <v>79</v>
      </c>
      <c r="K916" s="29"/>
      <c r="L916" s="29" t="s">
        <v>80</v>
      </c>
      <c r="M916" s="29"/>
      <c r="N916" s="30">
        <v>1000</v>
      </c>
      <c r="O916" s="30">
        <v>11.7</v>
      </c>
      <c r="P916" s="30">
        <v>20.8</v>
      </c>
      <c r="Q916" s="31">
        <v>23.8</v>
      </c>
      <c r="R916" s="30">
        <v>242.18</v>
      </c>
      <c r="S916" s="30">
        <v>1.78</v>
      </c>
      <c r="T916" s="30">
        <v>2160</v>
      </c>
      <c r="U916" s="30">
        <v>3840</v>
      </c>
      <c r="V916" s="32">
        <v>8.3000000000000007</v>
      </c>
      <c r="W916" s="30">
        <v>34249</v>
      </c>
      <c r="X916" s="30">
        <v>60</v>
      </c>
      <c r="Y916" s="30">
        <v>102</v>
      </c>
      <c r="Z916" s="29" t="s">
        <v>81</v>
      </c>
      <c r="AA916" s="29" t="s">
        <v>86</v>
      </c>
      <c r="AB916" s="29"/>
      <c r="AC916" s="29"/>
      <c r="AD916" s="29" t="s">
        <v>84</v>
      </c>
      <c r="AE916" s="29" t="s">
        <v>84</v>
      </c>
      <c r="AF916" s="29" t="s">
        <v>222</v>
      </c>
      <c r="AG916" s="29" t="s">
        <v>156</v>
      </c>
      <c r="AH916" s="29" t="s">
        <v>119</v>
      </c>
      <c r="AI916" s="29"/>
      <c r="AJ916" s="29" t="s">
        <v>120</v>
      </c>
      <c r="AK916" s="29" t="s">
        <v>86</v>
      </c>
      <c r="AL916" s="29" t="s">
        <v>87</v>
      </c>
      <c r="AM916" s="29" t="s">
        <v>156</v>
      </c>
      <c r="AN916" s="29" t="s">
        <v>86</v>
      </c>
      <c r="AO916" s="29" t="s">
        <v>86</v>
      </c>
      <c r="AP916" s="29" t="s">
        <v>86</v>
      </c>
      <c r="AQ916" s="29" t="s">
        <v>96</v>
      </c>
      <c r="AR916" s="29"/>
      <c r="AS916" s="29" t="s">
        <v>84</v>
      </c>
      <c r="AT916" s="29" t="s">
        <v>121</v>
      </c>
      <c r="AU916" s="29"/>
      <c r="AV916" s="30">
        <v>1</v>
      </c>
      <c r="AW916" s="29" t="s">
        <v>84</v>
      </c>
      <c r="AX916" s="29" t="s">
        <v>84</v>
      </c>
      <c r="AY916" s="30">
        <v>350</v>
      </c>
      <c r="AZ916" s="30">
        <v>368.5</v>
      </c>
      <c r="BA916" s="30">
        <v>330.5</v>
      </c>
      <c r="BB916" s="30">
        <v>201.6</v>
      </c>
      <c r="BC916" s="29"/>
      <c r="BD916" s="29"/>
      <c r="BE916" s="30">
        <v>25.13</v>
      </c>
      <c r="BF916" s="29"/>
      <c r="BG916" s="30">
        <v>0.21</v>
      </c>
      <c r="BH916" s="29"/>
      <c r="BI916" s="29"/>
      <c r="BJ916" s="30">
        <v>0.11</v>
      </c>
      <c r="BK916" s="30">
        <v>78.23</v>
      </c>
      <c r="BL916" s="30">
        <v>78.23</v>
      </c>
      <c r="BM916" s="30">
        <v>92.3</v>
      </c>
      <c r="BN916" s="29"/>
      <c r="BO916" s="29"/>
      <c r="BP916" s="30">
        <v>0.13</v>
      </c>
      <c r="BQ916" s="30">
        <v>0.23</v>
      </c>
      <c r="BR916" s="29"/>
      <c r="BS916" s="30">
        <v>25</v>
      </c>
      <c r="BT916" s="30">
        <v>77.94</v>
      </c>
      <c r="BU916" s="29"/>
      <c r="BV916" s="30">
        <v>0</v>
      </c>
      <c r="BW916" s="28">
        <v>1095</v>
      </c>
      <c r="BX916" s="33">
        <f t="shared" si="102"/>
        <v>78.244319999999988</v>
      </c>
      <c r="BY916" s="34">
        <f>IF(COUNTIF($G$2:G916,G916)=1,1,0)</f>
        <v>1</v>
      </c>
      <c r="BZ916" s="34">
        <f t="shared" si="103"/>
        <v>2</v>
      </c>
      <c r="CA916" s="28" t="s">
        <v>3405</v>
      </c>
      <c r="CB916" s="34" t="b">
        <f t="shared" si="108"/>
        <v>0</v>
      </c>
      <c r="CC916" s="34" t="b">
        <f t="shared" si="104"/>
        <v>0</v>
      </c>
      <c r="CD916" s="34" t="b">
        <f t="array" ref="CD916">ISNUMBER(SEARCH("Touch Screen",$AJ916))</f>
        <v>0</v>
      </c>
      <c r="CE916" s="34"/>
      <c r="CF916" s="34"/>
      <c r="CG916" s="32">
        <v>102</v>
      </c>
      <c r="CH916" s="28">
        <v>0</v>
      </c>
      <c r="CI916" s="33">
        <f>('2. AC Monitors'!$A$8*'1. Version 7 Dataset'!$R916)+('1. Version 7 Dataset'!$V916*'2. AC Monitors'!$B$8)+'2. AC Monitors'!$C$8</f>
        <v>72.405960000000007</v>
      </c>
      <c r="CJ916" s="35">
        <f>BX916-('2. AC Monitors'!$B$8*V916)</f>
        <v>43.384319999999981</v>
      </c>
      <c r="CK916" s="33">
        <f>IF($CH916=0,CJ916,CJ916-('2. AC Monitors'!$A$15*'1. Version 7 Dataset'!$CG916))</f>
        <v>43.384319999999981</v>
      </c>
      <c r="CL916" s="33">
        <f>IF($CC916=TRUE,'1. Version 7 Dataset'!CK916-($CI916*'2. AC Monitors'!$B$15),'1. Version 7 Dataset'!CK916)</f>
        <v>43.384319999999981</v>
      </c>
      <c r="CM916" s="33">
        <f>IF($CD916=TRUE,CL916-($CI916*'2. AC Monitors'!$D$15),CL916)</f>
        <v>43.384319999999981</v>
      </c>
      <c r="CN916" s="33">
        <f>IF($CB916=TRUE,CM916-($CI916*'2. AC Monitors'!$E$15),CM916)</f>
        <v>43.384319999999981</v>
      </c>
      <c r="CO916" s="33">
        <f>IF($CA916="DC",CN916+(CI916*(1-'2. AC Monitors'!$D$21)),CN916)</f>
        <v>43.384319999999981</v>
      </c>
      <c r="CP916" s="35">
        <f>('2. AC Monitors'!$A$8*'1. Version 7 Dataset'!$R916)+'2. AC Monitors'!$C$8</f>
        <v>37.545960000000001</v>
      </c>
      <c r="CQ916" s="35">
        <f t="shared" si="105"/>
        <v>0</v>
      </c>
      <c r="CR916" s="33">
        <f>(IF(CD916=TRUE,CI916+(CI916*'2. AC Monitors'!$D$15),'1. Version 7 Dataset'!CI916))*0.85</f>
        <v>61.545066000000006</v>
      </c>
      <c r="CS916" s="35">
        <f t="shared" si="106"/>
        <v>0</v>
      </c>
      <c r="CT916" s="35">
        <f>($AZ916*$R916*'3. Signage Displays'!$A$7)+'3. Signage Displays'!$B$7*TANH('3. Signage Displays'!$C$7*('1. Version 7 Dataset'!$R916+'3. Signage Displays'!$D$7)+'3. Signage Displays'!$E$7)+'3. Signage Displays'!$F$7</f>
        <v>33.279260572701332</v>
      </c>
      <c r="CU916" s="36">
        <f>($AZ916*$R916*'3. Signage Displays'!$A$7)</f>
        <v>3.5697332000000004</v>
      </c>
      <c r="CV916" s="37">
        <f>BE916-(AZ916*R916*'3. Signage Displays'!$A$7)</f>
        <v>21.560266799999997</v>
      </c>
      <c r="CW916" s="37">
        <f>IF(CC916=TRUE,CV916-(CT916*'3. Signage Displays'!$A$12),CV916)</f>
        <v>21.560266799999997</v>
      </c>
      <c r="CX916" s="38">
        <f>'3. Signage Displays'!$B$7*TANH('3. Signage Displays'!$C$7*('1. Version 7 Dataset'!R916+'3. Signage Displays'!$D$7)+'3. Signage Displays'!$E$7)+'3. Signage Displays'!$F$7</f>
        <v>29.709527372701334</v>
      </c>
      <c r="CY916" s="28">
        <f t="shared" si="107"/>
        <v>1</v>
      </c>
    </row>
    <row r="917" spans="1:103" s="17" customFormat="1" ht="19.5" customHeight="1">
      <c r="A917" s="28">
        <v>1107</v>
      </c>
      <c r="B917" s="29" t="s">
        <v>72</v>
      </c>
      <c r="C917" s="29" t="s">
        <v>275</v>
      </c>
      <c r="D917" s="29" t="s">
        <v>276</v>
      </c>
      <c r="E917" s="29" t="s">
        <v>75</v>
      </c>
      <c r="F917" s="29" t="s">
        <v>275</v>
      </c>
      <c r="G917" s="29" t="s">
        <v>276</v>
      </c>
      <c r="H917" s="29"/>
      <c r="I917" s="29" t="s">
        <v>78</v>
      </c>
      <c r="J917" s="29" t="s">
        <v>79</v>
      </c>
      <c r="K917" s="29"/>
      <c r="L917" s="29" t="s">
        <v>80</v>
      </c>
      <c r="M917" s="29"/>
      <c r="N917" s="30">
        <v>1300</v>
      </c>
      <c r="O917" s="30">
        <v>13.2</v>
      </c>
      <c r="P917" s="30">
        <v>23.5</v>
      </c>
      <c r="Q917" s="31">
        <v>27</v>
      </c>
      <c r="R917" s="30">
        <v>310.47000000000003</v>
      </c>
      <c r="S917" s="30">
        <v>1.78</v>
      </c>
      <c r="T917" s="30">
        <v>2160</v>
      </c>
      <c r="U917" s="30">
        <v>3840</v>
      </c>
      <c r="V917" s="32">
        <v>8.3000000000000007</v>
      </c>
      <c r="W917" s="30">
        <v>26716</v>
      </c>
      <c r="X917" s="30">
        <v>60</v>
      </c>
      <c r="Y917" s="30">
        <v>80</v>
      </c>
      <c r="Z917" s="29" t="s">
        <v>81</v>
      </c>
      <c r="AA917" s="29" t="s">
        <v>86</v>
      </c>
      <c r="AB917" s="29"/>
      <c r="AC917" s="29"/>
      <c r="AD917" s="29" t="s">
        <v>83</v>
      </c>
      <c r="AE917" s="29" t="s">
        <v>84</v>
      </c>
      <c r="AF917" s="29" t="s">
        <v>222</v>
      </c>
      <c r="AG917" s="29" t="s">
        <v>277</v>
      </c>
      <c r="AH917" s="29" t="s">
        <v>119</v>
      </c>
      <c r="AI917" s="29"/>
      <c r="AJ917" s="29" t="s">
        <v>120</v>
      </c>
      <c r="AK917" s="29" t="s">
        <v>86</v>
      </c>
      <c r="AL917" s="29" t="s">
        <v>87</v>
      </c>
      <c r="AM917" s="29" t="s">
        <v>277</v>
      </c>
      <c r="AN917" s="29" t="s">
        <v>86</v>
      </c>
      <c r="AO917" s="29" t="s">
        <v>86</v>
      </c>
      <c r="AP917" s="29" t="s">
        <v>86</v>
      </c>
      <c r="AQ917" s="29" t="s">
        <v>96</v>
      </c>
      <c r="AR917" s="29"/>
      <c r="AS917" s="29" t="s">
        <v>84</v>
      </c>
      <c r="AT917" s="29" t="s">
        <v>121</v>
      </c>
      <c r="AU917" s="29"/>
      <c r="AV917" s="29"/>
      <c r="AW917" s="29" t="s">
        <v>84</v>
      </c>
      <c r="AX917" s="29" t="s">
        <v>84</v>
      </c>
      <c r="AY917" s="30">
        <v>400</v>
      </c>
      <c r="AZ917" s="30">
        <v>409.8</v>
      </c>
      <c r="BA917" s="30">
        <v>322</v>
      </c>
      <c r="BB917" s="30">
        <v>203.7</v>
      </c>
      <c r="BC917" s="29"/>
      <c r="BD917" s="29"/>
      <c r="BE917" s="30">
        <v>26.06</v>
      </c>
      <c r="BF917" s="29"/>
      <c r="BG917" s="30">
        <v>0.22</v>
      </c>
      <c r="BH917" s="29"/>
      <c r="BI917" s="29"/>
      <c r="BJ917" s="30">
        <v>0.19</v>
      </c>
      <c r="BK917" s="30">
        <v>81.17</v>
      </c>
      <c r="BL917" s="30">
        <v>81.17</v>
      </c>
      <c r="BM917" s="30">
        <v>101.9</v>
      </c>
      <c r="BN917" s="29"/>
      <c r="BO917" s="29"/>
      <c r="BP917" s="30">
        <v>0.27</v>
      </c>
      <c r="BQ917" s="30">
        <v>0.25</v>
      </c>
      <c r="BR917" s="29"/>
      <c r="BS917" s="30">
        <v>26.3</v>
      </c>
      <c r="BT917" s="30">
        <v>82.07</v>
      </c>
      <c r="BU917" s="29"/>
      <c r="BV917" s="30">
        <v>0</v>
      </c>
      <c r="BW917" s="28">
        <v>1107</v>
      </c>
      <c r="BX917" s="33">
        <f t="shared" si="102"/>
        <v>81.152639999999991</v>
      </c>
      <c r="BY917" s="34">
        <f>IF(COUNTIF($G$2:G917,G917)=1,1,0)</f>
        <v>1</v>
      </c>
      <c r="BZ917" s="34">
        <f t="shared" si="103"/>
        <v>2</v>
      </c>
      <c r="CA917" s="28" t="s">
        <v>3405</v>
      </c>
      <c r="CB917" s="34" t="b">
        <f t="shared" si="108"/>
        <v>0</v>
      </c>
      <c r="CC917" s="34" t="b">
        <f t="shared" si="104"/>
        <v>0</v>
      </c>
      <c r="CD917" s="34" t="b">
        <f t="array" ref="CD917">ISNUMBER(SEARCH("Touch Screen",$AJ917))</f>
        <v>0</v>
      </c>
      <c r="CE917" s="34" t="b">
        <v>1</v>
      </c>
      <c r="CF917" s="34"/>
      <c r="CG917" s="32">
        <v>80</v>
      </c>
      <c r="CH917" s="28">
        <v>0</v>
      </c>
      <c r="CI917" s="33">
        <f>('2. AC Monitors'!$A$8*'1. Version 7 Dataset'!$R917)+('1. Version 7 Dataset'!$V917*'2. AC Monitors'!$B$8)+'2. AC Monitors'!$C$8</f>
        <v>80.737340000000017</v>
      </c>
      <c r="CJ917" s="35">
        <f>BX917-('2. AC Monitors'!$B$8*V917)</f>
        <v>46.292639999999984</v>
      </c>
      <c r="CK917" s="33">
        <f>IF($CH917=0,CJ917,CJ917-('2. AC Monitors'!$A$15*'1. Version 7 Dataset'!$CG917))</f>
        <v>46.292639999999984</v>
      </c>
      <c r="CL917" s="33">
        <f>IF($CC917=TRUE,'1. Version 7 Dataset'!CK917-($CI917*'2. AC Monitors'!$B$15),'1. Version 7 Dataset'!CK917)</f>
        <v>46.292639999999984</v>
      </c>
      <c r="CM917" s="33">
        <f>IF($CD917=TRUE,CL917-($CI917*'2. AC Monitors'!$D$15),CL917)</f>
        <v>46.292639999999984</v>
      </c>
      <c r="CN917" s="33">
        <f>IF($CB917=TRUE,CM917-($CI917*'2. AC Monitors'!$E$15),CM917)</f>
        <v>46.292639999999984</v>
      </c>
      <c r="CO917" s="33">
        <f>IF($CA917="DC",CN917+(CI917*(1-'2. AC Monitors'!$D$21)),CN917)</f>
        <v>46.292639999999984</v>
      </c>
      <c r="CP917" s="35">
        <f>('2. AC Monitors'!$A$8*'1. Version 7 Dataset'!$R917)+'2. AC Monitors'!$C$8</f>
        <v>45.877340000000004</v>
      </c>
      <c r="CQ917" s="35">
        <f t="shared" si="105"/>
        <v>0</v>
      </c>
      <c r="CR917" s="33">
        <f>(IF(CD917=TRUE,CI917+(CI917*'2. AC Monitors'!$D$15),'1. Version 7 Dataset'!CI917))*0.85</f>
        <v>68.626739000000015</v>
      </c>
      <c r="CS917" s="35">
        <f t="shared" si="106"/>
        <v>0</v>
      </c>
      <c r="CT917" s="35">
        <f>($AZ917*$R917*'3. Signage Displays'!$A$7)+'3. Signage Displays'!$B$7*TANH('3. Signage Displays'!$C$7*('1. Version 7 Dataset'!$R917+'3. Signage Displays'!$D$7)+'3. Signage Displays'!$E$7)+'3. Signage Displays'!$F$7</f>
        <v>38.856538913003597</v>
      </c>
      <c r="CU917" s="36">
        <f>($AZ917*$R917*'3. Signage Displays'!$A$7)</f>
        <v>5.089224240000001</v>
      </c>
      <c r="CV917" s="37">
        <f>BE917-(AZ917*R917*'3. Signage Displays'!$A$7)</f>
        <v>20.970775759999999</v>
      </c>
      <c r="CW917" s="37">
        <f>IF(CC917=TRUE,CV917-(CT917*'3. Signage Displays'!$A$12),CV917)</f>
        <v>20.970775759999999</v>
      </c>
      <c r="CX917" s="38">
        <f>'3. Signage Displays'!$B$7*TANH('3. Signage Displays'!$C$7*('1. Version 7 Dataset'!R917+'3. Signage Displays'!$D$7)+'3. Signage Displays'!$E$7)+'3. Signage Displays'!$F$7</f>
        <v>33.767314673003597</v>
      </c>
      <c r="CY917" s="28">
        <f t="shared" si="107"/>
        <v>1</v>
      </c>
    </row>
    <row r="918" spans="1:103" s="17" customFormat="1" ht="19.5" customHeight="1">
      <c r="A918" s="28">
        <v>1138</v>
      </c>
      <c r="B918" s="29" t="s">
        <v>1674</v>
      </c>
      <c r="C918" s="29" t="s">
        <v>1858</v>
      </c>
      <c r="D918" s="29" t="s">
        <v>1859</v>
      </c>
      <c r="E918" s="29" t="s">
        <v>1677</v>
      </c>
      <c r="F918" s="29" t="s">
        <v>1858</v>
      </c>
      <c r="G918" s="29" t="s">
        <v>1859</v>
      </c>
      <c r="H918" s="29" t="s">
        <v>1860</v>
      </c>
      <c r="I918" s="29" t="s">
        <v>78</v>
      </c>
      <c r="J918" s="29" t="s">
        <v>100</v>
      </c>
      <c r="K918" s="29"/>
      <c r="L918" s="29" t="s">
        <v>80</v>
      </c>
      <c r="M918" s="29"/>
      <c r="N918" s="30">
        <v>1000</v>
      </c>
      <c r="O918" s="30">
        <v>13.2</v>
      </c>
      <c r="P918" s="30">
        <v>23.4</v>
      </c>
      <c r="Q918" s="31">
        <v>26.9</v>
      </c>
      <c r="R918" s="30">
        <v>311.5</v>
      </c>
      <c r="S918" s="30">
        <v>1.78</v>
      </c>
      <c r="T918" s="30">
        <v>2160</v>
      </c>
      <c r="U918" s="30">
        <v>3840</v>
      </c>
      <c r="V918" s="32">
        <v>8.3000000000000007</v>
      </c>
      <c r="W918" s="30">
        <v>26627</v>
      </c>
      <c r="X918" s="30">
        <v>60</v>
      </c>
      <c r="Y918" s="30">
        <v>0.3</v>
      </c>
      <c r="Z918" s="29" t="s">
        <v>86</v>
      </c>
      <c r="AA918" s="29" t="s">
        <v>86</v>
      </c>
      <c r="AB918" s="29"/>
      <c r="AC918" s="29"/>
      <c r="AD918" s="29" t="s">
        <v>84</v>
      </c>
      <c r="AE918" s="29" t="s">
        <v>84</v>
      </c>
      <c r="AF918" s="29" t="s">
        <v>1861</v>
      </c>
      <c r="AG918" s="29" t="s">
        <v>235</v>
      </c>
      <c r="AH918" s="29" t="s">
        <v>86</v>
      </c>
      <c r="AI918" s="29"/>
      <c r="AJ918" s="29" t="s">
        <v>86</v>
      </c>
      <c r="AK918" s="29" t="s">
        <v>86</v>
      </c>
      <c r="AL918" s="29" t="s">
        <v>87</v>
      </c>
      <c r="AM918" s="29" t="s">
        <v>235</v>
      </c>
      <c r="AN918" s="29" t="s">
        <v>86</v>
      </c>
      <c r="AO918" s="29" t="s">
        <v>86</v>
      </c>
      <c r="AP918" s="29" t="s">
        <v>86</v>
      </c>
      <c r="AQ918" s="29" t="s">
        <v>88</v>
      </c>
      <c r="AR918" s="29" t="s">
        <v>1782</v>
      </c>
      <c r="AS918" s="29" t="s">
        <v>84</v>
      </c>
      <c r="AT918" s="29" t="s">
        <v>89</v>
      </c>
      <c r="AU918" s="29"/>
      <c r="AV918" s="30">
        <v>5</v>
      </c>
      <c r="AW918" s="29" t="s">
        <v>84</v>
      </c>
      <c r="AX918" s="29" t="s">
        <v>84</v>
      </c>
      <c r="AY918" s="30">
        <v>300</v>
      </c>
      <c r="AZ918" s="30">
        <v>370.4</v>
      </c>
      <c r="BA918" s="30">
        <v>229.1</v>
      </c>
      <c r="BB918" s="30">
        <v>200</v>
      </c>
      <c r="BC918" s="29"/>
      <c r="BD918" s="29"/>
      <c r="BE918" s="30">
        <v>28</v>
      </c>
      <c r="BF918" s="29"/>
      <c r="BG918" s="30">
        <v>0.4</v>
      </c>
      <c r="BH918" s="29"/>
      <c r="BI918" s="29"/>
      <c r="BJ918" s="30">
        <v>0.26</v>
      </c>
      <c r="BK918" s="30">
        <v>88.13</v>
      </c>
      <c r="BL918" s="30">
        <v>88.13</v>
      </c>
      <c r="BM918" s="30">
        <v>102.1</v>
      </c>
      <c r="BN918" s="29"/>
      <c r="BO918" s="29"/>
      <c r="BP918" s="30">
        <v>0.33</v>
      </c>
      <c r="BQ918" s="30">
        <v>0.4</v>
      </c>
      <c r="BR918" s="29"/>
      <c r="BS918" s="30">
        <v>28</v>
      </c>
      <c r="BT918" s="30">
        <v>88.13</v>
      </c>
      <c r="BU918" s="29"/>
      <c r="BV918" s="30">
        <v>0</v>
      </c>
      <c r="BW918" s="28">
        <v>1138</v>
      </c>
      <c r="BX918" s="33">
        <f t="shared" si="102"/>
        <v>88.125599999999991</v>
      </c>
      <c r="BY918" s="34">
        <f>IF(COUNTIF($G$2:G918,G918)=1,1,0)</f>
        <v>1</v>
      </c>
      <c r="BZ918" s="34">
        <f t="shared" si="103"/>
        <v>2</v>
      </c>
      <c r="CA918" s="28" t="s">
        <v>3405</v>
      </c>
      <c r="CB918" s="34" t="b">
        <f t="shared" si="108"/>
        <v>0</v>
      </c>
      <c r="CC918" s="34" t="b">
        <f t="shared" si="104"/>
        <v>0</v>
      </c>
      <c r="CD918" s="34" t="b">
        <f t="array" ref="CD918">ISNUMBER(SEARCH("Touch Screen",$AJ918))</f>
        <v>0</v>
      </c>
      <c r="CE918" s="34"/>
      <c r="CF918" s="34"/>
      <c r="CG918" s="32">
        <v>0.3</v>
      </c>
      <c r="CH918" s="28">
        <v>0</v>
      </c>
      <c r="CI918" s="33">
        <f>('2. AC Monitors'!$A$8*'1. Version 7 Dataset'!$R918)+('1. Version 7 Dataset'!$V918*'2. AC Monitors'!$B$8)+'2. AC Monitors'!$C$8</f>
        <v>80.863</v>
      </c>
      <c r="CJ918" s="35">
        <f>BX918-('2. AC Monitors'!$B$8*V918)</f>
        <v>53.265599999999985</v>
      </c>
      <c r="CK918" s="33">
        <f>IF($CH918=0,CJ918,CJ918-('2. AC Monitors'!$A$15*'1. Version 7 Dataset'!$CG918))</f>
        <v>53.265599999999985</v>
      </c>
      <c r="CL918" s="33">
        <f>IF($CC918=TRUE,'1. Version 7 Dataset'!CK918-($CI918*'2. AC Monitors'!$B$15),'1. Version 7 Dataset'!CK918)</f>
        <v>53.265599999999985</v>
      </c>
      <c r="CM918" s="33">
        <f>IF($CD918=TRUE,CL918-($CI918*'2. AC Monitors'!$D$15),CL918)</f>
        <v>53.265599999999985</v>
      </c>
      <c r="CN918" s="33">
        <f>IF($CB918=TRUE,CM918-($CI918*'2. AC Monitors'!$E$15),CM918)</f>
        <v>53.265599999999985</v>
      </c>
      <c r="CO918" s="33">
        <f>IF($CA918="DC",CN918+(CI918*(1-'2. AC Monitors'!$D$21)),CN918)</f>
        <v>53.265599999999985</v>
      </c>
      <c r="CP918" s="35">
        <f>('2. AC Monitors'!$A$8*'1. Version 7 Dataset'!$R918)+'2. AC Monitors'!$C$8</f>
        <v>46.003</v>
      </c>
      <c r="CQ918" s="35">
        <f t="shared" si="105"/>
        <v>0</v>
      </c>
      <c r="CR918" s="33">
        <f>(IF(CD918=TRUE,CI918+(CI918*'2. AC Monitors'!$D$15),'1. Version 7 Dataset'!CI918))*0.85</f>
        <v>68.733549999999994</v>
      </c>
      <c r="CS918" s="35">
        <f t="shared" si="106"/>
        <v>0</v>
      </c>
      <c r="CT918" s="35">
        <f>($AZ918*$R918*'3. Signage Displays'!$A$7)+'3. Signage Displays'!$B$7*TANH('3. Signage Displays'!$C$7*('1. Version 7 Dataset'!$R918+'3. Signage Displays'!$D$7)+'3. Signage Displays'!$E$7)+'3. Signage Displays'!$F$7</f>
        <v>38.443481626443202</v>
      </c>
      <c r="CU918" s="36">
        <f>($AZ918*$R918*'3. Signage Displays'!$A$7)</f>
        <v>4.6151840000000002</v>
      </c>
      <c r="CV918" s="37">
        <f>BE918-(AZ918*R918*'3. Signage Displays'!$A$7)</f>
        <v>23.384816000000001</v>
      </c>
      <c r="CW918" s="37">
        <f>IF(CC918=TRUE,CV918-(CT918*'3. Signage Displays'!$A$12),CV918)</f>
        <v>23.384816000000001</v>
      </c>
      <c r="CX918" s="38">
        <f>'3. Signage Displays'!$B$7*TANH('3. Signage Displays'!$C$7*('1. Version 7 Dataset'!R918+'3. Signage Displays'!$D$7)+'3. Signage Displays'!$E$7)+'3. Signage Displays'!$F$7</f>
        <v>33.828297626443195</v>
      </c>
      <c r="CY918" s="28">
        <f t="shared" si="107"/>
        <v>1</v>
      </c>
    </row>
    <row r="919" spans="1:103" s="17" customFormat="1" ht="19.5" customHeight="1">
      <c r="A919" s="28">
        <v>1141</v>
      </c>
      <c r="B919" s="29" t="s">
        <v>808</v>
      </c>
      <c r="C919" s="29" t="s">
        <v>1005</v>
      </c>
      <c r="D919" s="29" t="s">
        <v>1006</v>
      </c>
      <c r="E919" s="29" t="s">
        <v>814</v>
      </c>
      <c r="F919" s="29" t="s">
        <v>1005</v>
      </c>
      <c r="G919" s="29" t="s">
        <v>1006</v>
      </c>
      <c r="H919" s="29" t="s">
        <v>1007</v>
      </c>
      <c r="I919" s="29" t="s">
        <v>78</v>
      </c>
      <c r="J919" s="29" t="s">
        <v>100</v>
      </c>
      <c r="K919" s="29"/>
      <c r="L919" s="29" t="s">
        <v>80</v>
      </c>
      <c r="M919" s="29"/>
      <c r="N919" s="30">
        <v>1000</v>
      </c>
      <c r="O919" s="30">
        <v>13.4</v>
      </c>
      <c r="P919" s="30">
        <v>24.4</v>
      </c>
      <c r="Q919" s="31">
        <v>27.8</v>
      </c>
      <c r="R919" s="30">
        <v>332.61</v>
      </c>
      <c r="S919" s="30">
        <v>1.78</v>
      </c>
      <c r="T919" s="30">
        <v>2160</v>
      </c>
      <c r="U919" s="30">
        <v>3840</v>
      </c>
      <c r="V919" s="32">
        <v>8.3000000000000007</v>
      </c>
      <c r="W919" s="30">
        <v>24937</v>
      </c>
      <c r="X919" s="30">
        <v>60</v>
      </c>
      <c r="Y919" s="30">
        <v>0.3</v>
      </c>
      <c r="Z919" s="29" t="s">
        <v>86</v>
      </c>
      <c r="AA919" s="29" t="s">
        <v>86</v>
      </c>
      <c r="AB919" s="29"/>
      <c r="AC919" s="29"/>
      <c r="AD919" s="29" t="s">
        <v>84</v>
      </c>
      <c r="AE919" s="29" t="s">
        <v>83</v>
      </c>
      <c r="AF919" s="29" t="s">
        <v>944</v>
      </c>
      <c r="AG919" s="29" t="s">
        <v>945</v>
      </c>
      <c r="AH919" s="29" t="s">
        <v>86</v>
      </c>
      <c r="AI919" s="29"/>
      <c r="AJ919" s="29" t="s">
        <v>86</v>
      </c>
      <c r="AK919" s="29" t="s">
        <v>86</v>
      </c>
      <c r="AL919" s="29" t="s">
        <v>87</v>
      </c>
      <c r="AM919" s="29" t="s">
        <v>945</v>
      </c>
      <c r="AN919" s="29" t="s">
        <v>86</v>
      </c>
      <c r="AO919" s="29" t="s">
        <v>86</v>
      </c>
      <c r="AP919" s="29" t="s">
        <v>86</v>
      </c>
      <c r="AQ919" s="29" t="s">
        <v>96</v>
      </c>
      <c r="AR919" s="29"/>
      <c r="AS919" s="29" t="s">
        <v>84</v>
      </c>
      <c r="AT919" s="29" t="s">
        <v>89</v>
      </c>
      <c r="AU919" s="29"/>
      <c r="AV919" s="30">
        <v>5</v>
      </c>
      <c r="AW919" s="29" t="s">
        <v>84</v>
      </c>
      <c r="AX919" s="29" t="s">
        <v>84</v>
      </c>
      <c r="AY919" s="30">
        <v>300</v>
      </c>
      <c r="AZ919" s="30">
        <v>285.60000000000002</v>
      </c>
      <c r="BA919" s="30">
        <v>224.7</v>
      </c>
      <c r="BB919" s="30">
        <v>200.1</v>
      </c>
      <c r="BC919" s="29"/>
      <c r="BD919" s="29"/>
      <c r="BE919" s="30">
        <v>29.4</v>
      </c>
      <c r="BF919" s="29"/>
      <c r="BG919" s="30">
        <v>0.33</v>
      </c>
      <c r="BH919" s="30">
        <v>0.27</v>
      </c>
      <c r="BI919" s="29"/>
      <c r="BJ919" s="30">
        <v>0.2</v>
      </c>
      <c r="BK919" s="30">
        <v>92.02</v>
      </c>
      <c r="BL919" s="30">
        <v>92.02</v>
      </c>
      <c r="BM919" s="30">
        <v>106.4</v>
      </c>
      <c r="BN919" s="29"/>
      <c r="BO919" s="29"/>
      <c r="BP919" s="30">
        <v>0.26</v>
      </c>
      <c r="BQ919" s="30">
        <v>0.39</v>
      </c>
      <c r="BR919" s="30">
        <v>0.33</v>
      </c>
      <c r="BS919" s="30">
        <v>29.9</v>
      </c>
      <c r="BT919" s="30">
        <v>93.89</v>
      </c>
      <c r="BU919" s="29"/>
      <c r="BV919" s="30">
        <v>0</v>
      </c>
      <c r="BW919" s="28">
        <v>1141</v>
      </c>
      <c r="BX919" s="33">
        <f t="shared" si="102"/>
        <v>92.019419999999982</v>
      </c>
      <c r="BY919" s="34">
        <f>IF(COUNTIF($G$2:G919,G919)=1,1,0)</f>
        <v>1</v>
      </c>
      <c r="BZ919" s="34">
        <f t="shared" si="103"/>
        <v>2</v>
      </c>
      <c r="CA919" s="28" t="s">
        <v>3405</v>
      </c>
      <c r="CB919" s="34" t="b">
        <f t="shared" si="108"/>
        <v>0</v>
      </c>
      <c r="CC919" s="34" t="b">
        <f t="shared" si="104"/>
        <v>0</v>
      </c>
      <c r="CD919" s="34" t="b">
        <f t="array" ref="CD919">ISNUMBER(SEARCH("Touch Screen",$AJ919))</f>
        <v>0</v>
      </c>
      <c r="CE919" s="34"/>
      <c r="CF919" s="34"/>
      <c r="CG919" s="32">
        <v>0.3</v>
      </c>
      <c r="CH919" s="28">
        <v>0</v>
      </c>
      <c r="CI919" s="33">
        <f>('2. AC Monitors'!$A$8*'1. Version 7 Dataset'!$R919)+('1. Version 7 Dataset'!$V919*'2. AC Monitors'!$B$8)+'2. AC Monitors'!$C$8</f>
        <v>83.438420000000008</v>
      </c>
      <c r="CJ919" s="35">
        <f>BX919-('2. AC Monitors'!$B$8*V919)</f>
        <v>57.159419999999976</v>
      </c>
      <c r="CK919" s="33">
        <f>IF($CH919=0,CJ919,CJ919-('2. AC Monitors'!$A$15*'1. Version 7 Dataset'!$CG919))</f>
        <v>57.159419999999976</v>
      </c>
      <c r="CL919" s="33">
        <f>IF($CC919=TRUE,'1. Version 7 Dataset'!CK919-($CI919*'2. AC Monitors'!$B$15),'1. Version 7 Dataset'!CK919)</f>
        <v>57.159419999999976</v>
      </c>
      <c r="CM919" s="33">
        <f>IF($CD919=TRUE,CL919-($CI919*'2. AC Monitors'!$D$15),CL919)</f>
        <v>57.159419999999976</v>
      </c>
      <c r="CN919" s="33">
        <f>IF($CB919=TRUE,CM919-($CI919*'2. AC Monitors'!$E$15),CM919)</f>
        <v>57.159419999999976</v>
      </c>
      <c r="CO919" s="33">
        <f>IF($CA919="DC",CN919+(CI919*(1-'2. AC Monitors'!$D$21)),CN919)</f>
        <v>57.159419999999976</v>
      </c>
      <c r="CP919" s="35">
        <f>('2. AC Monitors'!$A$8*'1. Version 7 Dataset'!$R919)+'2. AC Monitors'!$C$8</f>
        <v>48.578420000000001</v>
      </c>
      <c r="CQ919" s="35">
        <f t="shared" si="105"/>
        <v>0</v>
      </c>
      <c r="CR919" s="33">
        <f>(IF(CD919=TRUE,CI919+(CI919*'2. AC Monitors'!$D$15),'1. Version 7 Dataset'!CI919))*0.85</f>
        <v>70.922657000000001</v>
      </c>
      <c r="CS919" s="35">
        <f t="shared" si="106"/>
        <v>0</v>
      </c>
      <c r="CT919" s="35">
        <f>($AZ919*$R919*'3. Signage Displays'!$A$7)+'3. Signage Displays'!$B$7*TANH('3. Signage Displays'!$C$7*('1. Version 7 Dataset'!$R919+'3. Signage Displays'!$D$7)+'3. Signage Displays'!$E$7)+'3. Signage Displays'!$F$7</f>
        <v>38.876250138411329</v>
      </c>
      <c r="CU919" s="36">
        <f>($AZ919*$R919*'3. Signage Displays'!$A$7)</f>
        <v>3.7997366400000008</v>
      </c>
      <c r="CV919" s="37">
        <f>BE919-(AZ919*R919*'3. Signage Displays'!$A$7)</f>
        <v>25.60026336</v>
      </c>
      <c r="CW919" s="37">
        <f>IF(CC919=TRUE,CV919-(CT919*'3. Signage Displays'!$A$12),CV919)</f>
        <v>25.60026336</v>
      </c>
      <c r="CX919" s="38">
        <f>'3. Signage Displays'!$B$7*TANH('3. Signage Displays'!$C$7*('1. Version 7 Dataset'!R919+'3. Signage Displays'!$D$7)+'3. Signage Displays'!$E$7)+'3. Signage Displays'!$F$7</f>
        <v>35.07651349841133</v>
      </c>
      <c r="CY919" s="28">
        <f t="shared" si="107"/>
        <v>1</v>
      </c>
    </row>
    <row r="920" spans="1:103" s="17" customFormat="1" ht="19.5" customHeight="1">
      <c r="A920" s="28">
        <v>63</v>
      </c>
      <c r="B920" s="29" t="s">
        <v>72</v>
      </c>
      <c r="C920" s="29" t="s">
        <v>185</v>
      </c>
      <c r="D920" s="29" t="s">
        <v>186</v>
      </c>
      <c r="E920" s="29" t="s">
        <v>75</v>
      </c>
      <c r="F920" s="29" t="s">
        <v>185</v>
      </c>
      <c r="G920" s="29" t="s">
        <v>186</v>
      </c>
      <c r="H920" s="29" t="s">
        <v>187</v>
      </c>
      <c r="I920" s="29" t="s">
        <v>78</v>
      </c>
      <c r="J920" s="29" t="s">
        <v>88</v>
      </c>
      <c r="K920" s="29" t="s">
        <v>158</v>
      </c>
      <c r="L920" s="29" t="s">
        <v>80</v>
      </c>
      <c r="M920" s="29" t="s">
        <v>105</v>
      </c>
      <c r="N920" s="30">
        <v>1000</v>
      </c>
      <c r="O920" s="30">
        <v>13.2</v>
      </c>
      <c r="P920" s="30">
        <v>23.5</v>
      </c>
      <c r="Q920" s="31">
        <v>27</v>
      </c>
      <c r="R920" s="30">
        <v>309.87</v>
      </c>
      <c r="S920" s="30">
        <v>1.78</v>
      </c>
      <c r="T920" s="30">
        <v>2160</v>
      </c>
      <c r="U920" s="30">
        <v>3840</v>
      </c>
      <c r="V920" s="32">
        <v>8.3000000000000007</v>
      </c>
      <c r="W920" s="30">
        <v>26767</v>
      </c>
      <c r="X920" s="30">
        <v>60</v>
      </c>
      <c r="Y920" s="30">
        <v>36.799999999999997</v>
      </c>
      <c r="Z920" s="29" t="s">
        <v>81</v>
      </c>
      <c r="AA920" s="29" t="s">
        <v>82</v>
      </c>
      <c r="AB920" s="29"/>
      <c r="AC920" s="29"/>
      <c r="AD920" s="29" t="s">
        <v>84</v>
      </c>
      <c r="AE920" s="29" t="s">
        <v>83</v>
      </c>
      <c r="AF920" s="29" t="s">
        <v>188</v>
      </c>
      <c r="AG920" s="29" t="s">
        <v>105</v>
      </c>
      <c r="AH920" s="29" t="s">
        <v>120</v>
      </c>
      <c r="AI920" s="29" t="s">
        <v>105</v>
      </c>
      <c r="AJ920" s="29" t="s">
        <v>120</v>
      </c>
      <c r="AK920" s="29" t="s">
        <v>86</v>
      </c>
      <c r="AL920" s="29" t="s">
        <v>87</v>
      </c>
      <c r="AM920" s="29" t="s">
        <v>105</v>
      </c>
      <c r="AN920" s="29" t="s">
        <v>86</v>
      </c>
      <c r="AO920" s="29" t="s">
        <v>86</v>
      </c>
      <c r="AP920" s="29" t="s">
        <v>86</v>
      </c>
      <c r="AQ920" s="29" t="s">
        <v>96</v>
      </c>
      <c r="AR920" s="29" t="s">
        <v>105</v>
      </c>
      <c r="AS920" s="29" t="s">
        <v>84</v>
      </c>
      <c r="AT920" s="29" t="s">
        <v>89</v>
      </c>
      <c r="AU920" s="29" t="s">
        <v>105</v>
      </c>
      <c r="AV920" s="30">
        <v>5</v>
      </c>
      <c r="AW920" s="29" t="s">
        <v>84</v>
      </c>
      <c r="AX920" s="29" t="s">
        <v>84</v>
      </c>
      <c r="AY920" s="30">
        <v>300</v>
      </c>
      <c r="AZ920" s="30">
        <v>350.6</v>
      </c>
      <c r="BA920" s="30">
        <v>292.60000000000002</v>
      </c>
      <c r="BB920" s="30">
        <v>200</v>
      </c>
      <c r="BC920" s="29"/>
      <c r="BD920" s="29"/>
      <c r="BE920" s="30">
        <v>29.76</v>
      </c>
      <c r="BF920" s="29"/>
      <c r="BG920" s="30">
        <v>0.28999999999999998</v>
      </c>
      <c r="BH920" s="30">
        <v>0.28999999999999998</v>
      </c>
      <c r="BI920" s="29"/>
      <c r="BJ920" s="30">
        <v>0.19</v>
      </c>
      <c r="BK920" s="30">
        <v>92.89</v>
      </c>
      <c r="BL920" s="30">
        <v>92.89</v>
      </c>
      <c r="BM920" s="30">
        <v>101.82</v>
      </c>
      <c r="BN920" s="29"/>
      <c r="BO920" s="29"/>
      <c r="BP920" s="30">
        <v>0.28999999999999998</v>
      </c>
      <c r="BQ920" s="30">
        <v>0.39</v>
      </c>
      <c r="BR920" s="30">
        <v>0.39</v>
      </c>
      <c r="BS920" s="30">
        <v>29.61</v>
      </c>
      <c r="BT920" s="30">
        <v>93</v>
      </c>
      <c r="BU920" s="29"/>
      <c r="BV920" s="30">
        <v>0</v>
      </c>
      <c r="BW920" s="28">
        <v>63</v>
      </c>
      <c r="BX920" s="33">
        <f t="shared" si="102"/>
        <v>92.895420000000001</v>
      </c>
      <c r="BY920" s="34">
        <f>IF(COUNTIF($G$2:G920,G920)=1,1,0)</f>
        <v>1</v>
      </c>
      <c r="BZ920" s="34">
        <f t="shared" si="103"/>
        <v>2</v>
      </c>
      <c r="CA920" s="28" t="s">
        <v>3405</v>
      </c>
      <c r="CB920" s="34" t="b">
        <f t="shared" si="108"/>
        <v>0</v>
      </c>
      <c r="CC920" s="34" t="b">
        <f t="shared" si="104"/>
        <v>0</v>
      </c>
      <c r="CD920" s="34" t="b">
        <f t="array" ref="CD920">ISNUMBER(SEARCH("Touch Screen",$AJ920))</f>
        <v>0</v>
      </c>
      <c r="CE920" s="34"/>
      <c r="CF920" s="34"/>
      <c r="CG920" s="32">
        <v>36.799999999999997</v>
      </c>
      <c r="CH920" s="28">
        <v>1</v>
      </c>
      <c r="CI920" s="33">
        <f>('2. AC Monitors'!$A$8*'1. Version 7 Dataset'!$R920)+('1. Version 7 Dataset'!$V920*'2. AC Monitors'!$B$8)+'2. AC Monitors'!$C$8</f>
        <v>80.664140000000003</v>
      </c>
      <c r="CJ920" s="35">
        <f>BX920-('2. AC Monitors'!$B$8*V920)</f>
        <v>58.035419999999995</v>
      </c>
      <c r="CK920" s="33">
        <f>IF($CH920=0,CJ920,CJ920-('2. AC Monitors'!$A$15*'1. Version 7 Dataset'!$CG920))</f>
        <v>52.883419999999994</v>
      </c>
      <c r="CL920" s="33">
        <f>IF($CC920=TRUE,'1. Version 7 Dataset'!CK920-($CI920*'2. AC Monitors'!$B$15),'1. Version 7 Dataset'!CK920)</f>
        <v>52.883419999999994</v>
      </c>
      <c r="CM920" s="33">
        <f>IF($CD920=TRUE,CL920-($CI920*'2. AC Monitors'!$D$15),CL920)</f>
        <v>52.883419999999994</v>
      </c>
      <c r="CN920" s="33">
        <f>IF($CB920=TRUE,CM920-($CI920*'2. AC Monitors'!$E$15),CM920)</f>
        <v>52.883419999999994</v>
      </c>
      <c r="CO920" s="33">
        <f>IF($CA920="DC",CN920+(CI920*(1-'2. AC Monitors'!$D$21)),CN920)</f>
        <v>52.883419999999994</v>
      </c>
      <c r="CP920" s="35">
        <f>('2. AC Monitors'!$A$8*'1. Version 7 Dataset'!$R920)+'2. AC Monitors'!$C$8</f>
        <v>45.804139999999997</v>
      </c>
      <c r="CQ920" s="35">
        <f t="shared" si="105"/>
        <v>0</v>
      </c>
      <c r="CR920" s="33">
        <f>(IF(CD920=TRUE,CI920+(CI920*'2. AC Monitors'!$D$15),'1. Version 7 Dataset'!CI920))*0.85</f>
        <v>68.564519000000004</v>
      </c>
      <c r="CS920" s="35">
        <f t="shared" si="106"/>
        <v>0</v>
      </c>
      <c r="CT920" s="35">
        <f>($AZ920*$R920*'3. Signage Displays'!$A$7)+'3. Signage Displays'!$B$7*TANH('3. Signage Displays'!$C$7*('1. Version 7 Dataset'!$R920+'3. Signage Displays'!$D$7)+'3. Signage Displays'!$E$7)+'3. Signage Displays'!$F$7</f>
        <v>38.077404178661325</v>
      </c>
      <c r="CU920" s="36">
        <f>($AZ920*$R920*'3. Signage Displays'!$A$7)</f>
        <v>4.3456168800000006</v>
      </c>
      <c r="CV920" s="37">
        <f>BE920-(AZ920*R920*'3. Signage Displays'!$A$7)</f>
        <v>25.41438312</v>
      </c>
      <c r="CW920" s="37">
        <f>IF(CC920=TRUE,CV920-(CT920*'3. Signage Displays'!$A$12),CV920)</f>
        <v>25.41438312</v>
      </c>
      <c r="CX920" s="38">
        <f>'3. Signage Displays'!$B$7*TANH('3. Signage Displays'!$C$7*('1. Version 7 Dataset'!R920+'3. Signage Displays'!$D$7)+'3. Signage Displays'!$E$7)+'3. Signage Displays'!$F$7</f>
        <v>33.731787298661324</v>
      </c>
      <c r="CY920" s="28">
        <f t="shared" si="107"/>
        <v>1</v>
      </c>
    </row>
    <row r="921" spans="1:103" s="17" customFormat="1" ht="19.5" customHeight="1">
      <c r="A921" s="28">
        <v>69</v>
      </c>
      <c r="B921" s="29" t="s">
        <v>808</v>
      </c>
      <c r="C921" s="29" t="s">
        <v>1062</v>
      </c>
      <c r="D921" s="29" t="s">
        <v>1063</v>
      </c>
      <c r="E921" s="29" t="s">
        <v>1064</v>
      </c>
      <c r="F921" s="29" t="s">
        <v>1065</v>
      </c>
      <c r="G921" s="29" t="s">
        <v>1063</v>
      </c>
      <c r="H921" s="29"/>
      <c r="I921" s="29" t="s">
        <v>78</v>
      </c>
      <c r="J921" s="29" t="s">
        <v>79</v>
      </c>
      <c r="K921" s="29"/>
      <c r="L921" s="29" t="s">
        <v>80</v>
      </c>
      <c r="M921" s="29"/>
      <c r="N921" s="30">
        <v>1300</v>
      </c>
      <c r="O921" s="30">
        <v>13.2</v>
      </c>
      <c r="P921" s="30">
        <v>23.5</v>
      </c>
      <c r="Q921" s="31">
        <v>27</v>
      </c>
      <c r="R921" s="30">
        <v>310.47000000000003</v>
      </c>
      <c r="S921" s="30">
        <v>1.78</v>
      </c>
      <c r="T921" s="30">
        <v>2160</v>
      </c>
      <c r="U921" s="30">
        <v>3840</v>
      </c>
      <c r="V921" s="32">
        <v>8.3000000000000007</v>
      </c>
      <c r="W921" s="30">
        <v>26716</v>
      </c>
      <c r="X921" s="30">
        <v>60</v>
      </c>
      <c r="Y921" s="30">
        <v>34.6</v>
      </c>
      <c r="Z921" s="29" t="s">
        <v>81</v>
      </c>
      <c r="AA921" s="29" t="s">
        <v>82</v>
      </c>
      <c r="AB921" s="30">
        <v>60</v>
      </c>
      <c r="AC921" s="30">
        <v>60</v>
      </c>
      <c r="AD921" s="29" t="s">
        <v>84</v>
      </c>
      <c r="AE921" s="29" t="s">
        <v>84</v>
      </c>
      <c r="AF921" s="29" t="s">
        <v>530</v>
      </c>
      <c r="AG921" s="29" t="s">
        <v>1066</v>
      </c>
      <c r="AH921" s="29" t="s">
        <v>86</v>
      </c>
      <c r="AI921" s="29"/>
      <c r="AJ921" s="29" t="s">
        <v>86</v>
      </c>
      <c r="AK921" s="29" t="s">
        <v>86</v>
      </c>
      <c r="AL921" s="29" t="s">
        <v>87</v>
      </c>
      <c r="AM921" s="29" t="s">
        <v>1066</v>
      </c>
      <c r="AN921" s="29" t="s">
        <v>86</v>
      </c>
      <c r="AO921" s="29" t="s">
        <v>86</v>
      </c>
      <c r="AP921" s="29" t="s">
        <v>86</v>
      </c>
      <c r="AQ921" s="29" t="s">
        <v>96</v>
      </c>
      <c r="AR921" s="29"/>
      <c r="AS921" s="29" t="s">
        <v>84</v>
      </c>
      <c r="AT921" s="29" t="s">
        <v>89</v>
      </c>
      <c r="AU921" s="29"/>
      <c r="AV921" s="30">
        <v>5</v>
      </c>
      <c r="AW921" s="29" t="s">
        <v>84</v>
      </c>
      <c r="AX921" s="29" t="s">
        <v>84</v>
      </c>
      <c r="AY921" s="30">
        <v>350</v>
      </c>
      <c r="AZ921" s="30">
        <v>363.3</v>
      </c>
      <c r="BA921" s="30">
        <v>281.5</v>
      </c>
      <c r="BB921" s="30">
        <v>200.4</v>
      </c>
      <c r="BC921" s="29"/>
      <c r="BD921" s="29"/>
      <c r="BE921" s="30">
        <v>24.27</v>
      </c>
      <c r="BF921" s="29"/>
      <c r="BG921" s="30">
        <v>0.32</v>
      </c>
      <c r="BH921" s="29"/>
      <c r="BI921" s="29"/>
      <c r="BJ921" s="30">
        <v>0.2</v>
      </c>
      <c r="BK921" s="30">
        <v>76.23</v>
      </c>
      <c r="BL921" s="29"/>
      <c r="BM921" s="30">
        <v>109.6</v>
      </c>
      <c r="BN921" s="29"/>
      <c r="BO921" s="29"/>
      <c r="BP921" s="30">
        <v>0.25</v>
      </c>
      <c r="BQ921" s="30">
        <v>0.33</v>
      </c>
      <c r="BR921" s="30">
        <v>0.28000000000000003</v>
      </c>
      <c r="BS921" s="30">
        <v>24.28</v>
      </c>
      <c r="BT921" s="30">
        <v>76.290000000000006</v>
      </c>
      <c r="BU921" s="29"/>
      <c r="BV921" s="30">
        <v>0</v>
      </c>
      <c r="BW921" s="28">
        <v>69</v>
      </c>
      <c r="BX921" s="33">
        <f t="shared" si="102"/>
        <v>76.233899999999991</v>
      </c>
      <c r="BY921" s="34">
        <f>IF(COUNTIF($G$2:G921,G921)=1,1,0)</f>
        <v>1</v>
      </c>
      <c r="BZ921" s="34">
        <f t="shared" si="103"/>
        <v>2</v>
      </c>
      <c r="CA921" s="28" t="s">
        <v>3405</v>
      </c>
      <c r="CB921" s="34" t="b">
        <f t="shared" si="108"/>
        <v>0</v>
      </c>
      <c r="CC921" s="34" t="b">
        <f t="shared" si="104"/>
        <v>0</v>
      </c>
      <c r="CD921" s="34" t="b">
        <f t="array" ref="CD921">ISNUMBER(SEARCH("Touch Screen",$AJ921))</f>
        <v>0</v>
      </c>
      <c r="CE921" s="34"/>
      <c r="CF921" s="34"/>
      <c r="CG921" s="32">
        <v>34.6</v>
      </c>
      <c r="CH921" s="28">
        <v>1</v>
      </c>
      <c r="CI921" s="33">
        <f>('2. AC Monitors'!$A$8*'1. Version 7 Dataset'!$R921)+('1. Version 7 Dataset'!$V921*'2. AC Monitors'!$B$8)+'2. AC Monitors'!$C$8</f>
        <v>80.737340000000017</v>
      </c>
      <c r="CJ921" s="35">
        <f>BX921-('2. AC Monitors'!$B$8*V921)</f>
        <v>41.373899999999985</v>
      </c>
      <c r="CK921" s="33">
        <f>IF($CH921=0,CJ921,CJ921-('2. AC Monitors'!$A$15*'1. Version 7 Dataset'!$CG921))</f>
        <v>36.529899999999984</v>
      </c>
      <c r="CL921" s="33">
        <f>IF($CC921=TRUE,'1. Version 7 Dataset'!CK921-($CI921*'2. AC Monitors'!$B$15),'1. Version 7 Dataset'!CK921)</f>
        <v>36.529899999999984</v>
      </c>
      <c r="CM921" s="33">
        <f>IF($CD921=TRUE,CL921-($CI921*'2. AC Monitors'!$D$15),CL921)</f>
        <v>36.529899999999984</v>
      </c>
      <c r="CN921" s="33">
        <f>IF($CB921=TRUE,CM921-($CI921*'2. AC Monitors'!$E$15),CM921)</f>
        <v>36.529899999999984</v>
      </c>
      <c r="CO921" s="33">
        <f>IF($CA921="DC",CN921+(CI921*(1-'2. AC Monitors'!$D$21)),CN921)</f>
        <v>36.529899999999984</v>
      </c>
      <c r="CP921" s="35">
        <f>('2. AC Monitors'!$A$8*'1. Version 7 Dataset'!$R921)+'2. AC Monitors'!$C$8</f>
        <v>45.877340000000004</v>
      </c>
      <c r="CQ921" s="35">
        <f t="shared" si="105"/>
        <v>1</v>
      </c>
      <c r="CR921" s="33">
        <f>(IF(CD921=TRUE,CI921+(CI921*'2. AC Monitors'!$D$15),'1. Version 7 Dataset'!CI921))*0.85</f>
        <v>68.626739000000015</v>
      </c>
      <c r="CS921" s="35">
        <f t="shared" si="106"/>
        <v>0</v>
      </c>
      <c r="CT921" s="35">
        <f>($AZ921*$R921*'3. Signage Displays'!$A$7)+'3. Signage Displays'!$B$7*TANH('3. Signage Displays'!$C$7*('1. Version 7 Dataset'!$R921+'3. Signage Displays'!$D$7)+'3. Signage Displays'!$E$7)+'3. Signage Displays'!$F$7</f>
        <v>38.279064713003592</v>
      </c>
      <c r="CU921" s="36">
        <f>($AZ921*$R921*'3. Signage Displays'!$A$7)</f>
        <v>4.5117500400000008</v>
      </c>
      <c r="CV921" s="37">
        <f>BE921-(AZ921*R921*'3. Signage Displays'!$A$7)</f>
        <v>19.758249960000001</v>
      </c>
      <c r="CW921" s="37">
        <f>IF(CC921=TRUE,CV921-(CT921*'3. Signage Displays'!$A$12),CV921)</f>
        <v>19.758249960000001</v>
      </c>
      <c r="CX921" s="38">
        <f>'3. Signage Displays'!$B$7*TANH('3. Signage Displays'!$C$7*('1. Version 7 Dataset'!R921+'3. Signage Displays'!$D$7)+'3. Signage Displays'!$E$7)+'3. Signage Displays'!$F$7</f>
        <v>33.767314673003597</v>
      </c>
      <c r="CY921" s="28">
        <f t="shared" si="107"/>
        <v>1</v>
      </c>
    </row>
    <row r="922" spans="1:103" s="17" customFormat="1" ht="19.5" customHeight="1">
      <c r="A922" s="28">
        <v>115</v>
      </c>
      <c r="B922" s="29" t="s">
        <v>1268</v>
      </c>
      <c r="C922" s="29" t="s">
        <v>1591</v>
      </c>
      <c r="D922" s="29" t="s">
        <v>1592</v>
      </c>
      <c r="E922" s="29" t="s">
        <v>1271</v>
      </c>
      <c r="F922" s="29" t="s">
        <v>1591</v>
      </c>
      <c r="G922" s="29" t="s">
        <v>1592</v>
      </c>
      <c r="H922" s="29"/>
      <c r="I922" s="29" t="s">
        <v>78</v>
      </c>
      <c r="J922" s="29" t="s">
        <v>79</v>
      </c>
      <c r="K922" s="29"/>
      <c r="L922" s="29" t="s">
        <v>80</v>
      </c>
      <c r="M922" s="29"/>
      <c r="N922" s="30">
        <v>1300</v>
      </c>
      <c r="O922" s="30">
        <v>13.2</v>
      </c>
      <c r="P922" s="30">
        <v>23.5</v>
      </c>
      <c r="Q922" s="31">
        <v>27</v>
      </c>
      <c r="R922" s="30">
        <v>310.45999999999998</v>
      </c>
      <c r="S922" s="30">
        <v>1.78</v>
      </c>
      <c r="T922" s="30">
        <v>2160</v>
      </c>
      <c r="U922" s="30">
        <v>3840</v>
      </c>
      <c r="V922" s="32">
        <v>8.3000000000000007</v>
      </c>
      <c r="W922" s="30">
        <v>26716</v>
      </c>
      <c r="X922" s="30">
        <v>60</v>
      </c>
      <c r="Y922" s="30">
        <v>0.3</v>
      </c>
      <c r="Z922" s="29" t="s">
        <v>81</v>
      </c>
      <c r="AA922" s="29" t="s">
        <v>82</v>
      </c>
      <c r="AB922" s="30">
        <v>108</v>
      </c>
      <c r="AC922" s="30">
        <v>112</v>
      </c>
      <c r="AD922" s="29" t="s">
        <v>84</v>
      </c>
      <c r="AE922" s="29" t="s">
        <v>83</v>
      </c>
      <c r="AF922" s="29" t="s">
        <v>1593</v>
      </c>
      <c r="AG922" s="29" t="s">
        <v>795</v>
      </c>
      <c r="AH922" s="29" t="s">
        <v>86</v>
      </c>
      <c r="AI922" s="29"/>
      <c r="AJ922" s="29" t="s">
        <v>86</v>
      </c>
      <c r="AK922" s="29" t="s">
        <v>86</v>
      </c>
      <c r="AL922" s="29" t="s">
        <v>87</v>
      </c>
      <c r="AM922" s="29" t="s">
        <v>795</v>
      </c>
      <c r="AN922" s="29" t="s">
        <v>86</v>
      </c>
      <c r="AO922" s="29" t="s">
        <v>86</v>
      </c>
      <c r="AP922" s="29" t="s">
        <v>86</v>
      </c>
      <c r="AQ922" s="29" t="s">
        <v>96</v>
      </c>
      <c r="AR922" s="29"/>
      <c r="AS922" s="29" t="s">
        <v>84</v>
      </c>
      <c r="AT922" s="29" t="s">
        <v>89</v>
      </c>
      <c r="AU922" s="29"/>
      <c r="AV922" s="30">
        <v>1</v>
      </c>
      <c r="AW922" s="29" t="s">
        <v>84</v>
      </c>
      <c r="AX922" s="29" t="s">
        <v>84</v>
      </c>
      <c r="AY922" s="30">
        <v>350</v>
      </c>
      <c r="AZ922" s="30">
        <v>316.7</v>
      </c>
      <c r="BA922" s="30">
        <v>286.39999999999998</v>
      </c>
      <c r="BB922" s="30">
        <v>200.1</v>
      </c>
      <c r="BC922" s="29"/>
      <c r="BD922" s="29"/>
      <c r="BE922" s="30">
        <v>30.51</v>
      </c>
      <c r="BF922" s="29"/>
      <c r="BG922" s="30">
        <v>0.28000000000000003</v>
      </c>
      <c r="BH922" s="30">
        <v>0.24</v>
      </c>
      <c r="BI922" s="29"/>
      <c r="BJ922" s="30">
        <v>0.18</v>
      </c>
      <c r="BK922" s="30">
        <v>97.93</v>
      </c>
      <c r="BL922" s="30">
        <v>97.93</v>
      </c>
      <c r="BM922" s="30">
        <v>109.6</v>
      </c>
      <c r="BN922" s="29"/>
      <c r="BO922" s="29"/>
      <c r="BP922" s="30">
        <v>0.25</v>
      </c>
      <c r="BQ922" s="30">
        <v>0.35</v>
      </c>
      <c r="BR922" s="30">
        <v>0.32</v>
      </c>
      <c r="BS922" s="30">
        <v>30.51</v>
      </c>
      <c r="BT922" s="30">
        <v>95.54</v>
      </c>
      <c r="BU922" s="29"/>
      <c r="BV922" s="30">
        <v>0</v>
      </c>
      <c r="BW922" s="28">
        <v>115</v>
      </c>
      <c r="BX922" s="33">
        <f t="shared" si="102"/>
        <v>95.137979999999999</v>
      </c>
      <c r="BY922" s="34">
        <f>IF(COUNTIF($G$2:G922,G922)=1,1,0)</f>
        <v>1</v>
      </c>
      <c r="BZ922" s="34">
        <f t="shared" si="103"/>
        <v>2</v>
      </c>
      <c r="CA922" s="28" t="s">
        <v>3405</v>
      </c>
      <c r="CB922" s="34" t="b">
        <f t="shared" si="108"/>
        <v>0</v>
      </c>
      <c r="CC922" s="34" t="b">
        <f t="shared" si="104"/>
        <v>0</v>
      </c>
      <c r="CD922" s="34" t="b">
        <f t="array" ref="CD922">ISNUMBER(SEARCH("Touch Screen",$AJ922))</f>
        <v>0</v>
      </c>
      <c r="CE922" s="34"/>
      <c r="CF922" s="34"/>
      <c r="CG922" s="32">
        <v>32.9</v>
      </c>
      <c r="CH922" s="28">
        <v>1</v>
      </c>
      <c r="CI922" s="33">
        <f>('2. AC Monitors'!$A$8*'1. Version 7 Dataset'!$R922)+('1. Version 7 Dataset'!$V922*'2. AC Monitors'!$B$8)+'2. AC Monitors'!$C$8</f>
        <v>80.73612</v>
      </c>
      <c r="CJ922" s="35">
        <f>BX922-('2. AC Monitors'!$B$8*V922)</f>
        <v>60.277979999999992</v>
      </c>
      <c r="CK922" s="33">
        <f>IF($CH922=0,CJ922,CJ922-('2. AC Monitors'!$A$15*'1. Version 7 Dataset'!$CG922))</f>
        <v>55.671979999999991</v>
      </c>
      <c r="CL922" s="33">
        <f>IF($CC922=TRUE,'1. Version 7 Dataset'!CK922-($CI922*'2. AC Monitors'!$B$15),'1. Version 7 Dataset'!CK922)</f>
        <v>55.671979999999991</v>
      </c>
      <c r="CM922" s="33">
        <f>IF($CD922=TRUE,CL922-($CI922*'2. AC Monitors'!$D$15),CL922)</f>
        <v>55.671979999999991</v>
      </c>
      <c r="CN922" s="33">
        <f>IF($CB922=TRUE,CM922-($CI922*'2. AC Monitors'!$E$15),CM922)</f>
        <v>55.671979999999991</v>
      </c>
      <c r="CO922" s="33">
        <f>IF($CA922="DC",CN922+(CI922*(1-'2. AC Monitors'!$D$21)),CN922)</f>
        <v>55.671979999999991</v>
      </c>
      <c r="CP922" s="35">
        <f>('2. AC Monitors'!$A$8*'1. Version 7 Dataset'!$R922)+'2. AC Monitors'!$C$8</f>
        <v>45.876119999999993</v>
      </c>
      <c r="CQ922" s="35">
        <f t="shared" si="105"/>
        <v>0</v>
      </c>
      <c r="CR922" s="33">
        <f>(IF(CD922=TRUE,CI922+(CI922*'2. AC Monitors'!$D$15),'1. Version 7 Dataset'!CI922))*0.85</f>
        <v>68.625702000000004</v>
      </c>
      <c r="CS922" s="35">
        <f t="shared" si="106"/>
        <v>0</v>
      </c>
      <c r="CT922" s="35">
        <f>($AZ922*$R922*'3. Signage Displays'!$A$7)+'3. Signage Displays'!$B$7*TANH('3. Signage Displays'!$C$7*('1. Version 7 Dataset'!$R922+'3. Signage Displays'!$D$7)+'3. Signage Displays'!$E$7)+'3. Signage Displays'!$F$7</f>
        <v>37.699629850120331</v>
      </c>
      <c r="CU922" s="36">
        <f>($AZ922*$R922*'3. Signage Displays'!$A$7)</f>
        <v>3.9329072799999998</v>
      </c>
      <c r="CV922" s="37">
        <f>BE922-(AZ922*R922*'3. Signage Displays'!$A$7)</f>
        <v>26.577092720000003</v>
      </c>
      <c r="CW922" s="37">
        <f>IF(CC922=TRUE,CV922-(CT922*'3. Signage Displays'!$A$12),CV922)</f>
        <v>26.577092720000003</v>
      </c>
      <c r="CX922" s="38">
        <f>'3. Signage Displays'!$B$7*TANH('3. Signage Displays'!$C$7*('1. Version 7 Dataset'!R922+'3. Signage Displays'!$D$7)+'3. Signage Displays'!$E$7)+'3. Signage Displays'!$F$7</f>
        <v>33.766722570120329</v>
      </c>
      <c r="CY922" s="28">
        <f t="shared" si="107"/>
        <v>1</v>
      </c>
    </row>
    <row r="923" spans="1:103" s="17" customFormat="1" ht="19.5" customHeight="1">
      <c r="A923" s="28">
        <v>134</v>
      </c>
      <c r="B923" s="29" t="s">
        <v>72</v>
      </c>
      <c r="C923" s="29" t="s">
        <v>310</v>
      </c>
      <c r="D923" s="29" t="s">
        <v>311</v>
      </c>
      <c r="E923" s="29" t="s">
        <v>75</v>
      </c>
      <c r="F923" s="29" t="s">
        <v>310</v>
      </c>
      <c r="G923" s="29" t="s">
        <v>311</v>
      </c>
      <c r="H923" s="29"/>
      <c r="I923" s="29" t="s">
        <v>78</v>
      </c>
      <c r="J923" s="29" t="s">
        <v>79</v>
      </c>
      <c r="K923" s="29" t="s">
        <v>105</v>
      </c>
      <c r="L923" s="29" t="s">
        <v>80</v>
      </c>
      <c r="M923" s="29" t="s">
        <v>105</v>
      </c>
      <c r="N923" s="30">
        <v>1300</v>
      </c>
      <c r="O923" s="30">
        <v>13.2</v>
      </c>
      <c r="P923" s="30">
        <v>23.5</v>
      </c>
      <c r="Q923" s="31">
        <v>27</v>
      </c>
      <c r="R923" s="30">
        <v>310.47000000000003</v>
      </c>
      <c r="S923" s="30">
        <v>1.78</v>
      </c>
      <c r="T923" s="30">
        <v>2160</v>
      </c>
      <c r="U923" s="30">
        <v>3840</v>
      </c>
      <c r="V923" s="32">
        <v>8.3000000000000007</v>
      </c>
      <c r="W923" s="30">
        <v>26716</v>
      </c>
      <c r="X923" s="30">
        <v>60</v>
      </c>
      <c r="Y923" s="30">
        <v>34.6</v>
      </c>
      <c r="Z923" s="29" t="s">
        <v>81</v>
      </c>
      <c r="AA923" s="29" t="s">
        <v>82</v>
      </c>
      <c r="AB923" s="30">
        <v>108</v>
      </c>
      <c r="AC923" s="30">
        <v>100</v>
      </c>
      <c r="AD923" s="29" t="s">
        <v>84</v>
      </c>
      <c r="AE923" s="29" t="s">
        <v>83</v>
      </c>
      <c r="AF923" s="29" t="s">
        <v>312</v>
      </c>
      <c r="AG923" s="29" t="s">
        <v>105</v>
      </c>
      <c r="AH923" s="29" t="s">
        <v>120</v>
      </c>
      <c r="AI923" s="29" t="s">
        <v>105</v>
      </c>
      <c r="AJ923" s="29" t="s">
        <v>120</v>
      </c>
      <c r="AK923" s="29" t="s">
        <v>86</v>
      </c>
      <c r="AL923" s="29" t="s">
        <v>87</v>
      </c>
      <c r="AM923" s="29" t="s">
        <v>105</v>
      </c>
      <c r="AN923" s="29" t="s">
        <v>86</v>
      </c>
      <c r="AO923" s="29" t="s">
        <v>86</v>
      </c>
      <c r="AP923" s="29" t="s">
        <v>86</v>
      </c>
      <c r="AQ923" s="29" t="s">
        <v>96</v>
      </c>
      <c r="AR923" s="29" t="s">
        <v>105</v>
      </c>
      <c r="AS923" s="29" t="s">
        <v>84</v>
      </c>
      <c r="AT923" s="29" t="s">
        <v>89</v>
      </c>
      <c r="AU923" s="29" t="s">
        <v>105</v>
      </c>
      <c r="AV923" s="30">
        <v>0</v>
      </c>
      <c r="AW923" s="29" t="s">
        <v>84</v>
      </c>
      <c r="AX923" s="29" t="s">
        <v>84</v>
      </c>
      <c r="AY923" s="30">
        <v>350</v>
      </c>
      <c r="AZ923" s="30">
        <v>264</v>
      </c>
      <c r="BA923" s="30">
        <v>197.6</v>
      </c>
      <c r="BB923" s="30">
        <v>200</v>
      </c>
      <c r="BC923" s="29"/>
      <c r="BD923" s="29"/>
      <c r="BE923" s="30">
        <v>32.99</v>
      </c>
      <c r="BF923" s="29"/>
      <c r="BG923" s="30">
        <v>0.39</v>
      </c>
      <c r="BH923" s="30">
        <v>0.39</v>
      </c>
      <c r="BI923" s="29"/>
      <c r="BJ923" s="30">
        <v>0.32</v>
      </c>
      <c r="BK923" s="30">
        <v>103.36</v>
      </c>
      <c r="BL923" s="30">
        <v>103.36</v>
      </c>
      <c r="BM923" s="30">
        <v>109.6</v>
      </c>
      <c r="BN923" s="29"/>
      <c r="BO923" s="29"/>
      <c r="BP923" s="30">
        <v>0.35</v>
      </c>
      <c r="BQ923" s="30">
        <v>0.45</v>
      </c>
      <c r="BR923" s="30">
        <v>0.45</v>
      </c>
      <c r="BS923" s="30">
        <v>32.68</v>
      </c>
      <c r="BT923" s="30">
        <v>102.75</v>
      </c>
      <c r="BU923" s="29"/>
      <c r="BV923" s="30">
        <v>0</v>
      </c>
      <c r="BW923" s="28">
        <v>134</v>
      </c>
      <c r="BX923" s="33">
        <f t="shared" si="102"/>
        <v>103.36800000000001</v>
      </c>
      <c r="BY923" s="34">
        <f>IF(COUNTIF($G$2:G923,G923)=1,1,0)</f>
        <v>1</v>
      </c>
      <c r="BZ923" s="34">
        <f t="shared" si="103"/>
        <v>2</v>
      </c>
      <c r="CA923" s="28" t="s">
        <v>3405</v>
      </c>
      <c r="CB923" s="34" t="b">
        <f t="shared" si="108"/>
        <v>0</v>
      </c>
      <c r="CC923" s="34" t="b">
        <f t="shared" si="104"/>
        <v>0</v>
      </c>
      <c r="CD923" s="34" t="b">
        <f t="array" ref="CD923">ISNUMBER(SEARCH("Touch Screen",$AJ923))</f>
        <v>0</v>
      </c>
      <c r="CE923" s="34"/>
      <c r="CF923" s="34"/>
      <c r="CG923" s="32">
        <v>34.6</v>
      </c>
      <c r="CH923" s="28">
        <v>1</v>
      </c>
      <c r="CI923" s="33">
        <f>('2. AC Monitors'!$A$8*'1. Version 7 Dataset'!$R923)+('1. Version 7 Dataset'!$V923*'2. AC Monitors'!$B$8)+'2. AC Monitors'!$C$8</f>
        <v>80.737340000000017</v>
      </c>
      <c r="CJ923" s="35">
        <f>BX923-('2. AC Monitors'!$B$8*V923)</f>
        <v>68.50800000000001</v>
      </c>
      <c r="CK923" s="33">
        <f>IF($CH923=0,CJ923,CJ923-('2. AC Monitors'!$A$15*'1. Version 7 Dataset'!$CG923))</f>
        <v>63.664000000000009</v>
      </c>
      <c r="CL923" s="33">
        <f>IF($CC923=TRUE,'1. Version 7 Dataset'!CK923-($CI923*'2. AC Monitors'!$B$15),'1. Version 7 Dataset'!CK923)</f>
        <v>63.664000000000009</v>
      </c>
      <c r="CM923" s="33">
        <f>IF($CD923=TRUE,CL923-($CI923*'2. AC Monitors'!$D$15),CL923)</f>
        <v>63.664000000000009</v>
      </c>
      <c r="CN923" s="33">
        <f>IF($CB923=TRUE,CM923-($CI923*'2. AC Monitors'!$E$15),CM923)</f>
        <v>63.664000000000009</v>
      </c>
      <c r="CO923" s="33">
        <f>IF($CA923="DC",CN923+(CI923*(1-'2. AC Monitors'!$D$21)),CN923)</f>
        <v>63.664000000000009</v>
      </c>
      <c r="CP923" s="35">
        <f>('2. AC Monitors'!$A$8*'1. Version 7 Dataset'!$R923)+'2. AC Monitors'!$C$8</f>
        <v>45.877340000000004</v>
      </c>
      <c r="CQ923" s="35">
        <f t="shared" si="105"/>
        <v>0</v>
      </c>
      <c r="CR923" s="33">
        <f>(IF(CD923=TRUE,CI923+(CI923*'2. AC Monitors'!$D$15),'1. Version 7 Dataset'!CI923))*0.85</f>
        <v>68.626739000000015</v>
      </c>
      <c r="CS923" s="35">
        <f t="shared" si="106"/>
        <v>0</v>
      </c>
      <c r="CT923" s="35">
        <f>($AZ923*$R923*'3. Signage Displays'!$A$7)+'3. Signage Displays'!$B$7*TANH('3. Signage Displays'!$C$7*('1. Version 7 Dataset'!$R923+'3. Signage Displays'!$D$7)+'3. Signage Displays'!$E$7)+'3. Signage Displays'!$F$7</f>
        <v>37.04587787300359</v>
      </c>
      <c r="CU923" s="36">
        <f>($AZ923*$R923*'3. Signage Displays'!$A$7)</f>
        <v>3.2785632000000002</v>
      </c>
      <c r="CV923" s="37">
        <f>BE923-(AZ923*R923*'3. Signage Displays'!$A$7)</f>
        <v>29.711436800000001</v>
      </c>
      <c r="CW923" s="37">
        <f>IF(CC923=TRUE,CV923-(CT923*'3. Signage Displays'!$A$12),CV923)</f>
        <v>29.711436800000001</v>
      </c>
      <c r="CX923" s="38">
        <f>'3. Signage Displays'!$B$7*TANH('3. Signage Displays'!$C$7*('1. Version 7 Dataset'!R923+'3. Signage Displays'!$D$7)+'3. Signage Displays'!$E$7)+'3. Signage Displays'!$F$7</f>
        <v>33.767314673003597</v>
      </c>
      <c r="CY923" s="28">
        <f t="shared" si="107"/>
        <v>1</v>
      </c>
    </row>
    <row r="924" spans="1:103" s="17" customFormat="1" ht="19.5" customHeight="1">
      <c r="A924" s="28">
        <v>143</v>
      </c>
      <c r="B924" s="29" t="s">
        <v>1092</v>
      </c>
      <c r="C924" s="29" t="s">
        <v>1116</v>
      </c>
      <c r="D924" s="29" t="s">
        <v>1116</v>
      </c>
      <c r="E924" s="29" t="s">
        <v>1094</v>
      </c>
      <c r="F924" s="29" t="s">
        <v>1116</v>
      </c>
      <c r="G924" s="29" t="s">
        <v>1116</v>
      </c>
      <c r="H924" s="29"/>
      <c r="I924" s="29" t="s">
        <v>78</v>
      </c>
      <c r="J924" s="29" t="s">
        <v>79</v>
      </c>
      <c r="K924" s="29"/>
      <c r="L924" s="29" t="s">
        <v>80</v>
      </c>
      <c r="M924" s="29"/>
      <c r="N924" s="30">
        <v>1300</v>
      </c>
      <c r="O924" s="30">
        <v>23.5</v>
      </c>
      <c r="P924" s="30">
        <v>13.2</v>
      </c>
      <c r="Q924" s="31">
        <v>27</v>
      </c>
      <c r="R924" s="30">
        <v>310.2</v>
      </c>
      <c r="S924" s="30">
        <v>1.78</v>
      </c>
      <c r="T924" s="30">
        <v>2160</v>
      </c>
      <c r="U924" s="30">
        <v>3840</v>
      </c>
      <c r="V924" s="32">
        <v>8.3000000000000007</v>
      </c>
      <c r="W924" s="30">
        <v>26739</v>
      </c>
      <c r="X924" s="30">
        <v>60</v>
      </c>
      <c r="Y924" s="30">
        <v>0.3</v>
      </c>
      <c r="Z924" s="29" t="s">
        <v>81</v>
      </c>
      <c r="AA924" s="29" t="s">
        <v>82</v>
      </c>
      <c r="AB924" s="30">
        <v>193</v>
      </c>
      <c r="AC924" s="30">
        <v>187</v>
      </c>
      <c r="AD924" s="29" t="s">
        <v>84</v>
      </c>
      <c r="AE924" s="29" t="s">
        <v>83</v>
      </c>
      <c r="AF924" s="29" t="s">
        <v>1117</v>
      </c>
      <c r="AG924" s="29"/>
      <c r="AH924" s="29" t="s">
        <v>1118</v>
      </c>
      <c r="AI924" s="29" t="s">
        <v>1119</v>
      </c>
      <c r="AJ924" s="29" t="s">
        <v>1098</v>
      </c>
      <c r="AK924" s="29" t="s">
        <v>86</v>
      </c>
      <c r="AL924" s="29" t="s">
        <v>87</v>
      </c>
      <c r="AM924" s="29"/>
      <c r="AN924" s="29" t="s">
        <v>86</v>
      </c>
      <c r="AO924" s="29" t="s">
        <v>86</v>
      </c>
      <c r="AP924" s="29" t="s">
        <v>86</v>
      </c>
      <c r="AQ924" s="29" t="s">
        <v>96</v>
      </c>
      <c r="AR924" s="29"/>
      <c r="AS924" s="29" t="s">
        <v>84</v>
      </c>
      <c r="AT924" s="29" t="s">
        <v>89</v>
      </c>
      <c r="AU924" s="29"/>
      <c r="AV924" s="30">
        <v>0</v>
      </c>
      <c r="AW924" s="29" t="s">
        <v>83</v>
      </c>
      <c r="AX924" s="29" t="s">
        <v>84</v>
      </c>
      <c r="AY924" s="30">
        <v>350</v>
      </c>
      <c r="AZ924" s="30">
        <v>345.6</v>
      </c>
      <c r="BA924" s="29"/>
      <c r="BB924" s="30">
        <v>201.9</v>
      </c>
      <c r="BC924" s="30">
        <v>29.1</v>
      </c>
      <c r="BD924" s="30">
        <v>38.43</v>
      </c>
      <c r="BE924" s="30">
        <v>33.409999999999997</v>
      </c>
      <c r="BF924" s="29"/>
      <c r="BG924" s="30">
        <v>0.28000000000000003</v>
      </c>
      <c r="BH924" s="29"/>
      <c r="BI924" s="29"/>
      <c r="BJ924" s="30">
        <v>0.15</v>
      </c>
      <c r="BK924" s="30">
        <v>104.02</v>
      </c>
      <c r="BL924" s="30">
        <v>104.02</v>
      </c>
      <c r="BM924" s="30">
        <v>114.6</v>
      </c>
      <c r="BN924" s="30">
        <v>25.12</v>
      </c>
      <c r="BO924" s="30">
        <v>38.83</v>
      </c>
      <c r="BP924" s="30">
        <v>0.27</v>
      </c>
      <c r="BQ924" s="30">
        <v>0.33</v>
      </c>
      <c r="BR924" s="29"/>
      <c r="BS924" s="30">
        <v>33.53</v>
      </c>
      <c r="BT924" s="30">
        <v>104.67</v>
      </c>
      <c r="BU924" s="29"/>
      <c r="BV924" s="30">
        <v>0</v>
      </c>
      <c r="BW924" s="28">
        <v>143</v>
      </c>
      <c r="BX924" s="33">
        <f t="shared" si="102"/>
        <v>104.02937999999999</v>
      </c>
      <c r="BY924" s="34">
        <f>IF(COUNTIF($G$2:G924,G924)=1,1,0)</f>
        <v>1</v>
      </c>
      <c r="BZ924" s="34">
        <f t="shared" si="103"/>
        <v>2</v>
      </c>
      <c r="CA924" s="28" t="s">
        <v>3405</v>
      </c>
      <c r="CB924" s="34" t="b">
        <f t="shared" si="108"/>
        <v>0</v>
      </c>
      <c r="CC924" s="34" t="b">
        <f t="shared" si="104"/>
        <v>1</v>
      </c>
      <c r="CD924" s="34" t="b">
        <f t="array" ref="CD924">ISNUMBER(SEARCH("Touch Screen",$AJ924))</f>
        <v>0</v>
      </c>
      <c r="CE924" s="34"/>
      <c r="CF924" s="34"/>
      <c r="CG924" s="32">
        <v>32.9</v>
      </c>
      <c r="CH924" s="28">
        <v>1</v>
      </c>
      <c r="CI924" s="33">
        <f>('2. AC Monitors'!$A$8*'1. Version 7 Dataset'!$R924)+('1. Version 7 Dataset'!$V924*'2. AC Monitors'!$B$8)+'2. AC Monitors'!$C$8</f>
        <v>80.704400000000007</v>
      </c>
      <c r="CJ924" s="35">
        <f>BX924-('2. AC Monitors'!$B$8*V924)</f>
        <v>69.16937999999999</v>
      </c>
      <c r="CK924" s="33">
        <f>IF($CH924=0,CJ924,CJ924-('2. AC Monitors'!$A$15*'1. Version 7 Dataset'!$CG924))</f>
        <v>64.563379999999995</v>
      </c>
      <c r="CL924" s="33">
        <f>IF($CC924=TRUE,'1. Version 7 Dataset'!CK924-($CI924*'2. AC Monitors'!$B$15),'1. Version 7 Dataset'!CK924)</f>
        <v>60.528159999999993</v>
      </c>
      <c r="CM924" s="33">
        <f>IF($CD924=TRUE,CL924-($CI924*'2. AC Monitors'!$D$15),CL924)</f>
        <v>60.528159999999993</v>
      </c>
      <c r="CN924" s="33">
        <f>IF($CB924=TRUE,CM924-($CI924*'2. AC Monitors'!$E$15),CM924)</f>
        <v>60.528159999999993</v>
      </c>
      <c r="CO924" s="33">
        <f>IF($CA924="DC",CN924+(CI924*(1-'2. AC Monitors'!$D$21)),CN924)</f>
        <v>60.528159999999993</v>
      </c>
      <c r="CP924" s="35">
        <f>('2. AC Monitors'!$A$8*'1. Version 7 Dataset'!$R924)+'2. AC Monitors'!$C$8</f>
        <v>45.8444</v>
      </c>
      <c r="CQ924" s="35">
        <f t="shared" si="105"/>
        <v>0</v>
      </c>
      <c r="CR924" s="33">
        <f>(IF(CD924=TRUE,CI924+(CI924*'2. AC Monitors'!$D$15),'1. Version 7 Dataset'!CI924))*0.85</f>
        <v>68.598740000000006</v>
      </c>
      <c r="CS924" s="35">
        <f t="shared" si="106"/>
        <v>0</v>
      </c>
      <c r="CT924" s="35">
        <f>($AZ924*$R924*'3. Signage Displays'!$A$7)+'3. Signage Displays'!$B$7*TANH('3. Signage Displays'!$C$7*('1. Version 7 Dataset'!$R924+'3. Signage Displays'!$D$7)+'3. Signage Displays'!$E$7)+'3. Signage Displays'!$F$7</f>
        <v>38.039532456812616</v>
      </c>
      <c r="CU924" s="36">
        <f>($AZ924*$R924*'3. Signage Displays'!$A$7)</f>
        <v>4.2882048000000008</v>
      </c>
      <c r="CV924" s="37">
        <f>BE924-(AZ924*R924*'3. Signage Displays'!$A$7)</f>
        <v>29.121795199999994</v>
      </c>
      <c r="CW924" s="37">
        <f>IF(CC924=TRUE,CV924-(CT924*'3. Signage Displays'!$A$12),CV924)</f>
        <v>27.219818577159362</v>
      </c>
      <c r="CX924" s="38">
        <f>'3. Signage Displays'!$B$7*TANH('3. Signage Displays'!$C$7*('1. Version 7 Dataset'!R924+'3. Signage Displays'!$D$7)+'3. Signage Displays'!$E$7)+'3. Signage Displays'!$F$7</f>
        <v>33.75132765681262</v>
      </c>
      <c r="CY924" s="28">
        <f t="shared" si="107"/>
        <v>1</v>
      </c>
    </row>
    <row r="925" spans="1:103" s="17" customFormat="1" ht="19.5" customHeight="1">
      <c r="A925" s="28">
        <v>162</v>
      </c>
      <c r="B925" s="29" t="s">
        <v>1268</v>
      </c>
      <c r="C925" s="29" t="s">
        <v>1523</v>
      </c>
      <c r="D925" s="29" t="s">
        <v>1524</v>
      </c>
      <c r="E925" s="29" t="s">
        <v>1271</v>
      </c>
      <c r="F925" s="29" t="s">
        <v>1523</v>
      </c>
      <c r="G925" s="29" t="s">
        <v>1524</v>
      </c>
      <c r="H925" s="29"/>
      <c r="I925" s="29" t="s">
        <v>78</v>
      </c>
      <c r="J925" s="29" t="s">
        <v>79</v>
      </c>
      <c r="K925" s="29" t="s">
        <v>105</v>
      </c>
      <c r="L925" s="29" t="s">
        <v>80</v>
      </c>
      <c r="M925" s="29" t="s">
        <v>105</v>
      </c>
      <c r="N925" s="30">
        <v>1300</v>
      </c>
      <c r="O925" s="30">
        <v>13.2</v>
      </c>
      <c r="P925" s="30">
        <v>23.5</v>
      </c>
      <c r="Q925" s="31">
        <v>27</v>
      </c>
      <c r="R925" s="30">
        <v>310.47000000000003</v>
      </c>
      <c r="S925" s="30">
        <v>1.78</v>
      </c>
      <c r="T925" s="30">
        <v>2160</v>
      </c>
      <c r="U925" s="30">
        <v>3840</v>
      </c>
      <c r="V925" s="32">
        <v>8.3000000000000007</v>
      </c>
      <c r="W925" s="30">
        <v>26716</v>
      </c>
      <c r="X925" s="30">
        <v>60</v>
      </c>
      <c r="Y925" s="30">
        <v>34.9</v>
      </c>
      <c r="Z925" s="29" t="s">
        <v>81</v>
      </c>
      <c r="AA925" s="29" t="s">
        <v>82</v>
      </c>
      <c r="AB925" s="30">
        <v>108</v>
      </c>
      <c r="AC925" s="30">
        <v>100</v>
      </c>
      <c r="AD925" s="29" t="s">
        <v>83</v>
      </c>
      <c r="AE925" s="29" t="s">
        <v>84</v>
      </c>
      <c r="AF925" s="29" t="s">
        <v>1525</v>
      </c>
      <c r="AG925" s="29" t="s">
        <v>105</v>
      </c>
      <c r="AH925" s="29" t="s">
        <v>86</v>
      </c>
      <c r="AI925" s="29" t="s">
        <v>105</v>
      </c>
      <c r="AJ925" s="29" t="s">
        <v>86</v>
      </c>
      <c r="AK925" s="29" t="s">
        <v>86</v>
      </c>
      <c r="AL925" s="29" t="s">
        <v>87</v>
      </c>
      <c r="AM925" s="29" t="s">
        <v>105</v>
      </c>
      <c r="AN925" s="29" t="s">
        <v>86</v>
      </c>
      <c r="AO925" s="29" t="s">
        <v>86</v>
      </c>
      <c r="AP925" s="29" t="s">
        <v>86</v>
      </c>
      <c r="AQ925" s="29" t="s">
        <v>96</v>
      </c>
      <c r="AR925" s="29" t="s">
        <v>105</v>
      </c>
      <c r="AS925" s="29" t="s">
        <v>84</v>
      </c>
      <c r="AT925" s="29" t="s">
        <v>89</v>
      </c>
      <c r="AU925" s="29" t="s">
        <v>105</v>
      </c>
      <c r="AV925" s="30">
        <v>0</v>
      </c>
      <c r="AW925" s="29" t="s">
        <v>84</v>
      </c>
      <c r="AX925" s="29" t="s">
        <v>84</v>
      </c>
      <c r="AY925" s="30">
        <v>350</v>
      </c>
      <c r="AZ925" s="30">
        <v>338.6</v>
      </c>
      <c r="BA925" s="30">
        <v>304.8</v>
      </c>
      <c r="BB925" s="30">
        <v>200</v>
      </c>
      <c r="BC925" s="29"/>
      <c r="BD925" s="29"/>
      <c r="BE925" s="30">
        <v>31.14</v>
      </c>
      <c r="BF925" s="29"/>
      <c r="BG925" s="30">
        <v>0.25</v>
      </c>
      <c r="BH925" s="29"/>
      <c r="BI925" s="29"/>
      <c r="BJ925" s="30">
        <v>0.21</v>
      </c>
      <c r="BK925" s="30">
        <v>96.89</v>
      </c>
      <c r="BL925" s="30">
        <v>96.89</v>
      </c>
      <c r="BM925" s="30">
        <v>109.6</v>
      </c>
      <c r="BN925" s="29"/>
      <c r="BO925" s="29"/>
      <c r="BP925" s="30">
        <v>0.32</v>
      </c>
      <c r="BQ925" s="30">
        <v>0.37</v>
      </c>
      <c r="BR925" s="29"/>
      <c r="BS925" s="30">
        <v>31.51</v>
      </c>
      <c r="BT925" s="30">
        <v>98.72</v>
      </c>
      <c r="BU925" s="29"/>
      <c r="BV925" s="30">
        <v>0</v>
      </c>
      <c r="BW925" s="28">
        <v>162</v>
      </c>
      <c r="BX925" s="33">
        <f t="shared" si="102"/>
        <v>96.898739999999989</v>
      </c>
      <c r="BY925" s="34">
        <f>IF(COUNTIF($G$2:G925,G925)=1,1,0)</f>
        <v>1</v>
      </c>
      <c r="BZ925" s="34">
        <f t="shared" si="103"/>
        <v>2</v>
      </c>
      <c r="CA925" s="28" t="s">
        <v>3405</v>
      </c>
      <c r="CB925" s="34" t="b">
        <f t="shared" si="108"/>
        <v>0</v>
      </c>
      <c r="CC925" s="34" t="b">
        <f t="shared" si="104"/>
        <v>0</v>
      </c>
      <c r="CD925" s="34" t="b">
        <f t="array" ref="CD925">ISNUMBER(SEARCH("Touch Screen",$AJ925))</f>
        <v>0</v>
      </c>
      <c r="CE925" s="34"/>
      <c r="CF925" s="34"/>
      <c r="CG925" s="32">
        <v>34.9</v>
      </c>
      <c r="CH925" s="28">
        <v>1</v>
      </c>
      <c r="CI925" s="33">
        <f>('2. AC Monitors'!$A$8*'1. Version 7 Dataset'!$R925)+('1. Version 7 Dataset'!$V925*'2. AC Monitors'!$B$8)+'2. AC Monitors'!$C$8</f>
        <v>80.737340000000017</v>
      </c>
      <c r="CJ925" s="35">
        <f>BX925-('2. AC Monitors'!$B$8*V925)</f>
        <v>62.038739999999983</v>
      </c>
      <c r="CK925" s="33">
        <f>IF($CH925=0,CJ925,CJ925-('2. AC Monitors'!$A$15*'1. Version 7 Dataset'!$CG925))</f>
        <v>57.15273999999998</v>
      </c>
      <c r="CL925" s="33">
        <f>IF($CC925=TRUE,'1. Version 7 Dataset'!CK925-($CI925*'2. AC Monitors'!$B$15),'1. Version 7 Dataset'!CK925)</f>
        <v>57.15273999999998</v>
      </c>
      <c r="CM925" s="33">
        <f>IF($CD925=TRUE,CL925-($CI925*'2. AC Monitors'!$D$15),CL925)</f>
        <v>57.15273999999998</v>
      </c>
      <c r="CN925" s="33">
        <f>IF($CB925=TRUE,CM925-($CI925*'2. AC Monitors'!$E$15),CM925)</f>
        <v>57.15273999999998</v>
      </c>
      <c r="CO925" s="33">
        <f>IF($CA925="DC",CN925+(CI925*(1-'2. AC Monitors'!$D$21)),CN925)</f>
        <v>57.15273999999998</v>
      </c>
      <c r="CP925" s="35">
        <f>('2. AC Monitors'!$A$8*'1. Version 7 Dataset'!$R925)+'2. AC Monitors'!$C$8</f>
        <v>45.877340000000004</v>
      </c>
      <c r="CQ925" s="35">
        <f t="shared" si="105"/>
        <v>0</v>
      </c>
      <c r="CR925" s="33">
        <f>(IF(CD925=TRUE,CI925+(CI925*'2. AC Monitors'!$D$15),'1. Version 7 Dataset'!CI925))*0.85</f>
        <v>68.626739000000015</v>
      </c>
      <c r="CS925" s="35">
        <f t="shared" si="106"/>
        <v>0</v>
      </c>
      <c r="CT925" s="35">
        <f>($AZ925*$R925*'3. Signage Displays'!$A$7)+'3. Signage Displays'!$B$7*TANH('3. Signage Displays'!$C$7*('1. Version 7 Dataset'!$R925+'3. Signage Displays'!$D$7)+'3. Signage Displays'!$E$7)+'3. Signage Displays'!$F$7</f>
        <v>37.972320353003596</v>
      </c>
      <c r="CU925" s="36">
        <f>($AZ925*$R925*'3. Signage Displays'!$A$7)</f>
        <v>4.2050056800000011</v>
      </c>
      <c r="CV925" s="37">
        <f>BE925-(AZ925*R925*'3. Signage Displays'!$A$7)</f>
        <v>26.934994320000001</v>
      </c>
      <c r="CW925" s="37">
        <f>IF(CC925=TRUE,CV925-(CT925*'3. Signage Displays'!$A$12),CV925)</f>
        <v>26.934994320000001</v>
      </c>
      <c r="CX925" s="38">
        <f>'3. Signage Displays'!$B$7*TANH('3. Signage Displays'!$C$7*('1. Version 7 Dataset'!R925+'3. Signage Displays'!$D$7)+'3. Signage Displays'!$E$7)+'3. Signage Displays'!$F$7</f>
        <v>33.767314673003597</v>
      </c>
      <c r="CY925" s="28">
        <f t="shared" si="107"/>
        <v>1</v>
      </c>
    </row>
    <row r="926" spans="1:103" s="17" customFormat="1" ht="19.5" customHeight="1">
      <c r="A926" s="28">
        <v>177</v>
      </c>
      <c r="B926" s="29" t="s">
        <v>72</v>
      </c>
      <c r="C926" s="29" t="s">
        <v>297</v>
      </c>
      <c r="D926" s="29" t="s">
        <v>298</v>
      </c>
      <c r="E926" s="29" t="s">
        <v>75</v>
      </c>
      <c r="F926" s="29" t="s">
        <v>297</v>
      </c>
      <c r="G926" s="29" t="s">
        <v>298</v>
      </c>
      <c r="H926" s="29"/>
      <c r="I926" s="29" t="s">
        <v>78</v>
      </c>
      <c r="J926" s="29" t="s">
        <v>79</v>
      </c>
      <c r="K926" s="29"/>
      <c r="L926" s="29" t="s">
        <v>80</v>
      </c>
      <c r="M926" s="29"/>
      <c r="N926" s="30">
        <v>1000</v>
      </c>
      <c r="O926" s="30">
        <v>13.2</v>
      </c>
      <c r="P926" s="30">
        <v>23.5</v>
      </c>
      <c r="Q926" s="31">
        <v>26.9</v>
      </c>
      <c r="R926" s="30">
        <v>309.89999999999998</v>
      </c>
      <c r="S926" s="30">
        <v>1.78</v>
      </c>
      <c r="T926" s="30">
        <v>2160</v>
      </c>
      <c r="U926" s="30">
        <v>3840</v>
      </c>
      <c r="V926" s="32">
        <v>8.3000000000000007</v>
      </c>
      <c r="W926" s="30">
        <v>26764</v>
      </c>
      <c r="X926" s="30">
        <v>60</v>
      </c>
      <c r="Y926" s="30">
        <v>36.799999999999997</v>
      </c>
      <c r="Z926" s="29" t="s">
        <v>81</v>
      </c>
      <c r="AA926" s="29" t="s">
        <v>82</v>
      </c>
      <c r="AB926" s="30">
        <v>60</v>
      </c>
      <c r="AC926" s="30">
        <v>60</v>
      </c>
      <c r="AD926" s="29" t="s">
        <v>84</v>
      </c>
      <c r="AE926" s="29" t="s">
        <v>84</v>
      </c>
      <c r="AF926" s="29" t="s">
        <v>87</v>
      </c>
      <c r="AG926" s="29" t="s">
        <v>182</v>
      </c>
      <c r="AH926" s="29" t="s">
        <v>86</v>
      </c>
      <c r="AI926" s="29"/>
      <c r="AJ926" s="29" t="s">
        <v>86</v>
      </c>
      <c r="AK926" s="29" t="s">
        <v>86</v>
      </c>
      <c r="AL926" s="29" t="s">
        <v>87</v>
      </c>
      <c r="AM926" s="29" t="s">
        <v>182</v>
      </c>
      <c r="AN926" s="29" t="s">
        <v>86</v>
      </c>
      <c r="AO926" s="29" t="s">
        <v>86</v>
      </c>
      <c r="AP926" s="29" t="s">
        <v>86</v>
      </c>
      <c r="AQ926" s="29" t="s">
        <v>96</v>
      </c>
      <c r="AR926" s="29"/>
      <c r="AS926" s="29" t="s">
        <v>84</v>
      </c>
      <c r="AT926" s="29" t="s">
        <v>89</v>
      </c>
      <c r="AU926" s="29"/>
      <c r="AV926" s="29"/>
      <c r="AW926" s="29" t="s">
        <v>84</v>
      </c>
      <c r="AX926" s="29" t="s">
        <v>84</v>
      </c>
      <c r="AY926" s="30">
        <v>300</v>
      </c>
      <c r="AZ926" s="30">
        <v>359.4</v>
      </c>
      <c r="BA926" s="30">
        <v>339.4</v>
      </c>
      <c r="BB926" s="30">
        <v>202.2</v>
      </c>
      <c r="BC926" s="29"/>
      <c r="BD926" s="29"/>
      <c r="BE926" s="30">
        <v>24.74</v>
      </c>
      <c r="BF926" s="29"/>
      <c r="BG926" s="30">
        <v>0.24</v>
      </c>
      <c r="BH926" s="29"/>
      <c r="BI926" s="29"/>
      <c r="BJ926" s="30">
        <v>0.12</v>
      </c>
      <c r="BK926" s="30">
        <v>77.23</v>
      </c>
      <c r="BL926" s="30">
        <v>77.23</v>
      </c>
      <c r="BM926" s="30">
        <v>135</v>
      </c>
      <c r="BN926" s="29"/>
      <c r="BO926" s="29"/>
      <c r="BP926" s="30">
        <v>0.15</v>
      </c>
      <c r="BQ926" s="30">
        <v>0.28000000000000003</v>
      </c>
      <c r="BR926" s="29"/>
      <c r="BS926" s="30">
        <v>24.74</v>
      </c>
      <c r="BT926" s="30">
        <v>77.44</v>
      </c>
      <c r="BU926" s="29"/>
      <c r="BV926" s="30">
        <v>0</v>
      </c>
      <c r="BW926" s="28">
        <v>177</v>
      </c>
      <c r="BX926" s="33">
        <f t="shared" si="102"/>
        <v>77.219399999999993</v>
      </c>
      <c r="BY926" s="34">
        <f>IF(COUNTIF($G$2:G926,G926)=1,1,0)</f>
        <v>1</v>
      </c>
      <c r="BZ926" s="34">
        <f t="shared" si="103"/>
        <v>2</v>
      </c>
      <c r="CA926" s="28" t="s">
        <v>3405</v>
      </c>
      <c r="CB926" s="34" t="b">
        <f t="shared" si="108"/>
        <v>0</v>
      </c>
      <c r="CC926" s="34" t="b">
        <f t="shared" si="104"/>
        <v>0</v>
      </c>
      <c r="CD926" s="34" t="b">
        <f t="array" ref="CD926">ISNUMBER(SEARCH("Touch Screen",$AJ926))</f>
        <v>0</v>
      </c>
      <c r="CE926" s="34"/>
      <c r="CF926" s="34"/>
      <c r="CG926" s="32">
        <v>36.799999999999997</v>
      </c>
      <c r="CH926" s="28">
        <v>1</v>
      </c>
      <c r="CI926" s="33">
        <f>('2. AC Monitors'!$A$8*'1. Version 7 Dataset'!$R926)+('1. Version 7 Dataset'!$V926*'2. AC Monitors'!$B$8)+'2. AC Monitors'!$C$8</f>
        <v>80.6678</v>
      </c>
      <c r="CJ926" s="35">
        <f>BX926-('2. AC Monitors'!$B$8*V926)</f>
        <v>42.359399999999987</v>
      </c>
      <c r="CK926" s="33">
        <f>IF($CH926=0,CJ926,CJ926-('2. AC Monitors'!$A$15*'1. Version 7 Dataset'!$CG926))</f>
        <v>37.207399999999986</v>
      </c>
      <c r="CL926" s="33">
        <f>IF($CC926=TRUE,'1. Version 7 Dataset'!CK926-($CI926*'2. AC Monitors'!$B$15),'1. Version 7 Dataset'!CK926)</f>
        <v>37.207399999999986</v>
      </c>
      <c r="CM926" s="33">
        <f>IF($CD926=TRUE,CL926-($CI926*'2. AC Monitors'!$D$15),CL926)</f>
        <v>37.207399999999986</v>
      </c>
      <c r="CN926" s="33">
        <f>IF($CB926=TRUE,CM926-($CI926*'2. AC Monitors'!$E$15),CM926)</f>
        <v>37.207399999999986</v>
      </c>
      <c r="CO926" s="33">
        <f>IF($CA926="DC",CN926+(CI926*(1-'2. AC Monitors'!$D$21)),CN926)</f>
        <v>37.207399999999986</v>
      </c>
      <c r="CP926" s="35">
        <f>('2. AC Monitors'!$A$8*'1. Version 7 Dataset'!$R926)+'2. AC Monitors'!$C$8</f>
        <v>45.807799999999993</v>
      </c>
      <c r="CQ926" s="35">
        <f t="shared" si="105"/>
        <v>1</v>
      </c>
      <c r="CR926" s="33">
        <f>(IF(CD926=TRUE,CI926+(CI926*'2. AC Monitors'!$D$15),'1. Version 7 Dataset'!CI926))*0.85</f>
        <v>68.567629999999994</v>
      </c>
      <c r="CS926" s="35">
        <f t="shared" si="106"/>
        <v>0</v>
      </c>
      <c r="CT926" s="35">
        <f>($AZ926*$R926*'3. Signage Displays'!$A$7)+'3. Signage Displays'!$B$7*TANH('3. Signage Displays'!$C$7*('1. Version 7 Dataset'!$R926+'3. Signage Displays'!$D$7)+'3. Signage Displays'!$E$7)+'3. Signage Displays'!$F$7</f>
        <v>38.1886861253642</v>
      </c>
      <c r="CU926" s="36">
        <f>($AZ926*$R926*'3. Signage Displays'!$A$7)</f>
        <v>4.4551223999999996</v>
      </c>
      <c r="CV926" s="37">
        <f>BE926-(AZ926*R926*'3. Signage Displays'!$A$7)</f>
        <v>20.284877599999998</v>
      </c>
      <c r="CW926" s="37">
        <f>IF(CC926=TRUE,CV926-(CT926*'3. Signage Displays'!$A$12),CV926)</f>
        <v>20.284877599999998</v>
      </c>
      <c r="CX926" s="38">
        <f>'3. Signage Displays'!$B$7*TANH('3. Signage Displays'!$C$7*('1. Version 7 Dataset'!R926+'3. Signage Displays'!$D$7)+'3. Signage Displays'!$E$7)+'3. Signage Displays'!$F$7</f>
        <v>33.733563725364199</v>
      </c>
      <c r="CY926" s="28">
        <f t="shared" si="107"/>
        <v>1</v>
      </c>
    </row>
    <row r="927" spans="1:103" s="17" customFormat="1" ht="19.5" customHeight="1">
      <c r="A927" s="28">
        <v>274</v>
      </c>
      <c r="B927" s="29" t="s">
        <v>3083</v>
      </c>
      <c r="C927" s="29" t="s">
        <v>3329</v>
      </c>
      <c r="D927" s="29" t="s">
        <v>3330</v>
      </c>
      <c r="E927" s="29" t="s">
        <v>3086</v>
      </c>
      <c r="F927" s="29" t="s">
        <v>3329</v>
      </c>
      <c r="G927" s="29" t="s">
        <v>3330</v>
      </c>
      <c r="H927" s="29"/>
      <c r="I927" s="29" t="s">
        <v>78</v>
      </c>
      <c r="J927" s="29" t="s">
        <v>79</v>
      </c>
      <c r="K927" s="29"/>
      <c r="L927" s="29" t="s">
        <v>80</v>
      </c>
      <c r="M927" s="29"/>
      <c r="N927" s="30">
        <v>1000</v>
      </c>
      <c r="O927" s="30">
        <v>13.2</v>
      </c>
      <c r="P927" s="30">
        <v>23.5</v>
      </c>
      <c r="Q927" s="31">
        <v>27</v>
      </c>
      <c r="R927" s="30">
        <v>311.5</v>
      </c>
      <c r="S927" s="30">
        <v>1.78</v>
      </c>
      <c r="T927" s="30">
        <v>2160</v>
      </c>
      <c r="U927" s="30">
        <v>3840</v>
      </c>
      <c r="V927" s="32">
        <v>8.3000000000000007</v>
      </c>
      <c r="W927" s="30">
        <v>26627</v>
      </c>
      <c r="X927" s="30">
        <v>60</v>
      </c>
      <c r="Y927" s="30">
        <v>0.4</v>
      </c>
      <c r="Z927" s="29" t="s">
        <v>1074</v>
      </c>
      <c r="AA927" s="29" t="s">
        <v>82</v>
      </c>
      <c r="AB927" s="30">
        <v>100</v>
      </c>
      <c r="AC927" s="30">
        <v>100</v>
      </c>
      <c r="AD927" s="29" t="s">
        <v>83</v>
      </c>
      <c r="AE927" s="29" t="s">
        <v>83</v>
      </c>
      <c r="AF927" s="29" t="s">
        <v>1192</v>
      </c>
      <c r="AG927" s="29" t="s">
        <v>3331</v>
      </c>
      <c r="AH927" s="29" t="s">
        <v>86</v>
      </c>
      <c r="AI927" s="29"/>
      <c r="AJ927" s="29" t="s">
        <v>86</v>
      </c>
      <c r="AK927" s="29" t="s">
        <v>86</v>
      </c>
      <c r="AL927" s="29" t="s">
        <v>87</v>
      </c>
      <c r="AM927" s="29" t="s">
        <v>3331</v>
      </c>
      <c r="AN927" s="29" t="s">
        <v>86</v>
      </c>
      <c r="AO927" s="29" t="s">
        <v>86</v>
      </c>
      <c r="AP927" s="29" t="s">
        <v>86</v>
      </c>
      <c r="AQ927" s="29" t="s">
        <v>96</v>
      </c>
      <c r="AR927" s="29"/>
      <c r="AS927" s="29" t="s">
        <v>84</v>
      </c>
      <c r="AT927" s="29" t="s">
        <v>89</v>
      </c>
      <c r="AU927" s="29"/>
      <c r="AV927" s="30">
        <v>1</v>
      </c>
      <c r="AW927" s="29" t="s">
        <v>84</v>
      </c>
      <c r="AX927" s="29" t="s">
        <v>84</v>
      </c>
      <c r="AY927" s="30">
        <v>350</v>
      </c>
      <c r="AZ927" s="30">
        <v>356.3</v>
      </c>
      <c r="BA927" s="30">
        <v>374.5</v>
      </c>
      <c r="BB927" s="30">
        <v>200.1</v>
      </c>
      <c r="BC927" s="29"/>
      <c r="BD927" s="29"/>
      <c r="BE927" s="30">
        <v>31.74</v>
      </c>
      <c r="BF927" s="29"/>
      <c r="BG927" s="30">
        <v>0.43</v>
      </c>
      <c r="BH927" s="30">
        <v>0.4</v>
      </c>
      <c r="BI927" s="29"/>
      <c r="BJ927" s="30">
        <v>0.18</v>
      </c>
      <c r="BK927" s="30">
        <v>99.76</v>
      </c>
      <c r="BL927" s="30">
        <v>99.76</v>
      </c>
      <c r="BM927" s="30">
        <v>135.5</v>
      </c>
      <c r="BN927" s="29"/>
      <c r="BO927" s="29"/>
      <c r="BP927" s="30">
        <v>0.23</v>
      </c>
      <c r="BQ927" s="30">
        <v>0.47</v>
      </c>
      <c r="BR927" s="30">
        <v>0.43</v>
      </c>
      <c r="BS927" s="30">
        <v>31.33</v>
      </c>
      <c r="BT927" s="30">
        <v>98.73</v>
      </c>
      <c r="BU927" s="29"/>
      <c r="BV927" s="30">
        <v>0</v>
      </c>
      <c r="BW927" s="28">
        <v>274</v>
      </c>
      <c r="BX927" s="33">
        <f t="shared" si="102"/>
        <v>99.763259999999988</v>
      </c>
      <c r="BY927" s="34">
        <f>IF(COUNTIF($G$2:G927,G927)=1,1,0)</f>
        <v>1</v>
      </c>
      <c r="BZ927" s="34">
        <f t="shared" si="103"/>
        <v>2</v>
      </c>
      <c r="CA927" s="28" t="s">
        <v>3405</v>
      </c>
      <c r="CB927" s="34" t="b">
        <f t="shared" si="108"/>
        <v>0</v>
      </c>
      <c r="CC927" s="34" t="b">
        <f t="shared" si="104"/>
        <v>0</v>
      </c>
      <c r="CD927" s="34" t="b">
        <f t="array" ref="CD927">ISNUMBER(SEARCH("Touch Screen",$AJ927))</f>
        <v>0</v>
      </c>
      <c r="CE927" s="34"/>
      <c r="CF927" s="34"/>
      <c r="CG927" s="32">
        <v>40</v>
      </c>
      <c r="CH927" s="28">
        <v>1</v>
      </c>
      <c r="CI927" s="33">
        <f>('2. AC Monitors'!$A$8*'1. Version 7 Dataset'!$R927)+('1. Version 7 Dataset'!$V927*'2. AC Monitors'!$B$8)+'2. AC Monitors'!$C$8</f>
        <v>80.863</v>
      </c>
      <c r="CJ927" s="35">
        <f>BX927-('2. AC Monitors'!$B$8*V927)</f>
        <v>64.903259999999989</v>
      </c>
      <c r="CK927" s="33">
        <f>IF($CH927=0,CJ927,CJ927-('2. AC Monitors'!$A$15*'1. Version 7 Dataset'!$CG927))</f>
        <v>59.303259999999987</v>
      </c>
      <c r="CL927" s="33">
        <f>IF($CC927=TRUE,'1. Version 7 Dataset'!CK927-($CI927*'2. AC Monitors'!$B$15),'1. Version 7 Dataset'!CK927)</f>
        <v>59.303259999999987</v>
      </c>
      <c r="CM927" s="33">
        <f>IF($CD927=TRUE,CL927-($CI927*'2. AC Monitors'!$D$15),CL927)</f>
        <v>59.303259999999987</v>
      </c>
      <c r="CN927" s="33">
        <f>IF($CB927=TRUE,CM927-($CI927*'2. AC Monitors'!$E$15),CM927)</f>
        <v>59.303259999999987</v>
      </c>
      <c r="CO927" s="33">
        <f>IF($CA927="DC",CN927+(CI927*(1-'2. AC Monitors'!$D$21)),CN927)</f>
        <v>59.303259999999987</v>
      </c>
      <c r="CP927" s="35">
        <f>('2. AC Monitors'!$A$8*'1. Version 7 Dataset'!$R927)+'2. AC Monitors'!$C$8</f>
        <v>46.003</v>
      </c>
      <c r="CQ927" s="35">
        <f t="shared" si="105"/>
        <v>0</v>
      </c>
      <c r="CR927" s="33">
        <f>(IF(CD927=TRUE,CI927+(CI927*'2. AC Monitors'!$D$15),'1. Version 7 Dataset'!CI927))*0.85</f>
        <v>68.733549999999994</v>
      </c>
      <c r="CS927" s="35">
        <f t="shared" si="106"/>
        <v>0</v>
      </c>
      <c r="CT927" s="35">
        <f>($AZ927*$R927*'3. Signage Displays'!$A$7)+'3. Signage Displays'!$B$7*TANH('3. Signage Displays'!$C$7*('1. Version 7 Dataset'!$R927+'3. Signage Displays'!$D$7)+'3. Signage Displays'!$E$7)+'3. Signage Displays'!$F$7</f>
        <v>38.267795626443196</v>
      </c>
      <c r="CU927" s="36">
        <f>($AZ927*$R927*'3. Signage Displays'!$A$7)</f>
        <v>4.4394980000000004</v>
      </c>
      <c r="CV927" s="37">
        <f>BE927-(AZ927*R927*'3. Signage Displays'!$A$7)</f>
        <v>27.300501999999998</v>
      </c>
      <c r="CW927" s="37">
        <f>IF(CC927=TRUE,CV927-(CT927*'3. Signage Displays'!$A$12),CV927)</f>
        <v>27.300501999999998</v>
      </c>
      <c r="CX927" s="38">
        <f>'3. Signage Displays'!$B$7*TANH('3. Signage Displays'!$C$7*('1. Version 7 Dataset'!R927+'3. Signage Displays'!$D$7)+'3. Signage Displays'!$E$7)+'3. Signage Displays'!$F$7</f>
        <v>33.828297626443195</v>
      </c>
      <c r="CY927" s="28">
        <f t="shared" si="107"/>
        <v>1</v>
      </c>
    </row>
    <row r="928" spans="1:103" s="17" customFormat="1" ht="19.5" customHeight="1">
      <c r="A928" s="28">
        <v>293</v>
      </c>
      <c r="B928" s="29" t="s">
        <v>72</v>
      </c>
      <c r="C928" s="29" t="s">
        <v>206</v>
      </c>
      <c r="D928" s="29" t="s">
        <v>207</v>
      </c>
      <c r="E928" s="29" t="s">
        <v>75</v>
      </c>
      <c r="F928" s="29" t="s">
        <v>206</v>
      </c>
      <c r="G928" s="29" t="s">
        <v>207</v>
      </c>
      <c r="H928" s="29"/>
      <c r="I928" s="29" t="s">
        <v>78</v>
      </c>
      <c r="J928" s="29" t="s">
        <v>79</v>
      </c>
      <c r="K928" s="29" t="s">
        <v>105</v>
      </c>
      <c r="L928" s="29" t="s">
        <v>80</v>
      </c>
      <c r="M928" s="29" t="s">
        <v>105</v>
      </c>
      <c r="N928" s="30">
        <v>1300</v>
      </c>
      <c r="O928" s="30">
        <v>13.2</v>
      </c>
      <c r="P928" s="30">
        <v>23.5</v>
      </c>
      <c r="Q928" s="31">
        <v>27</v>
      </c>
      <c r="R928" s="30">
        <v>310.47000000000003</v>
      </c>
      <c r="S928" s="30">
        <v>1.78</v>
      </c>
      <c r="T928" s="30">
        <v>2160</v>
      </c>
      <c r="U928" s="30">
        <v>3840</v>
      </c>
      <c r="V928" s="32">
        <v>8.3000000000000007</v>
      </c>
      <c r="W928" s="30">
        <v>26716</v>
      </c>
      <c r="X928" s="30">
        <v>60</v>
      </c>
      <c r="Y928" s="30">
        <v>34.6</v>
      </c>
      <c r="Z928" s="29" t="s">
        <v>81</v>
      </c>
      <c r="AA928" s="29" t="s">
        <v>82</v>
      </c>
      <c r="AB928" s="30">
        <v>108</v>
      </c>
      <c r="AC928" s="30">
        <v>100</v>
      </c>
      <c r="AD928" s="29" t="s">
        <v>84</v>
      </c>
      <c r="AE928" s="29" t="s">
        <v>83</v>
      </c>
      <c r="AF928" s="29" t="s">
        <v>208</v>
      </c>
      <c r="AG928" s="29" t="s">
        <v>105</v>
      </c>
      <c r="AH928" s="29" t="s">
        <v>120</v>
      </c>
      <c r="AI928" s="29" t="s">
        <v>105</v>
      </c>
      <c r="AJ928" s="29" t="s">
        <v>120</v>
      </c>
      <c r="AK928" s="29" t="s">
        <v>86</v>
      </c>
      <c r="AL928" s="29" t="s">
        <v>87</v>
      </c>
      <c r="AM928" s="29" t="s">
        <v>105</v>
      </c>
      <c r="AN928" s="29" t="s">
        <v>86</v>
      </c>
      <c r="AO928" s="29" t="s">
        <v>86</v>
      </c>
      <c r="AP928" s="29" t="s">
        <v>86</v>
      </c>
      <c r="AQ928" s="29" t="s">
        <v>96</v>
      </c>
      <c r="AR928" s="29" t="s">
        <v>105</v>
      </c>
      <c r="AS928" s="29" t="s">
        <v>84</v>
      </c>
      <c r="AT928" s="29" t="s">
        <v>89</v>
      </c>
      <c r="AU928" s="29" t="s">
        <v>105</v>
      </c>
      <c r="AV928" s="30">
        <v>5</v>
      </c>
      <c r="AW928" s="29" t="s">
        <v>84</v>
      </c>
      <c r="AX928" s="29" t="s">
        <v>84</v>
      </c>
      <c r="AY928" s="30">
        <v>350</v>
      </c>
      <c r="AZ928" s="30">
        <v>320.89999999999998</v>
      </c>
      <c r="BA928" s="30">
        <v>235</v>
      </c>
      <c r="BB928" s="30">
        <v>200</v>
      </c>
      <c r="BC928" s="29"/>
      <c r="BD928" s="29"/>
      <c r="BE928" s="30">
        <v>30.81</v>
      </c>
      <c r="BF928" s="29"/>
      <c r="BG928" s="30">
        <v>0.38</v>
      </c>
      <c r="BH928" s="30">
        <v>0.38</v>
      </c>
      <c r="BI928" s="29"/>
      <c r="BJ928" s="30">
        <v>0.26</v>
      </c>
      <c r="BK928" s="30">
        <v>96.61</v>
      </c>
      <c r="BL928" s="30">
        <v>96.61</v>
      </c>
      <c r="BM928" s="30">
        <v>109.6</v>
      </c>
      <c r="BN928" s="29"/>
      <c r="BO928" s="29"/>
      <c r="BP928" s="30">
        <v>0.28999999999999998</v>
      </c>
      <c r="BQ928" s="30">
        <v>0.46</v>
      </c>
      <c r="BR928" s="30">
        <v>0.45</v>
      </c>
      <c r="BS928" s="30">
        <v>31.21</v>
      </c>
      <c r="BT928" s="30">
        <v>98.31</v>
      </c>
      <c r="BU928" s="29"/>
      <c r="BV928" s="30">
        <v>0</v>
      </c>
      <c r="BW928" s="28">
        <v>293</v>
      </c>
      <c r="BX928" s="33">
        <f t="shared" si="102"/>
        <v>96.627179999999981</v>
      </c>
      <c r="BY928" s="34">
        <f>IF(COUNTIF($G$2:G928,G928)=1,1,0)</f>
        <v>1</v>
      </c>
      <c r="BZ928" s="34">
        <f t="shared" si="103"/>
        <v>2</v>
      </c>
      <c r="CA928" s="28" t="s">
        <v>3405</v>
      </c>
      <c r="CB928" s="34" t="b">
        <f t="shared" si="108"/>
        <v>0</v>
      </c>
      <c r="CC928" s="34" t="b">
        <f t="shared" si="104"/>
        <v>0</v>
      </c>
      <c r="CD928" s="34" t="b">
        <f t="array" ref="CD928">ISNUMBER(SEARCH("Touch Screen",$AJ928))</f>
        <v>0</v>
      </c>
      <c r="CE928" s="34"/>
      <c r="CF928" s="34"/>
      <c r="CG928" s="32">
        <v>34.6</v>
      </c>
      <c r="CH928" s="28">
        <v>1</v>
      </c>
      <c r="CI928" s="33">
        <f>('2. AC Monitors'!$A$8*'1. Version 7 Dataset'!$R928)+('1. Version 7 Dataset'!$V928*'2. AC Monitors'!$B$8)+'2. AC Monitors'!$C$8</f>
        <v>80.737340000000017</v>
      </c>
      <c r="CJ928" s="35">
        <f>BX928-('2. AC Monitors'!$B$8*V928)</f>
        <v>61.767179999999975</v>
      </c>
      <c r="CK928" s="33">
        <f>IF($CH928=0,CJ928,CJ928-('2. AC Monitors'!$A$15*'1. Version 7 Dataset'!$CG928))</f>
        <v>56.923179999999974</v>
      </c>
      <c r="CL928" s="33">
        <f>IF($CC928=TRUE,'1. Version 7 Dataset'!CK928-($CI928*'2. AC Monitors'!$B$15),'1. Version 7 Dataset'!CK928)</f>
        <v>56.923179999999974</v>
      </c>
      <c r="CM928" s="33">
        <f>IF($CD928=TRUE,CL928-($CI928*'2. AC Monitors'!$D$15),CL928)</f>
        <v>56.923179999999974</v>
      </c>
      <c r="CN928" s="33">
        <f>IF($CB928=TRUE,CM928-($CI928*'2. AC Monitors'!$E$15),CM928)</f>
        <v>56.923179999999974</v>
      </c>
      <c r="CO928" s="33">
        <f>IF($CA928="DC",CN928+(CI928*(1-'2. AC Monitors'!$D$21)),CN928)</f>
        <v>56.923179999999974</v>
      </c>
      <c r="CP928" s="35">
        <f>('2. AC Monitors'!$A$8*'1. Version 7 Dataset'!$R928)+'2. AC Monitors'!$C$8</f>
        <v>45.877340000000004</v>
      </c>
      <c r="CQ928" s="35">
        <f t="shared" si="105"/>
        <v>0</v>
      </c>
      <c r="CR928" s="33">
        <f>(IF(CD928=TRUE,CI928+(CI928*'2. AC Monitors'!$D$15),'1. Version 7 Dataset'!CI928))*0.85</f>
        <v>68.626739000000015</v>
      </c>
      <c r="CS928" s="35">
        <f t="shared" si="106"/>
        <v>0</v>
      </c>
      <c r="CT928" s="35">
        <f>($AZ928*$R928*'3. Signage Displays'!$A$7)+'3. Signage Displays'!$B$7*TANH('3. Signage Displays'!$C$7*('1. Version 7 Dataset'!$R928+'3. Signage Displays'!$D$7)+'3. Signage Displays'!$E$7)+'3. Signage Displays'!$F$7</f>
        <v>37.7525075930036</v>
      </c>
      <c r="CU928" s="36">
        <f>($AZ928*$R928*'3. Signage Displays'!$A$7)</f>
        <v>3.9851929200000007</v>
      </c>
      <c r="CV928" s="37">
        <f>BE928-(AZ928*R928*'3. Signage Displays'!$A$7)</f>
        <v>26.824807079999999</v>
      </c>
      <c r="CW928" s="37">
        <f>IF(CC928=TRUE,CV928-(CT928*'3. Signage Displays'!$A$12),CV928)</f>
        <v>26.824807079999999</v>
      </c>
      <c r="CX928" s="38">
        <f>'3. Signage Displays'!$B$7*TANH('3. Signage Displays'!$C$7*('1. Version 7 Dataset'!R928+'3. Signage Displays'!$D$7)+'3. Signage Displays'!$E$7)+'3. Signage Displays'!$F$7</f>
        <v>33.767314673003597</v>
      </c>
      <c r="CY928" s="28">
        <f t="shared" si="107"/>
        <v>1</v>
      </c>
    </row>
    <row r="929" spans="1:103" s="17" customFormat="1" ht="19.5" customHeight="1">
      <c r="A929" s="28">
        <v>320</v>
      </c>
      <c r="B929" s="29" t="s">
        <v>72</v>
      </c>
      <c r="C929" s="29" t="s">
        <v>313</v>
      </c>
      <c r="D929" s="29" t="s">
        <v>314</v>
      </c>
      <c r="E929" s="29" t="s">
        <v>75</v>
      </c>
      <c r="F929" s="29" t="s">
        <v>313</v>
      </c>
      <c r="G929" s="29" t="s">
        <v>314</v>
      </c>
      <c r="H929" s="29"/>
      <c r="I929" s="29" t="s">
        <v>78</v>
      </c>
      <c r="J929" s="29" t="s">
        <v>79</v>
      </c>
      <c r="K929" s="29" t="s">
        <v>105</v>
      </c>
      <c r="L929" s="29" t="s">
        <v>80</v>
      </c>
      <c r="M929" s="29" t="s">
        <v>105</v>
      </c>
      <c r="N929" s="30">
        <v>1300</v>
      </c>
      <c r="O929" s="30">
        <v>15.4</v>
      </c>
      <c r="P929" s="30">
        <v>27.5</v>
      </c>
      <c r="Q929" s="31">
        <v>31.5</v>
      </c>
      <c r="R929" s="30">
        <v>423.93</v>
      </c>
      <c r="S929" s="30">
        <v>1.78</v>
      </c>
      <c r="T929" s="30">
        <v>2160</v>
      </c>
      <c r="U929" s="30">
        <v>3840</v>
      </c>
      <c r="V929" s="32">
        <v>8.3000000000000007</v>
      </c>
      <c r="W929" s="30">
        <v>19565</v>
      </c>
      <c r="X929" s="30">
        <v>60</v>
      </c>
      <c r="Y929" s="30">
        <v>42.4</v>
      </c>
      <c r="Z929" s="29" t="s">
        <v>81</v>
      </c>
      <c r="AA929" s="29" t="s">
        <v>82</v>
      </c>
      <c r="AB929" s="30">
        <v>60</v>
      </c>
      <c r="AC929" s="30">
        <v>60</v>
      </c>
      <c r="AD929" s="29" t="s">
        <v>84</v>
      </c>
      <c r="AE929" s="29" t="s">
        <v>83</v>
      </c>
      <c r="AF929" s="29" t="s">
        <v>208</v>
      </c>
      <c r="AG929" s="29" t="s">
        <v>105</v>
      </c>
      <c r="AH929" s="29" t="s">
        <v>120</v>
      </c>
      <c r="AI929" s="29" t="s">
        <v>105</v>
      </c>
      <c r="AJ929" s="29" t="s">
        <v>120</v>
      </c>
      <c r="AK929" s="29" t="s">
        <v>86</v>
      </c>
      <c r="AL929" s="29" t="s">
        <v>87</v>
      </c>
      <c r="AM929" s="29" t="s">
        <v>105</v>
      </c>
      <c r="AN929" s="29" t="s">
        <v>86</v>
      </c>
      <c r="AO929" s="29" t="s">
        <v>86</v>
      </c>
      <c r="AP929" s="29" t="s">
        <v>86</v>
      </c>
      <c r="AQ929" s="29" t="s">
        <v>96</v>
      </c>
      <c r="AR929" s="29" t="s">
        <v>105</v>
      </c>
      <c r="AS929" s="29" t="s">
        <v>84</v>
      </c>
      <c r="AT929" s="29" t="s">
        <v>89</v>
      </c>
      <c r="AU929" s="29" t="s">
        <v>105</v>
      </c>
      <c r="AV929" s="30">
        <v>5</v>
      </c>
      <c r="AW929" s="29" t="s">
        <v>84</v>
      </c>
      <c r="AX929" s="29" t="s">
        <v>84</v>
      </c>
      <c r="AY929" s="30">
        <v>350</v>
      </c>
      <c r="AZ929" s="30">
        <v>358.8</v>
      </c>
      <c r="BA929" s="30">
        <v>294.10000000000002</v>
      </c>
      <c r="BB929" s="30">
        <v>200</v>
      </c>
      <c r="BC929" s="29"/>
      <c r="BD929" s="29"/>
      <c r="BE929" s="30">
        <v>36.020000000000003</v>
      </c>
      <c r="BF929" s="29"/>
      <c r="BG929" s="30">
        <v>0.28000000000000003</v>
      </c>
      <c r="BH929" s="30">
        <v>0.28000000000000003</v>
      </c>
      <c r="BI929" s="29"/>
      <c r="BJ929" s="30">
        <v>0.13</v>
      </c>
      <c r="BK929" s="30">
        <v>112.02</v>
      </c>
      <c r="BL929" s="30">
        <v>112.02</v>
      </c>
      <c r="BM929" s="30">
        <v>135.69999999999999</v>
      </c>
      <c r="BN929" s="29"/>
      <c r="BO929" s="29"/>
      <c r="BP929" s="30">
        <v>0.2</v>
      </c>
      <c r="BQ929" s="30">
        <v>0.41</v>
      </c>
      <c r="BR929" s="30">
        <v>0.41</v>
      </c>
      <c r="BS929" s="30">
        <v>35.950000000000003</v>
      </c>
      <c r="BT929" s="30">
        <v>112.56</v>
      </c>
      <c r="BU929" s="29"/>
      <c r="BV929" s="30">
        <v>0</v>
      </c>
      <c r="BW929" s="28">
        <v>320</v>
      </c>
      <c r="BX929" s="33">
        <f t="shared" si="102"/>
        <v>112.03164000000001</v>
      </c>
      <c r="BY929" s="34">
        <f>IF(COUNTIF($G$2:G929,G929)=1,1,0)</f>
        <v>1</v>
      </c>
      <c r="BZ929" s="34">
        <f t="shared" si="103"/>
        <v>2</v>
      </c>
      <c r="CA929" s="28" t="s">
        <v>3405</v>
      </c>
      <c r="CB929" s="34" t="b">
        <f t="shared" si="108"/>
        <v>0</v>
      </c>
      <c r="CC929" s="34" t="b">
        <f t="shared" si="104"/>
        <v>0</v>
      </c>
      <c r="CD929" s="34" t="b">
        <f t="array" ref="CD929">ISNUMBER(SEARCH("Touch Screen",$AJ929))</f>
        <v>0</v>
      </c>
      <c r="CE929" s="34" t="b">
        <v>1</v>
      </c>
      <c r="CF929" s="34"/>
      <c r="CG929" s="32">
        <v>42.4</v>
      </c>
      <c r="CH929" s="28">
        <v>1</v>
      </c>
      <c r="CI929" s="33">
        <f>('2. AC Monitors'!$A$8*'1. Version 7 Dataset'!$R929)+('1. Version 7 Dataset'!$V929*'2. AC Monitors'!$B$8)+'2. AC Monitors'!$C$8</f>
        <v>94.579460000000012</v>
      </c>
      <c r="CJ929" s="35">
        <f>BX929-('2. AC Monitors'!$B$8*V929)</f>
        <v>77.171639999999996</v>
      </c>
      <c r="CK929" s="33">
        <f>IF($CH929=0,CJ929,CJ929-('2. AC Monitors'!$A$15*'1. Version 7 Dataset'!$CG929))</f>
        <v>71.235639999999989</v>
      </c>
      <c r="CL929" s="33">
        <f>IF($CC929=TRUE,'1. Version 7 Dataset'!CK929-($CI929*'2. AC Monitors'!$B$15),'1. Version 7 Dataset'!CK929)</f>
        <v>71.235639999999989</v>
      </c>
      <c r="CM929" s="33">
        <f>IF($CD929=TRUE,CL929-($CI929*'2. AC Monitors'!$D$15),CL929)</f>
        <v>71.235639999999989</v>
      </c>
      <c r="CN929" s="33">
        <f>IF($CB929=TRUE,CM929-($CI929*'2. AC Monitors'!$E$15),CM929)</f>
        <v>71.235639999999989</v>
      </c>
      <c r="CO929" s="33">
        <f>IF($CA929="DC",CN929+(CI929*(1-'2. AC Monitors'!$D$21)),CN929)</f>
        <v>71.235639999999989</v>
      </c>
      <c r="CP929" s="35">
        <f>('2. AC Monitors'!$A$8*'1. Version 7 Dataset'!$R929)+'2. AC Monitors'!$C$8</f>
        <v>59.719459999999998</v>
      </c>
      <c r="CQ929" s="35">
        <f t="shared" si="105"/>
        <v>0</v>
      </c>
      <c r="CR929" s="33">
        <f>(IF(CD929=TRUE,CI929+(CI929*'2. AC Monitors'!$D$15),'1. Version 7 Dataset'!CI929))*0.85</f>
        <v>80.392541000000008</v>
      </c>
      <c r="CS929" s="35">
        <f t="shared" si="106"/>
        <v>0</v>
      </c>
      <c r="CT929" s="35">
        <f>($AZ929*$R929*'3. Signage Displays'!$A$7)+'3. Signage Displays'!$B$7*TANH('3. Signage Displays'!$C$7*('1. Version 7 Dataset'!$R929+'3. Signage Displays'!$D$7)+'3. Signage Displays'!$E$7)+'3. Signage Displays'!$F$7</f>
        <v>46.519007344786992</v>
      </c>
      <c r="CU929" s="36">
        <f>($AZ929*$R929*'3. Signage Displays'!$A$7)</f>
        <v>6.0842433600000003</v>
      </c>
      <c r="CV929" s="37">
        <f>BE929-(AZ929*R929*'3. Signage Displays'!$A$7)</f>
        <v>29.935756640000001</v>
      </c>
      <c r="CW929" s="37">
        <f>IF(CC929=TRUE,CV929-(CT929*'3. Signage Displays'!$A$12),CV929)</f>
        <v>29.935756640000001</v>
      </c>
      <c r="CX929" s="38">
        <f>'3. Signage Displays'!$B$7*TANH('3. Signage Displays'!$C$7*('1. Version 7 Dataset'!R929+'3. Signage Displays'!$D$7)+'3. Signage Displays'!$E$7)+'3. Signage Displays'!$F$7</f>
        <v>40.434763984786997</v>
      </c>
      <c r="CY929" s="28">
        <f t="shared" si="107"/>
        <v>1</v>
      </c>
    </row>
    <row r="930" spans="1:103" s="17" customFormat="1" ht="19.5" customHeight="1">
      <c r="A930" s="28">
        <v>323</v>
      </c>
      <c r="B930" s="29" t="s">
        <v>72</v>
      </c>
      <c r="C930" s="29" t="s">
        <v>211</v>
      </c>
      <c r="D930" s="29" t="s">
        <v>212</v>
      </c>
      <c r="E930" s="29" t="s">
        <v>75</v>
      </c>
      <c r="F930" s="29" t="s">
        <v>211</v>
      </c>
      <c r="G930" s="29" t="s">
        <v>212</v>
      </c>
      <c r="H930" s="29"/>
      <c r="I930" s="29" t="s">
        <v>78</v>
      </c>
      <c r="J930" s="29" t="s">
        <v>79</v>
      </c>
      <c r="K930" s="29" t="s">
        <v>105</v>
      </c>
      <c r="L930" s="29" t="s">
        <v>80</v>
      </c>
      <c r="M930" s="29" t="s">
        <v>105</v>
      </c>
      <c r="N930" s="30">
        <v>1300</v>
      </c>
      <c r="O930" s="30">
        <v>9.1</v>
      </c>
      <c r="P930" s="30">
        <v>15.4</v>
      </c>
      <c r="Q930" s="31">
        <v>27.5</v>
      </c>
      <c r="R930" s="30">
        <v>423.93</v>
      </c>
      <c r="S930" s="30">
        <v>1.78</v>
      </c>
      <c r="T930" s="30">
        <v>2160</v>
      </c>
      <c r="U930" s="30">
        <v>3840</v>
      </c>
      <c r="V930" s="32">
        <v>8.3000000000000007</v>
      </c>
      <c r="W930" s="30">
        <v>19565</v>
      </c>
      <c r="X930" s="30">
        <v>60</v>
      </c>
      <c r="Y930" s="30">
        <v>34.700000000000003</v>
      </c>
      <c r="Z930" s="29" t="s">
        <v>81</v>
      </c>
      <c r="AA930" s="29" t="s">
        <v>82</v>
      </c>
      <c r="AB930" s="30">
        <v>85</v>
      </c>
      <c r="AC930" s="30">
        <v>85</v>
      </c>
      <c r="AD930" s="29" t="s">
        <v>84</v>
      </c>
      <c r="AE930" s="29" t="s">
        <v>83</v>
      </c>
      <c r="AF930" s="29" t="s">
        <v>208</v>
      </c>
      <c r="AG930" s="29" t="s">
        <v>105</v>
      </c>
      <c r="AH930" s="29" t="s">
        <v>120</v>
      </c>
      <c r="AI930" s="29" t="s">
        <v>105</v>
      </c>
      <c r="AJ930" s="29" t="s">
        <v>120</v>
      </c>
      <c r="AK930" s="29" t="s">
        <v>86</v>
      </c>
      <c r="AL930" s="29" t="s">
        <v>87</v>
      </c>
      <c r="AM930" s="29" t="s">
        <v>105</v>
      </c>
      <c r="AN930" s="29" t="s">
        <v>86</v>
      </c>
      <c r="AO930" s="29" t="s">
        <v>86</v>
      </c>
      <c r="AP930" s="29" t="s">
        <v>86</v>
      </c>
      <c r="AQ930" s="29" t="s">
        <v>96</v>
      </c>
      <c r="AR930" s="29" t="s">
        <v>105</v>
      </c>
      <c r="AS930" s="29" t="s">
        <v>84</v>
      </c>
      <c r="AT930" s="29" t="s">
        <v>89</v>
      </c>
      <c r="AU930" s="29" t="s">
        <v>105</v>
      </c>
      <c r="AV930" s="30">
        <v>5</v>
      </c>
      <c r="AW930" s="29" t="s">
        <v>84</v>
      </c>
      <c r="AX930" s="29" t="s">
        <v>84</v>
      </c>
      <c r="AY930" s="30">
        <v>350</v>
      </c>
      <c r="AZ930" s="30">
        <v>340.9</v>
      </c>
      <c r="BA930" s="30">
        <v>203.4</v>
      </c>
      <c r="BB930" s="30">
        <v>200</v>
      </c>
      <c r="BC930" s="29"/>
      <c r="BD930" s="29"/>
      <c r="BE930" s="30">
        <v>39.520000000000003</v>
      </c>
      <c r="BF930" s="29"/>
      <c r="BG930" s="30">
        <v>0.42</v>
      </c>
      <c r="BH930" s="30">
        <v>0.42</v>
      </c>
      <c r="BI930" s="29"/>
      <c r="BJ930" s="30">
        <v>0.31</v>
      </c>
      <c r="BK930" s="30">
        <v>123.54</v>
      </c>
      <c r="BL930" s="30">
        <v>123.54</v>
      </c>
      <c r="BM930" s="30">
        <v>135.69999999999999</v>
      </c>
      <c r="BN930" s="29"/>
      <c r="BO930" s="29"/>
      <c r="BP930" s="30">
        <v>0.33</v>
      </c>
      <c r="BQ930" s="30">
        <v>0.44</v>
      </c>
      <c r="BR930" s="30">
        <v>0.44</v>
      </c>
      <c r="BS930" s="30">
        <v>38.64</v>
      </c>
      <c r="BT930" s="30">
        <v>120.97</v>
      </c>
      <c r="BU930" s="29"/>
      <c r="BV930" s="30">
        <v>0</v>
      </c>
      <c r="BW930" s="28">
        <v>323</v>
      </c>
      <c r="BX930" s="33">
        <f t="shared" si="102"/>
        <v>123.5598</v>
      </c>
      <c r="BY930" s="34">
        <f>IF(COUNTIF($G$2:G930,G930)=1,1,0)</f>
        <v>1</v>
      </c>
      <c r="BZ930" s="34">
        <f t="shared" si="103"/>
        <v>2</v>
      </c>
      <c r="CA930" s="28" t="s">
        <v>3405</v>
      </c>
      <c r="CB930" s="34" t="b">
        <f t="shared" si="108"/>
        <v>0</v>
      </c>
      <c r="CC930" s="34" t="b">
        <f t="shared" si="104"/>
        <v>0</v>
      </c>
      <c r="CD930" s="34" t="b">
        <f t="array" ref="CD930">ISNUMBER(SEARCH("Touch Screen",$AJ930))</f>
        <v>0</v>
      </c>
      <c r="CE930" s="34"/>
      <c r="CF930" s="34"/>
      <c r="CG930" s="32">
        <v>34.700000000000003</v>
      </c>
      <c r="CH930" s="28">
        <v>1</v>
      </c>
      <c r="CI930" s="33">
        <f>('2. AC Monitors'!$A$8*'1. Version 7 Dataset'!$R930)+('1. Version 7 Dataset'!$V930*'2. AC Monitors'!$B$8)+'2. AC Monitors'!$C$8</f>
        <v>94.579460000000012</v>
      </c>
      <c r="CJ930" s="35">
        <f>BX930-('2. AC Monitors'!$B$8*V930)</f>
        <v>88.699799999999982</v>
      </c>
      <c r="CK930" s="33">
        <f>IF($CH930=0,CJ930,CJ930-('2. AC Monitors'!$A$15*'1. Version 7 Dataset'!$CG930))</f>
        <v>83.841799999999978</v>
      </c>
      <c r="CL930" s="33">
        <f>IF($CC930=TRUE,'1. Version 7 Dataset'!CK930-($CI930*'2. AC Monitors'!$B$15),'1. Version 7 Dataset'!CK930)</f>
        <v>83.841799999999978</v>
      </c>
      <c r="CM930" s="33">
        <f>IF($CD930=TRUE,CL930-($CI930*'2. AC Monitors'!$D$15),CL930)</f>
        <v>83.841799999999978</v>
      </c>
      <c r="CN930" s="33">
        <f>IF($CB930=TRUE,CM930-($CI930*'2. AC Monitors'!$E$15),CM930)</f>
        <v>83.841799999999978</v>
      </c>
      <c r="CO930" s="33">
        <f>IF($CA930="DC",CN930+(CI930*(1-'2. AC Monitors'!$D$21)),CN930)</f>
        <v>83.841799999999978</v>
      </c>
      <c r="CP930" s="35">
        <f>('2. AC Monitors'!$A$8*'1. Version 7 Dataset'!$R930)+'2. AC Monitors'!$C$8</f>
        <v>59.719459999999998</v>
      </c>
      <c r="CQ930" s="35">
        <f t="shared" si="105"/>
        <v>0</v>
      </c>
      <c r="CR930" s="33">
        <f>(IF(CD930=TRUE,CI930+(CI930*'2. AC Monitors'!$D$15),'1. Version 7 Dataset'!CI930))*0.85</f>
        <v>80.392541000000008</v>
      </c>
      <c r="CS930" s="35">
        <f t="shared" si="106"/>
        <v>0</v>
      </c>
      <c r="CT930" s="35">
        <f>($AZ930*$R930*'3. Signage Displays'!$A$7)+'3. Signage Displays'!$B$7*TANH('3. Signage Displays'!$C$7*('1. Version 7 Dataset'!$R930+'3. Signage Displays'!$D$7)+'3. Signage Displays'!$E$7)+'3. Signage Displays'!$F$7</f>
        <v>46.215473464786996</v>
      </c>
      <c r="CU930" s="36">
        <f>($AZ930*$R930*'3. Signage Displays'!$A$7)</f>
        <v>5.7807094800000005</v>
      </c>
      <c r="CV930" s="37">
        <f>BE930-(AZ930*R930*'3. Signage Displays'!$A$7)</f>
        <v>33.739290520000004</v>
      </c>
      <c r="CW930" s="37">
        <f>IF(CC930=TRUE,CV930-(CT930*'3. Signage Displays'!$A$12),CV930)</f>
        <v>33.739290520000004</v>
      </c>
      <c r="CX930" s="38">
        <f>'3. Signage Displays'!$B$7*TANH('3. Signage Displays'!$C$7*('1. Version 7 Dataset'!R930+'3. Signage Displays'!$D$7)+'3. Signage Displays'!$E$7)+'3. Signage Displays'!$F$7</f>
        <v>40.434763984786997</v>
      </c>
      <c r="CY930" s="28">
        <f t="shared" si="107"/>
        <v>1</v>
      </c>
    </row>
    <row r="931" spans="1:103" s="17" customFormat="1" ht="19.5" customHeight="1">
      <c r="A931" s="28">
        <v>333</v>
      </c>
      <c r="B931" s="29" t="s">
        <v>3083</v>
      </c>
      <c r="C931" s="29" t="s">
        <v>3332</v>
      </c>
      <c r="D931" s="29" t="s">
        <v>3333</v>
      </c>
      <c r="E931" s="29" t="s">
        <v>3086</v>
      </c>
      <c r="F931" s="29" t="s">
        <v>3332</v>
      </c>
      <c r="G931" s="29" t="s">
        <v>3333</v>
      </c>
      <c r="H931" s="29"/>
      <c r="I931" s="29" t="s">
        <v>78</v>
      </c>
      <c r="J931" s="29" t="s">
        <v>79</v>
      </c>
      <c r="K931" s="29"/>
      <c r="L931" s="29" t="s">
        <v>80</v>
      </c>
      <c r="M931" s="29"/>
      <c r="N931" s="30">
        <v>1300</v>
      </c>
      <c r="O931" s="30">
        <v>15.4</v>
      </c>
      <c r="P931" s="30">
        <v>27.5</v>
      </c>
      <c r="Q931" s="31">
        <v>31.5</v>
      </c>
      <c r="R931" s="30">
        <v>423.99</v>
      </c>
      <c r="S931" s="30">
        <v>1.78</v>
      </c>
      <c r="T931" s="30">
        <v>2160</v>
      </c>
      <c r="U931" s="30">
        <v>3840</v>
      </c>
      <c r="V931" s="32">
        <v>8.3000000000000007</v>
      </c>
      <c r="W931" s="30">
        <v>19563</v>
      </c>
      <c r="X931" s="30">
        <v>60</v>
      </c>
      <c r="Y931" s="30">
        <v>0.4</v>
      </c>
      <c r="Z931" s="29" t="s">
        <v>81</v>
      </c>
      <c r="AA931" s="29" t="s">
        <v>82</v>
      </c>
      <c r="AB931" s="30">
        <v>80</v>
      </c>
      <c r="AC931" s="30">
        <v>80</v>
      </c>
      <c r="AD931" s="29" t="s">
        <v>84</v>
      </c>
      <c r="AE931" s="29" t="s">
        <v>83</v>
      </c>
      <c r="AF931" s="29" t="s">
        <v>1192</v>
      </c>
      <c r="AG931" s="29" t="s">
        <v>3334</v>
      </c>
      <c r="AH931" s="29" t="s">
        <v>120</v>
      </c>
      <c r="AI931" s="29"/>
      <c r="AJ931" s="29" t="s">
        <v>120</v>
      </c>
      <c r="AK931" s="29" t="s">
        <v>86</v>
      </c>
      <c r="AL931" s="29" t="s">
        <v>87</v>
      </c>
      <c r="AM931" s="29" t="s">
        <v>3334</v>
      </c>
      <c r="AN931" s="29" t="s">
        <v>86</v>
      </c>
      <c r="AO931" s="29" t="s">
        <v>86</v>
      </c>
      <c r="AP931" s="29" t="s">
        <v>86</v>
      </c>
      <c r="AQ931" s="29" t="s">
        <v>96</v>
      </c>
      <c r="AR931" s="29"/>
      <c r="AS931" s="29" t="s">
        <v>84</v>
      </c>
      <c r="AT931" s="29" t="s">
        <v>89</v>
      </c>
      <c r="AU931" s="29"/>
      <c r="AV931" s="30">
        <v>1</v>
      </c>
      <c r="AW931" s="29" t="s">
        <v>84</v>
      </c>
      <c r="AX931" s="29" t="s">
        <v>84</v>
      </c>
      <c r="AY931" s="30">
        <v>350</v>
      </c>
      <c r="AZ931" s="30">
        <v>369.2</v>
      </c>
      <c r="BA931" s="30">
        <v>361</v>
      </c>
      <c r="BB931" s="30">
        <v>200.1</v>
      </c>
      <c r="BC931" s="29"/>
      <c r="BD931" s="29"/>
      <c r="BE931" s="30">
        <v>30.61</v>
      </c>
      <c r="BF931" s="29"/>
      <c r="BG931" s="30">
        <v>0.21</v>
      </c>
      <c r="BH931" s="30">
        <v>0.2</v>
      </c>
      <c r="BI931" s="29"/>
      <c r="BJ931" s="30">
        <v>0.16</v>
      </c>
      <c r="BK931" s="30">
        <v>95.05</v>
      </c>
      <c r="BL931" s="30">
        <v>95.05</v>
      </c>
      <c r="BM931" s="30">
        <v>135.69999999999999</v>
      </c>
      <c r="BN931" s="29"/>
      <c r="BO931" s="29"/>
      <c r="BP931" s="30">
        <v>0.19</v>
      </c>
      <c r="BQ931" s="30">
        <v>0.24</v>
      </c>
      <c r="BR931" s="30">
        <v>0.23</v>
      </c>
      <c r="BS931" s="30">
        <v>30.22</v>
      </c>
      <c r="BT931" s="30">
        <v>94.02</v>
      </c>
      <c r="BU931" s="29"/>
      <c r="BV931" s="30">
        <v>0</v>
      </c>
      <c r="BW931" s="28">
        <v>333</v>
      </c>
      <c r="BX931" s="33">
        <f t="shared" si="102"/>
        <v>95.045999999999992</v>
      </c>
      <c r="BY931" s="34">
        <f>IF(COUNTIF($G$2:G931,G931)=1,1,0)</f>
        <v>1</v>
      </c>
      <c r="BZ931" s="34">
        <f t="shared" si="103"/>
        <v>2</v>
      </c>
      <c r="CA931" s="28" t="s">
        <v>3405</v>
      </c>
      <c r="CB931" s="34" t="b">
        <f t="shared" si="108"/>
        <v>0</v>
      </c>
      <c r="CC931" s="34" t="b">
        <f t="shared" si="104"/>
        <v>0</v>
      </c>
      <c r="CD931" s="34" t="b">
        <f t="array" ref="CD931">ISNUMBER(SEARCH("Touch Screen",$AJ931))</f>
        <v>0</v>
      </c>
      <c r="CE931" s="34"/>
      <c r="CF931" s="34"/>
      <c r="CG931" s="32">
        <v>40</v>
      </c>
      <c r="CH931" s="28">
        <v>1</v>
      </c>
      <c r="CI931" s="33">
        <f>('2. AC Monitors'!$A$8*'1. Version 7 Dataset'!$R931)+('1. Version 7 Dataset'!$V931*'2. AC Monitors'!$B$8)+'2. AC Monitors'!$C$8</f>
        <v>94.586780000000005</v>
      </c>
      <c r="CJ931" s="35">
        <f>BX931-('2. AC Monitors'!$B$8*V931)</f>
        <v>60.185999999999986</v>
      </c>
      <c r="CK931" s="33">
        <f>IF($CH931=0,CJ931,CJ931-('2. AC Monitors'!$A$15*'1. Version 7 Dataset'!$CG931))</f>
        <v>54.585999999999984</v>
      </c>
      <c r="CL931" s="33">
        <f>IF($CC931=TRUE,'1. Version 7 Dataset'!CK931-($CI931*'2. AC Monitors'!$B$15),'1. Version 7 Dataset'!CK931)</f>
        <v>54.585999999999984</v>
      </c>
      <c r="CM931" s="33">
        <f>IF($CD931=TRUE,CL931-($CI931*'2. AC Monitors'!$D$15),CL931)</f>
        <v>54.585999999999984</v>
      </c>
      <c r="CN931" s="33">
        <f>IF($CB931=TRUE,CM931-($CI931*'2. AC Monitors'!$E$15),CM931)</f>
        <v>54.585999999999984</v>
      </c>
      <c r="CO931" s="33">
        <f>IF($CA931="DC",CN931+(CI931*(1-'2. AC Monitors'!$D$21)),CN931)</f>
        <v>54.585999999999984</v>
      </c>
      <c r="CP931" s="35">
        <f>('2. AC Monitors'!$A$8*'1. Version 7 Dataset'!$R931)+'2. AC Monitors'!$C$8</f>
        <v>59.726779999999998</v>
      </c>
      <c r="CQ931" s="35">
        <f t="shared" si="105"/>
        <v>1</v>
      </c>
      <c r="CR931" s="33">
        <f>(IF(CD931=TRUE,CI931+(CI931*'2. AC Monitors'!$D$15),'1. Version 7 Dataset'!CI931))*0.85</f>
        <v>80.398763000000002</v>
      </c>
      <c r="CS931" s="35">
        <f t="shared" si="106"/>
        <v>0</v>
      </c>
      <c r="CT931" s="35">
        <f>($AZ931*$R931*'3. Signage Displays'!$A$7)+'3. Signage Displays'!$B$7*TANH('3. Signage Displays'!$C$7*('1. Version 7 Dataset'!$R931+'3. Signage Displays'!$D$7)+'3. Signage Displays'!$E$7)+'3. Signage Displays'!$F$7</f>
        <v>46.699743892033297</v>
      </c>
      <c r="CU931" s="36">
        <f>($AZ931*$R931*'3. Signage Displays'!$A$7)</f>
        <v>6.261484320000001</v>
      </c>
      <c r="CV931" s="37">
        <f>BE931-(AZ931*R931*'3. Signage Displays'!$A$7)</f>
        <v>24.348515679999998</v>
      </c>
      <c r="CW931" s="37">
        <f>IF(CC931=TRUE,CV931-(CT931*'3. Signage Displays'!$A$12),CV931)</f>
        <v>24.348515679999998</v>
      </c>
      <c r="CX931" s="38">
        <f>'3. Signage Displays'!$B$7*TANH('3. Signage Displays'!$C$7*('1. Version 7 Dataset'!R931+'3. Signage Displays'!$D$7)+'3. Signage Displays'!$E$7)+'3. Signage Displays'!$F$7</f>
        <v>40.438259572033289</v>
      </c>
      <c r="CY931" s="28">
        <f t="shared" si="107"/>
        <v>1</v>
      </c>
    </row>
    <row r="932" spans="1:103" s="17" customFormat="1" ht="19.5" customHeight="1">
      <c r="A932" s="28">
        <v>368</v>
      </c>
      <c r="B932" s="29" t="s">
        <v>1132</v>
      </c>
      <c r="C932" s="29" t="s">
        <v>1188</v>
      </c>
      <c r="D932" s="29" t="s">
        <v>1189</v>
      </c>
      <c r="E932" s="29" t="s">
        <v>1135</v>
      </c>
      <c r="F932" s="29" t="s">
        <v>1190</v>
      </c>
      <c r="G932" s="29" t="s">
        <v>1191</v>
      </c>
      <c r="H932" s="29"/>
      <c r="I932" s="29" t="s">
        <v>78</v>
      </c>
      <c r="J932" s="29" t="s">
        <v>79</v>
      </c>
      <c r="K932" s="29"/>
      <c r="L932" s="29" t="s">
        <v>80</v>
      </c>
      <c r="M932" s="29"/>
      <c r="N932" s="30">
        <v>1300</v>
      </c>
      <c r="O932" s="30">
        <v>13.2</v>
      </c>
      <c r="P932" s="30">
        <v>23.5</v>
      </c>
      <c r="Q932" s="31">
        <v>27</v>
      </c>
      <c r="R932" s="30">
        <v>311.5</v>
      </c>
      <c r="S932" s="30">
        <v>1.78</v>
      </c>
      <c r="T932" s="30">
        <v>2160</v>
      </c>
      <c r="U932" s="30">
        <v>3840</v>
      </c>
      <c r="V932" s="32">
        <v>8.3000000000000007</v>
      </c>
      <c r="W932" s="30">
        <v>26627</v>
      </c>
      <c r="X932" s="30">
        <v>60</v>
      </c>
      <c r="Y932" s="30">
        <v>0.3</v>
      </c>
      <c r="Z932" s="29" t="s">
        <v>81</v>
      </c>
      <c r="AA932" s="29" t="s">
        <v>82</v>
      </c>
      <c r="AB932" s="30">
        <v>80</v>
      </c>
      <c r="AC932" s="30">
        <v>80</v>
      </c>
      <c r="AD932" s="29" t="s">
        <v>84</v>
      </c>
      <c r="AE932" s="29" t="s">
        <v>83</v>
      </c>
      <c r="AF932" s="29" t="s">
        <v>1192</v>
      </c>
      <c r="AG932" s="29" t="s">
        <v>1193</v>
      </c>
      <c r="AH932" s="29" t="s">
        <v>120</v>
      </c>
      <c r="AI932" s="29"/>
      <c r="AJ932" s="29" t="s">
        <v>120</v>
      </c>
      <c r="AK932" s="29" t="s">
        <v>86</v>
      </c>
      <c r="AL932" s="29" t="s">
        <v>87</v>
      </c>
      <c r="AM932" s="29" t="s">
        <v>1193</v>
      </c>
      <c r="AN932" s="29" t="s">
        <v>86</v>
      </c>
      <c r="AO932" s="29" t="s">
        <v>86</v>
      </c>
      <c r="AP932" s="29" t="s">
        <v>86</v>
      </c>
      <c r="AQ932" s="29" t="s">
        <v>96</v>
      </c>
      <c r="AR932" s="29"/>
      <c r="AS932" s="29" t="s">
        <v>84</v>
      </c>
      <c r="AT932" s="29" t="s">
        <v>89</v>
      </c>
      <c r="AU932" s="29"/>
      <c r="AV932" s="30">
        <v>1</v>
      </c>
      <c r="AW932" s="29" t="s">
        <v>84</v>
      </c>
      <c r="AX932" s="29" t="s">
        <v>84</v>
      </c>
      <c r="AY932" s="30">
        <v>350</v>
      </c>
      <c r="AZ932" s="30">
        <v>291.60000000000002</v>
      </c>
      <c r="BA932" s="30">
        <v>187.4</v>
      </c>
      <c r="BB932" s="30">
        <v>200.1</v>
      </c>
      <c r="BC932" s="29"/>
      <c r="BD932" s="29"/>
      <c r="BE932" s="30">
        <v>29.43</v>
      </c>
      <c r="BF932" s="29"/>
      <c r="BG932" s="30">
        <v>0.39</v>
      </c>
      <c r="BH932" s="30">
        <v>0.33</v>
      </c>
      <c r="BI932" s="29"/>
      <c r="BJ932" s="30">
        <v>0.33</v>
      </c>
      <c r="BK932" s="30">
        <v>92.45</v>
      </c>
      <c r="BL932" s="30">
        <v>92.45</v>
      </c>
      <c r="BM932" s="30">
        <v>109.8</v>
      </c>
      <c r="BN932" s="29"/>
      <c r="BO932" s="29"/>
      <c r="BP932" s="30">
        <v>0.36</v>
      </c>
      <c r="BQ932" s="30">
        <v>0.43</v>
      </c>
      <c r="BR932" s="30">
        <v>0.36</v>
      </c>
      <c r="BS932" s="30">
        <v>29.57</v>
      </c>
      <c r="BT932" s="30">
        <v>93.11</v>
      </c>
      <c r="BU932" s="29"/>
      <c r="BV932" s="30">
        <v>0</v>
      </c>
      <c r="BW932" s="28">
        <v>368</v>
      </c>
      <c r="BX932" s="33">
        <f t="shared" si="102"/>
        <v>92.453040000000001</v>
      </c>
      <c r="BY932" s="34">
        <f>IF(COUNTIF($G$2:G932,G932)=1,1,0)</f>
        <v>1</v>
      </c>
      <c r="BZ932" s="34">
        <f t="shared" si="103"/>
        <v>2</v>
      </c>
      <c r="CA932" s="28" t="s">
        <v>3405</v>
      </c>
      <c r="CB932" s="34" t="b">
        <f t="shared" si="108"/>
        <v>0</v>
      </c>
      <c r="CC932" s="34" t="b">
        <f t="shared" si="104"/>
        <v>0</v>
      </c>
      <c r="CD932" s="34" t="b">
        <f t="array" ref="CD932">ISNUMBER(SEARCH("Touch Screen",$AJ932))</f>
        <v>0</v>
      </c>
      <c r="CE932" s="34"/>
      <c r="CF932" s="34"/>
      <c r="CG932" s="32">
        <v>32.9</v>
      </c>
      <c r="CH932" s="28">
        <v>1</v>
      </c>
      <c r="CI932" s="33">
        <f>('2. AC Monitors'!$A$8*'1. Version 7 Dataset'!$R932)+('1. Version 7 Dataset'!$V932*'2. AC Monitors'!$B$8)+'2. AC Monitors'!$C$8</f>
        <v>80.863</v>
      </c>
      <c r="CJ932" s="35">
        <f>BX932-('2. AC Monitors'!$B$8*V932)</f>
        <v>57.593039999999995</v>
      </c>
      <c r="CK932" s="33">
        <f>IF($CH932=0,CJ932,CJ932-('2. AC Monitors'!$A$15*'1. Version 7 Dataset'!$CG932))</f>
        <v>52.987039999999993</v>
      </c>
      <c r="CL932" s="33">
        <f>IF($CC932=TRUE,'1. Version 7 Dataset'!CK932-($CI932*'2. AC Monitors'!$B$15),'1. Version 7 Dataset'!CK932)</f>
        <v>52.987039999999993</v>
      </c>
      <c r="CM932" s="33">
        <f>IF($CD932=TRUE,CL932-($CI932*'2. AC Monitors'!$D$15),CL932)</f>
        <v>52.987039999999993</v>
      </c>
      <c r="CN932" s="33">
        <f>IF($CB932=TRUE,CM932-($CI932*'2. AC Monitors'!$E$15),CM932)</f>
        <v>52.987039999999993</v>
      </c>
      <c r="CO932" s="33">
        <f>IF($CA932="DC",CN932+(CI932*(1-'2. AC Monitors'!$D$21)),CN932)</f>
        <v>52.987039999999993</v>
      </c>
      <c r="CP932" s="35">
        <f>('2. AC Monitors'!$A$8*'1. Version 7 Dataset'!$R932)+'2. AC Monitors'!$C$8</f>
        <v>46.003</v>
      </c>
      <c r="CQ932" s="35">
        <f t="shared" si="105"/>
        <v>0</v>
      </c>
      <c r="CR932" s="33">
        <f>(IF(CD932=TRUE,CI932+(CI932*'2. AC Monitors'!$D$15),'1. Version 7 Dataset'!CI932))*0.85</f>
        <v>68.733549999999994</v>
      </c>
      <c r="CS932" s="35">
        <f t="shared" si="106"/>
        <v>0</v>
      </c>
      <c r="CT932" s="35">
        <f>($AZ932*$R932*'3. Signage Displays'!$A$7)+'3. Signage Displays'!$B$7*TANH('3. Signage Displays'!$C$7*('1. Version 7 Dataset'!$R932+'3. Signage Displays'!$D$7)+'3. Signage Displays'!$E$7)+'3. Signage Displays'!$F$7</f>
        <v>37.461633626443202</v>
      </c>
      <c r="CU932" s="36">
        <f>($AZ932*$R932*'3. Signage Displays'!$A$7)</f>
        <v>3.6333360000000008</v>
      </c>
      <c r="CV932" s="37">
        <f>BE932-(AZ932*R932*'3. Signage Displays'!$A$7)</f>
        <v>25.796664</v>
      </c>
      <c r="CW932" s="37">
        <f>IF(CC932=TRUE,CV932-(CT932*'3. Signage Displays'!$A$12),CV932)</f>
        <v>25.796664</v>
      </c>
      <c r="CX932" s="38">
        <f>'3. Signage Displays'!$B$7*TANH('3. Signage Displays'!$C$7*('1. Version 7 Dataset'!R932+'3. Signage Displays'!$D$7)+'3. Signage Displays'!$E$7)+'3. Signage Displays'!$F$7</f>
        <v>33.828297626443195</v>
      </c>
      <c r="CY932" s="28">
        <f t="shared" si="107"/>
        <v>1</v>
      </c>
    </row>
    <row r="933" spans="1:103" s="17" customFormat="1" ht="19.5" customHeight="1">
      <c r="A933" s="28">
        <v>371</v>
      </c>
      <c r="B933" s="29" t="s">
        <v>808</v>
      </c>
      <c r="C933" s="29" t="s">
        <v>1065</v>
      </c>
      <c r="D933" s="29" t="s">
        <v>1063</v>
      </c>
      <c r="E933" s="29" t="s">
        <v>1064</v>
      </c>
      <c r="F933" s="29" t="s">
        <v>1067</v>
      </c>
      <c r="G933" s="29" t="s">
        <v>1068</v>
      </c>
      <c r="H933" s="29"/>
      <c r="I933" s="29" t="s">
        <v>78</v>
      </c>
      <c r="J933" s="29" t="s">
        <v>79</v>
      </c>
      <c r="K933" s="29"/>
      <c r="L933" s="29" t="s">
        <v>80</v>
      </c>
      <c r="M933" s="29"/>
      <c r="N933" s="30">
        <v>1300</v>
      </c>
      <c r="O933" s="30">
        <v>13.2</v>
      </c>
      <c r="P933" s="30">
        <v>23.5</v>
      </c>
      <c r="Q933" s="31">
        <v>27</v>
      </c>
      <c r="R933" s="30">
        <v>310.47000000000003</v>
      </c>
      <c r="S933" s="30">
        <v>1.78</v>
      </c>
      <c r="T933" s="30">
        <v>2160</v>
      </c>
      <c r="U933" s="30">
        <v>3840</v>
      </c>
      <c r="V933" s="32">
        <v>8.3000000000000007</v>
      </c>
      <c r="W933" s="30">
        <v>26716</v>
      </c>
      <c r="X933" s="30">
        <v>60</v>
      </c>
      <c r="Y933" s="30">
        <v>34.6</v>
      </c>
      <c r="Z933" s="29" t="s">
        <v>81</v>
      </c>
      <c r="AA933" s="29" t="s">
        <v>82</v>
      </c>
      <c r="AB933" s="30">
        <v>60</v>
      </c>
      <c r="AC933" s="30">
        <v>60</v>
      </c>
      <c r="AD933" s="29" t="s">
        <v>84</v>
      </c>
      <c r="AE933" s="29" t="s">
        <v>84</v>
      </c>
      <c r="AF933" s="29" t="s">
        <v>519</v>
      </c>
      <c r="AG933" s="29"/>
      <c r="AH933" s="29" t="s">
        <v>86</v>
      </c>
      <c r="AI933" s="29"/>
      <c r="AJ933" s="29" t="s">
        <v>86</v>
      </c>
      <c r="AK933" s="29" t="s">
        <v>86</v>
      </c>
      <c r="AL933" s="29" t="s">
        <v>87</v>
      </c>
      <c r="AM933" s="29"/>
      <c r="AN933" s="29" t="s">
        <v>86</v>
      </c>
      <c r="AO933" s="29" t="s">
        <v>86</v>
      </c>
      <c r="AP933" s="29" t="s">
        <v>86</v>
      </c>
      <c r="AQ933" s="29" t="s">
        <v>96</v>
      </c>
      <c r="AR933" s="29"/>
      <c r="AS933" s="29" t="s">
        <v>84</v>
      </c>
      <c r="AT933" s="29" t="s">
        <v>89</v>
      </c>
      <c r="AU933" s="29"/>
      <c r="AV933" s="30">
        <v>5</v>
      </c>
      <c r="AW933" s="29" t="s">
        <v>84</v>
      </c>
      <c r="AX933" s="29" t="s">
        <v>84</v>
      </c>
      <c r="AY933" s="30">
        <v>350</v>
      </c>
      <c r="AZ933" s="30">
        <v>363.3</v>
      </c>
      <c r="BA933" s="30">
        <v>281.5</v>
      </c>
      <c r="BB933" s="30">
        <v>200.4</v>
      </c>
      <c r="BC933" s="29"/>
      <c r="BD933" s="29"/>
      <c r="BE933" s="30">
        <v>24.27</v>
      </c>
      <c r="BF933" s="29"/>
      <c r="BG933" s="30">
        <v>0.32</v>
      </c>
      <c r="BH933" s="29"/>
      <c r="BI933" s="29"/>
      <c r="BJ933" s="30">
        <v>0.2</v>
      </c>
      <c r="BK933" s="30">
        <v>76.23</v>
      </c>
      <c r="BL933" s="30">
        <v>76.23</v>
      </c>
      <c r="BM933" s="30">
        <v>109.6</v>
      </c>
      <c r="BN933" s="29"/>
      <c r="BO933" s="29"/>
      <c r="BP933" s="30">
        <v>0.25</v>
      </c>
      <c r="BQ933" s="30">
        <v>0.33</v>
      </c>
      <c r="BR933" s="30">
        <v>0.28000000000000003</v>
      </c>
      <c r="BS933" s="30">
        <v>24.28</v>
      </c>
      <c r="BT933" s="30">
        <v>76.290000000000006</v>
      </c>
      <c r="BU933" s="29"/>
      <c r="BV933" s="30">
        <v>0</v>
      </c>
      <c r="BW933" s="28">
        <v>371</v>
      </c>
      <c r="BX933" s="33">
        <f t="shared" si="102"/>
        <v>76.233899999999991</v>
      </c>
      <c r="BY933" s="34">
        <f>IF(COUNTIF($G$2:G933,G933)=1,1,0)</f>
        <v>1</v>
      </c>
      <c r="BZ933" s="34">
        <f t="shared" si="103"/>
        <v>2</v>
      </c>
      <c r="CA933" s="28" t="s">
        <v>3405</v>
      </c>
      <c r="CB933" s="34" t="b">
        <f t="shared" si="108"/>
        <v>0</v>
      </c>
      <c r="CC933" s="34" t="b">
        <f t="shared" si="104"/>
        <v>0</v>
      </c>
      <c r="CD933" s="34" t="b">
        <f t="array" ref="CD933">ISNUMBER(SEARCH("Touch Screen",$AJ933))</f>
        <v>0</v>
      </c>
      <c r="CE933" s="34"/>
      <c r="CF933" s="34"/>
      <c r="CG933" s="32">
        <v>34.6</v>
      </c>
      <c r="CH933" s="28">
        <v>1</v>
      </c>
      <c r="CI933" s="33">
        <f>('2. AC Monitors'!$A$8*'1. Version 7 Dataset'!$R933)+('1. Version 7 Dataset'!$V933*'2. AC Monitors'!$B$8)+'2. AC Monitors'!$C$8</f>
        <v>80.737340000000017</v>
      </c>
      <c r="CJ933" s="35">
        <f>BX933-('2. AC Monitors'!$B$8*V933)</f>
        <v>41.373899999999985</v>
      </c>
      <c r="CK933" s="33">
        <f>IF($CH933=0,CJ933,CJ933-('2. AC Monitors'!$A$15*'1. Version 7 Dataset'!$CG933))</f>
        <v>36.529899999999984</v>
      </c>
      <c r="CL933" s="33">
        <f>IF($CC933=TRUE,'1. Version 7 Dataset'!CK933-($CI933*'2. AC Monitors'!$B$15),'1. Version 7 Dataset'!CK933)</f>
        <v>36.529899999999984</v>
      </c>
      <c r="CM933" s="33">
        <f>IF($CD933=TRUE,CL933-($CI933*'2. AC Monitors'!$D$15),CL933)</f>
        <v>36.529899999999984</v>
      </c>
      <c r="CN933" s="33">
        <f>IF($CB933=TRUE,CM933-($CI933*'2. AC Monitors'!$E$15),CM933)</f>
        <v>36.529899999999984</v>
      </c>
      <c r="CO933" s="33">
        <f>IF($CA933="DC",CN933+(CI933*(1-'2. AC Monitors'!$D$21)),CN933)</f>
        <v>36.529899999999984</v>
      </c>
      <c r="CP933" s="35">
        <f>('2. AC Monitors'!$A$8*'1. Version 7 Dataset'!$R933)+'2. AC Monitors'!$C$8</f>
        <v>45.877340000000004</v>
      </c>
      <c r="CQ933" s="35">
        <f t="shared" si="105"/>
        <v>1</v>
      </c>
      <c r="CR933" s="33">
        <f>(IF(CD933=TRUE,CI933+(CI933*'2. AC Monitors'!$D$15),'1. Version 7 Dataset'!CI933))*0.85</f>
        <v>68.626739000000015</v>
      </c>
      <c r="CS933" s="35">
        <f t="shared" si="106"/>
        <v>0</v>
      </c>
      <c r="CT933" s="35">
        <f>($AZ933*$R933*'3. Signage Displays'!$A$7)+'3. Signage Displays'!$B$7*TANH('3. Signage Displays'!$C$7*('1. Version 7 Dataset'!$R933+'3. Signage Displays'!$D$7)+'3. Signage Displays'!$E$7)+'3. Signage Displays'!$F$7</f>
        <v>38.279064713003592</v>
      </c>
      <c r="CU933" s="36">
        <f>($AZ933*$R933*'3. Signage Displays'!$A$7)</f>
        <v>4.5117500400000008</v>
      </c>
      <c r="CV933" s="37">
        <f>BE933-(AZ933*R933*'3. Signage Displays'!$A$7)</f>
        <v>19.758249960000001</v>
      </c>
      <c r="CW933" s="37">
        <f>IF(CC933=TRUE,CV933-(CT933*'3. Signage Displays'!$A$12),CV933)</f>
        <v>19.758249960000001</v>
      </c>
      <c r="CX933" s="38">
        <f>'3. Signage Displays'!$B$7*TANH('3. Signage Displays'!$C$7*('1. Version 7 Dataset'!R933+'3. Signage Displays'!$D$7)+'3. Signage Displays'!$E$7)+'3. Signage Displays'!$F$7</f>
        <v>33.767314673003597</v>
      </c>
      <c r="CY933" s="28">
        <f t="shared" si="107"/>
        <v>1</v>
      </c>
    </row>
    <row r="934" spans="1:103" s="17" customFormat="1" ht="19.5" customHeight="1">
      <c r="A934" s="28">
        <v>422</v>
      </c>
      <c r="B934" s="29" t="s">
        <v>72</v>
      </c>
      <c r="C934" s="29" t="s">
        <v>90</v>
      </c>
      <c r="D934" s="29" t="s">
        <v>91</v>
      </c>
      <c r="E934" s="29" t="s">
        <v>75</v>
      </c>
      <c r="F934" s="29" t="s">
        <v>92</v>
      </c>
      <c r="G934" s="29" t="s">
        <v>93</v>
      </c>
      <c r="H934" s="29"/>
      <c r="I934" s="29" t="s">
        <v>78</v>
      </c>
      <c r="J934" s="29" t="s">
        <v>79</v>
      </c>
      <c r="K934" s="29"/>
      <c r="L934" s="29" t="s">
        <v>80</v>
      </c>
      <c r="M934" s="29"/>
      <c r="N934" s="30">
        <v>1000</v>
      </c>
      <c r="O934" s="30">
        <v>13.2</v>
      </c>
      <c r="P934" s="30">
        <v>23.5</v>
      </c>
      <c r="Q934" s="31">
        <v>26.9</v>
      </c>
      <c r="R934" s="30">
        <v>309.87</v>
      </c>
      <c r="S934" s="30">
        <v>1.78</v>
      </c>
      <c r="T934" s="30">
        <v>2160</v>
      </c>
      <c r="U934" s="30">
        <v>3840</v>
      </c>
      <c r="V934" s="32">
        <v>8.3000000000000007</v>
      </c>
      <c r="W934" s="30">
        <v>26767</v>
      </c>
      <c r="X934" s="30">
        <v>60</v>
      </c>
      <c r="Y934" s="30">
        <v>36.799999999999997</v>
      </c>
      <c r="Z934" s="29" t="s">
        <v>81</v>
      </c>
      <c r="AA934" s="29" t="s">
        <v>82</v>
      </c>
      <c r="AB934" s="30">
        <v>60</v>
      </c>
      <c r="AC934" s="30">
        <v>60</v>
      </c>
      <c r="AD934" s="29" t="s">
        <v>84</v>
      </c>
      <c r="AE934" s="29" t="s">
        <v>84</v>
      </c>
      <c r="AF934" s="29" t="s">
        <v>94</v>
      </c>
      <c r="AG934" s="29" t="s">
        <v>95</v>
      </c>
      <c r="AH934" s="29" t="s">
        <v>86</v>
      </c>
      <c r="AI934" s="29"/>
      <c r="AJ934" s="29" t="s">
        <v>86</v>
      </c>
      <c r="AK934" s="29" t="s">
        <v>86</v>
      </c>
      <c r="AL934" s="29" t="s">
        <v>87</v>
      </c>
      <c r="AM934" s="29" t="s">
        <v>95</v>
      </c>
      <c r="AN934" s="29" t="s">
        <v>86</v>
      </c>
      <c r="AO934" s="29" t="s">
        <v>86</v>
      </c>
      <c r="AP934" s="29" t="s">
        <v>86</v>
      </c>
      <c r="AQ934" s="29" t="s">
        <v>96</v>
      </c>
      <c r="AR934" s="29"/>
      <c r="AS934" s="29" t="s">
        <v>84</v>
      </c>
      <c r="AT934" s="29" t="s">
        <v>89</v>
      </c>
      <c r="AU934" s="29"/>
      <c r="AV934" s="30">
        <v>1</v>
      </c>
      <c r="AW934" s="29" t="s">
        <v>84</v>
      </c>
      <c r="AX934" s="29" t="s">
        <v>84</v>
      </c>
      <c r="AY934" s="30">
        <v>300</v>
      </c>
      <c r="AZ934" s="30">
        <v>323.39999999999998</v>
      </c>
      <c r="BA934" s="30">
        <v>300.2</v>
      </c>
      <c r="BB934" s="30">
        <v>203</v>
      </c>
      <c r="BC934" s="29"/>
      <c r="BD934" s="29"/>
      <c r="BE934" s="30">
        <v>27.38</v>
      </c>
      <c r="BF934" s="29"/>
      <c r="BG934" s="30">
        <v>0.56999999999999995</v>
      </c>
      <c r="BH934" s="29"/>
      <c r="BI934" s="29"/>
      <c r="BJ934" s="30">
        <v>0.11</v>
      </c>
      <c r="BK934" s="30">
        <v>87.19</v>
      </c>
      <c r="BL934" s="29"/>
      <c r="BM934" s="30">
        <v>109.5</v>
      </c>
      <c r="BN934" s="29"/>
      <c r="BO934" s="29"/>
      <c r="BP934" s="30">
        <v>0.15</v>
      </c>
      <c r="BQ934" s="30">
        <v>0.64</v>
      </c>
      <c r="BR934" s="30">
        <v>0.28000000000000003</v>
      </c>
      <c r="BS934" s="30">
        <v>27.38</v>
      </c>
      <c r="BT934" s="30">
        <v>87.59</v>
      </c>
      <c r="BU934" s="29"/>
      <c r="BV934" s="30">
        <v>0</v>
      </c>
      <c r="BW934" s="28">
        <v>422</v>
      </c>
      <c r="BX934" s="33">
        <f t="shared" si="102"/>
        <v>87.192659999999989</v>
      </c>
      <c r="BY934" s="34">
        <f>IF(COUNTIF($G$2:G934,G934)=1,1,0)</f>
        <v>0</v>
      </c>
      <c r="BZ934" s="34">
        <f t="shared" si="103"/>
        <v>2</v>
      </c>
      <c r="CA934" s="28" t="s">
        <v>3405</v>
      </c>
      <c r="CB934" s="34" t="b">
        <f t="shared" si="108"/>
        <v>0</v>
      </c>
      <c r="CC934" s="34" t="b">
        <f t="shared" si="104"/>
        <v>0</v>
      </c>
      <c r="CD934" s="34" t="b">
        <f t="array" ref="CD934">ISNUMBER(SEARCH("Touch Screen",$AJ934))</f>
        <v>0</v>
      </c>
      <c r="CE934" s="34"/>
      <c r="CF934" s="34"/>
      <c r="CG934" s="32">
        <v>36.799999999999997</v>
      </c>
      <c r="CH934" s="28">
        <v>1</v>
      </c>
      <c r="CI934" s="33">
        <f>('2. AC Monitors'!$A$8*'1. Version 7 Dataset'!$R934)+('1. Version 7 Dataset'!$V934*'2. AC Monitors'!$B$8)+'2. AC Monitors'!$C$8</f>
        <v>80.664140000000003</v>
      </c>
      <c r="CJ934" s="35">
        <f>BX934-('2. AC Monitors'!$B$8*V934)</f>
        <v>52.332659999999983</v>
      </c>
      <c r="CK934" s="33">
        <f>IF($CH934=0,CJ934,CJ934-('2. AC Monitors'!$A$15*'1. Version 7 Dataset'!$CG934))</f>
        <v>47.180659999999982</v>
      </c>
      <c r="CL934" s="33">
        <f>IF($CC934=TRUE,'1. Version 7 Dataset'!CK934-($CI934*'2. AC Monitors'!$B$15),'1. Version 7 Dataset'!CK934)</f>
        <v>47.180659999999982</v>
      </c>
      <c r="CM934" s="33">
        <f>IF($CD934=TRUE,CL934-($CI934*'2. AC Monitors'!$D$15),CL934)</f>
        <v>47.180659999999982</v>
      </c>
      <c r="CN934" s="33">
        <f>IF($CB934=TRUE,CM934-($CI934*'2. AC Monitors'!$E$15),CM934)</f>
        <v>47.180659999999982</v>
      </c>
      <c r="CO934" s="33">
        <f>IF($CA934="DC",CN934+(CI934*(1-'2. AC Monitors'!$D$21)),CN934)</f>
        <v>47.180659999999982</v>
      </c>
      <c r="CP934" s="35">
        <f>('2. AC Monitors'!$A$8*'1. Version 7 Dataset'!$R934)+'2. AC Monitors'!$C$8</f>
        <v>45.804139999999997</v>
      </c>
      <c r="CQ934" s="35">
        <f t="shared" si="105"/>
        <v>0</v>
      </c>
      <c r="CR934" s="33">
        <f>(IF(CD934=TRUE,CI934+(CI934*'2. AC Monitors'!$D$15),'1. Version 7 Dataset'!CI934))*0.85</f>
        <v>68.564519000000004</v>
      </c>
      <c r="CS934" s="35">
        <f t="shared" si="106"/>
        <v>0</v>
      </c>
      <c r="CT934" s="35">
        <f>($AZ934*$R934*'3. Signage Displays'!$A$7)+'3. Signage Displays'!$B$7*TANH('3. Signage Displays'!$C$7*('1. Version 7 Dataset'!$R934+'3. Signage Displays'!$D$7)+'3. Signage Displays'!$E$7)+'3. Signage Displays'!$F$7</f>
        <v>37.740265618661326</v>
      </c>
      <c r="CU934" s="36">
        <f>($AZ934*$R934*'3. Signage Displays'!$A$7)</f>
        <v>4.00847832</v>
      </c>
      <c r="CV934" s="37">
        <f>BE934-(AZ934*R934*'3. Signage Displays'!$A$7)</f>
        <v>23.371521680000001</v>
      </c>
      <c r="CW934" s="37">
        <f>IF(CC934=TRUE,CV934-(CT934*'3. Signage Displays'!$A$12),CV934)</f>
        <v>23.371521680000001</v>
      </c>
      <c r="CX934" s="38">
        <f>'3. Signage Displays'!$B$7*TANH('3. Signage Displays'!$C$7*('1. Version 7 Dataset'!R934+'3. Signage Displays'!$D$7)+'3. Signage Displays'!$E$7)+'3. Signage Displays'!$F$7</f>
        <v>33.731787298661324</v>
      </c>
      <c r="CY934" s="28">
        <f t="shared" si="107"/>
        <v>1</v>
      </c>
    </row>
    <row r="935" spans="1:103" s="17" customFormat="1" ht="19.5" customHeight="1">
      <c r="A935" s="28">
        <v>427</v>
      </c>
      <c r="B935" s="29" t="s">
        <v>1871</v>
      </c>
      <c r="C935" s="29" t="s">
        <v>2055</v>
      </c>
      <c r="D935" s="29" t="s">
        <v>2056</v>
      </c>
      <c r="E935" s="29" t="s">
        <v>1873</v>
      </c>
      <c r="F935" s="29" t="s">
        <v>2055</v>
      </c>
      <c r="G935" s="29" t="s">
        <v>2056</v>
      </c>
      <c r="H935" s="29" t="s">
        <v>2057</v>
      </c>
      <c r="I935" s="29" t="s">
        <v>78</v>
      </c>
      <c r="J935" s="29" t="s">
        <v>79</v>
      </c>
      <c r="K935" s="29" t="s">
        <v>105</v>
      </c>
      <c r="L935" s="29" t="s">
        <v>80</v>
      </c>
      <c r="M935" s="29" t="s">
        <v>105</v>
      </c>
      <c r="N935" s="30">
        <v>1300</v>
      </c>
      <c r="O935" s="30">
        <v>15.4</v>
      </c>
      <c r="P935" s="30">
        <v>27.5</v>
      </c>
      <c r="Q935" s="31">
        <v>31.5</v>
      </c>
      <c r="R935" s="30">
        <v>424</v>
      </c>
      <c r="S935" s="30">
        <v>1.78</v>
      </c>
      <c r="T935" s="30">
        <v>2160</v>
      </c>
      <c r="U935" s="30">
        <v>3840</v>
      </c>
      <c r="V935" s="32">
        <v>8.3000000000000007</v>
      </c>
      <c r="W935" s="30">
        <v>19552</v>
      </c>
      <c r="X935" s="30">
        <v>60</v>
      </c>
      <c r="Y935" s="30">
        <v>43.7</v>
      </c>
      <c r="Z935" s="29" t="s">
        <v>150</v>
      </c>
      <c r="AA935" s="29" t="s">
        <v>82</v>
      </c>
      <c r="AB935" s="29"/>
      <c r="AC935" s="29"/>
      <c r="AD935" s="29" t="s">
        <v>83</v>
      </c>
      <c r="AE935" s="29" t="s">
        <v>83</v>
      </c>
      <c r="AF935" s="29" t="s">
        <v>168</v>
      </c>
      <c r="AG935" s="29" t="s">
        <v>105</v>
      </c>
      <c r="AH935" s="29" t="s">
        <v>86</v>
      </c>
      <c r="AI935" s="29" t="s">
        <v>105</v>
      </c>
      <c r="AJ935" s="29" t="s">
        <v>86</v>
      </c>
      <c r="AK935" s="29" t="s">
        <v>86</v>
      </c>
      <c r="AL935" s="29" t="s">
        <v>87</v>
      </c>
      <c r="AM935" s="29" t="s">
        <v>105</v>
      </c>
      <c r="AN935" s="29" t="s">
        <v>86</v>
      </c>
      <c r="AO935" s="29" t="s">
        <v>86</v>
      </c>
      <c r="AP935" s="29" t="s">
        <v>86</v>
      </c>
      <c r="AQ935" s="29" t="s">
        <v>96</v>
      </c>
      <c r="AR935" s="29" t="s">
        <v>105</v>
      </c>
      <c r="AS935" s="29" t="s">
        <v>84</v>
      </c>
      <c r="AT935" s="29" t="s">
        <v>89</v>
      </c>
      <c r="AU935" s="29" t="s">
        <v>105</v>
      </c>
      <c r="AV935" s="30">
        <v>0</v>
      </c>
      <c r="AW935" s="29" t="s">
        <v>84</v>
      </c>
      <c r="AX935" s="29" t="s">
        <v>84</v>
      </c>
      <c r="AY935" s="30">
        <v>280</v>
      </c>
      <c r="AZ935" s="30">
        <v>327</v>
      </c>
      <c r="BA935" s="30">
        <v>320</v>
      </c>
      <c r="BB935" s="30">
        <v>200</v>
      </c>
      <c r="BC935" s="29"/>
      <c r="BD935" s="29"/>
      <c r="BE935" s="30">
        <v>27.17</v>
      </c>
      <c r="BF935" s="29"/>
      <c r="BG935" s="30">
        <v>0.59</v>
      </c>
      <c r="BH935" s="29"/>
      <c r="BI935" s="29"/>
      <c r="BJ935" s="30">
        <v>0.28999999999999998</v>
      </c>
      <c r="BK935" s="30">
        <v>86.6</v>
      </c>
      <c r="BL935" s="30">
        <v>134.1</v>
      </c>
      <c r="BM935" s="30">
        <v>135.69999999999999</v>
      </c>
      <c r="BN935" s="29"/>
      <c r="BO935" s="29"/>
      <c r="BP935" s="30">
        <v>0.28999999999999998</v>
      </c>
      <c r="BQ935" s="30">
        <v>0.57999999999999996</v>
      </c>
      <c r="BR935" s="29"/>
      <c r="BS935" s="30">
        <v>86.6</v>
      </c>
      <c r="BT935" s="30">
        <v>86.6</v>
      </c>
      <c r="BU935" s="29"/>
      <c r="BV935" s="30">
        <v>0</v>
      </c>
      <c r="BW935" s="28">
        <v>427</v>
      </c>
      <c r="BX935" s="33">
        <f t="shared" si="102"/>
        <v>86.662679999999995</v>
      </c>
      <c r="BY935" s="34">
        <f>IF(COUNTIF($G$2:G935,G935)=1,1,0)</f>
        <v>1</v>
      </c>
      <c r="BZ935" s="34">
        <f t="shared" si="103"/>
        <v>2</v>
      </c>
      <c r="CA935" s="28" t="s">
        <v>3405</v>
      </c>
      <c r="CB935" s="34" t="b">
        <f t="shared" si="108"/>
        <v>0</v>
      </c>
      <c r="CC935" s="34" t="b">
        <f t="shared" si="104"/>
        <v>0</v>
      </c>
      <c r="CD935" s="34" t="b">
        <f t="array" ref="CD935">ISNUMBER(SEARCH("Touch Screen",$AJ935))</f>
        <v>0</v>
      </c>
      <c r="CE935" s="34" t="b">
        <v>1</v>
      </c>
      <c r="CF935" s="34"/>
      <c r="CG935" s="32">
        <v>43.7</v>
      </c>
      <c r="CH935" s="28">
        <v>1</v>
      </c>
      <c r="CI935" s="33">
        <f>('2. AC Monitors'!$A$8*'1. Version 7 Dataset'!$R935)+('1. Version 7 Dataset'!$V935*'2. AC Monitors'!$B$8)+'2. AC Monitors'!$C$8</f>
        <v>94.588000000000008</v>
      </c>
      <c r="CJ935" s="35">
        <f>BX935-('2. AC Monitors'!$B$8*V935)</f>
        <v>51.802679999999988</v>
      </c>
      <c r="CK935" s="33">
        <f>IF($CH935=0,CJ935,CJ935-('2. AC Monitors'!$A$15*'1. Version 7 Dataset'!$CG935))</f>
        <v>45.684679999999986</v>
      </c>
      <c r="CL935" s="33">
        <f>IF($CC935=TRUE,'1. Version 7 Dataset'!CK935-($CI935*'2. AC Monitors'!$B$15),'1. Version 7 Dataset'!CK935)</f>
        <v>45.684679999999986</v>
      </c>
      <c r="CM935" s="33">
        <f>IF($CD935=TRUE,CL935-($CI935*'2. AC Monitors'!$D$15),CL935)</f>
        <v>45.684679999999986</v>
      </c>
      <c r="CN935" s="33">
        <f>IF($CB935=TRUE,CM935-($CI935*'2. AC Monitors'!$E$15),CM935)</f>
        <v>45.684679999999986</v>
      </c>
      <c r="CO935" s="33">
        <f>IF($CA935="DC",CN935+(CI935*(1-'2. AC Monitors'!$D$21)),CN935)</f>
        <v>45.684679999999986</v>
      </c>
      <c r="CP935" s="35">
        <f>('2. AC Monitors'!$A$8*'1. Version 7 Dataset'!$R935)+'2. AC Monitors'!$C$8</f>
        <v>59.728000000000002</v>
      </c>
      <c r="CQ935" s="35">
        <f t="shared" si="105"/>
        <v>1</v>
      </c>
      <c r="CR935" s="33">
        <f>(IF(CD935=TRUE,CI935+(CI935*'2. AC Monitors'!$D$15),'1. Version 7 Dataset'!CI935))*0.85</f>
        <v>80.399799999999999</v>
      </c>
      <c r="CS935" s="35">
        <f t="shared" si="106"/>
        <v>0</v>
      </c>
      <c r="CT935" s="35">
        <f>($AZ935*$R935*'3. Signage Displays'!$A$7)+'3. Signage Displays'!$B$7*TANH('3. Signage Displays'!$C$7*('1. Version 7 Dataset'!$R935+'3. Signage Displays'!$D$7)+'3. Signage Displays'!$E$7)+'3. Signage Displays'!$F$7</f>
        <v>45.984762166434884</v>
      </c>
      <c r="CU935" s="36">
        <f>($AZ935*$R935*'3. Signage Displays'!$A$7)</f>
        <v>5.5459200000000006</v>
      </c>
      <c r="CV935" s="37">
        <f>BE935-(AZ935*R935*'3. Signage Displays'!$A$7)</f>
        <v>21.624079999999999</v>
      </c>
      <c r="CW935" s="37">
        <f>IF(CC935=TRUE,CV935-(CT935*'3. Signage Displays'!$A$12),CV935)</f>
        <v>21.624079999999999</v>
      </c>
      <c r="CX935" s="38">
        <f>'3. Signage Displays'!$B$7*TANH('3. Signage Displays'!$C$7*('1. Version 7 Dataset'!R935+'3. Signage Displays'!$D$7)+'3. Signage Displays'!$E$7)+'3. Signage Displays'!$F$7</f>
        <v>40.438842166434881</v>
      </c>
      <c r="CY935" s="28">
        <f t="shared" si="107"/>
        <v>1</v>
      </c>
    </row>
    <row r="936" spans="1:103" s="17" customFormat="1" ht="19.5" customHeight="1">
      <c r="A936" s="28">
        <v>443</v>
      </c>
      <c r="B936" s="29" t="s">
        <v>1871</v>
      </c>
      <c r="C936" s="29" t="s">
        <v>2052</v>
      </c>
      <c r="D936" s="29" t="s">
        <v>2053</v>
      </c>
      <c r="E936" s="29" t="s">
        <v>1873</v>
      </c>
      <c r="F936" s="29" t="s">
        <v>2052</v>
      </c>
      <c r="G936" s="29" t="s">
        <v>2053</v>
      </c>
      <c r="H936" s="29" t="s">
        <v>2054</v>
      </c>
      <c r="I936" s="29" t="s">
        <v>78</v>
      </c>
      <c r="J936" s="29" t="s">
        <v>79</v>
      </c>
      <c r="K936" s="29" t="s">
        <v>105</v>
      </c>
      <c r="L936" s="29" t="s">
        <v>80</v>
      </c>
      <c r="M936" s="29" t="s">
        <v>105</v>
      </c>
      <c r="N936" s="30">
        <v>1300</v>
      </c>
      <c r="O936" s="30">
        <v>15.4</v>
      </c>
      <c r="P936" s="30">
        <v>27.5</v>
      </c>
      <c r="Q936" s="31">
        <v>31.5</v>
      </c>
      <c r="R936" s="30">
        <v>424</v>
      </c>
      <c r="S936" s="30">
        <v>1.78</v>
      </c>
      <c r="T936" s="30">
        <v>2160</v>
      </c>
      <c r="U936" s="30">
        <v>3840</v>
      </c>
      <c r="V936" s="32">
        <v>8.3000000000000007</v>
      </c>
      <c r="W936" s="30">
        <v>19552</v>
      </c>
      <c r="X936" s="30">
        <v>60</v>
      </c>
      <c r="Y936" s="30">
        <v>33.4</v>
      </c>
      <c r="Z936" s="29" t="s">
        <v>150</v>
      </c>
      <c r="AA936" s="29" t="s">
        <v>82</v>
      </c>
      <c r="AB936" s="29"/>
      <c r="AC936" s="29"/>
      <c r="AD936" s="29" t="s">
        <v>83</v>
      </c>
      <c r="AE936" s="29" t="s">
        <v>83</v>
      </c>
      <c r="AF936" s="29" t="s">
        <v>168</v>
      </c>
      <c r="AG936" s="29" t="s">
        <v>105</v>
      </c>
      <c r="AH936" s="29" t="s">
        <v>86</v>
      </c>
      <c r="AI936" s="29" t="s">
        <v>105</v>
      </c>
      <c r="AJ936" s="29" t="s">
        <v>86</v>
      </c>
      <c r="AK936" s="29" t="s">
        <v>86</v>
      </c>
      <c r="AL936" s="29" t="s">
        <v>87</v>
      </c>
      <c r="AM936" s="29" t="s">
        <v>105</v>
      </c>
      <c r="AN936" s="29" t="s">
        <v>86</v>
      </c>
      <c r="AO936" s="29" t="s">
        <v>86</v>
      </c>
      <c r="AP936" s="29" t="s">
        <v>86</v>
      </c>
      <c r="AQ936" s="29" t="s">
        <v>96</v>
      </c>
      <c r="AR936" s="29" t="s">
        <v>105</v>
      </c>
      <c r="AS936" s="29" t="s">
        <v>84</v>
      </c>
      <c r="AT936" s="29" t="s">
        <v>89</v>
      </c>
      <c r="AU936" s="29" t="s">
        <v>105</v>
      </c>
      <c r="AV936" s="30">
        <v>0</v>
      </c>
      <c r="AW936" s="29" t="s">
        <v>84</v>
      </c>
      <c r="AX936" s="29" t="s">
        <v>84</v>
      </c>
      <c r="AY936" s="30">
        <v>250</v>
      </c>
      <c r="AZ936" s="30">
        <v>354</v>
      </c>
      <c r="BA936" s="30">
        <v>319</v>
      </c>
      <c r="BB936" s="30">
        <v>200</v>
      </c>
      <c r="BC936" s="29"/>
      <c r="BD936" s="29"/>
      <c r="BE936" s="30">
        <v>27.73</v>
      </c>
      <c r="BF936" s="29"/>
      <c r="BG936" s="30">
        <v>0.4</v>
      </c>
      <c r="BH936" s="29"/>
      <c r="BI936" s="29"/>
      <c r="BJ936" s="30">
        <v>0.27</v>
      </c>
      <c r="BK936" s="30">
        <v>87.3</v>
      </c>
      <c r="BL936" s="30">
        <v>130.11000000000001</v>
      </c>
      <c r="BM936" s="30">
        <v>135.69999999999999</v>
      </c>
      <c r="BN936" s="29"/>
      <c r="BO936" s="29"/>
      <c r="BP936" s="30">
        <v>0.27</v>
      </c>
      <c r="BQ936" s="30">
        <v>0.4</v>
      </c>
      <c r="BR936" s="29"/>
      <c r="BS936" s="30">
        <v>27.79</v>
      </c>
      <c r="BT936" s="30">
        <v>87.48</v>
      </c>
      <c r="BU936" s="29"/>
      <c r="BV936" s="30">
        <v>0</v>
      </c>
      <c r="BW936" s="28">
        <v>443</v>
      </c>
      <c r="BX936" s="33">
        <f t="shared" si="102"/>
        <v>87.297779999999989</v>
      </c>
      <c r="BY936" s="34">
        <f>IF(COUNTIF($G$2:G936,G936)=1,1,0)</f>
        <v>1</v>
      </c>
      <c r="BZ936" s="34">
        <f t="shared" si="103"/>
        <v>2</v>
      </c>
      <c r="CA936" s="28" t="s">
        <v>3405</v>
      </c>
      <c r="CB936" s="34" t="b">
        <f t="shared" si="108"/>
        <v>0</v>
      </c>
      <c r="CC936" s="34" t="b">
        <f t="shared" si="104"/>
        <v>0</v>
      </c>
      <c r="CD936" s="34" t="b">
        <f t="array" ref="CD936">ISNUMBER(SEARCH("Touch Screen",$AJ936))</f>
        <v>0</v>
      </c>
      <c r="CE936" s="34" t="b">
        <v>1</v>
      </c>
      <c r="CF936" s="34"/>
      <c r="CG936" s="32">
        <v>33.4</v>
      </c>
      <c r="CH936" s="28">
        <v>1</v>
      </c>
      <c r="CI936" s="33">
        <f>('2. AC Monitors'!$A$8*'1. Version 7 Dataset'!$R936)+('1. Version 7 Dataset'!$V936*'2. AC Monitors'!$B$8)+'2. AC Monitors'!$C$8</f>
        <v>94.588000000000008</v>
      </c>
      <c r="CJ936" s="35">
        <f>BX936-('2. AC Monitors'!$B$8*V936)</f>
        <v>52.437779999999982</v>
      </c>
      <c r="CK936" s="33">
        <f>IF($CH936=0,CJ936,CJ936-('2. AC Monitors'!$A$15*'1. Version 7 Dataset'!$CG936))</f>
        <v>47.76177999999998</v>
      </c>
      <c r="CL936" s="33">
        <f>IF($CC936=TRUE,'1. Version 7 Dataset'!CK936-($CI936*'2. AC Monitors'!$B$15),'1. Version 7 Dataset'!CK936)</f>
        <v>47.76177999999998</v>
      </c>
      <c r="CM936" s="33">
        <f>IF($CD936=TRUE,CL936-($CI936*'2. AC Monitors'!$D$15),CL936)</f>
        <v>47.76177999999998</v>
      </c>
      <c r="CN936" s="33">
        <f>IF($CB936=TRUE,CM936-($CI936*'2. AC Monitors'!$E$15),CM936)</f>
        <v>47.76177999999998</v>
      </c>
      <c r="CO936" s="33">
        <f>IF($CA936="DC",CN936+(CI936*(1-'2. AC Monitors'!$D$21)),CN936)</f>
        <v>47.76177999999998</v>
      </c>
      <c r="CP936" s="35">
        <f>('2. AC Monitors'!$A$8*'1. Version 7 Dataset'!$R936)+'2. AC Monitors'!$C$8</f>
        <v>59.728000000000002</v>
      </c>
      <c r="CQ936" s="35">
        <f t="shared" si="105"/>
        <v>1</v>
      </c>
      <c r="CR936" s="33">
        <f>(IF(CD936=TRUE,CI936+(CI936*'2. AC Monitors'!$D$15),'1. Version 7 Dataset'!CI936))*0.85</f>
        <v>80.399799999999999</v>
      </c>
      <c r="CS936" s="35">
        <f t="shared" si="106"/>
        <v>0</v>
      </c>
      <c r="CT936" s="35">
        <f>($AZ936*$R936*'3. Signage Displays'!$A$7)+'3. Signage Displays'!$B$7*TANH('3. Signage Displays'!$C$7*('1. Version 7 Dataset'!$R936+'3. Signage Displays'!$D$7)+'3. Signage Displays'!$E$7)+'3. Signage Displays'!$F$7</f>
        <v>46.442682166434885</v>
      </c>
      <c r="CU936" s="36">
        <f>($AZ936*$R936*'3. Signage Displays'!$A$7)</f>
        <v>6.0038400000000003</v>
      </c>
      <c r="CV936" s="37">
        <f>BE936-(AZ936*R936*'3. Signage Displays'!$A$7)</f>
        <v>21.72616</v>
      </c>
      <c r="CW936" s="37">
        <f>IF(CC936=TRUE,CV936-(CT936*'3. Signage Displays'!$A$12),CV936)</f>
        <v>21.72616</v>
      </c>
      <c r="CX936" s="38">
        <f>'3. Signage Displays'!$B$7*TANH('3. Signage Displays'!$C$7*('1. Version 7 Dataset'!R936+'3. Signage Displays'!$D$7)+'3. Signage Displays'!$E$7)+'3. Signage Displays'!$F$7</f>
        <v>40.438842166434881</v>
      </c>
      <c r="CY936" s="28">
        <f t="shared" si="107"/>
        <v>1</v>
      </c>
    </row>
    <row r="937" spans="1:103" s="17" customFormat="1" ht="30" customHeight="1">
      <c r="A937" s="28">
        <v>460</v>
      </c>
      <c r="B937" s="29" t="s">
        <v>72</v>
      </c>
      <c r="C937" s="29" t="s">
        <v>228</v>
      </c>
      <c r="D937" s="29" t="s">
        <v>229</v>
      </c>
      <c r="E937" s="29" t="s">
        <v>75</v>
      </c>
      <c r="F937" s="29" t="s">
        <v>228</v>
      </c>
      <c r="G937" s="29" t="s">
        <v>229</v>
      </c>
      <c r="H937" s="29"/>
      <c r="I937" s="29" t="s">
        <v>78</v>
      </c>
      <c r="J937" s="29" t="s">
        <v>79</v>
      </c>
      <c r="K937" s="29"/>
      <c r="L937" s="29" t="s">
        <v>80</v>
      </c>
      <c r="M937" s="29"/>
      <c r="N937" s="30">
        <v>1000</v>
      </c>
      <c r="O937" s="30">
        <v>13.2</v>
      </c>
      <c r="P937" s="30">
        <v>23.5</v>
      </c>
      <c r="Q937" s="31">
        <v>26.9</v>
      </c>
      <c r="R937" s="30">
        <v>309.83999999999997</v>
      </c>
      <c r="S937" s="30">
        <v>1.78</v>
      </c>
      <c r="T937" s="30">
        <v>2160</v>
      </c>
      <c r="U937" s="30">
        <v>3840</v>
      </c>
      <c r="V937" s="32">
        <v>8.3000000000000007</v>
      </c>
      <c r="W937" s="30">
        <v>26770</v>
      </c>
      <c r="X937" s="30">
        <v>60</v>
      </c>
      <c r="Y937" s="30">
        <v>36.799999999999997</v>
      </c>
      <c r="Z937" s="29" t="s">
        <v>81</v>
      </c>
      <c r="AA937" s="29" t="s">
        <v>82</v>
      </c>
      <c r="AB937" s="30">
        <v>60</v>
      </c>
      <c r="AC937" s="30">
        <v>60</v>
      </c>
      <c r="AD937" s="29" t="s">
        <v>84</v>
      </c>
      <c r="AE937" s="29" t="s">
        <v>84</v>
      </c>
      <c r="AF937" s="29" t="s">
        <v>85</v>
      </c>
      <c r="AG937" s="29"/>
      <c r="AH937" s="29" t="s">
        <v>86</v>
      </c>
      <c r="AI937" s="29"/>
      <c r="AJ937" s="29" t="s">
        <v>86</v>
      </c>
      <c r="AK937" s="29" t="s">
        <v>86</v>
      </c>
      <c r="AL937" s="29" t="s">
        <v>87</v>
      </c>
      <c r="AM937" s="29"/>
      <c r="AN937" s="29" t="s">
        <v>86</v>
      </c>
      <c r="AO937" s="29" t="s">
        <v>86</v>
      </c>
      <c r="AP937" s="29" t="s">
        <v>86</v>
      </c>
      <c r="AQ937" s="29" t="s">
        <v>96</v>
      </c>
      <c r="AR937" s="29"/>
      <c r="AS937" s="29" t="s">
        <v>84</v>
      </c>
      <c r="AT937" s="29" t="s">
        <v>89</v>
      </c>
      <c r="AU937" s="29"/>
      <c r="AV937" s="30">
        <v>1</v>
      </c>
      <c r="AW937" s="29" t="s">
        <v>84</v>
      </c>
      <c r="AX937" s="29" t="s">
        <v>84</v>
      </c>
      <c r="AY937" s="30">
        <v>300</v>
      </c>
      <c r="AZ937" s="30">
        <v>314.5</v>
      </c>
      <c r="BA937" s="30">
        <v>292</v>
      </c>
      <c r="BB937" s="30">
        <v>202</v>
      </c>
      <c r="BC937" s="29"/>
      <c r="BD937" s="29"/>
      <c r="BE937" s="30">
        <v>26.98</v>
      </c>
      <c r="BF937" s="29"/>
      <c r="BG937" s="30">
        <v>0.23</v>
      </c>
      <c r="BH937" s="29"/>
      <c r="BI937" s="29"/>
      <c r="BJ937" s="30">
        <v>0.11</v>
      </c>
      <c r="BK937" s="30">
        <v>84.03</v>
      </c>
      <c r="BL937" s="29"/>
      <c r="BM937" s="30">
        <v>109.5</v>
      </c>
      <c r="BN937" s="29"/>
      <c r="BO937" s="29"/>
      <c r="BP937" s="30">
        <v>0.14000000000000001</v>
      </c>
      <c r="BQ937" s="30">
        <v>0.27</v>
      </c>
      <c r="BR937" s="29"/>
      <c r="BS937" s="30">
        <v>26.84</v>
      </c>
      <c r="BT937" s="30">
        <v>83.83</v>
      </c>
      <c r="BU937" s="29"/>
      <c r="BV937" s="30">
        <v>0</v>
      </c>
      <c r="BW937" s="28">
        <v>460</v>
      </c>
      <c r="BX937" s="33">
        <f t="shared" si="102"/>
        <v>84.030299999999997</v>
      </c>
      <c r="BY937" s="34">
        <f>IF(COUNTIF($G$2:G937,G937)=1,1,0)</f>
        <v>1</v>
      </c>
      <c r="BZ937" s="34">
        <f t="shared" si="103"/>
        <v>2</v>
      </c>
      <c r="CA937" s="28" t="s">
        <v>3405</v>
      </c>
      <c r="CB937" s="34" t="b">
        <f t="shared" si="108"/>
        <v>0</v>
      </c>
      <c r="CC937" s="34" t="b">
        <f t="shared" si="104"/>
        <v>0</v>
      </c>
      <c r="CD937" s="34" t="b">
        <f t="array" ref="CD937">ISNUMBER(SEARCH("Touch Screen",$AJ937))</f>
        <v>0</v>
      </c>
      <c r="CE937" s="34"/>
      <c r="CF937" s="34"/>
      <c r="CG937" s="32">
        <v>36.799999999999997</v>
      </c>
      <c r="CH937" s="28">
        <v>1</v>
      </c>
      <c r="CI937" s="33">
        <f>('2. AC Monitors'!$A$8*'1. Version 7 Dataset'!$R937)+('1. Version 7 Dataset'!$V937*'2. AC Monitors'!$B$8)+'2. AC Monitors'!$C$8</f>
        <v>80.660480000000007</v>
      </c>
      <c r="CJ937" s="35">
        <f>BX937-('2. AC Monitors'!$B$8*V937)</f>
        <v>49.17029999999999</v>
      </c>
      <c r="CK937" s="33">
        <f>IF($CH937=0,CJ937,CJ937-('2. AC Monitors'!$A$15*'1. Version 7 Dataset'!$CG937))</f>
        <v>44.018299999999989</v>
      </c>
      <c r="CL937" s="33">
        <f>IF($CC937=TRUE,'1. Version 7 Dataset'!CK937-($CI937*'2. AC Monitors'!$B$15),'1. Version 7 Dataset'!CK937)</f>
        <v>44.018299999999989</v>
      </c>
      <c r="CM937" s="33">
        <f>IF($CD937=TRUE,CL937-($CI937*'2. AC Monitors'!$D$15),CL937)</f>
        <v>44.018299999999989</v>
      </c>
      <c r="CN937" s="33">
        <f>IF($CB937=TRUE,CM937-($CI937*'2. AC Monitors'!$E$15),CM937)</f>
        <v>44.018299999999989</v>
      </c>
      <c r="CO937" s="33">
        <f>IF($CA937="DC",CN937+(CI937*(1-'2. AC Monitors'!$D$21)),CN937)</f>
        <v>44.018299999999989</v>
      </c>
      <c r="CP937" s="35">
        <f>('2. AC Monitors'!$A$8*'1. Version 7 Dataset'!$R937)+'2. AC Monitors'!$C$8</f>
        <v>45.800479999999993</v>
      </c>
      <c r="CQ937" s="35">
        <f t="shared" si="105"/>
        <v>1</v>
      </c>
      <c r="CR937" s="33">
        <f>(IF(CD937=TRUE,CI937+(CI937*'2. AC Monitors'!$D$15),'1. Version 7 Dataset'!CI937))*0.85</f>
        <v>68.561408</v>
      </c>
      <c r="CS937" s="35">
        <f t="shared" si="106"/>
        <v>0</v>
      </c>
      <c r="CT937" s="35">
        <f>($AZ937*$R937*'3. Signage Displays'!$A$7)+'3. Signage Displays'!$B$7*TANH('3. Signage Displays'!$C$7*('1. Version 7 Dataset'!$R937+'3. Signage Displays'!$D$7)+'3. Signage Displays'!$E$7)+'3. Signage Displays'!$F$7</f>
        <v>37.627798065860063</v>
      </c>
      <c r="CU937" s="36">
        <f>($AZ937*$R937*'3. Signage Displays'!$A$7)</f>
        <v>3.8977872000000002</v>
      </c>
      <c r="CV937" s="37">
        <f>BE937-(AZ937*R937*'3. Signage Displays'!$A$7)</f>
        <v>23.082212800000001</v>
      </c>
      <c r="CW937" s="37">
        <f>IF(CC937=TRUE,CV937-(CT937*'3. Signage Displays'!$A$12),CV937)</f>
        <v>23.082212800000001</v>
      </c>
      <c r="CX937" s="38">
        <f>'3. Signage Displays'!$B$7*TANH('3. Signage Displays'!$C$7*('1. Version 7 Dataset'!R937+'3. Signage Displays'!$D$7)+'3. Signage Displays'!$E$7)+'3. Signage Displays'!$F$7</f>
        <v>33.730010865860059</v>
      </c>
      <c r="CY937" s="28">
        <f t="shared" si="107"/>
        <v>1</v>
      </c>
    </row>
    <row r="938" spans="1:103" s="17" customFormat="1" ht="19.5" customHeight="1">
      <c r="A938" s="28">
        <v>463</v>
      </c>
      <c r="B938" s="29" t="s">
        <v>72</v>
      </c>
      <c r="C938" s="29" t="s">
        <v>73</v>
      </c>
      <c r="D938" s="29" t="s">
        <v>74</v>
      </c>
      <c r="E938" s="29" t="s">
        <v>75</v>
      </c>
      <c r="F938" s="29" t="s">
        <v>76</v>
      </c>
      <c r="G938" s="29" t="s">
        <v>77</v>
      </c>
      <c r="H938" s="29"/>
      <c r="I938" s="29" t="s">
        <v>78</v>
      </c>
      <c r="J938" s="29" t="s">
        <v>79</v>
      </c>
      <c r="K938" s="29"/>
      <c r="L938" s="29" t="s">
        <v>80</v>
      </c>
      <c r="M938" s="29"/>
      <c r="N938" s="30">
        <v>1000</v>
      </c>
      <c r="O938" s="30">
        <v>13.2</v>
      </c>
      <c r="P938" s="30">
        <v>23.5</v>
      </c>
      <c r="Q938" s="31">
        <v>26.9</v>
      </c>
      <c r="R938" s="30">
        <v>309.87</v>
      </c>
      <c r="S938" s="30">
        <v>1.78</v>
      </c>
      <c r="T938" s="30">
        <v>2160</v>
      </c>
      <c r="U938" s="30">
        <v>3840</v>
      </c>
      <c r="V938" s="32">
        <v>8.3000000000000007</v>
      </c>
      <c r="W938" s="30">
        <v>26767</v>
      </c>
      <c r="X938" s="30">
        <v>60</v>
      </c>
      <c r="Y938" s="30">
        <v>36.799999999999997</v>
      </c>
      <c r="Z938" s="29" t="s">
        <v>81</v>
      </c>
      <c r="AA938" s="29" t="s">
        <v>82</v>
      </c>
      <c r="AB938" s="30">
        <v>60</v>
      </c>
      <c r="AC938" s="30">
        <v>60</v>
      </c>
      <c r="AD938" s="29" t="s">
        <v>83</v>
      </c>
      <c r="AE938" s="29" t="s">
        <v>84</v>
      </c>
      <c r="AF938" s="29" t="s">
        <v>85</v>
      </c>
      <c r="AG938" s="29"/>
      <c r="AH938" s="29" t="s">
        <v>86</v>
      </c>
      <c r="AI938" s="29"/>
      <c r="AJ938" s="29" t="s">
        <v>86</v>
      </c>
      <c r="AK938" s="29" t="s">
        <v>86</v>
      </c>
      <c r="AL938" s="29" t="s">
        <v>87</v>
      </c>
      <c r="AM938" s="29"/>
      <c r="AN938" s="29" t="s">
        <v>86</v>
      </c>
      <c r="AO938" s="29" t="s">
        <v>86</v>
      </c>
      <c r="AP938" s="29" t="s">
        <v>86</v>
      </c>
      <c r="AQ938" s="29" t="s">
        <v>88</v>
      </c>
      <c r="AR938" s="29"/>
      <c r="AS938" s="29" t="s">
        <v>84</v>
      </c>
      <c r="AT938" s="29" t="s">
        <v>89</v>
      </c>
      <c r="AU938" s="29"/>
      <c r="AV938" s="30">
        <v>1</v>
      </c>
      <c r="AW938" s="29" t="s">
        <v>84</v>
      </c>
      <c r="AX938" s="29" t="s">
        <v>84</v>
      </c>
      <c r="AY938" s="30">
        <v>300</v>
      </c>
      <c r="AZ938" s="30">
        <v>298.7</v>
      </c>
      <c r="BA938" s="30">
        <v>280.60000000000002</v>
      </c>
      <c r="BB938" s="30">
        <v>201</v>
      </c>
      <c r="BC938" s="29"/>
      <c r="BD938" s="29"/>
      <c r="BE938" s="30">
        <v>28.59</v>
      </c>
      <c r="BF938" s="29"/>
      <c r="BG938" s="30">
        <v>0.3</v>
      </c>
      <c r="BH938" s="29"/>
      <c r="BI938" s="29"/>
      <c r="BJ938" s="30">
        <v>0.24</v>
      </c>
      <c r="BK938" s="30">
        <v>89.37</v>
      </c>
      <c r="BL938" s="29"/>
      <c r="BM938" s="30">
        <v>109.5</v>
      </c>
      <c r="BN938" s="29"/>
      <c r="BO938" s="29"/>
      <c r="BP938" s="30">
        <v>0.38</v>
      </c>
      <c r="BQ938" s="30">
        <v>0.47</v>
      </c>
      <c r="BR938" s="29"/>
      <c r="BS938" s="30">
        <v>29.26</v>
      </c>
      <c r="BT938" s="30">
        <v>92.39</v>
      </c>
      <c r="BU938" s="29"/>
      <c r="BV938" s="30">
        <v>0</v>
      </c>
      <c r="BW938" s="28">
        <v>463</v>
      </c>
      <c r="BX938" s="33">
        <f t="shared" si="102"/>
        <v>89.365139999999997</v>
      </c>
      <c r="BY938" s="34">
        <f>IF(COUNTIF($G$2:G938,G938)=1,1,0)</f>
        <v>1</v>
      </c>
      <c r="BZ938" s="34">
        <f t="shared" si="103"/>
        <v>2</v>
      </c>
      <c r="CA938" s="28" t="s">
        <v>3405</v>
      </c>
      <c r="CB938" s="34" t="b">
        <f t="shared" si="108"/>
        <v>0</v>
      </c>
      <c r="CC938" s="34" t="b">
        <f t="shared" si="104"/>
        <v>0</v>
      </c>
      <c r="CD938" s="34" t="b">
        <f t="array" ref="CD938">ISNUMBER(SEARCH("Touch Screen",$AJ938))</f>
        <v>0</v>
      </c>
      <c r="CE938" s="34"/>
      <c r="CF938" s="34"/>
      <c r="CG938" s="32">
        <v>36.799999999999997</v>
      </c>
      <c r="CH938" s="28">
        <v>1</v>
      </c>
      <c r="CI938" s="33">
        <f>('2. AC Monitors'!$A$8*'1. Version 7 Dataset'!$R938)+('1. Version 7 Dataset'!$V938*'2. AC Monitors'!$B$8)+'2. AC Monitors'!$C$8</f>
        <v>80.664140000000003</v>
      </c>
      <c r="CJ938" s="35">
        <f>BX938-('2. AC Monitors'!$B$8*V938)</f>
        <v>54.50513999999999</v>
      </c>
      <c r="CK938" s="33">
        <f>IF($CH938=0,CJ938,CJ938-('2. AC Monitors'!$A$15*'1. Version 7 Dataset'!$CG938))</f>
        <v>49.353139999999989</v>
      </c>
      <c r="CL938" s="33">
        <f>IF($CC938=TRUE,'1. Version 7 Dataset'!CK938-($CI938*'2. AC Monitors'!$B$15),'1. Version 7 Dataset'!CK938)</f>
        <v>49.353139999999989</v>
      </c>
      <c r="CM938" s="33">
        <f>IF($CD938=TRUE,CL938-($CI938*'2. AC Monitors'!$D$15),CL938)</f>
        <v>49.353139999999989</v>
      </c>
      <c r="CN938" s="33">
        <f>IF($CB938=TRUE,CM938-($CI938*'2. AC Monitors'!$E$15),CM938)</f>
        <v>49.353139999999989</v>
      </c>
      <c r="CO938" s="33">
        <f>IF($CA938="DC",CN938+(CI938*(1-'2. AC Monitors'!$D$21)),CN938)</f>
        <v>49.353139999999989</v>
      </c>
      <c r="CP938" s="35">
        <f>('2. AC Monitors'!$A$8*'1. Version 7 Dataset'!$R938)+'2. AC Monitors'!$C$8</f>
        <v>45.804139999999997</v>
      </c>
      <c r="CQ938" s="35">
        <f t="shared" si="105"/>
        <v>0</v>
      </c>
      <c r="CR938" s="33">
        <f>(IF(CD938=TRUE,CI938+(CI938*'2. AC Monitors'!$D$15),'1. Version 7 Dataset'!CI938))*0.85</f>
        <v>68.564519000000004</v>
      </c>
      <c r="CS938" s="35">
        <f t="shared" si="106"/>
        <v>0</v>
      </c>
      <c r="CT938" s="35">
        <f>($AZ938*$R938*'3. Signage Displays'!$A$7)+'3. Signage Displays'!$B$7*TANH('3. Signage Displays'!$C$7*('1. Version 7 Dataset'!$R938+'3. Signage Displays'!$D$7)+'3. Signage Displays'!$E$7)+'3. Signage Displays'!$F$7</f>
        <v>37.434114058661322</v>
      </c>
      <c r="CU938" s="36">
        <f>($AZ938*$R938*'3. Signage Displays'!$A$7)</f>
        <v>3.70232676</v>
      </c>
      <c r="CV938" s="37">
        <f>BE938-(AZ938*R938*'3. Signage Displays'!$A$7)</f>
        <v>24.887673239999998</v>
      </c>
      <c r="CW938" s="37">
        <f>IF(CC938=TRUE,CV938-(CT938*'3. Signage Displays'!$A$12),CV938)</f>
        <v>24.887673239999998</v>
      </c>
      <c r="CX938" s="38">
        <f>'3. Signage Displays'!$B$7*TANH('3. Signage Displays'!$C$7*('1. Version 7 Dataset'!R938+'3. Signage Displays'!$D$7)+'3. Signage Displays'!$E$7)+'3. Signage Displays'!$F$7</f>
        <v>33.731787298661324</v>
      </c>
      <c r="CY938" s="28">
        <f t="shared" si="107"/>
        <v>1</v>
      </c>
    </row>
    <row r="939" spans="1:103" s="17" customFormat="1" ht="19.5" customHeight="1">
      <c r="A939" s="28">
        <v>537</v>
      </c>
      <c r="B939" s="29" t="s">
        <v>2857</v>
      </c>
      <c r="C939" s="29" t="s">
        <v>3032</v>
      </c>
      <c r="D939" s="29" t="s">
        <v>3030</v>
      </c>
      <c r="E939" s="29" t="s">
        <v>2860</v>
      </c>
      <c r="F939" s="29" t="s">
        <v>3032</v>
      </c>
      <c r="G939" s="29" t="s">
        <v>3030</v>
      </c>
      <c r="H939" s="29"/>
      <c r="I939" s="29" t="s">
        <v>78</v>
      </c>
      <c r="J939" s="29" t="s">
        <v>88</v>
      </c>
      <c r="K939" s="29" t="s">
        <v>158</v>
      </c>
      <c r="L939" s="29" t="s">
        <v>80</v>
      </c>
      <c r="M939" s="29" t="s">
        <v>105</v>
      </c>
      <c r="N939" s="30">
        <v>1000</v>
      </c>
      <c r="O939" s="30">
        <v>13.2</v>
      </c>
      <c r="P939" s="30">
        <v>23.5</v>
      </c>
      <c r="Q939" s="31">
        <v>27</v>
      </c>
      <c r="R939" s="30">
        <v>310.5</v>
      </c>
      <c r="S939" s="30">
        <v>1.78</v>
      </c>
      <c r="T939" s="30">
        <v>2160</v>
      </c>
      <c r="U939" s="30">
        <v>3840</v>
      </c>
      <c r="V939" s="32">
        <v>8.3000000000000007</v>
      </c>
      <c r="W939" s="30">
        <v>26627</v>
      </c>
      <c r="X939" s="30">
        <v>60</v>
      </c>
      <c r="Y939" s="30">
        <v>33.4</v>
      </c>
      <c r="Z939" s="29" t="s">
        <v>150</v>
      </c>
      <c r="AA939" s="29" t="s">
        <v>82</v>
      </c>
      <c r="AB939" s="29"/>
      <c r="AC939" s="29"/>
      <c r="AD939" s="29" t="s">
        <v>84</v>
      </c>
      <c r="AE939" s="29" t="s">
        <v>83</v>
      </c>
      <c r="AF939" s="29" t="s">
        <v>542</v>
      </c>
      <c r="AG939" s="29" t="s">
        <v>105</v>
      </c>
      <c r="AH939" s="29" t="s">
        <v>86</v>
      </c>
      <c r="AI939" s="29" t="s">
        <v>105</v>
      </c>
      <c r="AJ939" s="29" t="s">
        <v>86</v>
      </c>
      <c r="AK939" s="29" t="s">
        <v>86</v>
      </c>
      <c r="AL939" s="29" t="s">
        <v>87</v>
      </c>
      <c r="AM939" s="29" t="s">
        <v>105</v>
      </c>
      <c r="AN939" s="29" t="s">
        <v>86</v>
      </c>
      <c r="AO939" s="29" t="s">
        <v>86</v>
      </c>
      <c r="AP939" s="29" t="s">
        <v>86</v>
      </c>
      <c r="AQ939" s="29" t="s">
        <v>96</v>
      </c>
      <c r="AR939" s="29" t="s">
        <v>105</v>
      </c>
      <c r="AS939" s="29" t="s">
        <v>84</v>
      </c>
      <c r="AT939" s="29" t="s">
        <v>89</v>
      </c>
      <c r="AU939" s="29" t="s">
        <v>105</v>
      </c>
      <c r="AV939" s="30">
        <v>4</v>
      </c>
      <c r="AW939" s="29" t="s">
        <v>84</v>
      </c>
      <c r="AX939" s="29" t="s">
        <v>83</v>
      </c>
      <c r="AY939" s="30">
        <v>350</v>
      </c>
      <c r="AZ939" s="30">
        <v>298</v>
      </c>
      <c r="BA939" s="30">
        <v>250</v>
      </c>
      <c r="BB939" s="30">
        <v>200</v>
      </c>
      <c r="BC939" s="29"/>
      <c r="BD939" s="29"/>
      <c r="BE939" s="30">
        <v>32</v>
      </c>
      <c r="BF939" s="29"/>
      <c r="BG939" s="30">
        <v>0.72</v>
      </c>
      <c r="BH939" s="30">
        <v>0.72</v>
      </c>
      <c r="BI939" s="29"/>
      <c r="BJ939" s="30">
        <v>0.21</v>
      </c>
      <c r="BK939" s="30">
        <v>102.22</v>
      </c>
      <c r="BL939" s="30">
        <v>102.22</v>
      </c>
      <c r="BM939" s="30">
        <v>109.6</v>
      </c>
      <c r="BN939" s="29"/>
      <c r="BO939" s="29"/>
      <c r="BP939" s="30">
        <v>0.21</v>
      </c>
      <c r="BQ939" s="30">
        <v>0.76</v>
      </c>
      <c r="BR939" s="30">
        <v>0.76</v>
      </c>
      <c r="BS939" s="30">
        <v>31.42</v>
      </c>
      <c r="BT939" s="30">
        <v>100.65</v>
      </c>
      <c r="BU939" s="29"/>
      <c r="BV939" s="30">
        <v>0</v>
      </c>
      <c r="BW939" s="28">
        <v>537</v>
      </c>
      <c r="BX939" s="33">
        <f t="shared" si="102"/>
        <v>102.21167999999999</v>
      </c>
      <c r="BY939" s="34">
        <f>IF(COUNTIF($G$2:G939,G939)=1,1,0)</f>
        <v>0</v>
      </c>
      <c r="BZ939" s="34">
        <f t="shared" si="103"/>
        <v>2</v>
      </c>
      <c r="CA939" s="28" t="s">
        <v>3405</v>
      </c>
      <c r="CB939" s="34" t="b">
        <f t="shared" si="108"/>
        <v>0</v>
      </c>
      <c r="CC939" s="34" t="b">
        <f t="shared" si="104"/>
        <v>0</v>
      </c>
      <c r="CD939" s="34" t="b">
        <f t="array" ref="CD939">ISNUMBER(SEARCH("Touch Screen",$AJ939))</f>
        <v>0</v>
      </c>
      <c r="CE939" s="34"/>
      <c r="CF939" s="34"/>
      <c r="CG939" s="32">
        <v>33.4</v>
      </c>
      <c r="CH939" s="28">
        <v>1</v>
      </c>
      <c r="CI939" s="33">
        <f>('2. AC Monitors'!$A$8*'1. Version 7 Dataset'!$R939)+('1. Version 7 Dataset'!$V939*'2. AC Monitors'!$B$8)+'2. AC Monitors'!$C$8</f>
        <v>80.741000000000014</v>
      </c>
      <c r="CJ939" s="35">
        <f>BX939-('2. AC Monitors'!$B$8*V939)</f>
        <v>67.351679999999988</v>
      </c>
      <c r="CK939" s="33">
        <f>IF($CH939=0,CJ939,CJ939-('2. AC Monitors'!$A$15*'1. Version 7 Dataset'!$CG939))</f>
        <v>62.675679999999986</v>
      </c>
      <c r="CL939" s="33">
        <f>IF($CC939=TRUE,'1. Version 7 Dataset'!CK939-($CI939*'2. AC Monitors'!$B$15),'1. Version 7 Dataset'!CK939)</f>
        <v>62.675679999999986</v>
      </c>
      <c r="CM939" s="33">
        <f>IF($CD939=TRUE,CL939-($CI939*'2. AC Monitors'!$D$15),CL939)</f>
        <v>62.675679999999986</v>
      </c>
      <c r="CN939" s="33">
        <f>IF($CB939=TRUE,CM939-($CI939*'2. AC Monitors'!$E$15),CM939)</f>
        <v>62.675679999999986</v>
      </c>
      <c r="CO939" s="33">
        <f>IF($CA939="DC",CN939+(CI939*(1-'2. AC Monitors'!$D$21)),CN939)</f>
        <v>62.675679999999986</v>
      </c>
      <c r="CP939" s="35">
        <f>('2. AC Monitors'!$A$8*'1. Version 7 Dataset'!$R939)+'2. AC Monitors'!$C$8</f>
        <v>45.881</v>
      </c>
      <c r="CQ939" s="35">
        <f t="shared" si="105"/>
        <v>0</v>
      </c>
      <c r="CR939" s="33">
        <f>(IF(CD939=TRUE,CI939+(CI939*'2. AC Monitors'!$D$15),'1. Version 7 Dataset'!CI939))*0.85</f>
        <v>68.629850000000005</v>
      </c>
      <c r="CS939" s="35">
        <f t="shared" si="106"/>
        <v>0</v>
      </c>
      <c r="CT939" s="35">
        <f>($AZ939*$R939*'3. Signage Displays'!$A$7)+'3. Signage Displays'!$B$7*TANH('3. Signage Displays'!$C$7*('1. Version 7 Dataset'!$R939+'3. Signage Displays'!$D$7)+'3. Signage Displays'!$E$7)+'3. Signage Displays'!$F$7</f>
        <v>37.470250977577436</v>
      </c>
      <c r="CU939" s="36">
        <f>($AZ939*$R939*'3. Signage Displays'!$A$7)</f>
        <v>3.7011600000000002</v>
      </c>
      <c r="CV939" s="37">
        <f>BE939-(AZ939*R939*'3. Signage Displays'!$A$7)</f>
        <v>28.298839999999998</v>
      </c>
      <c r="CW939" s="37">
        <f>IF(CC939=TRUE,CV939-(CT939*'3. Signage Displays'!$A$12),CV939)</f>
        <v>28.298839999999998</v>
      </c>
      <c r="CX939" s="38">
        <f>'3. Signage Displays'!$B$7*TANH('3. Signage Displays'!$C$7*('1. Version 7 Dataset'!R939+'3. Signage Displays'!$D$7)+'3. Signage Displays'!$E$7)+'3. Signage Displays'!$F$7</f>
        <v>33.769090977577434</v>
      </c>
      <c r="CY939" s="28">
        <f t="shared" si="107"/>
        <v>1</v>
      </c>
    </row>
    <row r="940" spans="1:103" s="17" customFormat="1" ht="19.5" customHeight="1">
      <c r="A940" s="28">
        <v>573</v>
      </c>
      <c r="B940" s="29" t="s">
        <v>2857</v>
      </c>
      <c r="C940" s="29" t="s">
        <v>3052</v>
      </c>
      <c r="D940" s="29" t="s">
        <v>3053</v>
      </c>
      <c r="E940" s="29" t="s">
        <v>2860</v>
      </c>
      <c r="F940" s="29" t="s">
        <v>3052</v>
      </c>
      <c r="G940" s="29" t="s">
        <v>3053</v>
      </c>
      <c r="H940" s="29"/>
      <c r="I940" s="29" t="s">
        <v>78</v>
      </c>
      <c r="J940" s="29" t="s">
        <v>88</v>
      </c>
      <c r="K940" s="29" t="s">
        <v>158</v>
      </c>
      <c r="L940" s="29" t="s">
        <v>80</v>
      </c>
      <c r="M940" s="29" t="s">
        <v>105</v>
      </c>
      <c r="N940" s="30">
        <v>1000</v>
      </c>
      <c r="O940" s="30">
        <v>15.5</v>
      </c>
      <c r="P940" s="30">
        <v>27.5</v>
      </c>
      <c r="Q940" s="31">
        <v>31.5</v>
      </c>
      <c r="R940" s="30">
        <v>425.3</v>
      </c>
      <c r="S940" s="30">
        <v>1.78</v>
      </c>
      <c r="T940" s="30">
        <v>2160</v>
      </c>
      <c r="U940" s="30">
        <v>3840</v>
      </c>
      <c r="V940" s="32">
        <v>8.3000000000000007</v>
      </c>
      <c r="W940" s="30">
        <v>19562</v>
      </c>
      <c r="X940" s="30">
        <v>60</v>
      </c>
      <c r="Y940" s="30">
        <v>33.700000000000003</v>
      </c>
      <c r="Z940" s="29" t="s">
        <v>150</v>
      </c>
      <c r="AA940" s="29" t="s">
        <v>82</v>
      </c>
      <c r="AB940" s="29"/>
      <c r="AC940" s="29"/>
      <c r="AD940" s="29" t="s">
        <v>84</v>
      </c>
      <c r="AE940" s="29" t="s">
        <v>83</v>
      </c>
      <c r="AF940" s="29" t="s">
        <v>542</v>
      </c>
      <c r="AG940" s="29" t="s">
        <v>105</v>
      </c>
      <c r="AH940" s="29" t="s">
        <v>86</v>
      </c>
      <c r="AI940" s="29" t="s">
        <v>105</v>
      </c>
      <c r="AJ940" s="29" t="s">
        <v>86</v>
      </c>
      <c r="AK940" s="29" t="s">
        <v>86</v>
      </c>
      <c r="AL940" s="29" t="s">
        <v>87</v>
      </c>
      <c r="AM940" s="29" t="s">
        <v>105</v>
      </c>
      <c r="AN940" s="29" t="s">
        <v>86</v>
      </c>
      <c r="AO940" s="29" t="s">
        <v>86</v>
      </c>
      <c r="AP940" s="29" t="s">
        <v>86</v>
      </c>
      <c r="AQ940" s="29" t="s">
        <v>96</v>
      </c>
      <c r="AR940" s="29" t="s">
        <v>105</v>
      </c>
      <c r="AS940" s="29" t="s">
        <v>84</v>
      </c>
      <c r="AT940" s="29" t="s">
        <v>89</v>
      </c>
      <c r="AU940" s="29" t="s">
        <v>105</v>
      </c>
      <c r="AV940" s="30">
        <v>4</v>
      </c>
      <c r="AW940" s="29" t="s">
        <v>84</v>
      </c>
      <c r="AX940" s="29" t="s">
        <v>83</v>
      </c>
      <c r="AY940" s="30">
        <v>250</v>
      </c>
      <c r="AZ940" s="30">
        <v>268</v>
      </c>
      <c r="BA940" s="30">
        <v>250</v>
      </c>
      <c r="BB940" s="30">
        <v>200</v>
      </c>
      <c r="BC940" s="29"/>
      <c r="BD940" s="29"/>
      <c r="BE940" s="30">
        <v>43.65</v>
      </c>
      <c r="BF940" s="29"/>
      <c r="BG940" s="30">
        <v>0.24</v>
      </c>
      <c r="BH940" s="30">
        <v>0.24</v>
      </c>
      <c r="BI940" s="29"/>
      <c r="BJ940" s="30">
        <v>0.16</v>
      </c>
      <c r="BK940" s="30">
        <v>135.22</v>
      </c>
      <c r="BL940" s="30">
        <v>135.22</v>
      </c>
      <c r="BM940" s="30">
        <v>136</v>
      </c>
      <c r="BN940" s="29"/>
      <c r="BO940" s="29"/>
      <c r="BP940" s="30">
        <v>0.24</v>
      </c>
      <c r="BQ940" s="30">
        <v>0.34</v>
      </c>
      <c r="BR940" s="30">
        <v>0.34</v>
      </c>
      <c r="BS940" s="30">
        <v>42.93</v>
      </c>
      <c r="BT940" s="30">
        <v>133.57</v>
      </c>
      <c r="BU940" s="29"/>
      <c r="BV940" s="30">
        <v>0</v>
      </c>
      <c r="BW940" s="28">
        <v>573</v>
      </c>
      <c r="BX940" s="33">
        <f t="shared" si="102"/>
        <v>135.19745999999998</v>
      </c>
      <c r="BY940" s="34">
        <f>IF(COUNTIF($G$2:G940,G940)=1,1,0)</f>
        <v>1</v>
      </c>
      <c r="BZ940" s="34">
        <f t="shared" si="103"/>
        <v>2</v>
      </c>
      <c r="CA940" s="28" t="s">
        <v>3405</v>
      </c>
      <c r="CB940" s="34" t="b">
        <f t="shared" si="108"/>
        <v>0</v>
      </c>
      <c r="CC940" s="34" t="b">
        <f t="shared" si="104"/>
        <v>0</v>
      </c>
      <c r="CD940" s="34" t="b">
        <f t="array" ref="CD940">ISNUMBER(SEARCH("Touch Screen",$AJ940))</f>
        <v>0</v>
      </c>
      <c r="CE940" s="34"/>
      <c r="CF940" s="34"/>
      <c r="CG940" s="32">
        <v>33.700000000000003</v>
      </c>
      <c r="CH940" s="28">
        <v>1</v>
      </c>
      <c r="CI940" s="33">
        <f>('2. AC Monitors'!$A$8*'1. Version 7 Dataset'!$R940)+('1. Version 7 Dataset'!$V940*'2. AC Monitors'!$B$8)+'2. AC Monitors'!$C$8</f>
        <v>94.746600000000001</v>
      </c>
      <c r="CJ940" s="35">
        <f>BX940-('2. AC Monitors'!$B$8*V940)</f>
        <v>100.33745999999996</v>
      </c>
      <c r="CK940" s="33">
        <f>IF($CH940=0,CJ940,CJ940-('2. AC Monitors'!$A$15*'1. Version 7 Dataset'!$CG940))</f>
        <v>95.619459999999961</v>
      </c>
      <c r="CL940" s="33">
        <f>IF($CC940=TRUE,'1. Version 7 Dataset'!CK940-($CI940*'2. AC Monitors'!$B$15),'1. Version 7 Dataset'!CK940)</f>
        <v>95.619459999999961</v>
      </c>
      <c r="CM940" s="33">
        <f>IF($CD940=TRUE,CL940-($CI940*'2. AC Monitors'!$D$15),CL940)</f>
        <v>95.619459999999961</v>
      </c>
      <c r="CN940" s="33">
        <f>IF($CB940=TRUE,CM940-($CI940*'2. AC Monitors'!$E$15),CM940)</f>
        <v>95.619459999999961</v>
      </c>
      <c r="CO940" s="33">
        <f>IF($CA940="DC",CN940+(CI940*(1-'2. AC Monitors'!$D$21)),CN940)</f>
        <v>95.619459999999961</v>
      </c>
      <c r="CP940" s="35">
        <f>('2. AC Monitors'!$A$8*'1. Version 7 Dataset'!$R940)+'2. AC Monitors'!$C$8</f>
        <v>59.886600000000001</v>
      </c>
      <c r="CQ940" s="35">
        <f t="shared" si="105"/>
        <v>0</v>
      </c>
      <c r="CR940" s="33">
        <f>(IF(CD940=TRUE,CI940+(CI940*'2. AC Monitors'!$D$15),'1. Version 7 Dataset'!CI940))*0.85</f>
        <v>80.534610000000001</v>
      </c>
      <c r="CS940" s="35">
        <f t="shared" si="106"/>
        <v>0</v>
      </c>
      <c r="CT940" s="35">
        <f>($AZ940*$R940*'3. Signage Displays'!$A$7)+'3. Signage Displays'!$B$7*TANH('3. Signage Displays'!$C$7*('1. Version 7 Dataset'!$R940+'3. Signage Displays'!$D$7)+'3. Signage Displays'!$E$7)+'3. Signage Displays'!$F$7</f>
        <v>45.073786979511944</v>
      </c>
      <c r="CU940" s="36">
        <f>($AZ940*$R940*'3. Signage Displays'!$A$7)</f>
        <v>4.559216000000001</v>
      </c>
      <c r="CV940" s="37">
        <f>BE940-(AZ940*R940*'3. Signage Displays'!$A$7)</f>
        <v>39.090783999999999</v>
      </c>
      <c r="CW940" s="37">
        <f>IF(CC940=TRUE,CV940-(CT940*'3. Signage Displays'!$A$12),CV940)</f>
        <v>39.090783999999999</v>
      </c>
      <c r="CX940" s="38">
        <f>'3. Signage Displays'!$B$7*TANH('3. Signage Displays'!$C$7*('1. Version 7 Dataset'!R940+'3. Signage Displays'!$D$7)+'3. Signage Displays'!$E$7)+'3. Signage Displays'!$F$7</f>
        <v>40.514570979511944</v>
      </c>
      <c r="CY940" s="28">
        <f t="shared" si="107"/>
        <v>1</v>
      </c>
    </row>
    <row r="941" spans="1:103" s="17" customFormat="1" ht="19.5" customHeight="1">
      <c r="A941" s="28">
        <v>983</v>
      </c>
      <c r="B941" s="29" t="s">
        <v>679</v>
      </c>
      <c r="C941" s="29" t="s">
        <v>695</v>
      </c>
      <c r="D941" s="29" t="s">
        <v>696</v>
      </c>
      <c r="E941" s="29" t="s">
        <v>682</v>
      </c>
      <c r="F941" s="29" t="s">
        <v>697</v>
      </c>
      <c r="G941" s="29" t="s">
        <v>698</v>
      </c>
      <c r="H941" s="29"/>
      <c r="I941" s="29" t="s">
        <v>78</v>
      </c>
      <c r="J941" s="29" t="s">
        <v>79</v>
      </c>
      <c r="K941" s="29"/>
      <c r="L941" s="29" t="s">
        <v>80</v>
      </c>
      <c r="M941" s="29"/>
      <c r="N941" s="30">
        <v>1000</v>
      </c>
      <c r="O941" s="30">
        <v>15.7</v>
      </c>
      <c r="P941" s="30">
        <v>27.9</v>
      </c>
      <c r="Q941" s="31">
        <v>32</v>
      </c>
      <c r="R941" s="30">
        <v>437.63</v>
      </c>
      <c r="S941" s="30">
        <v>1.78</v>
      </c>
      <c r="T941" s="30">
        <v>2160</v>
      </c>
      <c r="U941" s="30">
        <v>3840</v>
      </c>
      <c r="V941" s="32">
        <v>8.3000000000000007</v>
      </c>
      <c r="W941" s="30">
        <v>18953</v>
      </c>
      <c r="X941" s="30">
        <v>60</v>
      </c>
      <c r="Y941" s="30">
        <v>36.200000000000003</v>
      </c>
      <c r="Z941" s="29" t="s">
        <v>81</v>
      </c>
      <c r="AA941" s="29" t="s">
        <v>82</v>
      </c>
      <c r="AB941" s="30">
        <v>60</v>
      </c>
      <c r="AC941" s="30">
        <v>60</v>
      </c>
      <c r="AD941" s="29" t="s">
        <v>84</v>
      </c>
      <c r="AE941" s="29" t="s">
        <v>84</v>
      </c>
      <c r="AF941" s="29" t="s">
        <v>94</v>
      </c>
      <c r="AG941" s="29" t="s">
        <v>531</v>
      </c>
      <c r="AH941" s="29" t="s">
        <v>86</v>
      </c>
      <c r="AI941" s="29"/>
      <c r="AJ941" s="29" t="s">
        <v>86</v>
      </c>
      <c r="AK941" s="29" t="s">
        <v>86</v>
      </c>
      <c r="AL941" s="29" t="s">
        <v>87</v>
      </c>
      <c r="AM941" s="29" t="s">
        <v>531</v>
      </c>
      <c r="AN941" s="29" t="s">
        <v>86</v>
      </c>
      <c r="AO941" s="29" t="s">
        <v>86</v>
      </c>
      <c r="AP941" s="29" t="s">
        <v>86</v>
      </c>
      <c r="AQ941" s="29" t="s">
        <v>96</v>
      </c>
      <c r="AR941" s="29"/>
      <c r="AS941" s="29" t="s">
        <v>84</v>
      </c>
      <c r="AT941" s="29" t="s">
        <v>89</v>
      </c>
      <c r="AU941" s="29"/>
      <c r="AV941" s="30">
        <v>1</v>
      </c>
      <c r="AW941" s="29" t="s">
        <v>84</v>
      </c>
      <c r="AX941" s="29" t="s">
        <v>83</v>
      </c>
      <c r="AY941" s="30">
        <v>350</v>
      </c>
      <c r="AZ941" s="30">
        <v>332.8</v>
      </c>
      <c r="BA941" s="30">
        <v>329.8</v>
      </c>
      <c r="BB941" s="30">
        <v>200</v>
      </c>
      <c r="BC941" s="29"/>
      <c r="BD941" s="29"/>
      <c r="BE941" s="30">
        <v>38.08</v>
      </c>
      <c r="BF941" s="29"/>
      <c r="BG941" s="30">
        <v>0.34</v>
      </c>
      <c r="BH941" s="30">
        <v>0.3</v>
      </c>
      <c r="BI941" s="29"/>
      <c r="BJ941" s="30">
        <v>0.36</v>
      </c>
      <c r="BK941" s="30">
        <v>118.68</v>
      </c>
      <c r="BL941" s="30">
        <v>118.68</v>
      </c>
      <c r="BM941" s="30">
        <v>138.9</v>
      </c>
      <c r="BN941" s="29"/>
      <c r="BO941" s="29"/>
      <c r="BP941" s="30">
        <v>0.4</v>
      </c>
      <c r="BQ941" s="30">
        <v>0.4</v>
      </c>
      <c r="BR941" s="30">
        <v>0.37</v>
      </c>
      <c r="BS941" s="30">
        <v>39.54</v>
      </c>
      <c r="BT941" s="30">
        <v>123.5</v>
      </c>
      <c r="BU941" s="29"/>
      <c r="BV941" s="30">
        <v>0</v>
      </c>
      <c r="BW941" s="28">
        <v>983</v>
      </c>
      <c r="BX941" s="33">
        <f t="shared" si="102"/>
        <v>118.68924</v>
      </c>
      <c r="BY941" s="34">
        <f>IF(COUNTIF($G$2:G941,G941)=1,1,0)</f>
        <v>1</v>
      </c>
      <c r="BZ941" s="34">
        <f t="shared" si="103"/>
        <v>2</v>
      </c>
      <c r="CA941" s="28" t="s">
        <v>3405</v>
      </c>
      <c r="CB941" s="34" t="b">
        <f t="shared" si="108"/>
        <v>0</v>
      </c>
      <c r="CC941" s="34" t="b">
        <f t="shared" si="104"/>
        <v>0</v>
      </c>
      <c r="CD941" s="34" t="b">
        <f t="array" ref="CD941">ISNUMBER(SEARCH("Touch Screen",$AJ941))</f>
        <v>0</v>
      </c>
      <c r="CE941" s="34"/>
      <c r="CF941" s="34"/>
      <c r="CG941" s="32">
        <v>36.200000000000003</v>
      </c>
      <c r="CH941" s="28">
        <v>1</v>
      </c>
      <c r="CI941" s="33">
        <f>('2. AC Monitors'!$A$8*'1. Version 7 Dataset'!$R941)+('1. Version 7 Dataset'!$V941*'2. AC Monitors'!$B$8)+'2. AC Monitors'!$C$8</f>
        <v>96.250860000000003</v>
      </c>
      <c r="CJ941" s="35">
        <f>BX941-('2. AC Monitors'!$B$8*V941)</f>
        <v>83.829239999999999</v>
      </c>
      <c r="CK941" s="33">
        <f>IF($CH941=0,CJ941,CJ941-('2. AC Monitors'!$A$15*'1. Version 7 Dataset'!$CG941))</f>
        <v>78.761240000000001</v>
      </c>
      <c r="CL941" s="33">
        <f>IF($CC941=TRUE,'1. Version 7 Dataset'!CK941-($CI941*'2. AC Monitors'!$B$15),'1. Version 7 Dataset'!CK941)</f>
        <v>78.761240000000001</v>
      </c>
      <c r="CM941" s="33">
        <f>IF($CD941=TRUE,CL941-($CI941*'2. AC Monitors'!$D$15),CL941)</f>
        <v>78.761240000000001</v>
      </c>
      <c r="CN941" s="33">
        <f>IF($CB941=TRUE,CM941-($CI941*'2. AC Monitors'!$E$15),CM941)</f>
        <v>78.761240000000001</v>
      </c>
      <c r="CO941" s="33">
        <f>IF($CA941="DC",CN941+(CI941*(1-'2. AC Monitors'!$D$21)),CN941)</f>
        <v>78.761240000000001</v>
      </c>
      <c r="CP941" s="35">
        <f>('2. AC Monitors'!$A$8*'1. Version 7 Dataset'!$R941)+'2. AC Monitors'!$C$8</f>
        <v>61.390859999999996</v>
      </c>
      <c r="CQ941" s="35">
        <f t="shared" si="105"/>
        <v>0</v>
      </c>
      <c r="CR941" s="33">
        <f>(IF(CD941=TRUE,CI941+(CI941*'2. AC Monitors'!$D$15),'1. Version 7 Dataset'!CI941))*0.85</f>
        <v>81.813231000000002</v>
      </c>
      <c r="CS941" s="35">
        <f t="shared" si="106"/>
        <v>0</v>
      </c>
      <c r="CT941" s="35">
        <f>($AZ941*$R941*'3. Signage Displays'!$A$7)+'3. Signage Displays'!$B$7*TANH('3. Signage Displays'!$C$7*('1. Version 7 Dataset'!$R941+'3. Signage Displays'!$D$7)+'3. Signage Displays'!$E$7)+'3. Signage Displays'!$F$7</f>
        <v>47.057715295716847</v>
      </c>
      <c r="CU941" s="36">
        <f>($AZ941*$R941*'3. Signage Displays'!$A$7)</f>
        <v>5.8257305600000002</v>
      </c>
      <c r="CV941" s="37">
        <f>BE941-(AZ941*R941*'3. Signage Displays'!$A$7)</f>
        <v>32.254269440000002</v>
      </c>
      <c r="CW941" s="37">
        <f>IF(CC941=TRUE,CV941-(CT941*'3. Signage Displays'!$A$12),CV941)</f>
        <v>32.254269440000002</v>
      </c>
      <c r="CX941" s="38">
        <f>'3. Signage Displays'!$B$7*TANH('3. Signage Displays'!$C$7*('1. Version 7 Dataset'!R941+'3. Signage Displays'!$D$7)+'3. Signage Displays'!$E$7)+'3. Signage Displays'!$F$7</f>
        <v>41.23198473571685</v>
      </c>
      <c r="CY941" s="28">
        <f t="shared" si="107"/>
        <v>1</v>
      </c>
    </row>
    <row r="942" spans="1:103" s="17" customFormat="1" ht="19.5" customHeight="1">
      <c r="A942" s="28">
        <v>1117</v>
      </c>
      <c r="B942" s="29" t="s">
        <v>72</v>
      </c>
      <c r="C942" s="29" t="s">
        <v>213</v>
      </c>
      <c r="D942" s="29" t="s">
        <v>214</v>
      </c>
      <c r="E942" s="29" t="s">
        <v>75</v>
      </c>
      <c r="F942" s="29" t="s">
        <v>215</v>
      </c>
      <c r="G942" s="29" t="s">
        <v>216</v>
      </c>
      <c r="H942" s="29" t="s">
        <v>217</v>
      </c>
      <c r="I942" s="29" t="s">
        <v>78</v>
      </c>
      <c r="J942" s="29" t="s">
        <v>79</v>
      </c>
      <c r="K942" s="29"/>
      <c r="L942" s="29" t="s">
        <v>80</v>
      </c>
      <c r="M942" s="29"/>
      <c r="N942" s="30">
        <v>1000</v>
      </c>
      <c r="O942" s="30">
        <v>15.7</v>
      </c>
      <c r="P942" s="30">
        <v>27.9</v>
      </c>
      <c r="Q942" s="31">
        <v>32</v>
      </c>
      <c r="R942" s="30">
        <v>437.63</v>
      </c>
      <c r="S942" s="30">
        <v>1.78</v>
      </c>
      <c r="T942" s="30">
        <v>2160</v>
      </c>
      <c r="U942" s="30">
        <v>3840</v>
      </c>
      <c r="V942" s="32">
        <v>8.3000000000000007</v>
      </c>
      <c r="W942" s="30">
        <v>18953</v>
      </c>
      <c r="X942" s="30">
        <v>60</v>
      </c>
      <c r="Y942" s="30">
        <v>36.200000000000003</v>
      </c>
      <c r="Z942" s="29" t="s">
        <v>81</v>
      </c>
      <c r="AA942" s="29" t="s">
        <v>82</v>
      </c>
      <c r="AB942" s="30">
        <v>60</v>
      </c>
      <c r="AC942" s="30">
        <v>60</v>
      </c>
      <c r="AD942" s="29" t="s">
        <v>84</v>
      </c>
      <c r="AE942" s="29" t="s">
        <v>84</v>
      </c>
      <c r="AF942" s="29" t="s">
        <v>94</v>
      </c>
      <c r="AG942" s="29" t="s">
        <v>218</v>
      </c>
      <c r="AH942" s="29" t="s">
        <v>86</v>
      </c>
      <c r="AI942" s="29"/>
      <c r="AJ942" s="29" t="s">
        <v>86</v>
      </c>
      <c r="AK942" s="29" t="s">
        <v>86</v>
      </c>
      <c r="AL942" s="29" t="s">
        <v>87</v>
      </c>
      <c r="AM942" s="29" t="s">
        <v>218</v>
      </c>
      <c r="AN942" s="29" t="s">
        <v>86</v>
      </c>
      <c r="AO942" s="29" t="s">
        <v>86</v>
      </c>
      <c r="AP942" s="29" t="s">
        <v>86</v>
      </c>
      <c r="AQ942" s="29" t="s">
        <v>96</v>
      </c>
      <c r="AR942" s="29"/>
      <c r="AS942" s="29" t="s">
        <v>84</v>
      </c>
      <c r="AT942" s="29" t="s">
        <v>89</v>
      </c>
      <c r="AU942" s="29"/>
      <c r="AV942" s="30">
        <v>1</v>
      </c>
      <c r="AW942" s="29" t="s">
        <v>84</v>
      </c>
      <c r="AX942" s="29" t="s">
        <v>83</v>
      </c>
      <c r="AY942" s="30">
        <v>350</v>
      </c>
      <c r="AZ942" s="30">
        <v>324.2</v>
      </c>
      <c r="BA942" s="30">
        <v>200.1</v>
      </c>
      <c r="BB942" s="30">
        <v>200</v>
      </c>
      <c r="BC942" s="29"/>
      <c r="BD942" s="29"/>
      <c r="BE942" s="30">
        <v>37.53</v>
      </c>
      <c r="BF942" s="29"/>
      <c r="BG942" s="30">
        <v>0.61</v>
      </c>
      <c r="BH942" s="30">
        <v>0.3</v>
      </c>
      <c r="BI942" s="29"/>
      <c r="BJ942" s="30">
        <v>0.18</v>
      </c>
      <c r="BK942" s="30">
        <v>118.55</v>
      </c>
      <c r="BL942" s="30">
        <v>118.55</v>
      </c>
      <c r="BM942" s="30">
        <v>138.9</v>
      </c>
      <c r="BN942" s="29"/>
      <c r="BO942" s="29"/>
      <c r="BP942" s="30">
        <v>0.28999999999999998</v>
      </c>
      <c r="BQ942" s="30">
        <v>0.66</v>
      </c>
      <c r="BR942" s="30">
        <v>0.35</v>
      </c>
      <c r="BS942" s="30">
        <v>37.159999999999997</v>
      </c>
      <c r="BT942" s="30">
        <v>117.7</v>
      </c>
      <c r="BU942" s="29"/>
      <c r="BV942" s="30">
        <v>0</v>
      </c>
      <c r="BW942" s="28">
        <v>1117</v>
      </c>
      <c r="BX942" s="33">
        <f t="shared" si="102"/>
        <v>118.54031999999999</v>
      </c>
      <c r="BY942" s="34">
        <f>IF(COUNTIF($G$2:G942,G942)=1,1,0)</f>
        <v>1</v>
      </c>
      <c r="BZ942" s="34">
        <f t="shared" si="103"/>
        <v>2</v>
      </c>
      <c r="CA942" s="28" t="s">
        <v>3405</v>
      </c>
      <c r="CB942" s="34" t="b">
        <f t="shared" si="108"/>
        <v>0</v>
      </c>
      <c r="CC942" s="34" t="b">
        <f t="shared" si="104"/>
        <v>0</v>
      </c>
      <c r="CD942" s="34" t="b">
        <f t="array" ref="CD942">ISNUMBER(SEARCH("Touch Screen",$AJ942))</f>
        <v>0</v>
      </c>
      <c r="CE942" s="34"/>
      <c r="CF942" s="34"/>
      <c r="CG942" s="32">
        <v>36.200000000000003</v>
      </c>
      <c r="CH942" s="28">
        <v>1</v>
      </c>
      <c r="CI942" s="33">
        <f>('2. AC Monitors'!$A$8*'1. Version 7 Dataset'!$R942)+('1. Version 7 Dataset'!$V942*'2. AC Monitors'!$B$8)+'2. AC Monitors'!$C$8</f>
        <v>96.250860000000003</v>
      </c>
      <c r="CJ942" s="35">
        <f>BX942-('2. AC Monitors'!$B$8*V942)</f>
        <v>83.680319999999995</v>
      </c>
      <c r="CK942" s="33">
        <f>IF($CH942=0,CJ942,CJ942-('2. AC Monitors'!$A$15*'1. Version 7 Dataset'!$CG942))</f>
        <v>78.612319999999997</v>
      </c>
      <c r="CL942" s="33">
        <f>IF($CC942=TRUE,'1. Version 7 Dataset'!CK942-($CI942*'2. AC Monitors'!$B$15),'1. Version 7 Dataset'!CK942)</f>
        <v>78.612319999999997</v>
      </c>
      <c r="CM942" s="33">
        <f>IF($CD942=TRUE,CL942-($CI942*'2. AC Monitors'!$D$15),CL942)</f>
        <v>78.612319999999997</v>
      </c>
      <c r="CN942" s="33">
        <f>IF($CB942=TRUE,CM942-($CI942*'2. AC Monitors'!$E$15),CM942)</f>
        <v>78.612319999999997</v>
      </c>
      <c r="CO942" s="33">
        <f>IF($CA942="DC",CN942+(CI942*(1-'2. AC Monitors'!$D$21)),CN942)</f>
        <v>78.612319999999997</v>
      </c>
      <c r="CP942" s="35">
        <f>('2. AC Monitors'!$A$8*'1. Version 7 Dataset'!$R942)+'2. AC Monitors'!$C$8</f>
        <v>61.390859999999996</v>
      </c>
      <c r="CQ942" s="35">
        <f t="shared" si="105"/>
        <v>0</v>
      </c>
      <c r="CR942" s="33">
        <f>(IF(CD942=TRUE,CI942+(CI942*'2. AC Monitors'!$D$15),'1. Version 7 Dataset'!CI942))*0.85</f>
        <v>81.813231000000002</v>
      </c>
      <c r="CS942" s="35">
        <f t="shared" si="106"/>
        <v>0</v>
      </c>
      <c r="CT942" s="35">
        <f>($AZ942*$R942*'3. Signage Displays'!$A$7)+'3. Signage Displays'!$B$7*TANH('3. Signage Displays'!$C$7*('1. Version 7 Dataset'!$R942+'3. Signage Displays'!$D$7)+'3. Signage Displays'!$E$7)+'3. Signage Displays'!$F$7</f>
        <v>46.907170575716847</v>
      </c>
      <c r="CU942" s="36">
        <f>($AZ942*$R942*'3. Signage Displays'!$A$7)</f>
        <v>5.675185840000001</v>
      </c>
      <c r="CV942" s="37">
        <f>BE942-(AZ942*R942*'3. Signage Displays'!$A$7)</f>
        <v>31.85481416</v>
      </c>
      <c r="CW942" s="37">
        <f>IF(CC942=TRUE,CV942-(CT942*'3. Signage Displays'!$A$12),CV942)</f>
        <v>31.85481416</v>
      </c>
      <c r="CX942" s="38">
        <f>'3. Signage Displays'!$B$7*TANH('3. Signage Displays'!$C$7*('1. Version 7 Dataset'!R942+'3. Signage Displays'!$D$7)+'3. Signage Displays'!$E$7)+'3. Signage Displays'!$F$7</f>
        <v>41.23198473571685</v>
      </c>
      <c r="CY942" s="28">
        <f t="shared" si="107"/>
        <v>1</v>
      </c>
    </row>
    <row r="943" spans="1:103" s="17" customFormat="1" ht="19.5" customHeight="1">
      <c r="A943" s="28">
        <v>1143</v>
      </c>
      <c r="B943" s="29" t="s">
        <v>808</v>
      </c>
      <c r="C943" s="29" t="s">
        <v>942</v>
      </c>
      <c r="D943" s="29" t="s">
        <v>943</v>
      </c>
      <c r="E943" s="29" t="s">
        <v>814</v>
      </c>
      <c r="F943" s="29" t="s">
        <v>942</v>
      </c>
      <c r="G943" s="29" t="s">
        <v>943</v>
      </c>
      <c r="H943" s="29"/>
      <c r="I943" s="29" t="s">
        <v>78</v>
      </c>
      <c r="J943" s="29" t="s">
        <v>79</v>
      </c>
      <c r="K943" s="29"/>
      <c r="L943" s="29" t="s">
        <v>80</v>
      </c>
      <c r="M943" s="29"/>
      <c r="N943" s="30">
        <v>1000</v>
      </c>
      <c r="O943" s="30">
        <v>13.2</v>
      </c>
      <c r="P943" s="30">
        <v>23.5</v>
      </c>
      <c r="Q943" s="31">
        <v>27</v>
      </c>
      <c r="R943" s="30">
        <v>311.5</v>
      </c>
      <c r="S943" s="30">
        <v>1.78</v>
      </c>
      <c r="T943" s="30">
        <v>2160</v>
      </c>
      <c r="U943" s="30">
        <v>3840</v>
      </c>
      <c r="V943" s="32">
        <v>8.3000000000000007</v>
      </c>
      <c r="W943" s="30">
        <v>26627</v>
      </c>
      <c r="X943" s="30">
        <v>60</v>
      </c>
      <c r="Y943" s="30">
        <v>0.3</v>
      </c>
      <c r="Z943" s="29" t="s">
        <v>81</v>
      </c>
      <c r="AA943" s="29" t="s">
        <v>82</v>
      </c>
      <c r="AB943" s="30">
        <v>121</v>
      </c>
      <c r="AC943" s="30">
        <v>114</v>
      </c>
      <c r="AD943" s="29" t="s">
        <v>84</v>
      </c>
      <c r="AE943" s="29" t="s">
        <v>83</v>
      </c>
      <c r="AF943" s="29" t="s">
        <v>944</v>
      </c>
      <c r="AG943" s="29" t="s">
        <v>945</v>
      </c>
      <c r="AH943" s="29" t="s">
        <v>86</v>
      </c>
      <c r="AI943" s="29"/>
      <c r="AJ943" s="29" t="s">
        <v>86</v>
      </c>
      <c r="AK943" s="29" t="s">
        <v>86</v>
      </c>
      <c r="AL943" s="29" t="s">
        <v>87</v>
      </c>
      <c r="AM943" s="29" t="s">
        <v>945</v>
      </c>
      <c r="AN943" s="29" t="s">
        <v>86</v>
      </c>
      <c r="AO943" s="29" t="s">
        <v>86</v>
      </c>
      <c r="AP943" s="29" t="s">
        <v>86</v>
      </c>
      <c r="AQ943" s="29" t="s">
        <v>96</v>
      </c>
      <c r="AR943" s="29"/>
      <c r="AS943" s="29" t="s">
        <v>84</v>
      </c>
      <c r="AT943" s="29" t="s">
        <v>89</v>
      </c>
      <c r="AU943" s="29"/>
      <c r="AV943" s="30">
        <v>5</v>
      </c>
      <c r="AW943" s="29" t="s">
        <v>84</v>
      </c>
      <c r="AX943" s="29" t="s">
        <v>84</v>
      </c>
      <c r="AY943" s="30">
        <v>350</v>
      </c>
      <c r="AZ943" s="30">
        <v>396</v>
      </c>
      <c r="BA943" s="30">
        <v>212.2</v>
      </c>
      <c r="BB943" s="30">
        <v>200.1</v>
      </c>
      <c r="BC943" s="29"/>
      <c r="BD943" s="29"/>
      <c r="BE943" s="30">
        <v>28.63</v>
      </c>
      <c r="BF943" s="29"/>
      <c r="BG943" s="30">
        <v>0.28999999999999998</v>
      </c>
      <c r="BH943" s="30">
        <v>0.27</v>
      </c>
      <c r="BI943" s="29"/>
      <c r="BJ943" s="30">
        <v>0.23</v>
      </c>
      <c r="BK943" s="30">
        <v>89.43</v>
      </c>
      <c r="BL943" s="30">
        <v>89.43</v>
      </c>
      <c r="BM943" s="30">
        <v>109.8</v>
      </c>
      <c r="BN943" s="29"/>
      <c r="BO943" s="29"/>
      <c r="BP943" s="30">
        <v>0.36</v>
      </c>
      <c r="BQ943" s="30">
        <v>0.4</v>
      </c>
      <c r="BR943" s="30">
        <v>0.38</v>
      </c>
      <c r="BS943" s="30">
        <v>29.32</v>
      </c>
      <c r="BT943" s="30">
        <v>92.17</v>
      </c>
      <c r="BU943" s="29"/>
      <c r="BV943" s="30">
        <v>0</v>
      </c>
      <c r="BW943" s="28">
        <v>1143</v>
      </c>
      <c r="BX943" s="33">
        <f t="shared" si="102"/>
        <v>89.430839999999975</v>
      </c>
      <c r="BY943" s="34">
        <f>IF(COUNTIF($G$2:G943,G943)=1,1,0)</f>
        <v>1</v>
      </c>
      <c r="BZ943" s="34">
        <f t="shared" si="103"/>
        <v>2</v>
      </c>
      <c r="CA943" s="28" t="s">
        <v>3405</v>
      </c>
      <c r="CB943" s="34" t="b">
        <f t="shared" si="108"/>
        <v>0</v>
      </c>
      <c r="CC943" s="34" t="b">
        <f t="shared" si="104"/>
        <v>0</v>
      </c>
      <c r="CD943" s="34" t="b">
        <f t="array" ref="CD943">ISNUMBER(SEARCH("Touch Screen",$AJ943))</f>
        <v>0</v>
      </c>
      <c r="CE943" s="34"/>
      <c r="CF943" s="34"/>
      <c r="CG943" s="32">
        <v>32.9</v>
      </c>
      <c r="CH943" s="28">
        <v>1</v>
      </c>
      <c r="CI943" s="33">
        <f>('2. AC Monitors'!$A$8*'1. Version 7 Dataset'!$R943)+('1. Version 7 Dataset'!$V943*'2. AC Monitors'!$B$8)+'2. AC Monitors'!$C$8</f>
        <v>80.863</v>
      </c>
      <c r="CJ943" s="35">
        <f>BX943-('2. AC Monitors'!$B$8*V943)</f>
        <v>54.570839999999968</v>
      </c>
      <c r="CK943" s="33">
        <f>IF($CH943=0,CJ943,CJ943-('2. AC Monitors'!$A$15*'1. Version 7 Dataset'!$CG943))</f>
        <v>49.964839999999967</v>
      </c>
      <c r="CL943" s="33">
        <f>IF($CC943=TRUE,'1. Version 7 Dataset'!CK943-($CI943*'2. AC Monitors'!$B$15),'1. Version 7 Dataset'!CK943)</f>
        <v>49.964839999999967</v>
      </c>
      <c r="CM943" s="33">
        <f>IF($CD943=TRUE,CL943-($CI943*'2. AC Monitors'!$D$15),CL943)</f>
        <v>49.964839999999967</v>
      </c>
      <c r="CN943" s="33">
        <f>IF($CB943=TRUE,CM943-($CI943*'2. AC Monitors'!$E$15),CM943)</f>
        <v>49.964839999999967</v>
      </c>
      <c r="CO943" s="33">
        <f>IF($CA943="DC",CN943+(CI943*(1-'2. AC Monitors'!$D$21)),CN943)</f>
        <v>49.964839999999967</v>
      </c>
      <c r="CP943" s="35">
        <f>('2. AC Monitors'!$A$8*'1. Version 7 Dataset'!$R943)+'2. AC Monitors'!$C$8</f>
        <v>46.003</v>
      </c>
      <c r="CQ943" s="35">
        <f t="shared" si="105"/>
        <v>0</v>
      </c>
      <c r="CR943" s="33">
        <f>(IF(CD943=TRUE,CI943+(CI943*'2. AC Monitors'!$D$15),'1. Version 7 Dataset'!CI943))*0.85</f>
        <v>68.733549999999994</v>
      </c>
      <c r="CS943" s="35">
        <f t="shared" si="106"/>
        <v>0</v>
      </c>
      <c r="CT943" s="35">
        <f>($AZ943*$R943*'3. Signage Displays'!$A$7)+'3. Signage Displays'!$B$7*TANH('3. Signage Displays'!$C$7*('1. Version 7 Dataset'!$R943+'3. Signage Displays'!$D$7)+'3. Signage Displays'!$E$7)+'3. Signage Displays'!$F$7</f>
        <v>38.762457626443194</v>
      </c>
      <c r="CU943" s="36">
        <f>($AZ943*$R943*'3. Signage Displays'!$A$7)</f>
        <v>4.9341600000000003</v>
      </c>
      <c r="CV943" s="37">
        <f>BE943-(AZ943*R943*'3. Signage Displays'!$A$7)</f>
        <v>23.695839999999997</v>
      </c>
      <c r="CW943" s="37">
        <f>IF(CC943=TRUE,CV943-(CT943*'3. Signage Displays'!$A$12),CV943)</f>
        <v>23.695839999999997</v>
      </c>
      <c r="CX943" s="38">
        <f>'3. Signage Displays'!$B$7*TANH('3. Signage Displays'!$C$7*('1. Version 7 Dataset'!R943+'3. Signage Displays'!$D$7)+'3. Signage Displays'!$E$7)+'3. Signage Displays'!$F$7</f>
        <v>33.828297626443195</v>
      </c>
      <c r="CY943" s="28">
        <f t="shared" si="107"/>
        <v>1</v>
      </c>
    </row>
    <row r="944" spans="1:103" s="17" customFormat="1" ht="19.5" customHeight="1">
      <c r="A944" s="28">
        <v>14</v>
      </c>
      <c r="B944" s="29" t="s">
        <v>2231</v>
      </c>
      <c r="C944" s="29" t="s">
        <v>2486</v>
      </c>
      <c r="D944" s="29" t="s">
        <v>2487</v>
      </c>
      <c r="E944" s="29" t="s">
        <v>2234</v>
      </c>
      <c r="F944" s="29" t="s">
        <v>2486</v>
      </c>
      <c r="G944" s="29" t="s">
        <v>2487</v>
      </c>
      <c r="H944" s="29"/>
      <c r="I944" s="29" t="s">
        <v>78</v>
      </c>
      <c r="J944" s="29" t="s">
        <v>132</v>
      </c>
      <c r="K944" s="29" t="s">
        <v>105</v>
      </c>
      <c r="L944" s="29" t="s">
        <v>80</v>
      </c>
      <c r="M944" s="29" t="s">
        <v>105</v>
      </c>
      <c r="N944" s="30">
        <v>4000</v>
      </c>
      <c r="O944" s="30">
        <v>20.8</v>
      </c>
      <c r="P944" s="30">
        <v>37.1</v>
      </c>
      <c r="Q944" s="31">
        <v>43</v>
      </c>
      <c r="R944" s="30">
        <v>772.33</v>
      </c>
      <c r="S944" s="30">
        <v>1.78</v>
      </c>
      <c r="T944" s="30">
        <v>2160</v>
      </c>
      <c r="U944" s="30">
        <v>3840</v>
      </c>
      <c r="V944" s="32">
        <v>8.3000000000000007</v>
      </c>
      <c r="W944" s="30">
        <v>10739</v>
      </c>
      <c r="X944" s="30">
        <v>60</v>
      </c>
      <c r="Y944" s="30">
        <v>45.5</v>
      </c>
      <c r="Z944" s="29" t="s">
        <v>1074</v>
      </c>
      <c r="AA944" s="29" t="s">
        <v>529</v>
      </c>
      <c r="AB944" s="30">
        <v>95</v>
      </c>
      <c r="AC944" s="30">
        <v>101</v>
      </c>
      <c r="AD944" s="29" t="s">
        <v>84</v>
      </c>
      <c r="AE944" s="29" t="s">
        <v>83</v>
      </c>
      <c r="AF944" s="29" t="s">
        <v>1117</v>
      </c>
      <c r="AG944" s="29" t="s">
        <v>105</v>
      </c>
      <c r="AH944" s="29" t="s">
        <v>120</v>
      </c>
      <c r="AI944" s="29" t="s">
        <v>105</v>
      </c>
      <c r="AJ944" s="29" t="s">
        <v>120</v>
      </c>
      <c r="AK944" s="29" t="s">
        <v>86</v>
      </c>
      <c r="AL944" s="29" t="s">
        <v>87</v>
      </c>
      <c r="AM944" s="29" t="s">
        <v>105</v>
      </c>
      <c r="AN944" s="29" t="s">
        <v>86</v>
      </c>
      <c r="AO944" s="29" t="s">
        <v>86</v>
      </c>
      <c r="AP944" s="29" t="s">
        <v>86</v>
      </c>
      <c r="AQ944" s="29" t="s">
        <v>96</v>
      </c>
      <c r="AR944" s="29" t="s">
        <v>105</v>
      </c>
      <c r="AS944" s="29" t="s">
        <v>84</v>
      </c>
      <c r="AT944" s="29" t="s">
        <v>89</v>
      </c>
      <c r="AU944" s="29" t="s">
        <v>105</v>
      </c>
      <c r="AV944" s="30">
        <v>0</v>
      </c>
      <c r="AW944" s="29" t="s">
        <v>84</v>
      </c>
      <c r="AX944" s="29" t="s">
        <v>84</v>
      </c>
      <c r="AY944" s="30">
        <v>720</v>
      </c>
      <c r="AZ944" s="30">
        <v>736.4</v>
      </c>
      <c r="BA944" s="30">
        <v>667.2</v>
      </c>
      <c r="BB944" s="30">
        <v>200</v>
      </c>
      <c r="BC944" s="29"/>
      <c r="BD944" s="29"/>
      <c r="BE944" s="30">
        <v>62.69</v>
      </c>
      <c r="BF944" s="29"/>
      <c r="BG944" s="30">
        <v>0.2</v>
      </c>
      <c r="BH944" s="30">
        <v>0.2</v>
      </c>
      <c r="BI944" s="29"/>
      <c r="BJ944" s="30">
        <v>0.16</v>
      </c>
      <c r="BK944" s="30">
        <v>193.3</v>
      </c>
      <c r="BL944" s="30">
        <v>193.3</v>
      </c>
      <c r="BM944" s="30">
        <v>197.69</v>
      </c>
      <c r="BN944" s="29"/>
      <c r="BO944" s="29"/>
      <c r="BP944" s="30">
        <v>0.19</v>
      </c>
      <c r="BQ944" s="30">
        <v>0.23</v>
      </c>
      <c r="BR944" s="30">
        <v>0.23</v>
      </c>
      <c r="BS944" s="30">
        <v>63.66</v>
      </c>
      <c r="BT944" s="30">
        <v>196.5</v>
      </c>
      <c r="BU944" s="29"/>
      <c r="BV944" s="30">
        <v>0</v>
      </c>
      <c r="BW944" s="28">
        <v>14</v>
      </c>
      <c r="BX944" s="33">
        <f t="shared" si="102"/>
        <v>193.34633999999997</v>
      </c>
      <c r="BY944" s="34">
        <f>IF(COUNTIF($G$2:G944,G944)=1,1,0)</f>
        <v>1</v>
      </c>
      <c r="BZ944" s="34">
        <f t="shared" si="103"/>
        <v>2</v>
      </c>
      <c r="CA944" s="28" t="s">
        <v>3405</v>
      </c>
      <c r="CB944" s="34" t="b">
        <f t="shared" si="108"/>
        <v>0</v>
      </c>
      <c r="CC944" s="34" t="b">
        <f t="shared" si="104"/>
        <v>0</v>
      </c>
      <c r="CD944" s="34" t="b">
        <f t="array" ref="CD944">ISNUMBER(SEARCH("Touch Screen",$AJ944))</f>
        <v>0</v>
      </c>
      <c r="CE944" s="34" t="b">
        <v>1</v>
      </c>
      <c r="CF944" s="34"/>
      <c r="CG944" s="32">
        <v>45.5</v>
      </c>
      <c r="CH944" s="28">
        <v>1</v>
      </c>
      <c r="CI944" s="33">
        <f>('2. AC Monitors'!$A$8*'1. Version 7 Dataset'!$R944)+('1. Version 7 Dataset'!$V944*'2. AC Monitors'!$B$8)+'2. AC Monitors'!$C$8</f>
        <v>137.08426</v>
      </c>
      <c r="CJ944" s="35">
        <f>BX944-('2. AC Monitors'!$B$8*V944)</f>
        <v>158.48633999999996</v>
      </c>
      <c r="CK944" s="33">
        <f>IF($CH944=0,CJ944,CJ944-('2. AC Monitors'!$A$15*'1. Version 7 Dataset'!$CG944))</f>
        <v>152.11633999999995</v>
      </c>
      <c r="CL944" s="33">
        <f>IF($CC944=TRUE,'1. Version 7 Dataset'!CK944-($CI944*'2. AC Monitors'!$B$15),'1. Version 7 Dataset'!CK944)</f>
        <v>152.11633999999995</v>
      </c>
      <c r="CM944" s="33">
        <f>IF($CD944=TRUE,CL944-($CI944*'2. AC Monitors'!$D$15),CL944)</f>
        <v>152.11633999999995</v>
      </c>
      <c r="CN944" s="33">
        <f>IF($CB944=TRUE,CM944-($CI944*'2. AC Monitors'!$E$15),CM944)</f>
        <v>152.11633999999995</v>
      </c>
      <c r="CO944" s="33">
        <f>IF($CA944="DC",CN944+(CI944*(1-'2. AC Monitors'!$D$21)),CN944)</f>
        <v>152.11633999999995</v>
      </c>
      <c r="CP944" s="35">
        <f>('2. AC Monitors'!$A$8*'1. Version 7 Dataset'!$R944)+'2. AC Monitors'!$C$8</f>
        <v>102.22426</v>
      </c>
      <c r="CQ944" s="35">
        <f t="shared" si="105"/>
        <v>0</v>
      </c>
      <c r="CR944" s="33">
        <f>(IF(CD944=TRUE,CI944+(CI944*'2. AC Monitors'!$D$15),'1. Version 7 Dataset'!CI944))*0.85</f>
        <v>116.521621</v>
      </c>
      <c r="CS944" s="35">
        <f t="shared" si="106"/>
        <v>0</v>
      </c>
      <c r="CT944" s="35">
        <f>($AZ944*$R944*'3. Signage Displays'!$A$7)+'3. Signage Displays'!$B$7*TANH('3. Signage Displays'!$C$7*('1. Version 7 Dataset'!$R944+'3. Signage Displays'!$D$7)+'3. Signage Displays'!$E$7)+'3. Signage Displays'!$F$7</f>
        <v>82.706163582561985</v>
      </c>
      <c r="CU944" s="36">
        <f>($AZ944*$R944*'3. Signage Displays'!$A$7)</f>
        <v>22.749752480000001</v>
      </c>
      <c r="CV944" s="37">
        <f>BE944-(AZ944*R944*'3. Signage Displays'!$A$7)</f>
        <v>39.94024752</v>
      </c>
      <c r="CW944" s="37">
        <f>IF(CC944=TRUE,CV944-(CT944*'3. Signage Displays'!$A$12),CV944)</f>
        <v>39.94024752</v>
      </c>
      <c r="CX944" s="38">
        <f>'3. Signage Displays'!$B$7*TANH('3. Signage Displays'!$C$7*('1. Version 7 Dataset'!R944+'3. Signage Displays'!$D$7)+'3. Signage Displays'!$E$7)+'3. Signage Displays'!$F$7</f>
        <v>59.956411102561979</v>
      </c>
      <c r="CY944" s="28">
        <f t="shared" si="107"/>
        <v>1</v>
      </c>
    </row>
    <row r="945" spans="1:103" s="17" customFormat="1" ht="19.5" customHeight="1">
      <c r="A945" s="28">
        <v>235</v>
      </c>
      <c r="B945" s="29" t="s">
        <v>679</v>
      </c>
      <c r="C945" s="29" t="s">
        <v>763</v>
      </c>
      <c r="D945" s="29" t="s">
        <v>764</v>
      </c>
      <c r="E945" s="29" t="s">
        <v>682</v>
      </c>
      <c r="F945" s="29" t="s">
        <v>765</v>
      </c>
      <c r="G945" s="29" t="s">
        <v>766</v>
      </c>
      <c r="H945" s="29"/>
      <c r="I945" s="29" t="s">
        <v>78</v>
      </c>
      <c r="J945" s="29" t="s">
        <v>79</v>
      </c>
      <c r="K945" s="29"/>
      <c r="L945" s="29" t="s">
        <v>80</v>
      </c>
      <c r="M945" s="29"/>
      <c r="N945" s="30">
        <v>1000</v>
      </c>
      <c r="O945" s="30">
        <v>13.2</v>
      </c>
      <c r="P945" s="30">
        <v>23.5</v>
      </c>
      <c r="Q945" s="31">
        <v>27</v>
      </c>
      <c r="R945" s="30">
        <v>310.47000000000003</v>
      </c>
      <c r="S945" s="30">
        <v>1.78</v>
      </c>
      <c r="T945" s="30">
        <v>2160</v>
      </c>
      <c r="U945" s="30">
        <v>3840</v>
      </c>
      <c r="V945" s="32">
        <v>8.3000000000000007</v>
      </c>
      <c r="W945" s="30">
        <v>26716</v>
      </c>
      <c r="X945" s="30">
        <v>60</v>
      </c>
      <c r="Y945" s="30">
        <v>44.2</v>
      </c>
      <c r="Z945" s="29" t="s">
        <v>443</v>
      </c>
      <c r="AA945" s="29" t="s">
        <v>529</v>
      </c>
      <c r="AB945" s="30">
        <v>60</v>
      </c>
      <c r="AC945" s="30">
        <v>60</v>
      </c>
      <c r="AD945" s="29" t="s">
        <v>84</v>
      </c>
      <c r="AE945" s="29" t="s">
        <v>84</v>
      </c>
      <c r="AF945" s="29" t="s">
        <v>519</v>
      </c>
      <c r="AG945" s="29" t="s">
        <v>192</v>
      </c>
      <c r="AH945" s="29" t="s">
        <v>86</v>
      </c>
      <c r="AI945" s="29"/>
      <c r="AJ945" s="29" t="s">
        <v>86</v>
      </c>
      <c r="AK945" s="29" t="s">
        <v>86</v>
      </c>
      <c r="AL945" s="29" t="s">
        <v>87</v>
      </c>
      <c r="AM945" s="29" t="s">
        <v>192</v>
      </c>
      <c r="AN945" s="29" t="s">
        <v>86</v>
      </c>
      <c r="AO945" s="29" t="s">
        <v>86</v>
      </c>
      <c r="AP945" s="29" t="s">
        <v>86</v>
      </c>
      <c r="AQ945" s="29" t="s">
        <v>96</v>
      </c>
      <c r="AR945" s="29"/>
      <c r="AS945" s="29" t="s">
        <v>84</v>
      </c>
      <c r="AT945" s="29" t="s">
        <v>89</v>
      </c>
      <c r="AU945" s="29"/>
      <c r="AV945" s="30">
        <v>1</v>
      </c>
      <c r="AW945" s="29" t="s">
        <v>84</v>
      </c>
      <c r="AX945" s="29" t="s">
        <v>84</v>
      </c>
      <c r="AY945" s="30">
        <v>350</v>
      </c>
      <c r="AZ945" s="30">
        <v>316.7</v>
      </c>
      <c r="BA945" s="30">
        <v>125.4</v>
      </c>
      <c r="BB945" s="30">
        <v>201.6</v>
      </c>
      <c r="BC945" s="29"/>
      <c r="BD945" s="29"/>
      <c r="BE945" s="30">
        <v>42.18</v>
      </c>
      <c r="BF945" s="29"/>
      <c r="BG945" s="30">
        <v>0.33</v>
      </c>
      <c r="BH945" s="30">
        <v>0.3</v>
      </c>
      <c r="BI945" s="29"/>
      <c r="BJ945" s="30">
        <v>0.28000000000000003</v>
      </c>
      <c r="BK945" s="30">
        <v>131.19999999999999</v>
      </c>
      <c r="BL945" s="30">
        <v>131.19999999999999</v>
      </c>
      <c r="BM945" s="30">
        <v>135.1</v>
      </c>
      <c r="BN945" s="29"/>
      <c r="BO945" s="29"/>
      <c r="BP945" s="30">
        <v>0.32</v>
      </c>
      <c r="BQ945" s="30">
        <v>0.38</v>
      </c>
      <c r="BR945" s="30">
        <v>0.37</v>
      </c>
      <c r="BS945" s="30">
        <v>41.81</v>
      </c>
      <c r="BT945" s="30">
        <v>130.35</v>
      </c>
      <c r="BU945" s="29"/>
      <c r="BV945" s="30">
        <v>0</v>
      </c>
      <c r="BW945" s="28">
        <v>235</v>
      </c>
      <c r="BX945" s="33">
        <f t="shared" si="102"/>
        <v>131.20289999999997</v>
      </c>
      <c r="BY945" s="34">
        <f>IF(COUNTIF($G$2:G945,G945)=1,1,0)</f>
        <v>1</v>
      </c>
      <c r="BZ945" s="34">
        <f t="shared" si="103"/>
        <v>2</v>
      </c>
      <c r="CA945" s="28" t="s">
        <v>3405</v>
      </c>
      <c r="CB945" s="34" t="b">
        <f t="shared" si="108"/>
        <v>0</v>
      </c>
      <c r="CC945" s="34" t="b">
        <f t="shared" si="104"/>
        <v>0</v>
      </c>
      <c r="CD945" s="34" t="b">
        <f t="array" ref="CD945">ISNUMBER(SEARCH("Touch Screen",$AJ945))</f>
        <v>0</v>
      </c>
      <c r="CE945" s="34"/>
      <c r="CF945" s="34"/>
      <c r="CG945" s="32">
        <v>44.2</v>
      </c>
      <c r="CH945" s="28">
        <v>1</v>
      </c>
      <c r="CI945" s="33">
        <f>('2. AC Monitors'!$A$8*'1. Version 7 Dataset'!$R945)+('1. Version 7 Dataset'!$V945*'2. AC Monitors'!$B$8)+'2. AC Monitors'!$C$8</f>
        <v>80.737340000000017</v>
      </c>
      <c r="CJ945" s="35">
        <f>BX945-('2. AC Monitors'!$B$8*V945)</f>
        <v>96.342899999999958</v>
      </c>
      <c r="CK945" s="33">
        <f>IF($CH945=0,CJ945,CJ945-('2. AC Monitors'!$A$15*'1. Version 7 Dataset'!$CG945))</f>
        <v>90.154899999999955</v>
      </c>
      <c r="CL945" s="33">
        <f>IF($CC945=TRUE,'1. Version 7 Dataset'!CK945-($CI945*'2. AC Monitors'!$B$15),'1. Version 7 Dataset'!CK945)</f>
        <v>90.154899999999955</v>
      </c>
      <c r="CM945" s="33">
        <f>IF($CD945=TRUE,CL945-($CI945*'2. AC Monitors'!$D$15),CL945)</f>
        <v>90.154899999999955</v>
      </c>
      <c r="CN945" s="33">
        <f>IF($CB945=TRUE,CM945-($CI945*'2. AC Monitors'!$E$15),CM945)</f>
        <v>90.154899999999955</v>
      </c>
      <c r="CO945" s="33">
        <f>IF($CA945="DC",CN945+(CI945*(1-'2. AC Monitors'!$D$21)),CN945)</f>
        <v>90.154899999999955</v>
      </c>
      <c r="CP945" s="35">
        <f>('2. AC Monitors'!$A$8*'1. Version 7 Dataset'!$R945)+'2. AC Monitors'!$C$8</f>
        <v>45.877340000000004</v>
      </c>
      <c r="CQ945" s="35">
        <f t="shared" si="105"/>
        <v>0</v>
      </c>
      <c r="CR945" s="33">
        <f>(IF(CD945=TRUE,CI945+(CI945*'2. AC Monitors'!$D$15),'1. Version 7 Dataset'!CI945))*0.85</f>
        <v>68.626739000000015</v>
      </c>
      <c r="CS945" s="35">
        <f t="shared" si="106"/>
        <v>0</v>
      </c>
      <c r="CT945" s="35">
        <f>($AZ945*$R945*'3. Signage Displays'!$A$7)+'3. Signage Displays'!$B$7*TANH('3. Signage Displays'!$C$7*('1. Version 7 Dataset'!$R945+'3. Signage Displays'!$D$7)+'3. Signage Displays'!$E$7)+'3. Signage Displays'!$F$7</f>
        <v>37.7003486330036</v>
      </c>
      <c r="CU945" s="36">
        <f>($AZ945*$R945*'3. Signage Displays'!$A$7)</f>
        <v>3.9330339600000004</v>
      </c>
      <c r="CV945" s="37">
        <f>BE945-(AZ945*R945*'3. Signage Displays'!$A$7)</f>
        <v>38.246966039999997</v>
      </c>
      <c r="CW945" s="37">
        <f>IF(CC945=TRUE,CV945-(CT945*'3. Signage Displays'!$A$12),CV945)</f>
        <v>38.246966039999997</v>
      </c>
      <c r="CX945" s="38">
        <f>'3. Signage Displays'!$B$7*TANH('3. Signage Displays'!$C$7*('1. Version 7 Dataset'!R945+'3. Signage Displays'!$D$7)+'3. Signage Displays'!$E$7)+'3. Signage Displays'!$F$7</f>
        <v>33.767314673003597</v>
      </c>
      <c r="CY945" s="28">
        <f t="shared" si="107"/>
        <v>0</v>
      </c>
    </row>
    <row r="946" spans="1:103" s="17" customFormat="1" ht="19.5" customHeight="1">
      <c r="A946" s="28">
        <v>262</v>
      </c>
      <c r="B946" s="29" t="s">
        <v>2695</v>
      </c>
      <c r="C946" s="29" t="s">
        <v>2767</v>
      </c>
      <c r="D946" s="29" t="s">
        <v>2768</v>
      </c>
      <c r="E946" s="29" t="s">
        <v>2697</v>
      </c>
      <c r="F946" s="29" t="s">
        <v>2767</v>
      </c>
      <c r="G946" s="29" t="s">
        <v>2768</v>
      </c>
      <c r="H946" s="39" t="s">
        <v>2769</v>
      </c>
      <c r="I946" s="29" t="s">
        <v>78</v>
      </c>
      <c r="J946" s="29" t="s">
        <v>132</v>
      </c>
      <c r="K946" s="29"/>
      <c r="L946" s="29" t="s">
        <v>80</v>
      </c>
      <c r="M946" s="29"/>
      <c r="N946" s="30">
        <v>3000</v>
      </c>
      <c r="O946" s="30">
        <v>15.5</v>
      </c>
      <c r="P946" s="30">
        <v>27.5</v>
      </c>
      <c r="Q946" s="31">
        <v>31.5</v>
      </c>
      <c r="R946" s="30">
        <v>423.99</v>
      </c>
      <c r="S946" s="30">
        <v>1.78</v>
      </c>
      <c r="T946" s="30">
        <v>2160</v>
      </c>
      <c r="U946" s="30">
        <v>3840</v>
      </c>
      <c r="V946" s="32">
        <v>8.3000000000000007</v>
      </c>
      <c r="W946" s="30">
        <v>19563</v>
      </c>
      <c r="X946" s="30">
        <v>60</v>
      </c>
      <c r="Y946" s="30">
        <v>0.5</v>
      </c>
      <c r="Z946" s="29" t="s">
        <v>1074</v>
      </c>
      <c r="AA946" s="29" t="s">
        <v>529</v>
      </c>
      <c r="AB946" s="30">
        <v>82</v>
      </c>
      <c r="AC946" s="30">
        <v>81</v>
      </c>
      <c r="AD946" s="29" t="s">
        <v>84</v>
      </c>
      <c r="AE946" s="29" t="s">
        <v>83</v>
      </c>
      <c r="AF946" s="29" t="s">
        <v>1192</v>
      </c>
      <c r="AG946" s="29" t="s">
        <v>1193</v>
      </c>
      <c r="AH946" s="29" t="s">
        <v>86</v>
      </c>
      <c r="AI946" s="29"/>
      <c r="AJ946" s="29" t="s">
        <v>86</v>
      </c>
      <c r="AK946" s="29" t="s">
        <v>86</v>
      </c>
      <c r="AL946" s="29" t="s">
        <v>87</v>
      </c>
      <c r="AM946" s="29" t="s">
        <v>1193</v>
      </c>
      <c r="AN946" s="29" t="s">
        <v>86</v>
      </c>
      <c r="AO946" s="29" t="s">
        <v>86</v>
      </c>
      <c r="AP946" s="29" t="s">
        <v>86</v>
      </c>
      <c r="AQ946" s="29" t="s">
        <v>96</v>
      </c>
      <c r="AR946" s="29"/>
      <c r="AS946" s="29" t="s">
        <v>84</v>
      </c>
      <c r="AT946" s="29" t="s">
        <v>89</v>
      </c>
      <c r="AU946" s="29"/>
      <c r="AV946" s="30">
        <v>1</v>
      </c>
      <c r="AW946" s="29" t="s">
        <v>84</v>
      </c>
      <c r="AX946" s="29" t="s">
        <v>84</v>
      </c>
      <c r="AY946" s="30">
        <v>300</v>
      </c>
      <c r="AZ946" s="30">
        <v>276.3</v>
      </c>
      <c r="BA946" s="30">
        <v>231.3</v>
      </c>
      <c r="BB946" s="30">
        <v>200.3</v>
      </c>
      <c r="BC946" s="29"/>
      <c r="BD946" s="29"/>
      <c r="BE946" s="30">
        <v>43.53</v>
      </c>
      <c r="BF946" s="29"/>
      <c r="BG946" s="30">
        <v>0.22</v>
      </c>
      <c r="BH946" s="30">
        <v>0.22</v>
      </c>
      <c r="BI946" s="29"/>
      <c r="BJ946" s="30">
        <v>0.22</v>
      </c>
      <c r="BK946" s="30">
        <v>134.72999999999999</v>
      </c>
      <c r="BL946" s="30">
        <v>134.72999999999999</v>
      </c>
      <c r="BM946" s="30">
        <v>172.6</v>
      </c>
      <c r="BN946" s="29"/>
      <c r="BO946" s="29"/>
      <c r="BP946" s="30">
        <v>0.27</v>
      </c>
      <c r="BQ946" s="30">
        <v>0.28999999999999998</v>
      </c>
      <c r="BR946" s="30">
        <v>0.28999999999999998</v>
      </c>
      <c r="BS946" s="30">
        <v>44.25</v>
      </c>
      <c r="BT946" s="30">
        <v>137.30000000000001</v>
      </c>
      <c r="BU946" s="29"/>
      <c r="BV946" s="30">
        <v>0</v>
      </c>
      <c r="BW946" s="28">
        <v>262</v>
      </c>
      <c r="BX946" s="33">
        <f t="shared" si="102"/>
        <v>134.71566000000001</v>
      </c>
      <c r="BY946" s="34">
        <f>IF(COUNTIF($G$2:G946,G946)=1,1,0)</f>
        <v>1</v>
      </c>
      <c r="BZ946" s="34">
        <f t="shared" si="103"/>
        <v>2</v>
      </c>
      <c r="CA946" s="28" t="s">
        <v>3405</v>
      </c>
      <c r="CB946" s="34" t="b">
        <f t="shared" si="108"/>
        <v>0</v>
      </c>
      <c r="CC946" s="34" t="b">
        <f t="shared" si="104"/>
        <v>0</v>
      </c>
      <c r="CD946" s="34" t="b">
        <f t="array" ref="CD946">ISNUMBER(SEARCH("Touch Screen",$AJ946))</f>
        <v>0</v>
      </c>
      <c r="CE946" s="34"/>
      <c r="CF946" s="34"/>
      <c r="CG946" s="32">
        <v>50</v>
      </c>
      <c r="CH946" s="28">
        <v>1</v>
      </c>
      <c r="CI946" s="33">
        <f>('2. AC Monitors'!$A$8*'1. Version 7 Dataset'!$R946)+('1. Version 7 Dataset'!$V946*'2. AC Monitors'!$B$8)+'2. AC Monitors'!$C$8</f>
        <v>94.586780000000005</v>
      </c>
      <c r="CJ946" s="35">
        <f>BX946-('2. AC Monitors'!$B$8*V946)</f>
        <v>99.85566</v>
      </c>
      <c r="CK946" s="33">
        <f>IF($CH946=0,CJ946,CJ946-('2. AC Monitors'!$A$15*'1. Version 7 Dataset'!$CG946))</f>
        <v>92.85566</v>
      </c>
      <c r="CL946" s="33">
        <f>IF($CC946=TRUE,'1. Version 7 Dataset'!CK946-($CI946*'2. AC Monitors'!$B$15),'1. Version 7 Dataset'!CK946)</f>
        <v>92.85566</v>
      </c>
      <c r="CM946" s="33">
        <f>IF($CD946=TRUE,CL946-($CI946*'2. AC Monitors'!$D$15),CL946)</f>
        <v>92.85566</v>
      </c>
      <c r="CN946" s="33">
        <f>IF($CB946=TRUE,CM946-($CI946*'2. AC Monitors'!$E$15),CM946)</f>
        <v>92.85566</v>
      </c>
      <c r="CO946" s="33">
        <f>IF($CA946="DC",CN946+(CI946*(1-'2. AC Monitors'!$D$21)),CN946)</f>
        <v>92.85566</v>
      </c>
      <c r="CP946" s="35">
        <f>('2. AC Monitors'!$A$8*'1. Version 7 Dataset'!$R946)+'2. AC Monitors'!$C$8</f>
        <v>59.726779999999998</v>
      </c>
      <c r="CQ946" s="35">
        <f t="shared" si="105"/>
        <v>0</v>
      </c>
      <c r="CR946" s="33">
        <f>(IF(CD946=TRUE,CI946+(CI946*'2. AC Monitors'!$D$15),'1. Version 7 Dataset'!CI946))*0.85</f>
        <v>80.398763000000002</v>
      </c>
      <c r="CS946" s="35">
        <f t="shared" si="106"/>
        <v>0</v>
      </c>
      <c r="CT946" s="35">
        <f>($AZ946*$R946*'3. Signage Displays'!$A$7)+'3. Signage Displays'!$B$7*TANH('3. Signage Displays'!$C$7*('1. Version 7 Dataset'!$R946+'3. Signage Displays'!$D$7)+'3. Signage Displays'!$E$7)+'3. Signage Displays'!$F$7</f>
        <v>45.124197052033296</v>
      </c>
      <c r="CU946" s="36">
        <f>($AZ946*$R946*'3. Signage Displays'!$A$7)</f>
        <v>4.6859374800000007</v>
      </c>
      <c r="CV946" s="37">
        <f>BE946-(AZ946*R946*'3. Signage Displays'!$A$7)</f>
        <v>38.844062520000001</v>
      </c>
      <c r="CW946" s="37">
        <f>IF(CC946=TRUE,CV946-(CT946*'3. Signage Displays'!$A$12),CV946)</f>
        <v>38.844062520000001</v>
      </c>
      <c r="CX946" s="38">
        <f>'3. Signage Displays'!$B$7*TANH('3. Signage Displays'!$C$7*('1. Version 7 Dataset'!R946+'3. Signage Displays'!$D$7)+'3. Signage Displays'!$E$7)+'3. Signage Displays'!$F$7</f>
        <v>40.438259572033289</v>
      </c>
      <c r="CY946" s="28">
        <f t="shared" si="107"/>
        <v>1</v>
      </c>
    </row>
    <row r="947" spans="1:103" s="17" customFormat="1" ht="19.5" customHeight="1">
      <c r="A947" s="28">
        <v>544</v>
      </c>
      <c r="B947" s="29" t="s">
        <v>679</v>
      </c>
      <c r="C947" s="29" t="s">
        <v>767</v>
      </c>
      <c r="D947" s="29" t="s">
        <v>768</v>
      </c>
      <c r="E947" s="29" t="s">
        <v>682</v>
      </c>
      <c r="F947" s="29" t="s">
        <v>769</v>
      </c>
      <c r="G947" s="29" t="s">
        <v>770</v>
      </c>
      <c r="H947" s="29"/>
      <c r="I947" s="29" t="s">
        <v>78</v>
      </c>
      <c r="J947" s="29" t="s">
        <v>79</v>
      </c>
      <c r="K947" s="29"/>
      <c r="L947" s="29" t="s">
        <v>80</v>
      </c>
      <c r="M947" s="29"/>
      <c r="N947" s="30">
        <v>500</v>
      </c>
      <c r="O947" s="30">
        <v>15.5</v>
      </c>
      <c r="P947" s="30">
        <v>27.5</v>
      </c>
      <c r="Q947" s="31">
        <v>31.5</v>
      </c>
      <c r="R947" s="30">
        <v>424.68</v>
      </c>
      <c r="S947" s="30">
        <v>1.78</v>
      </c>
      <c r="T947" s="30">
        <v>2160</v>
      </c>
      <c r="U947" s="30">
        <v>3840</v>
      </c>
      <c r="V947" s="32">
        <v>8.3000000000000007</v>
      </c>
      <c r="W947" s="30">
        <v>19531</v>
      </c>
      <c r="X947" s="30">
        <v>60</v>
      </c>
      <c r="Y947" s="30">
        <v>38.799999999999997</v>
      </c>
      <c r="Z947" s="29" t="s">
        <v>81</v>
      </c>
      <c r="AA947" s="29" t="s">
        <v>529</v>
      </c>
      <c r="AB947" s="30">
        <v>60</v>
      </c>
      <c r="AC947" s="30">
        <v>60</v>
      </c>
      <c r="AD947" s="29" t="s">
        <v>84</v>
      </c>
      <c r="AE947" s="29" t="s">
        <v>84</v>
      </c>
      <c r="AF947" s="29" t="s">
        <v>457</v>
      </c>
      <c r="AG947" s="29"/>
      <c r="AH947" s="29" t="s">
        <v>88</v>
      </c>
      <c r="AI947" s="29" t="s">
        <v>771</v>
      </c>
      <c r="AJ947" s="29" t="s">
        <v>86</v>
      </c>
      <c r="AK947" s="29" t="s">
        <v>86</v>
      </c>
      <c r="AL947" s="29" t="s">
        <v>87</v>
      </c>
      <c r="AM947" s="29"/>
      <c r="AN947" s="29" t="s">
        <v>86</v>
      </c>
      <c r="AO947" s="29" t="s">
        <v>86</v>
      </c>
      <c r="AP947" s="29" t="s">
        <v>86</v>
      </c>
      <c r="AQ947" s="29" t="s">
        <v>96</v>
      </c>
      <c r="AR947" s="29"/>
      <c r="AS947" s="29" t="s">
        <v>84</v>
      </c>
      <c r="AT947" s="29" t="s">
        <v>89</v>
      </c>
      <c r="AU947" s="29"/>
      <c r="AV947" s="29"/>
      <c r="AW947" s="29" t="s">
        <v>84</v>
      </c>
      <c r="AX947" s="29" t="s">
        <v>83</v>
      </c>
      <c r="AY947" s="30">
        <v>250</v>
      </c>
      <c r="AZ947" s="30">
        <v>342.7</v>
      </c>
      <c r="BA947" s="30">
        <v>297.60000000000002</v>
      </c>
      <c r="BB947" s="30">
        <v>200.4</v>
      </c>
      <c r="BC947" s="29"/>
      <c r="BD947" s="29"/>
      <c r="BE947" s="30">
        <v>43.55</v>
      </c>
      <c r="BF947" s="29"/>
      <c r="BG947" s="30">
        <v>0.44</v>
      </c>
      <c r="BH947" s="29"/>
      <c r="BI947" s="29"/>
      <c r="BJ947" s="30">
        <v>0.36</v>
      </c>
      <c r="BK947" s="30">
        <v>136.01</v>
      </c>
      <c r="BL947" s="29"/>
      <c r="BM947" s="30">
        <v>172.8</v>
      </c>
      <c r="BN947" s="29"/>
      <c r="BO947" s="29"/>
      <c r="BP947" s="30">
        <v>0.39</v>
      </c>
      <c r="BQ947" s="30">
        <v>0.47</v>
      </c>
      <c r="BR947" s="30">
        <v>0.32</v>
      </c>
      <c r="BS947" s="30">
        <v>44.28</v>
      </c>
      <c r="BT947" s="30">
        <v>138.41</v>
      </c>
      <c r="BU947" s="29"/>
      <c r="BV947" s="30">
        <v>0</v>
      </c>
      <c r="BW947" s="28">
        <v>544</v>
      </c>
      <c r="BX947" s="33">
        <f t="shared" si="102"/>
        <v>136.02965999999998</v>
      </c>
      <c r="BY947" s="34">
        <f>IF(COUNTIF($G$2:G947,G947)=1,1,0)</f>
        <v>1</v>
      </c>
      <c r="BZ947" s="34">
        <f t="shared" si="103"/>
        <v>2</v>
      </c>
      <c r="CA947" s="28" t="s">
        <v>3405</v>
      </c>
      <c r="CB947" s="34" t="b">
        <f t="shared" si="108"/>
        <v>0</v>
      </c>
      <c r="CC947" s="34" t="b">
        <f t="shared" si="104"/>
        <v>0</v>
      </c>
      <c r="CD947" s="34" t="b">
        <f t="array" ref="CD947">ISNUMBER(SEARCH("Touch Screen",$AJ947))</f>
        <v>0</v>
      </c>
      <c r="CE947" s="34" t="b">
        <v>1</v>
      </c>
      <c r="CF947" s="34"/>
      <c r="CG947" s="32">
        <v>38.799999999999997</v>
      </c>
      <c r="CH947" s="28">
        <v>1</v>
      </c>
      <c r="CI947" s="33">
        <f>('2. AC Monitors'!$A$8*'1. Version 7 Dataset'!$R947)+('1. Version 7 Dataset'!$V947*'2. AC Monitors'!$B$8)+'2. AC Monitors'!$C$8</f>
        <v>94.670960000000008</v>
      </c>
      <c r="CJ947" s="35">
        <f>BX947-('2. AC Monitors'!$B$8*V947)</f>
        <v>101.16965999999996</v>
      </c>
      <c r="CK947" s="33">
        <f>IF($CH947=0,CJ947,CJ947-('2. AC Monitors'!$A$15*'1. Version 7 Dataset'!$CG947))</f>
        <v>95.737659999999963</v>
      </c>
      <c r="CL947" s="33">
        <f>IF($CC947=TRUE,'1. Version 7 Dataset'!CK947-($CI947*'2. AC Monitors'!$B$15),'1. Version 7 Dataset'!CK947)</f>
        <v>95.737659999999963</v>
      </c>
      <c r="CM947" s="33">
        <f>IF($CD947=TRUE,CL947-($CI947*'2. AC Monitors'!$D$15),CL947)</f>
        <v>95.737659999999963</v>
      </c>
      <c r="CN947" s="33">
        <f>IF($CB947=TRUE,CM947-($CI947*'2. AC Monitors'!$E$15),CM947)</f>
        <v>95.737659999999963</v>
      </c>
      <c r="CO947" s="33">
        <f>IF($CA947="DC",CN947+(CI947*(1-'2. AC Monitors'!$D$21)),CN947)</f>
        <v>95.737659999999963</v>
      </c>
      <c r="CP947" s="35">
        <f>('2. AC Monitors'!$A$8*'1. Version 7 Dataset'!$R947)+'2. AC Monitors'!$C$8</f>
        <v>59.810960000000001</v>
      </c>
      <c r="CQ947" s="35">
        <f t="shared" si="105"/>
        <v>0</v>
      </c>
      <c r="CR947" s="33">
        <f>(IF(CD947=TRUE,CI947+(CI947*'2. AC Monitors'!$D$15),'1. Version 7 Dataset'!CI947))*0.85</f>
        <v>80.470316000000011</v>
      </c>
      <c r="CS947" s="35">
        <f t="shared" si="106"/>
        <v>0</v>
      </c>
      <c r="CT947" s="35">
        <f>($AZ947*$R947*'3. Signage Displays'!$A$7)+'3. Signage Displays'!$B$7*TANH('3. Signage Displays'!$C$7*('1. Version 7 Dataset'!$R947+'3. Signage Displays'!$D$7)+'3. Signage Displays'!$E$7)+'3. Signage Displays'!$F$7</f>
        <v>46.299969696425251</v>
      </c>
      <c r="CU947" s="36">
        <f>($AZ947*$R947*'3. Signage Displays'!$A$7)</f>
        <v>5.8215134400000013</v>
      </c>
      <c r="CV947" s="37">
        <f>BE947-(AZ947*R947*'3. Signage Displays'!$A$7)</f>
        <v>37.728486559999993</v>
      </c>
      <c r="CW947" s="37">
        <f>IF(CC947=TRUE,CV947-(CT947*'3. Signage Displays'!$A$12),CV947)</f>
        <v>37.728486559999993</v>
      </c>
      <c r="CX947" s="38">
        <f>'3. Signage Displays'!$B$7*TANH('3. Signage Displays'!$C$7*('1. Version 7 Dataset'!R947+'3. Signage Displays'!$D$7)+'3. Signage Displays'!$E$7)+'3. Signage Displays'!$F$7</f>
        <v>40.478456256425254</v>
      </c>
      <c r="CY947" s="28">
        <f t="shared" si="107"/>
        <v>1</v>
      </c>
    </row>
    <row r="948" spans="1:103" s="17" customFormat="1" ht="19.5" customHeight="1">
      <c r="A948" s="28">
        <v>562</v>
      </c>
      <c r="B948" s="29" t="s">
        <v>2231</v>
      </c>
      <c r="C948" s="29" t="s">
        <v>2475</v>
      </c>
      <c r="D948" s="29" t="s">
        <v>2476</v>
      </c>
      <c r="E948" s="29" t="s">
        <v>2234</v>
      </c>
      <c r="F948" s="29" t="s">
        <v>2475</v>
      </c>
      <c r="G948" s="29" t="s">
        <v>2477</v>
      </c>
      <c r="H948" s="29"/>
      <c r="I948" s="29" t="s">
        <v>78</v>
      </c>
      <c r="J948" s="29" t="s">
        <v>100</v>
      </c>
      <c r="K948" s="29"/>
      <c r="L948" s="29" t="s">
        <v>80</v>
      </c>
      <c r="M948" s="29"/>
      <c r="N948" s="30">
        <v>3000</v>
      </c>
      <c r="O948" s="30">
        <v>15.4</v>
      </c>
      <c r="P948" s="30">
        <v>27.4</v>
      </c>
      <c r="Q948" s="31">
        <v>31.5</v>
      </c>
      <c r="R948" s="30">
        <v>423.99</v>
      </c>
      <c r="S948" s="30">
        <v>1.78</v>
      </c>
      <c r="T948" s="30">
        <v>2160</v>
      </c>
      <c r="U948" s="30">
        <v>3840</v>
      </c>
      <c r="V948" s="32">
        <v>8.3000000000000007</v>
      </c>
      <c r="W948" s="30">
        <v>19563</v>
      </c>
      <c r="X948" s="30">
        <v>60</v>
      </c>
      <c r="Y948" s="30">
        <v>0.4</v>
      </c>
      <c r="Z948" s="29" t="s">
        <v>443</v>
      </c>
      <c r="AA948" s="29" t="s">
        <v>529</v>
      </c>
      <c r="AB948" s="29"/>
      <c r="AC948" s="29"/>
      <c r="AD948" s="29" t="s">
        <v>84</v>
      </c>
      <c r="AE948" s="29" t="s">
        <v>84</v>
      </c>
      <c r="AF948" s="29" t="s">
        <v>2478</v>
      </c>
      <c r="AG948" s="29"/>
      <c r="AH948" s="29" t="s">
        <v>120</v>
      </c>
      <c r="AI948" s="29"/>
      <c r="AJ948" s="29" t="s">
        <v>86</v>
      </c>
      <c r="AK948" s="29" t="s">
        <v>86</v>
      </c>
      <c r="AL948" s="29" t="s">
        <v>87</v>
      </c>
      <c r="AM948" s="29"/>
      <c r="AN948" s="29" t="s">
        <v>86</v>
      </c>
      <c r="AO948" s="29" t="s">
        <v>86</v>
      </c>
      <c r="AP948" s="29" t="s">
        <v>86</v>
      </c>
      <c r="AQ948" s="29" t="s">
        <v>96</v>
      </c>
      <c r="AR948" s="29"/>
      <c r="AS948" s="29" t="s">
        <v>84</v>
      </c>
      <c r="AT948" s="29" t="s">
        <v>89</v>
      </c>
      <c r="AU948" s="29"/>
      <c r="AV948" s="30">
        <v>5</v>
      </c>
      <c r="AW948" s="29" t="s">
        <v>84</v>
      </c>
      <c r="AX948" s="29" t="s">
        <v>84</v>
      </c>
      <c r="AY948" s="30">
        <v>300</v>
      </c>
      <c r="AZ948" s="30">
        <v>254.2</v>
      </c>
      <c r="BA948" s="30">
        <v>230.7</v>
      </c>
      <c r="BB948" s="30">
        <v>200</v>
      </c>
      <c r="BC948" s="29"/>
      <c r="BD948" s="29"/>
      <c r="BE948" s="30">
        <v>42.17</v>
      </c>
      <c r="BF948" s="29"/>
      <c r="BG948" s="30">
        <v>0.19</v>
      </c>
      <c r="BH948" s="30">
        <v>0.19</v>
      </c>
      <c r="BI948" s="29"/>
      <c r="BJ948" s="30">
        <v>0.04</v>
      </c>
      <c r="BK948" s="30">
        <v>130.37</v>
      </c>
      <c r="BL948" s="30">
        <v>130.37</v>
      </c>
      <c r="BM948" s="30">
        <v>172.6</v>
      </c>
      <c r="BN948" s="29"/>
      <c r="BO948" s="29"/>
      <c r="BP948" s="30">
        <v>0.21</v>
      </c>
      <c r="BQ948" s="30">
        <v>0.3</v>
      </c>
      <c r="BR948" s="30">
        <v>0.3</v>
      </c>
      <c r="BS948" s="30">
        <v>41.87</v>
      </c>
      <c r="BT948" s="30">
        <v>130.08000000000001</v>
      </c>
      <c r="BU948" s="29"/>
      <c r="BV948" s="30">
        <v>0</v>
      </c>
      <c r="BW948" s="28">
        <v>562</v>
      </c>
      <c r="BX948" s="33">
        <f t="shared" si="102"/>
        <v>130.37508</v>
      </c>
      <c r="BY948" s="34">
        <f>IF(COUNTIF($G$2:G948,G948)=1,1,0)</f>
        <v>1</v>
      </c>
      <c r="BZ948" s="34">
        <f t="shared" si="103"/>
        <v>2</v>
      </c>
      <c r="CA948" s="28" t="s">
        <v>3405</v>
      </c>
      <c r="CB948" s="34" t="b">
        <f t="shared" si="108"/>
        <v>0</v>
      </c>
      <c r="CC948" s="34" t="b">
        <f t="shared" si="104"/>
        <v>0</v>
      </c>
      <c r="CD948" s="34" t="b">
        <f t="array" ref="CD948">ISNUMBER(SEARCH("Touch Screen",$AJ948))</f>
        <v>0</v>
      </c>
      <c r="CE948" s="34"/>
      <c r="CF948" s="34"/>
      <c r="CG948" s="32">
        <v>50</v>
      </c>
      <c r="CH948" s="28">
        <v>1</v>
      </c>
      <c r="CI948" s="33">
        <f>('2. AC Monitors'!$A$8*'1. Version 7 Dataset'!$R948)+('1. Version 7 Dataset'!$V948*'2. AC Monitors'!$B$8)+'2. AC Monitors'!$C$8</f>
        <v>94.586780000000005</v>
      </c>
      <c r="CJ948" s="35">
        <f>BX948-('2. AC Monitors'!$B$8*V948)</f>
        <v>95.515079999999983</v>
      </c>
      <c r="CK948" s="33">
        <f>IF($CH948=0,CJ948,CJ948-('2. AC Monitors'!$A$15*'1. Version 7 Dataset'!$CG948))</f>
        <v>88.515079999999983</v>
      </c>
      <c r="CL948" s="33">
        <f>IF($CC948=TRUE,'1. Version 7 Dataset'!CK948-($CI948*'2. AC Monitors'!$B$15),'1. Version 7 Dataset'!CK948)</f>
        <v>88.515079999999983</v>
      </c>
      <c r="CM948" s="33">
        <f>IF($CD948=TRUE,CL948-($CI948*'2. AC Monitors'!$D$15),CL948)</f>
        <v>88.515079999999983</v>
      </c>
      <c r="CN948" s="33">
        <f>IF($CB948=TRUE,CM948-($CI948*'2. AC Monitors'!$E$15),CM948)</f>
        <v>88.515079999999983</v>
      </c>
      <c r="CO948" s="33">
        <f>IF($CA948="DC",CN948+(CI948*(1-'2. AC Monitors'!$D$21)),CN948)</f>
        <v>88.515079999999983</v>
      </c>
      <c r="CP948" s="35">
        <f>('2. AC Monitors'!$A$8*'1. Version 7 Dataset'!$R948)+'2. AC Monitors'!$C$8</f>
        <v>59.726779999999998</v>
      </c>
      <c r="CQ948" s="35">
        <f t="shared" si="105"/>
        <v>0</v>
      </c>
      <c r="CR948" s="33">
        <f>(IF(CD948=TRUE,CI948+(CI948*'2. AC Monitors'!$D$15),'1. Version 7 Dataset'!CI948))*0.85</f>
        <v>80.398763000000002</v>
      </c>
      <c r="CS948" s="35">
        <f t="shared" si="106"/>
        <v>0</v>
      </c>
      <c r="CT948" s="35">
        <f>($AZ948*$R948*'3. Signage Displays'!$A$7)+'3. Signage Displays'!$B$7*TANH('3. Signage Displays'!$C$7*('1. Version 7 Dataset'!$R948+'3. Signage Displays'!$D$7)+'3. Signage Displays'!$E$7)+'3. Signage Displays'!$F$7</f>
        <v>44.749389892033292</v>
      </c>
      <c r="CU948" s="36">
        <f>($AZ948*$R948*'3. Signage Displays'!$A$7)</f>
        <v>4.3111303200000002</v>
      </c>
      <c r="CV948" s="37">
        <f>BE948-(AZ948*R948*'3. Signage Displays'!$A$7)</f>
        <v>37.858869679999998</v>
      </c>
      <c r="CW948" s="37">
        <f>IF(CC948=TRUE,CV948-(CT948*'3. Signage Displays'!$A$12),CV948)</f>
        <v>37.858869679999998</v>
      </c>
      <c r="CX948" s="38">
        <f>'3. Signage Displays'!$B$7*TANH('3. Signage Displays'!$C$7*('1. Version 7 Dataset'!R948+'3. Signage Displays'!$D$7)+'3. Signage Displays'!$E$7)+'3. Signage Displays'!$F$7</f>
        <v>40.438259572033289</v>
      </c>
      <c r="CY948" s="28">
        <f t="shared" si="107"/>
        <v>1</v>
      </c>
    </row>
    <row r="949" spans="1:103" s="17" customFormat="1" ht="19.5" customHeight="1">
      <c r="A949" s="28">
        <v>1116</v>
      </c>
      <c r="B949" s="29" t="s">
        <v>446</v>
      </c>
      <c r="C949" s="29" t="s">
        <v>525</v>
      </c>
      <c r="D949" s="29" t="s">
        <v>526</v>
      </c>
      <c r="E949" s="29" t="s">
        <v>449</v>
      </c>
      <c r="F949" s="29" t="s">
        <v>527</v>
      </c>
      <c r="G949" s="29" t="s">
        <v>528</v>
      </c>
      <c r="H949" s="29"/>
      <c r="I949" s="29" t="s">
        <v>78</v>
      </c>
      <c r="J949" s="29" t="s">
        <v>132</v>
      </c>
      <c r="K949" s="29"/>
      <c r="L949" s="29" t="s">
        <v>80</v>
      </c>
      <c r="M949" s="29"/>
      <c r="N949" s="30">
        <v>500</v>
      </c>
      <c r="O949" s="30">
        <v>15.7</v>
      </c>
      <c r="P949" s="30">
        <v>27.9</v>
      </c>
      <c r="Q949" s="31">
        <v>32</v>
      </c>
      <c r="R949" s="30">
        <v>437.63</v>
      </c>
      <c r="S949" s="30">
        <v>1.78</v>
      </c>
      <c r="T949" s="30">
        <v>2160</v>
      </c>
      <c r="U949" s="30">
        <v>3840</v>
      </c>
      <c r="V949" s="32">
        <v>8.3000000000000007</v>
      </c>
      <c r="W949" s="30">
        <v>18953</v>
      </c>
      <c r="X949" s="30">
        <v>60</v>
      </c>
      <c r="Y949" s="30">
        <v>49.4</v>
      </c>
      <c r="Z949" s="29" t="s">
        <v>443</v>
      </c>
      <c r="AA949" s="29" t="s">
        <v>529</v>
      </c>
      <c r="AB949" s="30">
        <v>60</v>
      </c>
      <c r="AC949" s="30">
        <v>60</v>
      </c>
      <c r="AD949" s="29" t="s">
        <v>84</v>
      </c>
      <c r="AE949" s="29" t="s">
        <v>84</v>
      </c>
      <c r="AF949" s="29" t="s">
        <v>530</v>
      </c>
      <c r="AG949" s="29" t="s">
        <v>531</v>
      </c>
      <c r="AH949" s="29" t="s">
        <v>86</v>
      </c>
      <c r="AI949" s="29"/>
      <c r="AJ949" s="29" t="s">
        <v>86</v>
      </c>
      <c r="AK949" s="29" t="s">
        <v>86</v>
      </c>
      <c r="AL949" s="29" t="s">
        <v>87</v>
      </c>
      <c r="AM949" s="29" t="s">
        <v>531</v>
      </c>
      <c r="AN949" s="29" t="s">
        <v>86</v>
      </c>
      <c r="AO949" s="29" t="s">
        <v>86</v>
      </c>
      <c r="AP949" s="29" t="s">
        <v>86</v>
      </c>
      <c r="AQ949" s="29" t="s">
        <v>96</v>
      </c>
      <c r="AR949" s="29"/>
      <c r="AS949" s="29" t="s">
        <v>84</v>
      </c>
      <c r="AT949" s="29" t="s">
        <v>89</v>
      </c>
      <c r="AU949" s="29"/>
      <c r="AV949" s="30">
        <v>40</v>
      </c>
      <c r="AW949" s="29" t="s">
        <v>84</v>
      </c>
      <c r="AX949" s="29" t="s">
        <v>83</v>
      </c>
      <c r="AY949" s="30">
        <v>350</v>
      </c>
      <c r="AZ949" s="30">
        <v>315.3</v>
      </c>
      <c r="BA949" s="30">
        <v>284.2</v>
      </c>
      <c r="BB949" s="30">
        <v>200</v>
      </c>
      <c r="BC949" s="29"/>
      <c r="BD949" s="29"/>
      <c r="BE949" s="30">
        <v>47.49</v>
      </c>
      <c r="BF949" s="29"/>
      <c r="BG949" s="30">
        <v>0.48</v>
      </c>
      <c r="BH949" s="30">
        <v>0.48</v>
      </c>
      <c r="BI949" s="29"/>
      <c r="BJ949" s="30">
        <v>0.35</v>
      </c>
      <c r="BK949" s="30">
        <v>148.35</v>
      </c>
      <c r="BL949" s="30">
        <v>148.35</v>
      </c>
      <c r="BM949" s="30">
        <v>177.1</v>
      </c>
      <c r="BN949" s="29"/>
      <c r="BO949" s="29"/>
      <c r="BP949" s="30">
        <v>0.5</v>
      </c>
      <c r="BQ949" s="30">
        <v>0.55000000000000004</v>
      </c>
      <c r="BR949" s="30">
        <v>0.55000000000000004</v>
      </c>
      <c r="BS949" s="30">
        <v>47.76</v>
      </c>
      <c r="BT949" s="30">
        <v>149.57</v>
      </c>
      <c r="BU949" s="29"/>
      <c r="BV949" s="30">
        <v>0</v>
      </c>
      <c r="BW949" s="28">
        <v>1116</v>
      </c>
      <c r="BX949" s="33">
        <f t="shared" si="102"/>
        <v>148.33746000000002</v>
      </c>
      <c r="BY949" s="34">
        <f>IF(COUNTIF($G$2:G949,G949)=1,1,0)</f>
        <v>1</v>
      </c>
      <c r="BZ949" s="34">
        <f t="shared" si="103"/>
        <v>2</v>
      </c>
      <c r="CA949" s="28" t="s">
        <v>3405</v>
      </c>
      <c r="CB949" s="34" t="b">
        <f t="shared" si="108"/>
        <v>0</v>
      </c>
      <c r="CC949" s="34" t="b">
        <f t="shared" si="104"/>
        <v>0</v>
      </c>
      <c r="CD949" s="34" t="b">
        <f t="array" ref="CD949">ISNUMBER(SEARCH("Touch Screen",$AJ949))</f>
        <v>0</v>
      </c>
      <c r="CE949" s="34"/>
      <c r="CF949" s="34"/>
      <c r="CG949" s="32">
        <v>49.4</v>
      </c>
      <c r="CH949" s="28">
        <v>1</v>
      </c>
      <c r="CI949" s="33">
        <f>('2. AC Monitors'!$A$8*'1. Version 7 Dataset'!$R949)+('1. Version 7 Dataset'!$V949*'2. AC Monitors'!$B$8)+'2. AC Monitors'!$C$8</f>
        <v>96.250860000000003</v>
      </c>
      <c r="CJ949" s="35">
        <f>BX949-('2. AC Monitors'!$B$8*V949)</f>
        <v>113.47746000000001</v>
      </c>
      <c r="CK949" s="33">
        <f>IF($CH949=0,CJ949,CJ949-('2. AC Monitors'!$A$15*'1. Version 7 Dataset'!$CG949))</f>
        <v>106.56146000000001</v>
      </c>
      <c r="CL949" s="33">
        <f>IF($CC949=TRUE,'1. Version 7 Dataset'!CK949-($CI949*'2. AC Monitors'!$B$15),'1. Version 7 Dataset'!CK949)</f>
        <v>106.56146000000001</v>
      </c>
      <c r="CM949" s="33">
        <f>IF($CD949=TRUE,CL949-($CI949*'2. AC Monitors'!$D$15),CL949)</f>
        <v>106.56146000000001</v>
      </c>
      <c r="CN949" s="33">
        <f>IF($CB949=TRUE,CM949-($CI949*'2. AC Monitors'!$E$15),CM949)</f>
        <v>106.56146000000001</v>
      </c>
      <c r="CO949" s="33">
        <f>IF($CA949="DC",CN949+(CI949*(1-'2. AC Monitors'!$D$21)),CN949)</f>
        <v>106.56146000000001</v>
      </c>
      <c r="CP949" s="35">
        <f>('2. AC Monitors'!$A$8*'1. Version 7 Dataset'!$R949)+'2. AC Monitors'!$C$8</f>
        <v>61.390859999999996</v>
      </c>
      <c r="CQ949" s="35">
        <f t="shared" si="105"/>
        <v>0</v>
      </c>
      <c r="CR949" s="33">
        <f>(IF(CD949=TRUE,CI949+(CI949*'2. AC Monitors'!$D$15),'1. Version 7 Dataset'!CI949))*0.85</f>
        <v>81.813231000000002</v>
      </c>
      <c r="CS949" s="35">
        <f t="shared" si="106"/>
        <v>0</v>
      </c>
      <c r="CT949" s="35">
        <f>($AZ949*$R949*'3. Signage Displays'!$A$7)+'3. Signage Displays'!$B$7*TANH('3. Signage Displays'!$C$7*('1. Version 7 Dataset'!$R949+'3. Signage Displays'!$D$7)+'3. Signage Displays'!$E$7)+'3. Signage Displays'!$F$7</f>
        <v>46.75137429571685</v>
      </c>
      <c r="CU949" s="36">
        <f>($AZ949*$R949*'3. Signage Displays'!$A$7)</f>
        <v>5.5193895600000005</v>
      </c>
      <c r="CV949" s="37">
        <f>BE949-(AZ949*R949*'3. Signage Displays'!$A$7)</f>
        <v>41.970610440000002</v>
      </c>
      <c r="CW949" s="37">
        <f>IF(CC949=TRUE,CV949-(CT949*'3. Signage Displays'!$A$12),CV949)</f>
        <v>41.970610440000002</v>
      </c>
      <c r="CX949" s="38">
        <f>'3. Signage Displays'!$B$7*TANH('3. Signage Displays'!$C$7*('1. Version 7 Dataset'!R949+'3. Signage Displays'!$D$7)+'3. Signage Displays'!$E$7)+'3. Signage Displays'!$F$7</f>
        <v>41.23198473571685</v>
      </c>
      <c r="CY949" s="28">
        <f t="shared" si="107"/>
        <v>0</v>
      </c>
    </row>
    <row r="950" spans="1:103" s="17" customFormat="1" ht="19.5" customHeight="1">
      <c r="A950" s="28">
        <v>1123</v>
      </c>
      <c r="B950" s="29" t="s">
        <v>808</v>
      </c>
      <c r="C950" s="29" t="s">
        <v>916</v>
      </c>
      <c r="D950" s="29" t="s">
        <v>917</v>
      </c>
      <c r="E950" s="29" t="s">
        <v>814</v>
      </c>
      <c r="F950" s="29" t="s">
        <v>918</v>
      </c>
      <c r="G950" s="29" t="s">
        <v>919</v>
      </c>
      <c r="H950" s="29"/>
      <c r="I950" s="29" t="s">
        <v>78</v>
      </c>
      <c r="J950" s="29" t="s">
        <v>79</v>
      </c>
      <c r="K950" s="29"/>
      <c r="L950" s="29" t="s">
        <v>80</v>
      </c>
      <c r="M950" s="29"/>
      <c r="N950" s="30">
        <v>1000</v>
      </c>
      <c r="O950" s="30">
        <v>11.7</v>
      </c>
      <c r="P950" s="30">
        <v>20.7</v>
      </c>
      <c r="Q950" s="31">
        <v>23.8</v>
      </c>
      <c r="R950" s="30">
        <v>242.18</v>
      </c>
      <c r="S950" s="30">
        <v>1.78</v>
      </c>
      <c r="T950" s="30">
        <v>2160</v>
      </c>
      <c r="U950" s="30">
        <v>3840</v>
      </c>
      <c r="V950" s="32">
        <v>8.3000000000000007</v>
      </c>
      <c r="W950" s="30">
        <v>34249</v>
      </c>
      <c r="X950" s="30">
        <v>60</v>
      </c>
      <c r="Y950" s="30">
        <v>39</v>
      </c>
      <c r="Z950" s="29" t="s">
        <v>81</v>
      </c>
      <c r="AA950" s="29" t="s">
        <v>529</v>
      </c>
      <c r="AB950" s="30">
        <v>60</v>
      </c>
      <c r="AC950" s="30">
        <v>60</v>
      </c>
      <c r="AD950" s="29" t="s">
        <v>84</v>
      </c>
      <c r="AE950" s="29" t="s">
        <v>84</v>
      </c>
      <c r="AF950" s="29" t="s">
        <v>85</v>
      </c>
      <c r="AG950" s="29"/>
      <c r="AH950" s="29" t="s">
        <v>86</v>
      </c>
      <c r="AI950" s="29"/>
      <c r="AJ950" s="29" t="s">
        <v>86</v>
      </c>
      <c r="AK950" s="29" t="s">
        <v>86</v>
      </c>
      <c r="AL950" s="29" t="s">
        <v>87</v>
      </c>
      <c r="AM950" s="29"/>
      <c r="AN950" s="29" t="s">
        <v>86</v>
      </c>
      <c r="AO950" s="29" t="s">
        <v>86</v>
      </c>
      <c r="AP950" s="29" t="s">
        <v>86</v>
      </c>
      <c r="AQ950" s="29" t="s">
        <v>96</v>
      </c>
      <c r="AR950" s="29"/>
      <c r="AS950" s="29" t="s">
        <v>84</v>
      </c>
      <c r="AT950" s="29" t="s">
        <v>89</v>
      </c>
      <c r="AU950" s="29"/>
      <c r="AV950" s="30">
        <v>5</v>
      </c>
      <c r="AW950" s="29" t="s">
        <v>84</v>
      </c>
      <c r="AX950" s="29" t="s">
        <v>83</v>
      </c>
      <c r="AY950" s="30">
        <v>350</v>
      </c>
      <c r="AZ950" s="30">
        <v>326.89999999999998</v>
      </c>
      <c r="BA950" s="30">
        <v>222.1</v>
      </c>
      <c r="BB950" s="30">
        <v>200.4</v>
      </c>
      <c r="BC950" s="29"/>
      <c r="BD950" s="29"/>
      <c r="BE950" s="30">
        <v>29.5</v>
      </c>
      <c r="BF950" s="29"/>
      <c r="BG950" s="30">
        <v>0.99</v>
      </c>
      <c r="BH950" s="30">
        <v>0.3</v>
      </c>
      <c r="BI950" s="29"/>
      <c r="BJ950" s="30">
        <v>0.3</v>
      </c>
      <c r="BK950" s="30">
        <v>96.09</v>
      </c>
      <c r="BL950" s="30">
        <v>96.09</v>
      </c>
      <c r="BM950" s="30">
        <v>119.2</v>
      </c>
      <c r="BN950" s="29"/>
      <c r="BO950" s="29"/>
      <c r="BP950" s="30">
        <v>0.31</v>
      </c>
      <c r="BQ950" s="30">
        <v>1.02</v>
      </c>
      <c r="BR950" s="30">
        <v>0.34</v>
      </c>
      <c r="BS950" s="30">
        <v>29.59</v>
      </c>
      <c r="BT950" s="30">
        <v>96.52</v>
      </c>
      <c r="BU950" s="29"/>
      <c r="BV950" s="30">
        <v>0</v>
      </c>
      <c r="BW950" s="28">
        <v>1123</v>
      </c>
      <c r="BX950" s="33">
        <f t="shared" si="102"/>
        <v>96.084059999999994</v>
      </c>
      <c r="BY950" s="34">
        <f>IF(COUNTIF($G$2:G950,G950)=1,1,0)</f>
        <v>1</v>
      </c>
      <c r="BZ950" s="34">
        <f t="shared" si="103"/>
        <v>2</v>
      </c>
      <c r="CA950" s="28" t="s">
        <v>3405</v>
      </c>
      <c r="CB950" s="34" t="b">
        <f t="shared" si="108"/>
        <v>0</v>
      </c>
      <c r="CC950" s="34" t="b">
        <f t="shared" si="104"/>
        <v>0</v>
      </c>
      <c r="CD950" s="34" t="b">
        <f t="array" ref="CD950">ISNUMBER(SEARCH("Touch Screen",$AJ950))</f>
        <v>0</v>
      </c>
      <c r="CE950" s="34"/>
      <c r="CF950" s="34"/>
      <c r="CG950" s="32">
        <v>39</v>
      </c>
      <c r="CH950" s="28">
        <v>1</v>
      </c>
      <c r="CI950" s="33">
        <f>('2. AC Monitors'!$A$8*'1. Version 7 Dataset'!$R950)+('1. Version 7 Dataset'!$V950*'2. AC Monitors'!$B$8)+'2. AC Monitors'!$C$8</f>
        <v>72.405960000000007</v>
      </c>
      <c r="CJ950" s="35">
        <f>BX950-('2. AC Monitors'!$B$8*V950)</f>
        <v>61.224059999999987</v>
      </c>
      <c r="CK950" s="33">
        <f>IF($CH950=0,CJ950,CJ950-('2. AC Monitors'!$A$15*'1. Version 7 Dataset'!$CG950))</f>
        <v>55.764059999999986</v>
      </c>
      <c r="CL950" s="33">
        <f>IF($CC950=TRUE,'1. Version 7 Dataset'!CK950-($CI950*'2. AC Monitors'!$B$15),'1. Version 7 Dataset'!CK950)</f>
        <v>55.764059999999986</v>
      </c>
      <c r="CM950" s="33">
        <f>IF($CD950=TRUE,CL950-($CI950*'2. AC Monitors'!$D$15),CL950)</f>
        <v>55.764059999999986</v>
      </c>
      <c r="CN950" s="33">
        <f>IF($CB950=TRUE,CM950-($CI950*'2. AC Monitors'!$E$15),CM950)</f>
        <v>55.764059999999986</v>
      </c>
      <c r="CO950" s="33">
        <f>IF($CA950="DC",CN950+(CI950*(1-'2. AC Monitors'!$D$21)),CN950)</f>
        <v>55.764059999999986</v>
      </c>
      <c r="CP950" s="35">
        <f>('2. AC Monitors'!$A$8*'1. Version 7 Dataset'!$R950)+'2. AC Monitors'!$C$8</f>
        <v>37.545960000000001</v>
      </c>
      <c r="CQ950" s="35">
        <f t="shared" si="105"/>
        <v>0</v>
      </c>
      <c r="CR950" s="33">
        <f>(IF(CD950=TRUE,CI950+(CI950*'2. AC Monitors'!$D$15),'1. Version 7 Dataset'!CI950))*0.85</f>
        <v>61.545066000000006</v>
      </c>
      <c r="CS950" s="35">
        <f t="shared" si="106"/>
        <v>0</v>
      </c>
      <c r="CT950" s="35">
        <f>($AZ950*$R950*'3. Signage Displays'!$A$7)+'3. Signage Displays'!$B$7*TANH('3. Signage Displays'!$C$7*('1. Version 7 Dataset'!$R950+'3. Signage Displays'!$D$7)+'3. Signage Displays'!$E$7)+'3. Signage Displays'!$F$7</f>
        <v>32.876273052701336</v>
      </c>
      <c r="CU950" s="36">
        <f>($AZ950*$R950*'3. Signage Displays'!$A$7)</f>
        <v>3.16674568</v>
      </c>
      <c r="CV950" s="37">
        <f>BE950-(AZ950*R950*'3. Signage Displays'!$A$7)</f>
        <v>26.333254320000002</v>
      </c>
      <c r="CW950" s="37">
        <f>IF(CC950=TRUE,CV950-(CT950*'3. Signage Displays'!$A$12),CV950)</f>
        <v>26.333254320000002</v>
      </c>
      <c r="CX950" s="38">
        <f>'3. Signage Displays'!$B$7*TANH('3. Signage Displays'!$C$7*('1. Version 7 Dataset'!R950+'3. Signage Displays'!$D$7)+'3. Signage Displays'!$E$7)+'3. Signage Displays'!$F$7</f>
        <v>29.709527372701334</v>
      </c>
      <c r="CY950" s="28">
        <f t="shared" si="107"/>
        <v>1</v>
      </c>
    </row>
    <row r="951" spans="1:103" s="17" customFormat="1" ht="19.5" customHeight="1">
      <c r="A951" s="28">
        <v>1130</v>
      </c>
      <c r="B951" s="29" t="s">
        <v>808</v>
      </c>
      <c r="C951" s="29" t="s">
        <v>1078</v>
      </c>
      <c r="D951" s="29" t="s">
        <v>1079</v>
      </c>
      <c r="E951" s="29" t="s">
        <v>814</v>
      </c>
      <c r="F951" s="29" t="s">
        <v>1078</v>
      </c>
      <c r="G951" s="29" t="s">
        <v>1079</v>
      </c>
      <c r="H951" s="29"/>
      <c r="I951" s="29" t="s">
        <v>78</v>
      </c>
      <c r="J951" s="29" t="s">
        <v>88</v>
      </c>
      <c r="K951" s="29" t="s">
        <v>1080</v>
      </c>
      <c r="L951" s="29" t="s">
        <v>80</v>
      </c>
      <c r="M951" s="29"/>
      <c r="N951" s="30">
        <v>1000</v>
      </c>
      <c r="O951" s="30">
        <v>15.5</v>
      </c>
      <c r="P951" s="30">
        <v>27.5</v>
      </c>
      <c r="Q951" s="31">
        <v>31.5</v>
      </c>
      <c r="R951" s="30">
        <v>424.68</v>
      </c>
      <c r="S951" s="30">
        <v>1.78</v>
      </c>
      <c r="T951" s="30">
        <v>2160</v>
      </c>
      <c r="U951" s="30">
        <v>3840</v>
      </c>
      <c r="V951" s="32">
        <v>8.3000000000000007</v>
      </c>
      <c r="W951" s="30">
        <v>19531</v>
      </c>
      <c r="X951" s="30">
        <v>60</v>
      </c>
      <c r="Y951" s="30">
        <v>0.4</v>
      </c>
      <c r="Z951" s="29" t="s">
        <v>986</v>
      </c>
      <c r="AA951" s="29" t="s">
        <v>529</v>
      </c>
      <c r="AB951" s="30">
        <v>72</v>
      </c>
      <c r="AC951" s="30">
        <v>66</v>
      </c>
      <c r="AD951" s="29" t="s">
        <v>84</v>
      </c>
      <c r="AE951" s="29" t="s">
        <v>83</v>
      </c>
      <c r="AF951" s="29" t="s">
        <v>188</v>
      </c>
      <c r="AG951" s="29"/>
      <c r="AH951" s="29" t="s">
        <v>86</v>
      </c>
      <c r="AI951" s="29"/>
      <c r="AJ951" s="29" t="s">
        <v>86</v>
      </c>
      <c r="AK951" s="29" t="s">
        <v>86</v>
      </c>
      <c r="AL951" s="29" t="s">
        <v>87</v>
      </c>
      <c r="AM951" s="29"/>
      <c r="AN951" s="29" t="s">
        <v>86</v>
      </c>
      <c r="AO951" s="29" t="s">
        <v>86</v>
      </c>
      <c r="AP951" s="29" t="s">
        <v>86</v>
      </c>
      <c r="AQ951" s="29" t="s">
        <v>96</v>
      </c>
      <c r="AR951" s="29"/>
      <c r="AS951" s="29" t="s">
        <v>84</v>
      </c>
      <c r="AT951" s="29" t="s">
        <v>89</v>
      </c>
      <c r="AU951" s="29"/>
      <c r="AV951" s="30">
        <v>5</v>
      </c>
      <c r="AW951" s="29" t="s">
        <v>84</v>
      </c>
      <c r="AX951" s="29" t="s">
        <v>84</v>
      </c>
      <c r="AY951" s="30">
        <v>300</v>
      </c>
      <c r="AZ951" s="30">
        <v>326.5</v>
      </c>
      <c r="BA951" s="30">
        <v>271.39999999999998</v>
      </c>
      <c r="BB951" s="30">
        <v>200.1</v>
      </c>
      <c r="BC951" s="29"/>
      <c r="BD951" s="29"/>
      <c r="BE951" s="30">
        <v>44.21</v>
      </c>
      <c r="BF951" s="29"/>
      <c r="BG951" s="30">
        <v>0.33</v>
      </c>
      <c r="BH951" s="30">
        <v>0.25</v>
      </c>
      <c r="BI951" s="29"/>
      <c r="BJ951" s="30">
        <v>0.24</v>
      </c>
      <c r="BK951" s="30">
        <v>137.43</v>
      </c>
      <c r="BL951" s="30">
        <v>137.43</v>
      </c>
      <c r="BM951" s="30">
        <v>172.8</v>
      </c>
      <c r="BN951" s="29"/>
      <c r="BO951" s="29"/>
      <c r="BP951" s="30">
        <v>0.27</v>
      </c>
      <c r="BQ951" s="30">
        <v>0.36</v>
      </c>
      <c r="BR951" s="30">
        <v>0.28000000000000003</v>
      </c>
      <c r="BS951" s="30">
        <v>43.99</v>
      </c>
      <c r="BT951" s="30">
        <v>136.91999999999999</v>
      </c>
      <c r="BU951" s="29"/>
      <c r="BV951" s="30">
        <v>0</v>
      </c>
      <c r="BW951" s="28">
        <v>1130</v>
      </c>
      <c r="BX951" s="33">
        <f t="shared" si="102"/>
        <v>137.42687999999998</v>
      </c>
      <c r="BY951" s="34">
        <f>IF(COUNTIF($G$2:G951,G951)=1,1,0)</f>
        <v>1</v>
      </c>
      <c r="BZ951" s="34">
        <f t="shared" si="103"/>
        <v>2</v>
      </c>
      <c r="CA951" s="28" t="s">
        <v>3405</v>
      </c>
      <c r="CB951" s="34" t="b">
        <f t="shared" si="108"/>
        <v>0</v>
      </c>
      <c r="CC951" s="34" t="b">
        <f t="shared" si="104"/>
        <v>0</v>
      </c>
      <c r="CD951" s="34" t="b">
        <f t="array" ref="CD951">ISNUMBER(SEARCH("Touch Screen",$AJ951))</f>
        <v>0</v>
      </c>
      <c r="CE951" s="34"/>
      <c r="CF951" s="34"/>
      <c r="CG951" s="32">
        <v>50</v>
      </c>
      <c r="CH951" s="28">
        <v>1</v>
      </c>
      <c r="CI951" s="33">
        <f>('2. AC Monitors'!$A$8*'1. Version 7 Dataset'!$R951)+('1. Version 7 Dataset'!$V951*'2. AC Monitors'!$B$8)+'2. AC Monitors'!$C$8</f>
        <v>94.670960000000008</v>
      </c>
      <c r="CJ951" s="35">
        <f>BX951-('2. AC Monitors'!$B$8*V951)</f>
        <v>102.56687999999997</v>
      </c>
      <c r="CK951" s="33">
        <f>IF($CH951=0,CJ951,CJ951-('2. AC Monitors'!$A$15*'1. Version 7 Dataset'!$CG951))</f>
        <v>95.566879999999969</v>
      </c>
      <c r="CL951" s="33">
        <f>IF($CC951=TRUE,'1. Version 7 Dataset'!CK951-($CI951*'2. AC Monitors'!$B$15),'1. Version 7 Dataset'!CK951)</f>
        <v>95.566879999999969</v>
      </c>
      <c r="CM951" s="33">
        <f>IF($CD951=TRUE,CL951-($CI951*'2. AC Monitors'!$D$15),CL951)</f>
        <v>95.566879999999969</v>
      </c>
      <c r="CN951" s="33">
        <f>IF($CB951=TRUE,CM951-($CI951*'2. AC Monitors'!$E$15),CM951)</f>
        <v>95.566879999999969</v>
      </c>
      <c r="CO951" s="33">
        <f>IF($CA951="DC",CN951+(CI951*(1-'2. AC Monitors'!$D$21)),CN951)</f>
        <v>95.566879999999969</v>
      </c>
      <c r="CP951" s="35">
        <f>('2. AC Monitors'!$A$8*'1. Version 7 Dataset'!$R951)+'2. AC Monitors'!$C$8</f>
        <v>59.810960000000001</v>
      </c>
      <c r="CQ951" s="35">
        <f t="shared" si="105"/>
        <v>0</v>
      </c>
      <c r="CR951" s="33">
        <f>(IF(CD951=TRUE,CI951+(CI951*'2. AC Monitors'!$D$15),'1. Version 7 Dataset'!CI951))*0.85</f>
        <v>80.470316000000011</v>
      </c>
      <c r="CS951" s="35">
        <f t="shared" si="106"/>
        <v>0</v>
      </c>
      <c r="CT951" s="35">
        <f>($AZ951*$R951*'3. Signage Displays'!$A$7)+'3. Signage Displays'!$B$7*TANH('3. Signage Displays'!$C$7*('1. Version 7 Dataset'!$R951+'3. Signage Displays'!$D$7)+'3. Signage Displays'!$E$7)+'3. Signage Displays'!$F$7</f>
        <v>46.024777056425251</v>
      </c>
      <c r="CU951" s="36">
        <f>($AZ951*$R951*'3. Signage Displays'!$A$7)</f>
        <v>5.5463208000000002</v>
      </c>
      <c r="CV951" s="37">
        <f>BE951-(AZ951*R951*'3. Signage Displays'!$A$7)</f>
        <v>38.663679200000004</v>
      </c>
      <c r="CW951" s="37">
        <f>IF(CC951=TRUE,CV951-(CT951*'3. Signage Displays'!$A$12),CV951)</f>
        <v>38.663679200000004</v>
      </c>
      <c r="CX951" s="38">
        <f>'3. Signage Displays'!$B$7*TANH('3. Signage Displays'!$C$7*('1. Version 7 Dataset'!R951+'3. Signage Displays'!$D$7)+'3. Signage Displays'!$E$7)+'3. Signage Displays'!$F$7</f>
        <v>40.478456256425254</v>
      </c>
      <c r="CY951" s="28">
        <f t="shared" si="107"/>
        <v>1</v>
      </c>
    </row>
    <row r="952" spans="1:103" s="17" customFormat="1" ht="19.5" customHeight="1">
      <c r="A952" s="28">
        <v>658</v>
      </c>
      <c r="B952" s="29" t="s">
        <v>1871</v>
      </c>
      <c r="C952" s="29" t="s">
        <v>1893</v>
      </c>
      <c r="D952" s="29" t="s">
        <v>1894</v>
      </c>
      <c r="E952" s="29" t="s">
        <v>1873</v>
      </c>
      <c r="F952" s="29" t="s">
        <v>1893</v>
      </c>
      <c r="G952" s="29" t="s">
        <v>1894</v>
      </c>
      <c r="H952" s="29" t="s">
        <v>1895</v>
      </c>
      <c r="I952" s="29" t="s">
        <v>78</v>
      </c>
      <c r="J952" s="29" t="s">
        <v>79</v>
      </c>
      <c r="K952" s="29"/>
      <c r="L952" s="29" t="s">
        <v>80</v>
      </c>
      <c r="M952" s="29"/>
      <c r="N952" s="30">
        <v>1200</v>
      </c>
      <c r="O952" s="30">
        <v>10.5</v>
      </c>
      <c r="P952" s="30">
        <v>18.7</v>
      </c>
      <c r="Q952" s="31">
        <v>21.5</v>
      </c>
      <c r="R952" s="30">
        <v>196.7</v>
      </c>
      <c r="S952" s="30">
        <v>1.78</v>
      </c>
      <c r="T952" s="30">
        <v>2304</v>
      </c>
      <c r="U952" s="30">
        <v>4096</v>
      </c>
      <c r="V952" s="32">
        <v>9.4</v>
      </c>
      <c r="W952" s="30">
        <v>47987</v>
      </c>
      <c r="X952" s="30">
        <v>60</v>
      </c>
      <c r="Y952" s="30">
        <v>99</v>
      </c>
      <c r="Z952" s="29" t="s">
        <v>1077</v>
      </c>
      <c r="AA952" s="29" t="s">
        <v>86</v>
      </c>
      <c r="AB952" s="29"/>
      <c r="AC952" s="29"/>
      <c r="AD952" s="29" t="s">
        <v>84</v>
      </c>
      <c r="AE952" s="29" t="s">
        <v>83</v>
      </c>
      <c r="AF952" s="29" t="s">
        <v>88</v>
      </c>
      <c r="AG952" s="29" t="s">
        <v>1896</v>
      </c>
      <c r="AH952" s="29" t="s">
        <v>86</v>
      </c>
      <c r="AI952" s="29"/>
      <c r="AJ952" s="29" t="s">
        <v>86</v>
      </c>
      <c r="AK952" s="29" t="s">
        <v>86</v>
      </c>
      <c r="AL952" s="29" t="s">
        <v>88</v>
      </c>
      <c r="AM952" s="29" t="s">
        <v>1896</v>
      </c>
      <c r="AN952" s="29" t="s">
        <v>86</v>
      </c>
      <c r="AO952" s="29" t="s">
        <v>86</v>
      </c>
      <c r="AP952" s="29" t="s">
        <v>86</v>
      </c>
      <c r="AQ952" s="29" t="s">
        <v>96</v>
      </c>
      <c r="AR952" s="29"/>
      <c r="AS952" s="29" t="s">
        <v>84</v>
      </c>
      <c r="AT952" s="29" t="s">
        <v>121</v>
      </c>
      <c r="AU952" s="29"/>
      <c r="AV952" s="29"/>
      <c r="AW952" s="29" t="s">
        <v>84</v>
      </c>
      <c r="AX952" s="29" t="s">
        <v>84</v>
      </c>
      <c r="AY952" s="30">
        <v>540</v>
      </c>
      <c r="AZ952" s="30">
        <v>540</v>
      </c>
      <c r="BA952" s="30">
        <v>283.3</v>
      </c>
      <c r="BB952" s="30">
        <v>283.3</v>
      </c>
      <c r="BC952" s="29"/>
      <c r="BD952" s="29"/>
      <c r="BE952" s="30">
        <v>27.83</v>
      </c>
      <c r="BF952" s="29"/>
      <c r="BG952" s="30">
        <v>0.77</v>
      </c>
      <c r="BH952" s="30">
        <v>0.77</v>
      </c>
      <c r="BI952" s="29"/>
      <c r="BJ952" s="30">
        <v>0.36</v>
      </c>
      <c r="BK952" s="30">
        <v>89.72</v>
      </c>
      <c r="BL952" s="30">
        <v>89.72</v>
      </c>
      <c r="BM952" s="30">
        <v>95.68</v>
      </c>
      <c r="BN952" s="30">
        <v>28.7</v>
      </c>
      <c r="BO952" s="29"/>
      <c r="BP952" s="30">
        <v>0.41</v>
      </c>
      <c r="BQ952" s="30">
        <v>0.77</v>
      </c>
      <c r="BR952" s="30">
        <v>0.77</v>
      </c>
      <c r="BS952" s="29"/>
      <c r="BT952" s="30">
        <v>92.38</v>
      </c>
      <c r="BU952" s="29"/>
      <c r="BV952" s="30">
        <v>0</v>
      </c>
      <c r="BW952" s="28">
        <v>658</v>
      </c>
      <c r="BX952" s="33">
        <f t="shared" si="102"/>
        <v>89.711159999999992</v>
      </c>
      <c r="BY952" s="34">
        <f>IF(COUNTIF($G$2:G952,G952)=1,1,0)</f>
        <v>1</v>
      </c>
      <c r="BZ952" s="34">
        <f t="shared" si="103"/>
        <v>2</v>
      </c>
      <c r="CA952" s="28" t="s">
        <v>3405</v>
      </c>
      <c r="CB952" s="34" t="b">
        <f t="shared" si="108"/>
        <v>0</v>
      </c>
      <c r="CC952" s="34" t="b">
        <f t="shared" si="104"/>
        <v>0</v>
      </c>
      <c r="CD952" s="34" t="b">
        <f t="array" ref="CD952">ISNUMBER(SEARCH("Touch Screen",$AJ952))</f>
        <v>0</v>
      </c>
      <c r="CE952" s="34"/>
      <c r="CF952" s="34"/>
      <c r="CG952" s="32">
        <v>44</v>
      </c>
      <c r="CH952" s="28">
        <v>1</v>
      </c>
      <c r="CI952" s="33">
        <f>('2. AC Monitors'!$A$8*'1. Version 7 Dataset'!$R952)+('1. Version 7 Dataset'!$V952*'2. AC Monitors'!$B$8)+'2. AC Monitors'!$C$8</f>
        <v>71.477400000000003</v>
      </c>
      <c r="CJ952" s="35">
        <f>BX952-('2. AC Monitors'!$B$8*V952)</f>
        <v>50.231159999999988</v>
      </c>
      <c r="CK952" s="33">
        <f>IF($CH952=0,CJ952,CJ952-('2. AC Monitors'!$A$15*'1. Version 7 Dataset'!$CG952))</f>
        <v>44.071159999999992</v>
      </c>
      <c r="CL952" s="33">
        <f>IF($CC952=TRUE,'1. Version 7 Dataset'!CK952-($CI952*'2. AC Monitors'!$B$15),'1. Version 7 Dataset'!CK952)</f>
        <v>44.071159999999992</v>
      </c>
      <c r="CM952" s="33">
        <f>IF($CD952=TRUE,CL952-($CI952*'2. AC Monitors'!$D$15),CL952)</f>
        <v>44.071159999999992</v>
      </c>
      <c r="CN952" s="33">
        <f>IF($CB952=TRUE,CM952-($CI952*'2. AC Monitors'!$E$15),CM952)</f>
        <v>44.071159999999992</v>
      </c>
      <c r="CO952" s="33">
        <f>IF($CA952="DC",CN952+(CI952*(1-'2. AC Monitors'!$D$21)),CN952)</f>
        <v>44.071159999999992</v>
      </c>
      <c r="CP952" s="35">
        <f>('2. AC Monitors'!$A$8*'1. Version 7 Dataset'!$R952)+'2. AC Monitors'!$C$8</f>
        <v>31.997399999999999</v>
      </c>
      <c r="CQ952" s="35">
        <f t="shared" si="105"/>
        <v>0</v>
      </c>
      <c r="CR952" s="33">
        <f>(IF(CD952=TRUE,CI952+(CI952*'2. AC Monitors'!$D$15),'1. Version 7 Dataset'!CI952))*0.85</f>
        <v>60.755789999999998</v>
      </c>
      <c r="CS952" s="35">
        <f t="shared" si="106"/>
        <v>0</v>
      </c>
      <c r="CT952" s="35">
        <f>($AZ952*$R952*'3. Signage Displays'!$A$7)+'3. Signage Displays'!$B$7*TANH('3. Signage Displays'!$C$7*('1. Version 7 Dataset'!$R952+'3. Signage Displays'!$D$7)+'3. Signage Displays'!$E$7)+'3. Signage Displays'!$F$7</f>
        <v>31.24278418520867</v>
      </c>
      <c r="CU952" s="36">
        <f>($AZ952*$R952*'3. Signage Displays'!$A$7)</f>
        <v>4.2487200000000005</v>
      </c>
      <c r="CV952" s="37">
        <f>BE952-(AZ952*R952*'3. Signage Displays'!$A$7)</f>
        <v>23.58128</v>
      </c>
      <c r="CW952" s="37">
        <f>IF(CC952=TRUE,CV952-(CT952*'3. Signage Displays'!$A$12),CV952)</f>
        <v>23.58128</v>
      </c>
      <c r="CX952" s="38">
        <f>'3. Signage Displays'!$B$7*TANH('3. Signage Displays'!$C$7*('1. Version 7 Dataset'!R952+'3. Signage Displays'!$D$7)+'3. Signage Displays'!$E$7)+'3. Signage Displays'!$F$7</f>
        <v>26.994064185208671</v>
      </c>
      <c r="CY952" s="28">
        <f t="shared" si="107"/>
        <v>1</v>
      </c>
    </row>
    <row r="953" spans="1:103" s="17" customFormat="1" ht="19.5" customHeight="1">
      <c r="A953" s="28">
        <v>534</v>
      </c>
      <c r="B953" s="29" t="s">
        <v>1871</v>
      </c>
      <c r="C953" s="29" t="s">
        <v>1961</v>
      </c>
      <c r="D953" s="29" t="s">
        <v>1962</v>
      </c>
      <c r="E953" s="29" t="s">
        <v>1873</v>
      </c>
      <c r="F953" s="29" t="s">
        <v>1961</v>
      </c>
      <c r="G953" s="29" t="s">
        <v>1962</v>
      </c>
      <c r="H953" s="29" t="s">
        <v>1963</v>
      </c>
      <c r="I953" s="29" t="s">
        <v>78</v>
      </c>
      <c r="J953" s="29" t="s">
        <v>79</v>
      </c>
      <c r="K953" s="29"/>
      <c r="L953" s="29" t="s">
        <v>80</v>
      </c>
      <c r="M953" s="29"/>
      <c r="N953" s="30">
        <v>1200</v>
      </c>
      <c r="O953" s="30">
        <v>13.2</v>
      </c>
      <c r="P953" s="30">
        <v>23.4</v>
      </c>
      <c r="Q953" s="31">
        <v>27</v>
      </c>
      <c r="R953" s="30">
        <v>308.89999999999998</v>
      </c>
      <c r="S953" s="30">
        <v>1.78</v>
      </c>
      <c r="T953" s="30">
        <v>2880</v>
      </c>
      <c r="U953" s="30">
        <v>5120</v>
      </c>
      <c r="V953" s="32">
        <v>14.8</v>
      </c>
      <c r="W953" s="30">
        <v>47740</v>
      </c>
      <c r="X953" s="30">
        <v>60</v>
      </c>
      <c r="Y953" s="30">
        <v>99</v>
      </c>
      <c r="Z953" s="29" t="s">
        <v>1077</v>
      </c>
      <c r="AA953" s="29" t="s">
        <v>86</v>
      </c>
      <c r="AB953" s="29"/>
      <c r="AC953" s="29"/>
      <c r="AD953" s="29" t="s">
        <v>84</v>
      </c>
      <c r="AE953" s="29" t="s">
        <v>83</v>
      </c>
      <c r="AF953" s="29" t="s">
        <v>1727</v>
      </c>
      <c r="AG953" s="29"/>
      <c r="AH953" s="29" t="s">
        <v>1964</v>
      </c>
      <c r="AI953" s="29"/>
      <c r="AJ953" s="29" t="s">
        <v>120</v>
      </c>
      <c r="AK953" s="29" t="s">
        <v>86</v>
      </c>
      <c r="AL953" s="29" t="s">
        <v>1727</v>
      </c>
      <c r="AM953" s="29"/>
      <c r="AN953" s="29" t="s">
        <v>86</v>
      </c>
      <c r="AO953" s="29" t="s">
        <v>86</v>
      </c>
      <c r="AP953" s="29" t="s">
        <v>86</v>
      </c>
      <c r="AQ953" s="29" t="s">
        <v>96</v>
      </c>
      <c r="AR953" s="29"/>
      <c r="AS953" s="29" t="s">
        <v>84</v>
      </c>
      <c r="AT953" s="29" t="s">
        <v>121</v>
      </c>
      <c r="AU953" s="29"/>
      <c r="AV953" s="29"/>
      <c r="AW953" s="29" t="s">
        <v>84</v>
      </c>
      <c r="AX953" s="29" t="s">
        <v>84</v>
      </c>
      <c r="AY953" s="30">
        <v>540</v>
      </c>
      <c r="AZ953" s="30">
        <v>501.7</v>
      </c>
      <c r="BA953" s="30">
        <v>258.89999999999998</v>
      </c>
      <c r="BB953" s="30">
        <v>258.89999999999998</v>
      </c>
      <c r="BC953" s="29"/>
      <c r="BD953" s="29"/>
      <c r="BE953" s="30">
        <v>41.49</v>
      </c>
      <c r="BF953" s="29"/>
      <c r="BG953" s="30">
        <v>0.96</v>
      </c>
      <c r="BH953" s="30">
        <v>0.96</v>
      </c>
      <c r="BI953" s="29"/>
      <c r="BJ953" s="30">
        <v>0.45</v>
      </c>
      <c r="BK953" s="30">
        <v>132.65</v>
      </c>
      <c r="BL953" s="30">
        <v>132.65</v>
      </c>
      <c r="BM953" s="30">
        <v>141.16999999999999</v>
      </c>
      <c r="BN953" s="29"/>
      <c r="BO953" s="29"/>
      <c r="BP953" s="30">
        <v>0.48</v>
      </c>
      <c r="BQ953" s="30">
        <v>0.98</v>
      </c>
      <c r="BR953" s="30">
        <v>0.77</v>
      </c>
      <c r="BS953" s="30">
        <v>42.13</v>
      </c>
      <c r="BT953" s="30">
        <v>134.78</v>
      </c>
      <c r="BU953" s="29"/>
      <c r="BV953" s="30">
        <v>0</v>
      </c>
      <c r="BW953" s="28">
        <v>534</v>
      </c>
      <c r="BX953" s="33">
        <f t="shared" si="102"/>
        <v>132.67457999999999</v>
      </c>
      <c r="BY953" s="34">
        <f>IF(COUNTIF($G$2:G953,G953)=1,1,0)</f>
        <v>1</v>
      </c>
      <c r="BZ953" s="34">
        <f t="shared" si="103"/>
        <v>2</v>
      </c>
      <c r="CA953" s="28" t="s">
        <v>3405</v>
      </c>
      <c r="CB953" s="34" t="b">
        <f t="shared" si="108"/>
        <v>0</v>
      </c>
      <c r="CC953" s="34" t="b">
        <f t="shared" si="104"/>
        <v>0</v>
      </c>
      <c r="CD953" s="34" t="b">
        <f t="array" ref="CD953">ISNUMBER(SEARCH("Touch Screen",$AJ953))</f>
        <v>0</v>
      </c>
      <c r="CE953" s="34"/>
      <c r="CF953" s="34"/>
      <c r="CG953" s="32">
        <v>44</v>
      </c>
      <c r="CH953" s="28">
        <v>1</v>
      </c>
      <c r="CI953" s="33">
        <f>('2. AC Monitors'!$A$8*'1. Version 7 Dataset'!$R953)+('1. Version 7 Dataset'!$V953*'2. AC Monitors'!$B$8)+'2. AC Monitors'!$C$8</f>
        <v>107.8458</v>
      </c>
      <c r="CJ953" s="35">
        <f>BX953-('2. AC Monitors'!$B$8*V953)</f>
        <v>70.514579999999995</v>
      </c>
      <c r="CK953" s="33">
        <f>IF($CH953=0,CJ953,CJ953-('2. AC Monitors'!$A$15*'1. Version 7 Dataset'!$CG953))</f>
        <v>64.354579999999999</v>
      </c>
      <c r="CL953" s="33">
        <f>IF($CC953=TRUE,'1. Version 7 Dataset'!CK953-($CI953*'2. AC Monitors'!$B$15),'1. Version 7 Dataset'!CK953)</f>
        <v>64.354579999999999</v>
      </c>
      <c r="CM953" s="33">
        <f>IF($CD953=TRUE,CL953-($CI953*'2. AC Monitors'!$D$15),CL953)</f>
        <v>64.354579999999999</v>
      </c>
      <c r="CN953" s="33">
        <f>IF($CB953=TRUE,CM953-($CI953*'2. AC Monitors'!$E$15),CM953)</f>
        <v>64.354579999999999</v>
      </c>
      <c r="CO953" s="33">
        <f>IF($CA953="DC",CN953+(CI953*(1-'2. AC Monitors'!$D$21)),CN953)</f>
        <v>64.354579999999999</v>
      </c>
      <c r="CP953" s="35">
        <f>('2. AC Monitors'!$A$8*'1. Version 7 Dataset'!$R953)+'2. AC Monitors'!$C$8</f>
        <v>45.685799999999993</v>
      </c>
      <c r="CQ953" s="35">
        <f t="shared" si="105"/>
        <v>0</v>
      </c>
      <c r="CR953" s="33">
        <f>(IF(CD953=TRUE,CI953+(CI953*'2. AC Monitors'!$D$15),'1. Version 7 Dataset'!CI953))*0.85</f>
        <v>91.668929999999989</v>
      </c>
      <c r="CS953" s="35">
        <f t="shared" si="106"/>
        <v>0</v>
      </c>
      <c r="CT953" s="35">
        <f>($AZ953*$R953*'3. Signage Displays'!$A$7)+'3. Signage Displays'!$B$7*TANH('3. Signage Displays'!$C$7*('1. Version 7 Dataset'!$R953+'3. Signage Displays'!$D$7)+'3. Signage Displays'!$E$7)+'3. Signage Displays'!$F$7</f>
        <v>39.873351419904047</v>
      </c>
      <c r="CU953" s="36">
        <f>($AZ953*$R953*'3. Signage Displays'!$A$7)</f>
        <v>6.1990051999999993</v>
      </c>
      <c r="CV953" s="37">
        <f>BE953-(AZ953*R953*'3. Signage Displays'!$A$7)</f>
        <v>35.2909948</v>
      </c>
      <c r="CW953" s="37">
        <f>IF(CC953=TRUE,CV953-(CT953*'3. Signage Displays'!$A$12),CV953)</f>
        <v>35.2909948</v>
      </c>
      <c r="CX953" s="38">
        <f>'3. Signage Displays'!$B$7*TANH('3. Signage Displays'!$C$7*('1. Version 7 Dataset'!R953+'3. Signage Displays'!$D$7)+'3. Signage Displays'!$E$7)+'3. Signage Displays'!$F$7</f>
        <v>33.674346219904052</v>
      </c>
      <c r="CY953" s="28">
        <f t="shared" si="107"/>
        <v>0</v>
      </c>
    </row>
    <row r="954" spans="1:103" s="17" customFormat="1" ht="19.5" customHeight="1">
      <c r="A954" s="28">
        <v>423</v>
      </c>
      <c r="B954" s="29" t="s">
        <v>808</v>
      </c>
      <c r="C954" s="29" t="s">
        <v>1081</v>
      </c>
      <c r="D954" s="29" t="s">
        <v>1082</v>
      </c>
      <c r="E954" s="29" t="s">
        <v>814</v>
      </c>
      <c r="F954" s="29" t="s">
        <v>1081</v>
      </c>
      <c r="G954" s="29" t="s">
        <v>1082</v>
      </c>
      <c r="H954" s="29"/>
      <c r="I954" s="29" t="s">
        <v>78</v>
      </c>
      <c r="J954" s="29" t="s">
        <v>79</v>
      </c>
      <c r="K954" s="29"/>
      <c r="L954" s="29" t="s">
        <v>80</v>
      </c>
      <c r="M954" s="29"/>
      <c r="N954" s="30">
        <v>1300</v>
      </c>
      <c r="O954" s="30">
        <v>15.5</v>
      </c>
      <c r="P954" s="30">
        <v>27.5</v>
      </c>
      <c r="Q954" s="31">
        <v>31.5</v>
      </c>
      <c r="R954" s="30">
        <f>O954*P954</f>
        <v>426.25</v>
      </c>
      <c r="S954" s="30">
        <v>1.78</v>
      </c>
      <c r="T954" s="30">
        <v>4320</v>
      </c>
      <c r="U954" s="30">
        <v>7680</v>
      </c>
      <c r="V954" s="32">
        <v>33.200000000000003</v>
      </c>
      <c r="W954" s="30">
        <v>137075</v>
      </c>
      <c r="X954" s="30">
        <v>60</v>
      </c>
      <c r="Y954" s="30">
        <v>0.5</v>
      </c>
      <c r="Z954" s="29" t="s">
        <v>86</v>
      </c>
      <c r="AA954" s="29" t="s">
        <v>86</v>
      </c>
      <c r="AB954" s="29"/>
      <c r="AC954" s="29"/>
      <c r="AD954" s="29" t="s">
        <v>84</v>
      </c>
      <c r="AE954" s="29" t="s">
        <v>83</v>
      </c>
      <c r="AF954" s="29" t="s">
        <v>1083</v>
      </c>
      <c r="AG954" s="29" t="s">
        <v>309</v>
      </c>
      <c r="AH954" s="29" t="s">
        <v>86</v>
      </c>
      <c r="AI954" s="29"/>
      <c r="AJ954" s="29" t="s">
        <v>86</v>
      </c>
      <c r="AK954" s="29" t="s">
        <v>86</v>
      </c>
      <c r="AL954" s="29" t="s">
        <v>87</v>
      </c>
      <c r="AM954" s="29" t="s">
        <v>309</v>
      </c>
      <c r="AN954" s="29" t="s">
        <v>86</v>
      </c>
      <c r="AO954" s="29" t="s">
        <v>86</v>
      </c>
      <c r="AP954" s="29" t="s">
        <v>86</v>
      </c>
      <c r="AQ954" s="29" t="s">
        <v>96</v>
      </c>
      <c r="AR954" s="29"/>
      <c r="AS954" s="29" t="s">
        <v>84</v>
      </c>
      <c r="AT954" s="29" t="s">
        <v>89</v>
      </c>
      <c r="AU954" s="29"/>
      <c r="AV954" s="30">
        <v>5</v>
      </c>
      <c r="AW954" s="29" t="s">
        <v>84</v>
      </c>
      <c r="AX954" s="29" t="s">
        <v>84</v>
      </c>
      <c r="AY954" s="30">
        <v>400</v>
      </c>
      <c r="AZ954" s="30">
        <v>385.6</v>
      </c>
      <c r="BA954" s="30">
        <v>163.80000000000001</v>
      </c>
      <c r="BB954" s="30">
        <v>200.1</v>
      </c>
      <c r="BC954" s="29"/>
      <c r="BD954" s="29"/>
      <c r="BE954" s="30">
        <v>65.5</v>
      </c>
      <c r="BF954" s="29"/>
      <c r="BG954" s="30">
        <v>0.22</v>
      </c>
      <c r="BH954" s="30">
        <v>0.16</v>
      </c>
      <c r="BI954" s="29"/>
      <c r="BJ954" s="30">
        <v>0.14000000000000001</v>
      </c>
      <c r="BK954" s="30">
        <v>202.08</v>
      </c>
      <c r="BL954" s="30">
        <v>202.08</v>
      </c>
      <c r="BM954" s="30">
        <v>244.8</v>
      </c>
      <c r="BN954" s="29"/>
      <c r="BO954" s="29"/>
      <c r="BP954" s="30">
        <v>0.2</v>
      </c>
      <c r="BQ954" s="30">
        <v>0.27</v>
      </c>
      <c r="BR954" s="30">
        <v>0.23</v>
      </c>
      <c r="BS954" s="30">
        <v>65.5</v>
      </c>
      <c r="BT954" s="30">
        <v>202.36</v>
      </c>
      <c r="BU954" s="29"/>
      <c r="BV954" s="30">
        <v>0</v>
      </c>
      <c r="BW954" s="28">
        <v>423</v>
      </c>
      <c r="BX954" s="33">
        <f t="shared" si="102"/>
        <v>202.07567999999998</v>
      </c>
      <c r="BY954" s="34">
        <f>IF(COUNTIF($G$2:G954,G954)=1,1,0)</f>
        <v>1</v>
      </c>
      <c r="BZ954" s="34">
        <f t="shared" si="103"/>
        <v>2</v>
      </c>
      <c r="CA954" s="28" t="s">
        <v>3405</v>
      </c>
      <c r="CB954" s="34" t="b">
        <f t="shared" si="108"/>
        <v>0</v>
      </c>
      <c r="CC954" s="34" t="b">
        <f t="shared" si="104"/>
        <v>0</v>
      </c>
      <c r="CD954" s="34" t="b">
        <f t="array" ref="CD954">ISNUMBER(SEARCH("Touch Screen",$AJ954))</f>
        <v>0</v>
      </c>
      <c r="CE954" s="34"/>
      <c r="CF954" s="34"/>
      <c r="CG954" s="32">
        <v>50</v>
      </c>
      <c r="CH954" s="28">
        <v>1</v>
      </c>
      <c r="CI954" s="33">
        <f>('2. AC Monitors'!$A$8*'1. Version 7 Dataset'!$R954)+('1. Version 7 Dataset'!$V954*'2. AC Monitors'!$B$8)+'2. AC Monitors'!$C$8</f>
        <v>199.44250000000002</v>
      </c>
      <c r="CJ954" s="35">
        <f>BX954-('2. AC Monitors'!$B$8*V954)</f>
        <v>62.635679999999951</v>
      </c>
      <c r="CK954" s="33">
        <f>IF($CH954=0,CJ954,CJ954-('2. AC Monitors'!$A$15*'1. Version 7 Dataset'!$CG954))</f>
        <v>55.635679999999951</v>
      </c>
      <c r="CL954" s="33">
        <f>IF($CC954=TRUE,'1. Version 7 Dataset'!CK954-($CI954*'2. AC Monitors'!$B$15),'1. Version 7 Dataset'!CK954)</f>
        <v>55.635679999999951</v>
      </c>
      <c r="CM954" s="33">
        <f>IF($CD954=TRUE,CL954-($CI954*'2. AC Monitors'!$D$15),CL954)</f>
        <v>55.635679999999951</v>
      </c>
      <c r="CN954" s="33">
        <f>IF($CB954=TRUE,CM954-($CI954*'2. AC Monitors'!$E$15),CM954)</f>
        <v>55.635679999999951</v>
      </c>
      <c r="CO954" s="33">
        <f>IF($CA954="DC",CN954+(CI954*(1-'2. AC Monitors'!$D$21)),CN954)</f>
        <v>55.635679999999951</v>
      </c>
      <c r="CP954" s="35">
        <f>('2. AC Monitors'!$A$8*'1. Version 7 Dataset'!$R954)+'2. AC Monitors'!$C$8</f>
        <v>60.002499999999998</v>
      </c>
      <c r="CQ954" s="35">
        <f t="shared" si="105"/>
        <v>1</v>
      </c>
      <c r="CR954" s="33">
        <f>(IF(CD954=TRUE,CI954+(CI954*'2. AC Monitors'!$D$15),'1. Version 7 Dataset'!CI954))*0.85</f>
        <v>169.52612500000001</v>
      </c>
      <c r="CS954" s="35">
        <f t="shared" si="106"/>
        <v>0</v>
      </c>
      <c r="CT954" s="35">
        <f>($AZ954*$R954*'3. Signage Displays'!$A$7)+'3. Signage Displays'!$B$7*TANH('3. Signage Displays'!$C$7*('1. Version 7 Dataset'!$R954+'3. Signage Displays'!$D$7)+'3. Signage Displays'!$E$7)+'3. Signage Displays'!$F$7</f>
        <v>47.144380627216805</v>
      </c>
      <c r="CU954" s="36">
        <f>($AZ954*$R954*'3. Signage Displays'!$A$7)</f>
        <v>6.5744800000000003</v>
      </c>
      <c r="CV954" s="37">
        <f>BE954-(AZ954*R954*'3. Signage Displays'!$A$7)</f>
        <v>58.925519999999999</v>
      </c>
      <c r="CW954" s="37">
        <f>IF(CC954=TRUE,CV954-(CT954*'3. Signage Displays'!$A$12),CV954)</f>
        <v>58.925519999999999</v>
      </c>
      <c r="CX954" s="38">
        <f>'3. Signage Displays'!$B$7*TANH('3. Signage Displays'!$C$7*('1. Version 7 Dataset'!R954+'3. Signage Displays'!$D$7)+'3. Signage Displays'!$E$7)+'3. Signage Displays'!$F$7</f>
        <v>40.569900627216796</v>
      </c>
      <c r="CY954" s="28">
        <f t="shared" si="107"/>
        <v>0</v>
      </c>
    </row>
    <row r="955" spans="1:103" s="17" customFormat="1" ht="19.5" customHeight="1">
      <c r="A955" s="28">
        <v>763</v>
      </c>
      <c r="B955" s="29" t="s">
        <v>2231</v>
      </c>
      <c r="C955" s="29" t="s">
        <v>2540</v>
      </c>
      <c r="D955" s="29" t="s">
        <v>2540</v>
      </c>
      <c r="E955" s="29" t="s">
        <v>2234</v>
      </c>
      <c r="F955" s="29" t="s">
        <v>2540</v>
      </c>
      <c r="G955" s="29" t="s">
        <v>2540</v>
      </c>
      <c r="H955" s="29"/>
      <c r="I955" s="29" t="s">
        <v>554</v>
      </c>
      <c r="J955" s="29" t="s">
        <v>79</v>
      </c>
      <c r="K955" s="29" t="s">
        <v>105</v>
      </c>
      <c r="L955" s="29" t="s">
        <v>80</v>
      </c>
      <c r="M955" s="29" t="s">
        <v>105</v>
      </c>
      <c r="N955" s="30">
        <v>1300</v>
      </c>
      <c r="O955" s="30">
        <v>26.7</v>
      </c>
      <c r="P955" s="30">
        <v>47.6</v>
      </c>
      <c r="Q955" s="31">
        <v>55</v>
      </c>
      <c r="R955" s="30">
        <v>1275</v>
      </c>
      <c r="S955" s="30">
        <v>1.78</v>
      </c>
      <c r="T955" s="30">
        <v>1080</v>
      </c>
      <c r="U955" s="30">
        <v>1920</v>
      </c>
      <c r="V955" s="32">
        <f t="shared" ref="V955:V963" si="109">(T955*U955)/1000000</f>
        <v>2.0735999999999999</v>
      </c>
      <c r="W955" s="30">
        <v>1625</v>
      </c>
      <c r="X955" s="30">
        <v>60</v>
      </c>
      <c r="Y955" s="30">
        <v>32.700000000000003</v>
      </c>
      <c r="Z955" s="29" t="s">
        <v>81</v>
      </c>
      <c r="AA955" s="29" t="s">
        <v>86</v>
      </c>
      <c r="AB955" s="29"/>
      <c r="AC955" s="29"/>
      <c r="AD955" s="29" t="s">
        <v>84</v>
      </c>
      <c r="AE955" s="29" t="s">
        <v>83</v>
      </c>
      <c r="AF955" s="29" t="s">
        <v>2536</v>
      </c>
      <c r="AG955" s="29" t="s">
        <v>2537</v>
      </c>
      <c r="AH955" s="29" t="s">
        <v>120</v>
      </c>
      <c r="AI955" s="29" t="s">
        <v>105</v>
      </c>
      <c r="AJ955" s="29" t="s">
        <v>120</v>
      </c>
      <c r="AK955" s="29" t="s">
        <v>86</v>
      </c>
      <c r="AL955" s="29" t="s">
        <v>87</v>
      </c>
      <c r="AM955" s="29" t="s">
        <v>2537</v>
      </c>
      <c r="AN955" s="29" t="s">
        <v>86</v>
      </c>
      <c r="AO955" s="29" t="s">
        <v>86</v>
      </c>
      <c r="AP955" s="29" t="s">
        <v>563</v>
      </c>
      <c r="AQ955" s="29" t="s">
        <v>96</v>
      </c>
      <c r="AR955" s="29" t="s">
        <v>105</v>
      </c>
      <c r="AS955" s="29" t="s">
        <v>84</v>
      </c>
      <c r="AT955" s="29" t="s">
        <v>89</v>
      </c>
      <c r="AU955" s="29" t="s">
        <v>105</v>
      </c>
      <c r="AV955" s="30">
        <v>0</v>
      </c>
      <c r="AW955" s="29" t="s">
        <v>84</v>
      </c>
      <c r="AX955" s="29" t="s">
        <v>84</v>
      </c>
      <c r="AY955" s="30">
        <v>500</v>
      </c>
      <c r="AZ955" s="30">
        <v>538</v>
      </c>
      <c r="BA955" s="30">
        <v>373.8</v>
      </c>
      <c r="BB955" s="30">
        <v>325</v>
      </c>
      <c r="BC955" s="29"/>
      <c r="BD955" s="29"/>
      <c r="BE955" s="30">
        <v>109.22</v>
      </c>
      <c r="BF955" s="30">
        <v>122.5</v>
      </c>
      <c r="BG955" s="30">
        <v>0.33</v>
      </c>
      <c r="BH955" s="29"/>
      <c r="BI955" s="30">
        <v>3.5</v>
      </c>
      <c r="BJ955" s="30">
        <v>0.33</v>
      </c>
      <c r="BK955" s="29"/>
      <c r="BL955" s="29"/>
      <c r="BM955" s="29"/>
      <c r="BN955" s="29"/>
      <c r="BO955" s="29"/>
      <c r="BP955" s="30">
        <v>0.33</v>
      </c>
      <c r="BQ955" s="30">
        <v>0.33</v>
      </c>
      <c r="BR955" s="29"/>
      <c r="BS955" s="30">
        <v>109.22</v>
      </c>
      <c r="BT955" s="29"/>
      <c r="BU955" s="29"/>
      <c r="BV955" s="30">
        <v>0</v>
      </c>
      <c r="BW955" s="28">
        <v>763</v>
      </c>
      <c r="BX955" s="33">
        <f t="shared" si="102"/>
        <v>336.74753999999996</v>
      </c>
      <c r="BY955" s="34">
        <f>IF(COUNTIF($G$2:G955,G955)=1,1,0)</f>
        <v>1</v>
      </c>
      <c r="BZ955" s="34">
        <f t="shared" si="103"/>
        <v>1</v>
      </c>
      <c r="CA955" s="28" t="s">
        <v>3405</v>
      </c>
      <c r="CB955" s="34" t="b">
        <f t="shared" si="108"/>
        <v>0</v>
      </c>
      <c r="CC955" s="34" t="b">
        <f t="shared" si="104"/>
        <v>0</v>
      </c>
      <c r="CD955" s="34" t="b">
        <f t="array" ref="CD955">ISNUMBER(SEARCH("Touch Screen",$AJ955))</f>
        <v>0</v>
      </c>
      <c r="CE955" s="34"/>
      <c r="CF955" s="34"/>
      <c r="CG955" s="32">
        <v>32.700000000000003</v>
      </c>
      <c r="CH955" s="28">
        <v>0</v>
      </c>
      <c r="CI955" s="33">
        <f>('2. AC Monitors'!$A$8*'1. Version 7 Dataset'!$R955)+('1. Version 7 Dataset'!$V955*'2. AC Monitors'!$B$8)+'2. AC Monitors'!$C$8</f>
        <v>172.25912</v>
      </c>
      <c r="CJ955" s="35">
        <f>BX955-('2. AC Monitors'!$B$8*V955)</f>
        <v>328.03841999999997</v>
      </c>
      <c r="CK955" s="33">
        <f>IF($CH955=0,CJ955,CJ955-('2. AC Monitors'!$A$15*'1. Version 7 Dataset'!$CG955))</f>
        <v>328.03841999999997</v>
      </c>
      <c r="CL955" s="33">
        <f>IF($CC955=TRUE,'1. Version 7 Dataset'!CK955-($CI955*'2. AC Monitors'!$B$15),'1. Version 7 Dataset'!CK955)</f>
        <v>328.03841999999997</v>
      </c>
      <c r="CM955" s="33">
        <f>IF($CD955=TRUE,CL955-($CI955*'2. AC Monitors'!$D$15),CL955)</f>
        <v>328.03841999999997</v>
      </c>
      <c r="CN955" s="33">
        <f>IF($CB955=TRUE,CM955-($CI955*'2. AC Monitors'!$E$15),CM955)</f>
        <v>328.03841999999997</v>
      </c>
      <c r="CO955" s="33">
        <f>IF($CA955="DC",CN955+(CI955*(1-'2. AC Monitors'!$D$21)),CN955)</f>
        <v>328.03841999999997</v>
      </c>
      <c r="CP955" s="35">
        <f>('2. AC Monitors'!$A$8*'1. Version 7 Dataset'!$R955)+'2. AC Monitors'!$C$8</f>
        <v>163.54999999999998</v>
      </c>
      <c r="CQ955" s="35">
        <f t="shared" si="105"/>
        <v>0</v>
      </c>
      <c r="CR955" s="33">
        <f>(IF(CD955=TRUE,CI955+(CI955*'2. AC Monitors'!$D$15),'1. Version 7 Dataset'!CI955))*0.85</f>
        <v>146.420252</v>
      </c>
      <c r="CS955" s="35">
        <f t="shared" si="106"/>
        <v>0</v>
      </c>
      <c r="CT955" s="35">
        <f>($AZ955*$R955*'3. Signage Displays'!$A$7)+'3. Signage Displays'!$B$7*TANH('3. Signage Displays'!$C$7*('1. Version 7 Dataset'!$R955+'3. Signage Displays'!$D$7)+'3. Signage Displays'!$E$7)+'3. Signage Displays'!$F$7</f>
        <v>111.67018815719004</v>
      </c>
      <c r="CU955" s="36">
        <f>($AZ955*$R955*'3. Signage Displays'!$A$7)</f>
        <v>27.438000000000002</v>
      </c>
      <c r="CV955" s="37">
        <f>BE955-(AZ955*R955*'3. Signage Displays'!$A$7)</f>
        <v>81.781999999999996</v>
      </c>
      <c r="CW955" s="37">
        <f>IF(CC955=TRUE,CV955-(CT955*'3. Signage Displays'!$A$12),CV955)</f>
        <v>81.781999999999996</v>
      </c>
      <c r="CX955" s="38">
        <f>'3. Signage Displays'!$B$7*TANH('3. Signage Displays'!$C$7*('1. Version 7 Dataset'!R955+'3. Signage Displays'!$D$7)+'3. Signage Displays'!$E$7)+'3. Signage Displays'!$F$7</f>
        <v>84.232188157190038</v>
      </c>
      <c r="CY955" s="28">
        <f t="shared" si="107"/>
        <v>1</v>
      </c>
    </row>
    <row r="956" spans="1:103" s="17" customFormat="1" ht="19.5" customHeight="1">
      <c r="A956" s="28">
        <v>764</v>
      </c>
      <c r="B956" s="29" t="s">
        <v>2231</v>
      </c>
      <c r="C956" s="29" t="s">
        <v>2539</v>
      </c>
      <c r="D956" s="29" t="s">
        <v>2539</v>
      </c>
      <c r="E956" s="29" t="s">
        <v>2234</v>
      </c>
      <c r="F956" s="29" t="s">
        <v>2539</v>
      </c>
      <c r="G956" s="29" t="s">
        <v>2539</v>
      </c>
      <c r="H956" s="29"/>
      <c r="I956" s="29" t="s">
        <v>554</v>
      </c>
      <c r="J956" s="29" t="s">
        <v>100</v>
      </c>
      <c r="K956" s="29" t="s">
        <v>105</v>
      </c>
      <c r="L956" s="29" t="s">
        <v>80</v>
      </c>
      <c r="M956" s="29" t="s">
        <v>105</v>
      </c>
      <c r="N956" s="30">
        <v>1200</v>
      </c>
      <c r="O956" s="30">
        <v>26.7</v>
      </c>
      <c r="P956" s="30">
        <v>47.6</v>
      </c>
      <c r="Q956" s="31">
        <v>55</v>
      </c>
      <c r="R956" s="30">
        <v>1275</v>
      </c>
      <c r="S956" s="30">
        <v>1.78</v>
      </c>
      <c r="T956" s="30">
        <v>1080</v>
      </c>
      <c r="U956" s="30">
        <v>1920</v>
      </c>
      <c r="V956" s="32">
        <f t="shared" si="109"/>
        <v>2.0735999999999999</v>
      </c>
      <c r="W956" s="30">
        <v>1625</v>
      </c>
      <c r="X956" s="30">
        <v>60</v>
      </c>
      <c r="Y956" s="30">
        <v>32.700000000000003</v>
      </c>
      <c r="Z956" s="29" t="s">
        <v>81</v>
      </c>
      <c r="AA956" s="29" t="s">
        <v>86</v>
      </c>
      <c r="AB956" s="29"/>
      <c r="AC956" s="29"/>
      <c r="AD956" s="29" t="s">
        <v>84</v>
      </c>
      <c r="AE956" s="29" t="s">
        <v>83</v>
      </c>
      <c r="AF956" s="29" t="s">
        <v>2536</v>
      </c>
      <c r="AG956" s="29" t="s">
        <v>2537</v>
      </c>
      <c r="AH956" s="29" t="s">
        <v>759</v>
      </c>
      <c r="AI956" s="29" t="s">
        <v>105</v>
      </c>
      <c r="AJ956" s="29" t="s">
        <v>120</v>
      </c>
      <c r="AK956" s="29" t="s">
        <v>86</v>
      </c>
      <c r="AL956" s="29" t="s">
        <v>102</v>
      </c>
      <c r="AM956" s="29" t="s">
        <v>2537</v>
      </c>
      <c r="AN956" s="29" t="s">
        <v>86</v>
      </c>
      <c r="AO956" s="29" t="s">
        <v>86</v>
      </c>
      <c r="AP956" s="29" t="s">
        <v>563</v>
      </c>
      <c r="AQ956" s="29" t="s">
        <v>96</v>
      </c>
      <c r="AR956" s="29" t="s">
        <v>105</v>
      </c>
      <c r="AS956" s="29" t="s">
        <v>84</v>
      </c>
      <c r="AT956" s="29" t="s">
        <v>89</v>
      </c>
      <c r="AU956" s="29" t="s">
        <v>105</v>
      </c>
      <c r="AV956" s="30">
        <v>0</v>
      </c>
      <c r="AW956" s="29" t="s">
        <v>84</v>
      </c>
      <c r="AX956" s="29" t="s">
        <v>84</v>
      </c>
      <c r="AY956" s="30">
        <v>350</v>
      </c>
      <c r="AZ956" s="30">
        <v>418</v>
      </c>
      <c r="BA956" s="30">
        <v>233.3</v>
      </c>
      <c r="BB956" s="30">
        <v>227.8</v>
      </c>
      <c r="BC956" s="29"/>
      <c r="BD956" s="29"/>
      <c r="BE956" s="30">
        <v>90</v>
      </c>
      <c r="BF956" s="30">
        <v>116.4</v>
      </c>
      <c r="BG956" s="30">
        <v>0.35</v>
      </c>
      <c r="BH956" s="29"/>
      <c r="BI956" s="30">
        <v>3.5</v>
      </c>
      <c r="BJ956" s="30">
        <v>0.35</v>
      </c>
      <c r="BK956" s="29"/>
      <c r="BL956" s="29"/>
      <c r="BM956" s="29"/>
      <c r="BN956" s="29"/>
      <c r="BO956" s="29"/>
      <c r="BP956" s="30">
        <v>0.28999999999999998</v>
      </c>
      <c r="BQ956" s="30">
        <v>0.28999999999999998</v>
      </c>
      <c r="BR956" s="29"/>
      <c r="BS956" s="30">
        <v>90</v>
      </c>
      <c r="BT956" s="29"/>
      <c r="BU956" s="29"/>
      <c r="BV956" s="30">
        <v>0</v>
      </c>
      <c r="BW956" s="28">
        <v>764</v>
      </c>
      <c r="BX956" s="33">
        <f t="shared" si="102"/>
        <v>277.93289999999996</v>
      </c>
      <c r="BY956" s="34">
        <f>IF(COUNTIF($G$2:G956,G956)=1,1,0)</f>
        <v>1</v>
      </c>
      <c r="BZ956" s="34">
        <f t="shared" si="103"/>
        <v>1</v>
      </c>
      <c r="CA956" s="28" t="s">
        <v>3405</v>
      </c>
      <c r="CB956" s="34" t="b">
        <f t="shared" si="108"/>
        <v>0</v>
      </c>
      <c r="CC956" s="34" t="b">
        <f t="shared" si="104"/>
        <v>0</v>
      </c>
      <c r="CD956" s="34" t="b">
        <f t="array" ref="CD956">ISNUMBER(SEARCH("Touch Screen",$AJ956))</f>
        <v>0</v>
      </c>
      <c r="CE956" s="34"/>
      <c r="CF956" s="34"/>
      <c r="CG956" s="32">
        <v>32.700000000000003</v>
      </c>
      <c r="CH956" s="28">
        <v>0</v>
      </c>
      <c r="CI956" s="33">
        <f>('2. AC Monitors'!$A$8*'1. Version 7 Dataset'!$R956)+('1. Version 7 Dataset'!$V956*'2. AC Monitors'!$B$8)+'2. AC Monitors'!$C$8</f>
        <v>172.25912</v>
      </c>
      <c r="CJ956" s="35">
        <f>BX956-('2. AC Monitors'!$B$8*V956)</f>
        <v>269.22377999999998</v>
      </c>
      <c r="CK956" s="33">
        <f>IF($CH956=0,CJ956,CJ956-('2. AC Monitors'!$A$15*'1. Version 7 Dataset'!$CG956))</f>
        <v>269.22377999999998</v>
      </c>
      <c r="CL956" s="33">
        <f>IF($CC956=TRUE,'1. Version 7 Dataset'!CK956-($CI956*'2. AC Monitors'!$B$15),'1. Version 7 Dataset'!CK956)</f>
        <v>269.22377999999998</v>
      </c>
      <c r="CM956" s="33">
        <f>IF($CD956=TRUE,CL956-($CI956*'2. AC Monitors'!$D$15),CL956)</f>
        <v>269.22377999999998</v>
      </c>
      <c r="CN956" s="33">
        <f>IF($CB956=TRUE,CM956-($CI956*'2. AC Monitors'!$E$15),CM956)</f>
        <v>269.22377999999998</v>
      </c>
      <c r="CO956" s="33">
        <f>IF($CA956="DC",CN956+(CI956*(1-'2. AC Monitors'!$D$21)),CN956)</f>
        <v>269.22377999999998</v>
      </c>
      <c r="CP956" s="35">
        <f>('2. AC Monitors'!$A$8*'1. Version 7 Dataset'!$R956)+'2. AC Monitors'!$C$8</f>
        <v>163.54999999999998</v>
      </c>
      <c r="CQ956" s="35">
        <f t="shared" si="105"/>
        <v>0</v>
      </c>
      <c r="CR956" s="33">
        <f>(IF(CD956=TRUE,CI956+(CI956*'2. AC Monitors'!$D$15),'1. Version 7 Dataset'!CI956))*0.85</f>
        <v>146.420252</v>
      </c>
      <c r="CS956" s="35">
        <f t="shared" si="106"/>
        <v>0</v>
      </c>
      <c r="CT956" s="35">
        <f>($AZ956*$R956*'3. Signage Displays'!$A$7)+'3. Signage Displays'!$B$7*TANH('3. Signage Displays'!$C$7*('1. Version 7 Dataset'!$R956+'3. Signage Displays'!$D$7)+'3. Signage Displays'!$E$7)+'3. Signage Displays'!$F$7</f>
        <v>105.55018815719004</v>
      </c>
      <c r="CU956" s="36">
        <f>($AZ956*$R956*'3. Signage Displays'!$A$7)</f>
        <v>21.318000000000001</v>
      </c>
      <c r="CV956" s="37">
        <f>BE956-(AZ956*R956*'3. Signage Displays'!$A$7)</f>
        <v>68.682000000000002</v>
      </c>
      <c r="CW956" s="37">
        <f>IF(CC956=TRUE,CV956-(CT956*'3. Signage Displays'!$A$12),CV956)</f>
        <v>68.682000000000002</v>
      </c>
      <c r="CX956" s="38">
        <f>'3. Signage Displays'!$B$7*TANH('3. Signage Displays'!$C$7*('1. Version 7 Dataset'!R956+'3. Signage Displays'!$D$7)+'3. Signage Displays'!$E$7)+'3. Signage Displays'!$F$7</f>
        <v>84.232188157190038</v>
      </c>
      <c r="CY956" s="28">
        <f t="shared" si="107"/>
        <v>1</v>
      </c>
    </row>
    <row r="957" spans="1:103" s="17" customFormat="1" ht="19.5" customHeight="1">
      <c r="A957" s="28">
        <v>765</v>
      </c>
      <c r="B957" s="29" t="s">
        <v>2231</v>
      </c>
      <c r="C957" s="29" t="s">
        <v>2538</v>
      </c>
      <c r="D957" s="29" t="s">
        <v>2538</v>
      </c>
      <c r="E957" s="29" t="s">
        <v>2234</v>
      </c>
      <c r="F957" s="29" t="s">
        <v>2538</v>
      </c>
      <c r="G957" s="29" t="s">
        <v>2538</v>
      </c>
      <c r="H957" s="29"/>
      <c r="I957" s="29" t="s">
        <v>554</v>
      </c>
      <c r="J957" s="29" t="s">
        <v>100</v>
      </c>
      <c r="K957" s="29" t="s">
        <v>105</v>
      </c>
      <c r="L957" s="29" t="s">
        <v>80</v>
      </c>
      <c r="M957" s="29" t="s">
        <v>105</v>
      </c>
      <c r="N957" s="30">
        <v>1200</v>
      </c>
      <c r="O957" s="30">
        <v>26.7</v>
      </c>
      <c r="P957" s="30">
        <v>47.6</v>
      </c>
      <c r="Q957" s="31">
        <v>55</v>
      </c>
      <c r="R957" s="30">
        <v>1275</v>
      </c>
      <c r="S957" s="30">
        <v>1.78</v>
      </c>
      <c r="T957" s="30">
        <v>1080</v>
      </c>
      <c r="U957" s="30">
        <v>1920</v>
      </c>
      <c r="V957" s="32">
        <f t="shared" si="109"/>
        <v>2.0735999999999999</v>
      </c>
      <c r="W957" s="30">
        <v>1625</v>
      </c>
      <c r="X957" s="30">
        <v>60</v>
      </c>
      <c r="Y957" s="30">
        <v>32.700000000000003</v>
      </c>
      <c r="Z957" s="29" t="s">
        <v>81</v>
      </c>
      <c r="AA957" s="29" t="s">
        <v>86</v>
      </c>
      <c r="AB957" s="29"/>
      <c r="AC957" s="29"/>
      <c r="AD957" s="29" t="s">
        <v>84</v>
      </c>
      <c r="AE957" s="29" t="s">
        <v>83</v>
      </c>
      <c r="AF957" s="29" t="s">
        <v>2536</v>
      </c>
      <c r="AG957" s="29" t="s">
        <v>2537</v>
      </c>
      <c r="AH957" s="29" t="s">
        <v>759</v>
      </c>
      <c r="AI957" s="29" t="s">
        <v>105</v>
      </c>
      <c r="AJ957" s="29" t="s">
        <v>120</v>
      </c>
      <c r="AK957" s="29" t="s">
        <v>86</v>
      </c>
      <c r="AL957" s="29" t="s">
        <v>102</v>
      </c>
      <c r="AM957" s="29" t="s">
        <v>2537</v>
      </c>
      <c r="AN957" s="29" t="s">
        <v>86</v>
      </c>
      <c r="AO957" s="29" t="s">
        <v>86</v>
      </c>
      <c r="AP957" s="29" t="s">
        <v>563</v>
      </c>
      <c r="AQ957" s="29" t="s">
        <v>96</v>
      </c>
      <c r="AR957" s="29" t="s">
        <v>105</v>
      </c>
      <c r="AS957" s="29" t="s">
        <v>84</v>
      </c>
      <c r="AT957" s="29" t="s">
        <v>89</v>
      </c>
      <c r="AU957" s="29" t="s">
        <v>105</v>
      </c>
      <c r="AV957" s="30">
        <v>0</v>
      </c>
      <c r="AW957" s="29" t="s">
        <v>84</v>
      </c>
      <c r="AX957" s="29" t="s">
        <v>84</v>
      </c>
      <c r="AY957" s="30">
        <v>350</v>
      </c>
      <c r="AZ957" s="30">
        <v>418</v>
      </c>
      <c r="BA957" s="30">
        <v>233.3</v>
      </c>
      <c r="BB957" s="30">
        <v>227.8</v>
      </c>
      <c r="BC957" s="29"/>
      <c r="BD957" s="29"/>
      <c r="BE957" s="30">
        <v>90</v>
      </c>
      <c r="BF957" s="30">
        <v>116.4</v>
      </c>
      <c r="BG957" s="30">
        <v>0.35</v>
      </c>
      <c r="BH957" s="29"/>
      <c r="BI957" s="30">
        <v>3.5</v>
      </c>
      <c r="BJ957" s="30">
        <v>0.35</v>
      </c>
      <c r="BK957" s="29"/>
      <c r="BL957" s="29"/>
      <c r="BM957" s="29"/>
      <c r="BN957" s="29"/>
      <c r="BO957" s="29"/>
      <c r="BP957" s="30">
        <v>0.35</v>
      </c>
      <c r="BQ957" s="30">
        <v>0.35</v>
      </c>
      <c r="BR957" s="29"/>
      <c r="BS957" s="30">
        <v>90</v>
      </c>
      <c r="BT957" s="29"/>
      <c r="BU957" s="29"/>
      <c r="BV957" s="30">
        <v>0</v>
      </c>
      <c r="BW957" s="28">
        <v>765</v>
      </c>
      <c r="BX957" s="33">
        <f t="shared" si="102"/>
        <v>277.93289999999996</v>
      </c>
      <c r="BY957" s="34">
        <f>IF(COUNTIF($G$2:G957,G957)=1,1,0)</f>
        <v>1</v>
      </c>
      <c r="BZ957" s="34">
        <f t="shared" si="103"/>
        <v>1</v>
      </c>
      <c r="CA957" s="28" t="s">
        <v>3405</v>
      </c>
      <c r="CB957" s="34" t="b">
        <f t="shared" si="108"/>
        <v>0</v>
      </c>
      <c r="CC957" s="34" t="b">
        <f t="shared" si="104"/>
        <v>0</v>
      </c>
      <c r="CD957" s="34" t="b">
        <f t="array" ref="CD957">ISNUMBER(SEARCH("Touch Screen",$AJ957))</f>
        <v>0</v>
      </c>
      <c r="CE957" s="34"/>
      <c r="CF957" s="34"/>
      <c r="CG957" s="32">
        <v>32.700000000000003</v>
      </c>
      <c r="CH957" s="28">
        <v>0</v>
      </c>
      <c r="CI957" s="33">
        <f>('2. AC Monitors'!$A$8*'1. Version 7 Dataset'!$R957)+('1. Version 7 Dataset'!$V957*'2. AC Monitors'!$B$8)+'2. AC Monitors'!$C$8</f>
        <v>172.25912</v>
      </c>
      <c r="CJ957" s="35">
        <f>BX957-('2. AC Monitors'!$B$8*V957)</f>
        <v>269.22377999999998</v>
      </c>
      <c r="CK957" s="33">
        <f>IF($CH957=0,CJ957,CJ957-('2. AC Monitors'!$A$15*'1. Version 7 Dataset'!$CG957))</f>
        <v>269.22377999999998</v>
      </c>
      <c r="CL957" s="33">
        <f>IF($CC957=TRUE,'1. Version 7 Dataset'!CK957-($CI957*'2. AC Monitors'!$B$15),'1. Version 7 Dataset'!CK957)</f>
        <v>269.22377999999998</v>
      </c>
      <c r="CM957" s="33">
        <f>IF($CD957=TRUE,CL957-($CI957*'2. AC Monitors'!$D$15),CL957)</f>
        <v>269.22377999999998</v>
      </c>
      <c r="CN957" s="33">
        <f>IF($CB957=TRUE,CM957-($CI957*'2. AC Monitors'!$E$15),CM957)</f>
        <v>269.22377999999998</v>
      </c>
      <c r="CO957" s="33">
        <f>IF($CA957="DC",CN957+(CI957*(1-'2. AC Monitors'!$D$21)),CN957)</f>
        <v>269.22377999999998</v>
      </c>
      <c r="CP957" s="35">
        <f>('2. AC Monitors'!$A$8*'1. Version 7 Dataset'!$R957)+'2. AC Monitors'!$C$8</f>
        <v>163.54999999999998</v>
      </c>
      <c r="CQ957" s="35">
        <f t="shared" si="105"/>
        <v>0</v>
      </c>
      <c r="CR957" s="33">
        <f>(IF(CD957=TRUE,CI957+(CI957*'2. AC Monitors'!$D$15),'1. Version 7 Dataset'!CI957))*0.85</f>
        <v>146.420252</v>
      </c>
      <c r="CS957" s="35">
        <f t="shared" si="106"/>
        <v>0</v>
      </c>
      <c r="CT957" s="35">
        <f>($AZ957*$R957*'3. Signage Displays'!$A$7)+'3. Signage Displays'!$B$7*TANH('3. Signage Displays'!$C$7*('1. Version 7 Dataset'!$R957+'3. Signage Displays'!$D$7)+'3. Signage Displays'!$E$7)+'3. Signage Displays'!$F$7</f>
        <v>105.55018815719004</v>
      </c>
      <c r="CU957" s="36">
        <f>($AZ957*$R957*'3. Signage Displays'!$A$7)</f>
        <v>21.318000000000001</v>
      </c>
      <c r="CV957" s="37">
        <f>BE957-(AZ957*R957*'3. Signage Displays'!$A$7)</f>
        <v>68.682000000000002</v>
      </c>
      <c r="CW957" s="37">
        <f>IF(CC957=TRUE,CV957-(CT957*'3. Signage Displays'!$A$12),CV957)</f>
        <v>68.682000000000002</v>
      </c>
      <c r="CX957" s="38">
        <f>'3. Signage Displays'!$B$7*TANH('3. Signage Displays'!$C$7*('1. Version 7 Dataset'!R957+'3. Signage Displays'!$D$7)+'3. Signage Displays'!$E$7)+'3. Signage Displays'!$F$7</f>
        <v>84.232188157190038</v>
      </c>
      <c r="CY957" s="28">
        <f t="shared" si="107"/>
        <v>1</v>
      </c>
    </row>
    <row r="958" spans="1:103" s="17" customFormat="1" ht="19.5" customHeight="1">
      <c r="A958" s="28">
        <v>779</v>
      </c>
      <c r="B958" s="29" t="s">
        <v>2231</v>
      </c>
      <c r="C958" s="29" t="s">
        <v>2534</v>
      </c>
      <c r="D958" s="29" t="s">
        <v>2534</v>
      </c>
      <c r="E958" s="29" t="s">
        <v>2234</v>
      </c>
      <c r="F958" s="29" t="s">
        <v>2534</v>
      </c>
      <c r="G958" s="29" t="s">
        <v>2534</v>
      </c>
      <c r="H958" s="29" t="s">
        <v>2535</v>
      </c>
      <c r="I958" s="29" t="s">
        <v>554</v>
      </c>
      <c r="J958" s="29" t="s">
        <v>79</v>
      </c>
      <c r="K958" s="29" t="s">
        <v>105</v>
      </c>
      <c r="L958" s="29" t="s">
        <v>80</v>
      </c>
      <c r="M958" s="29" t="s">
        <v>105</v>
      </c>
      <c r="N958" s="30">
        <v>1300</v>
      </c>
      <c r="O958" s="30">
        <v>23.8</v>
      </c>
      <c r="P958" s="30">
        <v>42.3</v>
      </c>
      <c r="Q958" s="31">
        <v>48.5</v>
      </c>
      <c r="R958" s="30">
        <v>1005.29</v>
      </c>
      <c r="S958" s="30">
        <v>1.78</v>
      </c>
      <c r="T958" s="30">
        <v>1080</v>
      </c>
      <c r="U958" s="30">
        <v>1920</v>
      </c>
      <c r="V958" s="32">
        <f t="shared" si="109"/>
        <v>2.0735999999999999</v>
      </c>
      <c r="W958" s="30">
        <v>2062</v>
      </c>
      <c r="X958" s="30">
        <v>60</v>
      </c>
      <c r="Y958" s="30">
        <v>32.1</v>
      </c>
      <c r="Z958" s="29" t="s">
        <v>81</v>
      </c>
      <c r="AA958" s="29" t="s">
        <v>86</v>
      </c>
      <c r="AB958" s="29"/>
      <c r="AC958" s="29"/>
      <c r="AD958" s="29" t="s">
        <v>84</v>
      </c>
      <c r="AE958" s="29" t="s">
        <v>83</v>
      </c>
      <c r="AF958" s="29" t="s">
        <v>2536</v>
      </c>
      <c r="AG958" s="29" t="s">
        <v>2537</v>
      </c>
      <c r="AH958" s="29" t="s">
        <v>759</v>
      </c>
      <c r="AI958" s="29" t="s">
        <v>105</v>
      </c>
      <c r="AJ958" s="29" t="s">
        <v>120</v>
      </c>
      <c r="AK958" s="29" t="s">
        <v>86</v>
      </c>
      <c r="AL958" s="29" t="s">
        <v>87</v>
      </c>
      <c r="AM958" s="29" t="s">
        <v>2537</v>
      </c>
      <c r="AN958" s="29" t="s">
        <v>86</v>
      </c>
      <c r="AO958" s="29" t="s">
        <v>86</v>
      </c>
      <c r="AP958" s="29" t="s">
        <v>563</v>
      </c>
      <c r="AQ958" s="29" t="s">
        <v>96</v>
      </c>
      <c r="AR958" s="29" t="s">
        <v>105</v>
      </c>
      <c r="AS958" s="29" t="s">
        <v>84</v>
      </c>
      <c r="AT958" s="29" t="s">
        <v>89</v>
      </c>
      <c r="AU958" s="29" t="s">
        <v>105</v>
      </c>
      <c r="AV958" s="30">
        <v>0</v>
      </c>
      <c r="AW958" s="29" t="s">
        <v>84</v>
      </c>
      <c r="AX958" s="29" t="s">
        <v>84</v>
      </c>
      <c r="AY958" s="30">
        <v>450</v>
      </c>
      <c r="AZ958" s="30">
        <v>483</v>
      </c>
      <c r="BA958" s="30">
        <v>333.5</v>
      </c>
      <c r="BB958" s="30">
        <v>292.5</v>
      </c>
      <c r="BC958" s="29"/>
      <c r="BD958" s="29"/>
      <c r="BE958" s="30">
        <v>92</v>
      </c>
      <c r="BF958" s="30">
        <v>101.3</v>
      </c>
      <c r="BG958" s="30">
        <v>0.57999999999999996</v>
      </c>
      <c r="BH958" s="29"/>
      <c r="BI958" s="30">
        <v>3.5</v>
      </c>
      <c r="BJ958" s="30">
        <v>0.3</v>
      </c>
      <c r="BK958" s="29"/>
      <c r="BL958" s="29"/>
      <c r="BM958" s="29"/>
      <c r="BN958" s="29"/>
      <c r="BO958" s="29"/>
      <c r="BP958" s="30">
        <v>0.3</v>
      </c>
      <c r="BQ958" s="30">
        <v>0.62</v>
      </c>
      <c r="BR958" s="29"/>
      <c r="BS958" s="30">
        <v>92</v>
      </c>
      <c r="BT958" s="29"/>
      <c r="BU958" s="29"/>
      <c r="BV958" s="30">
        <v>0</v>
      </c>
      <c r="BW958" s="28">
        <v>779</v>
      </c>
      <c r="BX958" s="33">
        <f t="shared" si="102"/>
        <v>285.37451999999996</v>
      </c>
      <c r="BY958" s="34">
        <f>IF(COUNTIF($G$2:G958,G958)=1,1,0)</f>
        <v>1</v>
      </c>
      <c r="BZ958" s="34">
        <f t="shared" si="103"/>
        <v>1</v>
      </c>
      <c r="CA958" s="28" t="s">
        <v>3405</v>
      </c>
      <c r="CB958" s="34" t="b">
        <f t="shared" si="108"/>
        <v>0</v>
      </c>
      <c r="CC958" s="34" t="b">
        <f t="shared" si="104"/>
        <v>0</v>
      </c>
      <c r="CD958" s="34" t="b">
        <f t="array" ref="CD958">ISNUMBER(SEARCH("Touch Screen",$AJ958))</f>
        <v>0</v>
      </c>
      <c r="CE958" s="34"/>
      <c r="CF958" s="34"/>
      <c r="CG958" s="32">
        <v>32.1</v>
      </c>
      <c r="CH958" s="28">
        <v>0</v>
      </c>
      <c r="CI958" s="33">
        <f>('2. AC Monitors'!$A$8*'1. Version 7 Dataset'!$R958)+('1. Version 7 Dataset'!$V958*'2. AC Monitors'!$B$8)+'2. AC Monitors'!$C$8</f>
        <v>139.3545</v>
      </c>
      <c r="CJ958" s="35">
        <f>BX958-('2. AC Monitors'!$B$8*V958)</f>
        <v>276.66539999999998</v>
      </c>
      <c r="CK958" s="33">
        <f>IF($CH958=0,CJ958,CJ958-('2. AC Monitors'!$A$15*'1. Version 7 Dataset'!$CG958))</f>
        <v>276.66539999999998</v>
      </c>
      <c r="CL958" s="33">
        <f>IF($CC958=TRUE,'1. Version 7 Dataset'!CK958-($CI958*'2. AC Monitors'!$B$15),'1. Version 7 Dataset'!CK958)</f>
        <v>276.66539999999998</v>
      </c>
      <c r="CM958" s="33">
        <f>IF($CD958=TRUE,CL958-($CI958*'2. AC Monitors'!$D$15),CL958)</f>
        <v>276.66539999999998</v>
      </c>
      <c r="CN958" s="33">
        <f>IF($CB958=TRUE,CM958-($CI958*'2. AC Monitors'!$E$15),CM958)</f>
        <v>276.66539999999998</v>
      </c>
      <c r="CO958" s="33">
        <f>IF($CA958="DC",CN958+(CI958*(1-'2. AC Monitors'!$D$21)),CN958)</f>
        <v>276.66539999999998</v>
      </c>
      <c r="CP958" s="35">
        <f>('2. AC Monitors'!$A$8*'1. Version 7 Dataset'!$R958)+'2. AC Monitors'!$C$8</f>
        <v>130.64537999999999</v>
      </c>
      <c r="CQ958" s="35">
        <f t="shared" si="105"/>
        <v>0</v>
      </c>
      <c r="CR958" s="33">
        <f>(IF(CD958=TRUE,CI958+(CI958*'2. AC Monitors'!$D$15),'1. Version 7 Dataset'!CI958))*0.85</f>
        <v>118.451325</v>
      </c>
      <c r="CS958" s="35">
        <f t="shared" si="106"/>
        <v>0</v>
      </c>
      <c r="CT958" s="35">
        <f>($AZ958*$R958*'3. Signage Displays'!$A$7)+'3. Signage Displays'!$B$7*TANH('3. Signage Displays'!$C$7*('1. Version 7 Dataset'!$R958+'3. Signage Displays'!$D$7)+'3. Signage Displays'!$E$7)+'3. Signage Displays'!$F$7</f>
        <v>91.290703373384758</v>
      </c>
      <c r="CU958" s="36">
        <f>($AZ958*$R958*'3. Signage Displays'!$A$7)</f>
        <v>19.422202800000001</v>
      </c>
      <c r="CV958" s="37">
        <f>BE958-(AZ958*R958*'3. Signage Displays'!$A$7)</f>
        <v>72.577797199999992</v>
      </c>
      <c r="CW958" s="37">
        <f>IF(CC958=TRUE,CV958-(CT958*'3. Signage Displays'!$A$12),CV958)</f>
        <v>72.577797199999992</v>
      </c>
      <c r="CX958" s="38">
        <f>'3. Signage Displays'!$B$7*TANH('3. Signage Displays'!$C$7*('1. Version 7 Dataset'!R958+'3. Signage Displays'!$D$7)+'3. Signage Displays'!$E$7)+'3. Signage Displays'!$F$7</f>
        <v>71.86850057338475</v>
      </c>
      <c r="CY958" s="28">
        <f t="shared" si="107"/>
        <v>0</v>
      </c>
    </row>
    <row r="959" spans="1:103" s="17" customFormat="1" ht="19.5" customHeight="1">
      <c r="A959" s="28">
        <v>781</v>
      </c>
      <c r="B959" s="29" t="s">
        <v>2231</v>
      </c>
      <c r="C959" s="29" t="s">
        <v>2541</v>
      </c>
      <c r="D959" s="29" t="s">
        <v>2541</v>
      </c>
      <c r="E959" s="29" t="s">
        <v>2234</v>
      </c>
      <c r="F959" s="29" t="s">
        <v>2541</v>
      </c>
      <c r="G959" s="29" t="s">
        <v>2541</v>
      </c>
      <c r="H959" s="29"/>
      <c r="I959" s="29" t="s">
        <v>554</v>
      </c>
      <c r="J959" s="29" t="s">
        <v>79</v>
      </c>
      <c r="K959" s="29" t="s">
        <v>105</v>
      </c>
      <c r="L959" s="29" t="s">
        <v>80</v>
      </c>
      <c r="M959" s="29" t="s">
        <v>105</v>
      </c>
      <c r="N959" s="30">
        <v>1400</v>
      </c>
      <c r="O959" s="30">
        <v>26.7</v>
      </c>
      <c r="P959" s="30">
        <v>47.6</v>
      </c>
      <c r="Q959" s="31">
        <v>54.6</v>
      </c>
      <c r="R959" s="30">
        <v>1275</v>
      </c>
      <c r="S959" s="30">
        <v>1.78</v>
      </c>
      <c r="T959" s="30">
        <v>1080</v>
      </c>
      <c r="U959" s="30">
        <v>1920</v>
      </c>
      <c r="V959" s="32">
        <f t="shared" si="109"/>
        <v>2.0735999999999999</v>
      </c>
      <c r="W959" s="30">
        <v>1625</v>
      </c>
      <c r="X959" s="30">
        <v>60</v>
      </c>
      <c r="Y959" s="30">
        <v>32.700000000000003</v>
      </c>
      <c r="Z959" s="29" t="s">
        <v>81</v>
      </c>
      <c r="AA959" s="29" t="s">
        <v>86</v>
      </c>
      <c r="AB959" s="29"/>
      <c r="AC959" s="29"/>
      <c r="AD959" s="29" t="s">
        <v>84</v>
      </c>
      <c r="AE959" s="29" t="s">
        <v>83</v>
      </c>
      <c r="AF959" s="29" t="s">
        <v>2536</v>
      </c>
      <c r="AG959" s="29" t="s">
        <v>2537</v>
      </c>
      <c r="AH959" s="29" t="s">
        <v>759</v>
      </c>
      <c r="AI959" s="29" t="s">
        <v>105</v>
      </c>
      <c r="AJ959" s="29" t="s">
        <v>120</v>
      </c>
      <c r="AK959" s="29" t="s">
        <v>86</v>
      </c>
      <c r="AL959" s="29" t="s">
        <v>87</v>
      </c>
      <c r="AM959" s="29" t="s">
        <v>2537</v>
      </c>
      <c r="AN959" s="29" t="s">
        <v>86</v>
      </c>
      <c r="AO959" s="29" t="s">
        <v>86</v>
      </c>
      <c r="AP959" s="29" t="s">
        <v>563</v>
      </c>
      <c r="AQ959" s="29" t="s">
        <v>96</v>
      </c>
      <c r="AR959" s="29" t="s">
        <v>105</v>
      </c>
      <c r="AS959" s="29" t="s">
        <v>84</v>
      </c>
      <c r="AT959" s="29" t="s">
        <v>89</v>
      </c>
      <c r="AU959" s="29" t="s">
        <v>105</v>
      </c>
      <c r="AV959" s="30">
        <v>0</v>
      </c>
      <c r="AW959" s="29" t="s">
        <v>84</v>
      </c>
      <c r="AX959" s="29" t="s">
        <v>84</v>
      </c>
      <c r="AY959" s="30">
        <v>500</v>
      </c>
      <c r="AZ959" s="30">
        <v>535</v>
      </c>
      <c r="BA959" s="30">
        <v>415.3</v>
      </c>
      <c r="BB959" s="30">
        <v>325</v>
      </c>
      <c r="BC959" s="29"/>
      <c r="BD959" s="29"/>
      <c r="BE959" s="30">
        <v>116</v>
      </c>
      <c r="BF959" s="30">
        <v>122.4</v>
      </c>
      <c r="BG959" s="30">
        <v>0.28000000000000003</v>
      </c>
      <c r="BH959" s="29"/>
      <c r="BI959" s="30">
        <v>3.5</v>
      </c>
      <c r="BJ959" s="30">
        <v>0.28000000000000003</v>
      </c>
      <c r="BK959" s="29"/>
      <c r="BL959" s="29"/>
      <c r="BM959" s="29"/>
      <c r="BN959" s="29"/>
      <c r="BO959" s="29"/>
      <c r="BP959" s="30">
        <v>0.28000000000000003</v>
      </c>
      <c r="BQ959" s="30">
        <v>0.28000000000000003</v>
      </c>
      <c r="BR959" s="29"/>
      <c r="BS959" s="30">
        <v>116</v>
      </c>
      <c r="BT959" s="29"/>
      <c r="BU959" s="29"/>
      <c r="BV959" s="30">
        <v>0</v>
      </c>
      <c r="BW959" s="28">
        <v>781</v>
      </c>
      <c r="BX959" s="33">
        <f t="shared" si="102"/>
        <v>357.25031999999999</v>
      </c>
      <c r="BY959" s="34">
        <f>IF(COUNTIF($G$2:G959,G959)=1,1,0)</f>
        <v>1</v>
      </c>
      <c r="BZ959" s="34">
        <f t="shared" si="103"/>
        <v>1</v>
      </c>
      <c r="CA959" s="28" t="s">
        <v>3405</v>
      </c>
      <c r="CB959" s="34" t="b">
        <f t="shared" si="108"/>
        <v>0</v>
      </c>
      <c r="CC959" s="34" t="b">
        <f t="shared" si="104"/>
        <v>0</v>
      </c>
      <c r="CD959" s="34" t="b">
        <f t="array" ref="CD959">ISNUMBER(SEARCH("Touch Screen",$AJ959))</f>
        <v>0</v>
      </c>
      <c r="CE959" s="34"/>
      <c r="CF959" s="34"/>
      <c r="CG959" s="32">
        <v>32.700000000000003</v>
      </c>
      <c r="CH959" s="28">
        <v>0</v>
      </c>
      <c r="CI959" s="33">
        <f>('2. AC Monitors'!$A$8*'1. Version 7 Dataset'!$R959)+('1. Version 7 Dataset'!$V959*'2. AC Monitors'!$B$8)+'2. AC Monitors'!$C$8</f>
        <v>172.25912</v>
      </c>
      <c r="CJ959" s="35">
        <f>BX959-('2. AC Monitors'!$B$8*V959)</f>
        <v>348.5412</v>
      </c>
      <c r="CK959" s="33">
        <f>IF($CH959=0,CJ959,CJ959-('2. AC Monitors'!$A$15*'1. Version 7 Dataset'!$CG959))</f>
        <v>348.5412</v>
      </c>
      <c r="CL959" s="33">
        <f>IF($CC959=TRUE,'1. Version 7 Dataset'!CK959-($CI959*'2. AC Monitors'!$B$15),'1. Version 7 Dataset'!CK959)</f>
        <v>348.5412</v>
      </c>
      <c r="CM959" s="33">
        <f>IF($CD959=TRUE,CL959-($CI959*'2. AC Monitors'!$D$15),CL959)</f>
        <v>348.5412</v>
      </c>
      <c r="CN959" s="33">
        <f>IF($CB959=TRUE,CM959-($CI959*'2. AC Monitors'!$E$15),CM959)</f>
        <v>348.5412</v>
      </c>
      <c r="CO959" s="33">
        <f>IF($CA959="DC",CN959+(CI959*(1-'2. AC Monitors'!$D$21)),CN959)</f>
        <v>348.5412</v>
      </c>
      <c r="CP959" s="35">
        <f>('2. AC Monitors'!$A$8*'1. Version 7 Dataset'!$R959)+'2. AC Monitors'!$C$8</f>
        <v>163.54999999999998</v>
      </c>
      <c r="CQ959" s="35">
        <f t="shared" si="105"/>
        <v>0</v>
      </c>
      <c r="CR959" s="33">
        <f>(IF(CD959=TRUE,CI959+(CI959*'2. AC Monitors'!$D$15),'1. Version 7 Dataset'!CI959))*0.85</f>
        <v>146.420252</v>
      </c>
      <c r="CS959" s="35">
        <f t="shared" si="106"/>
        <v>0</v>
      </c>
      <c r="CT959" s="35">
        <f>($AZ959*$R959*'3. Signage Displays'!$A$7)+'3. Signage Displays'!$B$7*TANH('3. Signage Displays'!$C$7*('1. Version 7 Dataset'!$R959+'3. Signage Displays'!$D$7)+'3. Signage Displays'!$E$7)+'3. Signage Displays'!$F$7</f>
        <v>111.51718815719005</v>
      </c>
      <c r="CU959" s="36">
        <f>($AZ959*$R959*'3. Signage Displays'!$A$7)</f>
        <v>27.285000000000004</v>
      </c>
      <c r="CV959" s="37">
        <f>BE959-(AZ959*R959*'3. Signage Displays'!$A$7)</f>
        <v>88.715000000000003</v>
      </c>
      <c r="CW959" s="37">
        <f>IF(CC959=TRUE,CV959-(CT959*'3. Signage Displays'!$A$12),CV959)</f>
        <v>88.715000000000003</v>
      </c>
      <c r="CX959" s="38">
        <f>'3. Signage Displays'!$B$7*TANH('3. Signage Displays'!$C$7*('1. Version 7 Dataset'!R959+'3. Signage Displays'!$D$7)+'3. Signage Displays'!$E$7)+'3. Signage Displays'!$F$7</f>
        <v>84.232188157190038</v>
      </c>
      <c r="CY959" s="28">
        <f t="shared" si="107"/>
        <v>0</v>
      </c>
    </row>
    <row r="960" spans="1:103" s="17" customFormat="1" ht="19.5" customHeight="1">
      <c r="A960" s="28">
        <v>793</v>
      </c>
      <c r="B960" s="29" t="s">
        <v>2231</v>
      </c>
      <c r="C960" s="29" t="s">
        <v>2503</v>
      </c>
      <c r="D960" s="29" t="s">
        <v>2503</v>
      </c>
      <c r="E960" s="29" t="s">
        <v>2234</v>
      </c>
      <c r="F960" s="29" t="s">
        <v>2504</v>
      </c>
      <c r="G960" s="29" t="s">
        <v>2504</v>
      </c>
      <c r="H960" s="29" t="s">
        <v>2505</v>
      </c>
      <c r="I960" s="29" t="s">
        <v>554</v>
      </c>
      <c r="J960" s="29" t="s">
        <v>100</v>
      </c>
      <c r="K960" s="29" t="s">
        <v>105</v>
      </c>
      <c r="L960" s="29" t="s">
        <v>80</v>
      </c>
      <c r="M960" s="29" t="s">
        <v>105</v>
      </c>
      <c r="N960" s="30">
        <v>1100</v>
      </c>
      <c r="O960" s="30">
        <v>26.8</v>
      </c>
      <c r="P960" s="30">
        <v>47.6</v>
      </c>
      <c r="Q960" s="31">
        <v>54.6</v>
      </c>
      <c r="R960" s="30">
        <v>1275.67</v>
      </c>
      <c r="S960" s="30">
        <v>1.78</v>
      </c>
      <c r="T960" s="30">
        <v>1080</v>
      </c>
      <c r="U960" s="30">
        <v>1920</v>
      </c>
      <c r="V960" s="32">
        <f t="shared" si="109"/>
        <v>2.0735999999999999</v>
      </c>
      <c r="W960" s="30">
        <v>1625</v>
      </c>
      <c r="X960" s="30">
        <v>60</v>
      </c>
      <c r="Y960" s="30">
        <v>33.200000000000003</v>
      </c>
      <c r="Z960" s="29" t="s">
        <v>86</v>
      </c>
      <c r="AA960" s="29" t="s">
        <v>86</v>
      </c>
      <c r="AB960" s="29"/>
      <c r="AC960" s="29"/>
      <c r="AD960" s="29" t="s">
        <v>84</v>
      </c>
      <c r="AE960" s="29" t="s">
        <v>83</v>
      </c>
      <c r="AF960" s="29" t="s">
        <v>1156</v>
      </c>
      <c r="AG960" s="29" t="s">
        <v>2490</v>
      </c>
      <c r="AH960" s="29" t="s">
        <v>383</v>
      </c>
      <c r="AI960" s="29" t="s">
        <v>105</v>
      </c>
      <c r="AJ960" s="29" t="s">
        <v>383</v>
      </c>
      <c r="AK960" s="29" t="s">
        <v>318</v>
      </c>
      <c r="AL960" s="29" t="s">
        <v>87</v>
      </c>
      <c r="AM960" s="29" t="s">
        <v>2490</v>
      </c>
      <c r="AN960" s="29" t="s">
        <v>86</v>
      </c>
      <c r="AO960" s="29" t="s">
        <v>86</v>
      </c>
      <c r="AP960" s="29" t="s">
        <v>563</v>
      </c>
      <c r="AQ960" s="29" t="s">
        <v>96</v>
      </c>
      <c r="AR960" s="29" t="s">
        <v>105</v>
      </c>
      <c r="AS960" s="29" t="s">
        <v>84</v>
      </c>
      <c r="AT960" s="29" t="s">
        <v>89</v>
      </c>
      <c r="AU960" s="29" t="s">
        <v>105</v>
      </c>
      <c r="AV960" s="30">
        <v>5</v>
      </c>
      <c r="AW960" s="29" t="s">
        <v>84</v>
      </c>
      <c r="AX960" s="29" t="s">
        <v>84</v>
      </c>
      <c r="AY960" s="30">
        <v>450</v>
      </c>
      <c r="AZ960" s="30">
        <v>505.1</v>
      </c>
      <c r="BA960" s="30">
        <v>357.8</v>
      </c>
      <c r="BB960" s="30">
        <v>292.5</v>
      </c>
      <c r="BC960" s="29"/>
      <c r="BD960" s="29"/>
      <c r="BE960" s="30">
        <v>63.92</v>
      </c>
      <c r="BF960" s="30">
        <v>120.8</v>
      </c>
      <c r="BG960" s="30">
        <v>0.38</v>
      </c>
      <c r="BH960" s="29"/>
      <c r="BI960" s="30">
        <v>5</v>
      </c>
      <c r="BJ960" s="30">
        <v>0.38</v>
      </c>
      <c r="BK960" s="29"/>
      <c r="BL960" s="29"/>
      <c r="BM960" s="29"/>
      <c r="BN960" s="29"/>
      <c r="BO960" s="29"/>
      <c r="BP960" s="30">
        <v>0.42</v>
      </c>
      <c r="BQ960" s="30">
        <v>0.42</v>
      </c>
      <c r="BR960" s="29"/>
      <c r="BS960" s="30">
        <v>63.08</v>
      </c>
      <c r="BT960" s="29"/>
      <c r="BU960" s="29"/>
      <c r="BV960" s="30">
        <v>0</v>
      </c>
      <c r="BW960" s="28">
        <v>793</v>
      </c>
      <c r="BX960" s="33">
        <f t="shared" si="102"/>
        <v>198.14243999999999</v>
      </c>
      <c r="BY960" s="34">
        <f>IF(COUNTIF($G$2:G960,G960)=1,1,0)</f>
        <v>1</v>
      </c>
      <c r="BZ960" s="34">
        <f t="shared" si="103"/>
        <v>1</v>
      </c>
      <c r="CA960" s="28" t="s">
        <v>3405</v>
      </c>
      <c r="CB960" s="34" t="b">
        <f t="shared" si="108"/>
        <v>0</v>
      </c>
      <c r="CC960" s="34" t="b">
        <f t="shared" si="104"/>
        <v>0</v>
      </c>
      <c r="CD960" s="34" t="b">
        <f t="array" ref="CD960">ISNUMBER(SEARCH("Touch Screen",$AJ960))</f>
        <v>1</v>
      </c>
      <c r="CE960" s="34"/>
      <c r="CF960" s="34"/>
      <c r="CG960" s="32">
        <v>33.200000000000003</v>
      </c>
      <c r="CH960" s="28">
        <v>0</v>
      </c>
      <c r="CI960" s="33">
        <f>('2. AC Monitors'!$A$8*'1. Version 7 Dataset'!$R960)+('1. Version 7 Dataset'!$V960*'2. AC Monitors'!$B$8)+'2. AC Monitors'!$C$8</f>
        <v>172.34086000000002</v>
      </c>
      <c r="CJ960" s="35">
        <f>BX960-('2. AC Monitors'!$B$8*V960)</f>
        <v>189.43331999999998</v>
      </c>
      <c r="CK960" s="33">
        <f>IF($CH960=0,CJ960,CJ960-('2. AC Monitors'!$A$15*'1. Version 7 Dataset'!$CG960))</f>
        <v>189.43331999999998</v>
      </c>
      <c r="CL960" s="33">
        <f>IF($CC960=TRUE,'1. Version 7 Dataset'!CK960-($CI960*'2. AC Monitors'!$B$15),'1. Version 7 Dataset'!CK960)</f>
        <v>189.43331999999998</v>
      </c>
      <c r="CM960" s="33">
        <f>IF($CD960=TRUE,CL960-($CI960*'2. AC Monitors'!$D$15),CL960)</f>
        <v>163.58219099999997</v>
      </c>
      <c r="CN960" s="33">
        <f>IF($CB960=TRUE,CM960-($CI960*'2. AC Monitors'!$E$15),CM960)</f>
        <v>163.58219099999997</v>
      </c>
      <c r="CO960" s="33">
        <f>IF($CA960="DC",CN960+(CI960*(1-'2. AC Monitors'!$D$21)),CN960)</f>
        <v>163.58219099999997</v>
      </c>
      <c r="CP960" s="35">
        <f>('2. AC Monitors'!$A$8*'1. Version 7 Dataset'!$R960)+'2. AC Monitors'!$C$8</f>
        <v>163.63174000000001</v>
      </c>
      <c r="CQ960" s="35">
        <f t="shared" si="105"/>
        <v>1</v>
      </c>
      <c r="CR960" s="33">
        <f>(IF(CD960=TRUE,CI960+(CI960*'2. AC Monitors'!$D$15),'1. Version 7 Dataset'!CI960))*0.85</f>
        <v>168.46319065000003</v>
      </c>
      <c r="CS960" s="35">
        <f t="shared" si="106"/>
        <v>0</v>
      </c>
      <c r="CT960" s="35">
        <f>($AZ960*$R960*'3. Signage Displays'!$A$7)+'3. Signage Displays'!$B$7*TANH('3. Signage Displays'!$C$7*('1. Version 7 Dataset'!$R960+'3. Signage Displays'!$D$7)+'3. Signage Displays'!$E$7)+'3. Signage Displays'!$F$7</f>
        <v>110.03450190815502</v>
      </c>
      <c r="CU960" s="36">
        <f>($AZ960*$R960*'3. Signage Displays'!$A$7)</f>
        <v>25.773636680000003</v>
      </c>
      <c r="CV960" s="37">
        <f>BE960-(AZ960*R960*'3. Signage Displays'!$A$7)</f>
        <v>38.146363319999999</v>
      </c>
      <c r="CW960" s="37">
        <f>IF(CC960=TRUE,CV960-(CT960*'3. Signage Displays'!$A$12),CV960)</f>
        <v>38.146363319999999</v>
      </c>
      <c r="CX960" s="38">
        <f>'3. Signage Displays'!$B$7*TANH('3. Signage Displays'!$C$7*('1. Version 7 Dataset'!R960+'3. Signage Displays'!$D$7)+'3. Signage Displays'!$E$7)+'3. Signage Displays'!$F$7</f>
        <v>84.260865228155012</v>
      </c>
      <c r="CY960" s="28">
        <f t="shared" si="107"/>
        <v>1</v>
      </c>
    </row>
    <row r="961" spans="1:103" s="17" customFormat="1" ht="19.5" customHeight="1">
      <c r="A961" s="28">
        <v>794</v>
      </c>
      <c r="B961" s="29" t="s">
        <v>2231</v>
      </c>
      <c r="C961" s="29" t="s">
        <v>2531</v>
      </c>
      <c r="D961" s="29" t="s">
        <v>2531</v>
      </c>
      <c r="E961" s="29" t="s">
        <v>2234</v>
      </c>
      <c r="F961" s="29" t="s">
        <v>2531</v>
      </c>
      <c r="G961" s="29" t="s">
        <v>2531</v>
      </c>
      <c r="H961" s="29"/>
      <c r="I961" s="29" t="s">
        <v>554</v>
      </c>
      <c r="J961" s="29" t="s">
        <v>79</v>
      </c>
      <c r="K961" s="29" t="s">
        <v>105</v>
      </c>
      <c r="L961" s="29" t="s">
        <v>80</v>
      </c>
      <c r="M961" s="29" t="s">
        <v>105</v>
      </c>
      <c r="N961" s="30">
        <v>1300</v>
      </c>
      <c r="O961" s="30">
        <v>23.8</v>
      </c>
      <c r="P961" s="30">
        <v>42.3</v>
      </c>
      <c r="Q961" s="31">
        <v>49</v>
      </c>
      <c r="R961" s="30">
        <v>1005.29</v>
      </c>
      <c r="S961" s="30">
        <v>1.78</v>
      </c>
      <c r="T961" s="30">
        <v>1080</v>
      </c>
      <c r="U961" s="30">
        <v>1920</v>
      </c>
      <c r="V961" s="32">
        <f t="shared" si="109"/>
        <v>2.0735999999999999</v>
      </c>
      <c r="W961" s="30">
        <v>2062</v>
      </c>
      <c r="X961" s="30">
        <v>60</v>
      </c>
      <c r="Y961" s="30">
        <v>32.1</v>
      </c>
      <c r="Z961" s="29" t="s">
        <v>81</v>
      </c>
      <c r="AA961" s="29" t="s">
        <v>86</v>
      </c>
      <c r="AB961" s="29"/>
      <c r="AC961" s="29"/>
      <c r="AD961" s="29" t="s">
        <v>84</v>
      </c>
      <c r="AE961" s="29" t="s">
        <v>83</v>
      </c>
      <c r="AF961" s="29" t="s">
        <v>2532</v>
      </c>
      <c r="AG961" s="29" t="s">
        <v>2533</v>
      </c>
      <c r="AH961" s="29" t="s">
        <v>120</v>
      </c>
      <c r="AI961" s="29" t="s">
        <v>105</v>
      </c>
      <c r="AJ961" s="29" t="s">
        <v>120</v>
      </c>
      <c r="AK961" s="29" t="s">
        <v>86</v>
      </c>
      <c r="AL961" s="29" t="s">
        <v>87</v>
      </c>
      <c r="AM961" s="29" t="s">
        <v>2533</v>
      </c>
      <c r="AN961" s="29" t="s">
        <v>86</v>
      </c>
      <c r="AO961" s="29" t="s">
        <v>86</v>
      </c>
      <c r="AP961" s="29" t="s">
        <v>563</v>
      </c>
      <c r="AQ961" s="29" t="s">
        <v>96</v>
      </c>
      <c r="AR961" s="29" t="s">
        <v>105</v>
      </c>
      <c r="AS961" s="29" t="s">
        <v>84</v>
      </c>
      <c r="AT961" s="29" t="s">
        <v>89</v>
      </c>
      <c r="AU961" s="29" t="s">
        <v>105</v>
      </c>
      <c r="AV961" s="30">
        <v>0</v>
      </c>
      <c r="AW961" s="29" t="s">
        <v>84</v>
      </c>
      <c r="AX961" s="29" t="s">
        <v>84</v>
      </c>
      <c r="AY961" s="30">
        <v>500</v>
      </c>
      <c r="AZ961" s="30">
        <v>594</v>
      </c>
      <c r="BA961" s="30">
        <v>435.3</v>
      </c>
      <c r="BB961" s="30">
        <v>325</v>
      </c>
      <c r="BC961" s="29"/>
      <c r="BD961" s="29"/>
      <c r="BE961" s="30">
        <v>92.6</v>
      </c>
      <c r="BF961" s="30">
        <v>105.7</v>
      </c>
      <c r="BG961" s="30">
        <v>0.32</v>
      </c>
      <c r="BH961" s="29"/>
      <c r="BI961" s="30">
        <v>3.5</v>
      </c>
      <c r="BJ961" s="30">
        <v>0.32</v>
      </c>
      <c r="BK961" s="29"/>
      <c r="BL961" s="29"/>
      <c r="BM961" s="29"/>
      <c r="BN961" s="29"/>
      <c r="BO961" s="29"/>
      <c r="BP961" s="30">
        <v>0.32</v>
      </c>
      <c r="BQ961" s="30">
        <v>0.32</v>
      </c>
      <c r="BR961" s="29"/>
      <c r="BS961" s="30">
        <v>92.6</v>
      </c>
      <c r="BT961" s="29"/>
      <c r="BU961" s="29"/>
      <c r="BV961" s="30">
        <v>0</v>
      </c>
      <c r="BW961" s="28">
        <v>794</v>
      </c>
      <c r="BX961" s="33">
        <f t="shared" si="102"/>
        <v>285.73367999999994</v>
      </c>
      <c r="BY961" s="34">
        <f>IF(COUNTIF($G$2:G961,G961)=1,1,0)</f>
        <v>1</v>
      </c>
      <c r="BZ961" s="34">
        <f t="shared" si="103"/>
        <v>1</v>
      </c>
      <c r="CA961" s="28" t="s">
        <v>3405</v>
      </c>
      <c r="CB961" s="34" t="b">
        <f t="shared" si="108"/>
        <v>0</v>
      </c>
      <c r="CC961" s="34" t="b">
        <f t="shared" si="104"/>
        <v>0</v>
      </c>
      <c r="CD961" s="34" t="b">
        <f t="array" ref="CD961">ISNUMBER(SEARCH("Touch Screen",$AJ961))</f>
        <v>0</v>
      </c>
      <c r="CE961" s="34"/>
      <c r="CF961" s="34"/>
      <c r="CG961" s="32">
        <v>32.1</v>
      </c>
      <c r="CH961" s="28">
        <v>0</v>
      </c>
      <c r="CI961" s="33">
        <f>('2. AC Monitors'!$A$8*'1. Version 7 Dataset'!$R961)+('1. Version 7 Dataset'!$V961*'2. AC Monitors'!$B$8)+'2. AC Monitors'!$C$8</f>
        <v>139.3545</v>
      </c>
      <c r="CJ961" s="35">
        <f>BX961-('2. AC Monitors'!$B$8*V961)</f>
        <v>277.02455999999995</v>
      </c>
      <c r="CK961" s="33">
        <f>IF($CH961=0,CJ961,CJ961-('2. AC Monitors'!$A$15*'1. Version 7 Dataset'!$CG961))</f>
        <v>277.02455999999995</v>
      </c>
      <c r="CL961" s="33">
        <f>IF($CC961=TRUE,'1. Version 7 Dataset'!CK961-($CI961*'2. AC Monitors'!$B$15),'1. Version 7 Dataset'!CK961)</f>
        <v>277.02455999999995</v>
      </c>
      <c r="CM961" s="33">
        <f>IF($CD961=TRUE,CL961-($CI961*'2. AC Monitors'!$D$15),CL961)</f>
        <v>277.02455999999995</v>
      </c>
      <c r="CN961" s="33">
        <f>IF($CB961=TRUE,CM961-($CI961*'2. AC Monitors'!$E$15),CM961)</f>
        <v>277.02455999999995</v>
      </c>
      <c r="CO961" s="33">
        <f>IF($CA961="DC",CN961+(CI961*(1-'2. AC Monitors'!$D$21)),CN961)</f>
        <v>277.02455999999995</v>
      </c>
      <c r="CP961" s="35">
        <f>('2. AC Monitors'!$A$8*'1. Version 7 Dataset'!$R961)+'2. AC Monitors'!$C$8</f>
        <v>130.64537999999999</v>
      </c>
      <c r="CQ961" s="35">
        <f t="shared" si="105"/>
        <v>0</v>
      </c>
      <c r="CR961" s="33">
        <f>(IF(CD961=TRUE,CI961+(CI961*'2. AC Monitors'!$D$15),'1. Version 7 Dataset'!CI961))*0.85</f>
        <v>118.451325</v>
      </c>
      <c r="CS961" s="35">
        <f t="shared" si="106"/>
        <v>0</v>
      </c>
      <c r="CT961" s="35">
        <f>($AZ961*$R961*'3. Signage Displays'!$A$7)+'3. Signage Displays'!$B$7*TANH('3. Signage Displays'!$C$7*('1. Version 7 Dataset'!$R961+'3. Signage Displays'!$D$7)+'3. Signage Displays'!$E$7)+'3. Signage Displays'!$F$7</f>
        <v>95.754190973384752</v>
      </c>
      <c r="CU961" s="36">
        <f>($AZ961*$R961*'3. Signage Displays'!$A$7)</f>
        <v>23.885690400000001</v>
      </c>
      <c r="CV961" s="37">
        <f>BE961-(AZ961*R961*'3. Signage Displays'!$A$7)</f>
        <v>68.714309599999993</v>
      </c>
      <c r="CW961" s="37">
        <f>IF(CC961=TRUE,CV961-(CT961*'3. Signage Displays'!$A$12),CV961)</f>
        <v>68.714309599999993</v>
      </c>
      <c r="CX961" s="38">
        <f>'3. Signage Displays'!$B$7*TANH('3. Signage Displays'!$C$7*('1. Version 7 Dataset'!R961+'3. Signage Displays'!$D$7)+'3. Signage Displays'!$E$7)+'3. Signage Displays'!$F$7</f>
        <v>71.86850057338475</v>
      </c>
      <c r="CY961" s="28">
        <f t="shared" si="107"/>
        <v>1</v>
      </c>
    </row>
    <row r="962" spans="1:103" s="17" customFormat="1" ht="19.5" customHeight="1">
      <c r="A962" s="28">
        <v>980</v>
      </c>
      <c r="B962" s="29" t="s">
        <v>2231</v>
      </c>
      <c r="C962" s="29" t="s">
        <v>2488</v>
      </c>
      <c r="D962" s="29" t="s">
        <v>2488</v>
      </c>
      <c r="E962" s="29" t="s">
        <v>2234</v>
      </c>
      <c r="F962" s="29" t="s">
        <v>2488</v>
      </c>
      <c r="G962" s="29" t="s">
        <v>2488</v>
      </c>
      <c r="H962" s="29" t="s">
        <v>2489</v>
      </c>
      <c r="I962" s="29" t="s">
        <v>554</v>
      </c>
      <c r="J962" s="29" t="s">
        <v>100</v>
      </c>
      <c r="K962" s="29" t="s">
        <v>105</v>
      </c>
      <c r="L962" s="29" t="s">
        <v>80</v>
      </c>
      <c r="M962" s="29" t="s">
        <v>105</v>
      </c>
      <c r="N962" s="30">
        <v>1100</v>
      </c>
      <c r="O962" s="30">
        <v>20.8</v>
      </c>
      <c r="P962" s="30">
        <v>37.1</v>
      </c>
      <c r="Q962" s="31">
        <v>42.5</v>
      </c>
      <c r="R962" s="30">
        <v>772.33</v>
      </c>
      <c r="S962" s="30">
        <v>1.78</v>
      </c>
      <c r="T962" s="30">
        <v>1080</v>
      </c>
      <c r="U962" s="30">
        <v>1920</v>
      </c>
      <c r="V962" s="32">
        <f t="shared" si="109"/>
        <v>2.0735999999999999</v>
      </c>
      <c r="W962" s="30">
        <v>2084</v>
      </c>
      <c r="X962" s="30">
        <v>60</v>
      </c>
      <c r="Y962" s="30">
        <v>34.1</v>
      </c>
      <c r="Z962" s="29" t="s">
        <v>86</v>
      </c>
      <c r="AA962" s="29" t="s">
        <v>86</v>
      </c>
      <c r="AB962" s="29"/>
      <c r="AC962" s="29"/>
      <c r="AD962" s="29" t="s">
        <v>84</v>
      </c>
      <c r="AE962" s="29" t="s">
        <v>83</v>
      </c>
      <c r="AF962" s="29" t="s">
        <v>1156</v>
      </c>
      <c r="AG962" s="29" t="s">
        <v>2490</v>
      </c>
      <c r="AH962" s="29" t="s">
        <v>759</v>
      </c>
      <c r="AI962" s="29" t="s">
        <v>105</v>
      </c>
      <c r="AJ962" s="29" t="s">
        <v>120</v>
      </c>
      <c r="AK962" s="29" t="s">
        <v>86</v>
      </c>
      <c r="AL962" s="29" t="s">
        <v>87</v>
      </c>
      <c r="AM962" s="29" t="s">
        <v>2490</v>
      </c>
      <c r="AN962" s="29" t="s">
        <v>86</v>
      </c>
      <c r="AO962" s="29" t="s">
        <v>86</v>
      </c>
      <c r="AP962" s="29" t="s">
        <v>563</v>
      </c>
      <c r="AQ962" s="29" t="s">
        <v>96</v>
      </c>
      <c r="AR962" s="29" t="s">
        <v>105</v>
      </c>
      <c r="AS962" s="29" t="s">
        <v>84</v>
      </c>
      <c r="AT962" s="29" t="s">
        <v>89</v>
      </c>
      <c r="AU962" s="29" t="s">
        <v>105</v>
      </c>
      <c r="AV962" s="30">
        <v>5</v>
      </c>
      <c r="AW962" s="29" t="s">
        <v>84</v>
      </c>
      <c r="AX962" s="29" t="s">
        <v>84</v>
      </c>
      <c r="AY962" s="30">
        <v>450</v>
      </c>
      <c r="AZ962" s="30">
        <v>446</v>
      </c>
      <c r="BA962" s="30">
        <v>316</v>
      </c>
      <c r="BB962" s="30">
        <v>292.5</v>
      </c>
      <c r="BC962" s="29"/>
      <c r="BD962" s="29"/>
      <c r="BE962" s="30">
        <v>51.3</v>
      </c>
      <c r="BF962" s="30">
        <v>81</v>
      </c>
      <c r="BG962" s="30">
        <v>0.41</v>
      </c>
      <c r="BH962" s="29"/>
      <c r="BI962" s="30">
        <v>3.5</v>
      </c>
      <c r="BJ962" s="30">
        <v>0.41</v>
      </c>
      <c r="BK962" s="29"/>
      <c r="BL962" s="29"/>
      <c r="BM962" s="29"/>
      <c r="BN962" s="29"/>
      <c r="BO962" s="29"/>
      <c r="BP962" s="30">
        <v>0.43</v>
      </c>
      <c r="BQ962" s="30">
        <v>0.43</v>
      </c>
      <c r="BR962" s="29"/>
      <c r="BS962" s="30">
        <v>50.63</v>
      </c>
      <c r="BT962" s="29"/>
      <c r="BU962" s="29"/>
      <c r="BV962" s="30">
        <v>0</v>
      </c>
      <c r="BW962" s="28">
        <v>980</v>
      </c>
      <c r="BX962" s="33">
        <f t="shared" ref="BX962:BX1025" si="110">8.76*((0.65*BG962)+(0.35*BE962))</f>
        <v>159.62034</v>
      </c>
      <c r="BY962" s="34">
        <f>IF(COUNTIF($G$2:G962,G962)=1,1,0)</f>
        <v>1</v>
      </c>
      <c r="BZ962" s="34">
        <f t="shared" ref="BZ962:BZ1025" si="111">IF(V962&lt;3.6,1,2)</f>
        <v>1</v>
      </c>
      <c r="CA962" s="28" t="s">
        <v>3405</v>
      </c>
      <c r="CB962" s="34" t="b">
        <f t="shared" si="108"/>
        <v>0</v>
      </c>
      <c r="CC962" s="34" t="b">
        <f t="shared" ref="CC962:CC1025" si="112">ISNUMBER(SEARCH("Automatic Brightness Control",AJ962))</f>
        <v>0</v>
      </c>
      <c r="CD962" s="34" t="b">
        <f t="array" ref="CD962">ISNUMBER(SEARCH("Touch Screen",$AJ962))</f>
        <v>0</v>
      </c>
      <c r="CE962" s="34"/>
      <c r="CF962" s="34"/>
      <c r="CG962" s="32">
        <v>34.1</v>
      </c>
      <c r="CH962" s="28">
        <v>0</v>
      </c>
      <c r="CI962" s="33">
        <f>('2. AC Monitors'!$A$8*'1. Version 7 Dataset'!$R962)+('1. Version 7 Dataset'!$V962*'2. AC Monitors'!$B$8)+'2. AC Monitors'!$C$8</f>
        <v>110.93338</v>
      </c>
      <c r="CJ962" s="35">
        <f>BX962-('2. AC Monitors'!$B$8*V962)</f>
        <v>150.91121999999999</v>
      </c>
      <c r="CK962" s="33">
        <f>IF($CH962=0,CJ962,CJ962-('2. AC Monitors'!$A$15*'1. Version 7 Dataset'!$CG962))</f>
        <v>150.91121999999999</v>
      </c>
      <c r="CL962" s="33">
        <f>IF($CC962=TRUE,'1. Version 7 Dataset'!CK962-($CI962*'2. AC Monitors'!$B$15),'1. Version 7 Dataset'!CK962)</f>
        <v>150.91121999999999</v>
      </c>
      <c r="CM962" s="33">
        <f>IF($CD962=TRUE,CL962-($CI962*'2. AC Monitors'!$D$15),CL962)</f>
        <v>150.91121999999999</v>
      </c>
      <c r="CN962" s="33">
        <f>IF($CB962=TRUE,CM962-($CI962*'2. AC Monitors'!$E$15),CM962)</f>
        <v>150.91121999999999</v>
      </c>
      <c r="CO962" s="33">
        <f>IF($CA962="DC",CN962+(CI962*(1-'2. AC Monitors'!$D$21)),CN962)</f>
        <v>150.91121999999999</v>
      </c>
      <c r="CP962" s="35">
        <f>('2. AC Monitors'!$A$8*'1. Version 7 Dataset'!$R962)+'2. AC Monitors'!$C$8</f>
        <v>102.22426</v>
      </c>
      <c r="CQ962" s="35">
        <f t="shared" ref="CQ962:CQ1025" si="113">IF(CN962&lt;=CP962,1,0)</f>
        <v>0</v>
      </c>
      <c r="CR962" s="33">
        <f>(IF(CD962=TRUE,CI962+(CI962*'2. AC Monitors'!$D$15),'1. Version 7 Dataset'!CI962))*0.85</f>
        <v>94.293373000000003</v>
      </c>
      <c r="CS962" s="35">
        <f t="shared" si="106"/>
        <v>0</v>
      </c>
      <c r="CT962" s="35">
        <f>($AZ962*$R962*'3. Signage Displays'!$A$7)+'3. Signage Displays'!$B$7*TANH('3. Signage Displays'!$C$7*('1. Version 7 Dataset'!$R962+'3. Signage Displays'!$D$7)+'3. Signage Displays'!$E$7)+'3. Signage Displays'!$F$7</f>
        <v>73.734778302561978</v>
      </c>
      <c r="CU962" s="36">
        <f>($AZ962*$R962*'3. Signage Displays'!$A$7)</f>
        <v>13.778367200000002</v>
      </c>
      <c r="CV962" s="37">
        <f>BE962-(AZ962*R962*'3. Signage Displays'!$A$7)</f>
        <v>37.521632799999992</v>
      </c>
      <c r="CW962" s="37">
        <f>IF(CC962=TRUE,CV962-(CT962*'3. Signage Displays'!$A$12),CV962)</f>
        <v>37.521632799999992</v>
      </c>
      <c r="CX962" s="38">
        <f>'3. Signage Displays'!$B$7*TANH('3. Signage Displays'!$C$7*('1. Version 7 Dataset'!R962+'3. Signage Displays'!$D$7)+'3. Signage Displays'!$E$7)+'3. Signage Displays'!$F$7</f>
        <v>59.956411102561979</v>
      </c>
      <c r="CY962" s="28">
        <f t="shared" si="107"/>
        <v>1</v>
      </c>
    </row>
    <row r="963" spans="1:103" s="17" customFormat="1" ht="19.5" customHeight="1">
      <c r="A963" s="28">
        <v>981</v>
      </c>
      <c r="B963" s="29" t="s">
        <v>2231</v>
      </c>
      <c r="C963" s="29" t="s">
        <v>2494</v>
      </c>
      <c r="D963" s="29" t="s">
        <v>2494</v>
      </c>
      <c r="E963" s="29" t="s">
        <v>2234</v>
      </c>
      <c r="F963" s="29" t="s">
        <v>2494</v>
      </c>
      <c r="G963" s="29" t="s">
        <v>2494</v>
      </c>
      <c r="H963" s="29"/>
      <c r="I963" s="29" t="s">
        <v>554</v>
      </c>
      <c r="J963" s="29" t="s">
        <v>100</v>
      </c>
      <c r="K963" s="29" t="s">
        <v>105</v>
      </c>
      <c r="L963" s="29" t="s">
        <v>80</v>
      </c>
      <c r="M963" s="29" t="s">
        <v>105</v>
      </c>
      <c r="N963" s="30">
        <v>1100</v>
      </c>
      <c r="O963" s="30">
        <v>23.7</v>
      </c>
      <c r="P963" s="30">
        <v>42.2</v>
      </c>
      <c r="Q963" s="31">
        <v>48.5</v>
      </c>
      <c r="R963" s="30">
        <v>1005.27</v>
      </c>
      <c r="S963" s="30">
        <v>1.78</v>
      </c>
      <c r="T963" s="30">
        <v>1080</v>
      </c>
      <c r="U963" s="30">
        <v>1920</v>
      </c>
      <c r="V963" s="32">
        <f t="shared" si="109"/>
        <v>2.0735999999999999</v>
      </c>
      <c r="W963" s="30">
        <v>2062</v>
      </c>
      <c r="X963" s="30">
        <v>60</v>
      </c>
      <c r="Y963" s="30">
        <v>34.1</v>
      </c>
      <c r="Z963" s="29" t="s">
        <v>86</v>
      </c>
      <c r="AA963" s="29" t="s">
        <v>86</v>
      </c>
      <c r="AB963" s="29"/>
      <c r="AC963" s="29"/>
      <c r="AD963" s="29" t="s">
        <v>84</v>
      </c>
      <c r="AE963" s="29" t="s">
        <v>83</v>
      </c>
      <c r="AF963" s="29" t="s">
        <v>1156</v>
      </c>
      <c r="AG963" s="29" t="s">
        <v>2490</v>
      </c>
      <c r="AH963" s="29" t="s">
        <v>759</v>
      </c>
      <c r="AI963" s="29" t="s">
        <v>105</v>
      </c>
      <c r="AJ963" s="29" t="s">
        <v>120</v>
      </c>
      <c r="AK963" s="29" t="s">
        <v>86</v>
      </c>
      <c r="AL963" s="29" t="s">
        <v>87</v>
      </c>
      <c r="AM963" s="29" t="s">
        <v>2490</v>
      </c>
      <c r="AN963" s="29" t="s">
        <v>86</v>
      </c>
      <c r="AO963" s="29" t="s">
        <v>86</v>
      </c>
      <c r="AP963" s="29" t="s">
        <v>563</v>
      </c>
      <c r="AQ963" s="29" t="s">
        <v>96</v>
      </c>
      <c r="AR963" s="29" t="s">
        <v>105</v>
      </c>
      <c r="AS963" s="29" t="s">
        <v>84</v>
      </c>
      <c r="AT963" s="29" t="s">
        <v>89</v>
      </c>
      <c r="AU963" s="29" t="s">
        <v>105</v>
      </c>
      <c r="AV963" s="30">
        <v>5</v>
      </c>
      <c r="AW963" s="29" t="s">
        <v>84</v>
      </c>
      <c r="AX963" s="29" t="s">
        <v>84</v>
      </c>
      <c r="AY963" s="30">
        <v>450</v>
      </c>
      <c r="AZ963" s="30">
        <v>463</v>
      </c>
      <c r="BA963" s="30">
        <v>328</v>
      </c>
      <c r="BB963" s="30">
        <v>292.5</v>
      </c>
      <c r="BC963" s="29"/>
      <c r="BD963" s="29"/>
      <c r="BE963" s="30">
        <v>54.88</v>
      </c>
      <c r="BF963" s="30">
        <v>99.9</v>
      </c>
      <c r="BG963" s="30">
        <v>0.43</v>
      </c>
      <c r="BH963" s="29"/>
      <c r="BI963" s="30">
        <v>3.5</v>
      </c>
      <c r="BJ963" s="30">
        <v>0.43</v>
      </c>
      <c r="BK963" s="29"/>
      <c r="BL963" s="29"/>
      <c r="BM963" s="29"/>
      <c r="BN963" s="29"/>
      <c r="BO963" s="29"/>
      <c r="BP963" s="30">
        <v>0.45</v>
      </c>
      <c r="BQ963" s="30">
        <v>0.45</v>
      </c>
      <c r="BR963" s="29"/>
      <c r="BS963" s="30">
        <v>54.02</v>
      </c>
      <c r="BT963" s="29"/>
      <c r="BU963" s="29"/>
      <c r="BV963" s="30">
        <v>0</v>
      </c>
      <c r="BW963" s="28">
        <v>981</v>
      </c>
      <c r="BX963" s="33">
        <f t="shared" si="110"/>
        <v>170.71049999999997</v>
      </c>
      <c r="BY963" s="34">
        <f>IF(COUNTIF($G$2:G963,G963)=1,1,0)</f>
        <v>1</v>
      </c>
      <c r="BZ963" s="34">
        <f t="shared" si="111"/>
        <v>1</v>
      </c>
      <c r="CA963" s="28" t="s">
        <v>3405</v>
      </c>
      <c r="CB963" s="34" t="b">
        <f t="shared" si="108"/>
        <v>0</v>
      </c>
      <c r="CC963" s="34" t="b">
        <f t="shared" si="112"/>
        <v>0</v>
      </c>
      <c r="CD963" s="34" t="b">
        <f t="array" ref="CD963">ISNUMBER(SEARCH("Touch Screen",$AJ963))</f>
        <v>0</v>
      </c>
      <c r="CE963" s="34"/>
      <c r="CF963" s="34"/>
      <c r="CG963" s="32">
        <v>34.1</v>
      </c>
      <c r="CH963" s="28">
        <v>0</v>
      </c>
      <c r="CI963" s="33">
        <f>('2. AC Monitors'!$A$8*'1. Version 7 Dataset'!$R963)+('1. Version 7 Dataset'!$V963*'2. AC Monitors'!$B$8)+'2. AC Monitors'!$C$8</f>
        <v>139.35205999999999</v>
      </c>
      <c r="CJ963" s="35">
        <f>BX963-('2. AC Monitors'!$B$8*V963)</f>
        <v>162.00137999999995</v>
      </c>
      <c r="CK963" s="33">
        <f>IF($CH963=0,CJ963,CJ963-('2. AC Monitors'!$A$15*'1. Version 7 Dataset'!$CG963))</f>
        <v>162.00137999999995</v>
      </c>
      <c r="CL963" s="33">
        <f>IF($CC963=TRUE,'1. Version 7 Dataset'!CK963-($CI963*'2. AC Monitors'!$B$15),'1. Version 7 Dataset'!CK963)</f>
        <v>162.00137999999995</v>
      </c>
      <c r="CM963" s="33">
        <f>IF($CD963=TRUE,CL963-($CI963*'2. AC Monitors'!$D$15),CL963)</f>
        <v>162.00137999999995</v>
      </c>
      <c r="CN963" s="33">
        <f>IF($CB963=TRUE,CM963-($CI963*'2. AC Monitors'!$E$15),CM963)</f>
        <v>162.00137999999995</v>
      </c>
      <c r="CO963" s="33">
        <f>IF($CA963="DC",CN963+(CI963*(1-'2. AC Monitors'!$D$21)),CN963)</f>
        <v>162.00137999999995</v>
      </c>
      <c r="CP963" s="35">
        <f>('2. AC Monitors'!$A$8*'1. Version 7 Dataset'!$R963)+'2. AC Monitors'!$C$8</f>
        <v>130.64294000000001</v>
      </c>
      <c r="CQ963" s="35">
        <f t="shared" si="113"/>
        <v>0</v>
      </c>
      <c r="CR963" s="33">
        <f>(IF(CD963=TRUE,CI963+(CI963*'2. AC Monitors'!$D$15),'1. Version 7 Dataset'!CI963))*0.85</f>
        <v>118.44925099999999</v>
      </c>
      <c r="CS963" s="35">
        <f t="shared" ref="CS963:CS1026" si="114">IF(BX963&lt;=CR963,1,0)</f>
        <v>0</v>
      </c>
      <c r="CT963" s="35">
        <f>($AZ963*$R963*'3. Signage Displays'!$A$7)+'3. Signage Displays'!$B$7*TANH('3. Signage Displays'!$C$7*('1. Version 7 Dataset'!$R963+'3. Signage Displays'!$D$7)+'3. Signage Displays'!$E$7)+'3. Signage Displays'!$F$7</f>
        <v>90.485125164279623</v>
      </c>
      <c r="CU963" s="36">
        <f>($AZ963*$R963*'3. Signage Displays'!$A$7)</f>
        <v>18.617600400000001</v>
      </c>
      <c r="CV963" s="37">
        <f>BE963-(AZ963*R963*'3. Signage Displays'!$A$7)</f>
        <v>36.262399600000002</v>
      </c>
      <c r="CW963" s="37">
        <f>IF(CC963=TRUE,CV963-(CT963*'3. Signage Displays'!$A$12),CV963)</f>
        <v>36.262399600000002</v>
      </c>
      <c r="CX963" s="38">
        <f>'3. Signage Displays'!$B$7*TANH('3. Signage Displays'!$C$7*('1. Version 7 Dataset'!R963+'3. Signage Displays'!$D$7)+'3. Signage Displays'!$E$7)+'3. Signage Displays'!$F$7</f>
        <v>71.867524764279622</v>
      </c>
      <c r="CY963" s="28">
        <f t="shared" ref="CY963:CY1026" si="115">IF(CW963&lt;=CX963,1,0)</f>
        <v>1</v>
      </c>
    </row>
    <row r="964" spans="1:103" s="17" customFormat="1" ht="19.5" customHeight="1">
      <c r="A964" s="28">
        <v>201</v>
      </c>
      <c r="B964" s="29" t="s">
        <v>3083</v>
      </c>
      <c r="C964" s="29" t="s">
        <v>3266</v>
      </c>
      <c r="D964" s="29" t="s">
        <v>3267</v>
      </c>
      <c r="E964" s="29" t="s">
        <v>3086</v>
      </c>
      <c r="F964" s="29" t="s">
        <v>3268</v>
      </c>
      <c r="G964" s="29" t="s">
        <v>3267</v>
      </c>
      <c r="H964" s="29" t="s">
        <v>3269</v>
      </c>
      <c r="I964" s="29" t="s">
        <v>554</v>
      </c>
      <c r="J964" s="29" t="s">
        <v>100</v>
      </c>
      <c r="K964" s="29"/>
      <c r="L964" s="29" t="s">
        <v>80</v>
      </c>
      <c r="M964" s="29"/>
      <c r="N964" s="30">
        <v>1000</v>
      </c>
      <c r="O964" s="30">
        <v>20.8</v>
      </c>
      <c r="P964" s="30">
        <v>37.1</v>
      </c>
      <c r="Q964" s="31">
        <v>42.5</v>
      </c>
      <c r="R964" s="30">
        <v>771.81</v>
      </c>
      <c r="S964" s="30">
        <v>1.78</v>
      </c>
      <c r="T964" s="30">
        <v>1080</v>
      </c>
      <c r="U964" s="30">
        <v>1920</v>
      </c>
      <c r="V964" s="32">
        <v>2.1</v>
      </c>
      <c r="W964" s="30">
        <v>2687</v>
      </c>
      <c r="X964" s="30">
        <v>60</v>
      </c>
      <c r="Y964" s="30">
        <v>0.3</v>
      </c>
      <c r="Z964" s="29" t="s">
        <v>86</v>
      </c>
      <c r="AA964" s="29" t="s">
        <v>86</v>
      </c>
      <c r="AB964" s="29"/>
      <c r="AC964" s="29"/>
      <c r="AD964" s="29" t="s">
        <v>84</v>
      </c>
      <c r="AE964" s="29" t="s">
        <v>84</v>
      </c>
      <c r="AF964" s="29" t="s">
        <v>555</v>
      </c>
      <c r="AG964" s="29"/>
      <c r="AH964" s="29" t="s">
        <v>86</v>
      </c>
      <c r="AI964" s="29"/>
      <c r="AJ964" s="29" t="s">
        <v>86</v>
      </c>
      <c r="AK964" s="29" t="s">
        <v>86</v>
      </c>
      <c r="AL964" s="29" t="s">
        <v>87</v>
      </c>
      <c r="AM964" s="29"/>
      <c r="AN964" s="29" t="s">
        <v>86</v>
      </c>
      <c r="AO964" s="29" t="s">
        <v>86</v>
      </c>
      <c r="AP964" s="29" t="s">
        <v>86</v>
      </c>
      <c r="AQ964" s="29" t="s">
        <v>96</v>
      </c>
      <c r="AR964" s="29"/>
      <c r="AS964" s="29" t="s">
        <v>84</v>
      </c>
      <c r="AT964" s="29" t="s">
        <v>89</v>
      </c>
      <c r="AU964" s="29"/>
      <c r="AV964" s="30">
        <v>5</v>
      </c>
      <c r="AW964" s="29" t="s">
        <v>84</v>
      </c>
      <c r="AX964" s="29" t="s">
        <v>84</v>
      </c>
      <c r="AY964" s="30">
        <v>450</v>
      </c>
      <c r="AZ964" s="30">
        <v>430</v>
      </c>
      <c r="BA964" s="30">
        <v>306</v>
      </c>
      <c r="BB964" s="30">
        <v>292.5</v>
      </c>
      <c r="BC964" s="29"/>
      <c r="BD964" s="29"/>
      <c r="BE964" s="30">
        <v>53.23</v>
      </c>
      <c r="BF964" s="29"/>
      <c r="BG964" s="30">
        <v>1.39</v>
      </c>
      <c r="BH964" s="30">
        <v>0</v>
      </c>
      <c r="BI964" s="29"/>
      <c r="BJ964" s="30">
        <v>0.4</v>
      </c>
      <c r="BK964" s="30">
        <v>171.12</v>
      </c>
      <c r="BL964" s="30">
        <v>171.12</v>
      </c>
      <c r="BM964" s="30">
        <v>102.4</v>
      </c>
      <c r="BN964" s="29"/>
      <c r="BO964" s="29"/>
      <c r="BP964" s="30">
        <v>0.42</v>
      </c>
      <c r="BQ964" s="30">
        <v>1.49</v>
      </c>
      <c r="BR964" s="30">
        <v>0</v>
      </c>
      <c r="BS964" s="30">
        <v>52.1</v>
      </c>
      <c r="BT964" s="30">
        <v>168.22</v>
      </c>
      <c r="BU964" s="29"/>
      <c r="BV964" s="30">
        <v>0</v>
      </c>
      <c r="BW964" s="28">
        <v>201</v>
      </c>
      <c r="BX964" s="33">
        <f t="shared" si="110"/>
        <v>171.11783999999997</v>
      </c>
      <c r="BY964" s="34">
        <f>IF(COUNTIF($G$2:G964,G964)=1,1,0)</f>
        <v>1</v>
      </c>
      <c r="BZ964" s="34">
        <f t="shared" si="111"/>
        <v>1</v>
      </c>
      <c r="CA964" s="28" t="s">
        <v>3405</v>
      </c>
      <c r="CB964" s="34" t="b">
        <f t="shared" si="108"/>
        <v>0</v>
      </c>
      <c r="CC964" s="34" t="b">
        <f t="shared" si="112"/>
        <v>0</v>
      </c>
      <c r="CD964" s="34" t="b">
        <f t="array" ref="CD964">ISNUMBER(SEARCH("Touch Screen",$AJ964))</f>
        <v>0</v>
      </c>
      <c r="CE964" s="34"/>
      <c r="CF964" s="34"/>
      <c r="CG964" s="32">
        <v>0.3</v>
      </c>
      <c r="CH964" s="28">
        <v>0</v>
      </c>
      <c r="CI964" s="33">
        <f>('2. AC Monitors'!$A$8*'1. Version 7 Dataset'!$R964)+('1. Version 7 Dataset'!$V964*'2. AC Monitors'!$B$8)+'2. AC Monitors'!$C$8</f>
        <v>110.98081999999999</v>
      </c>
      <c r="CJ964" s="35">
        <f>BX964-('2. AC Monitors'!$B$8*V964)</f>
        <v>162.29783999999998</v>
      </c>
      <c r="CK964" s="33">
        <f>IF($CH964=0,CJ964,CJ964-('2. AC Monitors'!$A$15*'1. Version 7 Dataset'!$CG964))</f>
        <v>162.29783999999998</v>
      </c>
      <c r="CL964" s="33">
        <f>IF($CC964=TRUE,'1. Version 7 Dataset'!CK964-($CI964*'2. AC Monitors'!$B$15),'1. Version 7 Dataset'!CK964)</f>
        <v>162.29783999999998</v>
      </c>
      <c r="CM964" s="33">
        <f>IF($CD964=TRUE,CL964-($CI964*'2. AC Monitors'!$D$15),CL964)</f>
        <v>162.29783999999998</v>
      </c>
      <c r="CN964" s="33">
        <f>IF($CB964=TRUE,CM964-($CI964*'2. AC Monitors'!$E$15),CM964)</f>
        <v>162.29783999999998</v>
      </c>
      <c r="CO964" s="33">
        <f>IF($CA964="DC",CN964+(CI964*(1-'2. AC Monitors'!$D$21)),CN964)</f>
        <v>162.29783999999998</v>
      </c>
      <c r="CP964" s="35">
        <f>('2. AC Monitors'!$A$8*'1. Version 7 Dataset'!$R964)+'2. AC Monitors'!$C$8</f>
        <v>102.16081999999999</v>
      </c>
      <c r="CQ964" s="35">
        <f t="shared" si="113"/>
        <v>0</v>
      </c>
      <c r="CR964" s="33">
        <f>(IF(CD964=TRUE,CI964+(CI964*'2. AC Monitors'!$D$15),'1. Version 7 Dataset'!CI964))*0.85</f>
        <v>94.333696999999987</v>
      </c>
      <c r="CS964" s="35">
        <f t="shared" si="114"/>
        <v>0</v>
      </c>
      <c r="CT964" s="35">
        <f>($AZ964*$R964*'3. Signage Displays'!$A$7)+'3. Signage Displays'!$B$7*TANH('3. Signage Displays'!$C$7*('1. Version 7 Dataset'!$R964+'3. Signage Displays'!$D$7)+'3. Signage Displays'!$E$7)+'3. Signage Displays'!$F$7</f>
        <v>73.203799816763592</v>
      </c>
      <c r="CU964" s="36">
        <f>($AZ964*$R964*'3. Signage Displays'!$A$7)</f>
        <v>13.275132000000001</v>
      </c>
      <c r="CV964" s="37">
        <f>BE964-(AZ964*R964*'3. Signage Displays'!$A$7)</f>
        <v>39.954867999999998</v>
      </c>
      <c r="CW964" s="37">
        <f>IF(CC964=TRUE,CV964-(CT964*'3. Signage Displays'!$A$12),CV964)</f>
        <v>39.954867999999998</v>
      </c>
      <c r="CX964" s="38">
        <f>'3. Signage Displays'!$B$7*TANH('3. Signage Displays'!$C$7*('1. Version 7 Dataset'!R964+'3. Signage Displays'!$D$7)+'3. Signage Displays'!$E$7)+'3. Signage Displays'!$F$7</f>
        <v>59.928667816763593</v>
      </c>
      <c r="CY964" s="28">
        <f t="shared" si="115"/>
        <v>1</v>
      </c>
    </row>
    <row r="965" spans="1:103" s="17" customFormat="1" ht="19.5" customHeight="1">
      <c r="A965" s="28">
        <v>586</v>
      </c>
      <c r="B965" s="29" t="s">
        <v>3083</v>
      </c>
      <c r="C965" s="29" t="s">
        <v>3306</v>
      </c>
      <c r="D965" s="29" t="s">
        <v>3307</v>
      </c>
      <c r="E965" s="29" t="s">
        <v>3086</v>
      </c>
      <c r="F965" s="29" t="s">
        <v>3306</v>
      </c>
      <c r="G965" s="29" t="s">
        <v>3307</v>
      </c>
      <c r="H965" s="29"/>
      <c r="I965" s="29" t="s">
        <v>554</v>
      </c>
      <c r="J965" s="29" t="s">
        <v>100</v>
      </c>
      <c r="K965" s="29"/>
      <c r="L965" s="29" t="s">
        <v>80</v>
      </c>
      <c r="M965" s="29"/>
      <c r="N965" s="30">
        <v>1000</v>
      </c>
      <c r="O965" s="30">
        <v>23.8</v>
      </c>
      <c r="P965" s="30">
        <v>42.3</v>
      </c>
      <c r="Q965" s="31">
        <v>48.5</v>
      </c>
      <c r="R965" s="30">
        <v>1005.12</v>
      </c>
      <c r="S965" s="30">
        <v>1.78</v>
      </c>
      <c r="T965" s="30">
        <v>1080</v>
      </c>
      <c r="U965" s="30">
        <v>1920</v>
      </c>
      <c r="V965" s="32">
        <v>2.1</v>
      </c>
      <c r="W965" s="30">
        <v>2063</v>
      </c>
      <c r="X965" s="30">
        <v>60</v>
      </c>
      <c r="Y965" s="30">
        <v>0.4</v>
      </c>
      <c r="Z965" s="29" t="s">
        <v>86</v>
      </c>
      <c r="AA965" s="29" t="s">
        <v>86</v>
      </c>
      <c r="AB965" s="29"/>
      <c r="AC965" s="29"/>
      <c r="AD965" s="29" t="s">
        <v>84</v>
      </c>
      <c r="AE965" s="29" t="s">
        <v>84</v>
      </c>
      <c r="AF965" s="29" t="s">
        <v>3308</v>
      </c>
      <c r="AG965" s="29"/>
      <c r="AH965" s="29" t="s">
        <v>86</v>
      </c>
      <c r="AI965" s="29"/>
      <c r="AJ965" s="29" t="s">
        <v>86</v>
      </c>
      <c r="AK965" s="29" t="s">
        <v>86</v>
      </c>
      <c r="AL965" s="29" t="s">
        <v>87</v>
      </c>
      <c r="AM965" s="29"/>
      <c r="AN965" s="29" t="s">
        <v>86</v>
      </c>
      <c r="AO965" s="29" t="s">
        <v>86</v>
      </c>
      <c r="AP965" s="29" t="s">
        <v>86</v>
      </c>
      <c r="AQ965" s="29" t="s">
        <v>96</v>
      </c>
      <c r="AR965" s="29"/>
      <c r="AS965" s="29" t="s">
        <v>84</v>
      </c>
      <c r="AT965" s="29" t="s">
        <v>89</v>
      </c>
      <c r="AU965" s="29"/>
      <c r="AV965" s="30">
        <v>5</v>
      </c>
      <c r="AW965" s="29" t="s">
        <v>84</v>
      </c>
      <c r="AX965" s="29" t="s">
        <v>84</v>
      </c>
      <c r="AY965" s="30">
        <v>450</v>
      </c>
      <c r="AZ965" s="30">
        <v>359.5</v>
      </c>
      <c r="BA965" s="30">
        <v>324.89999999999998</v>
      </c>
      <c r="BB965" s="30">
        <v>292.5</v>
      </c>
      <c r="BC965" s="29"/>
      <c r="BD965" s="29"/>
      <c r="BE965" s="30">
        <v>73.77</v>
      </c>
      <c r="BF965" s="29"/>
      <c r="BG965" s="30">
        <v>0.27</v>
      </c>
      <c r="BH965" s="30">
        <v>0</v>
      </c>
      <c r="BI965" s="29"/>
      <c r="BJ965" s="30">
        <v>0.27</v>
      </c>
      <c r="BK965" s="30">
        <v>227.72</v>
      </c>
      <c r="BL965" s="30">
        <v>227.72</v>
      </c>
      <c r="BM965" s="30">
        <v>89</v>
      </c>
      <c r="BN965" s="29"/>
      <c r="BO965" s="29"/>
      <c r="BP965" s="30">
        <v>0.27</v>
      </c>
      <c r="BQ965" s="30">
        <v>0.28000000000000003</v>
      </c>
      <c r="BR965" s="30">
        <v>0</v>
      </c>
      <c r="BS965" s="30">
        <v>74.599999999999994</v>
      </c>
      <c r="BT965" s="30">
        <v>230.32</v>
      </c>
      <c r="BU965" s="29"/>
      <c r="BV965" s="30">
        <v>0</v>
      </c>
      <c r="BW965" s="28">
        <v>586</v>
      </c>
      <c r="BX965" s="33">
        <f t="shared" si="110"/>
        <v>227.71619999999996</v>
      </c>
      <c r="BY965" s="34">
        <f>IF(COUNTIF($G$2:G965,G965)=1,1,0)</f>
        <v>1</v>
      </c>
      <c r="BZ965" s="34">
        <f t="shared" si="111"/>
        <v>1</v>
      </c>
      <c r="CA965" s="28" t="s">
        <v>3405</v>
      </c>
      <c r="CB965" s="34" t="b">
        <f t="shared" si="108"/>
        <v>0</v>
      </c>
      <c r="CC965" s="34" t="b">
        <f t="shared" si="112"/>
        <v>0</v>
      </c>
      <c r="CD965" s="34" t="b">
        <f t="array" ref="CD965">ISNUMBER(SEARCH("Touch Screen",$AJ965))</f>
        <v>0</v>
      </c>
      <c r="CE965" s="34"/>
      <c r="CF965" s="34"/>
      <c r="CG965" s="32">
        <v>40</v>
      </c>
      <c r="CH965" s="28">
        <v>0</v>
      </c>
      <c r="CI965" s="33">
        <f>('2. AC Monitors'!$A$8*'1. Version 7 Dataset'!$R965)+('1. Version 7 Dataset'!$V965*'2. AC Monitors'!$B$8)+'2. AC Monitors'!$C$8</f>
        <v>139.44463999999999</v>
      </c>
      <c r="CJ965" s="35">
        <f>BX965-('2. AC Monitors'!$B$8*V965)</f>
        <v>218.89619999999996</v>
      </c>
      <c r="CK965" s="33">
        <f>IF($CH965=0,CJ965,CJ965-('2. AC Monitors'!$A$15*'1. Version 7 Dataset'!$CG965))</f>
        <v>218.89619999999996</v>
      </c>
      <c r="CL965" s="33">
        <f>IF($CC965=TRUE,'1. Version 7 Dataset'!CK965-($CI965*'2. AC Monitors'!$B$15),'1. Version 7 Dataset'!CK965)</f>
        <v>218.89619999999996</v>
      </c>
      <c r="CM965" s="33">
        <f>IF($CD965=TRUE,CL965-($CI965*'2. AC Monitors'!$D$15),CL965)</f>
        <v>218.89619999999996</v>
      </c>
      <c r="CN965" s="33">
        <f>IF($CB965=TRUE,CM965-($CI965*'2. AC Monitors'!$E$15),CM965)</f>
        <v>218.89619999999996</v>
      </c>
      <c r="CO965" s="33">
        <f>IF($CA965="DC",CN965+(CI965*(1-'2. AC Monitors'!$D$21)),CN965)</f>
        <v>218.89619999999996</v>
      </c>
      <c r="CP965" s="35">
        <f>('2. AC Monitors'!$A$8*'1. Version 7 Dataset'!$R965)+'2. AC Monitors'!$C$8</f>
        <v>130.62464</v>
      </c>
      <c r="CQ965" s="35">
        <f t="shared" si="113"/>
        <v>0</v>
      </c>
      <c r="CR965" s="33">
        <f>(IF(CD965=TRUE,CI965+(CI965*'2. AC Monitors'!$D$15),'1. Version 7 Dataset'!CI965))*0.85</f>
        <v>118.52794399999999</v>
      </c>
      <c r="CS965" s="35">
        <f t="shared" si="114"/>
        <v>0</v>
      </c>
      <c r="CT965" s="35">
        <f>($AZ965*$R965*'3. Signage Displays'!$A$7)+'3. Signage Displays'!$B$7*TANH('3. Signage Displays'!$C$7*('1. Version 7 Dataset'!$R965+'3. Signage Displays'!$D$7)+'3. Signage Displays'!$E$7)+'3. Signage Displays'!$F$7</f>
        <v>86.31383152711534</v>
      </c>
      <c r="CU965" s="36">
        <f>($AZ965*$R965*'3. Signage Displays'!$A$7)</f>
        <v>14.453625600000002</v>
      </c>
      <c r="CV965" s="37">
        <f>BE965-(AZ965*R965*'3. Signage Displays'!$A$7)</f>
        <v>59.316374399999994</v>
      </c>
      <c r="CW965" s="37">
        <f>IF(CC965=TRUE,CV965-(CT965*'3. Signage Displays'!$A$12),CV965)</f>
        <v>59.316374399999994</v>
      </c>
      <c r="CX965" s="38">
        <f>'3. Signage Displays'!$B$7*TANH('3. Signage Displays'!$C$7*('1. Version 7 Dataset'!R965+'3. Signage Displays'!$D$7)+'3. Signage Displays'!$E$7)+'3. Signage Displays'!$F$7</f>
        <v>71.860205927115345</v>
      </c>
      <c r="CY965" s="28">
        <f t="shared" si="115"/>
        <v>1</v>
      </c>
    </row>
    <row r="966" spans="1:103" s="17" customFormat="1" ht="19.5" customHeight="1">
      <c r="A966" s="28">
        <v>1137</v>
      </c>
      <c r="B966" s="29" t="s">
        <v>3083</v>
      </c>
      <c r="C966" s="29" t="s">
        <v>3221</v>
      </c>
      <c r="D966" s="29" t="s">
        <v>3222</v>
      </c>
      <c r="E966" s="29" t="s">
        <v>3086</v>
      </c>
      <c r="F966" s="29" t="s">
        <v>3223</v>
      </c>
      <c r="G966" s="29" t="s">
        <v>3222</v>
      </c>
      <c r="H966" s="29" t="s">
        <v>3224</v>
      </c>
      <c r="I966" s="29" t="s">
        <v>554</v>
      </c>
      <c r="J966" s="29" t="s">
        <v>100</v>
      </c>
      <c r="K966" s="29"/>
      <c r="L966" s="29" t="s">
        <v>80</v>
      </c>
      <c r="M966" s="29"/>
      <c r="N966" s="30">
        <v>1000</v>
      </c>
      <c r="O966" s="30">
        <v>23.3</v>
      </c>
      <c r="P966" s="30">
        <v>41.5</v>
      </c>
      <c r="Q966" s="31">
        <v>47.6</v>
      </c>
      <c r="R966" s="30">
        <v>968.16</v>
      </c>
      <c r="S966" s="30">
        <v>1.78</v>
      </c>
      <c r="T966" s="30">
        <v>1080</v>
      </c>
      <c r="U966" s="30">
        <v>1920</v>
      </c>
      <c r="V966" s="32">
        <v>2.1</v>
      </c>
      <c r="W966" s="30">
        <v>2142</v>
      </c>
      <c r="X966" s="30">
        <v>60</v>
      </c>
      <c r="Y966" s="30">
        <v>0.3</v>
      </c>
      <c r="Z966" s="29" t="s">
        <v>86</v>
      </c>
      <c r="AA966" s="29" t="s">
        <v>86</v>
      </c>
      <c r="AB966" s="29"/>
      <c r="AC966" s="29"/>
      <c r="AD966" s="29" t="s">
        <v>84</v>
      </c>
      <c r="AE966" s="29" t="s">
        <v>84</v>
      </c>
      <c r="AF966" s="29" t="s">
        <v>3225</v>
      </c>
      <c r="AG966" s="29" t="s">
        <v>235</v>
      </c>
      <c r="AH966" s="29" t="s">
        <v>86</v>
      </c>
      <c r="AI966" s="29"/>
      <c r="AJ966" s="29" t="s">
        <v>86</v>
      </c>
      <c r="AK966" s="29" t="s">
        <v>86</v>
      </c>
      <c r="AL966" s="29" t="s">
        <v>762</v>
      </c>
      <c r="AM966" s="29" t="s">
        <v>235</v>
      </c>
      <c r="AN966" s="29" t="s">
        <v>86</v>
      </c>
      <c r="AO966" s="29" t="s">
        <v>86</v>
      </c>
      <c r="AP966" s="29" t="s">
        <v>86</v>
      </c>
      <c r="AQ966" s="29" t="s">
        <v>96</v>
      </c>
      <c r="AR966" s="29"/>
      <c r="AS966" s="29" t="s">
        <v>84</v>
      </c>
      <c r="AT966" s="29" t="s">
        <v>89</v>
      </c>
      <c r="AU966" s="29"/>
      <c r="AV966" s="30">
        <v>5</v>
      </c>
      <c r="AW966" s="29" t="s">
        <v>84</v>
      </c>
      <c r="AX966" s="29" t="s">
        <v>84</v>
      </c>
      <c r="AY966" s="30">
        <v>350</v>
      </c>
      <c r="AZ966" s="30">
        <v>341.3</v>
      </c>
      <c r="BA966" s="30">
        <v>336.9</v>
      </c>
      <c r="BB966" s="30">
        <v>227.5</v>
      </c>
      <c r="BC966" s="29"/>
      <c r="BD966" s="29"/>
      <c r="BE966" s="30">
        <v>73.06</v>
      </c>
      <c r="BF966" s="29"/>
      <c r="BG966" s="30">
        <v>0.27</v>
      </c>
      <c r="BH966" s="29"/>
      <c r="BI966" s="29"/>
      <c r="BJ966" s="30">
        <v>0.27</v>
      </c>
      <c r="BK966" s="30">
        <v>225.54</v>
      </c>
      <c r="BL966" s="30">
        <v>225.54</v>
      </c>
      <c r="BM966" s="30">
        <v>89</v>
      </c>
      <c r="BN966" s="29"/>
      <c r="BO966" s="29"/>
      <c r="BP966" s="30">
        <v>0.32</v>
      </c>
      <c r="BQ966" s="30">
        <v>0.32</v>
      </c>
      <c r="BR966" s="29"/>
      <c r="BS966" s="30">
        <v>72.08</v>
      </c>
      <c r="BT966" s="30">
        <v>222.82</v>
      </c>
      <c r="BU966" s="29"/>
      <c r="BV966" s="30">
        <v>0</v>
      </c>
      <c r="BW966" s="28">
        <v>1137</v>
      </c>
      <c r="BX966" s="33">
        <f t="shared" si="110"/>
        <v>225.53933999999998</v>
      </c>
      <c r="BY966" s="34">
        <f>IF(COUNTIF($G$2:G966,G966)=1,1,0)</f>
        <v>1</v>
      </c>
      <c r="BZ966" s="34">
        <f t="shared" si="111"/>
        <v>1</v>
      </c>
      <c r="CA966" s="28" t="s">
        <v>3405</v>
      </c>
      <c r="CB966" s="34" t="b">
        <f t="shared" ref="CB966:CB1029" si="116">ISNUMBER(SEARCH("curved screen",AH966))</f>
        <v>0</v>
      </c>
      <c r="CC966" s="34" t="b">
        <f t="shared" si="112"/>
        <v>0</v>
      </c>
      <c r="CD966" s="34" t="b">
        <f t="array" ref="CD966">ISNUMBER(SEARCH("Touch Screen",$AJ966))</f>
        <v>0</v>
      </c>
      <c r="CE966" s="34"/>
      <c r="CF966" s="34"/>
      <c r="CG966" s="32">
        <v>0.3</v>
      </c>
      <c r="CH966" s="28">
        <v>0</v>
      </c>
      <c r="CI966" s="33">
        <f>('2. AC Monitors'!$A$8*'1. Version 7 Dataset'!$R966)+('1. Version 7 Dataset'!$V966*'2. AC Monitors'!$B$8)+'2. AC Monitors'!$C$8</f>
        <v>134.93552</v>
      </c>
      <c r="CJ966" s="35">
        <f>BX966-('2. AC Monitors'!$B$8*V966)</f>
        <v>216.71933999999999</v>
      </c>
      <c r="CK966" s="33">
        <f>IF($CH966=0,CJ966,CJ966-('2. AC Monitors'!$A$15*'1. Version 7 Dataset'!$CG966))</f>
        <v>216.71933999999999</v>
      </c>
      <c r="CL966" s="33">
        <f>IF($CC966=TRUE,'1. Version 7 Dataset'!CK966-($CI966*'2. AC Monitors'!$B$15),'1. Version 7 Dataset'!CK966)</f>
        <v>216.71933999999999</v>
      </c>
      <c r="CM966" s="33">
        <f>IF($CD966=TRUE,CL966-($CI966*'2. AC Monitors'!$D$15),CL966)</f>
        <v>216.71933999999999</v>
      </c>
      <c r="CN966" s="33">
        <f>IF($CB966=TRUE,CM966-($CI966*'2. AC Monitors'!$E$15),CM966)</f>
        <v>216.71933999999999</v>
      </c>
      <c r="CO966" s="33">
        <f>IF($CA966="DC",CN966+(CI966*(1-'2. AC Monitors'!$D$21)),CN966)</f>
        <v>216.71933999999999</v>
      </c>
      <c r="CP966" s="35">
        <f>('2. AC Monitors'!$A$8*'1. Version 7 Dataset'!$R966)+'2. AC Monitors'!$C$8</f>
        <v>126.11551999999999</v>
      </c>
      <c r="CQ966" s="35">
        <f t="shared" si="113"/>
        <v>0</v>
      </c>
      <c r="CR966" s="33">
        <f>(IF(CD966=TRUE,CI966+(CI966*'2. AC Monitors'!$D$15),'1. Version 7 Dataset'!CI966))*0.85</f>
        <v>114.69519199999999</v>
      </c>
      <c r="CS966" s="35">
        <f t="shared" si="114"/>
        <v>0</v>
      </c>
      <c r="CT966" s="35">
        <f>($AZ966*$R966*'3. Signage Displays'!$A$7)+'3. Signage Displays'!$B$7*TANH('3. Signage Displays'!$C$7*('1. Version 7 Dataset'!$R966+'3. Signage Displays'!$D$7)+'3. Signage Displays'!$E$7)+'3. Signage Displays'!$F$7</f>
        <v>83.259795983323272</v>
      </c>
      <c r="CU966" s="36">
        <f>($AZ966*$R966*'3. Signage Displays'!$A$7)</f>
        <v>13.217320320000001</v>
      </c>
      <c r="CV966" s="37">
        <f>BE966-(AZ966*R966*'3. Signage Displays'!$A$7)</f>
        <v>59.842679680000003</v>
      </c>
      <c r="CW966" s="37">
        <f>IF(CC966=TRUE,CV966-(CT966*'3. Signage Displays'!$A$12),CV966)</f>
        <v>59.842679680000003</v>
      </c>
      <c r="CX966" s="38">
        <f>'3. Signage Displays'!$B$7*TANH('3. Signage Displays'!$C$7*('1. Version 7 Dataset'!R966+'3. Signage Displays'!$D$7)+'3. Signage Displays'!$E$7)+'3. Signage Displays'!$F$7</f>
        <v>70.042475663323273</v>
      </c>
      <c r="CY966" s="28">
        <f t="shared" si="115"/>
        <v>1</v>
      </c>
    </row>
    <row r="967" spans="1:103" s="17" customFormat="1" ht="19.5" customHeight="1">
      <c r="A967" s="28">
        <v>29</v>
      </c>
      <c r="B967" s="29" t="s">
        <v>3083</v>
      </c>
      <c r="C967" s="29" t="s">
        <v>3369</v>
      </c>
      <c r="D967" s="29" t="s">
        <v>3370</v>
      </c>
      <c r="E967" s="29" t="s">
        <v>3086</v>
      </c>
      <c r="F967" s="29" t="s">
        <v>3369</v>
      </c>
      <c r="G967" s="29" t="s">
        <v>3370</v>
      </c>
      <c r="H967" s="29"/>
      <c r="I967" s="29" t="s">
        <v>554</v>
      </c>
      <c r="J967" s="29" t="s">
        <v>100</v>
      </c>
      <c r="K967" s="29"/>
      <c r="L967" s="29" t="s">
        <v>80</v>
      </c>
      <c r="M967" s="29"/>
      <c r="N967" s="30">
        <v>1200</v>
      </c>
      <c r="O967" s="30">
        <v>26.8</v>
      </c>
      <c r="P967" s="30">
        <v>47.6</v>
      </c>
      <c r="Q967" s="31">
        <v>54.6</v>
      </c>
      <c r="R967" s="30">
        <v>1292.58</v>
      </c>
      <c r="S967" s="30">
        <v>1.78</v>
      </c>
      <c r="T967" s="30">
        <v>1080</v>
      </c>
      <c r="U967" s="30">
        <v>1920</v>
      </c>
      <c r="V967" s="32">
        <v>2.1</v>
      </c>
      <c r="W967" s="30">
        <v>1604</v>
      </c>
      <c r="X967" s="30">
        <v>60</v>
      </c>
      <c r="Y967" s="30">
        <v>0.3</v>
      </c>
      <c r="Z967" s="29" t="s">
        <v>86</v>
      </c>
      <c r="AA967" s="29" t="s">
        <v>86</v>
      </c>
      <c r="AB967" s="29"/>
      <c r="AC967" s="29"/>
      <c r="AD967" s="29" t="s">
        <v>84</v>
      </c>
      <c r="AE967" s="29" t="s">
        <v>84</v>
      </c>
      <c r="AF967" s="29" t="s">
        <v>452</v>
      </c>
      <c r="AG967" s="29"/>
      <c r="AH967" s="29" t="s">
        <v>86</v>
      </c>
      <c r="AI967" s="29"/>
      <c r="AJ967" s="29" t="s">
        <v>86</v>
      </c>
      <c r="AK967" s="29" t="s">
        <v>86</v>
      </c>
      <c r="AL967" s="29" t="s">
        <v>87</v>
      </c>
      <c r="AM967" s="29"/>
      <c r="AN967" s="29" t="s">
        <v>86</v>
      </c>
      <c r="AO967" s="29" t="s">
        <v>86</v>
      </c>
      <c r="AP967" s="29" t="s">
        <v>86</v>
      </c>
      <c r="AQ967" s="29" t="s">
        <v>96</v>
      </c>
      <c r="AR967" s="29"/>
      <c r="AS967" s="29" t="s">
        <v>84</v>
      </c>
      <c r="AT967" s="29" t="s">
        <v>89</v>
      </c>
      <c r="AU967" s="29"/>
      <c r="AV967" s="30">
        <v>5</v>
      </c>
      <c r="AW967" s="29" t="s">
        <v>84</v>
      </c>
      <c r="AX967" s="29" t="s">
        <v>84</v>
      </c>
      <c r="AY967" s="30">
        <v>700</v>
      </c>
      <c r="AZ967" s="30">
        <v>790.7</v>
      </c>
      <c r="BA967" s="30">
        <v>598.9</v>
      </c>
      <c r="BB967" s="30">
        <v>455</v>
      </c>
      <c r="BC967" s="29"/>
      <c r="BD967" s="29"/>
      <c r="BE967" s="30">
        <v>102.9</v>
      </c>
      <c r="BF967" s="30">
        <v>136.69999999999999</v>
      </c>
      <c r="BG967" s="30">
        <v>0.47</v>
      </c>
      <c r="BH967" s="29"/>
      <c r="BI967" s="30">
        <v>0.5</v>
      </c>
      <c r="BJ967" s="29"/>
      <c r="BK967" s="29"/>
      <c r="BL967" s="29"/>
      <c r="BM967" s="29"/>
      <c r="BN967" s="29"/>
      <c r="BO967" s="29"/>
      <c r="BP967" s="29"/>
      <c r="BQ967" s="30">
        <v>0.47</v>
      </c>
      <c r="BR967" s="29"/>
      <c r="BS967" s="30">
        <v>104.12</v>
      </c>
      <c r="BT967" s="29"/>
      <c r="BU967" s="29"/>
      <c r="BV967" s="30">
        <v>0</v>
      </c>
      <c r="BW967" s="28">
        <v>29</v>
      </c>
      <c r="BX967" s="33">
        <f t="shared" si="110"/>
        <v>318.16758000000004</v>
      </c>
      <c r="BY967" s="34">
        <f>IF(COUNTIF($G$2:G967,G967)=1,1,0)</f>
        <v>1</v>
      </c>
      <c r="BZ967" s="34">
        <f t="shared" si="111"/>
        <v>1</v>
      </c>
      <c r="CA967" s="28" t="s">
        <v>3405</v>
      </c>
      <c r="CB967" s="34" t="b">
        <f t="shared" si="116"/>
        <v>0</v>
      </c>
      <c r="CC967" s="34" t="b">
        <f t="shared" si="112"/>
        <v>0</v>
      </c>
      <c r="CD967" s="34" t="b">
        <f t="array" ref="CD967">ISNUMBER(SEARCH("Touch Screen",$AJ967))</f>
        <v>0</v>
      </c>
      <c r="CE967" s="34"/>
      <c r="CF967" s="34"/>
      <c r="CG967" s="32">
        <v>0.3</v>
      </c>
      <c r="CH967" s="28">
        <v>0</v>
      </c>
      <c r="CI967" s="33">
        <f>('2. AC Monitors'!$A$8*'1. Version 7 Dataset'!$R967)+('1. Version 7 Dataset'!$V967*'2. AC Monitors'!$B$8)+'2. AC Monitors'!$C$8</f>
        <v>174.51475999999997</v>
      </c>
      <c r="CJ967" s="35">
        <f>BX967-('2. AC Monitors'!$B$8*V967)</f>
        <v>309.34758000000005</v>
      </c>
      <c r="CK967" s="33">
        <f>IF($CH967=0,CJ967,CJ967-('2. AC Monitors'!$A$15*'1. Version 7 Dataset'!$CG967))</f>
        <v>309.34758000000005</v>
      </c>
      <c r="CL967" s="33">
        <f>IF($CC967=TRUE,'1. Version 7 Dataset'!CK967-($CI967*'2. AC Monitors'!$B$15),'1. Version 7 Dataset'!CK967)</f>
        <v>309.34758000000005</v>
      </c>
      <c r="CM967" s="33">
        <f>IF($CD967=TRUE,CL967-($CI967*'2. AC Monitors'!$D$15),CL967)</f>
        <v>309.34758000000005</v>
      </c>
      <c r="CN967" s="33">
        <f>IF($CB967=TRUE,CM967-($CI967*'2. AC Monitors'!$E$15),CM967)</f>
        <v>309.34758000000005</v>
      </c>
      <c r="CO967" s="33">
        <f>IF($CA967="DC",CN967+(CI967*(1-'2. AC Monitors'!$D$21)),CN967)</f>
        <v>309.34758000000005</v>
      </c>
      <c r="CP967" s="35">
        <f>('2. AC Monitors'!$A$8*'1. Version 7 Dataset'!$R967)+'2. AC Monitors'!$C$8</f>
        <v>165.69475999999997</v>
      </c>
      <c r="CQ967" s="35">
        <f t="shared" si="113"/>
        <v>0</v>
      </c>
      <c r="CR967" s="33">
        <f>(IF(CD967=TRUE,CI967+(CI967*'2. AC Monitors'!$D$15),'1. Version 7 Dataset'!CI967))*0.85</f>
        <v>148.33754599999997</v>
      </c>
      <c r="CS967" s="35">
        <f t="shared" si="114"/>
        <v>0</v>
      </c>
      <c r="CT967" s="35">
        <f>($AZ967*$R967*'3. Signage Displays'!$A$7)+'3. Signage Displays'!$B$7*TANH('3. Signage Displays'!$C$7*('1. Version 7 Dataset'!$R967+'3. Signage Displays'!$D$7)+'3. Signage Displays'!$E$7)+'3. Signage Displays'!$F$7</f>
        <v>125.86295190519647</v>
      </c>
      <c r="CU967" s="36">
        <f>($AZ967*$R967*'3. Signage Displays'!$A$7)</f>
        <v>40.881720240000007</v>
      </c>
      <c r="CV967" s="37">
        <f>BE967-(AZ967*R967*'3. Signage Displays'!$A$7)</f>
        <v>62.018279759999999</v>
      </c>
      <c r="CW967" s="37">
        <f>IF(CC967=TRUE,CV967-(CT967*'3. Signage Displays'!$A$12),CV967)</f>
        <v>62.018279759999999</v>
      </c>
      <c r="CX967" s="38">
        <f>'3. Signage Displays'!$B$7*TANH('3. Signage Displays'!$C$7*('1. Version 7 Dataset'!R967+'3. Signage Displays'!$D$7)+'3. Signage Displays'!$E$7)+'3. Signage Displays'!$F$7</f>
        <v>84.981231665196461</v>
      </c>
      <c r="CY967" s="28">
        <f t="shared" si="115"/>
        <v>1</v>
      </c>
    </row>
    <row r="968" spans="1:103" s="17" customFormat="1" ht="19.5" customHeight="1">
      <c r="A968" s="28">
        <v>35</v>
      </c>
      <c r="B968" s="29" t="s">
        <v>1871</v>
      </c>
      <c r="C968" s="29" t="s">
        <v>2132</v>
      </c>
      <c r="D968" s="29" t="s">
        <v>2133</v>
      </c>
      <c r="E968" s="29" t="s">
        <v>1873</v>
      </c>
      <c r="F968" s="29" t="s">
        <v>2132</v>
      </c>
      <c r="G968" s="29" t="s">
        <v>2133</v>
      </c>
      <c r="H968" s="29"/>
      <c r="I968" s="29" t="s">
        <v>554</v>
      </c>
      <c r="J968" s="29" t="s">
        <v>79</v>
      </c>
      <c r="K968" s="29"/>
      <c r="L968" s="29" t="s">
        <v>80</v>
      </c>
      <c r="M968" s="29"/>
      <c r="N968" s="30">
        <v>1000</v>
      </c>
      <c r="O968" s="30">
        <v>23.8</v>
      </c>
      <c r="P968" s="30">
        <v>42.3</v>
      </c>
      <c r="Q968" s="31">
        <v>48.5</v>
      </c>
      <c r="R968" s="30">
        <v>1005.27</v>
      </c>
      <c r="S968" s="30">
        <v>1.78</v>
      </c>
      <c r="T968" s="30">
        <v>1080</v>
      </c>
      <c r="U968" s="30">
        <v>1920</v>
      </c>
      <c r="V968" s="32">
        <v>2.1</v>
      </c>
      <c r="W968" s="30">
        <v>2685</v>
      </c>
      <c r="X968" s="30">
        <v>60</v>
      </c>
      <c r="Y968" s="30">
        <v>68</v>
      </c>
      <c r="Z968" s="29" t="s">
        <v>150</v>
      </c>
      <c r="AA968" s="29" t="s">
        <v>86</v>
      </c>
      <c r="AB968" s="29"/>
      <c r="AC968" s="29"/>
      <c r="AD968" s="29" t="s">
        <v>84</v>
      </c>
      <c r="AE968" s="29" t="s">
        <v>83</v>
      </c>
      <c r="AF968" s="29" t="s">
        <v>750</v>
      </c>
      <c r="AG968" s="29" t="s">
        <v>1896</v>
      </c>
      <c r="AH968" s="29" t="s">
        <v>2094</v>
      </c>
      <c r="AI968" s="29"/>
      <c r="AJ968" s="29" t="s">
        <v>737</v>
      </c>
      <c r="AK968" s="29" t="s">
        <v>737</v>
      </c>
      <c r="AL968" s="29" t="s">
        <v>87</v>
      </c>
      <c r="AM968" s="29" t="s">
        <v>1896</v>
      </c>
      <c r="AN968" s="29" t="s">
        <v>2097</v>
      </c>
      <c r="AO968" s="29" t="s">
        <v>514</v>
      </c>
      <c r="AP968" s="29" t="s">
        <v>563</v>
      </c>
      <c r="AQ968" s="29" t="s">
        <v>96</v>
      </c>
      <c r="AR968" s="29"/>
      <c r="AS968" s="29" t="s">
        <v>84</v>
      </c>
      <c r="AT968" s="29" t="s">
        <v>121</v>
      </c>
      <c r="AU968" s="29"/>
      <c r="AV968" s="29"/>
      <c r="AW968" s="29" t="s">
        <v>84</v>
      </c>
      <c r="AX968" s="29" t="s">
        <v>84</v>
      </c>
      <c r="AY968" s="30">
        <v>588</v>
      </c>
      <c r="AZ968" s="30">
        <v>626.79999999999995</v>
      </c>
      <c r="BA968" s="30">
        <v>480</v>
      </c>
      <c r="BB968" s="30">
        <v>480</v>
      </c>
      <c r="BC968" s="29"/>
      <c r="BD968" s="29"/>
      <c r="BE968" s="30">
        <v>94.55</v>
      </c>
      <c r="BF968" s="30">
        <v>107.1</v>
      </c>
      <c r="BG968" s="30">
        <v>0.38</v>
      </c>
      <c r="BH968" s="30">
        <v>0.38</v>
      </c>
      <c r="BI968" s="30">
        <v>3.5</v>
      </c>
      <c r="BJ968" s="29"/>
      <c r="BK968" s="29"/>
      <c r="BL968" s="29"/>
      <c r="BM968" s="29"/>
      <c r="BN968" s="29"/>
      <c r="BO968" s="29"/>
      <c r="BP968" s="29"/>
      <c r="BQ968" s="30">
        <v>0.39</v>
      </c>
      <c r="BR968" s="30">
        <v>0.39</v>
      </c>
      <c r="BS968" s="30">
        <v>93.86</v>
      </c>
      <c r="BT968" s="29"/>
      <c r="BU968" s="29"/>
      <c r="BV968" s="30">
        <v>0</v>
      </c>
      <c r="BW968" s="28">
        <v>35</v>
      </c>
      <c r="BX968" s="33">
        <f t="shared" si="110"/>
        <v>292.05401999999992</v>
      </c>
      <c r="BY968" s="34">
        <f>IF(COUNTIF($G$2:G968,G968)=1,1,0)</f>
        <v>1</v>
      </c>
      <c r="BZ968" s="34">
        <f t="shared" si="111"/>
        <v>1</v>
      </c>
      <c r="CA968" s="28" t="s">
        <v>3405</v>
      </c>
      <c r="CB968" s="34" t="b">
        <f t="shared" si="116"/>
        <v>0</v>
      </c>
      <c r="CC968" s="34" t="b">
        <f t="shared" si="112"/>
        <v>0</v>
      </c>
      <c r="CD968" s="34" t="b">
        <f t="array" ref="CD968">ISNUMBER(SEARCH("Touch Screen",$AJ968))</f>
        <v>0</v>
      </c>
      <c r="CE968" s="34"/>
      <c r="CF968" s="34"/>
      <c r="CG968" s="32">
        <v>68</v>
      </c>
      <c r="CH968" s="28">
        <v>0</v>
      </c>
      <c r="CI968" s="33">
        <f>('2. AC Monitors'!$A$8*'1. Version 7 Dataset'!$R968)+('1. Version 7 Dataset'!$V968*'2. AC Monitors'!$B$8)+'2. AC Monitors'!$C$8</f>
        <v>139.46294</v>
      </c>
      <c r="CJ968" s="35">
        <f>BX968-('2. AC Monitors'!$B$8*V968)</f>
        <v>283.23401999999993</v>
      </c>
      <c r="CK968" s="33">
        <f>IF($CH968=0,CJ968,CJ968-('2. AC Monitors'!$A$15*'1. Version 7 Dataset'!$CG968))</f>
        <v>283.23401999999993</v>
      </c>
      <c r="CL968" s="33">
        <f>IF($CC968=TRUE,'1. Version 7 Dataset'!CK968-($CI968*'2. AC Monitors'!$B$15),'1. Version 7 Dataset'!CK968)</f>
        <v>283.23401999999993</v>
      </c>
      <c r="CM968" s="33">
        <f>IF($CD968=TRUE,CL968-($CI968*'2. AC Monitors'!$D$15),CL968)</f>
        <v>283.23401999999993</v>
      </c>
      <c r="CN968" s="33">
        <f>IF($CB968=TRUE,CM968-($CI968*'2. AC Monitors'!$E$15),CM968)</f>
        <v>283.23401999999993</v>
      </c>
      <c r="CO968" s="33">
        <f>IF($CA968="DC",CN968+(CI968*(1-'2. AC Monitors'!$D$21)),CN968)</f>
        <v>283.23401999999993</v>
      </c>
      <c r="CP968" s="35">
        <f>('2. AC Monitors'!$A$8*'1. Version 7 Dataset'!$R968)+'2. AC Monitors'!$C$8</f>
        <v>130.64294000000001</v>
      </c>
      <c r="CQ968" s="35">
        <f t="shared" si="113"/>
        <v>0</v>
      </c>
      <c r="CR968" s="33">
        <f>(IF(CD968=TRUE,CI968+(CI968*'2. AC Monitors'!$D$15),'1. Version 7 Dataset'!CI968))*0.85</f>
        <v>118.543499</v>
      </c>
      <c r="CS968" s="35">
        <f t="shared" si="114"/>
        <v>0</v>
      </c>
      <c r="CT968" s="35">
        <f>($AZ968*$R968*'3. Signage Displays'!$A$7)+'3. Signage Displays'!$B$7*TANH('3. Signage Displays'!$C$7*('1. Version 7 Dataset'!$R968+'3. Signage Displays'!$D$7)+'3. Signage Displays'!$E$7)+'3. Signage Displays'!$F$7</f>
        <v>97.071654204279625</v>
      </c>
      <c r="CU968" s="36">
        <f>($AZ968*$R968*'3. Signage Displays'!$A$7)</f>
        <v>25.204129439999999</v>
      </c>
      <c r="CV968" s="37">
        <f>BE968-(AZ968*R968*'3. Signage Displays'!$A$7)</f>
        <v>69.345870559999994</v>
      </c>
      <c r="CW968" s="37">
        <f>IF(CC968=TRUE,CV968-(CT968*'3. Signage Displays'!$A$12),CV968)</f>
        <v>69.345870559999994</v>
      </c>
      <c r="CX968" s="38">
        <f>'3. Signage Displays'!$B$7*TANH('3. Signage Displays'!$C$7*('1. Version 7 Dataset'!R968+'3. Signage Displays'!$D$7)+'3. Signage Displays'!$E$7)+'3. Signage Displays'!$F$7</f>
        <v>71.867524764279622</v>
      </c>
      <c r="CY968" s="28">
        <f t="shared" si="115"/>
        <v>1</v>
      </c>
    </row>
    <row r="969" spans="1:103" s="17" customFormat="1" ht="19.5" customHeight="1">
      <c r="A969" s="28">
        <v>36</v>
      </c>
      <c r="B969" s="29" t="s">
        <v>1871</v>
      </c>
      <c r="C969" s="29" t="s">
        <v>2184</v>
      </c>
      <c r="D969" s="29" t="s">
        <v>2185</v>
      </c>
      <c r="E969" s="29" t="s">
        <v>1873</v>
      </c>
      <c r="F969" s="29" t="s">
        <v>2184</v>
      </c>
      <c r="G969" s="29" t="s">
        <v>2185</v>
      </c>
      <c r="H969" s="29"/>
      <c r="I969" s="29" t="s">
        <v>554</v>
      </c>
      <c r="J969" s="29" t="s">
        <v>79</v>
      </c>
      <c r="K969" s="29"/>
      <c r="L969" s="29" t="s">
        <v>80</v>
      </c>
      <c r="M969" s="29"/>
      <c r="N969" s="30">
        <v>1000</v>
      </c>
      <c r="O969" s="30">
        <v>26.8</v>
      </c>
      <c r="P969" s="30">
        <v>47.6</v>
      </c>
      <c r="Q969" s="31">
        <v>54.6</v>
      </c>
      <c r="R969" s="30">
        <v>1275.67</v>
      </c>
      <c r="S969" s="30">
        <v>1.78</v>
      </c>
      <c r="T969" s="30">
        <v>1080</v>
      </c>
      <c r="U969" s="30">
        <v>1920</v>
      </c>
      <c r="V969" s="32">
        <v>2.1</v>
      </c>
      <c r="W969" s="30">
        <v>2685</v>
      </c>
      <c r="X969" s="30">
        <v>60</v>
      </c>
      <c r="Y969" s="30">
        <v>68</v>
      </c>
      <c r="Z969" s="29" t="s">
        <v>150</v>
      </c>
      <c r="AA969" s="29" t="s">
        <v>86</v>
      </c>
      <c r="AB969" s="29"/>
      <c r="AC969" s="29"/>
      <c r="AD969" s="29" t="s">
        <v>84</v>
      </c>
      <c r="AE969" s="29" t="s">
        <v>83</v>
      </c>
      <c r="AF969" s="29" t="s">
        <v>750</v>
      </c>
      <c r="AG969" s="29" t="s">
        <v>1896</v>
      </c>
      <c r="AH969" s="29" t="s">
        <v>2094</v>
      </c>
      <c r="AI969" s="29"/>
      <c r="AJ969" s="29" t="s">
        <v>737</v>
      </c>
      <c r="AK969" s="29" t="s">
        <v>737</v>
      </c>
      <c r="AL969" s="29" t="s">
        <v>87</v>
      </c>
      <c r="AM969" s="29" t="s">
        <v>1896</v>
      </c>
      <c r="AN969" s="29" t="s">
        <v>2097</v>
      </c>
      <c r="AO969" s="29" t="s">
        <v>514</v>
      </c>
      <c r="AP969" s="29" t="s">
        <v>563</v>
      </c>
      <c r="AQ969" s="29" t="s">
        <v>96</v>
      </c>
      <c r="AR969" s="29"/>
      <c r="AS969" s="29" t="s">
        <v>84</v>
      </c>
      <c r="AT969" s="29" t="s">
        <v>121</v>
      </c>
      <c r="AU969" s="29"/>
      <c r="AV969" s="29"/>
      <c r="AW969" s="29" t="s">
        <v>84</v>
      </c>
      <c r="AX969" s="29" t="s">
        <v>84</v>
      </c>
      <c r="AY969" s="30">
        <v>588</v>
      </c>
      <c r="AZ969" s="30">
        <v>532.9</v>
      </c>
      <c r="BA969" s="30">
        <v>434.8</v>
      </c>
      <c r="BB969" s="30">
        <v>434.8</v>
      </c>
      <c r="BC969" s="29"/>
      <c r="BD969" s="29"/>
      <c r="BE969" s="30">
        <v>102.96</v>
      </c>
      <c r="BF969" s="30">
        <v>122.3</v>
      </c>
      <c r="BG969" s="30">
        <v>0.37</v>
      </c>
      <c r="BH969" s="30">
        <v>0.37</v>
      </c>
      <c r="BI969" s="30">
        <v>3.5</v>
      </c>
      <c r="BJ969" s="29"/>
      <c r="BK969" s="29"/>
      <c r="BL969" s="29"/>
      <c r="BM969" s="29"/>
      <c r="BN969" s="29"/>
      <c r="BO969" s="29"/>
      <c r="BP969" s="29"/>
      <c r="BQ969" s="30">
        <v>0.39</v>
      </c>
      <c r="BR969" s="30">
        <v>0.39</v>
      </c>
      <c r="BS969" s="30">
        <v>101.29</v>
      </c>
      <c r="BT969" s="29"/>
      <c r="BU969" s="29"/>
      <c r="BV969" s="30">
        <v>0</v>
      </c>
      <c r="BW969" s="28">
        <v>36</v>
      </c>
      <c r="BX969" s="33">
        <f t="shared" si="110"/>
        <v>317.78213999999991</v>
      </c>
      <c r="BY969" s="34">
        <f>IF(COUNTIF($G$2:G969,G969)=1,1,0)</f>
        <v>1</v>
      </c>
      <c r="BZ969" s="34">
        <f t="shared" si="111"/>
        <v>1</v>
      </c>
      <c r="CA969" s="28" t="s">
        <v>3405</v>
      </c>
      <c r="CB969" s="34" t="b">
        <f t="shared" si="116"/>
        <v>0</v>
      </c>
      <c r="CC969" s="34" t="b">
        <f t="shared" si="112"/>
        <v>0</v>
      </c>
      <c r="CD969" s="34" t="b">
        <f t="array" ref="CD969">ISNUMBER(SEARCH("Touch Screen",$AJ969))</f>
        <v>0</v>
      </c>
      <c r="CE969" s="34"/>
      <c r="CF969" s="34"/>
      <c r="CG969" s="32">
        <v>68</v>
      </c>
      <c r="CH969" s="28">
        <v>0</v>
      </c>
      <c r="CI969" s="33">
        <f>('2. AC Monitors'!$A$8*'1. Version 7 Dataset'!$R969)+('1. Version 7 Dataset'!$V969*'2. AC Monitors'!$B$8)+'2. AC Monitors'!$C$8</f>
        <v>172.45174</v>
      </c>
      <c r="CJ969" s="35">
        <f>BX969-('2. AC Monitors'!$B$8*V969)</f>
        <v>308.96213999999992</v>
      </c>
      <c r="CK969" s="33">
        <f>IF($CH969=0,CJ969,CJ969-('2. AC Monitors'!$A$15*'1. Version 7 Dataset'!$CG969))</f>
        <v>308.96213999999992</v>
      </c>
      <c r="CL969" s="33">
        <f>IF($CC969=TRUE,'1. Version 7 Dataset'!CK969-($CI969*'2. AC Monitors'!$B$15),'1. Version 7 Dataset'!CK969)</f>
        <v>308.96213999999992</v>
      </c>
      <c r="CM969" s="33">
        <f>IF($CD969=TRUE,CL969-($CI969*'2. AC Monitors'!$D$15),CL969)</f>
        <v>308.96213999999992</v>
      </c>
      <c r="CN969" s="33">
        <f>IF($CB969=TRUE,CM969-($CI969*'2. AC Monitors'!$E$15),CM969)</f>
        <v>308.96213999999992</v>
      </c>
      <c r="CO969" s="33">
        <f>IF($CA969="DC",CN969+(CI969*(1-'2. AC Monitors'!$D$21)),CN969)</f>
        <v>308.96213999999992</v>
      </c>
      <c r="CP969" s="35">
        <f>('2. AC Monitors'!$A$8*'1. Version 7 Dataset'!$R969)+'2. AC Monitors'!$C$8</f>
        <v>163.63174000000001</v>
      </c>
      <c r="CQ969" s="35">
        <f t="shared" si="113"/>
        <v>0</v>
      </c>
      <c r="CR969" s="33">
        <f>(IF(CD969=TRUE,CI969+(CI969*'2. AC Monitors'!$D$15),'1. Version 7 Dataset'!CI969))*0.85</f>
        <v>146.583979</v>
      </c>
      <c r="CS969" s="35">
        <f t="shared" si="114"/>
        <v>0</v>
      </c>
      <c r="CT969" s="35">
        <f>($AZ969*$R969*'3. Signage Displays'!$A$7)+'3. Signage Displays'!$B$7*TANH('3. Signage Displays'!$C$7*('1. Version 7 Dataset'!$R969+'3. Signage Displays'!$D$7)+'3. Signage Displays'!$E$7)+'3. Signage Displays'!$F$7</f>
        <v>111.45304694815502</v>
      </c>
      <c r="CU969" s="36">
        <f>($AZ969*$R969*'3. Signage Displays'!$A$7)</f>
        <v>27.192181720000004</v>
      </c>
      <c r="CV969" s="37">
        <f>BE969-(AZ969*R969*'3. Signage Displays'!$A$7)</f>
        <v>75.767818279999986</v>
      </c>
      <c r="CW969" s="37">
        <f>IF(CC969=TRUE,CV969-(CT969*'3. Signage Displays'!$A$12),CV969)</f>
        <v>75.767818279999986</v>
      </c>
      <c r="CX969" s="38">
        <f>'3. Signage Displays'!$B$7*TANH('3. Signage Displays'!$C$7*('1. Version 7 Dataset'!R969+'3. Signage Displays'!$D$7)+'3. Signage Displays'!$E$7)+'3. Signage Displays'!$F$7</f>
        <v>84.260865228155012</v>
      </c>
      <c r="CY969" s="28">
        <f t="shared" si="115"/>
        <v>1</v>
      </c>
    </row>
    <row r="970" spans="1:103" s="17" customFormat="1" ht="19.5" customHeight="1">
      <c r="A970" s="28">
        <v>40</v>
      </c>
      <c r="B970" s="29" t="s">
        <v>3083</v>
      </c>
      <c r="C970" s="29" t="s">
        <v>3367</v>
      </c>
      <c r="D970" s="29" t="s">
        <v>3368</v>
      </c>
      <c r="E970" s="29" t="s">
        <v>3086</v>
      </c>
      <c r="F970" s="29" t="s">
        <v>3367</v>
      </c>
      <c r="G970" s="29" t="s">
        <v>3368</v>
      </c>
      <c r="H970" s="29"/>
      <c r="I970" s="29" t="s">
        <v>554</v>
      </c>
      <c r="J970" s="29" t="s">
        <v>100</v>
      </c>
      <c r="K970" s="29"/>
      <c r="L970" s="29" t="s">
        <v>80</v>
      </c>
      <c r="M970" s="29"/>
      <c r="N970" s="30">
        <v>1200</v>
      </c>
      <c r="O970" s="30">
        <v>26.8</v>
      </c>
      <c r="P970" s="30">
        <v>47.6</v>
      </c>
      <c r="Q970" s="31">
        <v>54.6</v>
      </c>
      <c r="R970" s="30">
        <v>1292.58</v>
      </c>
      <c r="S970" s="30">
        <v>1.78</v>
      </c>
      <c r="T970" s="30">
        <v>1080</v>
      </c>
      <c r="U970" s="30">
        <v>1920</v>
      </c>
      <c r="V970" s="32">
        <v>2.1</v>
      </c>
      <c r="W970" s="30">
        <v>1604</v>
      </c>
      <c r="X970" s="30">
        <v>60</v>
      </c>
      <c r="Y970" s="30">
        <v>0.3</v>
      </c>
      <c r="Z970" s="29" t="s">
        <v>86</v>
      </c>
      <c r="AA970" s="29" t="s">
        <v>86</v>
      </c>
      <c r="AB970" s="29"/>
      <c r="AC970" s="29"/>
      <c r="AD970" s="29" t="s">
        <v>84</v>
      </c>
      <c r="AE970" s="29" t="s">
        <v>84</v>
      </c>
      <c r="AF970" s="29" t="s">
        <v>452</v>
      </c>
      <c r="AG970" s="29"/>
      <c r="AH970" s="29" t="s">
        <v>86</v>
      </c>
      <c r="AI970" s="29"/>
      <c r="AJ970" s="29" t="s">
        <v>86</v>
      </c>
      <c r="AK970" s="29" t="s">
        <v>86</v>
      </c>
      <c r="AL970" s="29" t="s">
        <v>87</v>
      </c>
      <c r="AM970" s="29"/>
      <c r="AN970" s="29" t="s">
        <v>86</v>
      </c>
      <c r="AO970" s="29" t="s">
        <v>86</v>
      </c>
      <c r="AP970" s="29" t="s">
        <v>86</v>
      </c>
      <c r="AQ970" s="29" t="s">
        <v>96</v>
      </c>
      <c r="AR970" s="29"/>
      <c r="AS970" s="29" t="s">
        <v>84</v>
      </c>
      <c r="AT970" s="29" t="s">
        <v>89</v>
      </c>
      <c r="AU970" s="29"/>
      <c r="AV970" s="30">
        <v>5</v>
      </c>
      <c r="AW970" s="29" t="s">
        <v>84</v>
      </c>
      <c r="AX970" s="29" t="s">
        <v>84</v>
      </c>
      <c r="AY970" s="30">
        <v>500</v>
      </c>
      <c r="AZ970" s="30">
        <v>510</v>
      </c>
      <c r="BA970" s="30">
        <v>374</v>
      </c>
      <c r="BB970" s="30">
        <v>325</v>
      </c>
      <c r="BC970" s="29"/>
      <c r="BD970" s="29"/>
      <c r="BE970" s="30">
        <v>82.3</v>
      </c>
      <c r="BF970" s="30">
        <v>122.2</v>
      </c>
      <c r="BG970" s="30">
        <v>0.47</v>
      </c>
      <c r="BH970" s="29"/>
      <c r="BI970" s="30">
        <v>0.5</v>
      </c>
      <c r="BJ970" s="29"/>
      <c r="BK970" s="29"/>
      <c r="BL970" s="29"/>
      <c r="BM970" s="29"/>
      <c r="BN970" s="29"/>
      <c r="BO970" s="29"/>
      <c r="BP970" s="29"/>
      <c r="BQ970" s="30">
        <v>0.47</v>
      </c>
      <c r="BR970" s="29"/>
      <c r="BS970" s="30">
        <v>83.19</v>
      </c>
      <c r="BT970" s="29"/>
      <c r="BU970" s="29"/>
      <c r="BV970" s="30">
        <v>0</v>
      </c>
      <c r="BW970" s="28">
        <v>40</v>
      </c>
      <c r="BX970" s="33">
        <f t="shared" si="110"/>
        <v>255.00797999999995</v>
      </c>
      <c r="BY970" s="34">
        <f>IF(COUNTIF($G$2:G970,G970)=1,1,0)</f>
        <v>1</v>
      </c>
      <c r="BZ970" s="34">
        <f t="shared" si="111"/>
        <v>1</v>
      </c>
      <c r="CA970" s="28" t="s">
        <v>3405</v>
      </c>
      <c r="CB970" s="34" t="b">
        <f t="shared" si="116"/>
        <v>0</v>
      </c>
      <c r="CC970" s="34" t="b">
        <f t="shared" si="112"/>
        <v>0</v>
      </c>
      <c r="CD970" s="34" t="b">
        <f t="array" ref="CD970">ISNUMBER(SEARCH("Touch Screen",$AJ970))</f>
        <v>0</v>
      </c>
      <c r="CE970" s="34"/>
      <c r="CF970" s="34"/>
      <c r="CG970" s="32">
        <v>0.3</v>
      </c>
      <c r="CH970" s="28">
        <v>0</v>
      </c>
      <c r="CI970" s="33">
        <f>('2. AC Monitors'!$A$8*'1. Version 7 Dataset'!$R970)+('1. Version 7 Dataset'!$V970*'2. AC Monitors'!$B$8)+'2. AC Monitors'!$C$8</f>
        <v>174.51475999999997</v>
      </c>
      <c r="CJ970" s="35">
        <f>BX970-('2. AC Monitors'!$B$8*V970)</f>
        <v>246.18797999999995</v>
      </c>
      <c r="CK970" s="33">
        <f>IF($CH970=0,CJ970,CJ970-('2. AC Monitors'!$A$15*'1. Version 7 Dataset'!$CG970))</f>
        <v>246.18797999999995</v>
      </c>
      <c r="CL970" s="33">
        <f>IF($CC970=TRUE,'1. Version 7 Dataset'!CK970-($CI970*'2. AC Monitors'!$B$15),'1. Version 7 Dataset'!CK970)</f>
        <v>246.18797999999995</v>
      </c>
      <c r="CM970" s="33">
        <f>IF($CD970=TRUE,CL970-($CI970*'2. AC Monitors'!$D$15),CL970)</f>
        <v>246.18797999999995</v>
      </c>
      <c r="CN970" s="33">
        <f>IF($CB970=TRUE,CM970-($CI970*'2. AC Monitors'!$E$15),CM970)</f>
        <v>246.18797999999995</v>
      </c>
      <c r="CO970" s="33">
        <f>IF($CA970="DC",CN970+(CI970*(1-'2. AC Monitors'!$D$21)),CN970)</f>
        <v>246.18797999999995</v>
      </c>
      <c r="CP970" s="35">
        <f>('2. AC Monitors'!$A$8*'1. Version 7 Dataset'!$R970)+'2. AC Monitors'!$C$8</f>
        <v>165.69475999999997</v>
      </c>
      <c r="CQ970" s="35">
        <f t="shared" si="113"/>
        <v>0</v>
      </c>
      <c r="CR970" s="33">
        <f>(IF(CD970=TRUE,CI970+(CI970*'2. AC Monitors'!$D$15),'1. Version 7 Dataset'!CI970))*0.85</f>
        <v>148.33754599999997</v>
      </c>
      <c r="CS970" s="35">
        <f t="shared" si="114"/>
        <v>0</v>
      </c>
      <c r="CT970" s="35">
        <f>($AZ970*$R970*'3. Signage Displays'!$A$7)+'3. Signage Displays'!$B$7*TANH('3. Signage Displays'!$C$7*('1. Version 7 Dataset'!$R970+'3. Signage Displays'!$D$7)+'3. Signage Displays'!$E$7)+'3. Signage Displays'!$F$7</f>
        <v>111.34986366519647</v>
      </c>
      <c r="CU970" s="36">
        <f>($AZ970*$R970*'3. Signage Displays'!$A$7)</f>
        <v>26.368631999999998</v>
      </c>
      <c r="CV970" s="37">
        <f>BE970-(AZ970*R970*'3. Signage Displays'!$A$7)</f>
        <v>55.931367999999999</v>
      </c>
      <c r="CW970" s="37">
        <f>IF(CC970=TRUE,CV970-(CT970*'3. Signage Displays'!$A$12),CV970)</f>
        <v>55.931367999999999</v>
      </c>
      <c r="CX970" s="38">
        <f>'3. Signage Displays'!$B$7*TANH('3. Signage Displays'!$C$7*('1. Version 7 Dataset'!R970+'3. Signage Displays'!$D$7)+'3. Signage Displays'!$E$7)+'3. Signage Displays'!$F$7</f>
        <v>84.981231665196461</v>
      </c>
      <c r="CY970" s="28">
        <f t="shared" si="115"/>
        <v>1</v>
      </c>
    </row>
    <row r="971" spans="1:103" s="17" customFormat="1" ht="19.5" customHeight="1">
      <c r="A971" s="28">
        <v>48</v>
      </c>
      <c r="B971" s="29" t="s">
        <v>1871</v>
      </c>
      <c r="C971" s="29" t="s">
        <v>2095</v>
      </c>
      <c r="D971" s="29" t="s">
        <v>2096</v>
      </c>
      <c r="E971" s="29" t="s">
        <v>1873</v>
      </c>
      <c r="F971" s="29" t="s">
        <v>2095</v>
      </c>
      <c r="G971" s="29" t="s">
        <v>2096</v>
      </c>
      <c r="H971" s="29"/>
      <c r="I971" s="29" t="s">
        <v>554</v>
      </c>
      <c r="J971" s="29" t="s">
        <v>79</v>
      </c>
      <c r="K971" s="29"/>
      <c r="L971" s="29" t="s">
        <v>80</v>
      </c>
      <c r="M971" s="29"/>
      <c r="N971" s="30">
        <v>1000</v>
      </c>
      <c r="O971" s="30">
        <v>20.8</v>
      </c>
      <c r="P971" s="30">
        <v>37.1</v>
      </c>
      <c r="Q971" s="31">
        <v>42.5</v>
      </c>
      <c r="R971" s="30">
        <v>772.33</v>
      </c>
      <c r="S971" s="30">
        <v>1.78</v>
      </c>
      <c r="T971" s="30">
        <v>1080</v>
      </c>
      <c r="U971" s="30">
        <v>1920</v>
      </c>
      <c r="V971" s="32">
        <v>2.1</v>
      </c>
      <c r="W971" s="30">
        <v>2685</v>
      </c>
      <c r="X971" s="30">
        <v>60</v>
      </c>
      <c r="Y971" s="30">
        <v>68</v>
      </c>
      <c r="Z971" s="29" t="s">
        <v>150</v>
      </c>
      <c r="AA971" s="29" t="s">
        <v>86</v>
      </c>
      <c r="AB971" s="29"/>
      <c r="AC971" s="29"/>
      <c r="AD971" s="29" t="s">
        <v>84</v>
      </c>
      <c r="AE971" s="29" t="s">
        <v>83</v>
      </c>
      <c r="AF971" s="29" t="s">
        <v>750</v>
      </c>
      <c r="AG971" s="29" t="s">
        <v>1896</v>
      </c>
      <c r="AH971" s="29" t="s">
        <v>2094</v>
      </c>
      <c r="AI971" s="29"/>
      <c r="AJ971" s="29" t="s">
        <v>737</v>
      </c>
      <c r="AK971" s="29" t="s">
        <v>737</v>
      </c>
      <c r="AL971" s="29" t="s">
        <v>87</v>
      </c>
      <c r="AM971" s="29" t="s">
        <v>1896</v>
      </c>
      <c r="AN971" s="29" t="s">
        <v>2097</v>
      </c>
      <c r="AO971" s="29" t="s">
        <v>514</v>
      </c>
      <c r="AP971" s="29" t="s">
        <v>563</v>
      </c>
      <c r="AQ971" s="29" t="s">
        <v>96</v>
      </c>
      <c r="AR971" s="29"/>
      <c r="AS971" s="29" t="s">
        <v>84</v>
      </c>
      <c r="AT971" s="29" t="s">
        <v>121</v>
      </c>
      <c r="AU971" s="29"/>
      <c r="AV971" s="29"/>
      <c r="AW971" s="29" t="s">
        <v>84</v>
      </c>
      <c r="AX971" s="29" t="s">
        <v>84</v>
      </c>
      <c r="AY971" s="30">
        <v>588</v>
      </c>
      <c r="AZ971" s="30">
        <v>635</v>
      </c>
      <c r="BA971" s="30">
        <v>538</v>
      </c>
      <c r="BB971" s="30">
        <v>538</v>
      </c>
      <c r="BC971" s="29"/>
      <c r="BD971" s="29"/>
      <c r="BE971" s="30">
        <v>80.28</v>
      </c>
      <c r="BF971" s="30">
        <v>86.8</v>
      </c>
      <c r="BG971" s="30">
        <v>0.3</v>
      </c>
      <c r="BH971" s="30">
        <v>0.3</v>
      </c>
      <c r="BI971" s="30">
        <v>3.5</v>
      </c>
      <c r="BJ971" s="29"/>
      <c r="BK971" s="29"/>
      <c r="BL971" s="29"/>
      <c r="BM971" s="29"/>
      <c r="BN971" s="29"/>
      <c r="BO971" s="29"/>
      <c r="BP971" s="29"/>
      <c r="BQ971" s="30">
        <v>0.5</v>
      </c>
      <c r="BR971" s="30">
        <v>0.5</v>
      </c>
      <c r="BS971" s="30">
        <v>78.14</v>
      </c>
      <c r="BT971" s="29"/>
      <c r="BU971" s="29"/>
      <c r="BV971" s="30">
        <v>0</v>
      </c>
      <c r="BW971" s="28">
        <v>48</v>
      </c>
      <c r="BX971" s="33">
        <f t="shared" si="110"/>
        <v>247.84667999999999</v>
      </c>
      <c r="BY971" s="34">
        <f>IF(COUNTIF($G$2:G971,G971)=1,1,0)</f>
        <v>1</v>
      </c>
      <c r="BZ971" s="34">
        <f t="shared" si="111"/>
        <v>1</v>
      </c>
      <c r="CA971" s="28" t="s">
        <v>3405</v>
      </c>
      <c r="CB971" s="34" t="b">
        <f t="shared" si="116"/>
        <v>0</v>
      </c>
      <c r="CC971" s="34" t="b">
        <f t="shared" si="112"/>
        <v>0</v>
      </c>
      <c r="CD971" s="34" t="b">
        <f t="array" ref="CD971">ISNUMBER(SEARCH("Touch Screen",$AJ971))</f>
        <v>0</v>
      </c>
      <c r="CE971" s="34"/>
      <c r="CF971" s="34"/>
      <c r="CG971" s="32">
        <v>68</v>
      </c>
      <c r="CH971" s="28">
        <v>0</v>
      </c>
      <c r="CI971" s="33">
        <f>('2. AC Monitors'!$A$8*'1. Version 7 Dataset'!$R971)+('1. Version 7 Dataset'!$V971*'2. AC Monitors'!$B$8)+'2. AC Monitors'!$C$8</f>
        <v>111.04426000000001</v>
      </c>
      <c r="CJ971" s="35">
        <f>BX971-('2. AC Monitors'!$B$8*V971)</f>
        <v>239.02668</v>
      </c>
      <c r="CK971" s="33">
        <f>IF($CH971=0,CJ971,CJ971-('2. AC Monitors'!$A$15*'1. Version 7 Dataset'!$CG971))</f>
        <v>239.02668</v>
      </c>
      <c r="CL971" s="33">
        <f>IF($CC971=TRUE,'1. Version 7 Dataset'!CK971-($CI971*'2. AC Monitors'!$B$15),'1. Version 7 Dataset'!CK971)</f>
        <v>239.02668</v>
      </c>
      <c r="CM971" s="33">
        <f>IF($CD971=TRUE,CL971-($CI971*'2. AC Monitors'!$D$15),CL971)</f>
        <v>239.02668</v>
      </c>
      <c r="CN971" s="33">
        <f>IF($CB971=TRUE,CM971-($CI971*'2. AC Monitors'!$E$15),CM971)</f>
        <v>239.02668</v>
      </c>
      <c r="CO971" s="33">
        <f>IF($CA971="DC",CN971+(CI971*(1-'2. AC Monitors'!$D$21)),CN971)</f>
        <v>239.02668</v>
      </c>
      <c r="CP971" s="35">
        <f>('2. AC Monitors'!$A$8*'1. Version 7 Dataset'!$R971)+'2. AC Monitors'!$C$8</f>
        <v>102.22426</v>
      </c>
      <c r="CQ971" s="35">
        <f t="shared" si="113"/>
        <v>0</v>
      </c>
      <c r="CR971" s="33">
        <f>(IF(CD971=TRUE,CI971+(CI971*'2. AC Monitors'!$D$15),'1. Version 7 Dataset'!CI971))*0.85</f>
        <v>94.38762100000001</v>
      </c>
      <c r="CS971" s="35">
        <f t="shared" si="114"/>
        <v>0</v>
      </c>
      <c r="CT971" s="35">
        <f>($AZ971*$R971*'3. Signage Displays'!$A$7)+'3. Signage Displays'!$B$7*TANH('3. Signage Displays'!$C$7*('1. Version 7 Dataset'!$R971+'3. Signage Displays'!$D$7)+'3. Signage Displays'!$E$7)+'3. Signage Displays'!$F$7</f>
        <v>79.573593102561986</v>
      </c>
      <c r="CU971" s="36">
        <f>($AZ971*$R971*'3. Signage Displays'!$A$7)</f>
        <v>19.617182000000003</v>
      </c>
      <c r="CV971" s="37">
        <f>BE971-(AZ971*R971*'3. Signage Displays'!$A$7)</f>
        <v>60.662818000000001</v>
      </c>
      <c r="CW971" s="37">
        <f>IF(CC971=TRUE,CV971-(CT971*'3. Signage Displays'!$A$12),CV971)</f>
        <v>60.662818000000001</v>
      </c>
      <c r="CX971" s="38">
        <f>'3. Signage Displays'!$B$7*TANH('3. Signage Displays'!$C$7*('1. Version 7 Dataset'!R971+'3. Signage Displays'!$D$7)+'3. Signage Displays'!$E$7)+'3. Signage Displays'!$F$7</f>
        <v>59.956411102561979</v>
      </c>
      <c r="CY971" s="28">
        <f t="shared" si="115"/>
        <v>0</v>
      </c>
    </row>
    <row r="972" spans="1:103" s="17" customFormat="1" ht="19.5" customHeight="1">
      <c r="A972" s="28">
        <v>84</v>
      </c>
      <c r="B972" s="29" t="s">
        <v>2813</v>
      </c>
      <c r="C972" s="29" t="s">
        <v>2818</v>
      </c>
      <c r="D972" s="29" t="s">
        <v>2818</v>
      </c>
      <c r="E972" s="29" t="s">
        <v>2815</v>
      </c>
      <c r="F972" s="29" t="s">
        <v>2818</v>
      </c>
      <c r="G972" s="29" t="s">
        <v>2818</v>
      </c>
      <c r="H972" s="29"/>
      <c r="I972" s="29" t="s">
        <v>554</v>
      </c>
      <c r="J972" s="29" t="s">
        <v>88</v>
      </c>
      <c r="K972" s="29" t="s">
        <v>158</v>
      </c>
      <c r="L972" s="29" t="s">
        <v>80</v>
      </c>
      <c r="M972" s="29"/>
      <c r="N972" s="30">
        <v>5000</v>
      </c>
      <c r="O972" s="30">
        <v>24.3</v>
      </c>
      <c r="P972" s="30">
        <v>43.1</v>
      </c>
      <c r="Q972" s="31">
        <v>49.5</v>
      </c>
      <c r="R972" s="30">
        <v>1047.01</v>
      </c>
      <c r="S972" s="30">
        <v>1.78</v>
      </c>
      <c r="T972" s="30">
        <v>1080</v>
      </c>
      <c r="U972" s="30">
        <v>1920</v>
      </c>
      <c r="V972" s="32">
        <v>2.1</v>
      </c>
      <c r="W972" s="30">
        <v>1981</v>
      </c>
      <c r="X972" s="30">
        <v>60</v>
      </c>
      <c r="Y972" s="30">
        <v>33.9</v>
      </c>
      <c r="Z972" s="29" t="s">
        <v>86</v>
      </c>
      <c r="AA972" s="29" t="s">
        <v>86</v>
      </c>
      <c r="AB972" s="29"/>
      <c r="AC972" s="29"/>
      <c r="AD972" s="29" t="s">
        <v>84</v>
      </c>
      <c r="AE972" s="29" t="s">
        <v>83</v>
      </c>
      <c r="AF972" s="29" t="s">
        <v>2819</v>
      </c>
      <c r="AG972" s="29"/>
      <c r="AH972" s="29" t="s">
        <v>821</v>
      </c>
      <c r="AI972" s="29"/>
      <c r="AJ972" s="29" t="s">
        <v>821</v>
      </c>
      <c r="AK972" s="29" t="s">
        <v>821</v>
      </c>
      <c r="AL972" s="29" t="s">
        <v>87</v>
      </c>
      <c r="AM972" s="29"/>
      <c r="AN972" s="29" t="s">
        <v>86</v>
      </c>
      <c r="AO972" s="29" t="s">
        <v>86</v>
      </c>
      <c r="AP972" s="29" t="s">
        <v>563</v>
      </c>
      <c r="AQ972" s="29" t="s">
        <v>96</v>
      </c>
      <c r="AR972" s="29"/>
      <c r="AS972" s="29" t="s">
        <v>84</v>
      </c>
      <c r="AT972" s="29" t="s">
        <v>89</v>
      </c>
      <c r="AU972" s="29"/>
      <c r="AV972" s="29"/>
      <c r="AW972" s="29" t="s">
        <v>84</v>
      </c>
      <c r="AX972" s="29" t="s">
        <v>84</v>
      </c>
      <c r="AY972" s="30">
        <v>382</v>
      </c>
      <c r="AZ972" s="30">
        <v>382.3</v>
      </c>
      <c r="BA972" s="30">
        <v>318.60000000000002</v>
      </c>
      <c r="BB972" s="30">
        <v>249.5</v>
      </c>
      <c r="BC972" s="29"/>
      <c r="BD972" s="29"/>
      <c r="BE972" s="30">
        <v>47.11</v>
      </c>
      <c r="BF972" s="30">
        <v>100.2</v>
      </c>
      <c r="BG972" s="30">
        <v>1.23</v>
      </c>
      <c r="BH972" s="30">
        <v>0.89</v>
      </c>
      <c r="BI972" s="30">
        <v>5</v>
      </c>
      <c r="BJ972" s="30">
        <v>0</v>
      </c>
      <c r="BK972" s="30">
        <v>47.11</v>
      </c>
      <c r="BL972" s="30">
        <v>47.11</v>
      </c>
      <c r="BM972" s="30">
        <v>100.2</v>
      </c>
      <c r="BN972" s="29"/>
      <c r="BO972" s="29"/>
      <c r="BP972" s="30">
        <v>0</v>
      </c>
      <c r="BQ972" s="30">
        <v>1.39</v>
      </c>
      <c r="BR972" s="30">
        <v>0.93</v>
      </c>
      <c r="BS972" s="30">
        <v>47.23</v>
      </c>
      <c r="BT972" s="29"/>
      <c r="BU972" s="29"/>
      <c r="BV972" s="30">
        <v>1</v>
      </c>
      <c r="BW972" s="28">
        <v>84</v>
      </c>
      <c r="BX972" s="33">
        <f t="shared" si="110"/>
        <v>151.44287999999997</v>
      </c>
      <c r="BY972" s="34">
        <f>IF(COUNTIF($G$2:G972,G972)=1,1,0)</f>
        <v>1</v>
      </c>
      <c r="BZ972" s="34">
        <f t="shared" si="111"/>
        <v>1</v>
      </c>
      <c r="CA972" s="28" t="s">
        <v>3405</v>
      </c>
      <c r="CB972" s="34" t="b">
        <f t="shared" si="116"/>
        <v>0</v>
      </c>
      <c r="CC972" s="34" t="b">
        <f t="shared" si="112"/>
        <v>0</v>
      </c>
      <c r="CD972" s="34" t="b">
        <f t="array" ref="CD972">ISNUMBER(SEARCH("Touch Screen",$AJ972))</f>
        <v>1</v>
      </c>
      <c r="CE972" s="34"/>
      <c r="CF972" s="34"/>
      <c r="CG972" s="32">
        <v>33.9</v>
      </c>
      <c r="CH972" s="28">
        <v>0</v>
      </c>
      <c r="CI972" s="33">
        <f>('2. AC Monitors'!$A$8*'1. Version 7 Dataset'!$R972)+('1. Version 7 Dataset'!$V972*'2. AC Monitors'!$B$8)+'2. AC Monitors'!$C$8</f>
        <v>144.55521999999999</v>
      </c>
      <c r="CJ972" s="35">
        <f>BX972-('2. AC Monitors'!$B$8*V972)</f>
        <v>142.62287999999998</v>
      </c>
      <c r="CK972" s="33">
        <f>IF($CH972=0,CJ972,CJ972-('2. AC Monitors'!$A$15*'1. Version 7 Dataset'!$CG972))</f>
        <v>142.62287999999998</v>
      </c>
      <c r="CL972" s="33">
        <f>IF($CC972=TRUE,'1. Version 7 Dataset'!CK972-($CI972*'2. AC Monitors'!$B$15),'1. Version 7 Dataset'!CK972)</f>
        <v>142.62287999999998</v>
      </c>
      <c r="CM972" s="33">
        <f>IF($CD972=TRUE,CL972-($CI972*'2. AC Monitors'!$D$15),CL972)</f>
        <v>120.93959699999998</v>
      </c>
      <c r="CN972" s="33">
        <f>IF($CB972=TRUE,CM972-($CI972*'2. AC Monitors'!$E$15),CM972)</f>
        <v>120.93959699999998</v>
      </c>
      <c r="CO972" s="33">
        <f>IF($CA972="DC",CN972+(CI972*(1-'2. AC Monitors'!$D$21)),CN972)</f>
        <v>120.93959699999998</v>
      </c>
      <c r="CP972" s="35">
        <f>('2. AC Monitors'!$A$8*'1. Version 7 Dataset'!$R972)+'2. AC Monitors'!$C$8</f>
        <v>135.73522</v>
      </c>
      <c r="CQ972" s="35">
        <f t="shared" si="113"/>
        <v>1</v>
      </c>
      <c r="CR972" s="33">
        <f>(IF(CD972=TRUE,CI972+(CI972*'2. AC Monitors'!$D$15),'1. Version 7 Dataset'!CI972))*0.85</f>
        <v>141.30272754999999</v>
      </c>
      <c r="CS972" s="35">
        <f t="shared" si="114"/>
        <v>0</v>
      </c>
      <c r="CT972" s="35">
        <f>($AZ972*$R972*'3. Signage Displays'!$A$7)+'3. Signage Displays'!$B$7*TANH('3. Signage Displays'!$C$7*('1. Version 7 Dataset'!$R972+'3. Signage Displays'!$D$7)+'3. Signage Displays'!$E$7)+'3. Signage Displays'!$F$7</f>
        <v>89.896427253397178</v>
      </c>
      <c r="CU972" s="36">
        <f>($AZ972*$R972*'3. Signage Displays'!$A$7)</f>
        <v>16.010876920000001</v>
      </c>
      <c r="CV972" s="37">
        <f>BE972-(AZ972*R972*'3. Signage Displays'!$A$7)</f>
        <v>31.099123079999998</v>
      </c>
      <c r="CW972" s="37">
        <f>IF(CC972=TRUE,CV972-(CT972*'3. Signage Displays'!$A$12),CV972)</f>
        <v>31.099123079999998</v>
      </c>
      <c r="CX972" s="38">
        <f>'3. Signage Displays'!$B$7*TANH('3. Signage Displays'!$C$7*('1. Version 7 Dataset'!R972+'3. Signage Displays'!$D$7)+'3. Signage Displays'!$E$7)+'3. Signage Displays'!$F$7</f>
        <v>73.885550333397163</v>
      </c>
      <c r="CY972" s="28">
        <f t="shared" si="115"/>
        <v>1</v>
      </c>
    </row>
    <row r="973" spans="1:103" s="17" customFormat="1" ht="19.5" customHeight="1">
      <c r="A973" s="28">
        <v>93</v>
      </c>
      <c r="B973" s="29" t="s">
        <v>1871</v>
      </c>
      <c r="C973" s="29" t="s">
        <v>2157</v>
      </c>
      <c r="D973" s="29" t="s">
        <v>2158</v>
      </c>
      <c r="E973" s="29" t="s">
        <v>1873</v>
      </c>
      <c r="F973" s="29" t="s">
        <v>2157</v>
      </c>
      <c r="G973" s="29" t="s">
        <v>2158</v>
      </c>
      <c r="H973" s="29"/>
      <c r="I973" s="29" t="s">
        <v>554</v>
      </c>
      <c r="J973" s="29" t="s">
        <v>79</v>
      </c>
      <c r="K973" s="29"/>
      <c r="L973" s="29" t="s">
        <v>80</v>
      </c>
      <c r="M973" s="29"/>
      <c r="N973" s="30">
        <v>1300</v>
      </c>
      <c r="O973" s="30">
        <v>23.8</v>
      </c>
      <c r="P973" s="30">
        <v>42.3</v>
      </c>
      <c r="Q973" s="31">
        <v>48.5</v>
      </c>
      <c r="R973" s="30">
        <v>1005.29</v>
      </c>
      <c r="S973" s="30">
        <v>1.78</v>
      </c>
      <c r="T973" s="30">
        <v>1080</v>
      </c>
      <c r="U973" s="30">
        <v>1920</v>
      </c>
      <c r="V973" s="32">
        <v>2.1</v>
      </c>
      <c r="W973" s="30">
        <v>2063</v>
      </c>
      <c r="X973" s="30">
        <v>60</v>
      </c>
      <c r="Y973" s="30">
        <v>68</v>
      </c>
      <c r="Z973" s="29" t="s">
        <v>150</v>
      </c>
      <c r="AA973" s="29" t="s">
        <v>86</v>
      </c>
      <c r="AB973" s="29"/>
      <c r="AC973" s="29"/>
      <c r="AD973" s="29" t="s">
        <v>84</v>
      </c>
      <c r="AE973" s="29" t="s">
        <v>83</v>
      </c>
      <c r="AF973" s="29" t="s">
        <v>1184</v>
      </c>
      <c r="AG973" s="29" t="s">
        <v>1896</v>
      </c>
      <c r="AH973" s="29" t="s">
        <v>2035</v>
      </c>
      <c r="AI973" s="29"/>
      <c r="AJ973" s="29" t="s">
        <v>737</v>
      </c>
      <c r="AK973" s="29" t="s">
        <v>737</v>
      </c>
      <c r="AL973" s="29" t="s">
        <v>87</v>
      </c>
      <c r="AM973" s="29" t="s">
        <v>1896</v>
      </c>
      <c r="AN973" s="29" t="s">
        <v>86</v>
      </c>
      <c r="AO973" s="29" t="s">
        <v>86</v>
      </c>
      <c r="AP973" s="29" t="s">
        <v>563</v>
      </c>
      <c r="AQ973" s="29" t="s">
        <v>96</v>
      </c>
      <c r="AR973" s="29"/>
      <c r="AS973" s="29" t="s">
        <v>84</v>
      </c>
      <c r="AT973" s="29" t="s">
        <v>121</v>
      </c>
      <c r="AU973" s="29"/>
      <c r="AV973" s="29"/>
      <c r="AW973" s="29" t="s">
        <v>84</v>
      </c>
      <c r="AX973" s="29" t="s">
        <v>84</v>
      </c>
      <c r="AY973" s="30">
        <v>595</v>
      </c>
      <c r="AZ973" s="30">
        <v>695.1</v>
      </c>
      <c r="BA973" s="30">
        <v>543</v>
      </c>
      <c r="BB973" s="30">
        <v>543</v>
      </c>
      <c r="BC973" s="29"/>
      <c r="BD973" s="29"/>
      <c r="BE973" s="30">
        <v>97.96</v>
      </c>
      <c r="BF973" s="30">
        <v>109.8</v>
      </c>
      <c r="BG973" s="30">
        <v>0.43</v>
      </c>
      <c r="BH973" s="30">
        <v>0.43</v>
      </c>
      <c r="BI973" s="30">
        <v>3.5</v>
      </c>
      <c r="BJ973" s="29"/>
      <c r="BK973" s="29"/>
      <c r="BL973" s="29"/>
      <c r="BM973" s="29"/>
      <c r="BN973" s="29"/>
      <c r="BO973" s="29"/>
      <c r="BP973" s="29"/>
      <c r="BQ973" s="30">
        <v>0.56999999999999995</v>
      </c>
      <c r="BR973" s="30">
        <v>0.56999999999999995</v>
      </c>
      <c r="BS973" s="30">
        <v>96.13</v>
      </c>
      <c r="BT973" s="29"/>
      <c r="BU973" s="29"/>
      <c r="BV973" s="30">
        <v>0</v>
      </c>
      <c r="BW973" s="28">
        <v>93</v>
      </c>
      <c r="BX973" s="33">
        <f t="shared" si="110"/>
        <v>302.79377999999991</v>
      </c>
      <c r="BY973" s="34">
        <f>IF(COUNTIF($G$2:G973,G973)=1,1,0)</f>
        <v>1</v>
      </c>
      <c r="BZ973" s="34">
        <f t="shared" si="111"/>
        <v>1</v>
      </c>
      <c r="CA973" s="28" t="s">
        <v>3405</v>
      </c>
      <c r="CB973" s="34" t="b">
        <f t="shared" si="116"/>
        <v>0</v>
      </c>
      <c r="CC973" s="34" t="b">
        <f t="shared" si="112"/>
        <v>0</v>
      </c>
      <c r="CD973" s="34" t="b">
        <f t="array" ref="CD973">ISNUMBER(SEARCH("Touch Screen",$AJ973))</f>
        <v>0</v>
      </c>
      <c r="CE973" s="34"/>
      <c r="CF973" s="34"/>
      <c r="CG973" s="32">
        <v>68</v>
      </c>
      <c r="CH973" s="28">
        <v>0</v>
      </c>
      <c r="CI973" s="33">
        <f>('2. AC Monitors'!$A$8*'1. Version 7 Dataset'!$R973)+('1. Version 7 Dataset'!$V973*'2. AC Monitors'!$B$8)+'2. AC Monitors'!$C$8</f>
        <v>139.46537999999998</v>
      </c>
      <c r="CJ973" s="35">
        <f>BX973-('2. AC Monitors'!$B$8*V973)</f>
        <v>293.97377999999992</v>
      </c>
      <c r="CK973" s="33">
        <f>IF($CH973=0,CJ973,CJ973-('2. AC Monitors'!$A$15*'1. Version 7 Dataset'!$CG973))</f>
        <v>293.97377999999992</v>
      </c>
      <c r="CL973" s="33">
        <f>IF($CC973=TRUE,'1. Version 7 Dataset'!CK973-($CI973*'2. AC Monitors'!$B$15),'1. Version 7 Dataset'!CK973)</f>
        <v>293.97377999999992</v>
      </c>
      <c r="CM973" s="33">
        <f>IF($CD973=TRUE,CL973-($CI973*'2. AC Monitors'!$D$15),CL973)</f>
        <v>293.97377999999992</v>
      </c>
      <c r="CN973" s="33">
        <f>IF($CB973=TRUE,CM973-($CI973*'2. AC Monitors'!$E$15),CM973)</f>
        <v>293.97377999999992</v>
      </c>
      <c r="CO973" s="33">
        <f>IF($CA973="DC",CN973+(CI973*(1-'2. AC Monitors'!$D$21)),CN973)</f>
        <v>293.97377999999992</v>
      </c>
      <c r="CP973" s="35">
        <f>('2. AC Monitors'!$A$8*'1. Version 7 Dataset'!$R973)+'2. AC Monitors'!$C$8</f>
        <v>130.64537999999999</v>
      </c>
      <c r="CQ973" s="35">
        <f t="shared" si="113"/>
        <v>0</v>
      </c>
      <c r="CR973" s="33">
        <f>(IF(CD973=TRUE,CI973+(CI973*'2. AC Monitors'!$D$15),'1. Version 7 Dataset'!CI973))*0.85</f>
        <v>118.54557299999998</v>
      </c>
      <c r="CS973" s="35">
        <f t="shared" si="114"/>
        <v>0</v>
      </c>
      <c r="CT973" s="35">
        <f>($AZ973*$R973*'3. Signage Displays'!$A$7)+'3. Signage Displays'!$B$7*TANH('3. Signage Displays'!$C$7*('1. Version 7 Dataset'!$R973+'3. Signage Displays'!$D$7)+'3. Signage Displays'!$E$7)+'3. Signage Displays'!$F$7</f>
        <v>99.819583733384746</v>
      </c>
      <c r="CU973" s="36">
        <f>($AZ973*$R973*'3. Signage Displays'!$A$7)</f>
        <v>27.951083160000003</v>
      </c>
      <c r="CV973" s="37">
        <f>BE973-(AZ973*R973*'3. Signage Displays'!$A$7)</f>
        <v>70.008916839999983</v>
      </c>
      <c r="CW973" s="37">
        <f>IF(CC973=TRUE,CV973-(CT973*'3. Signage Displays'!$A$12),CV973)</f>
        <v>70.008916839999983</v>
      </c>
      <c r="CX973" s="38">
        <f>'3. Signage Displays'!$B$7*TANH('3. Signage Displays'!$C$7*('1. Version 7 Dataset'!R973+'3. Signage Displays'!$D$7)+'3. Signage Displays'!$E$7)+'3. Signage Displays'!$F$7</f>
        <v>71.86850057338475</v>
      </c>
      <c r="CY973" s="28">
        <f t="shared" si="115"/>
        <v>1</v>
      </c>
    </row>
    <row r="974" spans="1:103" s="17" customFormat="1" ht="19.5" customHeight="1">
      <c r="A974" s="28">
        <v>95</v>
      </c>
      <c r="B974" s="29" t="s">
        <v>2653</v>
      </c>
      <c r="C974" s="29" t="s">
        <v>2662</v>
      </c>
      <c r="D974" s="29" t="s">
        <v>2662</v>
      </c>
      <c r="E974" s="29" t="s">
        <v>2655</v>
      </c>
      <c r="F974" s="29" t="s">
        <v>2662</v>
      </c>
      <c r="G974" s="29" t="s">
        <v>2662</v>
      </c>
      <c r="H974" s="29"/>
      <c r="I974" s="29" t="s">
        <v>554</v>
      </c>
      <c r="J974" s="29" t="s">
        <v>88</v>
      </c>
      <c r="K974" s="29" t="s">
        <v>158</v>
      </c>
      <c r="L974" s="29" t="s">
        <v>80</v>
      </c>
      <c r="M974" s="29" t="s">
        <v>105</v>
      </c>
      <c r="N974" s="30">
        <v>4000</v>
      </c>
      <c r="O974" s="30">
        <v>34.1</v>
      </c>
      <c r="P974" s="30">
        <v>60.6</v>
      </c>
      <c r="Q974" s="31">
        <v>70</v>
      </c>
      <c r="R974" s="30">
        <v>2067.31</v>
      </c>
      <c r="S974" s="30">
        <v>1.78</v>
      </c>
      <c r="T974" s="30">
        <v>1080</v>
      </c>
      <c r="U974" s="30">
        <v>1920</v>
      </c>
      <c r="V974" s="32">
        <v>2.1</v>
      </c>
      <c r="W974" s="30">
        <v>1003</v>
      </c>
      <c r="X974" s="30">
        <v>60</v>
      </c>
      <c r="Y974" s="30">
        <v>31.2</v>
      </c>
      <c r="Z974" s="29" t="s">
        <v>86</v>
      </c>
      <c r="AA974" s="29" t="s">
        <v>86</v>
      </c>
      <c r="AB974" s="29"/>
      <c r="AC974" s="29"/>
      <c r="AD974" s="29" t="s">
        <v>84</v>
      </c>
      <c r="AE974" s="29" t="s">
        <v>84</v>
      </c>
      <c r="AF974" s="29" t="s">
        <v>2657</v>
      </c>
      <c r="AG974" s="29" t="s">
        <v>2658</v>
      </c>
      <c r="AH974" s="29" t="s">
        <v>736</v>
      </c>
      <c r="AI974" s="29" t="s">
        <v>105</v>
      </c>
      <c r="AJ974" s="29" t="s">
        <v>736</v>
      </c>
      <c r="AK974" s="29" t="s">
        <v>737</v>
      </c>
      <c r="AL974" s="29" t="s">
        <v>762</v>
      </c>
      <c r="AM974" s="29" t="s">
        <v>2658</v>
      </c>
      <c r="AN974" s="29" t="s">
        <v>86</v>
      </c>
      <c r="AO974" s="29" t="s">
        <v>86</v>
      </c>
      <c r="AP974" s="29" t="s">
        <v>563</v>
      </c>
      <c r="AQ974" s="29" t="s">
        <v>96</v>
      </c>
      <c r="AR974" s="29" t="s">
        <v>105</v>
      </c>
      <c r="AS974" s="29" t="s">
        <v>84</v>
      </c>
      <c r="AT974" s="29" t="s">
        <v>89</v>
      </c>
      <c r="AU974" s="29" t="s">
        <v>105</v>
      </c>
      <c r="AV974" s="30">
        <v>120</v>
      </c>
      <c r="AW974" s="29" t="s">
        <v>84</v>
      </c>
      <c r="AX974" s="29" t="s">
        <v>83</v>
      </c>
      <c r="AY974" s="30">
        <v>350</v>
      </c>
      <c r="AZ974" s="30">
        <v>310.5</v>
      </c>
      <c r="BA974" s="30">
        <v>138.19999999999999</v>
      </c>
      <c r="BB974" s="30">
        <v>227.5</v>
      </c>
      <c r="BC974" s="29"/>
      <c r="BD974" s="29"/>
      <c r="BE974" s="30">
        <v>103.5</v>
      </c>
      <c r="BF974" s="30">
        <v>141.30000000000001</v>
      </c>
      <c r="BG974" s="30">
        <v>0.39</v>
      </c>
      <c r="BH974" s="30">
        <v>0.37</v>
      </c>
      <c r="BI974" s="30">
        <v>3.5</v>
      </c>
      <c r="BJ974" s="30">
        <v>0.01</v>
      </c>
      <c r="BK974" s="29"/>
      <c r="BL974" s="29"/>
      <c r="BM974" s="29"/>
      <c r="BN974" s="29"/>
      <c r="BO974" s="29"/>
      <c r="BP974" s="30">
        <v>0.01</v>
      </c>
      <c r="BQ974" s="30">
        <v>0.5</v>
      </c>
      <c r="BR974" s="30">
        <v>0.48</v>
      </c>
      <c r="BS974" s="30">
        <v>102.7</v>
      </c>
      <c r="BT974" s="29"/>
      <c r="BU974" s="29"/>
      <c r="BV974" s="30">
        <v>2</v>
      </c>
      <c r="BW974" s="28">
        <v>95</v>
      </c>
      <c r="BX974" s="33">
        <f t="shared" si="110"/>
        <v>319.55165999999997</v>
      </c>
      <c r="BY974" s="34">
        <f>IF(COUNTIF($G$2:G974,G974)=1,1,0)</f>
        <v>1</v>
      </c>
      <c r="BZ974" s="34">
        <f t="shared" si="111"/>
        <v>1</v>
      </c>
      <c r="CA974" s="28" t="s">
        <v>3405</v>
      </c>
      <c r="CB974" s="34" t="b">
        <f t="shared" si="116"/>
        <v>0</v>
      </c>
      <c r="CC974" s="34" t="b">
        <f t="shared" si="112"/>
        <v>0</v>
      </c>
      <c r="CD974" s="34" t="b">
        <f t="array" ref="CD974">ISNUMBER(SEARCH("Touch Screen",$AJ974))</f>
        <v>1</v>
      </c>
      <c r="CE974" s="34"/>
      <c r="CF974" s="34"/>
      <c r="CG974" s="32">
        <v>31.2</v>
      </c>
      <c r="CH974" s="28">
        <v>0</v>
      </c>
      <c r="CI974" s="33">
        <f>('2. AC Monitors'!$A$8*'1. Version 7 Dataset'!$R974)+('1. Version 7 Dataset'!$V974*'2. AC Monitors'!$B$8)+'2. AC Monitors'!$C$8</f>
        <v>269.03181999999998</v>
      </c>
      <c r="CJ974" s="35">
        <f>BX974-('2. AC Monitors'!$B$8*V974)</f>
        <v>310.73165999999998</v>
      </c>
      <c r="CK974" s="33">
        <f>IF($CH974=0,CJ974,CJ974-('2. AC Monitors'!$A$15*'1. Version 7 Dataset'!$CG974))</f>
        <v>310.73165999999998</v>
      </c>
      <c r="CL974" s="33">
        <f>IF($CC974=TRUE,'1. Version 7 Dataset'!CK974-($CI974*'2. AC Monitors'!$B$15),'1. Version 7 Dataset'!CK974)</f>
        <v>310.73165999999998</v>
      </c>
      <c r="CM974" s="33">
        <f>IF($CD974=TRUE,CL974-($CI974*'2. AC Monitors'!$D$15),CL974)</f>
        <v>270.37688700000001</v>
      </c>
      <c r="CN974" s="33">
        <f>IF($CB974=TRUE,CM974-($CI974*'2. AC Monitors'!$E$15),CM974)</f>
        <v>270.37688700000001</v>
      </c>
      <c r="CO974" s="33">
        <f>IF($CA974="DC",CN974+(CI974*(1-'2. AC Monitors'!$D$21)),CN974)</f>
        <v>270.37688700000001</v>
      </c>
      <c r="CP974" s="35">
        <f>('2. AC Monitors'!$A$8*'1. Version 7 Dataset'!$R974)+'2. AC Monitors'!$C$8</f>
        <v>260.21181999999999</v>
      </c>
      <c r="CQ974" s="35">
        <f t="shared" si="113"/>
        <v>0</v>
      </c>
      <c r="CR974" s="33">
        <f>(IF(CD974=TRUE,CI974+(CI974*'2. AC Monitors'!$D$15),'1. Version 7 Dataset'!CI974))*0.85</f>
        <v>262.97860404999994</v>
      </c>
      <c r="CS974" s="35">
        <f t="shared" si="114"/>
        <v>0</v>
      </c>
      <c r="CT974" s="35">
        <f>($AZ974*$R974*'3. Signage Displays'!$A$7)+'3. Signage Displays'!$B$7*TANH('3. Signage Displays'!$C$7*('1. Version 7 Dataset'!$R974+'3. Signage Displays'!$D$7)+'3. Signage Displays'!$E$7)+'3. Signage Displays'!$F$7</f>
        <v>136.745972058706</v>
      </c>
      <c r="CU974" s="36">
        <f>($AZ974*$R974*'3. Signage Displays'!$A$7)</f>
        <v>25.675990200000001</v>
      </c>
      <c r="CV974" s="37">
        <f>BE974-(AZ974*R974*'3. Signage Displays'!$A$7)</f>
        <v>77.824009799999999</v>
      </c>
      <c r="CW974" s="37">
        <f>IF(CC974=TRUE,CV974-(CT974*'3. Signage Displays'!$A$12),CV974)</f>
        <v>77.824009799999999</v>
      </c>
      <c r="CX974" s="38">
        <f>'3. Signage Displays'!$B$7*TANH('3. Signage Displays'!$C$7*('1. Version 7 Dataset'!R974+'3. Signage Displays'!$D$7)+'3. Signage Displays'!$E$7)+'3. Signage Displays'!$F$7</f>
        <v>111.069981858706</v>
      </c>
      <c r="CY974" s="28">
        <f t="shared" si="115"/>
        <v>1</v>
      </c>
    </row>
    <row r="975" spans="1:103" s="17" customFormat="1" ht="19.5" customHeight="1">
      <c r="A975" s="28">
        <v>98</v>
      </c>
      <c r="B975" s="29" t="s">
        <v>679</v>
      </c>
      <c r="C975" s="29" t="s">
        <v>732</v>
      </c>
      <c r="D975" s="29" t="s">
        <v>732</v>
      </c>
      <c r="E975" s="29" t="s">
        <v>682</v>
      </c>
      <c r="F975" s="29" t="s">
        <v>732</v>
      </c>
      <c r="G975" s="29" t="s">
        <v>732</v>
      </c>
      <c r="H975" s="39" t="s">
        <v>733</v>
      </c>
      <c r="I975" s="29" t="s">
        <v>554</v>
      </c>
      <c r="J975" s="29" t="s">
        <v>88</v>
      </c>
      <c r="K975" s="29" t="s">
        <v>158</v>
      </c>
      <c r="L975" s="29" t="s">
        <v>80</v>
      </c>
      <c r="M975" s="29" t="s">
        <v>105</v>
      </c>
      <c r="N975" s="30">
        <v>1100</v>
      </c>
      <c r="O975" s="30">
        <v>20.8</v>
      </c>
      <c r="P975" s="30">
        <v>37.1</v>
      </c>
      <c r="Q975" s="31">
        <v>43</v>
      </c>
      <c r="R975" s="30">
        <v>772.33</v>
      </c>
      <c r="S975" s="30">
        <v>1.78</v>
      </c>
      <c r="T975" s="30">
        <v>1080</v>
      </c>
      <c r="U975" s="30">
        <v>1920</v>
      </c>
      <c r="V975" s="32">
        <v>2.1</v>
      </c>
      <c r="W975" s="30">
        <v>2685</v>
      </c>
      <c r="X975" s="30">
        <v>60</v>
      </c>
      <c r="Y975" s="30">
        <v>34.200000000000003</v>
      </c>
      <c r="Z975" s="29" t="s">
        <v>86</v>
      </c>
      <c r="AA975" s="29" t="s">
        <v>86</v>
      </c>
      <c r="AB975" s="29"/>
      <c r="AC975" s="29"/>
      <c r="AD975" s="29" t="s">
        <v>84</v>
      </c>
      <c r="AE975" s="29" t="s">
        <v>83</v>
      </c>
      <c r="AF975" s="29" t="s">
        <v>734</v>
      </c>
      <c r="AG975" s="29" t="s">
        <v>735</v>
      </c>
      <c r="AH975" s="29" t="s">
        <v>736</v>
      </c>
      <c r="AI975" s="29" t="s">
        <v>105</v>
      </c>
      <c r="AJ975" s="29" t="s">
        <v>736</v>
      </c>
      <c r="AK975" s="29" t="s">
        <v>737</v>
      </c>
      <c r="AL975" s="29" t="s">
        <v>87</v>
      </c>
      <c r="AM975" s="29" t="s">
        <v>735</v>
      </c>
      <c r="AN975" s="29" t="s">
        <v>86</v>
      </c>
      <c r="AO975" s="29" t="s">
        <v>86</v>
      </c>
      <c r="AP975" s="29" t="s">
        <v>563</v>
      </c>
      <c r="AQ975" s="29" t="s">
        <v>96</v>
      </c>
      <c r="AR975" s="29" t="s">
        <v>105</v>
      </c>
      <c r="AS975" s="29" t="s">
        <v>84</v>
      </c>
      <c r="AT975" s="29" t="s">
        <v>89</v>
      </c>
      <c r="AU975" s="29" t="s">
        <v>105</v>
      </c>
      <c r="AV975" s="30">
        <v>0</v>
      </c>
      <c r="AW975" s="29" t="s">
        <v>84</v>
      </c>
      <c r="AX975" s="29" t="s">
        <v>84</v>
      </c>
      <c r="AY975" s="30">
        <v>450</v>
      </c>
      <c r="AZ975" s="30">
        <v>414.7</v>
      </c>
      <c r="BA975" s="30">
        <v>361.8</v>
      </c>
      <c r="BB975" s="30">
        <v>292.5</v>
      </c>
      <c r="BC975" s="29"/>
      <c r="BD975" s="29"/>
      <c r="BE975" s="30">
        <v>53.63</v>
      </c>
      <c r="BF975" s="30">
        <v>79.900000000000006</v>
      </c>
      <c r="BG975" s="30">
        <v>1.34</v>
      </c>
      <c r="BH975" s="30">
        <v>1.34</v>
      </c>
      <c r="BI975" s="30">
        <v>3.5</v>
      </c>
      <c r="BJ975" s="30">
        <v>0</v>
      </c>
      <c r="BK975" s="29"/>
      <c r="BL975" s="29"/>
      <c r="BM975" s="29"/>
      <c r="BN975" s="29"/>
      <c r="BO975" s="29"/>
      <c r="BP975" s="30">
        <v>0</v>
      </c>
      <c r="BQ975" s="30">
        <v>1.42</v>
      </c>
      <c r="BR975" s="30">
        <v>1.42</v>
      </c>
      <c r="BS975" s="30">
        <v>53.11</v>
      </c>
      <c r="BT975" s="29"/>
      <c r="BU975" s="29"/>
      <c r="BV975" s="30">
        <v>0</v>
      </c>
      <c r="BW975" s="28">
        <v>98</v>
      </c>
      <c r="BX975" s="33">
        <f t="shared" si="110"/>
        <v>172.05953999999997</v>
      </c>
      <c r="BY975" s="34">
        <f>IF(COUNTIF($G$2:G975,G975)=1,1,0)</f>
        <v>1</v>
      </c>
      <c r="BZ975" s="34">
        <f t="shared" si="111"/>
        <v>1</v>
      </c>
      <c r="CA975" s="28" t="s">
        <v>3405</v>
      </c>
      <c r="CB975" s="34" t="b">
        <f t="shared" si="116"/>
        <v>0</v>
      </c>
      <c r="CC975" s="34" t="b">
        <f t="shared" si="112"/>
        <v>0</v>
      </c>
      <c r="CD975" s="34" t="b">
        <f t="array" ref="CD975">ISNUMBER(SEARCH("Touch Screen",$AJ975))</f>
        <v>1</v>
      </c>
      <c r="CE975" s="34"/>
      <c r="CF975" s="34"/>
      <c r="CG975" s="32">
        <v>34.200000000000003</v>
      </c>
      <c r="CH975" s="28">
        <v>0</v>
      </c>
      <c r="CI975" s="33">
        <f>('2. AC Monitors'!$A$8*'1. Version 7 Dataset'!$R975)+('1. Version 7 Dataset'!$V975*'2. AC Monitors'!$B$8)+'2. AC Monitors'!$C$8</f>
        <v>111.04426000000001</v>
      </c>
      <c r="CJ975" s="35">
        <f>BX975-('2. AC Monitors'!$B$8*V975)</f>
        <v>163.23953999999998</v>
      </c>
      <c r="CK975" s="33">
        <f>IF($CH975=0,CJ975,CJ975-('2. AC Monitors'!$A$15*'1. Version 7 Dataset'!$CG975))</f>
        <v>163.23953999999998</v>
      </c>
      <c r="CL975" s="33">
        <f>IF($CC975=TRUE,'1. Version 7 Dataset'!CK975-($CI975*'2. AC Monitors'!$B$15),'1. Version 7 Dataset'!CK975)</f>
        <v>163.23953999999998</v>
      </c>
      <c r="CM975" s="33">
        <f>IF($CD975=TRUE,CL975-($CI975*'2. AC Monitors'!$D$15),CL975)</f>
        <v>146.58290099999996</v>
      </c>
      <c r="CN975" s="33">
        <f>IF($CB975=TRUE,CM975-($CI975*'2. AC Monitors'!$E$15),CM975)</f>
        <v>146.58290099999996</v>
      </c>
      <c r="CO975" s="33">
        <f>IF($CA975="DC",CN975+(CI975*(1-'2. AC Monitors'!$D$21)),CN975)</f>
        <v>146.58290099999996</v>
      </c>
      <c r="CP975" s="35">
        <f>('2. AC Monitors'!$A$8*'1. Version 7 Dataset'!$R975)+'2. AC Monitors'!$C$8</f>
        <v>102.22426</v>
      </c>
      <c r="CQ975" s="35">
        <f t="shared" si="113"/>
        <v>0</v>
      </c>
      <c r="CR975" s="33">
        <f>(IF(CD975=TRUE,CI975+(CI975*'2. AC Monitors'!$D$15),'1. Version 7 Dataset'!CI975))*0.85</f>
        <v>108.54576415</v>
      </c>
      <c r="CS975" s="35">
        <f t="shared" si="114"/>
        <v>0</v>
      </c>
      <c r="CT975" s="35">
        <f>($AZ975*$R975*'3. Signage Displays'!$A$7)+'3. Signage Displays'!$B$7*TANH('3. Signage Displays'!$C$7*('1. Version 7 Dataset'!$R975+'3. Signage Displays'!$D$7)+'3. Signage Displays'!$E$7)+'3. Signage Displays'!$F$7</f>
        <v>72.767821142561985</v>
      </c>
      <c r="CU975" s="36">
        <f>($AZ975*$R975*'3. Signage Displays'!$A$7)</f>
        <v>12.81141004</v>
      </c>
      <c r="CV975" s="37">
        <f>BE975-(AZ975*R975*'3. Signage Displays'!$A$7)</f>
        <v>40.818589960000004</v>
      </c>
      <c r="CW975" s="37">
        <f>IF(CC975=TRUE,CV975-(CT975*'3. Signage Displays'!$A$12),CV975)</f>
        <v>40.818589960000004</v>
      </c>
      <c r="CX975" s="38">
        <f>'3. Signage Displays'!$B$7*TANH('3. Signage Displays'!$C$7*('1. Version 7 Dataset'!R975+'3. Signage Displays'!$D$7)+'3. Signage Displays'!$E$7)+'3. Signage Displays'!$F$7</f>
        <v>59.956411102561979</v>
      </c>
      <c r="CY975" s="28">
        <f t="shared" si="115"/>
        <v>1</v>
      </c>
    </row>
    <row r="976" spans="1:103" s="17" customFormat="1" ht="19.5" customHeight="1">
      <c r="A976" s="28">
        <v>99</v>
      </c>
      <c r="B976" s="29" t="s">
        <v>679</v>
      </c>
      <c r="C976" s="29" t="s">
        <v>738</v>
      </c>
      <c r="D976" s="29" t="s">
        <v>738</v>
      </c>
      <c r="E976" s="29" t="s">
        <v>682</v>
      </c>
      <c r="F976" s="29" t="s">
        <v>738</v>
      </c>
      <c r="G976" s="29" t="s">
        <v>738</v>
      </c>
      <c r="H976" s="39" t="s">
        <v>739</v>
      </c>
      <c r="I976" s="29" t="s">
        <v>554</v>
      </c>
      <c r="J976" s="29" t="s">
        <v>88</v>
      </c>
      <c r="K976" s="29" t="s">
        <v>158</v>
      </c>
      <c r="L976" s="29" t="s">
        <v>80</v>
      </c>
      <c r="M976" s="29" t="s">
        <v>105</v>
      </c>
      <c r="N976" s="30">
        <v>1100</v>
      </c>
      <c r="O976" s="30">
        <v>23.8</v>
      </c>
      <c r="P976" s="30">
        <v>42.3</v>
      </c>
      <c r="Q976" s="31">
        <v>48.5</v>
      </c>
      <c r="R976" s="30">
        <v>1005.27</v>
      </c>
      <c r="S976" s="30">
        <v>1.78</v>
      </c>
      <c r="T976" s="30">
        <v>1080</v>
      </c>
      <c r="U976" s="30">
        <v>1920</v>
      </c>
      <c r="V976" s="32">
        <v>2.1</v>
      </c>
      <c r="W976" s="30">
        <v>2063</v>
      </c>
      <c r="X976" s="30">
        <v>60</v>
      </c>
      <c r="Y976" s="30">
        <v>33.700000000000003</v>
      </c>
      <c r="Z976" s="29" t="s">
        <v>86</v>
      </c>
      <c r="AA976" s="29" t="s">
        <v>86</v>
      </c>
      <c r="AB976" s="29"/>
      <c r="AC976" s="29"/>
      <c r="AD976" s="29" t="s">
        <v>84</v>
      </c>
      <c r="AE976" s="29" t="s">
        <v>83</v>
      </c>
      <c r="AF976" s="29" t="s">
        <v>734</v>
      </c>
      <c r="AG976" s="29" t="s">
        <v>735</v>
      </c>
      <c r="AH976" s="29" t="s">
        <v>736</v>
      </c>
      <c r="AI976" s="29" t="s">
        <v>105</v>
      </c>
      <c r="AJ976" s="29" t="s">
        <v>736</v>
      </c>
      <c r="AK976" s="29" t="s">
        <v>737</v>
      </c>
      <c r="AL976" s="29" t="s">
        <v>87</v>
      </c>
      <c r="AM976" s="29" t="s">
        <v>735</v>
      </c>
      <c r="AN976" s="29" t="s">
        <v>86</v>
      </c>
      <c r="AO976" s="29" t="s">
        <v>86</v>
      </c>
      <c r="AP976" s="29" t="s">
        <v>563</v>
      </c>
      <c r="AQ976" s="29" t="s">
        <v>96</v>
      </c>
      <c r="AR976" s="29" t="s">
        <v>105</v>
      </c>
      <c r="AS976" s="29" t="s">
        <v>84</v>
      </c>
      <c r="AT976" s="29" t="s">
        <v>89</v>
      </c>
      <c r="AU976" s="29" t="s">
        <v>105</v>
      </c>
      <c r="AV976" s="30">
        <v>0</v>
      </c>
      <c r="AW976" s="29" t="s">
        <v>84</v>
      </c>
      <c r="AX976" s="29" t="s">
        <v>84</v>
      </c>
      <c r="AY976" s="30">
        <v>450</v>
      </c>
      <c r="AZ976" s="30">
        <v>472.4</v>
      </c>
      <c r="BA976" s="30">
        <v>371.6</v>
      </c>
      <c r="BB976" s="30">
        <v>292.5</v>
      </c>
      <c r="BC976" s="29"/>
      <c r="BD976" s="29"/>
      <c r="BE976" s="30">
        <v>61.66</v>
      </c>
      <c r="BF976" s="30">
        <v>100.9</v>
      </c>
      <c r="BG976" s="30">
        <v>1.61</v>
      </c>
      <c r="BH976" s="30">
        <v>1.61</v>
      </c>
      <c r="BI976" s="30">
        <v>3.5</v>
      </c>
      <c r="BJ976" s="30">
        <v>0</v>
      </c>
      <c r="BK976" s="29"/>
      <c r="BL976" s="29"/>
      <c r="BM976" s="29"/>
      <c r="BN976" s="29"/>
      <c r="BO976" s="29"/>
      <c r="BP976" s="30">
        <v>0</v>
      </c>
      <c r="BQ976" s="30">
        <v>1.63</v>
      </c>
      <c r="BR976" s="30">
        <v>1.63</v>
      </c>
      <c r="BS976" s="30">
        <v>61.78</v>
      </c>
      <c r="BT976" s="29"/>
      <c r="BU976" s="29"/>
      <c r="BV976" s="30">
        <v>0</v>
      </c>
      <c r="BW976" s="28">
        <v>99</v>
      </c>
      <c r="BX976" s="33">
        <f t="shared" si="110"/>
        <v>198.21689999999998</v>
      </c>
      <c r="BY976" s="34">
        <f>IF(COUNTIF($G$2:G976,G976)=1,1,0)</f>
        <v>1</v>
      </c>
      <c r="BZ976" s="34">
        <f t="shared" si="111"/>
        <v>1</v>
      </c>
      <c r="CA976" s="28" t="s">
        <v>3405</v>
      </c>
      <c r="CB976" s="34" t="b">
        <f t="shared" si="116"/>
        <v>0</v>
      </c>
      <c r="CC976" s="34" t="b">
        <f t="shared" si="112"/>
        <v>0</v>
      </c>
      <c r="CD976" s="34" t="b">
        <f t="array" ref="CD976">ISNUMBER(SEARCH("Touch Screen",$AJ976))</f>
        <v>1</v>
      </c>
      <c r="CE976" s="34"/>
      <c r="CF976" s="34"/>
      <c r="CG976" s="32">
        <v>33.700000000000003</v>
      </c>
      <c r="CH976" s="28">
        <v>0</v>
      </c>
      <c r="CI976" s="33">
        <f>('2. AC Monitors'!$A$8*'1. Version 7 Dataset'!$R976)+('1. Version 7 Dataset'!$V976*'2. AC Monitors'!$B$8)+'2. AC Monitors'!$C$8</f>
        <v>139.46294</v>
      </c>
      <c r="CJ976" s="35">
        <f>BX976-('2. AC Monitors'!$B$8*V976)</f>
        <v>189.39689999999999</v>
      </c>
      <c r="CK976" s="33">
        <f>IF($CH976=0,CJ976,CJ976-('2. AC Monitors'!$A$15*'1. Version 7 Dataset'!$CG976))</f>
        <v>189.39689999999999</v>
      </c>
      <c r="CL976" s="33">
        <f>IF($CC976=TRUE,'1. Version 7 Dataset'!CK976-($CI976*'2. AC Monitors'!$B$15),'1. Version 7 Dataset'!CK976)</f>
        <v>189.39689999999999</v>
      </c>
      <c r="CM976" s="33">
        <f>IF($CD976=TRUE,CL976-($CI976*'2. AC Monitors'!$D$15),CL976)</f>
        <v>168.47745899999998</v>
      </c>
      <c r="CN976" s="33">
        <f>IF($CB976=TRUE,CM976-($CI976*'2. AC Monitors'!$E$15),CM976)</f>
        <v>168.47745899999998</v>
      </c>
      <c r="CO976" s="33">
        <f>IF($CA976="DC",CN976+(CI976*(1-'2. AC Monitors'!$D$21)),CN976)</f>
        <v>168.47745899999998</v>
      </c>
      <c r="CP976" s="35">
        <f>('2. AC Monitors'!$A$8*'1. Version 7 Dataset'!$R976)+'2. AC Monitors'!$C$8</f>
        <v>130.64294000000001</v>
      </c>
      <c r="CQ976" s="35">
        <f t="shared" si="113"/>
        <v>0</v>
      </c>
      <c r="CR976" s="33">
        <f>(IF(CD976=TRUE,CI976+(CI976*'2. AC Monitors'!$D$15),'1. Version 7 Dataset'!CI976))*0.85</f>
        <v>136.32502385000001</v>
      </c>
      <c r="CS976" s="35">
        <f t="shared" si="114"/>
        <v>0</v>
      </c>
      <c r="CT976" s="35">
        <f>($AZ976*$R976*'3. Signage Displays'!$A$7)+'3. Signage Displays'!$B$7*TANH('3. Signage Displays'!$C$7*('1. Version 7 Dataset'!$R976+'3. Signage Displays'!$D$7)+'3. Signage Displays'!$E$7)+'3. Signage Displays'!$F$7</f>
        <v>90.863106684279614</v>
      </c>
      <c r="CU976" s="36">
        <f>($AZ976*$R976*'3. Signage Displays'!$A$7)</f>
        <v>18.995581919999999</v>
      </c>
      <c r="CV976" s="37">
        <f>BE976-(AZ976*R976*'3. Signage Displays'!$A$7)</f>
        <v>42.664418079999997</v>
      </c>
      <c r="CW976" s="37">
        <f>IF(CC976=TRUE,CV976-(CT976*'3. Signage Displays'!$A$12),CV976)</f>
        <v>42.664418079999997</v>
      </c>
      <c r="CX976" s="38">
        <f>'3. Signage Displays'!$B$7*TANH('3. Signage Displays'!$C$7*('1. Version 7 Dataset'!R976+'3. Signage Displays'!$D$7)+'3. Signage Displays'!$E$7)+'3. Signage Displays'!$F$7</f>
        <v>71.867524764279622</v>
      </c>
      <c r="CY976" s="28">
        <f t="shared" si="115"/>
        <v>1</v>
      </c>
    </row>
    <row r="977" spans="1:103" s="17" customFormat="1" ht="19.5" customHeight="1">
      <c r="A977" s="28">
        <v>100</v>
      </c>
      <c r="B977" s="29" t="s">
        <v>679</v>
      </c>
      <c r="C977" s="29" t="s">
        <v>740</v>
      </c>
      <c r="D977" s="29" t="s">
        <v>740</v>
      </c>
      <c r="E977" s="29" t="s">
        <v>682</v>
      </c>
      <c r="F977" s="29" t="s">
        <v>740</v>
      </c>
      <c r="G977" s="29" t="s">
        <v>740</v>
      </c>
      <c r="H977" s="39" t="s">
        <v>741</v>
      </c>
      <c r="I977" s="29" t="s">
        <v>554</v>
      </c>
      <c r="J977" s="29" t="s">
        <v>88</v>
      </c>
      <c r="K977" s="29" t="s">
        <v>158</v>
      </c>
      <c r="L977" s="29" t="s">
        <v>80</v>
      </c>
      <c r="M977" s="29" t="s">
        <v>105</v>
      </c>
      <c r="N977" s="30">
        <v>1100</v>
      </c>
      <c r="O977" s="30">
        <v>26.8</v>
      </c>
      <c r="P977" s="30">
        <v>47.6</v>
      </c>
      <c r="Q977" s="31">
        <v>54.6</v>
      </c>
      <c r="R977" s="30">
        <v>1275.67</v>
      </c>
      <c r="S977" s="30">
        <v>1.78</v>
      </c>
      <c r="T977" s="30">
        <v>1080</v>
      </c>
      <c r="U977" s="30">
        <v>1920</v>
      </c>
      <c r="V977" s="32">
        <v>2.1</v>
      </c>
      <c r="W977" s="30">
        <v>1625</v>
      </c>
      <c r="X977" s="30">
        <v>60</v>
      </c>
      <c r="Y977" s="30">
        <v>33.200000000000003</v>
      </c>
      <c r="Z977" s="29" t="s">
        <v>86</v>
      </c>
      <c r="AA977" s="29" t="s">
        <v>86</v>
      </c>
      <c r="AB977" s="29"/>
      <c r="AC977" s="29"/>
      <c r="AD977" s="29" t="s">
        <v>84</v>
      </c>
      <c r="AE977" s="29" t="s">
        <v>83</v>
      </c>
      <c r="AF977" s="29" t="s">
        <v>734</v>
      </c>
      <c r="AG977" s="29" t="s">
        <v>735</v>
      </c>
      <c r="AH977" s="29" t="s">
        <v>736</v>
      </c>
      <c r="AI977" s="29" t="s">
        <v>105</v>
      </c>
      <c r="AJ977" s="29" t="s">
        <v>736</v>
      </c>
      <c r="AK977" s="29" t="s">
        <v>737</v>
      </c>
      <c r="AL977" s="29" t="s">
        <v>87</v>
      </c>
      <c r="AM977" s="29" t="s">
        <v>735</v>
      </c>
      <c r="AN977" s="29" t="s">
        <v>86</v>
      </c>
      <c r="AO977" s="29" t="s">
        <v>86</v>
      </c>
      <c r="AP977" s="29" t="s">
        <v>563</v>
      </c>
      <c r="AQ977" s="29" t="s">
        <v>96</v>
      </c>
      <c r="AR977" s="29" t="s">
        <v>105</v>
      </c>
      <c r="AS977" s="29" t="s">
        <v>84</v>
      </c>
      <c r="AT977" s="29" t="s">
        <v>89</v>
      </c>
      <c r="AU977" s="29" t="s">
        <v>105</v>
      </c>
      <c r="AV977" s="30">
        <v>0</v>
      </c>
      <c r="AW977" s="29" t="s">
        <v>84</v>
      </c>
      <c r="AX977" s="29" t="s">
        <v>84</v>
      </c>
      <c r="AY977" s="30">
        <v>450</v>
      </c>
      <c r="AZ977" s="30">
        <v>423</v>
      </c>
      <c r="BA977" s="30">
        <v>326</v>
      </c>
      <c r="BB977" s="30">
        <v>292.5</v>
      </c>
      <c r="BC977" s="29"/>
      <c r="BD977" s="29"/>
      <c r="BE977" s="30">
        <v>69.099999999999994</v>
      </c>
      <c r="BF977" s="30">
        <v>116.7</v>
      </c>
      <c r="BG977" s="30">
        <v>1.52</v>
      </c>
      <c r="BH977" s="30">
        <v>1.52</v>
      </c>
      <c r="BI977" s="30">
        <v>3.5</v>
      </c>
      <c r="BJ977" s="30">
        <v>0</v>
      </c>
      <c r="BK977" s="29"/>
      <c r="BL977" s="29"/>
      <c r="BM977" s="29"/>
      <c r="BN977" s="29"/>
      <c r="BO977" s="29"/>
      <c r="BP977" s="30">
        <v>0</v>
      </c>
      <c r="BQ977" s="30">
        <v>1.6</v>
      </c>
      <c r="BR977" s="30">
        <v>1.6</v>
      </c>
      <c r="BS977" s="30">
        <v>68.03</v>
      </c>
      <c r="BT977" s="29"/>
      <c r="BU977" s="29"/>
      <c r="BV977" s="30">
        <v>0</v>
      </c>
      <c r="BW977" s="28">
        <v>100</v>
      </c>
      <c r="BX977" s="33">
        <f t="shared" si="110"/>
        <v>220.51547999999994</v>
      </c>
      <c r="BY977" s="34">
        <f>IF(COUNTIF($G$2:G977,G977)=1,1,0)</f>
        <v>1</v>
      </c>
      <c r="BZ977" s="34">
        <f t="shared" si="111"/>
        <v>1</v>
      </c>
      <c r="CA977" s="28" t="s">
        <v>3405</v>
      </c>
      <c r="CB977" s="34" t="b">
        <f t="shared" si="116"/>
        <v>0</v>
      </c>
      <c r="CC977" s="34" t="b">
        <f t="shared" si="112"/>
        <v>0</v>
      </c>
      <c r="CD977" s="34" t="b">
        <f t="array" ref="CD977">ISNUMBER(SEARCH("Touch Screen",$AJ977))</f>
        <v>1</v>
      </c>
      <c r="CE977" s="34"/>
      <c r="CF977" s="34"/>
      <c r="CG977" s="32">
        <v>33.200000000000003</v>
      </c>
      <c r="CH977" s="28">
        <v>0</v>
      </c>
      <c r="CI977" s="33">
        <f>('2. AC Monitors'!$A$8*'1. Version 7 Dataset'!$R977)+('1. Version 7 Dataset'!$V977*'2. AC Monitors'!$B$8)+'2. AC Monitors'!$C$8</f>
        <v>172.45174</v>
      </c>
      <c r="CJ977" s="35">
        <f>BX977-('2. AC Monitors'!$B$8*V977)</f>
        <v>211.69547999999995</v>
      </c>
      <c r="CK977" s="33">
        <f>IF($CH977=0,CJ977,CJ977-('2. AC Monitors'!$A$15*'1. Version 7 Dataset'!$CG977))</f>
        <v>211.69547999999995</v>
      </c>
      <c r="CL977" s="33">
        <f>IF($CC977=TRUE,'1. Version 7 Dataset'!CK977-($CI977*'2. AC Monitors'!$B$15),'1. Version 7 Dataset'!CK977)</f>
        <v>211.69547999999995</v>
      </c>
      <c r="CM977" s="33">
        <f>IF($CD977=TRUE,CL977-($CI977*'2. AC Monitors'!$D$15),CL977)</f>
        <v>185.82771899999995</v>
      </c>
      <c r="CN977" s="33">
        <f>IF($CB977=TRUE,CM977-($CI977*'2. AC Monitors'!$E$15),CM977)</f>
        <v>185.82771899999995</v>
      </c>
      <c r="CO977" s="33">
        <f>IF($CA977="DC",CN977+(CI977*(1-'2. AC Monitors'!$D$21)),CN977)</f>
        <v>185.82771899999995</v>
      </c>
      <c r="CP977" s="35">
        <f>('2. AC Monitors'!$A$8*'1. Version 7 Dataset'!$R977)+'2. AC Monitors'!$C$8</f>
        <v>163.63174000000001</v>
      </c>
      <c r="CQ977" s="35">
        <f t="shared" si="113"/>
        <v>0</v>
      </c>
      <c r="CR977" s="33">
        <f>(IF(CD977=TRUE,CI977+(CI977*'2. AC Monitors'!$D$15),'1. Version 7 Dataset'!CI977))*0.85</f>
        <v>168.57157584999999</v>
      </c>
      <c r="CS977" s="35">
        <f t="shared" si="114"/>
        <v>0</v>
      </c>
      <c r="CT977" s="35">
        <f>($AZ977*$R977*'3. Signage Displays'!$A$7)+'3. Signage Displays'!$B$7*TANH('3. Signage Displays'!$C$7*('1. Version 7 Dataset'!$R977+'3. Signage Displays'!$D$7)+'3. Signage Displays'!$E$7)+'3. Signage Displays'!$F$7</f>
        <v>105.84520162815501</v>
      </c>
      <c r="CU977" s="36">
        <f>($AZ977*$R977*'3. Signage Displays'!$A$7)</f>
        <v>21.584336400000002</v>
      </c>
      <c r="CV977" s="37">
        <f>BE977-(AZ977*R977*'3. Signage Displays'!$A$7)</f>
        <v>47.515663599999996</v>
      </c>
      <c r="CW977" s="37">
        <f>IF(CC977=TRUE,CV977-(CT977*'3. Signage Displays'!$A$12),CV977)</f>
        <v>47.515663599999996</v>
      </c>
      <c r="CX977" s="38">
        <f>'3. Signage Displays'!$B$7*TANH('3. Signage Displays'!$C$7*('1. Version 7 Dataset'!R977+'3. Signage Displays'!$D$7)+'3. Signage Displays'!$E$7)+'3. Signage Displays'!$F$7</f>
        <v>84.260865228155012</v>
      </c>
      <c r="CY977" s="28">
        <f t="shared" si="115"/>
        <v>1</v>
      </c>
    </row>
    <row r="978" spans="1:103" s="17" customFormat="1" ht="19.5" customHeight="1">
      <c r="A978" s="28">
        <v>107</v>
      </c>
      <c r="B978" s="29" t="s">
        <v>1871</v>
      </c>
      <c r="C978" s="29" t="s">
        <v>2170</v>
      </c>
      <c r="D978" s="29" t="s">
        <v>2171</v>
      </c>
      <c r="E978" s="29" t="s">
        <v>1873</v>
      </c>
      <c r="F978" s="29" t="s">
        <v>2170</v>
      </c>
      <c r="G978" s="29" t="s">
        <v>2171</v>
      </c>
      <c r="H978" s="29"/>
      <c r="I978" s="29" t="s">
        <v>554</v>
      </c>
      <c r="J978" s="29" t="s">
        <v>100</v>
      </c>
      <c r="K978" s="29"/>
      <c r="L978" s="29" t="s">
        <v>80</v>
      </c>
      <c r="M978" s="29"/>
      <c r="N978" s="30">
        <v>1400</v>
      </c>
      <c r="O978" s="30">
        <v>26.8</v>
      </c>
      <c r="P978" s="30">
        <v>47.6</v>
      </c>
      <c r="Q978" s="31">
        <v>54.6</v>
      </c>
      <c r="R978" s="30">
        <v>1275.67</v>
      </c>
      <c r="S978" s="30">
        <v>1.78</v>
      </c>
      <c r="T978" s="30">
        <v>1080</v>
      </c>
      <c r="U978" s="30">
        <v>1920</v>
      </c>
      <c r="V978" s="32">
        <v>2.1</v>
      </c>
      <c r="W978" s="30">
        <v>1625</v>
      </c>
      <c r="X978" s="30">
        <v>60</v>
      </c>
      <c r="Y978" s="30">
        <v>72</v>
      </c>
      <c r="Z978" s="29" t="s">
        <v>150</v>
      </c>
      <c r="AA978" s="29" t="s">
        <v>86</v>
      </c>
      <c r="AB978" s="29"/>
      <c r="AC978" s="29"/>
      <c r="AD978" s="29" t="s">
        <v>84</v>
      </c>
      <c r="AE978" s="29" t="s">
        <v>83</v>
      </c>
      <c r="AF978" s="29" t="s">
        <v>2172</v>
      </c>
      <c r="AG978" s="29" t="s">
        <v>1896</v>
      </c>
      <c r="AH978" s="29" t="s">
        <v>2035</v>
      </c>
      <c r="AI978" s="29"/>
      <c r="AJ978" s="29" t="s">
        <v>737</v>
      </c>
      <c r="AK978" s="29" t="s">
        <v>737</v>
      </c>
      <c r="AL978" s="29" t="s">
        <v>87</v>
      </c>
      <c r="AM978" s="29" t="s">
        <v>1896</v>
      </c>
      <c r="AN978" s="29" t="s">
        <v>86</v>
      </c>
      <c r="AO978" s="29" t="s">
        <v>86</v>
      </c>
      <c r="AP978" s="29" t="s">
        <v>563</v>
      </c>
      <c r="AQ978" s="29" t="s">
        <v>96</v>
      </c>
      <c r="AR978" s="29"/>
      <c r="AS978" s="29" t="s">
        <v>84</v>
      </c>
      <c r="AT978" s="29" t="s">
        <v>121</v>
      </c>
      <c r="AU978" s="29"/>
      <c r="AV978" s="29"/>
      <c r="AW978" s="29" t="s">
        <v>84</v>
      </c>
      <c r="AX978" s="29" t="s">
        <v>84</v>
      </c>
      <c r="AY978" s="30">
        <v>425</v>
      </c>
      <c r="AZ978" s="30">
        <v>485.2</v>
      </c>
      <c r="BA978" s="30">
        <v>373.9</v>
      </c>
      <c r="BB978" s="30">
        <v>373.9</v>
      </c>
      <c r="BC978" s="29"/>
      <c r="BD978" s="29"/>
      <c r="BE978" s="30">
        <v>102.74</v>
      </c>
      <c r="BF978" s="30">
        <v>119.9</v>
      </c>
      <c r="BG978" s="30">
        <v>0.34</v>
      </c>
      <c r="BH978" s="30">
        <v>0.34</v>
      </c>
      <c r="BI978" s="30">
        <v>3.5</v>
      </c>
      <c r="BJ978" s="29"/>
      <c r="BK978" s="29"/>
      <c r="BL978" s="29"/>
      <c r="BM978" s="29"/>
      <c r="BN978" s="29"/>
      <c r="BO978" s="29"/>
      <c r="BP978" s="29"/>
      <c r="BQ978" s="30">
        <v>0.47</v>
      </c>
      <c r="BR978" s="30">
        <v>0.47</v>
      </c>
      <c r="BS978" s="30">
        <v>102.5</v>
      </c>
      <c r="BT978" s="29"/>
      <c r="BU978" s="29"/>
      <c r="BV978" s="30">
        <v>0</v>
      </c>
      <c r="BW978" s="28">
        <v>107</v>
      </c>
      <c r="BX978" s="33">
        <f t="shared" si="110"/>
        <v>316.93679999999995</v>
      </c>
      <c r="BY978" s="34">
        <f>IF(COUNTIF($G$2:G978,G978)=1,1,0)</f>
        <v>1</v>
      </c>
      <c r="BZ978" s="34">
        <f t="shared" si="111"/>
        <v>1</v>
      </c>
      <c r="CA978" s="28" t="s">
        <v>3405</v>
      </c>
      <c r="CB978" s="34" t="b">
        <f t="shared" si="116"/>
        <v>0</v>
      </c>
      <c r="CC978" s="34" t="b">
        <f t="shared" si="112"/>
        <v>0</v>
      </c>
      <c r="CD978" s="34" t="b">
        <f t="array" ref="CD978">ISNUMBER(SEARCH("Touch Screen",$AJ978))</f>
        <v>0</v>
      </c>
      <c r="CE978" s="34"/>
      <c r="CF978" s="34"/>
      <c r="CG978" s="32">
        <v>72</v>
      </c>
      <c r="CH978" s="28">
        <v>0</v>
      </c>
      <c r="CI978" s="33">
        <f>('2. AC Monitors'!$A$8*'1. Version 7 Dataset'!$R978)+('1. Version 7 Dataset'!$V978*'2. AC Monitors'!$B$8)+'2. AC Monitors'!$C$8</f>
        <v>172.45174</v>
      </c>
      <c r="CJ978" s="35">
        <f>BX978-('2. AC Monitors'!$B$8*V978)</f>
        <v>308.11679999999996</v>
      </c>
      <c r="CK978" s="33">
        <f>IF($CH978=0,CJ978,CJ978-('2. AC Monitors'!$A$15*'1. Version 7 Dataset'!$CG978))</f>
        <v>308.11679999999996</v>
      </c>
      <c r="CL978" s="33">
        <f>IF($CC978=TRUE,'1. Version 7 Dataset'!CK978-($CI978*'2. AC Monitors'!$B$15),'1. Version 7 Dataset'!CK978)</f>
        <v>308.11679999999996</v>
      </c>
      <c r="CM978" s="33">
        <f>IF($CD978=TRUE,CL978-($CI978*'2. AC Monitors'!$D$15),CL978)</f>
        <v>308.11679999999996</v>
      </c>
      <c r="CN978" s="33">
        <f>IF($CB978=TRUE,CM978-($CI978*'2. AC Monitors'!$E$15),CM978)</f>
        <v>308.11679999999996</v>
      </c>
      <c r="CO978" s="33">
        <f>IF($CA978="DC",CN978+(CI978*(1-'2. AC Monitors'!$D$21)),CN978)</f>
        <v>308.11679999999996</v>
      </c>
      <c r="CP978" s="35">
        <f>('2. AC Monitors'!$A$8*'1. Version 7 Dataset'!$R978)+'2. AC Monitors'!$C$8</f>
        <v>163.63174000000001</v>
      </c>
      <c r="CQ978" s="35">
        <f t="shared" si="113"/>
        <v>0</v>
      </c>
      <c r="CR978" s="33">
        <f>(IF(CD978=TRUE,CI978+(CI978*'2. AC Monitors'!$D$15),'1. Version 7 Dataset'!CI978))*0.85</f>
        <v>146.583979</v>
      </c>
      <c r="CS978" s="35">
        <f t="shared" si="114"/>
        <v>0</v>
      </c>
      <c r="CT978" s="35">
        <f>($AZ978*$R978*'3. Signage Displays'!$A$7)+'3. Signage Displays'!$B$7*TANH('3. Signage Displays'!$C$7*('1. Version 7 Dataset'!$R978+'3. Signage Displays'!$D$7)+'3. Signage Displays'!$E$7)+'3. Signage Displays'!$F$7</f>
        <v>109.01906858815502</v>
      </c>
      <c r="CU978" s="36">
        <f>($AZ978*$R978*'3. Signage Displays'!$A$7)</f>
        <v>24.758203360000003</v>
      </c>
      <c r="CV978" s="37">
        <f>BE978-(AZ978*R978*'3. Signage Displays'!$A$7)</f>
        <v>77.981796639999999</v>
      </c>
      <c r="CW978" s="37">
        <f>IF(CC978=TRUE,CV978-(CT978*'3. Signage Displays'!$A$12),CV978)</f>
        <v>77.981796639999999</v>
      </c>
      <c r="CX978" s="38">
        <f>'3. Signage Displays'!$B$7*TANH('3. Signage Displays'!$C$7*('1. Version 7 Dataset'!R978+'3. Signage Displays'!$D$7)+'3. Signage Displays'!$E$7)+'3. Signage Displays'!$F$7</f>
        <v>84.260865228155012</v>
      </c>
      <c r="CY978" s="28">
        <f t="shared" si="115"/>
        <v>1</v>
      </c>
    </row>
    <row r="979" spans="1:103" s="17" customFormat="1" ht="19.5" customHeight="1">
      <c r="A979" s="28">
        <v>109</v>
      </c>
      <c r="B979" s="29" t="s">
        <v>2545</v>
      </c>
      <c r="C979" s="29" t="s">
        <v>2546</v>
      </c>
      <c r="D979" s="29" t="s">
        <v>2546</v>
      </c>
      <c r="E979" s="29" t="s">
        <v>2547</v>
      </c>
      <c r="F979" s="29" t="s">
        <v>2546</v>
      </c>
      <c r="G979" s="29" t="s">
        <v>2546</v>
      </c>
      <c r="H979" s="29"/>
      <c r="I979" s="29" t="s">
        <v>554</v>
      </c>
      <c r="J979" s="29" t="s">
        <v>132</v>
      </c>
      <c r="K979" s="29"/>
      <c r="L979" s="29" t="s">
        <v>80</v>
      </c>
      <c r="M979" s="29"/>
      <c r="N979" s="30">
        <v>1200</v>
      </c>
      <c r="O979" s="30">
        <v>20.8</v>
      </c>
      <c r="P979" s="30">
        <v>37</v>
      </c>
      <c r="Q979" s="31">
        <v>42.5</v>
      </c>
      <c r="R979" s="30">
        <v>771.86</v>
      </c>
      <c r="S979" s="30">
        <v>1.78</v>
      </c>
      <c r="T979" s="30">
        <v>1080</v>
      </c>
      <c r="U979" s="30">
        <v>1920</v>
      </c>
      <c r="V979" s="32">
        <v>2.1</v>
      </c>
      <c r="W979" s="30">
        <v>104</v>
      </c>
      <c r="X979" s="30">
        <v>60</v>
      </c>
      <c r="Y979" s="30">
        <v>1</v>
      </c>
      <c r="Z979" s="29" t="s">
        <v>81</v>
      </c>
      <c r="AA979" s="29" t="s">
        <v>86</v>
      </c>
      <c r="AB979" s="29"/>
      <c r="AC979" s="29"/>
      <c r="AD979" s="29" t="s">
        <v>84</v>
      </c>
      <c r="AE979" s="29" t="s">
        <v>84</v>
      </c>
      <c r="AF979" s="29" t="s">
        <v>2548</v>
      </c>
      <c r="AG979" s="29" t="s">
        <v>1031</v>
      </c>
      <c r="AH979" s="29" t="s">
        <v>737</v>
      </c>
      <c r="AI979" s="29"/>
      <c r="AJ979" s="29" t="s">
        <v>86</v>
      </c>
      <c r="AK979" s="29" t="s">
        <v>86</v>
      </c>
      <c r="AL979" s="29" t="s">
        <v>88</v>
      </c>
      <c r="AM979" s="29" t="s">
        <v>1031</v>
      </c>
      <c r="AN979" s="29" t="s">
        <v>86</v>
      </c>
      <c r="AO979" s="29" t="s">
        <v>86</v>
      </c>
      <c r="AP979" s="29" t="s">
        <v>86</v>
      </c>
      <c r="AQ979" s="29" t="s">
        <v>96</v>
      </c>
      <c r="AR979" s="29"/>
      <c r="AS979" s="29" t="s">
        <v>84</v>
      </c>
      <c r="AT979" s="29" t="s">
        <v>89</v>
      </c>
      <c r="AU979" s="29"/>
      <c r="AV979" s="30">
        <v>1</v>
      </c>
      <c r="AW979" s="29" t="s">
        <v>84</v>
      </c>
      <c r="AX979" s="29" t="s">
        <v>84</v>
      </c>
      <c r="AY979" s="30">
        <v>400</v>
      </c>
      <c r="AZ979" s="30">
        <v>407</v>
      </c>
      <c r="BA979" s="30">
        <v>165</v>
      </c>
      <c r="BB979" s="30">
        <v>311.39999999999998</v>
      </c>
      <c r="BC979" s="29"/>
      <c r="BD979" s="29"/>
      <c r="BE979" s="30">
        <v>52.7</v>
      </c>
      <c r="BF979" s="30">
        <v>79.7</v>
      </c>
      <c r="BG979" s="30">
        <v>1.31</v>
      </c>
      <c r="BH979" s="30">
        <v>0.16</v>
      </c>
      <c r="BI979" s="30">
        <v>0.5</v>
      </c>
      <c r="BJ979" s="30">
        <v>0</v>
      </c>
      <c r="BK979" s="30">
        <v>169.04</v>
      </c>
      <c r="BL979" s="30">
        <v>169.04</v>
      </c>
      <c r="BM979" s="30">
        <v>89</v>
      </c>
      <c r="BN979" s="29"/>
      <c r="BO979" s="29"/>
      <c r="BP979" s="30">
        <v>0</v>
      </c>
      <c r="BQ979" s="30">
        <v>1.43</v>
      </c>
      <c r="BR979" s="30">
        <v>0.25</v>
      </c>
      <c r="BS979" s="30">
        <v>51.55</v>
      </c>
      <c r="BT979" s="30">
        <v>166.19</v>
      </c>
      <c r="BU979" s="29"/>
      <c r="BV979" s="30">
        <v>1</v>
      </c>
      <c r="BW979" s="28">
        <v>109</v>
      </c>
      <c r="BX979" s="33">
        <f t="shared" si="110"/>
        <v>169.03734</v>
      </c>
      <c r="BY979" s="34">
        <f>IF(COUNTIF($G$2:G979,G979)=1,1,0)</f>
        <v>1</v>
      </c>
      <c r="BZ979" s="34">
        <f t="shared" si="111"/>
        <v>1</v>
      </c>
      <c r="CA979" s="28" t="s">
        <v>3405</v>
      </c>
      <c r="CB979" s="34" t="b">
        <f t="shared" si="116"/>
        <v>0</v>
      </c>
      <c r="CC979" s="34" t="b">
        <f t="shared" si="112"/>
        <v>0</v>
      </c>
      <c r="CD979" s="34" t="b">
        <f t="array" ref="CD979">ISNUMBER(SEARCH("Touch Screen",$AJ979))</f>
        <v>0</v>
      </c>
      <c r="CE979" s="34"/>
      <c r="CF979" s="34"/>
      <c r="CG979" s="32">
        <v>1</v>
      </c>
      <c r="CH979" s="28">
        <v>0</v>
      </c>
      <c r="CI979" s="33">
        <f>('2. AC Monitors'!$A$8*'1. Version 7 Dataset'!$R979)+('1. Version 7 Dataset'!$V979*'2. AC Monitors'!$B$8)+'2. AC Monitors'!$C$8</f>
        <v>110.98692</v>
      </c>
      <c r="CJ979" s="35">
        <f>BX979-('2. AC Monitors'!$B$8*V979)</f>
        <v>160.21734000000001</v>
      </c>
      <c r="CK979" s="33">
        <f>IF($CH979=0,CJ979,CJ979-('2. AC Monitors'!$A$15*'1. Version 7 Dataset'!$CG979))</f>
        <v>160.21734000000001</v>
      </c>
      <c r="CL979" s="33">
        <f>IF($CC979=TRUE,'1. Version 7 Dataset'!CK979-($CI979*'2. AC Monitors'!$B$15),'1. Version 7 Dataset'!CK979)</f>
        <v>160.21734000000001</v>
      </c>
      <c r="CM979" s="33">
        <f>IF($CD979=TRUE,CL979-($CI979*'2. AC Monitors'!$D$15),CL979)</f>
        <v>160.21734000000001</v>
      </c>
      <c r="CN979" s="33">
        <f>IF($CB979=TRUE,CM979-($CI979*'2. AC Monitors'!$E$15),CM979)</f>
        <v>160.21734000000001</v>
      </c>
      <c r="CO979" s="33">
        <f>IF($CA979="DC",CN979+(CI979*(1-'2. AC Monitors'!$D$21)),CN979)</f>
        <v>160.21734000000001</v>
      </c>
      <c r="CP979" s="35">
        <f>('2. AC Monitors'!$A$8*'1. Version 7 Dataset'!$R979)+'2. AC Monitors'!$C$8</f>
        <v>102.16692</v>
      </c>
      <c r="CQ979" s="35">
        <f t="shared" si="113"/>
        <v>0</v>
      </c>
      <c r="CR979" s="33">
        <f>(IF(CD979=TRUE,CI979+(CI979*'2. AC Monitors'!$D$15),'1. Version 7 Dataset'!CI979))*0.85</f>
        <v>94.338881999999998</v>
      </c>
      <c r="CS979" s="35">
        <f t="shared" si="114"/>
        <v>0</v>
      </c>
      <c r="CT979" s="35">
        <f>($AZ979*$R979*'3. Signage Displays'!$A$7)+'3. Signage Displays'!$B$7*TANH('3. Signage Displays'!$C$7*('1. Version 7 Dataset'!$R979+'3. Signage Displays'!$D$7)+'3. Signage Displays'!$E$7)+'3. Signage Displays'!$F$7</f>
        <v>72.497216449047087</v>
      </c>
      <c r="CU979" s="36">
        <f>($AZ979*$R979*'3. Signage Displays'!$A$7)</f>
        <v>12.565880800000002</v>
      </c>
      <c r="CV979" s="37">
        <f>BE979-(AZ979*R979*'3. Signage Displays'!$A$7)</f>
        <v>40.134119200000001</v>
      </c>
      <c r="CW979" s="37">
        <f>IF(CC979=TRUE,CV979-(CT979*'3. Signage Displays'!$A$12),CV979)</f>
        <v>40.134119200000001</v>
      </c>
      <c r="CX979" s="38">
        <f>'3. Signage Displays'!$B$7*TANH('3. Signage Displays'!$C$7*('1. Version 7 Dataset'!R979+'3. Signage Displays'!$D$7)+'3. Signage Displays'!$E$7)+'3. Signage Displays'!$F$7</f>
        <v>59.931335649047085</v>
      </c>
      <c r="CY979" s="28">
        <f t="shared" si="115"/>
        <v>1</v>
      </c>
    </row>
    <row r="980" spans="1:103" s="17" customFormat="1" ht="19.5" customHeight="1">
      <c r="A980" s="28">
        <v>110</v>
      </c>
      <c r="B980" s="29" t="s">
        <v>2545</v>
      </c>
      <c r="C980" s="29" t="s">
        <v>2550</v>
      </c>
      <c r="D980" s="29" t="s">
        <v>2550</v>
      </c>
      <c r="E980" s="29" t="s">
        <v>2547</v>
      </c>
      <c r="F980" s="29" t="s">
        <v>2550</v>
      </c>
      <c r="G980" s="29" t="s">
        <v>2550</v>
      </c>
      <c r="H980" s="29"/>
      <c r="I980" s="29" t="s">
        <v>554</v>
      </c>
      <c r="J980" s="29" t="s">
        <v>132</v>
      </c>
      <c r="K980" s="29"/>
      <c r="L980" s="29" t="s">
        <v>80</v>
      </c>
      <c r="M980" s="29"/>
      <c r="N980" s="30">
        <v>1200</v>
      </c>
      <c r="O980" s="30">
        <v>26.8</v>
      </c>
      <c r="P980" s="30">
        <v>47.6</v>
      </c>
      <c r="Q980" s="31">
        <v>54.6</v>
      </c>
      <c r="R980" s="30">
        <v>1275.67</v>
      </c>
      <c r="S980" s="30">
        <v>1.78</v>
      </c>
      <c r="T980" s="30">
        <v>1080</v>
      </c>
      <c r="U980" s="30">
        <v>1920</v>
      </c>
      <c r="V980" s="32">
        <v>2.1</v>
      </c>
      <c r="W980" s="30">
        <v>81</v>
      </c>
      <c r="X980" s="30">
        <v>60</v>
      </c>
      <c r="Y980" s="30">
        <v>1</v>
      </c>
      <c r="Z980" s="29" t="s">
        <v>81</v>
      </c>
      <c r="AA980" s="29" t="s">
        <v>86</v>
      </c>
      <c r="AB980" s="29"/>
      <c r="AC980" s="29"/>
      <c r="AD980" s="29" t="s">
        <v>84</v>
      </c>
      <c r="AE980" s="29" t="s">
        <v>84</v>
      </c>
      <c r="AF980" s="29" t="s">
        <v>2548</v>
      </c>
      <c r="AG980" s="29" t="s">
        <v>1031</v>
      </c>
      <c r="AH980" s="29" t="s">
        <v>737</v>
      </c>
      <c r="AI980" s="29"/>
      <c r="AJ980" s="29" t="s">
        <v>86</v>
      </c>
      <c r="AK980" s="29" t="s">
        <v>86</v>
      </c>
      <c r="AL980" s="29" t="s">
        <v>88</v>
      </c>
      <c r="AM980" s="29" t="s">
        <v>1031</v>
      </c>
      <c r="AN980" s="29" t="s">
        <v>86</v>
      </c>
      <c r="AO980" s="29" t="s">
        <v>86</v>
      </c>
      <c r="AP980" s="29" t="s">
        <v>86</v>
      </c>
      <c r="AQ980" s="29" t="s">
        <v>96</v>
      </c>
      <c r="AR980" s="29"/>
      <c r="AS980" s="29" t="s">
        <v>84</v>
      </c>
      <c r="AT980" s="29" t="s">
        <v>89</v>
      </c>
      <c r="AU980" s="29"/>
      <c r="AV980" s="30">
        <v>1</v>
      </c>
      <c r="AW980" s="29" t="s">
        <v>84</v>
      </c>
      <c r="AX980" s="29" t="s">
        <v>84</v>
      </c>
      <c r="AY980" s="30">
        <v>400</v>
      </c>
      <c r="AZ980" s="30">
        <v>406</v>
      </c>
      <c r="BA980" s="30">
        <v>156.5</v>
      </c>
      <c r="BB980" s="30">
        <v>310.39999999999998</v>
      </c>
      <c r="BC980" s="29"/>
      <c r="BD980" s="29"/>
      <c r="BE980" s="30">
        <v>67.42</v>
      </c>
      <c r="BF980" s="30">
        <v>115.8</v>
      </c>
      <c r="BG980" s="30">
        <v>1.39</v>
      </c>
      <c r="BH980" s="30">
        <v>0.16</v>
      </c>
      <c r="BI980" s="30">
        <v>0.5</v>
      </c>
      <c r="BJ980" s="30">
        <v>0</v>
      </c>
      <c r="BK980" s="30">
        <v>214.62</v>
      </c>
      <c r="BL980" s="30">
        <v>214.62</v>
      </c>
      <c r="BM980" s="30">
        <v>89</v>
      </c>
      <c r="BN980" s="29"/>
      <c r="BO980" s="29"/>
      <c r="BP980" s="30">
        <v>0</v>
      </c>
      <c r="BQ980" s="30">
        <v>1.4</v>
      </c>
      <c r="BR980" s="30">
        <v>0.25</v>
      </c>
      <c r="BS980" s="30">
        <v>66.53</v>
      </c>
      <c r="BT980" s="30">
        <v>211.95</v>
      </c>
      <c r="BU980" s="29"/>
      <c r="BV980" s="30">
        <v>1</v>
      </c>
      <c r="BW980" s="28">
        <v>110</v>
      </c>
      <c r="BX980" s="33">
        <f t="shared" si="110"/>
        <v>214.62437999999997</v>
      </c>
      <c r="BY980" s="34">
        <f>IF(COUNTIF($G$2:G980,G980)=1,1,0)</f>
        <v>1</v>
      </c>
      <c r="BZ980" s="34">
        <f t="shared" si="111"/>
        <v>1</v>
      </c>
      <c r="CA980" s="28" t="s">
        <v>3405</v>
      </c>
      <c r="CB980" s="34" t="b">
        <f t="shared" si="116"/>
        <v>0</v>
      </c>
      <c r="CC980" s="34" t="b">
        <f t="shared" si="112"/>
        <v>0</v>
      </c>
      <c r="CD980" s="34" t="b">
        <f t="array" ref="CD980">ISNUMBER(SEARCH("Touch Screen",$AJ980))</f>
        <v>0</v>
      </c>
      <c r="CE980" s="34"/>
      <c r="CF980" s="34"/>
      <c r="CG980" s="32">
        <v>1</v>
      </c>
      <c r="CH980" s="28">
        <v>0</v>
      </c>
      <c r="CI980" s="33">
        <f>('2. AC Monitors'!$A$8*'1. Version 7 Dataset'!$R980)+('1. Version 7 Dataset'!$V980*'2. AC Monitors'!$B$8)+'2. AC Monitors'!$C$8</f>
        <v>172.45174</v>
      </c>
      <c r="CJ980" s="35">
        <f>BX980-('2. AC Monitors'!$B$8*V980)</f>
        <v>205.80437999999998</v>
      </c>
      <c r="CK980" s="33">
        <f>IF($CH980=0,CJ980,CJ980-('2. AC Monitors'!$A$15*'1. Version 7 Dataset'!$CG980))</f>
        <v>205.80437999999998</v>
      </c>
      <c r="CL980" s="33">
        <f>IF($CC980=TRUE,'1. Version 7 Dataset'!CK980-($CI980*'2. AC Monitors'!$B$15),'1. Version 7 Dataset'!CK980)</f>
        <v>205.80437999999998</v>
      </c>
      <c r="CM980" s="33">
        <f>IF($CD980=TRUE,CL980-($CI980*'2. AC Monitors'!$D$15),CL980)</f>
        <v>205.80437999999998</v>
      </c>
      <c r="CN980" s="33">
        <f>IF($CB980=TRUE,CM980-($CI980*'2. AC Monitors'!$E$15),CM980)</f>
        <v>205.80437999999998</v>
      </c>
      <c r="CO980" s="33">
        <f>IF($CA980="DC",CN980+(CI980*(1-'2. AC Monitors'!$D$21)),CN980)</f>
        <v>205.80437999999998</v>
      </c>
      <c r="CP980" s="35">
        <f>('2. AC Monitors'!$A$8*'1. Version 7 Dataset'!$R980)+'2. AC Monitors'!$C$8</f>
        <v>163.63174000000001</v>
      </c>
      <c r="CQ980" s="35">
        <f t="shared" si="113"/>
        <v>0</v>
      </c>
      <c r="CR980" s="33">
        <f>(IF(CD980=TRUE,CI980+(CI980*'2. AC Monitors'!$D$15),'1. Version 7 Dataset'!CI980))*0.85</f>
        <v>146.583979</v>
      </c>
      <c r="CS980" s="35">
        <f t="shared" si="114"/>
        <v>0</v>
      </c>
      <c r="CT980" s="35">
        <f>($AZ980*$R980*'3. Signage Displays'!$A$7)+'3. Signage Displays'!$B$7*TANH('3. Signage Displays'!$C$7*('1. Version 7 Dataset'!$R980+'3. Signage Displays'!$D$7)+'3. Signage Displays'!$E$7)+'3. Signage Displays'!$F$7</f>
        <v>104.97774602815501</v>
      </c>
      <c r="CU980" s="36">
        <f>($AZ980*$R980*'3. Signage Displays'!$A$7)</f>
        <v>20.716880800000002</v>
      </c>
      <c r="CV980" s="37">
        <f>BE980-(AZ980*R980*'3. Signage Displays'!$A$7)</f>
        <v>46.703119200000003</v>
      </c>
      <c r="CW980" s="37">
        <f>IF(CC980=TRUE,CV980-(CT980*'3. Signage Displays'!$A$12),CV980)</f>
        <v>46.703119200000003</v>
      </c>
      <c r="CX980" s="38">
        <f>'3. Signage Displays'!$B$7*TANH('3. Signage Displays'!$C$7*('1. Version 7 Dataset'!R980+'3. Signage Displays'!$D$7)+'3. Signage Displays'!$E$7)+'3. Signage Displays'!$F$7</f>
        <v>84.260865228155012</v>
      </c>
      <c r="CY980" s="28">
        <f t="shared" si="115"/>
        <v>1</v>
      </c>
    </row>
    <row r="981" spans="1:103" s="17" customFormat="1" ht="19.5" customHeight="1">
      <c r="A981" s="28">
        <v>111</v>
      </c>
      <c r="B981" s="29" t="s">
        <v>2545</v>
      </c>
      <c r="C981" s="29" t="s">
        <v>2549</v>
      </c>
      <c r="D981" s="29" t="s">
        <v>2549</v>
      </c>
      <c r="E981" s="29" t="s">
        <v>2547</v>
      </c>
      <c r="F981" s="29" t="s">
        <v>2549</v>
      </c>
      <c r="G981" s="29" t="s">
        <v>2549</v>
      </c>
      <c r="H981" s="29"/>
      <c r="I981" s="29" t="s">
        <v>554</v>
      </c>
      <c r="J981" s="29" t="s">
        <v>132</v>
      </c>
      <c r="K981" s="29"/>
      <c r="L981" s="29" t="s">
        <v>80</v>
      </c>
      <c r="M981" s="29"/>
      <c r="N981" s="30">
        <v>1200</v>
      </c>
      <c r="O981" s="30">
        <v>24.3</v>
      </c>
      <c r="P981" s="30">
        <v>43.1</v>
      </c>
      <c r="Q981" s="31">
        <v>49.5</v>
      </c>
      <c r="R981" s="30">
        <v>1047.01</v>
      </c>
      <c r="S981" s="30">
        <v>1.78</v>
      </c>
      <c r="T981" s="30">
        <v>1080</v>
      </c>
      <c r="U981" s="30">
        <v>1920</v>
      </c>
      <c r="V981" s="32">
        <v>2.1</v>
      </c>
      <c r="W981" s="30">
        <v>89</v>
      </c>
      <c r="X981" s="30">
        <v>60</v>
      </c>
      <c r="Y981" s="30">
        <v>1</v>
      </c>
      <c r="Z981" s="29" t="s">
        <v>81</v>
      </c>
      <c r="AA981" s="29" t="s">
        <v>86</v>
      </c>
      <c r="AB981" s="29"/>
      <c r="AC981" s="29"/>
      <c r="AD981" s="29" t="s">
        <v>84</v>
      </c>
      <c r="AE981" s="29" t="s">
        <v>84</v>
      </c>
      <c r="AF981" s="29" t="s">
        <v>2548</v>
      </c>
      <c r="AG981" s="29" t="s">
        <v>1031</v>
      </c>
      <c r="AH981" s="29" t="s">
        <v>737</v>
      </c>
      <c r="AI981" s="29"/>
      <c r="AJ981" s="29" t="s">
        <v>86</v>
      </c>
      <c r="AK981" s="29" t="s">
        <v>86</v>
      </c>
      <c r="AL981" s="29" t="s">
        <v>88</v>
      </c>
      <c r="AM981" s="29" t="s">
        <v>1031</v>
      </c>
      <c r="AN981" s="29" t="s">
        <v>86</v>
      </c>
      <c r="AO981" s="29" t="s">
        <v>86</v>
      </c>
      <c r="AP981" s="29" t="s">
        <v>86</v>
      </c>
      <c r="AQ981" s="29" t="s">
        <v>96</v>
      </c>
      <c r="AR981" s="29"/>
      <c r="AS981" s="29" t="s">
        <v>84</v>
      </c>
      <c r="AT981" s="29" t="s">
        <v>89</v>
      </c>
      <c r="AU981" s="29"/>
      <c r="AV981" s="30">
        <v>1</v>
      </c>
      <c r="AW981" s="29" t="s">
        <v>84</v>
      </c>
      <c r="AX981" s="29" t="s">
        <v>84</v>
      </c>
      <c r="AY981" s="30">
        <v>400</v>
      </c>
      <c r="AZ981" s="30">
        <v>375.3</v>
      </c>
      <c r="BA981" s="30">
        <v>142.80000000000001</v>
      </c>
      <c r="BB981" s="30">
        <v>285.3</v>
      </c>
      <c r="BC981" s="29"/>
      <c r="BD981" s="29"/>
      <c r="BE981" s="30">
        <v>58.21</v>
      </c>
      <c r="BF981" s="30">
        <v>99.9</v>
      </c>
      <c r="BG981" s="30">
        <v>1.4</v>
      </c>
      <c r="BH981" s="30">
        <v>0.16</v>
      </c>
      <c r="BI981" s="30">
        <v>0.5</v>
      </c>
      <c r="BJ981" s="30">
        <v>0</v>
      </c>
      <c r="BK981" s="30">
        <v>186.44</v>
      </c>
      <c r="BL981" s="30">
        <v>186.44</v>
      </c>
      <c r="BM981" s="30">
        <v>89</v>
      </c>
      <c r="BN981" s="29"/>
      <c r="BO981" s="29"/>
      <c r="BP981" s="30">
        <v>0</v>
      </c>
      <c r="BQ981" s="30">
        <v>1.39</v>
      </c>
      <c r="BR981" s="30">
        <v>0.25</v>
      </c>
      <c r="BS981" s="30">
        <v>57.4</v>
      </c>
      <c r="BT981" s="30">
        <v>183.9</v>
      </c>
      <c r="BU981" s="29"/>
      <c r="BV981" s="30">
        <v>1</v>
      </c>
      <c r="BW981" s="28">
        <v>111</v>
      </c>
      <c r="BX981" s="33">
        <f t="shared" si="110"/>
        <v>186.44345999999999</v>
      </c>
      <c r="BY981" s="34">
        <f>IF(COUNTIF($G$2:G981,G981)=1,1,0)</f>
        <v>1</v>
      </c>
      <c r="BZ981" s="34">
        <f t="shared" si="111"/>
        <v>1</v>
      </c>
      <c r="CA981" s="28" t="s">
        <v>3405</v>
      </c>
      <c r="CB981" s="34" t="b">
        <f t="shared" si="116"/>
        <v>0</v>
      </c>
      <c r="CC981" s="34" t="b">
        <f t="shared" si="112"/>
        <v>0</v>
      </c>
      <c r="CD981" s="34" t="b">
        <f t="array" ref="CD981">ISNUMBER(SEARCH("Touch Screen",$AJ981))</f>
        <v>0</v>
      </c>
      <c r="CE981" s="34"/>
      <c r="CF981" s="34"/>
      <c r="CG981" s="32">
        <v>1</v>
      </c>
      <c r="CH981" s="28">
        <v>0</v>
      </c>
      <c r="CI981" s="33">
        <f>('2. AC Monitors'!$A$8*'1. Version 7 Dataset'!$R981)+('1. Version 7 Dataset'!$V981*'2. AC Monitors'!$B$8)+'2. AC Monitors'!$C$8</f>
        <v>144.55521999999999</v>
      </c>
      <c r="CJ981" s="35">
        <f>BX981-('2. AC Monitors'!$B$8*V981)</f>
        <v>177.62345999999999</v>
      </c>
      <c r="CK981" s="33">
        <f>IF($CH981=0,CJ981,CJ981-('2. AC Monitors'!$A$15*'1. Version 7 Dataset'!$CG981))</f>
        <v>177.62345999999999</v>
      </c>
      <c r="CL981" s="33">
        <f>IF($CC981=TRUE,'1. Version 7 Dataset'!CK981-($CI981*'2. AC Monitors'!$B$15),'1. Version 7 Dataset'!CK981)</f>
        <v>177.62345999999999</v>
      </c>
      <c r="CM981" s="33">
        <f>IF($CD981=TRUE,CL981-($CI981*'2. AC Monitors'!$D$15),CL981)</f>
        <v>177.62345999999999</v>
      </c>
      <c r="CN981" s="33">
        <f>IF($CB981=TRUE,CM981-($CI981*'2. AC Monitors'!$E$15),CM981)</f>
        <v>177.62345999999999</v>
      </c>
      <c r="CO981" s="33">
        <f>IF($CA981="DC",CN981+(CI981*(1-'2. AC Monitors'!$D$21)),CN981)</f>
        <v>177.62345999999999</v>
      </c>
      <c r="CP981" s="35">
        <f>('2. AC Monitors'!$A$8*'1. Version 7 Dataset'!$R981)+'2. AC Monitors'!$C$8</f>
        <v>135.73522</v>
      </c>
      <c r="CQ981" s="35">
        <f t="shared" si="113"/>
        <v>0</v>
      </c>
      <c r="CR981" s="33">
        <f>(IF(CD981=TRUE,CI981+(CI981*'2. AC Monitors'!$D$15),'1. Version 7 Dataset'!CI981))*0.85</f>
        <v>122.87193699999999</v>
      </c>
      <c r="CS981" s="35">
        <f t="shared" si="114"/>
        <v>0</v>
      </c>
      <c r="CT981" s="35">
        <f>($AZ981*$R981*'3. Signage Displays'!$A$7)+'3. Signage Displays'!$B$7*TANH('3. Signage Displays'!$C$7*('1. Version 7 Dataset'!$R981+'3. Signage Displays'!$D$7)+'3. Signage Displays'!$E$7)+'3. Signage Displays'!$F$7</f>
        <v>89.603264453397173</v>
      </c>
      <c r="CU981" s="36">
        <f>($AZ981*$R981*'3. Signage Displays'!$A$7)</f>
        <v>15.717714120000002</v>
      </c>
      <c r="CV981" s="37">
        <f>BE981-(AZ981*R981*'3. Signage Displays'!$A$7)</f>
        <v>42.492285879999997</v>
      </c>
      <c r="CW981" s="37">
        <f>IF(CC981=TRUE,CV981-(CT981*'3. Signage Displays'!$A$12),CV981)</f>
        <v>42.492285879999997</v>
      </c>
      <c r="CX981" s="38">
        <f>'3. Signage Displays'!$B$7*TANH('3. Signage Displays'!$C$7*('1. Version 7 Dataset'!R981+'3. Signage Displays'!$D$7)+'3. Signage Displays'!$E$7)+'3. Signage Displays'!$F$7</f>
        <v>73.885550333397163</v>
      </c>
      <c r="CY981" s="28">
        <f t="shared" si="115"/>
        <v>1</v>
      </c>
    </row>
    <row r="982" spans="1:103" s="17" customFormat="1" ht="19.5" customHeight="1">
      <c r="A982" s="28">
        <v>116</v>
      </c>
      <c r="B982" s="29" t="s">
        <v>1871</v>
      </c>
      <c r="C982" s="29" t="s">
        <v>2155</v>
      </c>
      <c r="D982" s="29" t="s">
        <v>2156</v>
      </c>
      <c r="E982" s="29" t="s">
        <v>1873</v>
      </c>
      <c r="F982" s="29" t="s">
        <v>2155</v>
      </c>
      <c r="G982" s="29" t="s">
        <v>2156</v>
      </c>
      <c r="H982" s="29"/>
      <c r="I982" s="29" t="s">
        <v>554</v>
      </c>
      <c r="J982" s="29" t="s">
        <v>79</v>
      </c>
      <c r="K982" s="29"/>
      <c r="L982" s="29" t="s">
        <v>80</v>
      </c>
      <c r="M982" s="29"/>
      <c r="N982" s="30">
        <v>1300</v>
      </c>
      <c r="O982" s="30">
        <v>23.8</v>
      </c>
      <c r="P982" s="30">
        <v>42.3</v>
      </c>
      <c r="Q982" s="31">
        <v>48.5</v>
      </c>
      <c r="R982" s="30">
        <v>1005.29</v>
      </c>
      <c r="S982" s="30">
        <v>1.78</v>
      </c>
      <c r="T982" s="30">
        <v>1080</v>
      </c>
      <c r="U982" s="30">
        <v>1920</v>
      </c>
      <c r="V982" s="32">
        <v>2.1</v>
      </c>
      <c r="W982" s="30">
        <v>2063</v>
      </c>
      <c r="X982" s="30">
        <v>60</v>
      </c>
      <c r="Y982" s="30">
        <v>72</v>
      </c>
      <c r="Z982" s="29" t="s">
        <v>150</v>
      </c>
      <c r="AA982" s="29" t="s">
        <v>86</v>
      </c>
      <c r="AB982" s="29"/>
      <c r="AC982" s="29"/>
      <c r="AD982" s="29" t="s">
        <v>84</v>
      </c>
      <c r="AE982" s="29" t="s">
        <v>83</v>
      </c>
      <c r="AF982" s="29" t="s">
        <v>1184</v>
      </c>
      <c r="AG982" s="29" t="s">
        <v>1896</v>
      </c>
      <c r="AH982" s="29" t="s">
        <v>2035</v>
      </c>
      <c r="AI982" s="29"/>
      <c r="AJ982" s="29" t="s">
        <v>737</v>
      </c>
      <c r="AK982" s="29" t="s">
        <v>737</v>
      </c>
      <c r="AL982" s="29" t="s">
        <v>87</v>
      </c>
      <c r="AM982" s="29" t="s">
        <v>1896</v>
      </c>
      <c r="AN982" s="29" t="s">
        <v>86</v>
      </c>
      <c r="AO982" s="29" t="s">
        <v>86</v>
      </c>
      <c r="AP982" s="29" t="s">
        <v>563</v>
      </c>
      <c r="AQ982" s="29" t="s">
        <v>96</v>
      </c>
      <c r="AR982" s="29"/>
      <c r="AS982" s="29" t="s">
        <v>84</v>
      </c>
      <c r="AT982" s="29" t="s">
        <v>121</v>
      </c>
      <c r="AU982" s="29"/>
      <c r="AV982" s="29"/>
      <c r="AW982" s="29" t="s">
        <v>84</v>
      </c>
      <c r="AX982" s="29" t="s">
        <v>84</v>
      </c>
      <c r="AY982" s="30">
        <v>382</v>
      </c>
      <c r="AZ982" s="30">
        <v>322</v>
      </c>
      <c r="BA982" s="30">
        <v>264.3</v>
      </c>
      <c r="BB982" s="30">
        <v>264.3</v>
      </c>
      <c r="BC982" s="29"/>
      <c r="BD982" s="29"/>
      <c r="BE982" s="30">
        <v>66.75</v>
      </c>
      <c r="BF982" s="30">
        <v>94.8</v>
      </c>
      <c r="BG982" s="30">
        <v>0.51</v>
      </c>
      <c r="BH982" s="30">
        <v>0.51</v>
      </c>
      <c r="BI982" s="30">
        <v>3.5</v>
      </c>
      <c r="BJ982" s="29"/>
      <c r="BK982" s="29"/>
      <c r="BL982" s="29"/>
      <c r="BM982" s="29"/>
      <c r="BN982" s="29"/>
      <c r="BO982" s="29"/>
      <c r="BP982" s="29"/>
      <c r="BQ982" s="29"/>
      <c r="BR982" s="29"/>
      <c r="BS982" s="29"/>
      <c r="BT982" s="29"/>
      <c r="BU982" s="29"/>
      <c r="BV982" s="30">
        <v>0</v>
      </c>
      <c r="BW982" s="28">
        <v>116</v>
      </c>
      <c r="BX982" s="33">
        <f t="shared" si="110"/>
        <v>207.55943999999997</v>
      </c>
      <c r="BY982" s="34">
        <f>IF(COUNTIF($G$2:G982,G982)=1,1,0)</f>
        <v>1</v>
      </c>
      <c r="BZ982" s="34">
        <f t="shared" si="111"/>
        <v>1</v>
      </c>
      <c r="CA982" s="28" t="s">
        <v>3405</v>
      </c>
      <c r="CB982" s="34" t="b">
        <f t="shared" si="116"/>
        <v>0</v>
      </c>
      <c r="CC982" s="34" t="b">
        <f t="shared" si="112"/>
        <v>0</v>
      </c>
      <c r="CD982" s="34" t="b">
        <f t="array" ref="CD982">ISNUMBER(SEARCH("Touch Screen",$AJ982))</f>
        <v>0</v>
      </c>
      <c r="CE982" s="34"/>
      <c r="CF982" s="34"/>
      <c r="CG982" s="32">
        <v>72</v>
      </c>
      <c r="CH982" s="28">
        <v>0</v>
      </c>
      <c r="CI982" s="33">
        <f>('2. AC Monitors'!$A$8*'1. Version 7 Dataset'!$R982)+('1. Version 7 Dataset'!$V982*'2. AC Monitors'!$B$8)+'2. AC Monitors'!$C$8</f>
        <v>139.46537999999998</v>
      </c>
      <c r="CJ982" s="35">
        <f>BX982-('2. AC Monitors'!$B$8*V982)</f>
        <v>198.73943999999997</v>
      </c>
      <c r="CK982" s="33">
        <f>IF($CH982=0,CJ982,CJ982-('2. AC Monitors'!$A$15*'1. Version 7 Dataset'!$CG982))</f>
        <v>198.73943999999997</v>
      </c>
      <c r="CL982" s="33">
        <f>IF($CC982=TRUE,'1. Version 7 Dataset'!CK982-($CI982*'2. AC Monitors'!$B$15),'1. Version 7 Dataset'!CK982)</f>
        <v>198.73943999999997</v>
      </c>
      <c r="CM982" s="33">
        <f>IF($CD982=TRUE,CL982-($CI982*'2. AC Monitors'!$D$15),CL982)</f>
        <v>198.73943999999997</v>
      </c>
      <c r="CN982" s="33">
        <f>IF($CB982=TRUE,CM982-($CI982*'2. AC Monitors'!$E$15),CM982)</f>
        <v>198.73943999999997</v>
      </c>
      <c r="CO982" s="33">
        <f>IF($CA982="DC",CN982+(CI982*(1-'2. AC Monitors'!$D$21)),CN982)</f>
        <v>198.73943999999997</v>
      </c>
      <c r="CP982" s="35">
        <f>('2. AC Monitors'!$A$8*'1. Version 7 Dataset'!$R982)+'2. AC Monitors'!$C$8</f>
        <v>130.64537999999999</v>
      </c>
      <c r="CQ982" s="35">
        <f t="shared" si="113"/>
        <v>0</v>
      </c>
      <c r="CR982" s="33">
        <f>(IF(CD982=TRUE,CI982+(CI982*'2. AC Monitors'!$D$15),'1. Version 7 Dataset'!CI982))*0.85</f>
        <v>118.54557299999998</v>
      </c>
      <c r="CS982" s="35">
        <f t="shared" si="114"/>
        <v>0</v>
      </c>
      <c r="CT982" s="35">
        <f>($AZ982*$R982*'3. Signage Displays'!$A$7)+'3. Signage Displays'!$B$7*TANH('3. Signage Displays'!$C$7*('1. Version 7 Dataset'!$R982+'3. Signage Displays'!$D$7)+'3. Signage Displays'!$E$7)+'3. Signage Displays'!$F$7</f>
        <v>84.816635773384746</v>
      </c>
      <c r="CU982" s="36">
        <f>($AZ982*$R982*'3. Signage Displays'!$A$7)</f>
        <v>12.948135200000001</v>
      </c>
      <c r="CV982" s="37">
        <f>BE982-(AZ982*R982*'3. Signage Displays'!$A$7)</f>
        <v>53.801864799999997</v>
      </c>
      <c r="CW982" s="37">
        <f>IF(CC982=TRUE,CV982-(CT982*'3. Signage Displays'!$A$12),CV982)</f>
        <v>53.801864799999997</v>
      </c>
      <c r="CX982" s="38">
        <f>'3. Signage Displays'!$B$7*TANH('3. Signage Displays'!$C$7*('1. Version 7 Dataset'!R982+'3. Signage Displays'!$D$7)+'3. Signage Displays'!$E$7)+'3. Signage Displays'!$F$7</f>
        <v>71.86850057338475</v>
      </c>
      <c r="CY982" s="28">
        <f t="shared" si="115"/>
        <v>1</v>
      </c>
    </row>
    <row r="983" spans="1:103" s="17" customFormat="1" ht="19.5" customHeight="1">
      <c r="A983" s="28">
        <v>120</v>
      </c>
      <c r="B983" s="29" t="s">
        <v>1871</v>
      </c>
      <c r="C983" s="29" t="s">
        <v>2211</v>
      </c>
      <c r="D983" s="29" t="s">
        <v>2212</v>
      </c>
      <c r="E983" s="29" t="s">
        <v>1873</v>
      </c>
      <c r="F983" s="29" t="s">
        <v>2211</v>
      </c>
      <c r="G983" s="29" t="s">
        <v>2212</v>
      </c>
      <c r="H983" s="29"/>
      <c r="I983" s="29" t="s">
        <v>554</v>
      </c>
      <c r="J983" s="29" t="s">
        <v>79</v>
      </c>
      <c r="K983" s="29"/>
      <c r="L983" s="29" t="s">
        <v>80</v>
      </c>
      <c r="M983" s="29"/>
      <c r="N983" s="30">
        <v>1000</v>
      </c>
      <c r="O983" s="30">
        <v>26.8</v>
      </c>
      <c r="P983" s="30">
        <v>47.6</v>
      </c>
      <c r="Q983" s="31">
        <v>54.6</v>
      </c>
      <c r="R983" s="30">
        <v>1275.67</v>
      </c>
      <c r="S983" s="30">
        <v>1.78</v>
      </c>
      <c r="T983" s="30">
        <v>1080</v>
      </c>
      <c r="U983" s="30">
        <v>1920</v>
      </c>
      <c r="V983" s="32">
        <v>2.1</v>
      </c>
      <c r="W983" s="30">
        <v>2685</v>
      </c>
      <c r="X983" s="30">
        <v>60</v>
      </c>
      <c r="Y983" s="30">
        <v>72</v>
      </c>
      <c r="Z983" s="29" t="s">
        <v>150</v>
      </c>
      <c r="AA983" s="29" t="s">
        <v>86</v>
      </c>
      <c r="AB983" s="29"/>
      <c r="AC983" s="29"/>
      <c r="AD983" s="29" t="s">
        <v>84</v>
      </c>
      <c r="AE983" s="29" t="s">
        <v>83</v>
      </c>
      <c r="AF983" s="29" t="s">
        <v>1184</v>
      </c>
      <c r="AG983" s="29" t="s">
        <v>1896</v>
      </c>
      <c r="AH983" s="29" t="s">
        <v>2035</v>
      </c>
      <c r="AI983" s="29"/>
      <c r="AJ983" s="29" t="s">
        <v>737</v>
      </c>
      <c r="AK983" s="29" t="s">
        <v>737</v>
      </c>
      <c r="AL983" s="29" t="s">
        <v>87</v>
      </c>
      <c r="AM983" s="29" t="s">
        <v>1896</v>
      </c>
      <c r="AN983" s="29" t="s">
        <v>86</v>
      </c>
      <c r="AO983" s="29" t="s">
        <v>86</v>
      </c>
      <c r="AP983" s="29" t="s">
        <v>563</v>
      </c>
      <c r="AQ983" s="29" t="s">
        <v>96</v>
      </c>
      <c r="AR983" s="29"/>
      <c r="AS983" s="29" t="s">
        <v>84</v>
      </c>
      <c r="AT983" s="29" t="s">
        <v>121</v>
      </c>
      <c r="AU983" s="29"/>
      <c r="AV983" s="29"/>
      <c r="AW983" s="29" t="s">
        <v>84</v>
      </c>
      <c r="AX983" s="29" t="s">
        <v>84</v>
      </c>
      <c r="AY983" s="30">
        <v>1275</v>
      </c>
      <c r="AZ983" s="30">
        <v>1213</v>
      </c>
      <c r="BA983" s="30">
        <v>966</v>
      </c>
      <c r="BB983" s="30">
        <v>966</v>
      </c>
      <c r="BC983" s="29"/>
      <c r="BD983" s="29"/>
      <c r="BE983" s="30">
        <v>147.47</v>
      </c>
      <c r="BF983" s="30">
        <v>157</v>
      </c>
      <c r="BG983" s="30">
        <v>0.56000000000000005</v>
      </c>
      <c r="BH983" s="30">
        <v>0.56000000000000005</v>
      </c>
      <c r="BI983" s="30">
        <v>3.5</v>
      </c>
      <c r="BJ983" s="29"/>
      <c r="BK983" s="29"/>
      <c r="BL983" s="29"/>
      <c r="BM983" s="29"/>
      <c r="BN983" s="29"/>
      <c r="BO983" s="29"/>
      <c r="BP983" s="29"/>
      <c r="BQ983" s="30">
        <v>0.67</v>
      </c>
      <c r="BR983" s="30">
        <v>0.67</v>
      </c>
      <c r="BS983" s="30">
        <v>153.9</v>
      </c>
      <c r="BT983" s="29"/>
      <c r="BU983" s="29"/>
      <c r="BV983" s="30">
        <v>0</v>
      </c>
      <c r="BW983" s="28">
        <v>120</v>
      </c>
      <c r="BX983" s="33">
        <f t="shared" si="110"/>
        <v>455.33165999999994</v>
      </c>
      <c r="BY983" s="34">
        <f>IF(COUNTIF($G$2:G983,G983)=1,1,0)</f>
        <v>1</v>
      </c>
      <c r="BZ983" s="34">
        <f t="shared" si="111"/>
        <v>1</v>
      </c>
      <c r="CA983" s="28" t="s">
        <v>3405</v>
      </c>
      <c r="CB983" s="34" t="b">
        <f t="shared" si="116"/>
        <v>0</v>
      </c>
      <c r="CC983" s="34" t="b">
        <f t="shared" si="112"/>
        <v>0</v>
      </c>
      <c r="CD983" s="34" t="b">
        <f t="array" ref="CD983">ISNUMBER(SEARCH("Touch Screen",$AJ983))</f>
        <v>0</v>
      </c>
      <c r="CE983" s="34"/>
      <c r="CF983" s="34"/>
      <c r="CG983" s="32">
        <v>72</v>
      </c>
      <c r="CH983" s="28">
        <v>0</v>
      </c>
      <c r="CI983" s="33">
        <f>('2. AC Monitors'!$A$8*'1. Version 7 Dataset'!$R983)+('1. Version 7 Dataset'!$V983*'2. AC Monitors'!$B$8)+'2. AC Monitors'!$C$8</f>
        <v>172.45174</v>
      </c>
      <c r="CJ983" s="35">
        <f>BX983-('2. AC Monitors'!$B$8*V983)</f>
        <v>446.51165999999995</v>
      </c>
      <c r="CK983" s="33">
        <f>IF($CH983=0,CJ983,CJ983-('2. AC Monitors'!$A$15*'1. Version 7 Dataset'!$CG983))</f>
        <v>446.51165999999995</v>
      </c>
      <c r="CL983" s="33">
        <f>IF($CC983=TRUE,'1. Version 7 Dataset'!CK983-($CI983*'2. AC Monitors'!$B$15),'1. Version 7 Dataset'!CK983)</f>
        <v>446.51165999999995</v>
      </c>
      <c r="CM983" s="33">
        <f>IF($CD983=TRUE,CL983-($CI983*'2. AC Monitors'!$D$15),CL983)</f>
        <v>446.51165999999995</v>
      </c>
      <c r="CN983" s="33">
        <f>IF($CB983=TRUE,CM983-($CI983*'2. AC Monitors'!$E$15),CM983)</f>
        <v>446.51165999999995</v>
      </c>
      <c r="CO983" s="33">
        <f>IF($CA983="DC",CN983+(CI983*(1-'2. AC Monitors'!$D$21)),CN983)</f>
        <v>446.51165999999995</v>
      </c>
      <c r="CP983" s="35">
        <f>('2. AC Monitors'!$A$8*'1. Version 7 Dataset'!$R983)+'2. AC Monitors'!$C$8</f>
        <v>163.63174000000001</v>
      </c>
      <c r="CQ983" s="35">
        <f t="shared" si="113"/>
        <v>0</v>
      </c>
      <c r="CR983" s="33">
        <f>(IF(CD983=TRUE,CI983+(CI983*'2. AC Monitors'!$D$15),'1. Version 7 Dataset'!CI983))*0.85</f>
        <v>146.583979</v>
      </c>
      <c r="CS983" s="35">
        <f t="shared" si="114"/>
        <v>0</v>
      </c>
      <c r="CT983" s="35">
        <f>($AZ983*$R983*'3. Signage Displays'!$A$7)+'3. Signage Displays'!$B$7*TANH('3. Signage Displays'!$C$7*('1. Version 7 Dataset'!$R983+'3. Signage Displays'!$D$7)+'3. Signage Displays'!$E$7)+'3. Signage Displays'!$F$7</f>
        <v>146.15637362815502</v>
      </c>
      <c r="CU983" s="36">
        <f>($AZ983*$R983*'3. Signage Displays'!$A$7)</f>
        <v>61.895508400000011</v>
      </c>
      <c r="CV983" s="37">
        <f>BE983-(AZ983*R983*'3. Signage Displays'!$A$7)</f>
        <v>85.574491599999988</v>
      </c>
      <c r="CW983" s="37">
        <f>IF(CC983=TRUE,CV983-(CT983*'3. Signage Displays'!$A$12),CV983)</f>
        <v>85.574491599999988</v>
      </c>
      <c r="CX983" s="38">
        <f>'3. Signage Displays'!$B$7*TANH('3. Signage Displays'!$C$7*('1. Version 7 Dataset'!R983+'3. Signage Displays'!$D$7)+'3. Signage Displays'!$E$7)+'3. Signage Displays'!$F$7</f>
        <v>84.260865228155012</v>
      </c>
      <c r="CY983" s="28">
        <f t="shared" si="115"/>
        <v>0</v>
      </c>
    </row>
    <row r="984" spans="1:103" s="17" customFormat="1" ht="19.5" customHeight="1">
      <c r="A984" s="28">
        <v>121</v>
      </c>
      <c r="B984" s="29" t="s">
        <v>1871</v>
      </c>
      <c r="C984" s="29" t="s">
        <v>2130</v>
      </c>
      <c r="D984" s="29" t="s">
        <v>2131</v>
      </c>
      <c r="E984" s="29" t="s">
        <v>1873</v>
      </c>
      <c r="F984" s="29" t="s">
        <v>2130</v>
      </c>
      <c r="G984" s="29" t="s">
        <v>2131</v>
      </c>
      <c r="H984" s="29"/>
      <c r="I984" s="29" t="s">
        <v>554</v>
      </c>
      <c r="J984" s="29" t="s">
        <v>79</v>
      </c>
      <c r="K984" s="29"/>
      <c r="L984" s="29" t="s">
        <v>80</v>
      </c>
      <c r="M984" s="29"/>
      <c r="N984" s="30">
        <v>1000</v>
      </c>
      <c r="O984" s="30">
        <v>23.8</v>
      </c>
      <c r="P984" s="30">
        <v>42.3</v>
      </c>
      <c r="Q984" s="31">
        <v>48.5</v>
      </c>
      <c r="R984" s="30">
        <v>1005.27</v>
      </c>
      <c r="S984" s="30">
        <v>1.78</v>
      </c>
      <c r="T984" s="30">
        <v>1080</v>
      </c>
      <c r="U984" s="30">
        <v>1920</v>
      </c>
      <c r="V984" s="32">
        <v>2.1</v>
      </c>
      <c r="W984" s="30">
        <v>2685</v>
      </c>
      <c r="X984" s="30">
        <v>60</v>
      </c>
      <c r="Y984" s="30">
        <v>68</v>
      </c>
      <c r="Z984" s="29" t="s">
        <v>150</v>
      </c>
      <c r="AA984" s="29" t="s">
        <v>86</v>
      </c>
      <c r="AB984" s="29"/>
      <c r="AC984" s="29"/>
      <c r="AD984" s="29" t="s">
        <v>84</v>
      </c>
      <c r="AE984" s="29" t="s">
        <v>83</v>
      </c>
      <c r="AF984" s="29" t="s">
        <v>2034</v>
      </c>
      <c r="AG984" s="29" t="s">
        <v>1896</v>
      </c>
      <c r="AH984" s="29" t="s">
        <v>2094</v>
      </c>
      <c r="AI984" s="29"/>
      <c r="AJ984" s="29" t="s">
        <v>737</v>
      </c>
      <c r="AK984" s="29" t="s">
        <v>737</v>
      </c>
      <c r="AL984" s="29" t="s">
        <v>102</v>
      </c>
      <c r="AM984" s="29" t="s">
        <v>1896</v>
      </c>
      <c r="AN984" s="29" t="s">
        <v>86</v>
      </c>
      <c r="AO984" s="29" t="s">
        <v>86</v>
      </c>
      <c r="AP984" s="29" t="s">
        <v>563</v>
      </c>
      <c r="AQ984" s="29" t="s">
        <v>96</v>
      </c>
      <c r="AR984" s="29"/>
      <c r="AS984" s="29" t="s">
        <v>84</v>
      </c>
      <c r="AT984" s="29" t="s">
        <v>121</v>
      </c>
      <c r="AU984" s="29"/>
      <c r="AV984" s="29"/>
      <c r="AW984" s="29" t="s">
        <v>84</v>
      </c>
      <c r="AX984" s="29" t="s">
        <v>84</v>
      </c>
      <c r="AY984" s="30">
        <v>595</v>
      </c>
      <c r="AZ984" s="30">
        <v>680.9</v>
      </c>
      <c r="BA984" s="30">
        <v>521.6</v>
      </c>
      <c r="BB984" s="30">
        <v>521.6</v>
      </c>
      <c r="BC984" s="29"/>
      <c r="BD984" s="29"/>
      <c r="BE984" s="30">
        <v>88.26</v>
      </c>
      <c r="BF984" s="30">
        <v>109.3</v>
      </c>
      <c r="BG984" s="30">
        <v>0.4</v>
      </c>
      <c r="BH984" s="30">
        <v>0.4</v>
      </c>
      <c r="BI984" s="30">
        <v>3.5</v>
      </c>
      <c r="BJ984" s="29"/>
      <c r="BK984" s="29"/>
      <c r="BL984" s="29"/>
      <c r="BM984" s="29"/>
      <c r="BN984" s="29"/>
      <c r="BO984" s="29"/>
      <c r="BP984" s="29"/>
      <c r="BQ984" s="30">
        <v>0.44</v>
      </c>
      <c r="BR984" s="30">
        <v>0.44</v>
      </c>
      <c r="BS984" s="30">
        <v>86.66</v>
      </c>
      <c r="BT984" s="29"/>
      <c r="BU984" s="29"/>
      <c r="BV984" s="30">
        <v>0</v>
      </c>
      <c r="BW984" s="28">
        <v>121</v>
      </c>
      <c r="BX984" s="33">
        <f t="shared" si="110"/>
        <v>272.88276000000002</v>
      </c>
      <c r="BY984" s="34">
        <f>IF(COUNTIF($G$2:G984,G984)=1,1,0)</f>
        <v>1</v>
      </c>
      <c r="BZ984" s="34">
        <f t="shared" si="111"/>
        <v>1</v>
      </c>
      <c r="CA984" s="28" t="s">
        <v>3405</v>
      </c>
      <c r="CB984" s="34" t="b">
        <f t="shared" si="116"/>
        <v>0</v>
      </c>
      <c r="CC984" s="34" t="b">
        <f t="shared" si="112"/>
        <v>0</v>
      </c>
      <c r="CD984" s="34" t="b">
        <f t="array" ref="CD984">ISNUMBER(SEARCH("Touch Screen",$AJ984))</f>
        <v>0</v>
      </c>
      <c r="CE984" s="34"/>
      <c r="CF984" s="34"/>
      <c r="CG984" s="32">
        <v>68</v>
      </c>
      <c r="CH984" s="28">
        <v>0</v>
      </c>
      <c r="CI984" s="33">
        <f>('2. AC Monitors'!$A$8*'1. Version 7 Dataset'!$R984)+('1. Version 7 Dataset'!$V984*'2. AC Monitors'!$B$8)+'2. AC Monitors'!$C$8</f>
        <v>139.46294</v>
      </c>
      <c r="CJ984" s="35">
        <f>BX984-('2. AC Monitors'!$B$8*V984)</f>
        <v>264.06276000000003</v>
      </c>
      <c r="CK984" s="33">
        <f>IF($CH984=0,CJ984,CJ984-('2. AC Monitors'!$A$15*'1. Version 7 Dataset'!$CG984))</f>
        <v>264.06276000000003</v>
      </c>
      <c r="CL984" s="33">
        <f>IF($CC984=TRUE,'1. Version 7 Dataset'!CK984-($CI984*'2. AC Monitors'!$B$15),'1. Version 7 Dataset'!CK984)</f>
        <v>264.06276000000003</v>
      </c>
      <c r="CM984" s="33">
        <f>IF($CD984=TRUE,CL984-($CI984*'2. AC Monitors'!$D$15),CL984)</f>
        <v>264.06276000000003</v>
      </c>
      <c r="CN984" s="33">
        <f>IF($CB984=TRUE,CM984-($CI984*'2. AC Monitors'!$E$15),CM984)</f>
        <v>264.06276000000003</v>
      </c>
      <c r="CO984" s="33">
        <f>IF($CA984="DC",CN984+(CI984*(1-'2. AC Monitors'!$D$21)),CN984)</f>
        <v>264.06276000000003</v>
      </c>
      <c r="CP984" s="35">
        <f>('2. AC Monitors'!$A$8*'1. Version 7 Dataset'!$R984)+'2. AC Monitors'!$C$8</f>
        <v>130.64294000000001</v>
      </c>
      <c r="CQ984" s="35">
        <f t="shared" si="113"/>
        <v>0</v>
      </c>
      <c r="CR984" s="33">
        <f>(IF(CD984=TRUE,CI984+(CI984*'2. AC Monitors'!$D$15),'1. Version 7 Dataset'!CI984))*0.85</f>
        <v>118.543499</v>
      </c>
      <c r="CS984" s="35">
        <f t="shared" si="114"/>
        <v>0</v>
      </c>
      <c r="CT984" s="35">
        <f>($AZ984*$R984*'3. Signage Displays'!$A$7)+'3. Signage Displays'!$B$7*TANH('3. Signage Displays'!$C$7*('1. Version 7 Dataset'!$R984+'3. Signage Displays'!$D$7)+'3. Signage Displays'!$E$7)+'3. Signage Displays'!$F$7</f>
        <v>99.24705848427962</v>
      </c>
      <c r="CU984" s="36">
        <f>($AZ984*$R984*'3. Signage Displays'!$A$7)</f>
        <v>27.379533720000001</v>
      </c>
      <c r="CV984" s="37">
        <f>BE984-(AZ984*R984*'3. Signage Displays'!$A$7)</f>
        <v>60.880466280000007</v>
      </c>
      <c r="CW984" s="37">
        <f>IF(CC984=TRUE,CV984-(CT984*'3. Signage Displays'!$A$12),CV984)</f>
        <v>60.880466280000007</v>
      </c>
      <c r="CX984" s="38">
        <f>'3. Signage Displays'!$B$7*TANH('3. Signage Displays'!$C$7*('1. Version 7 Dataset'!R984+'3. Signage Displays'!$D$7)+'3. Signage Displays'!$E$7)+'3. Signage Displays'!$F$7</f>
        <v>71.867524764279622</v>
      </c>
      <c r="CY984" s="28">
        <f t="shared" si="115"/>
        <v>1</v>
      </c>
    </row>
    <row r="985" spans="1:103" s="17" customFormat="1" ht="19.5" customHeight="1">
      <c r="A985" s="28">
        <v>122</v>
      </c>
      <c r="B985" s="29" t="s">
        <v>1871</v>
      </c>
      <c r="C985" s="29" t="s">
        <v>2182</v>
      </c>
      <c r="D985" s="29" t="s">
        <v>2183</v>
      </c>
      <c r="E985" s="29" t="s">
        <v>1873</v>
      </c>
      <c r="F985" s="29" t="s">
        <v>2182</v>
      </c>
      <c r="G985" s="29" t="s">
        <v>2183</v>
      </c>
      <c r="H985" s="29"/>
      <c r="I985" s="29" t="s">
        <v>554</v>
      </c>
      <c r="J985" s="29" t="s">
        <v>79</v>
      </c>
      <c r="K985" s="29"/>
      <c r="L985" s="29" t="s">
        <v>80</v>
      </c>
      <c r="M985" s="29"/>
      <c r="N985" s="30">
        <v>1000</v>
      </c>
      <c r="O985" s="30">
        <v>26.8</v>
      </c>
      <c r="P985" s="30">
        <v>47.6</v>
      </c>
      <c r="Q985" s="31">
        <v>54.6</v>
      </c>
      <c r="R985" s="30">
        <v>1275.67</v>
      </c>
      <c r="S985" s="30">
        <v>1.78</v>
      </c>
      <c r="T985" s="30">
        <v>1080</v>
      </c>
      <c r="U985" s="30">
        <v>1920</v>
      </c>
      <c r="V985" s="32">
        <v>2.1</v>
      </c>
      <c r="W985" s="30">
        <v>2685</v>
      </c>
      <c r="X985" s="30">
        <v>60</v>
      </c>
      <c r="Y985" s="30">
        <v>68</v>
      </c>
      <c r="Z985" s="29" t="s">
        <v>150</v>
      </c>
      <c r="AA985" s="29" t="s">
        <v>86</v>
      </c>
      <c r="AB985" s="29"/>
      <c r="AC985" s="29"/>
      <c r="AD985" s="29" t="s">
        <v>84</v>
      </c>
      <c r="AE985" s="29" t="s">
        <v>83</v>
      </c>
      <c r="AF985" s="29" t="s">
        <v>2034</v>
      </c>
      <c r="AG985" s="29" t="s">
        <v>1896</v>
      </c>
      <c r="AH985" s="29" t="s">
        <v>2094</v>
      </c>
      <c r="AI985" s="29"/>
      <c r="AJ985" s="29" t="s">
        <v>737</v>
      </c>
      <c r="AK985" s="29" t="s">
        <v>737</v>
      </c>
      <c r="AL985" s="29" t="s">
        <v>102</v>
      </c>
      <c r="AM985" s="29" t="s">
        <v>1896</v>
      </c>
      <c r="AN985" s="29" t="s">
        <v>86</v>
      </c>
      <c r="AO985" s="29" t="s">
        <v>86</v>
      </c>
      <c r="AP985" s="29" t="s">
        <v>563</v>
      </c>
      <c r="AQ985" s="29" t="s">
        <v>96</v>
      </c>
      <c r="AR985" s="29"/>
      <c r="AS985" s="29" t="s">
        <v>84</v>
      </c>
      <c r="AT985" s="29" t="s">
        <v>121</v>
      </c>
      <c r="AU985" s="29"/>
      <c r="AV985" s="29"/>
      <c r="AW985" s="29" t="s">
        <v>84</v>
      </c>
      <c r="AX985" s="29" t="s">
        <v>84</v>
      </c>
      <c r="AY985" s="30">
        <v>595</v>
      </c>
      <c r="AZ985" s="30">
        <v>647</v>
      </c>
      <c r="BA985" s="30">
        <v>500.6</v>
      </c>
      <c r="BB985" s="30">
        <v>500.6</v>
      </c>
      <c r="BC985" s="29"/>
      <c r="BD985" s="29"/>
      <c r="BE985" s="30">
        <v>97.28</v>
      </c>
      <c r="BF985" s="30">
        <v>128.1</v>
      </c>
      <c r="BG985" s="30">
        <v>0.47</v>
      </c>
      <c r="BH985" s="30">
        <v>0.47</v>
      </c>
      <c r="BI985" s="30">
        <v>3.5</v>
      </c>
      <c r="BJ985" s="29"/>
      <c r="BK985" s="29"/>
      <c r="BL985" s="29"/>
      <c r="BM985" s="29"/>
      <c r="BN985" s="29"/>
      <c r="BO985" s="29"/>
      <c r="BP985" s="29"/>
      <c r="BQ985" s="30">
        <v>0.52</v>
      </c>
      <c r="BR985" s="30">
        <v>0.52</v>
      </c>
      <c r="BS985" s="30">
        <v>96.43</v>
      </c>
      <c r="BT985" s="29"/>
      <c r="BU985" s="29"/>
      <c r="BV985" s="30">
        <v>0</v>
      </c>
      <c r="BW985" s="28">
        <v>122</v>
      </c>
      <c r="BX985" s="33">
        <f t="shared" si="110"/>
        <v>300.93665999999996</v>
      </c>
      <c r="BY985" s="34">
        <f>IF(COUNTIF($G$2:G985,G985)=1,1,0)</f>
        <v>1</v>
      </c>
      <c r="BZ985" s="34">
        <f t="shared" si="111"/>
        <v>1</v>
      </c>
      <c r="CA985" s="28" t="s">
        <v>3405</v>
      </c>
      <c r="CB985" s="34" t="b">
        <f t="shared" si="116"/>
        <v>0</v>
      </c>
      <c r="CC985" s="34" t="b">
        <f t="shared" si="112"/>
        <v>0</v>
      </c>
      <c r="CD985" s="34" t="b">
        <f t="array" ref="CD985">ISNUMBER(SEARCH("Touch Screen",$AJ985))</f>
        <v>0</v>
      </c>
      <c r="CE985" s="34"/>
      <c r="CF985" s="34"/>
      <c r="CG985" s="32">
        <v>68</v>
      </c>
      <c r="CH985" s="28">
        <v>0</v>
      </c>
      <c r="CI985" s="33">
        <f>('2. AC Monitors'!$A$8*'1. Version 7 Dataset'!$R985)+('1. Version 7 Dataset'!$V985*'2. AC Monitors'!$B$8)+'2. AC Monitors'!$C$8</f>
        <v>172.45174</v>
      </c>
      <c r="CJ985" s="35">
        <f>BX985-('2. AC Monitors'!$B$8*V985)</f>
        <v>292.11665999999997</v>
      </c>
      <c r="CK985" s="33">
        <f>IF($CH985=0,CJ985,CJ985-('2. AC Monitors'!$A$15*'1. Version 7 Dataset'!$CG985))</f>
        <v>292.11665999999997</v>
      </c>
      <c r="CL985" s="33">
        <f>IF($CC985=TRUE,'1. Version 7 Dataset'!CK985-($CI985*'2. AC Monitors'!$B$15),'1. Version 7 Dataset'!CK985)</f>
        <v>292.11665999999997</v>
      </c>
      <c r="CM985" s="33">
        <f>IF($CD985=TRUE,CL985-($CI985*'2. AC Monitors'!$D$15),CL985)</f>
        <v>292.11665999999997</v>
      </c>
      <c r="CN985" s="33">
        <f>IF($CB985=TRUE,CM985-($CI985*'2. AC Monitors'!$E$15),CM985)</f>
        <v>292.11665999999997</v>
      </c>
      <c r="CO985" s="33">
        <f>IF($CA985="DC",CN985+(CI985*(1-'2. AC Monitors'!$D$21)),CN985)</f>
        <v>292.11665999999997</v>
      </c>
      <c r="CP985" s="35">
        <f>('2. AC Monitors'!$A$8*'1. Version 7 Dataset'!$R985)+'2. AC Monitors'!$C$8</f>
        <v>163.63174000000001</v>
      </c>
      <c r="CQ985" s="35">
        <f t="shared" si="113"/>
        <v>0</v>
      </c>
      <c r="CR985" s="33">
        <f>(IF(CD985=TRUE,CI985+(CI985*'2. AC Monitors'!$D$15),'1. Version 7 Dataset'!CI985))*0.85</f>
        <v>146.583979</v>
      </c>
      <c r="CS985" s="35">
        <f t="shared" si="114"/>
        <v>0</v>
      </c>
      <c r="CT985" s="35">
        <f>($AZ985*$R985*'3. Signage Displays'!$A$7)+'3. Signage Displays'!$B$7*TANH('3. Signage Displays'!$C$7*('1. Version 7 Dataset'!$R985+'3. Signage Displays'!$D$7)+'3. Signage Displays'!$E$7)+'3. Signage Displays'!$F$7</f>
        <v>117.27520482815501</v>
      </c>
      <c r="CU985" s="36">
        <f>($AZ985*$R985*'3. Signage Displays'!$A$7)</f>
        <v>33.0143396</v>
      </c>
      <c r="CV985" s="37">
        <f>BE985-(AZ985*R985*'3. Signage Displays'!$A$7)</f>
        <v>64.265660400000002</v>
      </c>
      <c r="CW985" s="37">
        <f>IF(CC985=TRUE,CV985-(CT985*'3. Signage Displays'!$A$12),CV985)</f>
        <v>64.265660400000002</v>
      </c>
      <c r="CX985" s="38">
        <f>'3. Signage Displays'!$B$7*TANH('3. Signage Displays'!$C$7*('1. Version 7 Dataset'!R985+'3. Signage Displays'!$D$7)+'3. Signage Displays'!$E$7)+'3. Signage Displays'!$F$7</f>
        <v>84.260865228155012</v>
      </c>
      <c r="CY985" s="28">
        <f t="shared" si="115"/>
        <v>1</v>
      </c>
    </row>
    <row r="986" spans="1:103" s="17" customFormat="1" ht="19.5" customHeight="1">
      <c r="A986" s="28">
        <v>131</v>
      </c>
      <c r="B986" s="29" t="s">
        <v>1871</v>
      </c>
      <c r="C986" s="29" t="s">
        <v>2092</v>
      </c>
      <c r="D986" s="29" t="s">
        <v>2093</v>
      </c>
      <c r="E986" s="29" t="s">
        <v>1873</v>
      </c>
      <c r="F986" s="29" t="s">
        <v>2092</v>
      </c>
      <c r="G986" s="29" t="s">
        <v>2093</v>
      </c>
      <c r="H986" s="29"/>
      <c r="I986" s="29" t="s">
        <v>554</v>
      </c>
      <c r="J986" s="29" t="s">
        <v>79</v>
      </c>
      <c r="K986" s="29"/>
      <c r="L986" s="29" t="s">
        <v>80</v>
      </c>
      <c r="M986" s="29"/>
      <c r="N986" s="30">
        <v>1000</v>
      </c>
      <c r="O986" s="30">
        <v>20.8</v>
      </c>
      <c r="P986" s="30">
        <v>37.1</v>
      </c>
      <c r="Q986" s="31">
        <v>42.5</v>
      </c>
      <c r="R986" s="30">
        <v>772.33</v>
      </c>
      <c r="S986" s="30">
        <v>1.78</v>
      </c>
      <c r="T986" s="30">
        <v>1080</v>
      </c>
      <c r="U986" s="30">
        <v>1920</v>
      </c>
      <c r="V986" s="32">
        <v>2.1</v>
      </c>
      <c r="W986" s="30">
        <v>2685</v>
      </c>
      <c r="X986" s="30">
        <v>60</v>
      </c>
      <c r="Y986" s="30">
        <v>68</v>
      </c>
      <c r="Z986" s="29" t="s">
        <v>150</v>
      </c>
      <c r="AA986" s="29" t="s">
        <v>86</v>
      </c>
      <c r="AB986" s="29"/>
      <c r="AC986" s="29"/>
      <c r="AD986" s="29" t="s">
        <v>84</v>
      </c>
      <c r="AE986" s="29" t="s">
        <v>83</v>
      </c>
      <c r="AF986" s="29" t="s">
        <v>2034</v>
      </c>
      <c r="AG986" s="29" t="s">
        <v>1896</v>
      </c>
      <c r="AH986" s="29" t="s">
        <v>2094</v>
      </c>
      <c r="AI986" s="29"/>
      <c r="AJ986" s="29" t="s">
        <v>737</v>
      </c>
      <c r="AK986" s="29" t="s">
        <v>737</v>
      </c>
      <c r="AL986" s="29" t="s">
        <v>102</v>
      </c>
      <c r="AM986" s="29" t="s">
        <v>1896</v>
      </c>
      <c r="AN986" s="29" t="s">
        <v>86</v>
      </c>
      <c r="AO986" s="29" t="s">
        <v>86</v>
      </c>
      <c r="AP986" s="29" t="s">
        <v>563</v>
      </c>
      <c r="AQ986" s="29" t="s">
        <v>96</v>
      </c>
      <c r="AR986" s="29"/>
      <c r="AS986" s="29" t="s">
        <v>84</v>
      </c>
      <c r="AT986" s="29" t="s">
        <v>121</v>
      </c>
      <c r="AU986" s="29"/>
      <c r="AV986" s="29"/>
      <c r="AW986" s="29" t="s">
        <v>84</v>
      </c>
      <c r="AX986" s="29" t="s">
        <v>84</v>
      </c>
      <c r="AY986" s="30">
        <v>595</v>
      </c>
      <c r="AZ986" s="30">
        <v>689.5</v>
      </c>
      <c r="BA986" s="30">
        <v>531</v>
      </c>
      <c r="BB986" s="30">
        <v>531</v>
      </c>
      <c r="BC986" s="29"/>
      <c r="BD986" s="29"/>
      <c r="BE986" s="30">
        <v>74.48</v>
      </c>
      <c r="BF986" s="30">
        <v>88.4</v>
      </c>
      <c r="BG986" s="30">
        <v>0.46</v>
      </c>
      <c r="BH986" s="30">
        <v>0.46</v>
      </c>
      <c r="BI986" s="30">
        <v>3.5</v>
      </c>
      <c r="BJ986" s="29"/>
      <c r="BK986" s="29"/>
      <c r="BL986" s="29"/>
      <c r="BM986" s="29"/>
      <c r="BN986" s="29"/>
      <c r="BO986" s="29"/>
      <c r="BP986" s="29"/>
      <c r="BQ986" s="30">
        <v>0.48</v>
      </c>
      <c r="BR986" s="30">
        <v>0.48</v>
      </c>
      <c r="BS986" s="30">
        <v>71.81</v>
      </c>
      <c r="BT986" s="29"/>
      <c r="BU986" s="29"/>
      <c r="BV986" s="30">
        <v>0</v>
      </c>
      <c r="BW986" s="28">
        <v>131</v>
      </c>
      <c r="BX986" s="33">
        <f t="shared" si="110"/>
        <v>230.97492</v>
      </c>
      <c r="BY986" s="34">
        <f>IF(COUNTIF($G$2:G986,G986)=1,1,0)</f>
        <v>1</v>
      </c>
      <c r="BZ986" s="34">
        <f t="shared" si="111"/>
        <v>1</v>
      </c>
      <c r="CA986" s="28" t="s">
        <v>3405</v>
      </c>
      <c r="CB986" s="34" t="b">
        <f t="shared" si="116"/>
        <v>0</v>
      </c>
      <c r="CC986" s="34" t="b">
        <f t="shared" si="112"/>
        <v>0</v>
      </c>
      <c r="CD986" s="34" t="b">
        <f t="array" ref="CD986">ISNUMBER(SEARCH("Touch Screen",$AJ986))</f>
        <v>0</v>
      </c>
      <c r="CE986" s="34"/>
      <c r="CF986" s="34"/>
      <c r="CG986" s="32">
        <v>68</v>
      </c>
      <c r="CH986" s="28">
        <v>0</v>
      </c>
      <c r="CI986" s="33">
        <f>('2. AC Monitors'!$A$8*'1. Version 7 Dataset'!$R986)+('1. Version 7 Dataset'!$V986*'2. AC Monitors'!$B$8)+'2. AC Monitors'!$C$8</f>
        <v>111.04426000000001</v>
      </c>
      <c r="CJ986" s="35">
        <f>BX986-('2. AC Monitors'!$B$8*V986)</f>
        <v>222.15492</v>
      </c>
      <c r="CK986" s="33">
        <f>IF($CH986=0,CJ986,CJ986-('2. AC Monitors'!$A$15*'1. Version 7 Dataset'!$CG986))</f>
        <v>222.15492</v>
      </c>
      <c r="CL986" s="33">
        <f>IF($CC986=TRUE,'1. Version 7 Dataset'!CK986-($CI986*'2. AC Monitors'!$B$15),'1. Version 7 Dataset'!CK986)</f>
        <v>222.15492</v>
      </c>
      <c r="CM986" s="33">
        <f>IF($CD986=TRUE,CL986-($CI986*'2. AC Monitors'!$D$15),CL986)</f>
        <v>222.15492</v>
      </c>
      <c r="CN986" s="33">
        <f>IF($CB986=TRUE,CM986-($CI986*'2. AC Monitors'!$E$15),CM986)</f>
        <v>222.15492</v>
      </c>
      <c r="CO986" s="33">
        <f>IF($CA986="DC",CN986+(CI986*(1-'2. AC Monitors'!$D$21)),CN986)</f>
        <v>222.15492</v>
      </c>
      <c r="CP986" s="35">
        <f>('2. AC Monitors'!$A$8*'1. Version 7 Dataset'!$R986)+'2. AC Monitors'!$C$8</f>
        <v>102.22426</v>
      </c>
      <c r="CQ986" s="35">
        <f t="shared" si="113"/>
        <v>0</v>
      </c>
      <c r="CR986" s="33">
        <f>(IF(CD986=TRUE,CI986+(CI986*'2. AC Monitors'!$D$15),'1. Version 7 Dataset'!CI986))*0.85</f>
        <v>94.38762100000001</v>
      </c>
      <c r="CS986" s="35">
        <f t="shared" si="114"/>
        <v>0</v>
      </c>
      <c r="CT986" s="35">
        <f>($AZ986*$R986*'3. Signage Displays'!$A$7)+'3. Signage Displays'!$B$7*TANH('3. Signage Displays'!$C$7*('1. Version 7 Dataset'!$R986+'3. Signage Displays'!$D$7)+'3. Signage Displays'!$E$7)+'3. Signage Displays'!$F$7</f>
        <v>81.257272502561989</v>
      </c>
      <c r="CU986" s="36">
        <f>($AZ986*$R986*'3. Signage Displays'!$A$7)</f>
        <v>21.300861400000002</v>
      </c>
      <c r="CV986" s="37">
        <f>BE986-(AZ986*R986*'3. Signage Displays'!$A$7)</f>
        <v>53.179138600000002</v>
      </c>
      <c r="CW986" s="37">
        <f>IF(CC986=TRUE,CV986-(CT986*'3. Signage Displays'!$A$12),CV986)</f>
        <v>53.179138600000002</v>
      </c>
      <c r="CX986" s="38">
        <f>'3. Signage Displays'!$B$7*TANH('3. Signage Displays'!$C$7*('1. Version 7 Dataset'!R986+'3. Signage Displays'!$D$7)+'3. Signage Displays'!$E$7)+'3. Signage Displays'!$F$7</f>
        <v>59.956411102561979</v>
      </c>
      <c r="CY986" s="28">
        <f t="shared" si="115"/>
        <v>1</v>
      </c>
    </row>
    <row r="987" spans="1:103" s="17" customFormat="1" ht="19.5" customHeight="1">
      <c r="A987" s="28">
        <v>188</v>
      </c>
      <c r="B987" s="29" t="s">
        <v>2820</v>
      </c>
      <c r="C987" s="29" t="s">
        <v>2831</v>
      </c>
      <c r="D987" s="29" t="s">
        <v>2830</v>
      </c>
      <c r="E987" s="29" t="s">
        <v>2824</v>
      </c>
      <c r="F987" s="29" t="s">
        <v>2831</v>
      </c>
      <c r="G987" s="29" t="s">
        <v>2830</v>
      </c>
      <c r="H987" s="29"/>
      <c r="I987" s="29" t="s">
        <v>554</v>
      </c>
      <c r="J987" s="29" t="s">
        <v>88</v>
      </c>
      <c r="K987" s="29" t="s">
        <v>2825</v>
      </c>
      <c r="L987" s="29" t="s">
        <v>80</v>
      </c>
      <c r="M987" s="29"/>
      <c r="N987" s="30">
        <v>5000</v>
      </c>
      <c r="O987" s="30">
        <v>31.6</v>
      </c>
      <c r="P987" s="30">
        <v>56.3</v>
      </c>
      <c r="Q987" s="31">
        <v>64.5</v>
      </c>
      <c r="R987" s="30">
        <v>1778.91</v>
      </c>
      <c r="S987" s="30">
        <v>1.78</v>
      </c>
      <c r="T987" s="30">
        <v>1080</v>
      </c>
      <c r="U987" s="30">
        <v>1920</v>
      </c>
      <c r="V987" s="32">
        <v>2.1</v>
      </c>
      <c r="W987" s="30">
        <v>1166</v>
      </c>
      <c r="X987" s="30">
        <v>60</v>
      </c>
      <c r="Y987" s="30">
        <v>72</v>
      </c>
      <c r="Z987" s="29" t="s">
        <v>86</v>
      </c>
      <c r="AA987" s="29" t="s">
        <v>86</v>
      </c>
      <c r="AB987" s="29"/>
      <c r="AC987" s="29"/>
      <c r="AD987" s="29" t="s">
        <v>84</v>
      </c>
      <c r="AE987" s="29" t="s">
        <v>83</v>
      </c>
      <c r="AF987" s="29" t="s">
        <v>2826</v>
      </c>
      <c r="AG987" s="29" t="s">
        <v>2827</v>
      </c>
      <c r="AH987" s="29" t="s">
        <v>2828</v>
      </c>
      <c r="AI987" s="29"/>
      <c r="AJ987" s="29" t="s">
        <v>760</v>
      </c>
      <c r="AK987" s="29" t="s">
        <v>761</v>
      </c>
      <c r="AL987" s="29" t="s">
        <v>87</v>
      </c>
      <c r="AM987" s="29" t="s">
        <v>2827</v>
      </c>
      <c r="AN987" s="29" t="s">
        <v>86</v>
      </c>
      <c r="AO987" s="29" t="s">
        <v>86</v>
      </c>
      <c r="AP987" s="29" t="s">
        <v>86</v>
      </c>
      <c r="AQ987" s="29" t="s">
        <v>96</v>
      </c>
      <c r="AR987" s="29"/>
      <c r="AS987" s="29" t="s">
        <v>84</v>
      </c>
      <c r="AT987" s="29" t="s">
        <v>2829</v>
      </c>
      <c r="AU987" s="29"/>
      <c r="AV987" s="30">
        <v>60</v>
      </c>
      <c r="AW987" s="29" t="s">
        <v>84</v>
      </c>
      <c r="AX987" s="29" t="s">
        <v>84</v>
      </c>
      <c r="AY987" s="30">
        <v>375</v>
      </c>
      <c r="AZ987" s="30">
        <v>344.3</v>
      </c>
      <c r="BA987" s="30">
        <v>235</v>
      </c>
      <c r="BB987" s="30">
        <v>258</v>
      </c>
      <c r="BC987" s="29"/>
      <c r="BD987" s="29"/>
      <c r="BE987" s="30">
        <v>115.39</v>
      </c>
      <c r="BF987" s="30">
        <v>135.19999999999999</v>
      </c>
      <c r="BG987" s="30">
        <v>1.73</v>
      </c>
      <c r="BH987" s="30">
        <v>1.83</v>
      </c>
      <c r="BI987" s="30">
        <v>2.2999999999999998</v>
      </c>
      <c r="BJ987" s="30">
        <v>0</v>
      </c>
      <c r="BK987" s="29"/>
      <c r="BL987" s="29"/>
      <c r="BM987" s="29"/>
      <c r="BN987" s="29"/>
      <c r="BO987" s="29"/>
      <c r="BP987" s="30">
        <v>0</v>
      </c>
      <c r="BQ987" s="30">
        <v>1.93</v>
      </c>
      <c r="BR987" s="30">
        <v>1.93</v>
      </c>
      <c r="BS987" s="30">
        <v>115.48</v>
      </c>
      <c r="BT987" s="29"/>
      <c r="BU987" s="29"/>
      <c r="BV987" s="30">
        <v>0</v>
      </c>
      <c r="BW987" s="28">
        <v>188</v>
      </c>
      <c r="BX987" s="33">
        <f t="shared" si="110"/>
        <v>363.63635999999997</v>
      </c>
      <c r="BY987" s="34">
        <f>IF(COUNTIF($G$2:G987,G987)=1,1,0)</f>
        <v>1</v>
      </c>
      <c r="BZ987" s="34">
        <f t="shared" si="111"/>
        <v>1</v>
      </c>
      <c r="CA987" s="28" t="s">
        <v>3405</v>
      </c>
      <c r="CB987" s="34" t="b">
        <f t="shared" si="116"/>
        <v>0</v>
      </c>
      <c r="CC987" s="34" t="b">
        <f t="shared" si="112"/>
        <v>0</v>
      </c>
      <c r="CD987" s="34" t="b">
        <f t="array" ref="CD987">ISNUMBER(SEARCH("Touch Screen",$AJ987))</f>
        <v>1</v>
      </c>
      <c r="CE987" s="34"/>
      <c r="CF987" s="34"/>
      <c r="CG987" s="32">
        <v>72</v>
      </c>
      <c r="CH987" s="28">
        <v>0</v>
      </c>
      <c r="CI987" s="33">
        <f>('2. AC Monitors'!$A$8*'1. Version 7 Dataset'!$R987)+('1. Version 7 Dataset'!$V987*'2. AC Monitors'!$B$8)+'2. AC Monitors'!$C$8</f>
        <v>233.84701999999999</v>
      </c>
      <c r="CJ987" s="35">
        <f>BX987-('2. AC Monitors'!$B$8*V987)</f>
        <v>354.81635999999997</v>
      </c>
      <c r="CK987" s="33">
        <f>IF($CH987=0,CJ987,CJ987-('2. AC Monitors'!$A$15*'1. Version 7 Dataset'!$CG987))</f>
        <v>354.81635999999997</v>
      </c>
      <c r="CL987" s="33">
        <f>IF($CC987=TRUE,'1. Version 7 Dataset'!CK987-($CI987*'2. AC Monitors'!$B$15),'1. Version 7 Dataset'!CK987)</f>
        <v>354.81635999999997</v>
      </c>
      <c r="CM987" s="33">
        <f>IF($CD987=TRUE,CL987-($CI987*'2. AC Monitors'!$D$15),CL987)</f>
        <v>319.739307</v>
      </c>
      <c r="CN987" s="33">
        <f>IF($CB987=TRUE,CM987-($CI987*'2. AC Monitors'!$E$15),CM987)</f>
        <v>319.739307</v>
      </c>
      <c r="CO987" s="33">
        <f>IF($CA987="DC",CN987+(CI987*(1-'2. AC Monitors'!$D$21)),CN987)</f>
        <v>319.739307</v>
      </c>
      <c r="CP987" s="35">
        <f>('2. AC Monitors'!$A$8*'1. Version 7 Dataset'!$R987)+'2. AC Monitors'!$C$8</f>
        <v>225.02701999999999</v>
      </c>
      <c r="CQ987" s="35">
        <f t="shared" si="113"/>
        <v>0</v>
      </c>
      <c r="CR987" s="33">
        <f>(IF(CD987=TRUE,CI987+(CI987*'2. AC Monitors'!$D$15),'1. Version 7 Dataset'!CI987))*0.85</f>
        <v>228.58546204999996</v>
      </c>
      <c r="CS987" s="35">
        <f t="shared" si="114"/>
        <v>0</v>
      </c>
      <c r="CT987" s="35">
        <f>($AZ987*$R987*'3. Signage Displays'!$A$7)+'3. Signage Displays'!$B$7*TANH('3. Signage Displays'!$C$7*('1. Version 7 Dataset'!$R987+'3. Signage Displays'!$D$7)+'3. Signage Displays'!$E$7)+'3. Signage Displays'!$F$7</f>
        <v>127.39330556686934</v>
      </c>
      <c r="CU987" s="36">
        <f>($AZ987*$R987*'3. Signage Displays'!$A$7)</f>
        <v>24.499148520000006</v>
      </c>
      <c r="CV987" s="37">
        <f>BE987-(AZ987*R987*'3. Signage Displays'!$A$7)</f>
        <v>90.890851479999995</v>
      </c>
      <c r="CW987" s="37">
        <f>IF(CC987=TRUE,CV987-(CT987*'3. Signage Displays'!$A$12),CV987)</f>
        <v>90.890851479999995</v>
      </c>
      <c r="CX987" s="38">
        <f>'3. Signage Displays'!$B$7*TANH('3. Signage Displays'!$C$7*('1. Version 7 Dataset'!R987+'3. Signage Displays'!$D$7)+'3. Signage Displays'!$E$7)+'3. Signage Displays'!$F$7</f>
        <v>102.89415704686934</v>
      </c>
      <c r="CY987" s="28">
        <f t="shared" si="115"/>
        <v>1</v>
      </c>
    </row>
    <row r="988" spans="1:103" s="17" customFormat="1" ht="19.5" customHeight="1">
      <c r="A988" s="28">
        <v>195</v>
      </c>
      <c r="B988" s="29" t="s">
        <v>1132</v>
      </c>
      <c r="C988" s="29" t="s">
        <v>1154</v>
      </c>
      <c r="D988" s="29" t="s">
        <v>1155</v>
      </c>
      <c r="E988" s="29" t="s">
        <v>1135</v>
      </c>
      <c r="F988" s="29" t="s">
        <v>1154</v>
      </c>
      <c r="G988" s="29" t="s">
        <v>1155</v>
      </c>
      <c r="H988" s="29"/>
      <c r="I988" s="29" t="s">
        <v>554</v>
      </c>
      <c r="J988" s="29" t="s">
        <v>88</v>
      </c>
      <c r="K988" s="29" t="s">
        <v>158</v>
      </c>
      <c r="L988" s="29" t="s">
        <v>80</v>
      </c>
      <c r="M988" s="29" t="s">
        <v>105</v>
      </c>
      <c r="N988" s="30">
        <v>1100</v>
      </c>
      <c r="O988" s="30">
        <v>26.8</v>
      </c>
      <c r="P988" s="30">
        <v>47.6</v>
      </c>
      <c r="Q988" s="31">
        <v>54.6</v>
      </c>
      <c r="R988" s="30">
        <v>1275.67</v>
      </c>
      <c r="S988" s="30">
        <v>1.78</v>
      </c>
      <c r="T988" s="30">
        <v>1080</v>
      </c>
      <c r="U988" s="30">
        <v>1920</v>
      </c>
      <c r="V988" s="32">
        <v>2.1</v>
      </c>
      <c r="W988" s="30">
        <v>1625</v>
      </c>
      <c r="X988" s="30">
        <v>60</v>
      </c>
      <c r="Y988" s="30">
        <v>33.200000000000003</v>
      </c>
      <c r="Z988" s="29" t="s">
        <v>86</v>
      </c>
      <c r="AA988" s="29" t="s">
        <v>86</v>
      </c>
      <c r="AB988" s="29"/>
      <c r="AC988" s="29"/>
      <c r="AD988" s="29" t="s">
        <v>84</v>
      </c>
      <c r="AE988" s="29" t="s">
        <v>83</v>
      </c>
      <c r="AF988" s="29" t="s">
        <v>1156</v>
      </c>
      <c r="AG988" s="29" t="s">
        <v>1157</v>
      </c>
      <c r="AH988" s="29" t="s">
        <v>383</v>
      </c>
      <c r="AI988" s="29" t="s">
        <v>105</v>
      </c>
      <c r="AJ988" s="29" t="s">
        <v>383</v>
      </c>
      <c r="AK988" s="29" t="s">
        <v>86</v>
      </c>
      <c r="AL988" s="29" t="s">
        <v>87</v>
      </c>
      <c r="AM988" s="29" t="s">
        <v>1157</v>
      </c>
      <c r="AN988" s="29" t="s">
        <v>86</v>
      </c>
      <c r="AO988" s="29" t="s">
        <v>86</v>
      </c>
      <c r="AP988" s="29" t="s">
        <v>86</v>
      </c>
      <c r="AQ988" s="29" t="s">
        <v>96</v>
      </c>
      <c r="AR988" s="29" t="s">
        <v>105</v>
      </c>
      <c r="AS988" s="29" t="s">
        <v>84</v>
      </c>
      <c r="AT988" s="29" t="s">
        <v>89</v>
      </c>
      <c r="AU988" s="29" t="s">
        <v>105</v>
      </c>
      <c r="AV988" s="30">
        <v>0</v>
      </c>
      <c r="AW988" s="29" t="s">
        <v>84</v>
      </c>
      <c r="AX988" s="29" t="s">
        <v>84</v>
      </c>
      <c r="AY988" s="30">
        <v>450</v>
      </c>
      <c r="AZ988" s="30">
        <v>418</v>
      </c>
      <c r="BA988" s="30">
        <v>295</v>
      </c>
      <c r="BB988" s="30">
        <v>292.5</v>
      </c>
      <c r="BC988" s="29"/>
      <c r="BD988" s="29"/>
      <c r="BE988" s="30">
        <v>66.069999999999993</v>
      </c>
      <c r="BF988" s="30">
        <v>116.4</v>
      </c>
      <c r="BG988" s="30">
        <v>0.4</v>
      </c>
      <c r="BH988" s="30">
        <v>0.4</v>
      </c>
      <c r="BI988" s="30">
        <v>2</v>
      </c>
      <c r="BJ988" s="30">
        <v>0</v>
      </c>
      <c r="BK988" s="29"/>
      <c r="BL988" s="29"/>
      <c r="BM988" s="29"/>
      <c r="BN988" s="29"/>
      <c r="BO988" s="29"/>
      <c r="BP988" s="30">
        <v>0</v>
      </c>
      <c r="BQ988" s="30">
        <v>0.45</v>
      </c>
      <c r="BR988" s="30">
        <v>0.45</v>
      </c>
      <c r="BS988" s="30">
        <v>65.34</v>
      </c>
      <c r="BT988" s="29"/>
      <c r="BU988" s="29"/>
      <c r="BV988" s="30">
        <v>0</v>
      </c>
      <c r="BW988" s="28">
        <v>195</v>
      </c>
      <c r="BX988" s="33">
        <f t="shared" si="110"/>
        <v>204.84822</v>
      </c>
      <c r="BY988" s="34">
        <f>IF(COUNTIF($G$2:G988,G988)=1,1,0)</f>
        <v>1</v>
      </c>
      <c r="BZ988" s="34">
        <f t="shared" si="111"/>
        <v>1</v>
      </c>
      <c r="CA988" s="28" t="s">
        <v>3405</v>
      </c>
      <c r="CB988" s="34" t="b">
        <f t="shared" si="116"/>
        <v>0</v>
      </c>
      <c r="CC988" s="34" t="b">
        <f t="shared" si="112"/>
        <v>0</v>
      </c>
      <c r="CD988" s="34" t="b">
        <f t="array" ref="CD988">ISNUMBER(SEARCH("Touch Screen",$AJ988))</f>
        <v>1</v>
      </c>
      <c r="CE988" s="34"/>
      <c r="CF988" s="34"/>
      <c r="CG988" s="32">
        <v>33.200000000000003</v>
      </c>
      <c r="CH988" s="28">
        <v>0</v>
      </c>
      <c r="CI988" s="33">
        <f>('2. AC Monitors'!$A$8*'1. Version 7 Dataset'!$R988)+('1. Version 7 Dataset'!$V988*'2. AC Monitors'!$B$8)+'2. AC Monitors'!$C$8</f>
        <v>172.45174</v>
      </c>
      <c r="CJ988" s="35">
        <f>BX988-('2. AC Monitors'!$B$8*V988)</f>
        <v>196.02822</v>
      </c>
      <c r="CK988" s="33">
        <f>IF($CH988=0,CJ988,CJ988-('2. AC Monitors'!$A$15*'1. Version 7 Dataset'!$CG988))</f>
        <v>196.02822</v>
      </c>
      <c r="CL988" s="33">
        <f>IF($CC988=TRUE,'1. Version 7 Dataset'!CK988-($CI988*'2. AC Monitors'!$B$15),'1. Version 7 Dataset'!CK988)</f>
        <v>196.02822</v>
      </c>
      <c r="CM988" s="33">
        <f>IF($CD988=TRUE,CL988-($CI988*'2. AC Monitors'!$D$15),CL988)</f>
        <v>170.160459</v>
      </c>
      <c r="CN988" s="33">
        <f>IF($CB988=TRUE,CM988-($CI988*'2. AC Monitors'!$E$15),CM988)</f>
        <v>170.160459</v>
      </c>
      <c r="CO988" s="33">
        <f>IF($CA988="DC",CN988+(CI988*(1-'2. AC Monitors'!$D$21)),CN988)</f>
        <v>170.160459</v>
      </c>
      <c r="CP988" s="35">
        <f>('2. AC Monitors'!$A$8*'1. Version 7 Dataset'!$R988)+'2. AC Monitors'!$C$8</f>
        <v>163.63174000000001</v>
      </c>
      <c r="CQ988" s="35">
        <f t="shared" si="113"/>
        <v>0</v>
      </c>
      <c r="CR988" s="33">
        <f>(IF(CD988=TRUE,CI988+(CI988*'2. AC Monitors'!$D$15),'1. Version 7 Dataset'!CI988))*0.85</f>
        <v>168.57157584999999</v>
      </c>
      <c r="CS988" s="35">
        <f t="shared" si="114"/>
        <v>0</v>
      </c>
      <c r="CT988" s="35">
        <f>($AZ988*$R988*'3. Signage Displays'!$A$7)+'3. Signage Displays'!$B$7*TANH('3. Signage Displays'!$C$7*('1. Version 7 Dataset'!$R988+'3. Signage Displays'!$D$7)+'3. Signage Displays'!$E$7)+'3. Signage Displays'!$F$7</f>
        <v>105.59006762815501</v>
      </c>
      <c r="CU988" s="36">
        <f>($AZ988*$R988*'3. Signage Displays'!$A$7)</f>
        <v>21.329202400000003</v>
      </c>
      <c r="CV988" s="37">
        <f>BE988-(AZ988*R988*'3. Signage Displays'!$A$7)</f>
        <v>44.740797599999993</v>
      </c>
      <c r="CW988" s="37">
        <f>IF(CC988=TRUE,CV988-(CT988*'3. Signage Displays'!$A$12),CV988)</f>
        <v>44.740797599999993</v>
      </c>
      <c r="CX988" s="38">
        <f>'3. Signage Displays'!$B$7*TANH('3. Signage Displays'!$C$7*('1. Version 7 Dataset'!R988+'3. Signage Displays'!$D$7)+'3. Signage Displays'!$E$7)+'3. Signage Displays'!$F$7</f>
        <v>84.260865228155012</v>
      </c>
      <c r="CY988" s="28">
        <f t="shared" si="115"/>
        <v>1</v>
      </c>
    </row>
    <row r="989" spans="1:103" s="17" customFormat="1" ht="19.5" customHeight="1">
      <c r="A989" s="28">
        <v>208</v>
      </c>
      <c r="B989" s="29" t="s">
        <v>2545</v>
      </c>
      <c r="C989" s="29" t="s">
        <v>2633</v>
      </c>
      <c r="D989" s="29" t="s">
        <v>2633</v>
      </c>
      <c r="E989" s="29" t="s">
        <v>2547</v>
      </c>
      <c r="F989" s="29" t="s">
        <v>2633</v>
      </c>
      <c r="G989" s="29" t="s">
        <v>2633</v>
      </c>
      <c r="H989" s="29"/>
      <c r="I989" s="29" t="s">
        <v>554</v>
      </c>
      <c r="J989" s="29" t="s">
        <v>88</v>
      </c>
      <c r="K989" s="29"/>
      <c r="L989" s="29" t="s">
        <v>80</v>
      </c>
      <c r="M989" s="29"/>
      <c r="N989" s="30">
        <v>4000</v>
      </c>
      <c r="O989" s="30">
        <v>23.3</v>
      </c>
      <c r="P989" s="30">
        <v>41.5</v>
      </c>
      <c r="Q989" s="31">
        <v>47.6</v>
      </c>
      <c r="R989" s="30">
        <v>968.16</v>
      </c>
      <c r="S989" s="30">
        <v>1.78</v>
      </c>
      <c r="T989" s="30">
        <v>1080</v>
      </c>
      <c r="U989" s="30">
        <v>1920</v>
      </c>
      <c r="V989" s="32">
        <v>2.1</v>
      </c>
      <c r="W989" s="30">
        <v>2142</v>
      </c>
      <c r="X989" s="30">
        <v>60</v>
      </c>
      <c r="Y989" s="30">
        <v>0.4</v>
      </c>
      <c r="Z989" s="29" t="s">
        <v>81</v>
      </c>
      <c r="AA989" s="29" t="s">
        <v>86</v>
      </c>
      <c r="AB989" s="29"/>
      <c r="AC989" s="29"/>
      <c r="AD989" s="29" t="s">
        <v>84</v>
      </c>
      <c r="AE989" s="29" t="s">
        <v>84</v>
      </c>
      <c r="AF989" s="29" t="s">
        <v>1156</v>
      </c>
      <c r="AG989" s="29" t="s">
        <v>2634</v>
      </c>
      <c r="AH989" s="29" t="s">
        <v>737</v>
      </c>
      <c r="AI989" s="29"/>
      <c r="AJ989" s="29" t="s">
        <v>2635</v>
      </c>
      <c r="AK989" s="29" t="s">
        <v>86</v>
      </c>
      <c r="AL989" s="29" t="s">
        <v>87</v>
      </c>
      <c r="AM989" s="29" t="s">
        <v>2634</v>
      </c>
      <c r="AN989" s="29" t="s">
        <v>86</v>
      </c>
      <c r="AO989" s="29" t="s">
        <v>86</v>
      </c>
      <c r="AP989" s="29" t="s">
        <v>86</v>
      </c>
      <c r="AQ989" s="29" t="s">
        <v>96</v>
      </c>
      <c r="AR989" s="29"/>
      <c r="AS989" s="29" t="s">
        <v>84</v>
      </c>
      <c r="AT989" s="29" t="s">
        <v>89</v>
      </c>
      <c r="AU989" s="29"/>
      <c r="AV989" s="30">
        <v>1</v>
      </c>
      <c r="AW989" s="29" t="s">
        <v>84</v>
      </c>
      <c r="AX989" s="29" t="s">
        <v>84</v>
      </c>
      <c r="AY989" s="30">
        <v>700</v>
      </c>
      <c r="AZ989" s="30">
        <v>837</v>
      </c>
      <c r="BA989" s="30">
        <v>465</v>
      </c>
      <c r="BB989" s="30">
        <v>455</v>
      </c>
      <c r="BC989" s="30">
        <v>52.71</v>
      </c>
      <c r="BD989" s="30">
        <v>106.07</v>
      </c>
      <c r="BE989" s="30">
        <v>105.56</v>
      </c>
      <c r="BF989" s="30">
        <v>117.8</v>
      </c>
      <c r="BG989" s="30">
        <v>1.66</v>
      </c>
      <c r="BH989" s="30">
        <v>0</v>
      </c>
      <c r="BI989" s="30">
        <v>3.5</v>
      </c>
      <c r="BJ989" s="30">
        <v>0</v>
      </c>
      <c r="BK989" s="30">
        <v>333.1</v>
      </c>
      <c r="BL989" s="30">
        <v>333.1</v>
      </c>
      <c r="BM989" s="30">
        <v>96.4</v>
      </c>
      <c r="BN989" s="30">
        <v>52.71</v>
      </c>
      <c r="BO989" s="30">
        <v>106.07</v>
      </c>
      <c r="BP989" s="30">
        <v>0</v>
      </c>
      <c r="BQ989" s="30">
        <v>1.66</v>
      </c>
      <c r="BR989" s="30">
        <v>0</v>
      </c>
      <c r="BS989" s="30">
        <v>105.72</v>
      </c>
      <c r="BT989" s="30">
        <v>333.59</v>
      </c>
      <c r="BU989" s="29"/>
      <c r="BV989" s="30">
        <v>0</v>
      </c>
      <c r="BW989" s="28">
        <v>208</v>
      </c>
      <c r="BX989" s="33">
        <f t="shared" si="110"/>
        <v>333.09899999999999</v>
      </c>
      <c r="BY989" s="34">
        <f>IF(COUNTIF($G$2:G989,G989)=1,1,0)</f>
        <v>1</v>
      </c>
      <c r="BZ989" s="34">
        <f t="shared" si="111"/>
        <v>1</v>
      </c>
      <c r="CA989" s="28" t="s">
        <v>3405</v>
      </c>
      <c r="CB989" s="34" t="b">
        <f t="shared" si="116"/>
        <v>0</v>
      </c>
      <c r="CC989" s="34" t="b">
        <f t="shared" si="112"/>
        <v>1</v>
      </c>
      <c r="CD989" s="34" t="b">
        <f t="array" ref="CD989">ISNUMBER(SEARCH("Touch Screen",$AJ989))</f>
        <v>0</v>
      </c>
      <c r="CE989" s="34"/>
      <c r="CF989" s="34"/>
      <c r="CG989" s="32">
        <v>40</v>
      </c>
      <c r="CH989" s="28">
        <v>0</v>
      </c>
      <c r="CI989" s="33">
        <f>('2. AC Monitors'!$A$8*'1. Version 7 Dataset'!$R989)+('1. Version 7 Dataset'!$V989*'2. AC Monitors'!$B$8)+'2. AC Monitors'!$C$8</f>
        <v>134.93552</v>
      </c>
      <c r="CJ989" s="35">
        <f>BX989-('2. AC Monitors'!$B$8*V989)</f>
        <v>324.279</v>
      </c>
      <c r="CK989" s="33">
        <f>IF($CH989=0,CJ989,CJ989-('2. AC Monitors'!$A$15*'1. Version 7 Dataset'!$CG989))</f>
        <v>324.279</v>
      </c>
      <c r="CL989" s="33">
        <f>IF($CC989=TRUE,'1. Version 7 Dataset'!CK989-($CI989*'2. AC Monitors'!$B$15),'1. Version 7 Dataset'!CK989)</f>
        <v>317.53222399999999</v>
      </c>
      <c r="CM989" s="33">
        <f>IF($CD989=TRUE,CL989-($CI989*'2. AC Monitors'!$D$15),CL989)</f>
        <v>317.53222399999999</v>
      </c>
      <c r="CN989" s="33">
        <f>IF($CB989=TRUE,CM989-($CI989*'2. AC Monitors'!$E$15),CM989)</f>
        <v>317.53222399999999</v>
      </c>
      <c r="CO989" s="33">
        <f>IF($CA989="DC",CN989+(CI989*(1-'2. AC Monitors'!$D$21)),CN989)</f>
        <v>317.53222399999999</v>
      </c>
      <c r="CP989" s="35">
        <f>('2. AC Monitors'!$A$8*'1. Version 7 Dataset'!$R989)+'2. AC Monitors'!$C$8</f>
        <v>126.11551999999999</v>
      </c>
      <c r="CQ989" s="35">
        <f t="shared" si="113"/>
        <v>0</v>
      </c>
      <c r="CR989" s="33">
        <f>(IF(CD989=TRUE,CI989+(CI989*'2. AC Monitors'!$D$15),'1. Version 7 Dataset'!CI989))*0.85</f>
        <v>114.69519199999999</v>
      </c>
      <c r="CS989" s="35">
        <f t="shared" si="114"/>
        <v>0</v>
      </c>
      <c r="CT989" s="35">
        <f>($AZ989*$R989*'3. Signage Displays'!$A$7)+'3. Signage Displays'!$B$7*TANH('3. Signage Displays'!$C$7*('1. Version 7 Dataset'!$R989+'3. Signage Displays'!$D$7)+'3. Signage Displays'!$E$7)+'3. Signage Displays'!$F$7</f>
        <v>102.45647246332327</v>
      </c>
      <c r="CU989" s="36">
        <f>($AZ989*$R989*'3. Signage Displays'!$A$7)</f>
        <v>32.4139968</v>
      </c>
      <c r="CV989" s="37">
        <f>BE989-(AZ989*R989*'3. Signage Displays'!$A$7)</f>
        <v>73.146003199999996</v>
      </c>
      <c r="CW989" s="37">
        <f>IF(CC989=TRUE,CV989-(CT989*'3. Signage Displays'!$A$12),CV989)</f>
        <v>68.023179576833826</v>
      </c>
      <c r="CX989" s="38">
        <f>'3. Signage Displays'!$B$7*TANH('3. Signage Displays'!$C$7*('1. Version 7 Dataset'!$R989+'3. Signage Displays'!$D$7)+'3. Signage Displays'!$E$7)+'3. Signage Displays'!$F$7</f>
        <v>70.042475663323273</v>
      </c>
      <c r="CY989" s="28">
        <f t="shared" si="115"/>
        <v>1</v>
      </c>
    </row>
    <row r="990" spans="1:103" s="17" customFormat="1" ht="19.5" customHeight="1">
      <c r="A990" s="28">
        <v>209</v>
      </c>
      <c r="B990" s="29" t="s">
        <v>2545</v>
      </c>
      <c r="C990" s="29" t="s">
        <v>2633</v>
      </c>
      <c r="D990" s="29" t="s">
        <v>2633</v>
      </c>
      <c r="E990" s="29" t="s">
        <v>2547</v>
      </c>
      <c r="F990" s="29" t="s">
        <v>2633</v>
      </c>
      <c r="G990" s="29" t="s">
        <v>2633</v>
      </c>
      <c r="H990" s="29"/>
      <c r="I990" s="29" t="s">
        <v>554</v>
      </c>
      <c r="J990" s="29" t="s">
        <v>88</v>
      </c>
      <c r="K990" s="29"/>
      <c r="L990" s="29" t="s">
        <v>80</v>
      </c>
      <c r="M990" s="29"/>
      <c r="N990" s="30">
        <v>4000</v>
      </c>
      <c r="O990" s="30">
        <v>23.3</v>
      </c>
      <c r="P990" s="30">
        <v>41.5</v>
      </c>
      <c r="Q990" s="31">
        <v>47.6</v>
      </c>
      <c r="R990" s="30">
        <v>968.16</v>
      </c>
      <c r="S990" s="30">
        <v>1.78</v>
      </c>
      <c r="T990" s="30">
        <v>1080</v>
      </c>
      <c r="U990" s="30">
        <v>1920</v>
      </c>
      <c r="V990" s="32">
        <v>2.1</v>
      </c>
      <c r="W990" s="30">
        <v>2142</v>
      </c>
      <c r="X990" s="30">
        <v>60</v>
      </c>
      <c r="Y990" s="30">
        <v>0.4</v>
      </c>
      <c r="Z990" s="29" t="s">
        <v>81</v>
      </c>
      <c r="AA990" s="29" t="s">
        <v>86</v>
      </c>
      <c r="AB990" s="29"/>
      <c r="AC990" s="29"/>
      <c r="AD990" s="29" t="s">
        <v>84</v>
      </c>
      <c r="AE990" s="29" t="s">
        <v>84</v>
      </c>
      <c r="AF990" s="29" t="s">
        <v>1156</v>
      </c>
      <c r="AG990" s="29" t="s">
        <v>2634</v>
      </c>
      <c r="AH990" s="29" t="s">
        <v>737</v>
      </c>
      <c r="AI990" s="29"/>
      <c r="AJ990" s="29" t="s">
        <v>2635</v>
      </c>
      <c r="AK990" s="29" t="s">
        <v>86</v>
      </c>
      <c r="AL990" s="29" t="s">
        <v>87</v>
      </c>
      <c r="AM990" s="29" t="s">
        <v>2634</v>
      </c>
      <c r="AN990" s="29" t="s">
        <v>86</v>
      </c>
      <c r="AO990" s="29" t="s">
        <v>86</v>
      </c>
      <c r="AP990" s="29" t="s">
        <v>86</v>
      </c>
      <c r="AQ990" s="29" t="s">
        <v>96</v>
      </c>
      <c r="AR990" s="29"/>
      <c r="AS990" s="29" t="s">
        <v>84</v>
      </c>
      <c r="AT990" s="29" t="s">
        <v>89</v>
      </c>
      <c r="AU990" s="29"/>
      <c r="AV990" s="30">
        <v>1</v>
      </c>
      <c r="AW990" s="29" t="s">
        <v>84</v>
      </c>
      <c r="AX990" s="29" t="s">
        <v>84</v>
      </c>
      <c r="AY990" s="30">
        <v>700</v>
      </c>
      <c r="AZ990" s="30">
        <v>837</v>
      </c>
      <c r="BA990" s="30">
        <v>465</v>
      </c>
      <c r="BB990" s="30">
        <v>455</v>
      </c>
      <c r="BC990" s="30">
        <v>52.71</v>
      </c>
      <c r="BD990" s="30">
        <v>106.07</v>
      </c>
      <c r="BE990" s="30">
        <v>105.56</v>
      </c>
      <c r="BF990" s="30">
        <v>117.8</v>
      </c>
      <c r="BG990" s="30">
        <v>1.66</v>
      </c>
      <c r="BH990" s="30">
        <v>0</v>
      </c>
      <c r="BI990" s="30">
        <v>3.5</v>
      </c>
      <c r="BJ990" s="30">
        <v>0</v>
      </c>
      <c r="BK990" s="30">
        <v>333.1</v>
      </c>
      <c r="BL990" s="30">
        <v>333.1</v>
      </c>
      <c r="BM990" s="30">
        <v>96.4</v>
      </c>
      <c r="BN990" s="30">
        <v>52.71</v>
      </c>
      <c r="BO990" s="30">
        <v>106.07</v>
      </c>
      <c r="BP990" s="30">
        <v>0</v>
      </c>
      <c r="BQ990" s="30">
        <v>1.66</v>
      </c>
      <c r="BR990" s="30">
        <v>0</v>
      </c>
      <c r="BS990" s="30">
        <v>105.72</v>
      </c>
      <c r="BT990" s="30">
        <v>333.59</v>
      </c>
      <c r="BU990" s="29"/>
      <c r="BV990" s="30">
        <v>0</v>
      </c>
      <c r="BW990" s="28">
        <v>209</v>
      </c>
      <c r="BX990" s="33">
        <f t="shared" si="110"/>
        <v>333.09899999999999</v>
      </c>
      <c r="BY990" s="34">
        <f>IF(COUNTIF($G$2:G990,G990)=1,1,0)</f>
        <v>0</v>
      </c>
      <c r="BZ990" s="34">
        <f t="shared" si="111"/>
        <v>1</v>
      </c>
      <c r="CA990" s="28" t="s">
        <v>3405</v>
      </c>
      <c r="CB990" s="34" t="b">
        <f t="shared" si="116"/>
        <v>0</v>
      </c>
      <c r="CC990" s="34" t="b">
        <f t="shared" si="112"/>
        <v>1</v>
      </c>
      <c r="CD990" s="34" t="b">
        <f t="array" ref="CD990">ISNUMBER(SEARCH("Touch Screen",$AJ990))</f>
        <v>0</v>
      </c>
      <c r="CE990" s="34"/>
      <c r="CF990" s="34"/>
      <c r="CG990" s="32">
        <v>40</v>
      </c>
      <c r="CH990" s="28">
        <v>0</v>
      </c>
      <c r="CI990" s="33">
        <f>('2. AC Monitors'!$A$8*'1. Version 7 Dataset'!$R990)+('1. Version 7 Dataset'!$V990*'2. AC Monitors'!$B$8)+'2. AC Monitors'!$C$8</f>
        <v>134.93552</v>
      </c>
      <c r="CJ990" s="35">
        <f>BX990-('2. AC Monitors'!$B$8*V990)</f>
        <v>324.279</v>
      </c>
      <c r="CK990" s="33">
        <f>IF($CH990=0,CJ990,CJ990-('2. AC Monitors'!$A$15*'1. Version 7 Dataset'!$CG990))</f>
        <v>324.279</v>
      </c>
      <c r="CL990" s="33">
        <f>IF($CC990=TRUE,'1. Version 7 Dataset'!CK990-($CI990*'2. AC Monitors'!$B$15),'1. Version 7 Dataset'!CK990)</f>
        <v>317.53222399999999</v>
      </c>
      <c r="CM990" s="33">
        <f>IF($CD990=TRUE,CL990-($CI990*'2. AC Monitors'!$D$15),CL990)</f>
        <v>317.53222399999999</v>
      </c>
      <c r="CN990" s="33">
        <f>IF($CB990=TRUE,CM990-($CI990*'2. AC Monitors'!$E$15),CM990)</f>
        <v>317.53222399999999</v>
      </c>
      <c r="CO990" s="33">
        <f>IF($CA990="DC",CN990+(CI990*(1-'2. AC Monitors'!$D$21)),CN990)</f>
        <v>317.53222399999999</v>
      </c>
      <c r="CP990" s="35">
        <f>('2. AC Monitors'!$A$8*'1. Version 7 Dataset'!$R990)+'2. AC Monitors'!$C$8</f>
        <v>126.11551999999999</v>
      </c>
      <c r="CQ990" s="35">
        <f t="shared" si="113"/>
        <v>0</v>
      </c>
      <c r="CR990" s="33">
        <f>(IF(CD990=TRUE,CI990+(CI990*'2. AC Monitors'!$D$15),'1. Version 7 Dataset'!CI990))*0.85</f>
        <v>114.69519199999999</v>
      </c>
      <c r="CS990" s="35">
        <f t="shared" si="114"/>
        <v>0</v>
      </c>
      <c r="CT990" s="35">
        <f>($AZ990*$R990*'3. Signage Displays'!$A$7)+'3. Signage Displays'!$B$7*TANH('3. Signage Displays'!$C$7*('1. Version 7 Dataset'!$R990+'3. Signage Displays'!$D$7)+'3. Signage Displays'!$E$7)+'3. Signage Displays'!$F$7</f>
        <v>102.45647246332327</v>
      </c>
      <c r="CU990" s="36">
        <f>($AZ990*$R990*'3. Signage Displays'!$A$7)</f>
        <v>32.4139968</v>
      </c>
      <c r="CV990" s="37">
        <f>BE990-(AZ990*R990*'3. Signage Displays'!$A$7)</f>
        <v>73.146003199999996</v>
      </c>
      <c r="CW990" s="37">
        <f>IF(CC990=TRUE,CV990-(CT990*'3. Signage Displays'!$A$12),CV990)</f>
        <v>68.023179576833826</v>
      </c>
      <c r="CX990" s="38">
        <f>'3. Signage Displays'!$B$7*TANH('3. Signage Displays'!$C$7*('1. Version 7 Dataset'!R990+'3. Signage Displays'!$D$7)+'3. Signage Displays'!$E$7)+'3. Signage Displays'!$F$7</f>
        <v>70.042475663323273</v>
      </c>
      <c r="CY990" s="28">
        <f t="shared" si="115"/>
        <v>1</v>
      </c>
    </row>
    <row r="991" spans="1:103" s="17" customFormat="1" ht="19.5" customHeight="1">
      <c r="A991" s="28">
        <v>210</v>
      </c>
      <c r="B991" s="29" t="s">
        <v>2545</v>
      </c>
      <c r="C991" s="29" t="s">
        <v>2638</v>
      </c>
      <c r="D991" s="29" t="s">
        <v>2638</v>
      </c>
      <c r="E991" s="29" t="s">
        <v>2547</v>
      </c>
      <c r="F991" s="29" t="s">
        <v>2638</v>
      </c>
      <c r="G991" s="29" t="s">
        <v>2638</v>
      </c>
      <c r="H991" s="29"/>
      <c r="I991" s="29" t="s">
        <v>554</v>
      </c>
      <c r="J991" s="29" t="s">
        <v>88</v>
      </c>
      <c r="K991" s="29" t="s">
        <v>158</v>
      </c>
      <c r="L991" s="29" t="s">
        <v>80</v>
      </c>
      <c r="M991" s="29"/>
      <c r="N991" s="30">
        <v>4000</v>
      </c>
      <c r="O991" s="30">
        <v>19.600000000000001</v>
      </c>
      <c r="P991" s="30">
        <v>34.9</v>
      </c>
      <c r="Q991" s="31">
        <v>40</v>
      </c>
      <c r="R991" s="30">
        <v>683.68</v>
      </c>
      <c r="S991" s="30">
        <v>1.78</v>
      </c>
      <c r="T991" s="30">
        <v>1080</v>
      </c>
      <c r="U991" s="30">
        <v>1920</v>
      </c>
      <c r="V991" s="32">
        <v>2.1</v>
      </c>
      <c r="W991" s="30">
        <v>3033</v>
      </c>
      <c r="X991" s="30">
        <v>60</v>
      </c>
      <c r="Y991" s="30">
        <v>0.4</v>
      </c>
      <c r="Z991" s="29" t="s">
        <v>81</v>
      </c>
      <c r="AA991" s="29" t="s">
        <v>86</v>
      </c>
      <c r="AB991" s="29"/>
      <c r="AC991" s="29"/>
      <c r="AD991" s="29" t="s">
        <v>84</v>
      </c>
      <c r="AE991" s="29" t="s">
        <v>84</v>
      </c>
      <c r="AF991" s="29" t="s">
        <v>1156</v>
      </c>
      <c r="AG991" s="29" t="s">
        <v>2639</v>
      </c>
      <c r="AH991" s="29" t="s">
        <v>737</v>
      </c>
      <c r="AI991" s="29"/>
      <c r="AJ991" s="29" t="s">
        <v>2635</v>
      </c>
      <c r="AK991" s="29" t="s">
        <v>86</v>
      </c>
      <c r="AL991" s="29" t="s">
        <v>87</v>
      </c>
      <c r="AM991" s="29" t="s">
        <v>2639</v>
      </c>
      <c r="AN991" s="29" t="s">
        <v>86</v>
      </c>
      <c r="AO991" s="29" t="s">
        <v>86</v>
      </c>
      <c r="AP991" s="29" t="s">
        <v>86</v>
      </c>
      <c r="AQ991" s="29" t="s">
        <v>96</v>
      </c>
      <c r="AR991" s="29"/>
      <c r="AS991" s="29" t="s">
        <v>84</v>
      </c>
      <c r="AT991" s="29" t="s">
        <v>89</v>
      </c>
      <c r="AU991" s="29"/>
      <c r="AV991" s="30">
        <v>1</v>
      </c>
      <c r="AW991" s="29" t="s">
        <v>84</v>
      </c>
      <c r="AX991" s="29" t="s">
        <v>84</v>
      </c>
      <c r="AY991" s="30">
        <v>500</v>
      </c>
      <c r="AZ991" s="30">
        <v>592</v>
      </c>
      <c r="BA991" s="30">
        <v>347</v>
      </c>
      <c r="BB991" s="30">
        <v>325</v>
      </c>
      <c r="BC991" s="30">
        <v>43.04</v>
      </c>
      <c r="BD991" s="30">
        <v>84.4</v>
      </c>
      <c r="BE991" s="30">
        <v>76.91</v>
      </c>
      <c r="BF991" s="30">
        <v>80.7</v>
      </c>
      <c r="BG991" s="30">
        <v>2</v>
      </c>
      <c r="BH991" s="30">
        <v>0</v>
      </c>
      <c r="BI991" s="30">
        <v>3.5</v>
      </c>
      <c r="BJ991" s="30">
        <v>0</v>
      </c>
      <c r="BK991" s="30">
        <v>247.19</v>
      </c>
      <c r="BL991" s="30">
        <v>247.19</v>
      </c>
      <c r="BM991" s="30">
        <v>96.4</v>
      </c>
      <c r="BN991" s="30">
        <v>43.04</v>
      </c>
      <c r="BO991" s="30">
        <v>84.4</v>
      </c>
      <c r="BP991" s="30">
        <v>0</v>
      </c>
      <c r="BQ991" s="30">
        <v>2</v>
      </c>
      <c r="BR991" s="30">
        <v>0</v>
      </c>
      <c r="BS991" s="30">
        <v>79.260000000000005</v>
      </c>
      <c r="BT991" s="30">
        <v>254.4</v>
      </c>
      <c r="BU991" s="29"/>
      <c r="BV991" s="30">
        <v>0</v>
      </c>
      <c r="BW991" s="28">
        <v>210</v>
      </c>
      <c r="BX991" s="33">
        <f t="shared" si="110"/>
        <v>247.19405999999998</v>
      </c>
      <c r="BY991" s="34">
        <f>IF(COUNTIF($G$2:G991,G991)=1,1,0)</f>
        <v>1</v>
      </c>
      <c r="BZ991" s="34">
        <f t="shared" si="111"/>
        <v>1</v>
      </c>
      <c r="CA991" s="28" t="s">
        <v>3405</v>
      </c>
      <c r="CB991" s="34" t="b">
        <f t="shared" si="116"/>
        <v>0</v>
      </c>
      <c r="CC991" s="34" t="b">
        <f t="shared" si="112"/>
        <v>1</v>
      </c>
      <c r="CD991" s="34" t="b">
        <f t="array" ref="CD991">ISNUMBER(SEARCH("Touch Screen",$AJ991))</f>
        <v>0</v>
      </c>
      <c r="CE991" s="34"/>
      <c r="CF991" s="34"/>
      <c r="CG991" s="32">
        <v>40</v>
      </c>
      <c r="CH991" s="28">
        <v>0</v>
      </c>
      <c r="CI991" s="33">
        <f>('2. AC Monitors'!$A$8*'1. Version 7 Dataset'!$R991)+('1. Version 7 Dataset'!$V991*'2. AC Monitors'!$B$8)+'2. AC Monitors'!$C$8</f>
        <v>100.22896</v>
      </c>
      <c r="CJ991" s="35">
        <f>BX991-('2. AC Monitors'!$B$8*V991)</f>
        <v>238.37405999999999</v>
      </c>
      <c r="CK991" s="33">
        <f>IF($CH991=0,CJ991,CJ991-('2. AC Monitors'!$A$15*'1. Version 7 Dataset'!$CG991))</f>
        <v>238.37405999999999</v>
      </c>
      <c r="CL991" s="33">
        <f>IF($CC991=TRUE,'1. Version 7 Dataset'!CK991-($CI991*'2. AC Monitors'!$B$15),'1. Version 7 Dataset'!CK991)</f>
        <v>233.36261199999998</v>
      </c>
      <c r="CM991" s="33">
        <f>IF($CD991=TRUE,CL991-($CI991*'2. AC Monitors'!$D$15),CL991)</f>
        <v>233.36261199999998</v>
      </c>
      <c r="CN991" s="33">
        <f>IF($CB991=TRUE,CM991-($CI991*'2. AC Monitors'!$E$15),CM991)</f>
        <v>233.36261199999998</v>
      </c>
      <c r="CO991" s="33">
        <f>IF($CA991="DC",CN991+(CI991*(1-'2. AC Monitors'!$D$21)),CN991)</f>
        <v>233.36261199999998</v>
      </c>
      <c r="CP991" s="35">
        <f>('2. AC Monitors'!$A$8*'1. Version 7 Dataset'!$R991)+'2. AC Monitors'!$C$8</f>
        <v>91.408959999999993</v>
      </c>
      <c r="CQ991" s="35">
        <f t="shared" si="113"/>
        <v>0</v>
      </c>
      <c r="CR991" s="33">
        <f>(IF(CD991=TRUE,CI991+(CI991*'2. AC Monitors'!$D$15),'1. Version 7 Dataset'!CI991))*0.85</f>
        <v>85.194615999999996</v>
      </c>
      <c r="CS991" s="35">
        <f t="shared" si="114"/>
        <v>0</v>
      </c>
      <c r="CT991" s="35">
        <f>($AZ991*$R991*'3. Signage Displays'!$A$7)+'3. Signage Displays'!$B$7*TANH('3. Signage Displays'!$C$7*('1. Version 7 Dataset'!$R991+'3. Signage Displays'!$D$7)+'3. Signage Displays'!$E$7)+'3. Signage Displays'!$F$7</f>
        <v>71.349009657162696</v>
      </c>
      <c r="CU991" s="36">
        <f>($AZ991*$R991*'3. Signage Displays'!$A$7)</f>
        <v>16.189542400000001</v>
      </c>
      <c r="CV991" s="37">
        <f>BE991-(AZ991*R991*'3. Signage Displays'!$A$7)</f>
        <v>60.720457599999996</v>
      </c>
      <c r="CW991" s="37">
        <f>IF(CC991=TRUE,CV991-(CT991*'3. Signage Displays'!$A$12),CV991)</f>
        <v>57.153007117141861</v>
      </c>
      <c r="CX991" s="38">
        <f>'3. Signage Displays'!$B$7*TANH('3. Signage Displays'!$C$7*('1. Version 7 Dataset'!R991+'3. Signage Displays'!$D$7)+'3. Signage Displays'!$E$7)+'3. Signage Displays'!$F$7</f>
        <v>55.159467257162689</v>
      </c>
      <c r="CY991" s="28">
        <f t="shared" si="115"/>
        <v>0</v>
      </c>
    </row>
    <row r="992" spans="1:103" s="17" customFormat="1" ht="19.5" customHeight="1">
      <c r="A992" s="28">
        <v>211</v>
      </c>
      <c r="B992" s="29" t="s">
        <v>2545</v>
      </c>
      <c r="C992" s="29" t="s">
        <v>2638</v>
      </c>
      <c r="D992" s="29" t="s">
        <v>2638</v>
      </c>
      <c r="E992" s="29" t="s">
        <v>2547</v>
      </c>
      <c r="F992" s="29" t="s">
        <v>2638</v>
      </c>
      <c r="G992" s="29" t="s">
        <v>2638</v>
      </c>
      <c r="H992" s="29"/>
      <c r="I992" s="29" t="s">
        <v>554</v>
      </c>
      <c r="J992" s="29" t="s">
        <v>88</v>
      </c>
      <c r="K992" s="29" t="s">
        <v>158</v>
      </c>
      <c r="L992" s="29" t="s">
        <v>80</v>
      </c>
      <c r="M992" s="29"/>
      <c r="N992" s="30">
        <v>4000</v>
      </c>
      <c r="O992" s="30">
        <v>19.600000000000001</v>
      </c>
      <c r="P992" s="30">
        <v>34.9</v>
      </c>
      <c r="Q992" s="31">
        <v>40</v>
      </c>
      <c r="R992" s="30">
        <v>683.68</v>
      </c>
      <c r="S992" s="30">
        <v>1.78</v>
      </c>
      <c r="T992" s="30">
        <v>1080</v>
      </c>
      <c r="U992" s="30">
        <v>1920</v>
      </c>
      <c r="V992" s="32">
        <v>2.1</v>
      </c>
      <c r="W992" s="30">
        <v>3033</v>
      </c>
      <c r="X992" s="30">
        <v>60</v>
      </c>
      <c r="Y992" s="30">
        <v>0.4</v>
      </c>
      <c r="Z992" s="29" t="s">
        <v>81</v>
      </c>
      <c r="AA992" s="29" t="s">
        <v>86</v>
      </c>
      <c r="AB992" s="29"/>
      <c r="AC992" s="29"/>
      <c r="AD992" s="29" t="s">
        <v>84</v>
      </c>
      <c r="AE992" s="29" t="s">
        <v>84</v>
      </c>
      <c r="AF992" s="29" t="s">
        <v>1156</v>
      </c>
      <c r="AG992" s="29" t="s">
        <v>2639</v>
      </c>
      <c r="AH992" s="29" t="s">
        <v>737</v>
      </c>
      <c r="AI992" s="29"/>
      <c r="AJ992" s="29" t="s">
        <v>2635</v>
      </c>
      <c r="AK992" s="29" t="s">
        <v>86</v>
      </c>
      <c r="AL992" s="29" t="s">
        <v>87</v>
      </c>
      <c r="AM992" s="29" t="s">
        <v>2639</v>
      </c>
      <c r="AN992" s="29" t="s">
        <v>86</v>
      </c>
      <c r="AO992" s="29" t="s">
        <v>86</v>
      </c>
      <c r="AP992" s="29" t="s">
        <v>86</v>
      </c>
      <c r="AQ992" s="29" t="s">
        <v>96</v>
      </c>
      <c r="AR992" s="29"/>
      <c r="AS992" s="29" t="s">
        <v>84</v>
      </c>
      <c r="AT992" s="29" t="s">
        <v>89</v>
      </c>
      <c r="AU992" s="29"/>
      <c r="AV992" s="30">
        <v>1</v>
      </c>
      <c r="AW992" s="29" t="s">
        <v>84</v>
      </c>
      <c r="AX992" s="29" t="s">
        <v>84</v>
      </c>
      <c r="AY992" s="30">
        <v>500</v>
      </c>
      <c r="AZ992" s="30">
        <v>592</v>
      </c>
      <c r="BA992" s="30">
        <v>347</v>
      </c>
      <c r="BB992" s="30">
        <v>325</v>
      </c>
      <c r="BC992" s="30">
        <v>43.04</v>
      </c>
      <c r="BD992" s="30">
        <v>84.4</v>
      </c>
      <c r="BE992" s="30">
        <v>76.91</v>
      </c>
      <c r="BF992" s="30">
        <v>80.7</v>
      </c>
      <c r="BG992" s="30">
        <v>2</v>
      </c>
      <c r="BH992" s="30">
        <v>0</v>
      </c>
      <c r="BI992" s="30">
        <v>3.5</v>
      </c>
      <c r="BJ992" s="30">
        <v>0</v>
      </c>
      <c r="BK992" s="30">
        <v>247.19</v>
      </c>
      <c r="BL992" s="30">
        <v>247.19</v>
      </c>
      <c r="BM992" s="30">
        <v>96.4</v>
      </c>
      <c r="BN992" s="30">
        <v>43.04</v>
      </c>
      <c r="BO992" s="30">
        <v>84.4</v>
      </c>
      <c r="BP992" s="30">
        <v>0</v>
      </c>
      <c r="BQ992" s="30">
        <v>2</v>
      </c>
      <c r="BR992" s="30">
        <v>0</v>
      </c>
      <c r="BS992" s="30">
        <v>79.260000000000005</v>
      </c>
      <c r="BT992" s="30">
        <v>254.4</v>
      </c>
      <c r="BU992" s="29"/>
      <c r="BV992" s="30">
        <v>0</v>
      </c>
      <c r="BW992" s="28">
        <v>211</v>
      </c>
      <c r="BX992" s="33">
        <f t="shared" si="110"/>
        <v>247.19405999999998</v>
      </c>
      <c r="BY992" s="34">
        <f>IF(COUNTIF($G$2:G992,G992)=1,1,0)</f>
        <v>0</v>
      </c>
      <c r="BZ992" s="34">
        <f t="shared" si="111"/>
        <v>1</v>
      </c>
      <c r="CA992" s="28" t="s">
        <v>3405</v>
      </c>
      <c r="CB992" s="34" t="b">
        <f t="shared" si="116"/>
        <v>0</v>
      </c>
      <c r="CC992" s="34" t="b">
        <f t="shared" si="112"/>
        <v>1</v>
      </c>
      <c r="CD992" s="34" t="b">
        <f t="array" ref="CD992">ISNUMBER(SEARCH("Touch Screen",$AJ992))</f>
        <v>0</v>
      </c>
      <c r="CE992" s="34"/>
      <c r="CF992" s="34"/>
      <c r="CG992" s="32">
        <v>40</v>
      </c>
      <c r="CH992" s="28">
        <v>0</v>
      </c>
      <c r="CI992" s="33">
        <f>('2. AC Monitors'!$A$8*'1. Version 7 Dataset'!$R992)+('1. Version 7 Dataset'!$V992*'2. AC Monitors'!$B$8)+'2. AC Monitors'!$C$8</f>
        <v>100.22896</v>
      </c>
      <c r="CJ992" s="35">
        <f>BX992-('2. AC Monitors'!$B$8*V992)</f>
        <v>238.37405999999999</v>
      </c>
      <c r="CK992" s="33">
        <f>IF($CH992=0,CJ992,CJ992-('2. AC Monitors'!$A$15*'1. Version 7 Dataset'!$CG992))</f>
        <v>238.37405999999999</v>
      </c>
      <c r="CL992" s="33">
        <f>IF($CC992=TRUE,'1. Version 7 Dataset'!CK992-($CI992*'2. AC Monitors'!$B$15),'1. Version 7 Dataset'!CK992)</f>
        <v>233.36261199999998</v>
      </c>
      <c r="CM992" s="33">
        <f>IF($CD992=TRUE,CL992-($CI992*'2. AC Monitors'!$D$15),CL992)</f>
        <v>233.36261199999998</v>
      </c>
      <c r="CN992" s="33">
        <f>IF($CB992=TRUE,CM992-($CI992*'2. AC Monitors'!$E$15),CM992)</f>
        <v>233.36261199999998</v>
      </c>
      <c r="CO992" s="33">
        <f>IF($CA992="DC",CN992+(CI992*(1-'2. AC Monitors'!$D$21)),CN992)</f>
        <v>233.36261199999998</v>
      </c>
      <c r="CP992" s="35">
        <f>('2. AC Monitors'!$A$8*'1. Version 7 Dataset'!$R992)+'2. AC Monitors'!$C$8</f>
        <v>91.408959999999993</v>
      </c>
      <c r="CQ992" s="35">
        <f t="shared" si="113"/>
        <v>0</v>
      </c>
      <c r="CR992" s="33">
        <f>(IF(CD992=TRUE,CI992+(CI992*'2. AC Monitors'!$D$15),'1. Version 7 Dataset'!CI992))*0.85</f>
        <v>85.194615999999996</v>
      </c>
      <c r="CS992" s="35">
        <f t="shared" si="114"/>
        <v>0</v>
      </c>
      <c r="CT992" s="35">
        <f>($AZ992*$R992*'3. Signage Displays'!$A$7)+'3. Signage Displays'!$B$7*TANH('3. Signage Displays'!$C$7*('1. Version 7 Dataset'!$R992+'3. Signage Displays'!$D$7)+'3. Signage Displays'!$E$7)+'3. Signage Displays'!$F$7</f>
        <v>71.349009657162696</v>
      </c>
      <c r="CU992" s="36">
        <f>($AZ992*$R992*'3. Signage Displays'!$A$7)</f>
        <v>16.189542400000001</v>
      </c>
      <c r="CV992" s="37">
        <f>BE992-(AZ992*R992*'3. Signage Displays'!$A$7)</f>
        <v>60.720457599999996</v>
      </c>
      <c r="CW992" s="37">
        <f>IF(CC992=TRUE,CV992-(CT992*'3. Signage Displays'!$A$12),CV992)</f>
        <v>57.153007117141861</v>
      </c>
      <c r="CX992" s="38">
        <f>'3. Signage Displays'!$B$7*TANH('3. Signage Displays'!$C$7*('1. Version 7 Dataset'!R992+'3. Signage Displays'!$D$7)+'3. Signage Displays'!$E$7)+'3. Signage Displays'!$F$7</f>
        <v>55.159467257162689</v>
      </c>
      <c r="CY992" s="28">
        <f t="shared" si="115"/>
        <v>0</v>
      </c>
    </row>
    <row r="993" spans="1:103" s="17" customFormat="1" ht="19.5" customHeight="1">
      <c r="A993" s="28">
        <v>212</v>
      </c>
      <c r="B993" s="29" t="s">
        <v>2545</v>
      </c>
      <c r="C993" s="29" t="s">
        <v>2642</v>
      </c>
      <c r="D993" s="29" t="s">
        <v>2642</v>
      </c>
      <c r="E993" s="29" t="s">
        <v>2547</v>
      </c>
      <c r="F993" s="29" t="s">
        <v>2642</v>
      </c>
      <c r="G993" s="29" t="s">
        <v>2642</v>
      </c>
      <c r="H993" s="29"/>
      <c r="I993" s="29" t="s">
        <v>554</v>
      </c>
      <c r="J993" s="29" t="s">
        <v>88</v>
      </c>
      <c r="K993" s="29" t="s">
        <v>158</v>
      </c>
      <c r="L993" s="29" t="s">
        <v>80</v>
      </c>
      <c r="M993" s="29"/>
      <c r="N993" s="30">
        <v>1200</v>
      </c>
      <c r="O993" s="30">
        <v>26.8</v>
      </c>
      <c r="P993" s="30">
        <v>47.6</v>
      </c>
      <c r="Q993" s="31">
        <v>54.6</v>
      </c>
      <c r="R993" s="30">
        <v>1273.8499999999999</v>
      </c>
      <c r="S993" s="30">
        <v>1.78</v>
      </c>
      <c r="T993" s="30">
        <v>1080</v>
      </c>
      <c r="U993" s="30">
        <v>1920</v>
      </c>
      <c r="V993" s="32">
        <v>2.1</v>
      </c>
      <c r="W993" s="30">
        <v>1628</v>
      </c>
      <c r="X993" s="30">
        <v>60</v>
      </c>
      <c r="Y993" s="30">
        <v>0.4</v>
      </c>
      <c r="Z993" s="29" t="s">
        <v>81</v>
      </c>
      <c r="AA993" s="29" t="s">
        <v>86</v>
      </c>
      <c r="AB993" s="29"/>
      <c r="AC993" s="29"/>
      <c r="AD993" s="29" t="s">
        <v>84</v>
      </c>
      <c r="AE993" s="29" t="s">
        <v>84</v>
      </c>
      <c r="AF993" s="29" t="s">
        <v>2643</v>
      </c>
      <c r="AG993" s="29" t="s">
        <v>2634</v>
      </c>
      <c r="AH993" s="29" t="s">
        <v>737</v>
      </c>
      <c r="AI993" s="29"/>
      <c r="AJ993" s="29" t="s">
        <v>2635</v>
      </c>
      <c r="AK993" s="29" t="s">
        <v>86</v>
      </c>
      <c r="AL993" s="29" t="s">
        <v>87</v>
      </c>
      <c r="AM993" s="29" t="s">
        <v>2634</v>
      </c>
      <c r="AN993" s="29" t="s">
        <v>86</v>
      </c>
      <c r="AO993" s="29" t="s">
        <v>86</v>
      </c>
      <c r="AP993" s="29" t="s">
        <v>86</v>
      </c>
      <c r="AQ993" s="29" t="s">
        <v>96</v>
      </c>
      <c r="AR993" s="29"/>
      <c r="AS993" s="29" t="s">
        <v>84</v>
      </c>
      <c r="AT993" s="29" t="s">
        <v>89</v>
      </c>
      <c r="AU993" s="29"/>
      <c r="AV993" s="30">
        <v>1</v>
      </c>
      <c r="AW993" s="29" t="s">
        <v>84</v>
      </c>
      <c r="AX993" s="29" t="s">
        <v>84</v>
      </c>
      <c r="AY993" s="30">
        <v>500</v>
      </c>
      <c r="AZ993" s="30">
        <v>518</v>
      </c>
      <c r="BA993" s="30">
        <v>360</v>
      </c>
      <c r="BB993" s="30">
        <v>325</v>
      </c>
      <c r="BC993" s="30">
        <v>56.13</v>
      </c>
      <c r="BD993" s="30">
        <v>111.74</v>
      </c>
      <c r="BE993" s="30">
        <v>106.41</v>
      </c>
      <c r="BF993" s="30">
        <v>127.5</v>
      </c>
      <c r="BG993" s="30">
        <v>1.72</v>
      </c>
      <c r="BH993" s="30">
        <v>0</v>
      </c>
      <c r="BI993" s="30">
        <v>3.5</v>
      </c>
      <c r="BJ993" s="30">
        <v>0</v>
      </c>
      <c r="BK993" s="30">
        <v>336.05</v>
      </c>
      <c r="BL993" s="30">
        <v>336.05</v>
      </c>
      <c r="BM993" s="30">
        <v>96.4</v>
      </c>
      <c r="BN993" s="30">
        <v>56.13</v>
      </c>
      <c r="BO993" s="30">
        <v>111.74</v>
      </c>
      <c r="BP993" s="30">
        <v>0</v>
      </c>
      <c r="BQ993" s="30">
        <v>1.73</v>
      </c>
      <c r="BR993" s="30">
        <v>0</v>
      </c>
      <c r="BS993" s="30">
        <v>107.17</v>
      </c>
      <c r="BT993" s="30">
        <v>338.43</v>
      </c>
      <c r="BU993" s="29"/>
      <c r="BV993" s="30">
        <v>0</v>
      </c>
      <c r="BW993" s="28">
        <v>212</v>
      </c>
      <c r="BX993" s="33">
        <f t="shared" si="110"/>
        <v>336.04674</v>
      </c>
      <c r="BY993" s="34">
        <f>IF(COUNTIF($G$2:G993,G993)=1,1,0)</f>
        <v>1</v>
      </c>
      <c r="BZ993" s="34">
        <f t="shared" si="111"/>
        <v>1</v>
      </c>
      <c r="CA993" s="28" t="s">
        <v>3405</v>
      </c>
      <c r="CB993" s="34" t="b">
        <f t="shared" si="116"/>
        <v>0</v>
      </c>
      <c r="CC993" s="34" t="b">
        <f t="shared" si="112"/>
        <v>1</v>
      </c>
      <c r="CD993" s="34" t="b">
        <f t="array" ref="CD993">ISNUMBER(SEARCH("Touch Screen",$AJ993))</f>
        <v>0</v>
      </c>
      <c r="CE993" s="34"/>
      <c r="CF993" s="34"/>
      <c r="CG993" s="32">
        <v>40</v>
      </c>
      <c r="CH993" s="28">
        <v>0</v>
      </c>
      <c r="CI993" s="33">
        <f>('2. AC Monitors'!$A$8*'1. Version 7 Dataset'!$R993)+('1. Version 7 Dataset'!$V993*'2. AC Monitors'!$B$8)+'2. AC Monitors'!$C$8</f>
        <v>172.22969999999998</v>
      </c>
      <c r="CJ993" s="35">
        <f>BX993-('2. AC Monitors'!$B$8*V993)</f>
        <v>327.22674000000001</v>
      </c>
      <c r="CK993" s="33">
        <f>IF($CH993=0,CJ993,CJ993-('2. AC Monitors'!$A$15*'1. Version 7 Dataset'!$CG993))</f>
        <v>327.22674000000001</v>
      </c>
      <c r="CL993" s="33">
        <f>IF($CC993=TRUE,'1. Version 7 Dataset'!CK993-($CI993*'2. AC Monitors'!$B$15),'1. Version 7 Dataset'!CK993)</f>
        <v>318.61525499999999</v>
      </c>
      <c r="CM993" s="33">
        <f>IF($CD993=TRUE,CL993-($CI993*'2. AC Monitors'!$D$15),CL993)</f>
        <v>318.61525499999999</v>
      </c>
      <c r="CN993" s="33">
        <f>IF($CB993=TRUE,CM993-($CI993*'2. AC Monitors'!$E$15),CM993)</f>
        <v>318.61525499999999</v>
      </c>
      <c r="CO993" s="33">
        <f>IF($CA993="DC",CN993+(CI993*(1-'2. AC Monitors'!$D$21)),CN993)</f>
        <v>318.61525499999999</v>
      </c>
      <c r="CP993" s="35">
        <f>('2. AC Monitors'!$A$8*'1. Version 7 Dataset'!$R993)+'2. AC Monitors'!$C$8</f>
        <v>163.40969999999999</v>
      </c>
      <c r="CQ993" s="35">
        <f t="shared" si="113"/>
        <v>0</v>
      </c>
      <c r="CR993" s="33">
        <f>(IF(CD993=TRUE,CI993+(CI993*'2. AC Monitors'!$D$15),'1. Version 7 Dataset'!CI993))*0.85</f>
        <v>146.39524499999999</v>
      </c>
      <c r="CS993" s="35">
        <f t="shared" si="114"/>
        <v>0</v>
      </c>
      <c r="CT993" s="35">
        <f>($AZ993*$R993*'3. Signage Displays'!$A$7)+'3. Signage Displays'!$B$7*TANH('3. Signage Displays'!$C$7*('1. Version 7 Dataset'!$R993+'3. Signage Displays'!$D$7)+'3. Signage Displays'!$E$7)+'3. Signage Displays'!$F$7</f>
        <v>110.57711433950548</v>
      </c>
      <c r="CU993" s="36">
        <f>($AZ993*$R993*'3. Signage Displays'!$A$7)</f>
        <v>26.394172000000001</v>
      </c>
      <c r="CV993" s="37">
        <f>BE993-(AZ993*R993*'3. Signage Displays'!$A$7)</f>
        <v>80.015827999999999</v>
      </c>
      <c r="CW993" s="37">
        <f>IF(CC993=TRUE,CV993-(CT993*'3. Signage Displays'!$A$12),CV993)</f>
        <v>74.486972283024727</v>
      </c>
      <c r="CX993" s="38">
        <f>'3. Signage Displays'!$B$7*TANH('3. Signage Displays'!$C$7*('1. Version 7 Dataset'!R993+'3. Signage Displays'!$D$7)+'3. Signage Displays'!$E$7)+'3. Signage Displays'!$F$7</f>
        <v>84.182942339505487</v>
      </c>
      <c r="CY993" s="28">
        <f t="shared" si="115"/>
        <v>1</v>
      </c>
    </row>
    <row r="994" spans="1:103" s="17" customFormat="1" ht="19.5" customHeight="1">
      <c r="A994" s="28">
        <v>213</v>
      </c>
      <c r="B994" s="29" t="s">
        <v>2545</v>
      </c>
      <c r="C994" s="29" t="s">
        <v>2642</v>
      </c>
      <c r="D994" s="29" t="s">
        <v>2642</v>
      </c>
      <c r="E994" s="29" t="s">
        <v>2547</v>
      </c>
      <c r="F994" s="29" t="s">
        <v>2642</v>
      </c>
      <c r="G994" s="29" t="s">
        <v>2642</v>
      </c>
      <c r="H994" s="29"/>
      <c r="I994" s="29" t="s">
        <v>554</v>
      </c>
      <c r="J994" s="29" t="s">
        <v>88</v>
      </c>
      <c r="K994" s="29" t="s">
        <v>158</v>
      </c>
      <c r="L994" s="29" t="s">
        <v>80</v>
      </c>
      <c r="M994" s="29"/>
      <c r="N994" s="30">
        <v>1200</v>
      </c>
      <c r="O994" s="30">
        <v>26.8</v>
      </c>
      <c r="P994" s="30">
        <v>47.6</v>
      </c>
      <c r="Q994" s="31">
        <v>54.6</v>
      </c>
      <c r="R994" s="30">
        <v>1273.8499999999999</v>
      </c>
      <c r="S994" s="30">
        <v>1.78</v>
      </c>
      <c r="T994" s="30">
        <v>1080</v>
      </c>
      <c r="U994" s="30">
        <v>1920</v>
      </c>
      <c r="V994" s="32">
        <v>2.1</v>
      </c>
      <c r="W994" s="30">
        <v>1628</v>
      </c>
      <c r="X994" s="30">
        <v>60</v>
      </c>
      <c r="Y994" s="30">
        <v>0.4</v>
      </c>
      <c r="Z994" s="29" t="s">
        <v>81</v>
      </c>
      <c r="AA994" s="29" t="s">
        <v>86</v>
      </c>
      <c r="AB994" s="29"/>
      <c r="AC994" s="29"/>
      <c r="AD994" s="29" t="s">
        <v>84</v>
      </c>
      <c r="AE994" s="29" t="s">
        <v>84</v>
      </c>
      <c r="AF994" s="29" t="s">
        <v>2643</v>
      </c>
      <c r="AG994" s="29" t="s">
        <v>2634</v>
      </c>
      <c r="AH994" s="29" t="s">
        <v>737</v>
      </c>
      <c r="AI994" s="29"/>
      <c r="AJ994" s="29" t="s">
        <v>2635</v>
      </c>
      <c r="AK994" s="29" t="s">
        <v>86</v>
      </c>
      <c r="AL994" s="29" t="s">
        <v>87</v>
      </c>
      <c r="AM994" s="29" t="s">
        <v>2634</v>
      </c>
      <c r="AN994" s="29" t="s">
        <v>86</v>
      </c>
      <c r="AO994" s="29" t="s">
        <v>86</v>
      </c>
      <c r="AP994" s="29" t="s">
        <v>86</v>
      </c>
      <c r="AQ994" s="29" t="s">
        <v>96</v>
      </c>
      <c r="AR994" s="29"/>
      <c r="AS994" s="29" t="s">
        <v>84</v>
      </c>
      <c r="AT994" s="29" t="s">
        <v>89</v>
      </c>
      <c r="AU994" s="29"/>
      <c r="AV994" s="30">
        <v>1</v>
      </c>
      <c r="AW994" s="29" t="s">
        <v>84</v>
      </c>
      <c r="AX994" s="29" t="s">
        <v>84</v>
      </c>
      <c r="AY994" s="30">
        <v>500</v>
      </c>
      <c r="AZ994" s="30">
        <v>518</v>
      </c>
      <c r="BA994" s="30">
        <v>360</v>
      </c>
      <c r="BB994" s="30">
        <v>325</v>
      </c>
      <c r="BC994" s="30">
        <v>56.13</v>
      </c>
      <c r="BD994" s="30">
        <v>111.74</v>
      </c>
      <c r="BE994" s="30">
        <v>106.41</v>
      </c>
      <c r="BF994" s="30">
        <v>127.5</v>
      </c>
      <c r="BG994" s="30">
        <v>1.72</v>
      </c>
      <c r="BH994" s="30">
        <v>0</v>
      </c>
      <c r="BI994" s="30">
        <v>3.5</v>
      </c>
      <c r="BJ994" s="30">
        <v>0</v>
      </c>
      <c r="BK994" s="30">
        <v>336.05</v>
      </c>
      <c r="BL994" s="30">
        <v>336.05</v>
      </c>
      <c r="BM994" s="30">
        <v>96.4</v>
      </c>
      <c r="BN994" s="30">
        <v>56.13</v>
      </c>
      <c r="BO994" s="30">
        <v>111.74</v>
      </c>
      <c r="BP994" s="30">
        <v>0</v>
      </c>
      <c r="BQ994" s="30">
        <v>1.73</v>
      </c>
      <c r="BR994" s="30">
        <v>0</v>
      </c>
      <c r="BS994" s="30">
        <v>107.17</v>
      </c>
      <c r="BT994" s="30">
        <v>338.43</v>
      </c>
      <c r="BU994" s="29"/>
      <c r="BV994" s="30">
        <v>0</v>
      </c>
      <c r="BW994" s="28">
        <v>213</v>
      </c>
      <c r="BX994" s="33">
        <f t="shared" si="110"/>
        <v>336.04674</v>
      </c>
      <c r="BY994" s="34">
        <f>IF(COUNTIF($G$2:G994,G994)=1,1,0)</f>
        <v>0</v>
      </c>
      <c r="BZ994" s="34">
        <f t="shared" si="111"/>
        <v>1</v>
      </c>
      <c r="CA994" s="28" t="s">
        <v>3405</v>
      </c>
      <c r="CB994" s="34" t="b">
        <f t="shared" si="116"/>
        <v>0</v>
      </c>
      <c r="CC994" s="34" t="b">
        <f t="shared" si="112"/>
        <v>1</v>
      </c>
      <c r="CD994" s="34" t="b">
        <f t="array" ref="CD994">ISNUMBER(SEARCH("Touch Screen",$AJ994))</f>
        <v>0</v>
      </c>
      <c r="CE994" s="34"/>
      <c r="CF994" s="34"/>
      <c r="CG994" s="32">
        <v>40</v>
      </c>
      <c r="CH994" s="28">
        <v>0</v>
      </c>
      <c r="CI994" s="33">
        <f>('2. AC Monitors'!$A$8*'1. Version 7 Dataset'!$R994)+('1. Version 7 Dataset'!$V994*'2. AC Monitors'!$B$8)+'2. AC Monitors'!$C$8</f>
        <v>172.22969999999998</v>
      </c>
      <c r="CJ994" s="35">
        <f>BX994-('2. AC Monitors'!$B$8*V994)</f>
        <v>327.22674000000001</v>
      </c>
      <c r="CK994" s="33">
        <f>IF($CH994=0,CJ994,CJ994-('2. AC Monitors'!$A$15*'1. Version 7 Dataset'!$CG994))</f>
        <v>327.22674000000001</v>
      </c>
      <c r="CL994" s="33">
        <f>IF($CC994=TRUE,'1. Version 7 Dataset'!CK994-($CI994*'2. AC Monitors'!$B$15),'1. Version 7 Dataset'!CK994)</f>
        <v>318.61525499999999</v>
      </c>
      <c r="CM994" s="33">
        <f>IF($CD994=TRUE,CL994-($CI994*'2. AC Monitors'!$D$15),CL994)</f>
        <v>318.61525499999999</v>
      </c>
      <c r="CN994" s="33">
        <f>IF($CB994=TRUE,CM994-($CI994*'2. AC Monitors'!$E$15),CM994)</f>
        <v>318.61525499999999</v>
      </c>
      <c r="CO994" s="33">
        <f>IF($CA994="DC",CN994+(CI994*(1-'2. AC Monitors'!$D$21)),CN994)</f>
        <v>318.61525499999999</v>
      </c>
      <c r="CP994" s="35">
        <f>('2. AC Monitors'!$A$8*'1. Version 7 Dataset'!$R994)+'2. AC Monitors'!$C$8</f>
        <v>163.40969999999999</v>
      </c>
      <c r="CQ994" s="35">
        <f t="shared" si="113"/>
        <v>0</v>
      </c>
      <c r="CR994" s="33">
        <f>(IF(CD994=TRUE,CI994+(CI994*'2. AC Monitors'!$D$15),'1. Version 7 Dataset'!CI994))*0.85</f>
        <v>146.39524499999999</v>
      </c>
      <c r="CS994" s="35">
        <f t="shared" si="114"/>
        <v>0</v>
      </c>
      <c r="CT994" s="35">
        <f>($AZ994*$R994*'3. Signage Displays'!$A$7)+'3. Signage Displays'!$B$7*TANH('3. Signage Displays'!$C$7*('1. Version 7 Dataset'!$R994+'3. Signage Displays'!$D$7)+'3. Signage Displays'!$E$7)+'3. Signage Displays'!$F$7</f>
        <v>110.57711433950548</v>
      </c>
      <c r="CU994" s="36">
        <f>($AZ994*$R994*'3. Signage Displays'!$A$7)</f>
        <v>26.394172000000001</v>
      </c>
      <c r="CV994" s="37">
        <f>BE994-(AZ994*R994*'3. Signage Displays'!$A$7)</f>
        <v>80.015827999999999</v>
      </c>
      <c r="CW994" s="37">
        <f>IF(CC994=TRUE,CV994-(CT994*'3. Signage Displays'!$A$12),CV994)</f>
        <v>74.486972283024727</v>
      </c>
      <c r="CX994" s="38">
        <f>'3. Signage Displays'!$B$7*TANH('3. Signage Displays'!$C$7*('1. Version 7 Dataset'!R994+'3. Signage Displays'!$D$7)+'3. Signage Displays'!$E$7)+'3. Signage Displays'!$F$7</f>
        <v>84.182942339505487</v>
      </c>
      <c r="CY994" s="28">
        <f t="shared" si="115"/>
        <v>1</v>
      </c>
    </row>
    <row r="995" spans="1:103" s="17" customFormat="1" ht="19.5" customHeight="1">
      <c r="A995" s="28">
        <v>220</v>
      </c>
      <c r="B995" s="29" t="s">
        <v>2545</v>
      </c>
      <c r="C995" s="29" t="s">
        <v>2636</v>
      </c>
      <c r="D995" s="29" t="s">
        <v>2636</v>
      </c>
      <c r="E995" s="29" t="s">
        <v>2547</v>
      </c>
      <c r="F995" s="29" t="s">
        <v>2636</v>
      </c>
      <c r="G995" s="29" t="s">
        <v>2636</v>
      </c>
      <c r="H995" s="29"/>
      <c r="I995" s="29" t="s">
        <v>554</v>
      </c>
      <c r="J995" s="29" t="s">
        <v>88</v>
      </c>
      <c r="K995" s="29" t="s">
        <v>158</v>
      </c>
      <c r="L995" s="29" t="s">
        <v>80</v>
      </c>
      <c r="M995" s="29"/>
      <c r="N995" s="30">
        <v>1200</v>
      </c>
      <c r="O995" s="30">
        <v>26.8</v>
      </c>
      <c r="P995" s="30">
        <v>47.6</v>
      </c>
      <c r="Q995" s="31">
        <v>54.6</v>
      </c>
      <c r="R995" s="30">
        <v>1273.8499999999999</v>
      </c>
      <c r="S995" s="30">
        <v>1.78</v>
      </c>
      <c r="T995" s="30">
        <v>1080</v>
      </c>
      <c r="U995" s="30">
        <v>1920</v>
      </c>
      <c r="V995" s="32">
        <v>2.1</v>
      </c>
      <c r="W995" s="30">
        <v>1628</v>
      </c>
      <c r="X995" s="30">
        <v>60</v>
      </c>
      <c r="Y995" s="30">
        <v>0.4</v>
      </c>
      <c r="Z995" s="29" t="s">
        <v>81</v>
      </c>
      <c r="AA995" s="29" t="s">
        <v>86</v>
      </c>
      <c r="AB995" s="29"/>
      <c r="AC995" s="29"/>
      <c r="AD995" s="29" t="s">
        <v>84</v>
      </c>
      <c r="AE995" s="29" t="s">
        <v>84</v>
      </c>
      <c r="AF995" s="29" t="s">
        <v>94</v>
      </c>
      <c r="AG995" s="29" t="s">
        <v>2637</v>
      </c>
      <c r="AH995" s="29" t="s">
        <v>737</v>
      </c>
      <c r="AI995" s="29"/>
      <c r="AJ995" s="29" t="s">
        <v>2635</v>
      </c>
      <c r="AK995" s="29" t="s">
        <v>86</v>
      </c>
      <c r="AL995" s="29" t="s">
        <v>87</v>
      </c>
      <c r="AM995" s="29" t="s">
        <v>2637</v>
      </c>
      <c r="AN995" s="29" t="s">
        <v>86</v>
      </c>
      <c r="AO995" s="29" t="s">
        <v>86</v>
      </c>
      <c r="AP995" s="29" t="s">
        <v>86</v>
      </c>
      <c r="AQ995" s="29" t="s">
        <v>96</v>
      </c>
      <c r="AR995" s="29"/>
      <c r="AS995" s="29" t="s">
        <v>84</v>
      </c>
      <c r="AT995" s="29" t="s">
        <v>89</v>
      </c>
      <c r="AU995" s="29"/>
      <c r="AV995" s="30">
        <v>1</v>
      </c>
      <c r="AW995" s="29" t="s">
        <v>84</v>
      </c>
      <c r="AX995" s="29" t="s">
        <v>84</v>
      </c>
      <c r="AY995" s="30">
        <v>700</v>
      </c>
      <c r="AZ995" s="30">
        <v>671</v>
      </c>
      <c r="BA995" s="30">
        <v>469</v>
      </c>
      <c r="BB995" s="30">
        <v>455</v>
      </c>
      <c r="BC995" s="30">
        <v>65.95</v>
      </c>
      <c r="BD995" s="30">
        <v>124.16</v>
      </c>
      <c r="BE995" s="30">
        <v>118.86</v>
      </c>
      <c r="BF995" s="30">
        <v>135.69999999999999</v>
      </c>
      <c r="BG995" s="30">
        <v>3.35</v>
      </c>
      <c r="BH995" s="30">
        <v>0</v>
      </c>
      <c r="BI995" s="30">
        <v>3.5</v>
      </c>
      <c r="BJ995" s="30">
        <v>0</v>
      </c>
      <c r="BK995" s="30">
        <v>383.5</v>
      </c>
      <c r="BL995" s="30">
        <v>383.5</v>
      </c>
      <c r="BM995" s="30">
        <v>96.4</v>
      </c>
      <c r="BN995" s="30">
        <v>65.95</v>
      </c>
      <c r="BO995" s="30">
        <v>124.16</v>
      </c>
      <c r="BP995" s="30">
        <v>0</v>
      </c>
      <c r="BQ995" s="30">
        <v>3.49</v>
      </c>
      <c r="BR995" s="30">
        <v>0</v>
      </c>
      <c r="BS995" s="30">
        <v>119.79</v>
      </c>
      <c r="BT995" s="30">
        <v>387.15</v>
      </c>
      <c r="BU995" s="29"/>
      <c r="BV995" s="30">
        <v>0</v>
      </c>
      <c r="BW995" s="28">
        <v>220</v>
      </c>
      <c r="BX995" s="33">
        <f t="shared" si="110"/>
        <v>383.49966000000001</v>
      </c>
      <c r="BY995" s="34">
        <f>IF(COUNTIF($G$2:G995,G995)=1,1,0)</f>
        <v>1</v>
      </c>
      <c r="BZ995" s="34">
        <f t="shared" si="111"/>
        <v>1</v>
      </c>
      <c r="CA995" s="28" t="s">
        <v>3405</v>
      </c>
      <c r="CB995" s="34" t="b">
        <f t="shared" si="116"/>
        <v>0</v>
      </c>
      <c r="CC995" s="34" t="b">
        <f t="shared" si="112"/>
        <v>1</v>
      </c>
      <c r="CD995" s="34" t="b">
        <f t="array" ref="CD995">ISNUMBER(SEARCH("Touch Screen",$AJ995))</f>
        <v>0</v>
      </c>
      <c r="CE995" s="34"/>
      <c r="CF995" s="34"/>
      <c r="CG995" s="32">
        <v>40</v>
      </c>
      <c r="CH995" s="28">
        <v>0</v>
      </c>
      <c r="CI995" s="33">
        <f>('2. AC Monitors'!$A$8*'1. Version 7 Dataset'!$R995)+('1. Version 7 Dataset'!$V995*'2. AC Monitors'!$B$8)+'2. AC Monitors'!$C$8</f>
        <v>172.22969999999998</v>
      </c>
      <c r="CJ995" s="35">
        <f>BX995-('2. AC Monitors'!$B$8*V995)</f>
        <v>374.67966000000001</v>
      </c>
      <c r="CK995" s="33">
        <f>IF($CH995=0,CJ995,CJ995-('2. AC Monitors'!$A$15*'1. Version 7 Dataset'!$CG995))</f>
        <v>374.67966000000001</v>
      </c>
      <c r="CL995" s="33">
        <f>IF($CC995=TRUE,'1. Version 7 Dataset'!CK995-($CI995*'2. AC Monitors'!$B$15),'1. Version 7 Dataset'!CK995)</f>
        <v>366.068175</v>
      </c>
      <c r="CM995" s="33">
        <f>IF($CD995=TRUE,CL995-($CI995*'2. AC Monitors'!$D$15),CL995)</f>
        <v>366.068175</v>
      </c>
      <c r="CN995" s="33">
        <f>IF($CB995=TRUE,CM995-($CI995*'2. AC Monitors'!$E$15),CM995)</f>
        <v>366.068175</v>
      </c>
      <c r="CO995" s="33">
        <f>IF($CA995="DC",CN995+(CI995*(1-'2. AC Monitors'!$D$21)),CN995)</f>
        <v>366.068175</v>
      </c>
      <c r="CP995" s="35">
        <f>('2. AC Monitors'!$A$8*'1. Version 7 Dataset'!$R995)+'2. AC Monitors'!$C$8</f>
        <v>163.40969999999999</v>
      </c>
      <c r="CQ995" s="35">
        <f t="shared" si="113"/>
        <v>0</v>
      </c>
      <c r="CR995" s="33">
        <f>(IF(CD995=TRUE,CI995+(CI995*'2. AC Monitors'!$D$15),'1. Version 7 Dataset'!CI995))*0.85</f>
        <v>146.39524499999999</v>
      </c>
      <c r="CS995" s="35">
        <f t="shared" si="114"/>
        <v>0</v>
      </c>
      <c r="CT995" s="35">
        <f>($AZ995*$R995*'3. Signage Displays'!$A$7)+'3. Signage Displays'!$B$7*TANH('3. Signage Displays'!$C$7*('1. Version 7 Dataset'!$R995+'3. Signage Displays'!$D$7)+'3. Signage Displays'!$E$7)+'3. Signage Displays'!$F$7</f>
        <v>118.37307633950549</v>
      </c>
      <c r="CU995" s="36">
        <f>($AZ995*$R995*'3. Signage Displays'!$A$7)</f>
        <v>34.190134</v>
      </c>
      <c r="CV995" s="37">
        <f>BE995-(AZ995*R995*'3. Signage Displays'!$A$7)</f>
        <v>84.669865999999999</v>
      </c>
      <c r="CW995" s="37">
        <f>IF(CC995=TRUE,CV995-(CT995*'3. Signage Displays'!$A$12),CV995)</f>
        <v>78.75121218302472</v>
      </c>
      <c r="CX995" s="38">
        <f>'3. Signage Displays'!$B$7*TANH('3. Signage Displays'!$C$7*('1. Version 7 Dataset'!R995+'3. Signage Displays'!$D$7)+'3. Signage Displays'!$E$7)+'3. Signage Displays'!$F$7</f>
        <v>84.182942339505487</v>
      </c>
      <c r="CY995" s="28">
        <f t="shared" si="115"/>
        <v>1</v>
      </c>
    </row>
    <row r="996" spans="1:103" s="17" customFormat="1" ht="19.5" customHeight="1">
      <c r="A996" s="28">
        <v>221</v>
      </c>
      <c r="B996" s="29" t="s">
        <v>2545</v>
      </c>
      <c r="C996" s="29" t="s">
        <v>2636</v>
      </c>
      <c r="D996" s="29" t="s">
        <v>2636</v>
      </c>
      <c r="E996" s="29" t="s">
        <v>2547</v>
      </c>
      <c r="F996" s="29" t="s">
        <v>2636</v>
      </c>
      <c r="G996" s="29" t="s">
        <v>2636</v>
      </c>
      <c r="H996" s="29"/>
      <c r="I996" s="29" t="s">
        <v>554</v>
      </c>
      <c r="J996" s="29" t="s">
        <v>88</v>
      </c>
      <c r="K996" s="29" t="s">
        <v>158</v>
      </c>
      <c r="L996" s="29" t="s">
        <v>80</v>
      </c>
      <c r="M996" s="29"/>
      <c r="N996" s="30">
        <v>1200</v>
      </c>
      <c r="O996" s="30">
        <v>26.8</v>
      </c>
      <c r="P996" s="30">
        <v>47.6</v>
      </c>
      <c r="Q996" s="31">
        <v>54.6</v>
      </c>
      <c r="R996" s="30">
        <v>1273.8499999999999</v>
      </c>
      <c r="S996" s="30">
        <v>1.78</v>
      </c>
      <c r="T996" s="30">
        <v>1080</v>
      </c>
      <c r="U996" s="30">
        <v>1920</v>
      </c>
      <c r="V996" s="32">
        <v>2.1</v>
      </c>
      <c r="W996" s="30">
        <v>1628</v>
      </c>
      <c r="X996" s="30">
        <v>60</v>
      </c>
      <c r="Y996" s="30">
        <v>0.4</v>
      </c>
      <c r="Z996" s="29" t="s">
        <v>81</v>
      </c>
      <c r="AA996" s="29" t="s">
        <v>86</v>
      </c>
      <c r="AB996" s="29"/>
      <c r="AC996" s="29"/>
      <c r="AD996" s="29" t="s">
        <v>84</v>
      </c>
      <c r="AE996" s="29" t="s">
        <v>84</v>
      </c>
      <c r="AF996" s="29" t="s">
        <v>94</v>
      </c>
      <c r="AG996" s="29" t="s">
        <v>2637</v>
      </c>
      <c r="AH996" s="29" t="s">
        <v>737</v>
      </c>
      <c r="AI996" s="29"/>
      <c r="AJ996" s="29" t="s">
        <v>2635</v>
      </c>
      <c r="AK996" s="29" t="s">
        <v>86</v>
      </c>
      <c r="AL996" s="29" t="s">
        <v>87</v>
      </c>
      <c r="AM996" s="29" t="s">
        <v>2637</v>
      </c>
      <c r="AN996" s="29" t="s">
        <v>86</v>
      </c>
      <c r="AO996" s="29" t="s">
        <v>86</v>
      </c>
      <c r="AP996" s="29" t="s">
        <v>86</v>
      </c>
      <c r="AQ996" s="29" t="s">
        <v>96</v>
      </c>
      <c r="AR996" s="29"/>
      <c r="AS996" s="29" t="s">
        <v>84</v>
      </c>
      <c r="AT996" s="29" t="s">
        <v>89</v>
      </c>
      <c r="AU996" s="29"/>
      <c r="AV996" s="30">
        <v>1</v>
      </c>
      <c r="AW996" s="29" t="s">
        <v>84</v>
      </c>
      <c r="AX996" s="29" t="s">
        <v>84</v>
      </c>
      <c r="AY996" s="30">
        <v>700</v>
      </c>
      <c r="AZ996" s="30">
        <v>671</v>
      </c>
      <c r="BA996" s="30">
        <v>469</v>
      </c>
      <c r="BB996" s="30">
        <v>455</v>
      </c>
      <c r="BC996" s="30">
        <v>65.95</v>
      </c>
      <c r="BD996" s="30">
        <v>124.16</v>
      </c>
      <c r="BE996" s="30">
        <v>118.86</v>
      </c>
      <c r="BF996" s="30">
        <v>135.69999999999999</v>
      </c>
      <c r="BG996" s="30">
        <v>3.35</v>
      </c>
      <c r="BH996" s="30">
        <v>0</v>
      </c>
      <c r="BI996" s="30">
        <v>3.5</v>
      </c>
      <c r="BJ996" s="30">
        <v>0</v>
      </c>
      <c r="BK996" s="30">
        <v>383.5</v>
      </c>
      <c r="BL996" s="30">
        <v>383.5</v>
      </c>
      <c r="BM996" s="30">
        <v>96.4</v>
      </c>
      <c r="BN996" s="30">
        <v>65.95</v>
      </c>
      <c r="BO996" s="30">
        <v>124.16</v>
      </c>
      <c r="BP996" s="30">
        <v>0</v>
      </c>
      <c r="BQ996" s="30">
        <v>3.49</v>
      </c>
      <c r="BR996" s="30">
        <v>0</v>
      </c>
      <c r="BS996" s="30">
        <v>119.79</v>
      </c>
      <c r="BT996" s="30">
        <v>387.15</v>
      </c>
      <c r="BU996" s="29"/>
      <c r="BV996" s="30">
        <v>0</v>
      </c>
      <c r="BW996" s="28">
        <v>221</v>
      </c>
      <c r="BX996" s="33">
        <f t="shared" si="110"/>
        <v>383.49966000000001</v>
      </c>
      <c r="BY996" s="34">
        <f>IF(COUNTIF($G$2:G996,G996)=1,1,0)</f>
        <v>0</v>
      </c>
      <c r="BZ996" s="34">
        <f t="shared" si="111"/>
        <v>1</v>
      </c>
      <c r="CA996" s="28" t="s">
        <v>3405</v>
      </c>
      <c r="CB996" s="34" t="b">
        <f t="shared" si="116"/>
        <v>0</v>
      </c>
      <c r="CC996" s="34" t="b">
        <f t="shared" si="112"/>
        <v>1</v>
      </c>
      <c r="CD996" s="34" t="b">
        <f t="array" ref="CD996">ISNUMBER(SEARCH("Touch Screen",$AJ996))</f>
        <v>0</v>
      </c>
      <c r="CE996" s="34"/>
      <c r="CF996" s="34"/>
      <c r="CG996" s="32">
        <v>40</v>
      </c>
      <c r="CH996" s="28">
        <v>0</v>
      </c>
      <c r="CI996" s="33">
        <f>('2. AC Monitors'!$A$8*'1. Version 7 Dataset'!$R996)+('1. Version 7 Dataset'!$V996*'2. AC Monitors'!$B$8)+'2. AC Monitors'!$C$8</f>
        <v>172.22969999999998</v>
      </c>
      <c r="CJ996" s="35">
        <f>BX996-('2. AC Monitors'!$B$8*V996)</f>
        <v>374.67966000000001</v>
      </c>
      <c r="CK996" s="33">
        <f>IF($CH996=0,CJ996,CJ996-('2. AC Monitors'!$A$15*'1. Version 7 Dataset'!$CG996))</f>
        <v>374.67966000000001</v>
      </c>
      <c r="CL996" s="33">
        <f>IF($CC996=TRUE,'1. Version 7 Dataset'!CK996-($CI996*'2. AC Monitors'!$B$15),'1. Version 7 Dataset'!CK996)</f>
        <v>366.068175</v>
      </c>
      <c r="CM996" s="33">
        <f>IF($CD996=TRUE,CL996-($CI996*'2. AC Monitors'!$D$15),CL996)</f>
        <v>366.068175</v>
      </c>
      <c r="CN996" s="33">
        <f>IF($CB996=TRUE,CM996-($CI996*'2. AC Monitors'!$E$15),CM996)</f>
        <v>366.068175</v>
      </c>
      <c r="CO996" s="33">
        <f>IF($CA996="DC",CN996+(CI996*(1-'2. AC Monitors'!$D$21)),CN996)</f>
        <v>366.068175</v>
      </c>
      <c r="CP996" s="35">
        <f>('2. AC Monitors'!$A$8*'1. Version 7 Dataset'!$R996)+'2. AC Monitors'!$C$8</f>
        <v>163.40969999999999</v>
      </c>
      <c r="CQ996" s="35">
        <f t="shared" si="113"/>
        <v>0</v>
      </c>
      <c r="CR996" s="33">
        <f>(IF(CD996=TRUE,CI996+(CI996*'2. AC Monitors'!$D$15),'1. Version 7 Dataset'!CI996))*0.85</f>
        <v>146.39524499999999</v>
      </c>
      <c r="CS996" s="35">
        <f t="shared" si="114"/>
        <v>0</v>
      </c>
      <c r="CT996" s="35">
        <f>($AZ996*$R996*'3. Signage Displays'!$A$7)+'3. Signage Displays'!$B$7*TANH('3. Signage Displays'!$C$7*('1. Version 7 Dataset'!$R996+'3. Signage Displays'!$D$7)+'3. Signage Displays'!$E$7)+'3. Signage Displays'!$F$7</f>
        <v>118.37307633950549</v>
      </c>
      <c r="CU996" s="36">
        <f>($AZ996*$R996*'3. Signage Displays'!$A$7)</f>
        <v>34.190134</v>
      </c>
      <c r="CV996" s="37">
        <f>BE996-(AZ996*R996*'3. Signage Displays'!$A$7)</f>
        <v>84.669865999999999</v>
      </c>
      <c r="CW996" s="37">
        <f>IF(CC996=TRUE,CV996-(CT996*'3. Signage Displays'!$A$12),CV996)</f>
        <v>78.75121218302472</v>
      </c>
      <c r="CX996" s="38">
        <f>'3. Signage Displays'!$B$7*TANH('3. Signage Displays'!$C$7*('1. Version 7 Dataset'!R996+'3. Signage Displays'!$D$7)+'3. Signage Displays'!$E$7)+'3. Signage Displays'!$F$7</f>
        <v>84.182942339505487</v>
      </c>
      <c r="CY996" s="28">
        <f t="shared" si="115"/>
        <v>1</v>
      </c>
    </row>
    <row r="997" spans="1:103" s="17" customFormat="1" ht="19.5" customHeight="1">
      <c r="A997" s="28">
        <v>222</v>
      </c>
      <c r="B997" s="29" t="s">
        <v>2545</v>
      </c>
      <c r="C997" s="29" t="s">
        <v>2640</v>
      </c>
      <c r="D997" s="29" t="s">
        <v>2640</v>
      </c>
      <c r="E997" s="29" t="s">
        <v>2547</v>
      </c>
      <c r="F997" s="29" t="s">
        <v>2640</v>
      </c>
      <c r="G997" s="29" t="s">
        <v>2640</v>
      </c>
      <c r="H997" s="29"/>
      <c r="I997" s="29" t="s">
        <v>554</v>
      </c>
      <c r="J997" s="29" t="s">
        <v>88</v>
      </c>
      <c r="K997" s="29" t="s">
        <v>158</v>
      </c>
      <c r="L997" s="29" t="s">
        <v>80</v>
      </c>
      <c r="M997" s="29"/>
      <c r="N997" s="30">
        <v>4000</v>
      </c>
      <c r="O997" s="30">
        <v>23.3</v>
      </c>
      <c r="P997" s="30">
        <v>41.5</v>
      </c>
      <c r="Q997" s="31">
        <v>47.6</v>
      </c>
      <c r="R997" s="30">
        <v>968.16</v>
      </c>
      <c r="S997" s="30">
        <v>1.78</v>
      </c>
      <c r="T997" s="30">
        <v>1080</v>
      </c>
      <c r="U997" s="30">
        <v>1920</v>
      </c>
      <c r="V997" s="32">
        <v>2.1</v>
      </c>
      <c r="W997" s="30">
        <v>2142</v>
      </c>
      <c r="X997" s="30">
        <v>60</v>
      </c>
      <c r="Y997" s="30">
        <v>0.4</v>
      </c>
      <c r="Z997" s="29" t="s">
        <v>81</v>
      </c>
      <c r="AA997" s="29" t="s">
        <v>86</v>
      </c>
      <c r="AB997" s="29"/>
      <c r="AC997" s="29"/>
      <c r="AD997" s="29" t="s">
        <v>84</v>
      </c>
      <c r="AE997" s="29" t="s">
        <v>84</v>
      </c>
      <c r="AF997" s="29" t="s">
        <v>94</v>
      </c>
      <c r="AG997" s="29" t="s">
        <v>2641</v>
      </c>
      <c r="AH997" s="29" t="s">
        <v>737</v>
      </c>
      <c r="AI997" s="29"/>
      <c r="AJ997" s="29" t="s">
        <v>2635</v>
      </c>
      <c r="AK997" s="29" t="s">
        <v>86</v>
      </c>
      <c r="AL997" s="29" t="s">
        <v>87</v>
      </c>
      <c r="AM997" s="29" t="s">
        <v>2641</v>
      </c>
      <c r="AN997" s="29" t="s">
        <v>86</v>
      </c>
      <c r="AO997" s="29" t="s">
        <v>86</v>
      </c>
      <c r="AP997" s="29" t="s">
        <v>86</v>
      </c>
      <c r="AQ997" s="29" t="s">
        <v>96</v>
      </c>
      <c r="AR997" s="29"/>
      <c r="AS997" s="29" t="s">
        <v>84</v>
      </c>
      <c r="AT997" s="29" t="s">
        <v>89</v>
      </c>
      <c r="AU997" s="29"/>
      <c r="AV997" s="30">
        <v>1</v>
      </c>
      <c r="AW997" s="29" t="s">
        <v>84</v>
      </c>
      <c r="AX997" s="29" t="s">
        <v>84</v>
      </c>
      <c r="AY997" s="30">
        <v>500</v>
      </c>
      <c r="AZ997" s="30">
        <v>616</v>
      </c>
      <c r="BA997" s="30">
        <v>424</v>
      </c>
      <c r="BB997" s="30">
        <v>325</v>
      </c>
      <c r="BC997" s="30">
        <v>52.48</v>
      </c>
      <c r="BD997" s="30">
        <v>87</v>
      </c>
      <c r="BE997" s="30">
        <v>85.94</v>
      </c>
      <c r="BF997" s="30">
        <v>108.8</v>
      </c>
      <c r="BG997" s="30">
        <v>3.3</v>
      </c>
      <c r="BH997" s="30">
        <v>0</v>
      </c>
      <c r="BI997" s="30">
        <v>3.5</v>
      </c>
      <c r="BJ997" s="30">
        <v>0</v>
      </c>
      <c r="BK997" s="30">
        <v>282.27999999999997</v>
      </c>
      <c r="BL997" s="30">
        <v>282.27999999999997</v>
      </c>
      <c r="BM997" s="30">
        <v>96.4</v>
      </c>
      <c r="BN997" s="30">
        <v>52.48</v>
      </c>
      <c r="BO997" s="30">
        <v>87</v>
      </c>
      <c r="BP997" s="30">
        <v>0</v>
      </c>
      <c r="BQ997" s="30">
        <v>3.3</v>
      </c>
      <c r="BR997" s="30">
        <v>0</v>
      </c>
      <c r="BS997" s="30">
        <v>86.47</v>
      </c>
      <c r="BT997" s="30">
        <v>283.91000000000003</v>
      </c>
      <c r="BU997" s="29"/>
      <c r="BV997" s="30">
        <v>0</v>
      </c>
      <c r="BW997" s="28">
        <v>222</v>
      </c>
      <c r="BX997" s="33">
        <f t="shared" si="110"/>
        <v>282.28223999999994</v>
      </c>
      <c r="BY997" s="34">
        <f>IF(COUNTIF($G$2:G997,G997)=1,1,0)</f>
        <v>1</v>
      </c>
      <c r="BZ997" s="34">
        <f t="shared" si="111"/>
        <v>1</v>
      </c>
      <c r="CA997" s="28" t="s">
        <v>3405</v>
      </c>
      <c r="CB997" s="34" t="b">
        <f t="shared" si="116"/>
        <v>0</v>
      </c>
      <c r="CC997" s="34" t="b">
        <f t="shared" si="112"/>
        <v>1</v>
      </c>
      <c r="CD997" s="34" t="b">
        <f t="array" ref="CD997">ISNUMBER(SEARCH("Touch Screen",$AJ997))</f>
        <v>0</v>
      </c>
      <c r="CE997" s="34"/>
      <c r="CF997" s="34"/>
      <c r="CG997" s="32">
        <v>40</v>
      </c>
      <c r="CH997" s="28">
        <v>0</v>
      </c>
      <c r="CI997" s="33">
        <f>('2. AC Monitors'!$A$8*'1. Version 7 Dataset'!$R997)+('1. Version 7 Dataset'!$V997*'2. AC Monitors'!$B$8)+'2. AC Monitors'!$C$8</f>
        <v>134.93552</v>
      </c>
      <c r="CJ997" s="35">
        <f>BX997-('2. AC Monitors'!$B$8*V997)</f>
        <v>273.46223999999995</v>
      </c>
      <c r="CK997" s="33">
        <f>IF($CH997=0,CJ997,CJ997-('2. AC Monitors'!$A$15*'1. Version 7 Dataset'!$CG997))</f>
        <v>273.46223999999995</v>
      </c>
      <c r="CL997" s="33">
        <f>IF($CC997=TRUE,'1. Version 7 Dataset'!CK997-($CI997*'2. AC Monitors'!$B$15),'1. Version 7 Dataset'!CK997)</f>
        <v>266.71546399999994</v>
      </c>
      <c r="CM997" s="33">
        <f>IF($CD997=TRUE,CL997-($CI997*'2. AC Monitors'!$D$15),CL997)</f>
        <v>266.71546399999994</v>
      </c>
      <c r="CN997" s="33">
        <f>IF($CB997=TRUE,CM997-($CI997*'2. AC Monitors'!$E$15),CM997)</f>
        <v>266.71546399999994</v>
      </c>
      <c r="CO997" s="33">
        <f>IF($CA997="DC",CN997+(CI997*(1-'2. AC Monitors'!$D$21)),CN997)</f>
        <v>266.71546399999994</v>
      </c>
      <c r="CP997" s="35">
        <f>('2. AC Monitors'!$A$8*'1. Version 7 Dataset'!$R997)+'2. AC Monitors'!$C$8</f>
        <v>126.11551999999999</v>
      </c>
      <c r="CQ997" s="35">
        <f t="shared" si="113"/>
        <v>0</v>
      </c>
      <c r="CR997" s="33">
        <f>(IF(CD997=TRUE,CI997+(CI997*'2. AC Monitors'!$D$15),'1. Version 7 Dataset'!CI997))*0.85</f>
        <v>114.69519199999999</v>
      </c>
      <c r="CS997" s="35">
        <f t="shared" si="114"/>
        <v>0</v>
      </c>
      <c r="CT997" s="35">
        <f>($AZ997*$R997*'3. Signage Displays'!$A$7)+'3. Signage Displays'!$B$7*TANH('3. Signage Displays'!$C$7*('1. Version 7 Dataset'!$R997+'3. Signage Displays'!$D$7)+'3. Signage Displays'!$E$7)+'3. Signage Displays'!$F$7</f>
        <v>93.897938063323267</v>
      </c>
      <c r="CU997" s="36">
        <f>($AZ997*$R997*'3. Signage Displays'!$A$7)</f>
        <v>23.8554624</v>
      </c>
      <c r="CV997" s="37">
        <f>BE997-(AZ997*R997*'3. Signage Displays'!$A$7)</f>
        <v>62.084537599999997</v>
      </c>
      <c r="CW997" s="37">
        <f>IF(CC997=TRUE,CV997-(CT997*'3. Signage Displays'!$A$12),CV997)</f>
        <v>57.389640696833837</v>
      </c>
      <c r="CX997" s="38">
        <f>'3. Signage Displays'!$B$7*TANH('3. Signage Displays'!$C$7*('1. Version 7 Dataset'!R997+'3. Signage Displays'!$D$7)+'3. Signage Displays'!$E$7)+'3. Signage Displays'!$F$7</f>
        <v>70.042475663323273</v>
      </c>
      <c r="CY997" s="28">
        <f t="shared" si="115"/>
        <v>1</v>
      </c>
    </row>
    <row r="998" spans="1:103" s="17" customFormat="1" ht="19.5" customHeight="1">
      <c r="A998" s="28">
        <v>223</v>
      </c>
      <c r="B998" s="29" t="s">
        <v>2545</v>
      </c>
      <c r="C998" s="29" t="s">
        <v>2640</v>
      </c>
      <c r="D998" s="29" t="s">
        <v>2640</v>
      </c>
      <c r="E998" s="29" t="s">
        <v>2547</v>
      </c>
      <c r="F998" s="29" t="s">
        <v>2640</v>
      </c>
      <c r="G998" s="29" t="s">
        <v>2640</v>
      </c>
      <c r="H998" s="29"/>
      <c r="I998" s="29" t="s">
        <v>554</v>
      </c>
      <c r="J998" s="29" t="s">
        <v>88</v>
      </c>
      <c r="K998" s="29" t="s">
        <v>158</v>
      </c>
      <c r="L998" s="29" t="s">
        <v>80</v>
      </c>
      <c r="M998" s="29"/>
      <c r="N998" s="30">
        <v>4000</v>
      </c>
      <c r="O998" s="30">
        <v>23.3</v>
      </c>
      <c r="P998" s="30">
        <v>41.5</v>
      </c>
      <c r="Q998" s="31">
        <v>47.6</v>
      </c>
      <c r="R998" s="30">
        <v>968.16</v>
      </c>
      <c r="S998" s="30">
        <v>1.78</v>
      </c>
      <c r="T998" s="30">
        <v>1080</v>
      </c>
      <c r="U998" s="30">
        <v>1920</v>
      </c>
      <c r="V998" s="32">
        <v>2.1</v>
      </c>
      <c r="W998" s="30">
        <v>2142</v>
      </c>
      <c r="X998" s="30">
        <v>60</v>
      </c>
      <c r="Y998" s="30">
        <v>0.4</v>
      </c>
      <c r="Z998" s="29" t="s">
        <v>81</v>
      </c>
      <c r="AA998" s="29" t="s">
        <v>86</v>
      </c>
      <c r="AB998" s="29"/>
      <c r="AC998" s="29"/>
      <c r="AD998" s="29" t="s">
        <v>84</v>
      </c>
      <c r="AE998" s="29" t="s">
        <v>84</v>
      </c>
      <c r="AF998" s="29" t="s">
        <v>94</v>
      </c>
      <c r="AG998" s="29" t="s">
        <v>2641</v>
      </c>
      <c r="AH998" s="29" t="s">
        <v>737</v>
      </c>
      <c r="AI998" s="29"/>
      <c r="AJ998" s="29" t="s">
        <v>2635</v>
      </c>
      <c r="AK998" s="29" t="s">
        <v>86</v>
      </c>
      <c r="AL998" s="29" t="s">
        <v>87</v>
      </c>
      <c r="AM998" s="29" t="s">
        <v>2641</v>
      </c>
      <c r="AN998" s="29" t="s">
        <v>86</v>
      </c>
      <c r="AO998" s="29" t="s">
        <v>86</v>
      </c>
      <c r="AP998" s="29" t="s">
        <v>86</v>
      </c>
      <c r="AQ998" s="29" t="s">
        <v>96</v>
      </c>
      <c r="AR998" s="29"/>
      <c r="AS998" s="29" t="s">
        <v>84</v>
      </c>
      <c r="AT998" s="29" t="s">
        <v>89</v>
      </c>
      <c r="AU998" s="29"/>
      <c r="AV998" s="30">
        <v>1</v>
      </c>
      <c r="AW998" s="29" t="s">
        <v>84</v>
      </c>
      <c r="AX998" s="29" t="s">
        <v>84</v>
      </c>
      <c r="AY998" s="30">
        <v>500</v>
      </c>
      <c r="AZ998" s="30">
        <v>616</v>
      </c>
      <c r="BA998" s="30">
        <v>424</v>
      </c>
      <c r="BB998" s="30">
        <v>325</v>
      </c>
      <c r="BC998" s="30">
        <v>52.48</v>
      </c>
      <c r="BD998" s="30">
        <v>87</v>
      </c>
      <c r="BE998" s="30">
        <v>85.94</v>
      </c>
      <c r="BF998" s="30">
        <v>108.8</v>
      </c>
      <c r="BG998" s="30">
        <v>3.3</v>
      </c>
      <c r="BH998" s="30">
        <v>0</v>
      </c>
      <c r="BI998" s="30">
        <v>3.5</v>
      </c>
      <c r="BJ998" s="30">
        <v>0</v>
      </c>
      <c r="BK998" s="30">
        <v>282.27999999999997</v>
      </c>
      <c r="BL998" s="30">
        <v>282.27999999999997</v>
      </c>
      <c r="BM998" s="30">
        <v>96.4</v>
      </c>
      <c r="BN998" s="30">
        <v>52.48</v>
      </c>
      <c r="BO998" s="30">
        <v>87</v>
      </c>
      <c r="BP998" s="30">
        <v>0</v>
      </c>
      <c r="BQ998" s="30">
        <v>3.3</v>
      </c>
      <c r="BR998" s="30">
        <v>0</v>
      </c>
      <c r="BS998" s="30">
        <v>86.47</v>
      </c>
      <c r="BT998" s="30">
        <v>283.91000000000003</v>
      </c>
      <c r="BU998" s="29"/>
      <c r="BV998" s="30">
        <v>0</v>
      </c>
      <c r="BW998" s="28">
        <v>223</v>
      </c>
      <c r="BX998" s="33">
        <f t="shared" si="110"/>
        <v>282.28223999999994</v>
      </c>
      <c r="BY998" s="34">
        <f>IF(COUNTIF($G$2:G998,G998)=1,1,0)</f>
        <v>0</v>
      </c>
      <c r="BZ998" s="34">
        <f t="shared" si="111"/>
        <v>1</v>
      </c>
      <c r="CA998" s="28" t="s">
        <v>3405</v>
      </c>
      <c r="CB998" s="34" t="b">
        <f t="shared" si="116"/>
        <v>0</v>
      </c>
      <c r="CC998" s="34" t="b">
        <f t="shared" si="112"/>
        <v>1</v>
      </c>
      <c r="CD998" s="34" t="b">
        <f t="array" ref="CD998">ISNUMBER(SEARCH("Touch Screen",$AJ998))</f>
        <v>0</v>
      </c>
      <c r="CE998" s="34"/>
      <c r="CF998" s="34"/>
      <c r="CG998" s="32">
        <v>40</v>
      </c>
      <c r="CH998" s="28">
        <v>0</v>
      </c>
      <c r="CI998" s="33">
        <f>('2. AC Monitors'!$A$8*'1. Version 7 Dataset'!$R998)+('1. Version 7 Dataset'!$V998*'2. AC Monitors'!$B$8)+'2. AC Monitors'!$C$8</f>
        <v>134.93552</v>
      </c>
      <c r="CJ998" s="35">
        <f>BX998-('2. AC Monitors'!$B$8*V998)</f>
        <v>273.46223999999995</v>
      </c>
      <c r="CK998" s="33">
        <f>IF($CH998=0,CJ998,CJ998-('2. AC Monitors'!$A$15*'1. Version 7 Dataset'!$CG998))</f>
        <v>273.46223999999995</v>
      </c>
      <c r="CL998" s="33">
        <f>IF($CC998=TRUE,'1. Version 7 Dataset'!CK998-($CI998*'2. AC Monitors'!$B$15),'1. Version 7 Dataset'!CK998)</f>
        <v>266.71546399999994</v>
      </c>
      <c r="CM998" s="33">
        <f>IF($CD998=TRUE,CL998-($CI998*'2. AC Monitors'!$D$15),CL998)</f>
        <v>266.71546399999994</v>
      </c>
      <c r="CN998" s="33">
        <f>IF($CB998=TRUE,CM998-($CI998*'2. AC Monitors'!$E$15),CM998)</f>
        <v>266.71546399999994</v>
      </c>
      <c r="CO998" s="33">
        <f>IF($CA998="DC",CN998+(CI998*(1-'2. AC Monitors'!$D$21)),CN998)</f>
        <v>266.71546399999994</v>
      </c>
      <c r="CP998" s="35">
        <f>('2. AC Monitors'!$A$8*'1. Version 7 Dataset'!$R998)+'2. AC Monitors'!$C$8</f>
        <v>126.11551999999999</v>
      </c>
      <c r="CQ998" s="35">
        <f t="shared" si="113"/>
        <v>0</v>
      </c>
      <c r="CR998" s="33">
        <f>(IF(CD998=TRUE,CI998+(CI998*'2. AC Monitors'!$D$15),'1. Version 7 Dataset'!CI998))*0.85</f>
        <v>114.69519199999999</v>
      </c>
      <c r="CS998" s="35">
        <f t="shared" si="114"/>
        <v>0</v>
      </c>
      <c r="CT998" s="35">
        <f>($AZ998*$R998*'3. Signage Displays'!$A$7)+'3. Signage Displays'!$B$7*TANH('3. Signage Displays'!$C$7*('1. Version 7 Dataset'!$R998+'3. Signage Displays'!$D$7)+'3. Signage Displays'!$E$7)+'3. Signage Displays'!$F$7</f>
        <v>93.897938063323267</v>
      </c>
      <c r="CU998" s="36">
        <f>($AZ998*$R998*'3. Signage Displays'!$A$7)</f>
        <v>23.8554624</v>
      </c>
      <c r="CV998" s="37">
        <f>BE998-(AZ998*R998*'3. Signage Displays'!$A$7)</f>
        <v>62.084537599999997</v>
      </c>
      <c r="CW998" s="37">
        <f>IF(CC998=TRUE,CV998-(CT998*'3. Signage Displays'!$A$12),CV998)</f>
        <v>57.389640696833837</v>
      </c>
      <c r="CX998" s="38">
        <f>'3. Signage Displays'!$B$7*TANH('3. Signage Displays'!$C$7*('1. Version 7 Dataset'!R998+'3. Signage Displays'!$D$7)+'3. Signage Displays'!$E$7)+'3. Signage Displays'!$F$7</f>
        <v>70.042475663323273</v>
      </c>
      <c r="CY998" s="28">
        <f t="shared" si="115"/>
        <v>1</v>
      </c>
    </row>
    <row r="999" spans="1:103" s="17" customFormat="1" ht="19.5" customHeight="1">
      <c r="A999" s="28">
        <v>227</v>
      </c>
      <c r="B999" s="29" t="s">
        <v>1126</v>
      </c>
      <c r="C999" s="29" t="s">
        <v>1129</v>
      </c>
      <c r="D999" s="29" t="s">
        <v>1129</v>
      </c>
      <c r="E999" s="29" t="s">
        <v>1128</v>
      </c>
      <c r="F999" s="29" t="s">
        <v>1129</v>
      </c>
      <c r="G999" s="29" t="s">
        <v>1129</v>
      </c>
      <c r="H999" s="29"/>
      <c r="I999" s="29" t="s">
        <v>554</v>
      </c>
      <c r="J999" s="29" t="s">
        <v>79</v>
      </c>
      <c r="K999" s="29"/>
      <c r="L999" s="29" t="s">
        <v>80</v>
      </c>
      <c r="M999" s="29"/>
      <c r="N999" s="30">
        <v>1100</v>
      </c>
      <c r="O999" s="30">
        <v>26.8</v>
      </c>
      <c r="P999" s="30">
        <v>47.6</v>
      </c>
      <c r="Q999" s="31">
        <v>54.6</v>
      </c>
      <c r="R999" s="30">
        <v>1275.67</v>
      </c>
      <c r="S999" s="30">
        <v>1.78</v>
      </c>
      <c r="T999" s="30">
        <v>1080</v>
      </c>
      <c r="U999" s="30">
        <v>1920</v>
      </c>
      <c r="V999" s="32">
        <v>2.1</v>
      </c>
      <c r="W999" s="30">
        <v>1625</v>
      </c>
      <c r="X999" s="30">
        <v>60</v>
      </c>
      <c r="Y999" s="30">
        <v>33.200000000000003</v>
      </c>
      <c r="Z999" s="29" t="s">
        <v>81</v>
      </c>
      <c r="AA999" s="29" t="s">
        <v>86</v>
      </c>
      <c r="AB999" s="29"/>
      <c r="AC999" s="29"/>
      <c r="AD999" s="29" t="s">
        <v>84</v>
      </c>
      <c r="AE999" s="29" t="s">
        <v>83</v>
      </c>
      <c r="AF999" s="29" t="s">
        <v>1130</v>
      </c>
      <c r="AG999" s="29"/>
      <c r="AH999" s="29" t="s">
        <v>86</v>
      </c>
      <c r="AI999" s="29"/>
      <c r="AJ999" s="29" t="s">
        <v>86</v>
      </c>
      <c r="AK999" s="29" t="s">
        <v>86</v>
      </c>
      <c r="AL999" s="29" t="s">
        <v>102</v>
      </c>
      <c r="AM999" s="29"/>
      <c r="AN999" s="29" t="s">
        <v>86</v>
      </c>
      <c r="AO999" s="29" t="s">
        <v>86</v>
      </c>
      <c r="AP999" s="29" t="s">
        <v>86</v>
      </c>
      <c r="AQ999" s="29" t="s">
        <v>96</v>
      </c>
      <c r="AR999" s="29"/>
      <c r="AS999" s="29" t="s">
        <v>84</v>
      </c>
      <c r="AT999" s="29" t="s">
        <v>89</v>
      </c>
      <c r="AU999" s="29"/>
      <c r="AV999" s="30">
        <v>1</v>
      </c>
      <c r="AW999" s="29" t="s">
        <v>84</v>
      </c>
      <c r="AX999" s="29" t="s">
        <v>84</v>
      </c>
      <c r="AY999" s="30">
        <v>450</v>
      </c>
      <c r="AZ999" s="30">
        <v>443.7</v>
      </c>
      <c r="BA999" s="30">
        <v>438.5</v>
      </c>
      <c r="BB999" s="30">
        <v>438.5</v>
      </c>
      <c r="BC999" s="29"/>
      <c r="BD999" s="29"/>
      <c r="BE999" s="30">
        <v>90.66</v>
      </c>
      <c r="BF999" s="30">
        <v>117.8</v>
      </c>
      <c r="BG999" s="30">
        <v>1.67</v>
      </c>
      <c r="BH999" s="29"/>
      <c r="BI999" s="30">
        <v>2</v>
      </c>
      <c r="BJ999" s="30">
        <v>0.24</v>
      </c>
      <c r="BK999" s="29"/>
      <c r="BL999" s="29"/>
      <c r="BM999" s="29"/>
      <c r="BN999" s="29"/>
      <c r="BO999" s="29"/>
      <c r="BP999" s="29"/>
      <c r="BQ999" s="29"/>
      <c r="BR999" s="29"/>
      <c r="BS999" s="29"/>
      <c r="BT999" s="29"/>
      <c r="BU999" s="29"/>
      <c r="BV999" s="30">
        <v>0</v>
      </c>
      <c r="BW999" s="28">
        <v>227</v>
      </c>
      <c r="BX999" s="33">
        <f t="shared" si="110"/>
        <v>287.47253999999998</v>
      </c>
      <c r="BY999" s="34">
        <f>IF(COUNTIF($G$2:G999,G999)=1,1,0)</f>
        <v>1</v>
      </c>
      <c r="BZ999" s="34">
        <f t="shared" si="111"/>
        <v>1</v>
      </c>
      <c r="CA999" s="28" t="s">
        <v>3405</v>
      </c>
      <c r="CB999" s="34" t="b">
        <f t="shared" si="116"/>
        <v>0</v>
      </c>
      <c r="CC999" s="34" t="b">
        <f t="shared" si="112"/>
        <v>0</v>
      </c>
      <c r="CD999" s="34" t="b">
        <f t="array" ref="CD999">ISNUMBER(SEARCH("Touch Screen",$AJ999))</f>
        <v>0</v>
      </c>
      <c r="CE999" s="34"/>
      <c r="CF999" s="34"/>
      <c r="CG999" s="32">
        <v>33.200000000000003</v>
      </c>
      <c r="CH999" s="28">
        <v>0</v>
      </c>
      <c r="CI999" s="33">
        <f>('2. AC Monitors'!$A$8*'1. Version 7 Dataset'!$R999)+('1. Version 7 Dataset'!$V999*'2. AC Monitors'!$B$8)+'2. AC Monitors'!$C$8</f>
        <v>172.45174</v>
      </c>
      <c r="CJ999" s="35">
        <f>BX999-('2. AC Monitors'!$B$8*V999)</f>
        <v>278.65253999999999</v>
      </c>
      <c r="CK999" s="33">
        <f>IF($CH999=0,CJ999,CJ999-('2. AC Monitors'!$A$15*'1. Version 7 Dataset'!$CG999))</f>
        <v>278.65253999999999</v>
      </c>
      <c r="CL999" s="33">
        <f>IF($CC999=TRUE,'1. Version 7 Dataset'!CK999-($CI999*'2. AC Monitors'!$B$15),'1. Version 7 Dataset'!CK999)</f>
        <v>278.65253999999999</v>
      </c>
      <c r="CM999" s="33">
        <f>IF($CD999=TRUE,CL999-($CI999*'2. AC Monitors'!$D$15),CL999)</f>
        <v>278.65253999999999</v>
      </c>
      <c r="CN999" s="33">
        <f>IF($CB999=TRUE,CM999-($CI999*'2. AC Monitors'!$E$15),CM999)</f>
        <v>278.65253999999999</v>
      </c>
      <c r="CO999" s="33">
        <f>IF($CA999="DC",CN999+(CI999*(1-'2. AC Monitors'!$D$21)),CN999)</f>
        <v>278.65253999999999</v>
      </c>
      <c r="CP999" s="35">
        <f>('2. AC Monitors'!$A$8*'1. Version 7 Dataset'!$R999)+'2. AC Monitors'!$C$8</f>
        <v>163.63174000000001</v>
      </c>
      <c r="CQ999" s="35">
        <f t="shared" si="113"/>
        <v>0</v>
      </c>
      <c r="CR999" s="33">
        <f>(IF(CD999=TRUE,CI999+(CI999*'2. AC Monitors'!$D$15),'1. Version 7 Dataset'!CI999))*0.85</f>
        <v>146.583979</v>
      </c>
      <c r="CS999" s="35">
        <f t="shared" si="114"/>
        <v>0</v>
      </c>
      <c r="CT999" s="35">
        <f>($AZ999*$R999*'3. Signage Displays'!$A$7)+'3. Signage Displays'!$B$7*TANH('3. Signage Displays'!$C$7*('1. Version 7 Dataset'!$R999+'3. Signage Displays'!$D$7)+'3. Signage Displays'!$E$7)+'3. Signage Displays'!$F$7</f>
        <v>106.90145638815501</v>
      </c>
      <c r="CU999" s="36">
        <f>($AZ999*$R999*'3. Signage Displays'!$A$7)</f>
        <v>22.64059116</v>
      </c>
      <c r="CV999" s="37">
        <f>BE999-(AZ999*R999*'3. Signage Displays'!$A$7)</f>
        <v>68.019408839999997</v>
      </c>
      <c r="CW999" s="37">
        <f>IF(CC999=TRUE,CV999-(CT999*'3. Signage Displays'!$A$12),CV999)</f>
        <v>68.019408839999997</v>
      </c>
      <c r="CX999" s="38">
        <f>'3. Signage Displays'!$B$7*TANH('3. Signage Displays'!$C$7*('1. Version 7 Dataset'!R999+'3. Signage Displays'!$D$7)+'3. Signage Displays'!$E$7)+'3. Signage Displays'!$F$7</f>
        <v>84.260865228155012</v>
      </c>
      <c r="CY999" s="28">
        <f t="shared" si="115"/>
        <v>1</v>
      </c>
    </row>
    <row r="1000" spans="1:103" s="17" customFormat="1" ht="19.5" customHeight="1">
      <c r="A1000" s="28">
        <v>240</v>
      </c>
      <c r="B1000" s="29" t="s">
        <v>2691</v>
      </c>
      <c r="C1000" s="29" t="s">
        <v>2692</v>
      </c>
      <c r="D1000" s="29" t="s">
        <v>2692</v>
      </c>
      <c r="E1000" s="29" t="s">
        <v>2693</v>
      </c>
      <c r="F1000" s="29" t="s">
        <v>2692</v>
      </c>
      <c r="G1000" s="29" t="s">
        <v>2692</v>
      </c>
      <c r="H1000" s="29"/>
      <c r="I1000" s="29" t="s">
        <v>554</v>
      </c>
      <c r="J1000" s="29" t="s">
        <v>100</v>
      </c>
      <c r="K1000" s="29"/>
      <c r="L1000" s="29" t="s">
        <v>80</v>
      </c>
      <c r="M1000" s="29"/>
      <c r="N1000" s="30">
        <v>1000</v>
      </c>
      <c r="O1000" s="30">
        <v>47.6</v>
      </c>
      <c r="P1000" s="30">
        <v>26.8</v>
      </c>
      <c r="Q1000" s="31">
        <v>54.6</v>
      </c>
      <c r="R1000" s="30">
        <v>1275.6500000000001</v>
      </c>
      <c r="S1000" s="30">
        <v>1.78</v>
      </c>
      <c r="T1000" s="30">
        <v>1080</v>
      </c>
      <c r="U1000" s="30">
        <v>1920</v>
      </c>
      <c r="V1000" s="32">
        <v>2.1</v>
      </c>
      <c r="W1000" s="30">
        <v>1626</v>
      </c>
      <c r="X1000" s="30">
        <v>60</v>
      </c>
      <c r="Y1000" s="30">
        <v>98.9</v>
      </c>
      <c r="Z1000" s="29" t="s">
        <v>81</v>
      </c>
      <c r="AA1000" s="29" t="s">
        <v>86</v>
      </c>
      <c r="AB1000" s="29"/>
      <c r="AC1000" s="29"/>
      <c r="AD1000" s="29" t="s">
        <v>84</v>
      </c>
      <c r="AE1000" s="29" t="s">
        <v>84</v>
      </c>
      <c r="AF1000" s="29" t="s">
        <v>2070</v>
      </c>
      <c r="AG1000" s="29" t="s">
        <v>2694</v>
      </c>
      <c r="AH1000" s="29" t="s">
        <v>86</v>
      </c>
      <c r="AI1000" s="29"/>
      <c r="AJ1000" s="29" t="s">
        <v>86</v>
      </c>
      <c r="AK1000" s="29" t="s">
        <v>86</v>
      </c>
      <c r="AL1000" s="29" t="s">
        <v>102</v>
      </c>
      <c r="AM1000" s="29" t="s">
        <v>2694</v>
      </c>
      <c r="AN1000" s="29" t="s">
        <v>86</v>
      </c>
      <c r="AO1000" s="29" t="s">
        <v>86</v>
      </c>
      <c r="AP1000" s="29" t="s">
        <v>86</v>
      </c>
      <c r="AQ1000" s="29" t="s">
        <v>96</v>
      </c>
      <c r="AR1000" s="29"/>
      <c r="AS1000" s="29" t="s">
        <v>84</v>
      </c>
      <c r="AT1000" s="29" t="s">
        <v>121</v>
      </c>
      <c r="AU1000" s="29"/>
      <c r="AV1000" s="30">
        <v>1</v>
      </c>
      <c r="AW1000" s="29" t="s">
        <v>84</v>
      </c>
      <c r="AX1000" s="29" t="s">
        <v>84</v>
      </c>
      <c r="AY1000" s="30">
        <v>533.5</v>
      </c>
      <c r="AZ1000" s="30">
        <v>437.3</v>
      </c>
      <c r="BA1000" s="30">
        <v>366.7</v>
      </c>
      <c r="BB1000" s="30">
        <v>202.1</v>
      </c>
      <c r="BC1000" s="29"/>
      <c r="BD1000" s="29"/>
      <c r="BE1000" s="30">
        <v>109.93</v>
      </c>
      <c r="BF1000" s="30">
        <v>117.5</v>
      </c>
      <c r="BG1000" s="30">
        <v>0.19</v>
      </c>
      <c r="BH1000" s="29"/>
      <c r="BI1000" s="30">
        <v>0.5</v>
      </c>
      <c r="BJ1000" s="30">
        <v>0.18</v>
      </c>
      <c r="BK1000" s="29"/>
      <c r="BL1000" s="29"/>
      <c r="BM1000" s="29"/>
      <c r="BN1000" s="29"/>
      <c r="BO1000" s="29"/>
      <c r="BP1000" s="30">
        <v>0.33</v>
      </c>
      <c r="BQ1000" s="30">
        <v>0.33</v>
      </c>
      <c r="BR1000" s="29"/>
      <c r="BS1000" s="30">
        <v>109</v>
      </c>
      <c r="BT1000" s="29"/>
      <c r="BU1000" s="29"/>
      <c r="BV1000" s="30">
        <v>0</v>
      </c>
      <c r="BW1000" s="28">
        <v>240</v>
      </c>
      <c r="BX1000" s="33">
        <f t="shared" si="110"/>
        <v>338.12723999999997</v>
      </c>
      <c r="BY1000" s="34">
        <f>IF(COUNTIF($G$2:G1000,G1000)=1,1,0)</f>
        <v>1</v>
      </c>
      <c r="BZ1000" s="34">
        <f t="shared" si="111"/>
        <v>1</v>
      </c>
      <c r="CA1000" s="28" t="s">
        <v>3405</v>
      </c>
      <c r="CB1000" s="34" t="b">
        <f t="shared" si="116"/>
        <v>0</v>
      </c>
      <c r="CC1000" s="34" t="b">
        <f t="shared" si="112"/>
        <v>0</v>
      </c>
      <c r="CD1000" s="34" t="b">
        <f t="array" ref="CD1000">ISNUMBER(SEARCH("Touch Screen",$AJ1000))</f>
        <v>0</v>
      </c>
      <c r="CE1000" s="34"/>
      <c r="CF1000" s="34"/>
      <c r="CG1000" s="32">
        <v>98.9</v>
      </c>
      <c r="CH1000" s="28">
        <v>0</v>
      </c>
      <c r="CI1000" s="33">
        <f>('2. AC Monitors'!$A$8*'1. Version 7 Dataset'!$R1000)+('1. Version 7 Dataset'!$V1000*'2. AC Monitors'!$B$8)+'2. AC Monitors'!$C$8</f>
        <v>172.44929999999999</v>
      </c>
      <c r="CJ1000" s="35">
        <f>BX1000-('2. AC Monitors'!$B$8*V1000)</f>
        <v>329.30723999999998</v>
      </c>
      <c r="CK1000" s="33">
        <f>IF($CH1000=0,CJ1000,CJ1000-('2. AC Monitors'!$A$15*'1. Version 7 Dataset'!$CG1000))</f>
        <v>329.30723999999998</v>
      </c>
      <c r="CL1000" s="33">
        <f>IF($CC1000=TRUE,'1. Version 7 Dataset'!CK1000-($CI1000*'2. AC Monitors'!$B$15),'1. Version 7 Dataset'!CK1000)</f>
        <v>329.30723999999998</v>
      </c>
      <c r="CM1000" s="33">
        <f>IF($CD1000=TRUE,CL1000-($CI1000*'2. AC Monitors'!$D$15),CL1000)</f>
        <v>329.30723999999998</v>
      </c>
      <c r="CN1000" s="33">
        <f>IF($CB1000=TRUE,CM1000-($CI1000*'2. AC Monitors'!$E$15),CM1000)</f>
        <v>329.30723999999998</v>
      </c>
      <c r="CO1000" s="33">
        <f>IF($CA1000="DC",CN1000+(CI1000*(1-'2. AC Monitors'!$D$21)),CN1000)</f>
        <v>329.30723999999998</v>
      </c>
      <c r="CP1000" s="35">
        <f>('2. AC Monitors'!$A$8*'1. Version 7 Dataset'!$R1000)+'2. AC Monitors'!$C$8</f>
        <v>163.6293</v>
      </c>
      <c r="CQ1000" s="35">
        <f t="shared" si="113"/>
        <v>0</v>
      </c>
      <c r="CR1000" s="33">
        <f>(IF(CD1000=TRUE,CI1000+(CI1000*'2. AC Monitors'!$D$15),'1. Version 7 Dataset'!CI1000))*0.85</f>
        <v>146.58190499999998</v>
      </c>
      <c r="CS1000" s="35">
        <f t="shared" si="114"/>
        <v>0</v>
      </c>
      <c r="CT1000" s="35">
        <f>($AZ1000*$R1000*'3. Signage Displays'!$A$7)+'3. Signage Displays'!$B$7*TANH('3. Signage Displays'!$C$7*('1. Version 7 Dataset'!$R1000+'3. Signage Displays'!$D$7)+'3. Signage Displays'!$E$7)+'3. Signage Displays'!$F$7</f>
        <v>106.57367914513841</v>
      </c>
      <c r="CU1000" s="36">
        <f>($AZ1000*$R1000*'3. Signage Displays'!$A$7)</f>
        <v>22.313669800000007</v>
      </c>
      <c r="CV1000" s="37">
        <f>BE1000-(AZ1000*R1000*'3. Signage Displays'!$A$7)</f>
        <v>87.616330199999993</v>
      </c>
      <c r="CW1000" s="37">
        <f>IF(CC1000=TRUE,CV1000-(CT1000*'3. Signage Displays'!$A$12),CV1000)</f>
        <v>87.616330199999993</v>
      </c>
      <c r="CX1000" s="38">
        <f>'3. Signage Displays'!$B$7*TANH('3. Signage Displays'!$C$7*('1. Version 7 Dataset'!R1000+'3. Signage Displays'!$D$7)+'3. Signage Displays'!$E$7)+'3. Signage Displays'!$F$7</f>
        <v>84.2600093451384</v>
      </c>
      <c r="CY1000" s="28">
        <f t="shared" si="115"/>
        <v>0</v>
      </c>
    </row>
    <row r="1001" spans="1:103" s="17" customFormat="1" ht="19.5" customHeight="1">
      <c r="A1001" s="28">
        <v>245</v>
      </c>
      <c r="B1001" s="29" t="s">
        <v>679</v>
      </c>
      <c r="C1001" s="29" t="s">
        <v>755</v>
      </c>
      <c r="D1001" s="29" t="s">
        <v>755</v>
      </c>
      <c r="E1001" s="29" t="s">
        <v>682</v>
      </c>
      <c r="F1001" s="29" t="s">
        <v>755</v>
      </c>
      <c r="G1001" s="29" t="s">
        <v>755</v>
      </c>
      <c r="H1001" s="29" t="s">
        <v>756</v>
      </c>
      <c r="I1001" s="29" t="s">
        <v>554</v>
      </c>
      <c r="J1001" s="29" t="s">
        <v>88</v>
      </c>
      <c r="K1001" s="29" t="s">
        <v>158</v>
      </c>
      <c r="L1001" s="29" t="s">
        <v>80</v>
      </c>
      <c r="M1001" s="29" t="s">
        <v>105</v>
      </c>
      <c r="N1001" s="30">
        <v>1400</v>
      </c>
      <c r="O1001" s="30">
        <v>26.8</v>
      </c>
      <c r="P1001" s="30">
        <v>47.6</v>
      </c>
      <c r="Q1001" s="31">
        <v>55</v>
      </c>
      <c r="R1001" s="30">
        <v>1275.67</v>
      </c>
      <c r="S1001" s="30">
        <v>1.78</v>
      </c>
      <c r="T1001" s="30">
        <v>1080</v>
      </c>
      <c r="U1001" s="30">
        <v>1920</v>
      </c>
      <c r="V1001" s="32">
        <v>2.1</v>
      </c>
      <c r="W1001" s="30">
        <v>1625</v>
      </c>
      <c r="X1001" s="30">
        <v>60</v>
      </c>
      <c r="Y1001" s="30">
        <v>33.6</v>
      </c>
      <c r="Z1001" s="29" t="s">
        <v>81</v>
      </c>
      <c r="AA1001" s="29" t="s">
        <v>86</v>
      </c>
      <c r="AB1001" s="29"/>
      <c r="AC1001" s="29"/>
      <c r="AD1001" s="29" t="s">
        <v>84</v>
      </c>
      <c r="AE1001" s="29" t="s">
        <v>83</v>
      </c>
      <c r="AF1001" s="29" t="s">
        <v>757</v>
      </c>
      <c r="AG1001" s="29" t="s">
        <v>758</v>
      </c>
      <c r="AH1001" s="29" t="s">
        <v>759</v>
      </c>
      <c r="AI1001" s="29" t="s">
        <v>105</v>
      </c>
      <c r="AJ1001" s="29" t="s">
        <v>759</v>
      </c>
      <c r="AK1001" s="29" t="s">
        <v>737</v>
      </c>
      <c r="AL1001" s="29" t="s">
        <v>87</v>
      </c>
      <c r="AM1001" s="29" t="s">
        <v>758</v>
      </c>
      <c r="AN1001" s="29" t="s">
        <v>86</v>
      </c>
      <c r="AO1001" s="29" t="s">
        <v>86</v>
      </c>
      <c r="AP1001" s="29" t="s">
        <v>563</v>
      </c>
      <c r="AQ1001" s="29" t="s">
        <v>96</v>
      </c>
      <c r="AR1001" s="29" t="s">
        <v>105</v>
      </c>
      <c r="AS1001" s="29" t="s">
        <v>84</v>
      </c>
      <c r="AT1001" s="29" t="s">
        <v>89</v>
      </c>
      <c r="AU1001" s="29" t="s">
        <v>105</v>
      </c>
      <c r="AV1001" s="30">
        <v>5</v>
      </c>
      <c r="AW1001" s="29" t="s">
        <v>84</v>
      </c>
      <c r="AX1001" s="29" t="s">
        <v>83</v>
      </c>
      <c r="AY1001" s="30">
        <v>500</v>
      </c>
      <c r="AZ1001" s="30">
        <v>406</v>
      </c>
      <c r="BA1001" s="30">
        <v>356</v>
      </c>
      <c r="BB1001" s="30">
        <v>325</v>
      </c>
      <c r="BC1001" s="29"/>
      <c r="BD1001" s="29"/>
      <c r="BE1001" s="30">
        <v>87.27</v>
      </c>
      <c r="BF1001" s="30">
        <v>115.8</v>
      </c>
      <c r="BG1001" s="30">
        <v>1.43</v>
      </c>
      <c r="BH1001" s="30">
        <v>1.43</v>
      </c>
      <c r="BI1001" s="30">
        <v>3.5</v>
      </c>
      <c r="BJ1001" s="30">
        <v>0</v>
      </c>
      <c r="BK1001" s="29"/>
      <c r="BL1001" s="29"/>
      <c r="BM1001" s="29"/>
      <c r="BN1001" s="29"/>
      <c r="BO1001" s="29"/>
      <c r="BP1001" s="30">
        <v>0</v>
      </c>
      <c r="BQ1001" s="30">
        <v>1.54</v>
      </c>
      <c r="BR1001" s="30">
        <v>1.54</v>
      </c>
      <c r="BS1001" s="30">
        <v>90.12</v>
      </c>
      <c r="BT1001" s="29"/>
      <c r="BU1001" s="29"/>
      <c r="BV1001" s="30">
        <v>0</v>
      </c>
      <c r="BW1001" s="28">
        <v>245</v>
      </c>
      <c r="BX1001" s="33">
        <f t="shared" si="110"/>
        <v>275.71223999999995</v>
      </c>
      <c r="BY1001" s="34">
        <f>IF(COUNTIF($G$2:G1001,G1001)=1,1,0)</f>
        <v>1</v>
      </c>
      <c r="BZ1001" s="34">
        <f t="shared" si="111"/>
        <v>1</v>
      </c>
      <c r="CA1001" s="28" t="s">
        <v>3405</v>
      </c>
      <c r="CB1001" s="34" t="b">
        <f t="shared" si="116"/>
        <v>0</v>
      </c>
      <c r="CC1001" s="34" t="b">
        <f t="shared" si="112"/>
        <v>0</v>
      </c>
      <c r="CD1001" s="34" t="b">
        <f t="array" ref="CD1001">ISNUMBER(SEARCH("Touch Screen",$AJ1001))</f>
        <v>0</v>
      </c>
      <c r="CE1001" s="34"/>
      <c r="CF1001" s="34"/>
      <c r="CG1001" s="32">
        <v>33.6</v>
      </c>
      <c r="CH1001" s="28">
        <v>0</v>
      </c>
      <c r="CI1001" s="33">
        <f>('2. AC Monitors'!$A$8*'1. Version 7 Dataset'!$R1001)+('1. Version 7 Dataset'!$V1001*'2. AC Monitors'!$B$8)+'2. AC Monitors'!$C$8</f>
        <v>172.45174</v>
      </c>
      <c r="CJ1001" s="35">
        <f>BX1001-('2. AC Monitors'!$B$8*V1001)</f>
        <v>266.89223999999996</v>
      </c>
      <c r="CK1001" s="33">
        <f>IF($CH1001=0,CJ1001,CJ1001-('2. AC Monitors'!$A$15*'1. Version 7 Dataset'!$CG1001))</f>
        <v>266.89223999999996</v>
      </c>
      <c r="CL1001" s="33">
        <f>IF($CC1001=TRUE,'1. Version 7 Dataset'!CK1001-($CI1001*'2. AC Monitors'!$B$15),'1. Version 7 Dataset'!CK1001)</f>
        <v>266.89223999999996</v>
      </c>
      <c r="CM1001" s="33">
        <f>IF($CD1001=TRUE,CL1001-($CI1001*'2. AC Monitors'!$D$15),CL1001)</f>
        <v>266.89223999999996</v>
      </c>
      <c r="CN1001" s="33">
        <f>IF($CB1001=TRUE,CM1001-($CI1001*'2. AC Monitors'!$E$15),CM1001)</f>
        <v>266.89223999999996</v>
      </c>
      <c r="CO1001" s="33">
        <f>IF($CA1001="DC",CN1001+(CI1001*(1-'2. AC Monitors'!$D$21)),CN1001)</f>
        <v>266.89223999999996</v>
      </c>
      <c r="CP1001" s="35">
        <f>('2. AC Monitors'!$A$8*'1. Version 7 Dataset'!$R1001)+'2. AC Monitors'!$C$8</f>
        <v>163.63174000000001</v>
      </c>
      <c r="CQ1001" s="35">
        <f t="shared" si="113"/>
        <v>0</v>
      </c>
      <c r="CR1001" s="33">
        <f>(IF(CD1001=TRUE,CI1001+(CI1001*'2. AC Monitors'!$D$15),'1. Version 7 Dataset'!CI1001))*0.85</f>
        <v>146.583979</v>
      </c>
      <c r="CS1001" s="35">
        <f t="shared" si="114"/>
        <v>0</v>
      </c>
      <c r="CT1001" s="35">
        <f>($AZ1001*$R1001*'3. Signage Displays'!$A$7)+'3. Signage Displays'!$B$7*TANH('3. Signage Displays'!$C$7*('1. Version 7 Dataset'!$R1001+'3. Signage Displays'!$D$7)+'3. Signage Displays'!$E$7)+'3. Signage Displays'!$F$7</f>
        <v>104.97774602815501</v>
      </c>
      <c r="CU1001" s="36">
        <f>($AZ1001*$R1001*'3. Signage Displays'!$A$7)</f>
        <v>20.716880800000002</v>
      </c>
      <c r="CV1001" s="37">
        <f>BE1001-(AZ1001*R1001*'3. Signage Displays'!$A$7)</f>
        <v>66.553119199999998</v>
      </c>
      <c r="CW1001" s="37">
        <f>IF(CC1001=TRUE,CV1001-(CT1001*'3. Signage Displays'!$A$12),CV1001)</f>
        <v>66.553119199999998</v>
      </c>
      <c r="CX1001" s="38">
        <f>'3. Signage Displays'!$B$7*TANH('3. Signage Displays'!$C$7*('1. Version 7 Dataset'!R1001+'3. Signage Displays'!$D$7)+'3. Signage Displays'!$E$7)+'3. Signage Displays'!$F$7</f>
        <v>84.260865228155012</v>
      </c>
      <c r="CY1001" s="28">
        <f t="shared" si="115"/>
        <v>1</v>
      </c>
    </row>
    <row r="1002" spans="1:103" s="17" customFormat="1" ht="19.5" customHeight="1">
      <c r="A1002" s="28">
        <v>263</v>
      </c>
      <c r="B1002" s="29" t="s">
        <v>2545</v>
      </c>
      <c r="C1002" s="29" t="s">
        <v>2551</v>
      </c>
      <c r="D1002" s="29" t="s">
        <v>2551</v>
      </c>
      <c r="E1002" s="29" t="s">
        <v>2547</v>
      </c>
      <c r="F1002" s="29" t="s">
        <v>2551</v>
      </c>
      <c r="G1002" s="29" t="s">
        <v>2551</v>
      </c>
      <c r="H1002" s="29"/>
      <c r="I1002" s="29" t="s">
        <v>554</v>
      </c>
      <c r="J1002" s="29" t="s">
        <v>100</v>
      </c>
      <c r="K1002" s="29"/>
      <c r="L1002" s="29" t="s">
        <v>80</v>
      </c>
      <c r="M1002" s="29"/>
      <c r="N1002" s="30">
        <v>3000</v>
      </c>
      <c r="O1002" s="30">
        <v>24.2</v>
      </c>
      <c r="P1002" s="30">
        <v>43.1</v>
      </c>
      <c r="Q1002" s="31">
        <v>49.4</v>
      </c>
      <c r="R1002" s="30">
        <v>1046.99</v>
      </c>
      <c r="S1002" s="30">
        <v>1.78</v>
      </c>
      <c r="T1002" s="30">
        <v>1080</v>
      </c>
      <c r="U1002" s="30">
        <v>1920</v>
      </c>
      <c r="V1002" s="32">
        <v>2.1</v>
      </c>
      <c r="W1002" s="30">
        <v>1981</v>
      </c>
      <c r="X1002" s="30">
        <v>60</v>
      </c>
      <c r="Y1002" s="30">
        <v>0.3</v>
      </c>
      <c r="Z1002" s="29" t="s">
        <v>81</v>
      </c>
      <c r="AA1002" s="29" t="s">
        <v>86</v>
      </c>
      <c r="AB1002" s="29"/>
      <c r="AC1002" s="29"/>
      <c r="AD1002" s="29" t="s">
        <v>84</v>
      </c>
      <c r="AE1002" s="29" t="s">
        <v>84</v>
      </c>
      <c r="AF1002" s="29" t="s">
        <v>2552</v>
      </c>
      <c r="AG1002" s="29" t="s">
        <v>2553</v>
      </c>
      <c r="AH1002" s="29" t="s">
        <v>119</v>
      </c>
      <c r="AI1002" s="29"/>
      <c r="AJ1002" s="29" t="s">
        <v>120</v>
      </c>
      <c r="AK1002" s="29" t="s">
        <v>86</v>
      </c>
      <c r="AL1002" s="29" t="s">
        <v>102</v>
      </c>
      <c r="AM1002" s="29" t="s">
        <v>2553</v>
      </c>
      <c r="AN1002" s="29" t="s">
        <v>86</v>
      </c>
      <c r="AO1002" s="29" t="s">
        <v>86</v>
      </c>
      <c r="AP1002" s="29" t="s">
        <v>86</v>
      </c>
      <c r="AQ1002" s="29" t="s">
        <v>96</v>
      </c>
      <c r="AR1002" s="29"/>
      <c r="AS1002" s="29" t="s">
        <v>84</v>
      </c>
      <c r="AT1002" s="29" t="s">
        <v>89</v>
      </c>
      <c r="AU1002" s="29"/>
      <c r="AV1002" s="30">
        <v>5</v>
      </c>
      <c r="AW1002" s="29" t="s">
        <v>84</v>
      </c>
      <c r="AX1002" s="29" t="s">
        <v>84</v>
      </c>
      <c r="AY1002" s="30">
        <v>350</v>
      </c>
      <c r="AZ1002" s="30">
        <v>332.1</v>
      </c>
      <c r="BA1002" s="30">
        <v>279.8</v>
      </c>
      <c r="BB1002" s="30">
        <v>227.5</v>
      </c>
      <c r="BC1002" s="29"/>
      <c r="BD1002" s="29"/>
      <c r="BE1002" s="30">
        <v>88</v>
      </c>
      <c r="BF1002" s="30">
        <v>100</v>
      </c>
      <c r="BG1002" s="30">
        <v>0.3</v>
      </c>
      <c r="BH1002" s="29"/>
      <c r="BI1002" s="30">
        <v>0.5</v>
      </c>
      <c r="BJ1002" s="29"/>
      <c r="BK1002" s="29"/>
      <c r="BL1002" s="29"/>
      <c r="BM1002" s="29"/>
      <c r="BN1002" s="29"/>
      <c r="BO1002" s="29"/>
      <c r="BP1002" s="29"/>
      <c r="BQ1002" s="29"/>
      <c r="BR1002" s="29"/>
      <c r="BS1002" s="29"/>
      <c r="BT1002" s="29"/>
      <c r="BU1002" s="29"/>
      <c r="BV1002" s="30">
        <v>0</v>
      </c>
      <c r="BW1002" s="28">
        <v>263</v>
      </c>
      <c r="BX1002" s="33">
        <f t="shared" si="110"/>
        <v>271.51619999999997</v>
      </c>
      <c r="BY1002" s="34">
        <f>IF(COUNTIF($G$2:G1002,G1002)=1,1,0)</f>
        <v>1</v>
      </c>
      <c r="BZ1002" s="34">
        <f t="shared" si="111"/>
        <v>1</v>
      </c>
      <c r="CA1002" s="28" t="s">
        <v>3405</v>
      </c>
      <c r="CB1002" s="34" t="b">
        <f t="shared" si="116"/>
        <v>0</v>
      </c>
      <c r="CC1002" s="34" t="b">
        <f t="shared" si="112"/>
        <v>0</v>
      </c>
      <c r="CD1002" s="34" t="b">
        <f t="array" ref="CD1002">ISNUMBER(SEARCH("Touch Screen",$AJ1002))</f>
        <v>0</v>
      </c>
      <c r="CE1002" s="34"/>
      <c r="CF1002" s="34"/>
      <c r="CG1002" s="32">
        <v>0.3</v>
      </c>
      <c r="CH1002" s="28">
        <v>0</v>
      </c>
      <c r="CI1002" s="33">
        <f>('2. AC Monitors'!$A$8*'1. Version 7 Dataset'!$R1002)+('1. Version 7 Dataset'!$V1002*'2. AC Monitors'!$B$8)+'2. AC Monitors'!$C$8</f>
        <v>144.55278000000001</v>
      </c>
      <c r="CJ1002" s="35">
        <f>BX1002-('2. AC Monitors'!$B$8*V1002)</f>
        <v>262.69619999999998</v>
      </c>
      <c r="CK1002" s="33">
        <f>IF($CH1002=0,CJ1002,CJ1002-('2. AC Monitors'!$A$15*'1. Version 7 Dataset'!$CG1002))</f>
        <v>262.69619999999998</v>
      </c>
      <c r="CL1002" s="33">
        <f>IF($CC1002=TRUE,'1. Version 7 Dataset'!CK1002-($CI1002*'2. AC Monitors'!$B$15),'1. Version 7 Dataset'!CK1002)</f>
        <v>262.69619999999998</v>
      </c>
      <c r="CM1002" s="33">
        <f>IF($CD1002=TRUE,CL1002-($CI1002*'2. AC Monitors'!$D$15),CL1002)</f>
        <v>262.69619999999998</v>
      </c>
      <c r="CN1002" s="33">
        <f>IF($CB1002=TRUE,CM1002-($CI1002*'2. AC Monitors'!$E$15),CM1002)</f>
        <v>262.69619999999998</v>
      </c>
      <c r="CO1002" s="33">
        <f>IF($CA1002="DC",CN1002+(CI1002*(1-'2. AC Monitors'!$D$21)),CN1002)</f>
        <v>262.69619999999998</v>
      </c>
      <c r="CP1002" s="35">
        <f>('2. AC Monitors'!$A$8*'1. Version 7 Dataset'!$R1002)+'2. AC Monitors'!$C$8</f>
        <v>135.73277999999999</v>
      </c>
      <c r="CQ1002" s="35">
        <f t="shared" si="113"/>
        <v>0</v>
      </c>
      <c r="CR1002" s="33">
        <f>(IF(CD1002=TRUE,CI1002+(CI1002*'2. AC Monitors'!$D$15),'1. Version 7 Dataset'!CI1002))*0.85</f>
        <v>122.86986300000001</v>
      </c>
      <c r="CS1002" s="35">
        <f t="shared" si="114"/>
        <v>0</v>
      </c>
      <c r="CT1002" s="35">
        <f>($AZ1002*$R1002*'3. Signage Displays'!$A$7)+'3. Signage Displays'!$B$7*TANH('3. Signage Displays'!$C$7*('1. Version 7 Dataset'!$R1002+'3. Signage Displays'!$D$7)+'3. Signage Displays'!$E$7)+'3. Signage Displays'!$F$7</f>
        <v>87.79280746013977</v>
      </c>
      <c r="CU1002" s="36">
        <f>($AZ1002*$R1002*'3. Signage Displays'!$A$7)</f>
        <v>13.908215160000001</v>
      </c>
      <c r="CV1002" s="37">
        <f>BE1002-(AZ1002*R1002*'3. Signage Displays'!$A$7)</f>
        <v>74.091784840000003</v>
      </c>
      <c r="CW1002" s="37">
        <f>IF(CC1002=TRUE,CV1002-(CT1002*'3. Signage Displays'!$A$12),CV1002)</f>
        <v>74.091784840000003</v>
      </c>
      <c r="CX1002" s="38">
        <f>'3. Signage Displays'!$B$7*TANH('3. Signage Displays'!$C$7*('1. Version 7 Dataset'!R1002+'3. Signage Displays'!$D$7)+'3. Signage Displays'!$E$7)+'3. Signage Displays'!$F$7</f>
        <v>73.884592300139758</v>
      </c>
      <c r="CY1002" s="28">
        <f t="shared" si="115"/>
        <v>0</v>
      </c>
    </row>
    <row r="1003" spans="1:103" s="17" customFormat="1" ht="19.5" customHeight="1">
      <c r="A1003" s="28">
        <v>264</v>
      </c>
      <c r="B1003" s="29" t="s">
        <v>2545</v>
      </c>
      <c r="C1003" s="29" t="s">
        <v>2554</v>
      </c>
      <c r="D1003" s="29" t="s">
        <v>2554</v>
      </c>
      <c r="E1003" s="29" t="s">
        <v>2547</v>
      </c>
      <c r="F1003" s="29" t="s">
        <v>2554</v>
      </c>
      <c r="G1003" s="29" t="s">
        <v>2554</v>
      </c>
      <c r="H1003" s="29"/>
      <c r="I1003" s="29" t="s">
        <v>554</v>
      </c>
      <c r="J1003" s="29" t="s">
        <v>79</v>
      </c>
      <c r="K1003" s="29"/>
      <c r="L1003" s="29" t="s">
        <v>80</v>
      </c>
      <c r="M1003" s="29"/>
      <c r="N1003" s="30">
        <v>1200</v>
      </c>
      <c r="O1003" s="30">
        <v>26.8</v>
      </c>
      <c r="P1003" s="30">
        <v>47.6</v>
      </c>
      <c r="Q1003" s="31">
        <v>54.6</v>
      </c>
      <c r="R1003" s="30">
        <v>1275.67</v>
      </c>
      <c r="S1003" s="30">
        <v>1.78</v>
      </c>
      <c r="T1003" s="30">
        <v>1080</v>
      </c>
      <c r="U1003" s="30">
        <v>1920</v>
      </c>
      <c r="V1003" s="32">
        <v>2.1</v>
      </c>
      <c r="W1003" s="30">
        <v>1625</v>
      </c>
      <c r="X1003" s="30">
        <v>60</v>
      </c>
      <c r="Y1003" s="30">
        <v>0.3</v>
      </c>
      <c r="Z1003" s="29" t="s">
        <v>86</v>
      </c>
      <c r="AA1003" s="29" t="s">
        <v>86</v>
      </c>
      <c r="AB1003" s="29"/>
      <c r="AC1003" s="29"/>
      <c r="AD1003" s="29" t="s">
        <v>84</v>
      </c>
      <c r="AE1003" s="29" t="s">
        <v>84</v>
      </c>
      <c r="AF1003" s="29" t="s">
        <v>2552</v>
      </c>
      <c r="AG1003" s="29" t="s">
        <v>2555</v>
      </c>
      <c r="AH1003" s="29" t="s">
        <v>119</v>
      </c>
      <c r="AI1003" s="29"/>
      <c r="AJ1003" s="29" t="s">
        <v>120</v>
      </c>
      <c r="AK1003" s="29" t="s">
        <v>86</v>
      </c>
      <c r="AL1003" s="29" t="s">
        <v>102</v>
      </c>
      <c r="AM1003" s="29" t="s">
        <v>2555</v>
      </c>
      <c r="AN1003" s="29" t="s">
        <v>86</v>
      </c>
      <c r="AO1003" s="29" t="s">
        <v>86</v>
      </c>
      <c r="AP1003" s="29" t="s">
        <v>86</v>
      </c>
      <c r="AQ1003" s="29" t="s">
        <v>96</v>
      </c>
      <c r="AR1003" s="29"/>
      <c r="AS1003" s="29" t="s">
        <v>84</v>
      </c>
      <c r="AT1003" s="29" t="s">
        <v>89</v>
      </c>
      <c r="AU1003" s="29"/>
      <c r="AV1003" s="30">
        <v>5</v>
      </c>
      <c r="AW1003" s="29" t="s">
        <v>84</v>
      </c>
      <c r="AX1003" s="29" t="s">
        <v>84</v>
      </c>
      <c r="AY1003" s="30">
        <v>350</v>
      </c>
      <c r="AZ1003" s="30">
        <v>329.6</v>
      </c>
      <c r="BA1003" s="30">
        <v>238.6</v>
      </c>
      <c r="BB1003" s="30">
        <v>227.8</v>
      </c>
      <c r="BC1003" s="29"/>
      <c r="BD1003" s="29"/>
      <c r="BE1003" s="30">
        <v>81.5</v>
      </c>
      <c r="BF1003" s="30">
        <v>113.7</v>
      </c>
      <c r="BG1003" s="30">
        <v>0.28999999999999998</v>
      </c>
      <c r="BH1003" s="29"/>
      <c r="BI1003" s="30">
        <v>0.5</v>
      </c>
      <c r="BJ1003" s="29"/>
      <c r="BK1003" s="29"/>
      <c r="BL1003" s="29"/>
      <c r="BM1003" s="29"/>
      <c r="BN1003" s="29"/>
      <c r="BO1003" s="29"/>
      <c r="BP1003" s="29"/>
      <c r="BQ1003" s="29"/>
      <c r="BR1003" s="29"/>
      <c r="BS1003" s="29"/>
      <c r="BT1003" s="29"/>
      <c r="BU1003" s="29"/>
      <c r="BV1003" s="30">
        <v>0</v>
      </c>
      <c r="BW1003" s="28">
        <v>264</v>
      </c>
      <c r="BX1003" s="33">
        <f t="shared" si="110"/>
        <v>251.53026</v>
      </c>
      <c r="BY1003" s="34">
        <f>IF(COUNTIF($G$2:G1003,G1003)=1,1,0)</f>
        <v>1</v>
      </c>
      <c r="BZ1003" s="34">
        <f t="shared" si="111"/>
        <v>1</v>
      </c>
      <c r="CA1003" s="28" t="s">
        <v>3405</v>
      </c>
      <c r="CB1003" s="34" t="b">
        <f t="shared" si="116"/>
        <v>0</v>
      </c>
      <c r="CC1003" s="34" t="b">
        <f t="shared" si="112"/>
        <v>0</v>
      </c>
      <c r="CD1003" s="34" t="b">
        <f t="array" ref="CD1003">ISNUMBER(SEARCH("Touch Screen",$AJ1003))</f>
        <v>0</v>
      </c>
      <c r="CE1003" s="34"/>
      <c r="CF1003" s="34"/>
      <c r="CG1003" s="32">
        <v>0.3</v>
      </c>
      <c r="CH1003" s="28">
        <v>0</v>
      </c>
      <c r="CI1003" s="33">
        <f>('2. AC Monitors'!$A$8*'1. Version 7 Dataset'!$R1003)+('1. Version 7 Dataset'!$V1003*'2. AC Monitors'!$B$8)+'2. AC Monitors'!$C$8</f>
        <v>172.45174</v>
      </c>
      <c r="CJ1003" s="35">
        <f>BX1003-('2. AC Monitors'!$B$8*V1003)</f>
        <v>242.71026000000001</v>
      </c>
      <c r="CK1003" s="33">
        <f>IF($CH1003=0,CJ1003,CJ1003-('2. AC Monitors'!$A$15*'1. Version 7 Dataset'!$CG1003))</f>
        <v>242.71026000000001</v>
      </c>
      <c r="CL1003" s="33">
        <f>IF($CC1003=TRUE,'1. Version 7 Dataset'!CK1003-($CI1003*'2. AC Monitors'!$B$15),'1. Version 7 Dataset'!CK1003)</f>
        <v>242.71026000000001</v>
      </c>
      <c r="CM1003" s="33">
        <f>IF($CD1003=TRUE,CL1003-($CI1003*'2. AC Monitors'!$D$15),CL1003)</f>
        <v>242.71026000000001</v>
      </c>
      <c r="CN1003" s="33">
        <f>IF($CB1003=TRUE,CM1003-($CI1003*'2. AC Monitors'!$E$15),CM1003)</f>
        <v>242.71026000000001</v>
      </c>
      <c r="CO1003" s="33">
        <f>IF($CA1003="DC",CN1003+(CI1003*(1-'2. AC Monitors'!$D$21)),CN1003)</f>
        <v>242.71026000000001</v>
      </c>
      <c r="CP1003" s="35">
        <f>('2. AC Monitors'!$A$8*'1. Version 7 Dataset'!$R1003)+'2. AC Monitors'!$C$8</f>
        <v>163.63174000000001</v>
      </c>
      <c r="CQ1003" s="35">
        <f t="shared" si="113"/>
        <v>0</v>
      </c>
      <c r="CR1003" s="33">
        <f>(IF(CD1003=TRUE,CI1003+(CI1003*'2. AC Monitors'!$D$15),'1. Version 7 Dataset'!CI1003))*0.85</f>
        <v>146.583979</v>
      </c>
      <c r="CS1003" s="35">
        <f t="shared" si="114"/>
        <v>0</v>
      </c>
      <c r="CT1003" s="35">
        <f>($AZ1003*$R1003*'3. Signage Displays'!$A$7)+'3. Signage Displays'!$B$7*TANH('3. Signage Displays'!$C$7*('1. Version 7 Dataset'!$R1003+'3. Signage Displays'!$D$7)+'3. Signage Displays'!$E$7)+'3. Signage Displays'!$F$7</f>
        <v>101.07929850815502</v>
      </c>
      <c r="CU1003" s="36">
        <f>($AZ1003*$R1003*'3. Signage Displays'!$A$7)</f>
        <v>16.818433280000004</v>
      </c>
      <c r="CV1003" s="37">
        <f>BE1003-(AZ1003*R1003*'3. Signage Displays'!$A$7)</f>
        <v>64.681566719999992</v>
      </c>
      <c r="CW1003" s="37">
        <f>IF(CC1003=TRUE,CV1003-(CT1003*'3. Signage Displays'!$A$12),CV1003)</f>
        <v>64.681566719999992</v>
      </c>
      <c r="CX1003" s="38">
        <f>'3. Signage Displays'!$B$7*TANH('3. Signage Displays'!$C$7*('1. Version 7 Dataset'!R1003+'3. Signage Displays'!$D$7)+'3. Signage Displays'!$E$7)+'3. Signage Displays'!$F$7</f>
        <v>84.260865228155012</v>
      </c>
      <c r="CY1003" s="28">
        <f t="shared" si="115"/>
        <v>1</v>
      </c>
    </row>
    <row r="1004" spans="1:103" s="17" customFormat="1" ht="19.5" customHeight="1">
      <c r="A1004" s="28">
        <v>265</v>
      </c>
      <c r="B1004" s="29" t="s">
        <v>2545</v>
      </c>
      <c r="C1004" s="29" t="s">
        <v>2644</v>
      </c>
      <c r="D1004" s="29" t="s">
        <v>2644</v>
      </c>
      <c r="E1004" s="29" t="s">
        <v>2547</v>
      </c>
      <c r="F1004" s="29" t="s">
        <v>2644</v>
      </c>
      <c r="G1004" s="29" t="s">
        <v>2644</v>
      </c>
      <c r="H1004" s="29"/>
      <c r="I1004" s="29" t="s">
        <v>554</v>
      </c>
      <c r="J1004" s="29" t="s">
        <v>100</v>
      </c>
      <c r="K1004" s="29"/>
      <c r="L1004" s="29" t="s">
        <v>80</v>
      </c>
      <c r="M1004" s="29"/>
      <c r="N1004" s="30">
        <v>1200</v>
      </c>
      <c r="O1004" s="30">
        <v>20.8</v>
      </c>
      <c r="P1004" s="30">
        <v>37</v>
      </c>
      <c r="Q1004" s="31">
        <v>42.5</v>
      </c>
      <c r="R1004" s="30">
        <v>771.81</v>
      </c>
      <c r="S1004" s="30">
        <v>1.78</v>
      </c>
      <c r="T1004" s="30">
        <v>1080</v>
      </c>
      <c r="U1004" s="30">
        <v>1920</v>
      </c>
      <c r="V1004" s="32">
        <v>2.1</v>
      </c>
      <c r="W1004" s="30">
        <v>2687</v>
      </c>
      <c r="X1004" s="30">
        <v>60</v>
      </c>
      <c r="Y1004" s="30">
        <v>0.3</v>
      </c>
      <c r="Z1004" s="29" t="s">
        <v>86</v>
      </c>
      <c r="AA1004" s="29" t="s">
        <v>86</v>
      </c>
      <c r="AB1004" s="29"/>
      <c r="AC1004" s="29"/>
      <c r="AD1004" s="29" t="s">
        <v>84</v>
      </c>
      <c r="AE1004" s="29" t="s">
        <v>84</v>
      </c>
      <c r="AF1004" s="29" t="s">
        <v>2552</v>
      </c>
      <c r="AG1004" s="29" t="s">
        <v>2645</v>
      </c>
      <c r="AH1004" s="29" t="s">
        <v>120</v>
      </c>
      <c r="AI1004" s="29"/>
      <c r="AJ1004" s="29" t="s">
        <v>86</v>
      </c>
      <c r="AK1004" s="29" t="s">
        <v>86</v>
      </c>
      <c r="AL1004" s="29" t="s">
        <v>102</v>
      </c>
      <c r="AM1004" s="29" t="s">
        <v>2645</v>
      </c>
      <c r="AN1004" s="29" t="s">
        <v>86</v>
      </c>
      <c r="AO1004" s="29" t="s">
        <v>86</v>
      </c>
      <c r="AP1004" s="29" t="s">
        <v>86</v>
      </c>
      <c r="AQ1004" s="29" t="s">
        <v>96</v>
      </c>
      <c r="AR1004" s="29"/>
      <c r="AS1004" s="29" t="s">
        <v>84</v>
      </c>
      <c r="AT1004" s="29" t="s">
        <v>89</v>
      </c>
      <c r="AU1004" s="29"/>
      <c r="AV1004" s="30">
        <v>5</v>
      </c>
      <c r="AW1004" s="29" t="s">
        <v>84</v>
      </c>
      <c r="AX1004" s="29" t="s">
        <v>84</v>
      </c>
      <c r="AY1004" s="30">
        <v>350</v>
      </c>
      <c r="AZ1004" s="30">
        <v>304.3</v>
      </c>
      <c r="BA1004" s="30">
        <v>255.6</v>
      </c>
      <c r="BB1004" s="30">
        <v>229.8</v>
      </c>
      <c r="BC1004" s="29"/>
      <c r="BD1004" s="29"/>
      <c r="BE1004" s="30">
        <v>59.62</v>
      </c>
      <c r="BF1004" s="30">
        <v>77.8</v>
      </c>
      <c r="BG1004" s="30">
        <v>0.3</v>
      </c>
      <c r="BH1004" s="29"/>
      <c r="BI1004" s="30">
        <v>0.5</v>
      </c>
      <c r="BJ1004" s="29"/>
      <c r="BK1004" s="29"/>
      <c r="BL1004" s="29"/>
      <c r="BM1004" s="29"/>
      <c r="BN1004" s="29"/>
      <c r="BO1004" s="29"/>
      <c r="BP1004" s="29"/>
      <c r="BQ1004" s="29"/>
      <c r="BR1004" s="29"/>
      <c r="BS1004" s="29"/>
      <c r="BT1004" s="30">
        <v>182.02</v>
      </c>
      <c r="BU1004" s="29"/>
      <c r="BV1004" s="30">
        <v>0</v>
      </c>
      <c r="BW1004" s="28">
        <v>265</v>
      </c>
      <c r="BX1004" s="33">
        <f t="shared" si="110"/>
        <v>184.50311999999997</v>
      </c>
      <c r="BY1004" s="34">
        <f>IF(COUNTIF($G$2:G1004,G1004)=1,1,0)</f>
        <v>1</v>
      </c>
      <c r="BZ1004" s="34">
        <f t="shared" si="111"/>
        <v>1</v>
      </c>
      <c r="CA1004" s="28" t="s">
        <v>3405</v>
      </c>
      <c r="CB1004" s="34" t="b">
        <f t="shared" si="116"/>
        <v>0</v>
      </c>
      <c r="CC1004" s="34" t="b">
        <f t="shared" si="112"/>
        <v>0</v>
      </c>
      <c r="CD1004" s="34" t="b">
        <f t="array" ref="CD1004">ISNUMBER(SEARCH("Touch Screen",$AJ1004))</f>
        <v>0</v>
      </c>
      <c r="CE1004" s="34"/>
      <c r="CF1004" s="34"/>
      <c r="CG1004" s="32">
        <v>0.3</v>
      </c>
      <c r="CH1004" s="28">
        <v>0</v>
      </c>
      <c r="CI1004" s="33">
        <f>('2. AC Monitors'!$A$8*'1. Version 7 Dataset'!$R1004)+('1. Version 7 Dataset'!$V1004*'2. AC Monitors'!$B$8)+'2. AC Monitors'!$C$8</f>
        <v>110.98081999999999</v>
      </c>
      <c r="CJ1004" s="35">
        <f>BX1004-('2. AC Monitors'!$B$8*V1004)</f>
        <v>175.68311999999997</v>
      </c>
      <c r="CK1004" s="33">
        <f>IF($CH1004=0,CJ1004,CJ1004-('2. AC Monitors'!$A$15*'1. Version 7 Dataset'!$CG1004))</f>
        <v>175.68311999999997</v>
      </c>
      <c r="CL1004" s="33">
        <f>IF($CC1004=TRUE,'1. Version 7 Dataset'!CK1004-($CI1004*'2. AC Monitors'!$B$15),'1. Version 7 Dataset'!CK1004)</f>
        <v>175.68311999999997</v>
      </c>
      <c r="CM1004" s="33">
        <f>IF($CD1004=TRUE,CL1004-($CI1004*'2. AC Monitors'!$D$15),CL1004)</f>
        <v>175.68311999999997</v>
      </c>
      <c r="CN1004" s="33">
        <f>IF($CB1004=TRUE,CM1004-($CI1004*'2. AC Monitors'!$E$15),CM1004)</f>
        <v>175.68311999999997</v>
      </c>
      <c r="CO1004" s="33">
        <f>IF($CA1004="DC",CN1004+(CI1004*(1-'2. AC Monitors'!$D$21)),CN1004)</f>
        <v>175.68311999999997</v>
      </c>
      <c r="CP1004" s="35">
        <f>('2. AC Monitors'!$A$8*'1. Version 7 Dataset'!$R1004)+'2. AC Monitors'!$C$8</f>
        <v>102.16081999999999</v>
      </c>
      <c r="CQ1004" s="35">
        <f t="shared" si="113"/>
        <v>0</v>
      </c>
      <c r="CR1004" s="33">
        <f>(IF(CD1004=TRUE,CI1004+(CI1004*'2. AC Monitors'!$D$15),'1. Version 7 Dataset'!CI1004))*0.85</f>
        <v>94.333696999999987</v>
      </c>
      <c r="CS1004" s="35">
        <f t="shared" si="114"/>
        <v>0</v>
      </c>
      <c r="CT1004" s="35">
        <f>($AZ1004*$R1004*'3. Signage Displays'!$A$7)+'3. Signage Displays'!$B$7*TANH('3. Signage Displays'!$C$7*('1. Version 7 Dataset'!$R1004+'3. Signage Displays'!$D$7)+'3. Signage Displays'!$E$7)+'3. Signage Displays'!$F$7</f>
        <v>69.323139136763587</v>
      </c>
      <c r="CU1004" s="36">
        <f>($AZ1004*$R1004*'3. Signage Displays'!$A$7)</f>
        <v>9.394471320000001</v>
      </c>
      <c r="CV1004" s="37">
        <f>BE1004-(AZ1004*R1004*'3. Signage Displays'!$A$7)</f>
        <v>50.225528679999996</v>
      </c>
      <c r="CW1004" s="37">
        <f>IF(CC1004=TRUE,CV1004-(CT1004*'3. Signage Displays'!$A$12),CV1004)</f>
        <v>50.225528679999996</v>
      </c>
      <c r="CX1004" s="38">
        <f>'3. Signage Displays'!$B$7*TANH('3. Signage Displays'!$C$7*('1. Version 7 Dataset'!R1004+'3. Signage Displays'!$D$7)+'3. Signage Displays'!$E$7)+'3. Signage Displays'!$F$7</f>
        <v>59.928667816763593</v>
      </c>
      <c r="CY1004" s="28">
        <f t="shared" si="115"/>
        <v>1</v>
      </c>
    </row>
    <row r="1005" spans="1:103" s="17" customFormat="1" ht="19.5" customHeight="1">
      <c r="A1005" s="28">
        <v>301</v>
      </c>
      <c r="B1005" s="29" t="s">
        <v>1126</v>
      </c>
      <c r="C1005" s="29" t="s">
        <v>1127</v>
      </c>
      <c r="D1005" s="29" t="s">
        <v>1127</v>
      </c>
      <c r="E1005" s="29" t="s">
        <v>1128</v>
      </c>
      <c r="F1005" s="29" t="s">
        <v>1127</v>
      </c>
      <c r="G1005" s="29" t="s">
        <v>1127</v>
      </c>
      <c r="H1005" s="29"/>
      <c r="I1005" s="29" t="s">
        <v>554</v>
      </c>
      <c r="J1005" s="29" t="s">
        <v>79</v>
      </c>
      <c r="K1005" s="29"/>
      <c r="L1005" s="29" t="s">
        <v>80</v>
      </c>
      <c r="M1005" s="29"/>
      <c r="N1005" s="30">
        <v>1100</v>
      </c>
      <c r="O1005" s="30">
        <v>20.8</v>
      </c>
      <c r="P1005" s="30">
        <v>37.1</v>
      </c>
      <c r="Q1005" s="31">
        <v>42.5</v>
      </c>
      <c r="R1005" s="30">
        <v>772.17</v>
      </c>
      <c r="S1005" s="30">
        <v>1.78</v>
      </c>
      <c r="T1005" s="30">
        <v>1080</v>
      </c>
      <c r="U1005" s="30">
        <v>1920</v>
      </c>
      <c r="V1005" s="32">
        <v>2.1</v>
      </c>
      <c r="W1005" s="30">
        <v>169</v>
      </c>
      <c r="X1005" s="30">
        <v>60</v>
      </c>
      <c r="Y1005" s="30">
        <v>0.3</v>
      </c>
      <c r="Z1005" s="29" t="s">
        <v>150</v>
      </c>
      <c r="AA1005" s="29" t="s">
        <v>86</v>
      </c>
      <c r="AB1005" s="29"/>
      <c r="AC1005" s="29"/>
      <c r="AD1005" s="29" t="s">
        <v>84</v>
      </c>
      <c r="AE1005" s="29" t="s">
        <v>84</v>
      </c>
      <c r="AF1005" s="29" t="s">
        <v>877</v>
      </c>
      <c r="AG1005" s="29"/>
      <c r="AH1005" s="29" t="s">
        <v>86</v>
      </c>
      <c r="AI1005" s="29"/>
      <c r="AJ1005" s="29" t="s">
        <v>86</v>
      </c>
      <c r="AK1005" s="29" t="s">
        <v>86</v>
      </c>
      <c r="AL1005" s="29" t="s">
        <v>762</v>
      </c>
      <c r="AM1005" s="29"/>
      <c r="AN1005" s="29" t="s">
        <v>86</v>
      </c>
      <c r="AO1005" s="29" t="s">
        <v>86</v>
      </c>
      <c r="AP1005" s="29" t="s">
        <v>86</v>
      </c>
      <c r="AQ1005" s="29" t="s">
        <v>96</v>
      </c>
      <c r="AR1005" s="29"/>
      <c r="AS1005" s="29" t="s">
        <v>84</v>
      </c>
      <c r="AT1005" s="29" t="s">
        <v>89</v>
      </c>
      <c r="AU1005" s="29"/>
      <c r="AV1005" s="30">
        <v>0</v>
      </c>
      <c r="AW1005" s="29" t="s">
        <v>84</v>
      </c>
      <c r="AX1005" s="29" t="s">
        <v>84</v>
      </c>
      <c r="AY1005" s="30">
        <v>450</v>
      </c>
      <c r="AZ1005" s="30">
        <v>375.3</v>
      </c>
      <c r="BA1005" s="30">
        <v>369.3</v>
      </c>
      <c r="BB1005" s="30">
        <v>0</v>
      </c>
      <c r="BC1005" s="29"/>
      <c r="BD1005" s="29"/>
      <c r="BE1005" s="30">
        <v>56.95</v>
      </c>
      <c r="BF1005" s="30">
        <v>78.7</v>
      </c>
      <c r="BG1005" s="30">
        <v>1.26</v>
      </c>
      <c r="BH1005" s="30">
        <v>0.16</v>
      </c>
      <c r="BI1005" s="30">
        <v>0.5</v>
      </c>
      <c r="BJ1005" s="30">
        <v>0.19</v>
      </c>
      <c r="BK1005" s="30">
        <v>181.76</v>
      </c>
      <c r="BL1005" s="30">
        <v>181.76</v>
      </c>
      <c r="BM1005" s="30">
        <v>89</v>
      </c>
      <c r="BN1005" s="29"/>
      <c r="BO1005" s="29"/>
      <c r="BP1005" s="30">
        <v>0.33</v>
      </c>
      <c r="BQ1005" s="30">
        <v>1.38</v>
      </c>
      <c r="BR1005" s="30">
        <v>0.25</v>
      </c>
      <c r="BS1005" s="30">
        <v>56.84</v>
      </c>
      <c r="BT1005" s="30">
        <v>182.14</v>
      </c>
      <c r="BU1005" s="29"/>
      <c r="BV1005" s="30">
        <v>0</v>
      </c>
      <c r="BW1005" s="28">
        <v>301</v>
      </c>
      <c r="BX1005" s="33">
        <f t="shared" si="110"/>
        <v>181.78314</v>
      </c>
      <c r="BY1005" s="34">
        <f>IF(COUNTIF($G$2:G1005,G1005)=1,1,0)</f>
        <v>1</v>
      </c>
      <c r="BZ1005" s="34">
        <f t="shared" si="111"/>
        <v>1</v>
      </c>
      <c r="CA1005" s="28" t="s">
        <v>3405</v>
      </c>
      <c r="CB1005" s="34" t="b">
        <f t="shared" si="116"/>
        <v>0</v>
      </c>
      <c r="CC1005" s="34" t="b">
        <f t="shared" si="112"/>
        <v>0</v>
      </c>
      <c r="CD1005" s="34" t="b">
        <f t="array" ref="CD1005">ISNUMBER(SEARCH("Touch Screen",$AJ1005))</f>
        <v>0</v>
      </c>
      <c r="CE1005" s="34"/>
      <c r="CF1005" s="34"/>
      <c r="CG1005" s="32">
        <v>0.3</v>
      </c>
      <c r="CH1005" s="28">
        <v>0</v>
      </c>
      <c r="CI1005" s="33">
        <f>('2. AC Monitors'!$A$8*'1. Version 7 Dataset'!$R1005)+('1. Version 7 Dataset'!$V1005*'2. AC Monitors'!$B$8)+'2. AC Monitors'!$C$8</f>
        <v>111.02473999999998</v>
      </c>
      <c r="CJ1005" s="35">
        <f>BX1005-('2. AC Monitors'!$B$8*V1005)</f>
        <v>172.96314000000001</v>
      </c>
      <c r="CK1005" s="33">
        <f>IF($CH1005=0,CJ1005,CJ1005-('2. AC Monitors'!$A$15*'1. Version 7 Dataset'!$CG1005))</f>
        <v>172.96314000000001</v>
      </c>
      <c r="CL1005" s="33">
        <f>IF($CC1005=TRUE,'1. Version 7 Dataset'!CK1005-($CI1005*'2. AC Monitors'!$B$15),'1. Version 7 Dataset'!CK1005)</f>
        <v>172.96314000000001</v>
      </c>
      <c r="CM1005" s="33">
        <f>IF($CD1005=TRUE,CL1005-($CI1005*'2. AC Monitors'!$D$15),CL1005)</f>
        <v>172.96314000000001</v>
      </c>
      <c r="CN1005" s="33">
        <f>IF($CB1005=TRUE,CM1005-($CI1005*'2. AC Monitors'!$E$15),CM1005)</f>
        <v>172.96314000000001</v>
      </c>
      <c r="CO1005" s="33">
        <f>IF($CA1005="DC",CN1005+(CI1005*(1-'2. AC Monitors'!$D$21)),CN1005)</f>
        <v>172.96314000000001</v>
      </c>
      <c r="CP1005" s="35">
        <f>('2. AC Monitors'!$A$8*'1. Version 7 Dataset'!$R1005)+'2. AC Monitors'!$C$8</f>
        <v>102.20473999999999</v>
      </c>
      <c r="CQ1005" s="35">
        <f t="shared" si="113"/>
        <v>0</v>
      </c>
      <c r="CR1005" s="33">
        <f>(IF(CD1005=TRUE,CI1005+(CI1005*'2. AC Monitors'!$D$15),'1. Version 7 Dataset'!CI1005))*0.85</f>
        <v>94.371028999999979</v>
      </c>
      <c r="CS1005" s="35">
        <f t="shared" si="114"/>
        <v>0</v>
      </c>
      <c r="CT1005" s="35">
        <f>($AZ1005*$R1005*'3. Signage Displays'!$A$7)+'3. Signage Displays'!$B$7*TANH('3. Signage Displays'!$C$7*('1. Version 7 Dataset'!$R1005+'3. Signage Displays'!$D$7)+'3. Signage Displays'!$E$7)+'3. Signage Displays'!$F$7</f>
        <v>71.539691258396786</v>
      </c>
      <c r="CU1005" s="36">
        <f>($AZ1005*$R1005*'3. Signage Displays'!$A$7)</f>
        <v>11.591816040000001</v>
      </c>
      <c r="CV1005" s="37">
        <f>BE1005-(AZ1005*R1005*'3. Signage Displays'!$A$7)</f>
        <v>45.358183960000005</v>
      </c>
      <c r="CW1005" s="37">
        <f>IF(CC1005=TRUE,CV1005-(CT1005*'3. Signage Displays'!$A$12),CV1005)</f>
        <v>45.358183960000005</v>
      </c>
      <c r="CX1005" s="38">
        <f>'3. Signage Displays'!$B$7*TANH('3. Signage Displays'!$C$7*('1. Version 7 Dataset'!R1005+'3. Signage Displays'!$D$7)+'3. Signage Displays'!$E$7)+'3. Signage Displays'!$F$7</f>
        <v>59.947875218396788</v>
      </c>
      <c r="CY1005" s="28">
        <f t="shared" si="115"/>
        <v>1</v>
      </c>
    </row>
    <row r="1006" spans="1:103" s="17" customFormat="1" ht="19.5" customHeight="1">
      <c r="A1006" s="28">
        <v>302</v>
      </c>
      <c r="B1006" s="29" t="s">
        <v>1126</v>
      </c>
      <c r="C1006" s="29" t="s">
        <v>1131</v>
      </c>
      <c r="D1006" s="29" t="s">
        <v>1131</v>
      </c>
      <c r="E1006" s="29" t="s">
        <v>1128</v>
      </c>
      <c r="F1006" s="29" t="s">
        <v>1131</v>
      </c>
      <c r="G1006" s="29" t="s">
        <v>1131</v>
      </c>
      <c r="H1006" s="29"/>
      <c r="I1006" s="29" t="s">
        <v>554</v>
      </c>
      <c r="J1006" s="29" t="s">
        <v>79</v>
      </c>
      <c r="K1006" s="29"/>
      <c r="L1006" s="29" t="s">
        <v>80</v>
      </c>
      <c r="M1006" s="29"/>
      <c r="N1006" s="30">
        <v>1100</v>
      </c>
      <c r="O1006" s="30">
        <v>26.8</v>
      </c>
      <c r="P1006" s="30">
        <v>47.6</v>
      </c>
      <c r="Q1006" s="31">
        <v>54.6</v>
      </c>
      <c r="R1006" s="30">
        <v>1275.72</v>
      </c>
      <c r="S1006" s="30">
        <v>1.78</v>
      </c>
      <c r="T1006" s="30">
        <v>1080</v>
      </c>
      <c r="U1006" s="30">
        <v>1920</v>
      </c>
      <c r="V1006" s="32">
        <v>2.1</v>
      </c>
      <c r="W1006" s="30">
        <v>1625</v>
      </c>
      <c r="X1006" s="30">
        <v>60</v>
      </c>
      <c r="Y1006" s="30">
        <v>0.3</v>
      </c>
      <c r="Z1006" s="29" t="s">
        <v>81</v>
      </c>
      <c r="AA1006" s="29" t="s">
        <v>86</v>
      </c>
      <c r="AB1006" s="29"/>
      <c r="AC1006" s="29"/>
      <c r="AD1006" s="29" t="s">
        <v>84</v>
      </c>
      <c r="AE1006" s="29" t="s">
        <v>84</v>
      </c>
      <c r="AF1006" s="29" t="s">
        <v>1014</v>
      </c>
      <c r="AG1006" s="29" t="s">
        <v>1015</v>
      </c>
      <c r="AH1006" s="29" t="s">
        <v>86</v>
      </c>
      <c r="AI1006" s="29"/>
      <c r="AJ1006" s="29" t="s">
        <v>86</v>
      </c>
      <c r="AK1006" s="29" t="s">
        <v>86</v>
      </c>
      <c r="AL1006" s="29" t="s">
        <v>88</v>
      </c>
      <c r="AM1006" s="29" t="s">
        <v>1015</v>
      </c>
      <c r="AN1006" s="29" t="s">
        <v>86</v>
      </c>
      <c r="AO1006" s="29" t="s">
        <v>86</v>
      </c>
      <c r="AP1006" s="29" t="s">
        <v>86</v>
      </c>
      <c r="AQ1006" s="29" t="s">
        <v>96</v>
      </c>
      <c r="AR1006" s="29"/>
      <c r="AS1006" s="29" t="s">
        <v>84</v>
      </c>
      <c r="AT1006" s="29" t="s">
        <v>89</v>
      </c>
      <c r="AU1006" s="29"/>
      <c r="AV1006" s="29"/>
      <c r="AW1006" s="29" t="s">
        <v>84</v>
      </c>
      <c r="AX1006" s="29" t="s">
        <v>84</v>
      </c>
      <c r="AY1006" s="30">
        <v>450</v>
      </c>
      <c r="AZ1006" s="30">
        <v>433.3</v>
      </c>
      <c r="BA1006" s="30">
        <v>433.1</v>
      </c>
      <c r="BB1006" s="30">
        <v>433</v>
      </c>
      <c r="BC1006" s="29"/>
      <c r="BD1006" s="29"/>
      <c r="BE1006" s="30">
        <v>84.61</v>
      </c>
      <c r="BF1006" s="30">
        <v>117.2</v>
      </c>
      <c r="BG1006" s="30">
        <v>1.1299999999999999</v>
      </c>
      <c r="BH1006" s="30">
        <v>0.16</v>
      </c>
      <c r="BI1006" s="30">
        <v>0.5</v>
      </c>
      <c r="BJ1006" s="30">
        <v>0.24</v>
      </c>
      <c r="BK1006" s="30">
        <v>265.82</v>
      </c>
      <c r="BL1006" s="30">
        <v>265.82</v>
      </c>
      <c r="BM1006" s="30">
        <v>89</v>
      </c>
      <c r="BN1006" s="29"/>
      <c r="BO1006" s="29"/>
      <c r="BP1006" s="30">
        <v>0.32</v>
      </c>
      <c r="BQ1006" s="30">
        <v>1.27</v>
      </c>
      <c r="BR1006" s="30">
        <v>0.25</v>
      </c>
      <c r="BS1006" s="30">
        <v>83.9</v>
      </c>
      <c r="BT1006" s="30">
        <v>264.45</v>
      </c>
      <c r="BU1006" s="29"/>
      <c r="BV1006" s="30">
        <v>0</v>
      </c>
      <c r="BW1006" s="28">
        <v>302</v>
      </c>
      <c r="BX1006" s="33">
        <f t="shared" si="110"/>
        <v>265.84848</v>
      </c>
      <c r="BY1006" s="34">
        <f>IF(COUNTIF($G$2:G1006,G1006)=1,1,0)</f>
        <v>1</v>
      </c>
      <c r="BZ1006" s="34">
        <f t="shared" si="111"/>
        <v>1</v>
      </c>
      <c r="CA1006" s="28" t="s">
        <v>3405</v>
      </c>
      <c r="CB1006" s="34" t="b">
        <f t="shared" si="116"/>
        <v>0</v>
      </c>
      <c r="CC1006" s="34" t="b">
        <f t="shared" si="112"/>
        <v>0</v>
      </c>
      <c r="CD1006" s="34" t="b">
        <f t="array" ref="CD1006">ISNUMBER(SEARCH("Touch Screen",$AJ1006))</f>
        <v>0</v>
      </c>
      <c r="CE1006" s="34"/>
      <c r="CF1006" s="34"/>
      <c r="CG1006" s="32">
        <v>0.3</v>
      </c>
      <c r="CH1006" s="28">
        <v>0</v>
      </c>
      <c r="CI1006" s="33">
        <f>('2. AC Monitors'!$A$8*'1. Version 7 Dataset'!$R1006)+('1. Version 7 Dataset'!$V1006*'2. AC Monitors'!$B$8)+'2. AC Monitors'!$C$8</f>
        <v>172.45784</v>
      </c>
      <c r="CJ1006" s="35">
        <f>BX1006-('2. AC Monitors'!$B$8*V1006)</f>
        <v>257.02848</v>
      </c>
      <c r="CK1006" s="33">
        <f>IF($CH1006=0,CJ1006,CJ1006-('2. AC Monitors'!$A$15*'1. Version 7 Dataset'!$CG1006))</f>
        <v>257.02848</v>
      </c>
      <c r="CL1006" s="33">
        <f>IF($CC1006=TRUE,'1. Version 7 Dataset'!CK1006-($CI1006*'2. AC Monitors'!$B$15),'1. Version 7 Dataset'!CK1006)</f>
        <v>257.02848</v>
      </c>
      <c r="CM1006" s="33">
        <f>IF($CD1006=TRUE,CL1006-($CI1006*'2. AC Monitors'!$D$15),CL1006)</f>
        <v>257.02848</v>
      </c>
      <c r="CN1006" s="33">
        <f>IF($CB1006=TRUE,CM1006-($CI1006*'2. AC Monitors'!$E$15),CM1006)</f>
        <v>257.02848</v>
      </c>
      <c r="CO1006" s="33">
        <f>IF($CA1006="DC",CN1006+(CI1006*(1-'2. AC Monitors'!$D$21)),CN1006)</f>
        <v>257.02848</v>
      </c>
      <c r="CP1006" s="35">
        <f>('2. AC Monitors'!$A$8*'1. Version 7 Dataset'!$R1006)+'2. AC Monitors'!$C$8</f>
        <v>163.63784000000001</v>
      </c>
      <c r="CQ1006" s="35">
        <f t="shared" si="113"/>
        <v>0</v>
      </c>
      <c r="CR1006" s="33">
        <f>(IF(CD1006=TRUE,CI1006+(CI1006*'2. AC Monitors'!$D$15),'1. Version 7 Dataset'!CI1006))*0.85</f>
        <v>146.58916400000001</v>
      </c>
      <c r="CS1006" s="35">
        <f t="shared" si="114"/>
        <v>0</v>
      </c>
      <c r="CT1006" s="35">
        <f>($AZ1006*$R1006*'3. Signage Displays'!$A$7)+'3. Signage Displays'!$B$7*TANH('3. Signage Displays'!$C$7*('1. Version 7 Dataset'!$R1006+'3. Signage Displays'!$D$7)+'3. Signage Displays'!$E$7)+'3. Signage Displays'!$F$7</f>
        <v>106.37378393559274</v>
      </c>
      <c r="CU1006" s="36">
        <f>($AZ1006*$R1006*'3. Signage Displays'!$A$7)</f>
        <v>22.110779040000004</v>
      </c>
      <c r="CV1006" s="37">
        <f>BE1006-(AZ1006*R1006*'3. Signage Displays'!$A$7)</f>
        <v>62.499220959999995</v>
      </c>
      <c r="CW1006" s="37">
        <f>IF(CC1006=TRUE,CV1006-(CT1006*'3. Signage Displays'!$A$12),CV1006)</f>
        <v>62.499220959999995</v>
      </c>
      <c r="CX1006" s="38">
        <f>'3. Signage Displays'!$B$7*TANH('3. Signage Displays'!$C$7*('1. Version 7 Dataset'!R1006+'3. Signage Displays'!$D$7)+'3. Signage Displays'!$E$7)+'3. Signage Displays'!$F$7</f>
        <v>84.263004895592744</v>
      </c>
      <c r="CY1006" s="28">
        <f t="shared" si="115"/>
        <v>1</v>
      </c>
    </row>
    <row r="1007" spans="1:103" s="17" customFormat="1" ht="19.5" customHeight="1">
      <c r="A1007" s="28">
        <v>308</v>
      </c>
      <c r="B1007" s="29" t="s">
        <v>1871</v>
      </c>
      <c r="C1007" s="29" t="s">
        <v>2086</v>
      </c>
      <c r="D1007" s="29" t="s">
        <v>2087</v>
      </c>
      <c r="E1007" s="29" t="s">
        <v>1873</v>
      </c>
      <c r="F1007" s="29" t="s">
        <v>2086</v>
      </c>
      <c r="G1007" s="29" t="s">
        <v>2087</v>
      </c>
      <c r="H1007" s="29" t="s">
        <v>2088</v>
      </c>
      <c r="I1007" s="29" t="s">
        <v>554</v>
      </c>
      <c r="J1007" s="29" t="s">
        <v>79</v>
      </c>
      <c r="K1007" s="29"/>
      <c r="L1007" s="29" t="s">
        <v>80</v>
      </c>
      <c r="M1007" s="29"/>
      <c r="N1007" s="30">
        <v>1000</v>
      </c>
      <c r="O1007" s="30">
        <v>20.8</v>
      </c>
      <c r="P1007" s="30">
        <v>37.1</v>
      </c>
      <c r="Q1007" s="31">
        <v>42.5</v>
      </c>
      <c r="R1007" s="30">
        <v>772.33</v>
      </c>
      <c r="S1007" s="30">
        <v>1.78</v>
      </c>
      <c r="T1007" s="30">
        <v>1080</v>
      </c>
      <c r="U1007" s="30">
        <v>1920</v>
      </c>
      <c r="V1007" s="32">
        <v>2.1</v>
      </c>
      <c r="W1007" s="30">
        <v>2685</v>
      </c>
      <c r="X1007" s="30">
        <v>60</v>
      </c>
      <c r="Y1007" s="30">
        <v>68</v>
      </c>
      <c r="Z1007" s="29" t="s">
        <v>150</v>
      </c>
      <c r="AA1007" s="29" t="s">
        <v>86</v>
      </c>
      <c r="AB1007" s="29"/>
      <c r="AC1007" s="29"/>
      <c r="AD1007" s="29" t="s">
        <v>84</v>
      </c>
      <c r="AE1007" s="29" t="s">
        <v>83</v>
      </c>
      <c r="AF1007" s="29" t="s">
        <v>2085</v>
      </c>
      <c r="AG1007" s="29" t="s">
        <v>1896</v>
      </c>
      <c r="AH1007" s="29" t="s">
        <v>2035</v>
      </c>
      <c r="AI1007" s="29"/>
      <c r="AJ1007" s="29" t="s">
        <v>737</v>
      </c>
      <c r="AK1007" s="29" t="s">
        <v>737</v>
      </c>
      <c r="AL1007" s="29" t="s">
        <v>102</v>
      </c>
      <c r="AM1007" s="29" t="s">
        <v>1896</v>
      </c>
      <c r="AN1007" s="29" t="s">
        <v>86</v>
      </c>
      <c r="AO1007" s="29" t="s">
        <v>86</v>
      </c>
      <c r="AP1007" s="29" t="s">
        <v>563</v>
      </c>
      <c r="AQ1007" s="29" t="s">
        <v>96</v>
      </c>
      <c r="AR1007" s="29"/>
      <c r="AS1007" s="29" t="s">
        <v>84</v>
      </c>
      <c r="AT1007" s="29" t="s">
        <v>121</v>
      </c>
      <c r="AU1007" s="29"/>
      <c r="AV1007" s="29"/>
      <c r="AW1007" s="29" t="s">
        <v>84</v>
      </c>
      <c r="AX1007" s="29" t="s">
        <v>84</v>
      </c>
      <c r="AY1007" s="30">
        <v>255</v>
      </c>
      <c r="AZ1007" s="30">
        <v>245.6</v>
      </c>
      <c r="BA1007" s="30">
        <v>210.4</v>
      </c>
      <c r="BB1007" s="30">
        <v>210.4</v>
      </c>
      <c r="BC1007" s="29"/>
      <c r="BD1007" s="29"/>
      <c r="BE1007" s="30">
        <v>51.31</v>
      </c>
      <c r="BF1007" s="30">
        <v>72.7</v>
      </c>
      <c r="BG1007" s="30">
        <v>0.32</v>
      </c>
      <c r="BH1007" s="30">
        <v>0.32</v>
      </c>
      <c r="BI1007" s="30">
        <v>3.5</v>
      </c>
      <c r="BJ1007" s="29"/>
      <c r="BK1007" s="29"/>
      <c r="BL1007" s="29"/>
      <c r="BM1007" s="29"/>
      <c r="BN1007" s="29"/>
      <c r="BO1007" s="29"/>
      <c r="BP1007" s="29"/>
      <c r="BQ1007" s="30">
        <v>0.37</v>
      </c>
      <c r="BR1007" s="30">
        <v>0.37</v>
      </c>
      <c r="BS1007" s="30">
        <v>50.73</v>
      </c>
      <c r="BT1007" s="29"/>
      <c r="BU1007" s="29"/>
      <c r="BV1007" s="30">
        <v>0</v>
      </c>
      <c r="BW1007" s="28">
        <v>308</v>
      </c>
      <c r="BX1007" s="33">
        <f t="shared" si="110"/>
        <v>159.13853999999998</v>
      </c>
      <c r="BY1007" s="34">
        <f>IF(COUNTIF($G$2:G1007,G1007)=1,1,0)</f>
        <v>1</v>
      </c>
      <c r="BZ1007" s="34">
        <f t="shared" si="111"/>
        <v>1</v>
      </c>
      <c r="CA1007" s="28" t="s">
        <v>3405</v>
      </c>
      <c r="CB1007" s="34" t="b">
        <f t="shared" si="116"/>
        <v>0</v>
      </c>
      <c r="CC1007" s="34" t="b">
        <f t="shared" si="112"/>
        <v>0</v>
      </c>
      <c r="CD1007" s="34" t="b">
        <f t="array" ref="CD1007">ISNUMBER(SEARCH("Touch Screen",$AJ1007))</f>
        <v>0</v>
      </c>
      <c r="CE1007" s="34"/>
      <c r="CF1007" s="34"/>
      <c r="CG1007" s="32">
        <v>68</v>
      </c>
      <c r="CH1007" s="28">
        <v>0</v>
      </c>
      <c r="CI1007" s="33">
        <f>('2. AC Monitors'!$A$8*'1. Version 7 Dataset'!$R1007)+('1. Version 7 Dataset'!$V1007*'2. AC Monitors'!$B$8)+'2. AC Monitors'!$C$8</f>
        <v>111.04426000000001</v>
      </c>
      <c r="CJ1007" s="35">
        <f>BX1007-('2. AC Monitors'!$B$8*V1007)</f>
        <v>150.31853999999998</v>
      </c>
      <c r="CK1007" s="33">
        <f>IF($CH1007=0,CJ1007,CJ1007-('2. AC Monitors'!$A$15*'1. Version 7 Dataset'!$CG1007))</f>
        <v>150.31853999999998</v>
      </c>
      <c r="CL1007" s="33">
        <f>IF($CC1007=TRUE,'1. Version 7 Dataset'!CK1007-($CI1007*'2. AC Monitors'!$B$15),'1. Version 7 Dataset'!CK1007)</f>
        <v>150.31853999999998</v>
      </c>
      <c r="CM1007" s="33">
        <f>IF($CD1007=TRUE,CL1007-($CI1007*'2. AC Monitors'!$D$15),CL1007)</f>
        <v>150.31853999999998</v>
      </c>
      <c r="CN1007" s="33">
        <f>IF($CB1007=TRUE,CM1007-($CI1007*'2. AC Monitors'!$E$15),CM1007)</f>
        <v>150.31853999999998</v>
      </c>
      <c r="CO1007" s="33">
        <f>IF($CA1007="DC",CN1007+(CI1007*(1-'2. AC Monitors'!$D$21)),CN1007)</f>
        <v>150.31853999999998</v>
      </c>
      <c r="CP1007" s="35">
        <f>('2. AC Monitors'!$A$8*'1. Version 7 Dataset'!$R1007)+'2. AC Monitors'!$C$8</f>
        <v>102.22426</v>
      </c>
      <c r="CQ1007" s="35">
        <f t="shared" si="113"/>
        <v>0</v>
      </c>
      <c r="CR1007" s="33">
        <f>(IF(CD1007=TRUE,CI1007+(CI1007*'2. AC Monitors'!$D$15),'1. Version 7 Dataset'!CI1007))*0.85</f>
        <v>94.38762100000001</v>
      </c>
      <c r="CS1007" s="35">
        <f t="shared" si="114"/>
        <v>0</v>
      </c>
      <c r="CT1007" s="35">
        <f>($AZ1007*$R1007*'3. Signage Displays'!$A$7)+'3. Signage Displays'!$B$7*TANH('3. Signage Displays'!$C$7*('1. Version 7 Dataset'!$R1007+'3. Signage Displays'!$D$7)+'3. Signage Displays'!$E$7)+'3. Signage Displays'!$F$7</f>
        <v>67.543781022561973</v>
      </c>
      <c r="CU1007" s="36">
        <f>($AZ1007*$R1007*'3. Signage Displays'!$A$7)</f>
        <v>7.5873699200000004</v>
      </c>
      <c r="CV1007" s="37">
        <f>BE1007-(AZ1007*R1007*'3. Signage Displays'!$A$7)</f>
        <v>43.722630080000002</v>
      </c>
      <c r="CW1007" s="37">
        <f>IF(CC1007=TRUE,CV1007-(CT1007*'3. Signage Displays'!$A$12),CV1007)</f>
        <v>43.722630080000002</v>
      </c>
      <c r="CX1007" s="38">
        <f>'3. Signage Displays'!$B$7*TANH('3. Signage Displays'!$C$7*('1. Version 7 Dataset'!R1007+'3. Signage Displays'!$D$7)+'3. Signage Displays'!$E$7)+'3. Signage Displays'!$F$7</f>
        <v>59.956411102561979</v>
      </c>
      <c r="CY1007" s="28">
        <f t="shared" si="115"/>
        <v>1</v>
      </c>
    </row>
    <row r="1008" spans="1:103" s="17" customFormat="1" ht="19.5" customHeight="1">
      <c r="A1008" s="28">
        <v>314</v>
      </c>
      <c r="B1008" s="29" t="s">
        <v>2231</v>
      </c>
      <c r="C1008" s="29" t="s">
        <v>2513</v>
      </c>
      <c r="D1008" s="29" t="s">
        <v>2513</v>
      </c>
      <c r="E1008" s="29" t="s">
        <v>2234</v>
      </c>
      <c r="F1008" s="29" t="s">
        <v>2513</v>
      </c>
      <c r="G1008" s="29" t="s">
        <v>2513</v>
      </c>
      <c r="H1008" s="29"/>
      <c r="I1008" s="29" t="s">
        <v>554</v>
      </c>
      <c r="J1008" s="29" t="s">
        <v>132</v>
      </c>
      <c r="K1008" s="29" t="s">
        <v>105</v>
      </c>
      <c r="L1008" s="29" t="s">
        <v>80</v>
      </c>
      <c r="M1008" s="29" t="s">
        <v>105</v>
      </c>
      <c r="N1008" s="30">
        <v>4000</v>
      </c>
      <c r="O1008" s="30">
        <v>31.6</v>
      </c>
      <c r="P1008" s="30">
        <v>56.2</v>
      </c>
      <c r="Q1008" s="31">
        <v>65</v>
      </c>
      <c r="R1008" s="30">
        <v>1779.11</v>
      </c>
      <c r="S1008" s="30">
        <v>1.78</v>
      </c>
      <c r="T1008" s="30">
        <v>1080</v>
      </c>
      <c r="U1008" s="30">
        <v>1920</v>
      </c>
      <c r="V1008" s="32">
        <v>2.1</v>
      </c>
      <c r="W1008" s="30">
        <v>1166</v>
      </c>
      <c r="X1008" s="30">
        <v>60</v>
      </c>
      <c r="Y1008" s="30">
        <v>34.200000000000003</v>
      </c>
      <c r="Z1008" s="29" t="s">
        <v>81</v>
      </c>
      <c r="AA1008" s="29" t="s">
        <v>86</v>
      </c>
      <c r="AB1008" s="29"/>
      <c r="AC1008" s="29"/>
      <c r="AD1008" s="29" t="s">
        <v>84</v>
      </c>
      <c r="AE1008" s="29" t="s">
        <v>83</v>
      </c>
      <c r="AF1008" s="29" t="s">
        <v>734</v>
      </c>
      <c r="AG1008" s="29" t="s">
        <v>2514</v>
      </c>
      <c r="AH1008" s="29" t="s">
        <v>736</v>
      </c>
      <c r="AI1008" s="29" t="s">
        <v>105</v>
      </c>
      <c r="AJ1008" s="29" t="s">
        <v>383</v>
      </c>
      <c r="AK1008" s="29" t="s">
        <v>318</v>
      </c>
      <c r="AL1008" s="29" t="s">
        <v>87</v>
      </c>
      <c r="AM1008" s="29" t="s">
        <v>2514</v>
      </c>
      <c r="AN1008" s="29" t="s">
        <v>86</v>
      </c>
      <c r="AO1008" s="29" t="s">
        <v>86</v>
      </c>
      <c r="AP1008" s="29" t="s">
        <v>563</v>
      </c>
      <c r="AQ1008" s="29" t="s">
        <v>96</v>
      </c>
      <c r="AR1008" s="29" t="s">
        <v>105</v>
      </c>
      <c r="AS1008" s="29" t="s">
        <v>84</v>
      </c>
      <c r="AT1008" s="29" t="s">
        <v>89</v>
      </c>
      <c r="AU1008" s="29" t="s">
        <v>105</v>
      </c>
      <c r="AV1008" s="30">
        <v>1</v>
      </c>
      <c r="AW1008" s="29" t="s">
        <v>84</v>
      </c>
      <c r="AX1008" s="29" t="s">
        <v>84</v>
      </c>
      <c r="AY1008" s="30">
        <v>350</v>
      </c>
      <c r="AZ1008" s="30">
        <v>383.3</v>
      </c>
      <c r="BA1008" s="30">
        <v>262.3</v>
      </c>
      <c r="BB1008" s="30">
        <v>227.5</v>
      </c>
      <c r="BC1008" s="29"/>
      <c r="BD1008" s="29"/>
      <c r="BE1008" s="30">
        <v>105.7</v>
      </c>
      <c r="BF1008" s="30">
        <v>137.9</v>
      </c>
      <c r="BG1008" s="30">
        <v>1.03</v>
      </c>
      <c r="BH1008" s="30">
        <v>1.03</v>
      </c>
      <c r="BI1008" s="30">
        <v>5</v>
      </c>
      <c r="BJ1008" s="30">
        <v>0</v>
      </c>
      <c r="BK1008" s="29"/>
      <c r="BL1008" s="29"/>
      <c r="BM1008" s="29"/>
      <c r="BN1008" s="29"/>
      <c r="BO1008" s="29"/>
      <c r="BP1008" s="30">
        <v>0</v>
      </c>
      <c r="BQ1008" s="30">
        <v>1.17</v>
      </c>
      <c r="BR1008" s="30">
        <v>1.17</v>
      </c>
      <c r="BS1008" s="30">
        <v>107.96</v>
      </c>
      <c r="BT1008" s="29"/>
      <c r="BU1008" s="29"/>
      <c r="BV1008" s="30">
        <v>0</v>
      </c>
      <c r="BW1008" s="28">
        <v>314</v>
      </c>
      <c r="BX1008" s="33">
        <f t="shared" si="110"/>
        <v>329.94101999999998</v>
      </c>
      <c r="BY1008" s="34">
        <f>IF(COUNTIF($G$2:G1008,G1008)=1,1,0)</f>
        <v>1</v>
      </c>
      <c r="BZ1008" s="34">
        <f t="shared" si="111"/>
        <v>1</v>
      </c>
      <c r="CA1008" s="28" t="s">
        <v>3405</v>
      </c>
      <c r="CB1008" s="34" t="b">
        <f t="shared" si="116"/>
        <v>0</v>
      </c>
      <c r="CC1008" s="34" t="b">
        <f t="shared" si="112"/>
        <v>0</v>
      </c>
      <c r="CD1008" s="34" t="b">
        <f t="array" ref="CD1008">ISNUMBER(SEARCH("Touch Screen",$AJ1008))</f>
        <v>1</v>
      </c>
      <c r="CE1008" s="34"/>
      <c r="CF1008" s="34"/>
      <c r="CG1008" s="32">
        <v>34.200000000000003</v>
      </c>
      <c r="CH1008" s="28">
        <v>0</v>
      </c>
      <c r="CI1008" s="33">
        <f>('2. AC Monitors'!$A$8*'1. Version 7 Dataset'!$R1008)+('1. Version 7 Dataset'!$V1008*'2. AC Monitors'!$B$8)+'2. AC Monitors'!$C$8</f>
        <v>233.87141999999997</v>
      </c>
      <c r="CJ1008" s="35">
        <f>BX1008-('2. AC Monitors'!$B$8*V1008)</f>
        <v>321.12101999999999</v>
      </c>
      <c r="CK1008" s="33">
        <f>IF($CH1008=0,CJ1008,CJ1008-('2. AC Monitors'!$A$15*'1. Version 7 Dataset'!$CG1008))</f>
        <v>321.12101999999999</v>
      </c>
      <c r="CL1008" s="33">
        <f>IF($CC1008=TRUE,'1. Version 7 Dataset'!CK1008-($CI1008*'2. AC Monitors'!$B$15),'1. Version 7 Dataset'!CK1008)</f>
        <v>321.12101999999999</v>
      </c>
      <c r="CM1008" s="33">
        <f>IF($CD1008=TRUE,CL1008-($CI1008*'2. AC Monitors'!$D$15),CL1008)</f>
        <v>286.04030699999998</v>
      </c>
      <c r="CN1008" s="33">
        <f>IF($CB1008=TRUE,CM1008-($CI1008*'2. AC Monitors'!$E$15),CM1008)</f>
        <v>286.04030699999998</v>
      </c>
      <c r="CO1008" s="33">
        <f>IF($CA1008="DC",CN1008+(CI1008*(1-'2. AC Monitors'!$D$21)),CN1008)</f>
        <v>286.04030699999998</v>
      </c>
      <c r="CP1008" s="35">
        <f>('2. AC Monitors'!$A$8*'1. Version 7 Dataset'!$R1008)+'2. AC Monitors'!$C$8</f>
        <v>225.05141999999998</v>
      </c>
      <c r="CQ1008" s="35">
        <f t="shared" si="113"/>
        <v>0</v>
      </c>
      <c r="CR1008" s="33">
        <f>(IF(CD1008=TRUE,CI1008+(CI1008*'2. AC Monitors'!$D$15),'1. Version 7 Dataset'!CI1008))*0.85</f>
        <v>228.60931304999994</v>
      </c>
      <c r="CS1008" s="35">
        <f t="shared" si="114"/>
        <v>0</v>
      </c>
      <c r="CT1008" s="35">
        <f>($AZ1008*$R1008*'3. Signage Displays'!$A$7)+'3. Signage Displays'!$B$7*TANH('3. Signage Displays'!$C$7*('1. Version 7 Dataset'!$R1008+'3. Signage Displays'!$D$7)+'3. Signage Displays'!$E$7)+'3. Signage Displays'!$F$7</f>
        <v>130.17774493243354</v>
      </c>
      <c r="CU1008" s="36">
        <f>($AZ1008*$R1008*'3. Signage Displays'!$A$7)</f>
        <v>27.277314520000004</v>
      </c>
      <c r="CV1008" s="37">
        <f>BE1008-(AZ1008*R1008*'3. Signage Displays'!$A$7)</f>
        <v>78.422685479999998</v>
      </c>
      <c r="CW1008" s="37">
        <f>IF(CC1008=TRUE,CV1008-(CT1008*'3. Signage Displays'!$A$12),CV1008)</f>
        <v>78.422685479999998</v>
      </c>
      <c r="CX1008" s="38">
        <f>'3. Signage Displays'!$B$7*TANH('3. Signage Displays'!$C$7*('1. Version 7 Dataset'!R1008+'3. Signage Displays'!$D$7)+'3. Signage Displays'!$E$7)+'3. Signage Displays'!$F$7</f>
        <v>102.90043041243354</v>
      </c>
      <c r="CY1008" s="28">
        <f t="shared" si="115"/>
        <v>1</v>
      </c>
    </row>
    <row r="1009" spans="1:103" s="17" customFormat="1" ht="19.5" customHeight="1">
      <c r="A1009" s="28">
        <v>362</v>
      </c>
      <c r="B1009" s="29" t="s">
        <v>1871</v>
      </c>
      <c r="C1009" s="29" t="s">
        <v>2216</v>
      </c>
      <c r="D1009" s="29" t="s">
        <v>2217</v>
      </c>
      <c r="E1009" s="29" t="s">
        <v>1873</v>
      </c>
      <c r="F1009" s="29" t="s">
        <v>2216</v>
      </c>
      <c r="G1009" s="29" t="s">
        <v>2217</v>
      </c>
      <c r="H1009" s="29" t="s">
        <v>2218</v>
      </c>
      <c r="I1009" s="29" t="s">
        <v>554</v>
      </c>
      <c r="J1009" s="29" t="s">
        <v>79</v>
      </c>
      <c r="K1009" s="29"/>
      <c r="L1009" s="29" t="s">
        <v>80</v>
      </c>
      <c r="M1009" s="29"/>
      <c r="N1009" s="30">
        <v>1300</v>
      </c>
      <c r="O1009" s="30">
        <v>31.6</v>
      </c>
      <c r="P1009" s="30">
        <v>56.2</v>
      </c>
      <c r="Q1009" s="31">
        <v>64.5</v>
      </c>
      <c r="R1009" s="30">
        <v>1779.09</v>
      </c>
      <c r="S1009" s="30">
        <v>1.78</v>
      </c>
      <c r="T1009" s="30">
        <v>1080</v>
      </c>
      <c r="U1009" s="30">
        <v>1920</v>
      </c>
      <c r="V1009" s="32">
        <v>2.1</v>
      </c>
      <c r="W1009" s="30">
        <v>1166</v>
      </c>
      <c r="X1009" s="30">
        <v>60</v>
      </c>
      <c r="Y1009" s="30">
        <v>68</v>
      </c>
      <c r="Z1009" s="29" t="s">
        <v>150</v>
      </c>
      <c r="AA1009" s="29" t="s">
        <v>86</v>
      </c>
      <c r="AB1009" s="29"/>
      <c r="AC1009" s="29"/>
      <c r="AD1009" s="29" t="s">
        <v>84</v>
      </c>
      <c r="AE1009" s="29" t="s">
        <v>83</v>
      </c>
      <c r="AF1009" s="29" t="s">
        <v>2085</v>
      </c>
      <c r="AG1009" s="29" t="s">
        <v>1896</v>
      </c>
      <c r="AH1009" s="29" t="s">
        <v>2035</v>
      </c>
      <c r="AI1009" s="29"/>
      <c r="AJ1009" s="29" t="s">
        <v>737</v>
      </c>
      <c r="AK1009" s="29" t="s">
        <v>737</v>
      </c>
      <c r="AL1009" s="29" t="s">
        <v>102</v>
      </c>
      <c r="AM1009" s="29" t="s">
        <v>1896</v>
      </c>
      <c r="AN1009" s="29" t="s">
        <v>86</v>
      </c>
      <c r="AO1009" s="29" t="s">
        <v>86</v>
      </c>
      <c r="AP1009" s="29" t="s">
        <v>563</v>
      </c>
      <c r="AQ1009" s="29" t="s">
        <v>96</v>
      </c>
      <c r="AR1009" s="29"/>
      <c r="AS1009" s="29" t="s">
        <v>84</v>
      </c>
      <c r="AT1009" s="29" t="s">
        <v>121</v>
      </c>
      <c r="AU1009" s="29"/>
      <c r="AV1009" s="29"/>
      <c r="AW1009" s="29" t="s">
        <v>84</v>
      </c>
      <c r="AX1009" s="29" t="s">
        <v>84</v>
      </c>
      <c r="AY1009" s="30">
        <v>338</v>
      </c>
      <c r="AZ1009" s="30">
        <v>360.2</v>
      </c>
      <c r="BA1009" s="30">
        <v>265</v>
      </c>
      <c r="BB1009" s="30">
        <v>265</v>
      </c>
      <c r="BC1009" s="29"/>
      <c r="BD1009" s="29"/>
      <c r="BE1009" s="30">
        <v>87.41</v>
      </c>
      <c r="BF1009" s="30">
        <v>136.30000000000001</v>
      </c>
      <c r="BG1009" s="30">
        <v>0.39</v>
      </c>
      <c r="BH1009" s="30">
        <v>0.39</v>
      </c>
      <c r="BI1009" s="30">
        <v>3.5</v>
      </c>
      <c r="BJ1009" s="29"/>
      <c r="BK1009" s="29"/>
      <c r="BL1009" s="29"/>
      <c r="BM1009" s="29"/>
      <c r="BN1009" s="29"/>
      <c r="BO1009" s="29"/>
      <c r="BP1009" s="29"/>
      <c r="BQ1009" s="30">
        <v>0.39</v>
      </c>
      <c r="BR1009" s="30">
        <v>0.39</v>
      </c>
      <c r="BS1009" s="30">
        <v>85.87</v>
      </c>
      <c r="BT1009" s="29"/>
      <c r="BU1009" s="29"/>
      <c r="BV1009" s="30">
        <v>0</v>
      </c>
      <c r="BW1009" s="28">
        <v>362</v>
      </c>
      <c r="BX1009" s="33">
        <f t="shared" si="110"/>
        <v>270.21971999999994</v>
      </c>
      <c r="BY1009" s="34">
        <f>IF(COUNTIF($G$2:G1009,G1009)=1,1,0)</f>
        <v>1</v>
      </c>
      <c r="BZ1009" s="34">
        <f t="shared" si="111"/>
        <v>1</v>
      </c>
      <c r="CA1009" s="28" t="s">
        <v>3405</v>
      </c>
      <c r="CB1009" s="34" t="b">
        <f t="shared" si="116"/>
        <v>0</v>
      </c>
      <c r="CC1009" s="34" t="b">
        <f t="shared" si="112"/>
        <v>0</v>
      </c>
      <c r="CD1009" s="34" t="b">
        <f t="array" ref="CD1009">ISNUMBER(SEARCH("Touch Screen",$AJ1009))</f>
        <v>0</v>
      </c>
      <c r="CE1009" s="34"/>
      <c r="CF1009" s="34"/>
      <c r="CG1009" s="32">
        <v>68</v>
      </c>
      <c r="CH1009" s="28">
        <v>0</v>
      </c>
      <c r="CI1009" s="33">
        <f>('2. AC Monitors'!$A$8*'1. Version 7 Dataset'!$R1009)+('1. Version 7 Dataset'!$V1009*'2. AC Monitors'!$B$8)+'2. AC Monitors'!$C$8</f>
        <v>233.86897999999997</v>
      </c>
      <c r="CJ1009" s="35">
        <f>BX1009-('2. AC Monitors'!$B$8*V1009)</f>
        <v>261.39971999999995</v>
      </c>
      <c r="CK1009" s="33">
        <f>IF($CH1009=0,CJ1009,CJ1009-('2. AC Monitors'!$A$15*'1. Version 7 Dataset'!$CG1009))</f>
        <v>261.39971999999995</v>
      </c>
      <c r="CL1009" s="33">
        <f>IF($CC1009=TRUE,'1. Version 7 Dataset'!CK1009-($CI1009*'2. AC Monitors'!$B$15),'1. Version 7 Dataset'!CK1009)</f>
        <v>261.39971999999995</v>
      </c>
      <c r="CM1009" s="33">
        <f>IF($CD1009=TRUE,CL1009-($CI1009*'2. AC Monitors'!$D$15),CL1009)</f>
        <v>261.39971999999995</v>
      </c>
      <c r="CN1009" s="33">
        <f>IF($CB1009=TRUE,CM1009-($CI1009*'2. AC Monitors'!$E$15),CM1009)</f>
        <v>261.39971999999995</v>
      </c>
      <c r="CO1009" s="33">
        <f>IF($CA1009="DC",CN1009+(CI1009*(1-'2. AC Monitors'!$D$21)),CN1009)</f>
        <v>261.39971999999995</v>
      </c>
      <c r="CP1009" s="35">
        <f>('2. AC Monitors'!$A$8*'1. Version 7 Dataset'!$R1009)+'2. AC Monitors'!$C$8</f>
        <v>225.04897999999997</v>
      </c>
      <c r="CQ1009" s="35">
        <f t="shared" si="113"/>
        <v>0</v>
      </c>
      <c r="CR1009" s="33">
        <f>(IF(CD1009=TRUE,CI1009+(CI1009*'2. AC Monitors'!$D$15),'1. Version 7 Dataset'!CI1009))*0.85</f>
        <v>198.78863299999998</v>
      </c>
      <c r="CS1009" s="35">
        <f t="shared" si="114"/>
        <v>0</v>
      </c>
      <c r="CT1009" s="35">
        <f>($AZ1009*$R1009*'3. Signage Displays'!$A$7)+'3. Signage Displays'!$B$7*TANH('3. Signage Displays'!$C$7*('1. Version 7 Dataset'!$R1009+'3. Signage Displays'!$D$7)+'3. Signage Displays'!$E$7)+'3. Signage Displays'!$F$7</f>
        <v>128.53293183488017</v>
      </c>
      <c r="CU1009" s="36">
        <f>($AZ1009*$R1009*'3. Signage Displays'!$A$7)</f>
        <v>25.633128720000002</v>
      </c>
      <c r="CV1009" s="37">
        <f>BE1009-(AZ1009*R1009*'3. Signage Displays'!$A$7)</f>
        <v>61.776871279999995</v>
      </c>
      <c r="CW1009" s="37">
        <f>IF(CC1009=TRUE,CV1009-(CT1009*'3. Signage Displays'!$A$12),CV1009)</f>
        <v>61.776871279999995</v>
      </c>
      <c r="CX1009" s="38">
        <f>'3. Signage Displays'!$B$7*TANH('3. Signage Displays'!$C$7*('1. Version 7 Dataset'!R1009+'3. Signage Displays'!$D$7)+'3. Signage Displays'!$E$7)+'3. Signage Displays'!$F$7</f>
        <v>102.89980311488017</v>
      </c>
      <c r="CY1009" s="28">
        <f t="shared" si="115"/>
        <v>1</v>
      </c>
    </row>
    <row r="1010" spans="1:103" s="17" customFormat="1" ht="19.5" customHeight="1">
      <c r="A1010" s="28">
        <v>363</v>
      </c>
      <c r="B1010" s="29" t="s">
        <v>1871</v>
      </c>
      <c r="C1010" s="29" t="s">
        <v>2222</v>
      </c>
      <c r="D1010" s="29" t="s">
        <v>2223</v>
      </c>
      <c r="E1010" s="29" t="s">
        <v>1873</v>
      </c>
      <c r="F1010" s="29" t="s">
        <v>2222</v>
      </c>
      <c r="G1010" s="29" t="s">
        <v>2223</v>
      </c>
      <c r="H1010" s="29" t="s">
        <v>2224</v>
      </c>
      <c r="I1010" s="29" t="s">
        <v>554</v>
      </c>
      <c r="J1010" s="29" t="s">
        <v>79</v>
      </c>
      <c r="K1010" s="29"/>
      <c r="L1010" s="29" t="s">
        <v>80</v>
      </c>
      <c r="M1010" s="29"/>
      <c r="N1010" s="30">
        <v>1300</v>
      </c>
      <c r="O1010" s="30">
        <v>31.6</v>
      </c>
      <c r="P1010" s="30">
        <v>56.2</v>
      </c>
      <c r="Q1010" s="31">
        <v>64.5</v>
      </c>
      <c r="R1010" s="30">
        <v>1779.09</v>
      </c>
      <c r="S1010" s="30">
        <v>1.78</v>
      </c>
      <c r="T1010" s="30">
        <v>1080</v>
      </c>
      <c r="U1010" s="30">
        <v>1920</v>
      </c>
      <c r="V1010" s="32">
        <v>2.1</v>
      </c>
      <c r="W1010" s="30">
        <v>1166</v>
      </c>
      <c r="X1010" s="30">
        <v>60</v>
      </c>
      <c r="Y1010" s="30">
        <v>68</v>
      </c>
      <c r="Z1010" s="29" t="s">
        <v>150</v>
      </c>
      <c r="AA1010" s="29" t="s">
        <v>86</v>
      </c>
      <c r="AB1010" s="29"/>
      <c r="AC1010" s="29"/>
      <c r="AD1010" s="29" t="s">
        <v>84</v>
      </c>
      <c r="AE1010" s="29" t="s">
        <v>83</v>
      </c>
      <c r="AF1010" s="29" t="s">
        <v>2042</v>
      </c>
      <c r="AG1010" s="29" t="s">
        <v>1896</v>
      </c>
      <c r="AH1010" s="29" t="s">
        <v>2043</v>
      </c>
      <c r="AI1010" s="29"/>
      <c r="AJ1010" s="29" t="s">
        <v>2044</v>
      </c>
      <c r="AK1010" s="29" t="s">
        <v>737</v>
      </c>
      <c r="AL1010" s="29" t="s">
        <v>87</v>
      </c>
      <c r="AM1010" s="29" t="s">
        <v>1896</v>
      </c>
      <c r="AN1010" s="29" t="s">
        <v>2045</v>
      </c>
      <c r="AO1010" s="29" t="s">
        <v>514</v>
      </c>
      <c r="AP1010" s="29" t="s">
        <v>563</v>
      </c>
      <c r="AQ1010" s="29" t="s">
        <v>96</v>
      </c>
      <c r="AR1010" s="29"/>
      <c r="AS1010" s="29" t="s">
        <v>84</v>
      </c>
      <c r="AT1010" s="29" t="s">
        <v>121</v>
      </c>
      <c r="AU1010" s="29"/>
      <c r="AV1010" s="29"/>
      <c r="AW1010" s="29" t="s">
        <v>84</v>
      </c>
      <c r="AX1010" s="29" t="s">
        <v>84</v>
      </c>
      <c r="AY1010" s="30">
        <v>378</v>
      </c>
      <c r="AZ1010" s="30">
        <v>380.6</v>
      </c>
      <c r="BA1010" s="30">
        <v>334.8</v>
      </c>
      <c r="BB1010" s="30">
        <v>334.8</v>
      </c>
      <c r="BC1010" s="29"/>
      <c r="BD1010" s="29"/>
      <c r="BE1010" s="30">
        <v>120.05</v>
      </c>
      <c r="BF1010" s="30">
        <v>137.69999999999999</v>
      </c>
      <c r="BG1010" s="30">
        <v>0.31</v>
      </c>
      <c r="BH1010" s="30">
        <v>0.31</v>
      </c>
      <c r="BI1010" s="30">
        <v>3.5</v>
      </c>
      <c r="BJ1010" s="29"/>
      <c r="BK1010" s="29"/>
      <c r="BL1010" s="29"/>
      <c r="BM1010" s="29"/>
      <c r="BN1010" s="29"/>
      <c r="BO1010" s="29"/>
      <c r="BP1010" s="29"/>
      <c r="BQ1010" s="30">
        <v>0.31</v>
      </c>
      <c r="BR1010" s="30">
        <v>0.31</v>
      </c>
      <c r="BS1010" s="30">
        <v>117.33</v>
      </c>
      <c r="BT1010" s="29"/>
      <c r="BU1010" s="29"/>
      <c r="BV1010" s="30">
        <v>0</v>
      </c>
      <c r="BW1010" s="28">
        <v>363</v>
      </c>
      <c r="BX1010" s="33">
        <f t="shared" si="110"/>
        <v>369.83843999999999</v>
      </c>
      <c r="BY1010" s="34">
        <f>IF(COUNTIF($G$2:G1010,G1010)=1,1,0)</f>
        <v>1</v>
      </c>
      <c r="BZ1010" s="34">
        <f t="shared" si="111"/>
        <v>1</v>
      </c>
      <c r="CA1010" s="28" t="s">
        <v>3405</v>
      </c>
      <c r="CB1010" s="34" t="b">
        <f t="shared" si="116"/>
        <v>0</v>
      </c>
      <c r="CC1010" s="34" t="b">
        <f t="shared" si="112"/>
        <v>0</v>
      </c>
      <c r="CD1010" s="34" t="b">
        <f t="array" ref="CD1010">ISNUMBER(SEARCH("Touch Screen",$AJ1010))</f>
        <v>0</v>
      </c>
      <c r="CE1010" s="34"/>
      <c r="CF1010" s="34"/>
      <c r="CG1010" s="32">
        <v>68</v>
      </c>
      <c r="CH1010" s="28">
        <v>0</v>
      </c>
      <c r="CI1010" s="33">
        <f>('2. AC Monitors'!$A$8*'1. Version 7 Dataset'!$R1010)+('1. Version 7 Dataset'!$V1010*'2. AC Monitors'!$B$8)+'2. AC Monitors'!$C$8</f>
        <v>233.86897999999997</v>
      </c>
      <c r="CJ1010" s="35">
        <f>BX1010-('2. AC Monitors'!$B$8*V1010)</f>
        <v>361.01844</v>
      </c>
      <c r="CK1010" s="33">
        <f>IF($CH1010=0,CJ1010,CJ1010-('2. AC Monitors'!$A$15*'1. Version 7 Dataset'!$CG1010))</f>
        <v>361.01844</v>
      </c>
      <c r="CL1010" s="33">
        <f>IF($CC1010=TRUE,'1. Version 7 Dataset'!CK1010-($CI1010*'2. AC Monitors'!$B$15),'1. Version 7 Dataset'!CK1010)</f>
        <v>361.01844</v>
      </c>
      <c r="CM1010" s="33">
        <f>IF($CD1010=TRUE,CL1010-($CI1010*'2. AC Monitors'!$D$15),CL1010)</f>
        <v>361.01844</v>
      </c>
      <c r="CN1010" s="33">
        <f>IF($CB1010=TRUE,CM1010-($CI1010*'2. AC Monitors'!$E$15),CM1010)</f>
        <v>361.01844</v>
      </c>
      <c r="CO1010" s="33">
        <f>IF($CA1010="DC",CN1010+(CI1010*(1-'2. AC Monitors'!$D$21)),CN1010)</f>
        <v>361.01844</v>
      </c>
      <c r="CP1010" s="35">
        <f>('2. AC Monitors'!$A$8*'1. Version 7 Dataset'!$R1010)+'2. AC Monitors'!$C$8</f>
        <v>225.04897999999997</v>
      </c>
      <c r="CQ1010" s="35">
        <f t="shared" si="113"/>
        <v>0</v>
      </c>
      <c r="CR1010" s="33">
        <f>(IF(CD1010=TRUE,CI1010+(CI1010*'2. AC Monitors'!$D$15),'1. Version 7 Dataset'!CI1010))*0.85</f>
        <v>198.78863299999998</v>
      </c>
      <c r="CS1010" s="35">
        <f t="shared" si="114"/>
        <v>0</v>
      </c>
      <c r="CT1010" s="35">
        <f>($AZ1010*$R1010*'3. Signage Displays'!$A$7)+'3. Signage Displays'!$B$7*TANH('3. Signage Displays'!$C$7*('1. Version 7 Dataset'!$R1010+'3. Signage Displays'!$D$7)+'3. Signage Displays'!$E$7)+'3. Signage Displays'!$F$7</f>
        <v>129.98466927488016</v>
      </c>
      <c r="CU1010" s="36">
        <f>($AZ1010*$R1010*'3. Signage Displays'!$A$7)</f>
        <v>27.084866160000001</v>
      </c>
      <c r="CV1010" s="37">
        <f>BE1010-(AZ1010*R1010*'3. Signage Displays'!$A$7)</f>
        <v>92.965133839999993</v>
      </c>
      <c r="CW1010" s="37">
        <f>IF(CC1010=TRUE,CV1010-(CT1010*'3. Signage Displays'!$A$12),CV1010)</f>
        <v>92.965133839999993</v>
      </c>
      <c r="CX1010" s="38">
        <f>'3. Signage Displays'!$B$7*TANH('3. Signage Displays'!$C$7*('1. Version 7 Dataset'!R1010+'3. Signage Displays'!$D$7)+'3. Signage Displays'!$E$7)+'3. Signage Displays'!$F$7</f>
        <v>102.89980311488017</v>
      </c>
      <c r="CY1010" s="28">
        <f t="shared" si="115"/>
        <v>1</v>
      </c>
    </row>
    <row r="1011" spans="1:103" s="17" customFormat="1" ht="19.5" customHeight="1">
      <c r="A1011" s="28">
        <v>376</v>
      </c>
      <c r="B1011" s="29" t="s">
        <v>1871</v>
      </c>
      <c r="C1011" s="29" t="s">
        <v>2031</v>
      </c>
      <c r="D1011" s="29" t="s">
        <v>2032</v>
      </c>
      <c r="E1011" s="29" t="s">
        <v>1873</v>
      </c>
      <c r="F1011" s="29" t="s">
        <v>2031</v>
      </c>
      <c r="G1011" s="29" t="s">
        <v>2032</v>
      </c>
      <c r="H1011" s="29" t="s">
        <v>2033</v>
      </c>
      <c r="I1011" s="29" t="s">
        <v>554</v>
      </c>
      <c r="J1011" s="29" t="s">
        <v>79</v>
      </c>
      <c r="K1011" s="29"/>
      <c r="L1011" s="29" t="s">
        <v>80</v>
      </c>
      <c r="M1011" s="29"/>
      <c r="N1011" s="30">
        <v>1100</v>
      </c>
      <c r="O1011" s="30">
        <v>15.5</v>
      </c>
      <c r="P1011" s="30">
        <v>27.5</v>
      </c>
      <c r="Q1011" s="31">
        <v>31.6</v>
      </c>
      <c r="R1011" s="30">
        <v>425.27</v>
      </c>
      <c r="S1011" s="30">
        <v>1.78</v>
      </c>
      <c r="T1011" s="30">
        <v>1080</v>
      </c>
      <c r="U1011" s="30">
        <v>1920</v>
      </c>
      <c r="V1011" s="32">
        <v>2.1</v>
      </c>
      <c r="W1011" s="30">
        <v>4876</v>
      </c>
      <c r="X1011" s="30">
        <v>60</v>
      </c>
      <c r="Y1011" s="30">
        <v>68</v>
      </c>
      <c r="Z1011" s="29" t="s">
        <v>150</v>
      </c>
      <c r="AA1011" s="29" t="s">
        <v>86</v>
      </c>
      <c r="AB1011" s="29"/>
      <c r="AC1011" s="29"/>
      <c r="AD1011" s="29" t="s">
        <v>84</v>
      </c>
      <c r="AE1011" s="29" t="s">
        <v>83</v>
      </c>
      <c r="AF1011" s="29" t="s">
        <v>2034</v>
      </c>
      <c r="AG1011" s="29" t="s">
        <v>1896</v>
      </c>
      <c r="AH1011" s="29" t="s">
        <v>2035</v>
      </c>
      <c r="AI1011" s="29"/>
      <c r="AJ1011" s="29" t="s">
        <v>737</v>
      </c>
      <c r="AK1011" s="29" t="s">
        <v>737</v>
      </c>
      <c r="AL1011" s="29" t="s">
        <v>102</v>
      </c>
      <c r="AM1011" s="29" t="s">
        <v>1896</v>
      </c>
      <c r="AN1011" s="29" t="s">
        <v>86</v>
      </c>
      <c r="AO1011" s="29" t="s">
        <v>86</v>
      </c>
      <c r="AP1011" s="29" t="s">
        <v>563</v>
      </c>
      <c r="AQ1011" s="29" t="s">
        <v>96</v>
      </c>
      <c r="AR1011" s="29"/>
      <c r="AS1011" s="29" t="s">
        <v>84</v>
      </c>
      <c r="AT1011" s="29" t="s">
        <v>121</v>
      </c>
      <c r="AU1011" s="29"/>
      <c r="AV1011" s="29"/>
      <c r="AW1011" s="29" t="s">
        <v>84</v>
      </c>
      <c r="AX1011" s="29" t="s">
        <v>84</v>
      </c>
      <c r="AY1011" s="30">
        <v>300</v>
      </c>
      <c r="AZ1011" s="30">
        <v>287.3</v>
      </c>
      <c r="BA1011" s="30">
        <v>236.5</v>
      </c>
      <c r="BB1011" s="30">
        <v>236.5</v>
      </c>
      <c r="BC1011" s="29"/>
      <c r="BD1011" s="29"/>
      <c r="BE1011" s="30">
        <v>38.700000000000003</v>
      </c>
      <c r="BF1011" s="30">
        <v>44.5</v>
      </c>
      <c r="BG1011" s="30">
        <v>0.39</v>
      </c>
      <c r="BH1011" s="30">
        <v>0.39</v>
      </c>
      <c r="BI1011" s="30">
        <v>3.5</v>
      </c>
      <c r="BJ1011" s="29"/>
      <c r="BK1011" s="29"/>
      <c r="BL1011" s="29"/>
      <c r="BM1011" s="29"/>
      <c r="BN1011" s="29"/>
      <c r="BO1011" s="29"/>
      <c r="BP1011" s="29"/>
      <c r="BQ1011" s="30">
        <v>0.49</v>
      </c>
      <c r="BR1011" s="30">
        <v>0.49</v>
      </c>
      <c r="BS1011" s="30">
        <v>38.33</v>
      </c>
      <c r="BT1011" s="29"/>
      <c r="BU1011" s="29"/>
      <c r="BV1011" s="30">
        <v>0</v>
      </c>
      <c r="BW1011" s="28">
        <v>376</v>
      </c>
      <c r="BX1011" s="33">
        <f t="shared" si="110"/>
        <v>120.87486</v>
      </c>
      <c r="BY1011" s="34">
        <f>IF(COUNTIF($G$2:G1011,G1011)=1,1,0)</f>
        <v>1</v>
      </c>
      <c r="BZ1011" s="34">
        <f t="shared" si="111"/>
        <v>1</v>
      </c>
      <c r="CA1011" s="28" t="s">
        <v>3405</v>
      </c>
      <c r="CB1011" s="34" t="b">
        <f t="shared" si="116"/>
        <v>0</v>
      </c>
      <c r="CC1011" s="34" t="b">
        <f t="shared" si="112"/>
        <v>0</v>
      </c>
      <c r="CD1011" s="34" t="b">
        <f t="array" ref="CD1011">ISNUMBER(SEARCH("Touch Screen",$AJ1011))</f>
        <v>0</v>
      </c>
      <c r="CE1011" s="34"/>
      <c r="CF1011" s="34"/>
      <c r="CG1011" s="32">
        <v>68</v>
      </c>
      <c r="CH1011" s="28">
        <v>0</v>
      </c>
      <c r="CI1011" s="33">
        <f>('2. AC Monitors'!$A$8*'1. Version 7 Dataset'!$R1011)+('1. Version 7 Dataset'!$V1011*'2. AC Monitors'!$B$8)+'2. AC Monitors'!$C$8</f>
        <v>68.702939999999998</v>
      </c>
      <c r="CJ1011" s="35">
        <f>BX1011-('2. AC Monitors'!$B$8*V1011)</f>
        <v>112.05485999999999</v>
      </c>
      <c r="CK1011" s="33">
        <f>IF($CH1011=0,CJ1011,CJ1011-('2. AC Monitors'!$A$15*'1. Version 7 Dataset'!$CG1011))</f>
        <v>112.05485999999999</v>
      </c>
      <c r="CL1011" s="33">
        <f>IF($CC1011=TRUE,'1. Version 7 Dataset'!CK1011-($CI1011*'2. AC Monitors'!$B$15),'1. Version 7 Dataset'!CK1011)</f>
        <v>112.05485999999999</v>
      </c>
      <c r="CM1011" s="33">
        <f>IF($CD1011=TRUE,CL1011-($CI1011*'2. AC Monitors'!$D$15),CL1011)</f>
        <v>112.05485999999999</v>
      </c>
      <c r="CN1011" s="33">
        <f>IF($CB1011=TRUE,CM1011-($CI1011*'2. AC Monitors'!$E$15),CM1011)</f>
        <v>112.05485999999999</v>
      </c>
      <c r="CO1011" s="33">
        <f>IF($CA1011="DC",CN1011+(CI1011*(1-'2. AC Monitors'!$D$21)),CN1011)</f>
        <v>112.05485999999999</v>
      </c>
      <c r="CP1011" s="35">
        <f>('2. AC Monitors'!$A$8*'1. Version 7 Dataset'!$R1011)+'2. AC Monitors'!$C$8</f>
        <v>59.882939999999998</v>
      </c>
      <c r="CQ1011" s="35">
        <f t="shared" si="113"/>
        <v>0</v>
      </c>
      <c r="CR1011" s="33">
        <f>(IF(CD1011=TRUE,CI1011+(CI1011*'2. AC Monitors'!$D$15),'1. Version 7 Dataset'!CI1011))*0.85</f>
        <v>58.397498999999996</v>
      </c>
      <c r="CS1011" s="35">
        <f t="shared" si="114"/>
        <v>0</v>
      </c>
      <c r="CT1011" s="35">
        <f>($AZ1011*$R1011*'3. Signage Displays'!$A$7)+'3. Signage Displays'!$B$7*TANH('3. Signage Displays'!$C$7*('1. Version 7 Dataset'!$R1011+'3. Signage Displays'!$D$7)+'3. Signage Displays'!$E$7)+'3. Signage Displays'!$F$7</f>
        <v>45.400026420983991</v>
      </c>
      <c r="CU1011" s="36">
        <f>($AZ1011*$R1011*'3. Signage Displays'!$A$7)</f>
        <v>4.8872028400000005</v>
      </c>
      <c r="CV1011" s="37">
        <f>BE1011-(AZ1011*R1011*'3. Signage Displays'!$A$7)</f>
        <v>33.812797160000002</v>
      </c>
      <c r="CW1011" s="37">
        <f>IF(CC1011=TRUE,CV1011-(CT1011*'3. Signage Displays'!$A$12),CV1011)</f>
        <v>33.812797160000002</v>
      </c>
      <c r="CX1011" s="38">
        <f>'3. Signage Displays'!$B$7*TANH('3. Signage Displays'!$C$7*('1. Version 7 Dataset'!R1011+'3. Signage Displays'!$D$7)+'3. Signage Displays'!$E$7)+'3. Signage Displays'!$F$7</f>
        <v>40.512823580983991</v>
      </c>
      <c r="CY1011" s="28">
        <f t="shared" si="115"/>
        <v>1</v>
      </c>
    </row>
    <row r="1012" spans="1:103" s="17" customFormat="1" ht="19.5" customHeight="1">
      <c r="A1012" s="28">
        <v>377</v>
      </c>
      <c r="B1012" s="29" t="s">
        <v>1871</v>
      </c>
      <c r="C1012" s="29" t="s">
        <v>2046</v>
      </c>
      <c r="D1012" s="29" t="s">
        <v>2047</v>
      </c>
      <c r="E1012" s="29" t="s">
        <v>1873</v>
      </c>
      <c r="F1012" s="29" t="s">
        <v>2046</v>
      </c>
      <c r="G1012" s="29" t="s">
        <v>2047</v>
      </c>
      <c r="H1012" s="29" t="s">
        <v>2048</v>
      </c>
      <c r="I1012" s="29" t="s">
        <v>554</v>
      </c>
      <c r="J1012" s="29" t="s">
        <v>79</v>
      </c>
      <c r="K1012" s="29"/>
      <c r="L1012" s="29" t="s">
        <v>80</v>
      </c>
      <c r="M1012" s="29"/>
      <c r="N1012" s="30">
        <v>1100</v>
      </c>
      <c r="O1012" s="30">
        <v>15.5</v>
      </c>
      <c r="P1012" s="30">
        <v>27.5</v>
      </c>
      <c r="Q1012" s="31">
        <v>31.6</v>
      </c>
      <c r="R1012" s="30">
        <v>425.27</v>
      </c>
      <c r="S1012" s="30">
        <v>1.78</v>
      </c>
      <c r="T1012" s="30">
        <v>1080</v>
      </c>
      <c r="U1012" s="30">
        <v>1920</v>
      </c>
      <c r="V1012" s="32">
        <v>2.1</v>
      </c>
      <c r="W1012" s="30">
        <v>4876</v>
      </c>
      <c r="X1012" s="30">
        <v>60</v>
      </c>
      <c r="Y1012" s="30">
        <v>68</v>
      </c>
      <c r="Z1012" s="29" t="s">
        <v>150</v>
      </c>
      <c r="AA1012" s="29" t="s">
        <v>86</v>
      </c>
      <c r="AB1012" s="29"/>
      <c r="AC1012" s="29"/>
      <c r="AD1012" s="29" t="s">
        <v>84</v>
      </c>
      <c r="AE1012" s="29" t="s">
        <v>83</v>
      </c>
      <c r="AF1012" s="29" t="s">
        <v>1184</v>
      </c>
      <c r="AG1012" s="29" t="s">
        <v>1896</v>
      </c>
      <c r="AH1012" s="29" t="s">
        <v>2043</v>
      </c>
      <c r="AI1012" s="29"/>
      <c r="AJ1012" s="29" t="s">
        <v>2044</v>
      </c>
      <c r="AK1012" s="29" t="s">
        <v>737</v>
      </c>
      <c r="AL1012" s="29" t="s">
        <v>87</v>
      </c>
      <c r="AM1012" s="29" t="s">
        <v>1896</v>
      </c>
      <c r="AN1012" s="29" t="s">
        <v>2045</v>
      </c>
      <c r="AO1012" s="29" t="s">
        <v>514</v>
      </c>
      <c r="AP1012" s="29" t="s">
        <v>563</v>
      </c>
      <c r="AQ1012" s="29" t="s">
        <v>96</v>
      </c>
      <c r="AR1012" s="29"/>
      <c r="AS1012" s="29" t="s">
        <v>84</v>
      </c>
      <c r="AT1012" s="29" t="s">
        <v>121</v>
      </c>
      <c r="AU1012" s="29"/>
      <c r="AV1012" s="29"/>
      <c r="AW1012" s="29" t="s">
        <v>84</v>
      </c>
      <c r="AX1012" s="29" t="s">
        <v>84</v>
      </c>
      <c r="AY1012" s="30">
        <v>336</v>
      </c>
      <c r="AZ1012" s="30">
        <v>335.9</v>
      </c>
      <c r="BA1012" s="30">
        <v>260</v>
      </c>
      <c r="BB1012" s="30">
        <v>260</v>
      </c>
      <c r="BC1012" s="29"/>
      <c r="BD1012" s="29"/>
      <c r="BE1012" s="30">
        <v>45.11</v>
      </c>
      <c r="BF1012" s="30">
        <v>45.3</v>
      </c>
      <c r="BG1012" s="30">
        <v>0.3</v>
      </c>
      <c r="BH1012" s="30">
        <v>0.3</v>
      </c>
      <c r="BI1012" s="30">
        <v>3.5</v>
      </c>
      <c r="BJ1012" s="29"/>
      <c r="BK1012" s="29"/>
      <c r="BL1012" s="29"/>
      <c r="BM1012" s="29"/>
      <c r="BN1012" s="29"/>
      <c r="BO1012" s="29"/>
      <c r="BP1012" s="29"/>
      <c r="BQ1012" s="30">
        <v>0.4</v>
      </c>
      <c r="BR1012" s="30">
        <v>0.4</v>
      </c>
      <c r="BS1012" s="30">
        <v>45.15</v>
      </c>
      <c r="BT1012" s="29"/>
      <c r="BU1012" s="29"/>
      <c r="BV1012" s="30">
        <v>0</v>
      </c>
      <c r="BW1012" s="28">
        <v>377</v>
      </c>
      <c r="BX1012" s="33">
        <f t="shared" si="110"/>
        <v>140.01545999999999</v>
      </c>
      <c r="BY1012" s="34">
        <f>IF(COUNTIF($G$2:G1012,G1012)=1,1,0)</f>
        <v>1</v>
      </c>
      <c r="BZ1012" s="34">
        <f t="shared" si="111"/>
        <v>1</v>
      </c>
      <c r="CA1012" s="28" t="s">
        <v>3405</v>
      </c>
      <c r="CB1012" s="34" t="b">
        <f t="shared" si="116"/>
        <v>0</v>
      </c>
      <c r="CC1012" s="34" t="b">
        <f t="shared" si="112"/>
        <v>0</v>
      </c>
      <c r="CD1012" s="34" t="b">
        <f t="array" ref="CD1012">ISNUMBER(SEARCH("Touch Screen",$AJ1012))</f>
        <v>0</v>
      </c>
      <c r="CE1012" s="34"/>
      <c r="CF1012" s="34"/>
      <c r="CG1012" s="32">
        <v>68</v>
      </c>
      <c r="CH1012" s="28">
        <v>0</v>
      </c>
      <c r="CI1012" s="33">
        <f>('2. AC Monitors'!$A$8*'1. Version 7 Dataset'!$R1012)+('1. Version 7 Dataset'!$V1012*'2. AC Monitors'!$B$8)+'2. AC Monitors'!$C$8</f>
        <v>68.702939999999998</v>
      </c>
      <c r="CJ1012" s="35">
        <f>BX1012-('2. AC Monitors'!$B$8*V1012)</f>
        <v>131.19546</v>
      </c>
      <c r="CK1012" s="33">
        <f>IF($CH1012=0,CJ1012,CJ1012-('2. AC Monitors'!$A$15*'1. Version 7 Dataset'!$CG1012))</f>
        <v>131.19546</v>
      </c>
      <c r="CL1012" s="33">
        <f>IF($CC1012=TRUE,'1. Version 7 Dataset'!CK1012-($CI1012*'2. AC Monitors'!$B$15),'1. Version 7 Dataset'!CK1012)</f>
        <v>131.19546</v>
      </c>
      <c r="CM1012" s="33">
        <f>IF($CD1012=TRUE,CL1012-($CI1012*'2. AC Monitors'!$D$15),CL1012)</f>
        <v>131.19546</v>
      </c>
      <c r="CN1012" s="33">
        <f>IF($CB1012=TRUE,CM1012-($CI1012*'2. AC Monitors'!$E$15),CM1012)</f>
        <v>131.19546</v>
      </c>
      <c r="CO1012" s="33">
        <f>IF($CA1012="DC",CN1012+(CI1012*(1-'2. AC Monitors'!$D$21)),CN1012)</f>
        <v>131.19546</v>
      </c>
      <c r="CP1012" s="35">
        <f>('2. AC Monitors'!$A$8*'1. Version 7 Dataset'!$R1012)+'2. AC Monitors'!$C$8</f>
        <v>59.882939999999998</v>
      </c>
      <c r="CQ1012" s="35">
        <f t="shared" si="113"/>
        <v>0</v>
      </c>
      <c r="CR1012" s="33">
        <f>(IF(CD1012=TRUE,CI1012+(CI1012*'2. AC Monitors'!$D$15),'1. Version 7 Dataset'!CI1012))*0.85</f>
        <v>58.397498999999996</v>
      </c>
      <c r="CS1012" s="35">
        <f t="shared" si="114"/>
        <v>0</v>
      </c>
      <c r="CT1012" s="35">
        <f>($AZ1012*$R1012*'3. Signage Displays'!$A$7)+'3. Signage Displays'!$B$7*TANH('3. Signage Displays'!$C$7*('1. Version 7 Dataset'!$R1012+'3. Signage Displays'!$D$7)+'3. Signage Displays'!$E$7)+'3. Signage Displays'!$F$7</f>
        <v>46.226751300983992</v>
      </c>
      <c r="CU1012" s="36">
        <f>($AZ1012*$R1012*'3. Signage Displays'!$A$7)</f>
        <v>5.7139277199999992</v>
      </c>
      <c r="CV1012" s="37">
        <f>BE1012-(AZ1012*R1012*'3. Signage Displays'!$A$7)</f>
        <v>39.396072279999998</v>
      </c>
      <c r="CW1012" s="37">
        <f>IF(CC1012=TRUE,CV1012-(CT1012*'3. Signage Displays'!$A$12),CV1012)</f>
        <v>39.396072279999998</v>
      </c>
      <c r="CX1012" s="38">
        <f>'3. Signage Displays'!$B$7*TANH('3. Signage Displays'!$C$7*('1. Version 7 Dataset'!R1012+'3. Signage Displays'!$D$7)+'3. Signage Displays'!$E$7)+'3. Signage Displays'!$F$7</f>
        <v>40.512823580983991</v>
      </c>
      <c r="CY1012" s="28">
        <f t="shared" si="115"/>
        <v>1</v>
      </c>
    </row>
    <row r="1013" spans="1:103" s="17" customFormat="1" ht="19.5" customHeight="1">
      <c r="A1013" s="28">
        <v>378</v>
      </c>
      <c r="B1013" s="29" t="s">
        <v>1871</v>
      </c>
      <c r="C1013" s="29" t="s">
        <v>2089</v>
      </c>
      <c r="D1013" s="29" t="s">
        <v>2090</v>
      </c>
      <c r="E1013" s="29" t="s">
        <v>1873</v>
      </c>
      <c r="F1013" s="29" t="s">
        <v>2089</v>
      </c>
      <c r="G1013" s="29" t="s">
        <v>2090</v>
      </c>
      <c r="H1013" s="29" t="s">
        <v>2091</v>
      </c>
      <c r="I1013" s="29" t="s">
        <v>554</v>
      </c>
      <c r="J1013" s="29" t="s">
        <v>79</v>
      </c>
      <c r="K1013" s="29"/>
      <c r="L1013" s="29" t="s">
        <v>80</v>
      </c>
      <c r="M1013" s="29"/>
      <c r="N1013" s="30">
        <v>1000</v>
      </c>
      <c r="O1013" s="30">
        <v>20.8</v>
      </c>
      <c r="P1013" s="30">
        <v>37.1</v>
      </c>
      <c r="Q1013" s="31">
        <v>42.5</v>
      </c>
      <c r="R1013" s="30">
        <v>772.33</v>
      </c>
      <c r="S1013" s="30">
        <v>1.78</v>
      </c>
      <c r="T1013" s="30">
        <v>1080</v>
      </c>
      <c r="U1013" s="30">
        <v>1920</v>
      </c>
      <c r="V1013" s="32">
        <v>2.1</v>
      </c>
      <c r="W1013" s="30">
        <v>2685</v>
      </c>
      <c r="X1013" s="30">
        <v>60</v>
      </c>
      <c r="Y1013" s="30">
        <v>68</v>
      </c>
      <c r="Z1013" s="29" t="s">
        <v>150</v>
      </c>
      <c r="AA1013" s="29" t="s">
        <v>86</v>
      </c>
      <c r="AB1013" s="29"/>
      <c r="AC1013" s="29"/>
      <c r="AD1013" s="29" t="s">
        <v>84</v>
      </c>
      <c r="AE1013" s="29" t="s">
        <v>83</v>
      </c>
      <c r="AF1013" s="29" t="s">
        <v>2034</v>
      </c>
      <c r="AG1013" s="29" t="s">
        <v>1896</v>
      </c>
      <c r="AH1013" s="29" t="s">
        <v>2035</v>
      </c>
      <c r="AI1013" s="29"/>
      <c r="AJ1013" s="29" t="s">
        <v>737</v>
      </c>
      <c r="AK1013" s="29" t="s">
        <v>737</v>
      </c>
      <c r="AL1013" s="29" t="s">
        <v>102</v>
      </c>
      <c r="AM1013" s="29" t="s">
        <v>1896</v>
      </c>
      <c r="AN1013" s="29" t="s">
        <v>86</v>
      </c>
      <c r="AO1013" s="29" t="s">
        <v>86</v>
      </c>
      <c r="AP1013" s="29" t="s">
        <v>563</v>
      </c>
      <c r="AQ1013" s="29" t="s">
        <v>96</v>
      </c>
      <c r="AR1013" s="29"/>
      <c r="AS1013" s="29" t="s">
        <v>84</v>
      </c>
      <c r="AT1013" s="29" t="s">
        <v>121</v>
      </c>
      <c r="AU1013" s="29"/>
      <c r="AV1013" s="29"/>
      <c r="AW1013" s="29" t="s">
        <v>84</v>
      </c>
      <c r="AX1013" s="29" t="s">
        <v>84</v>
      </c>
      <c r="AY1013" s="30">
        <v>297</v>
      </c>
      <c r="AZ1013" s="30">
        <v>287.7</v>
      </c>
      <c r="BA1013" s="30">
        <v>213.4</v>
      </c>
      <c r="BB1013" s="30">
        <v>213.4</v>
      </c>
      <c r="BC1013" s="29"/>
      <c r="BD1013" s="29"/>
      <c r="BE1013" s="30">
        <v>47.4</v>
      </c>
      <c r="BF1013" s="30">
        <v>76</v>
      </c>
      <c r="BG1013" s="30">
        <v>0.48</v>
      </c>
      <c r="BH1013" s="30">
        <v>0.48</v>
      </c>
      <c r="BI1013" s="30">
        <v>3.5</v>
      </c>
      <c r="BJ1013" s="29"/>
      <c r="BK1013" s="29"/>
      <c r="BL1013" s="29"/>
      <c r="BM1013" s="29"/>
      <c r="BN1013" s="29"/>
      <c r="BO1013" s="29"/>
      <c r="BP1013" s="29"/>
      <c r="BQ1013" s="30">
        <v>0.54</v>
      </c>
      <c r="BR1013" s="30">
        <v>0.54</v>
      </c>
      <c r="BS1013" s="30">
        <v>46.91</v>
      </c>
      <c r="BT1013" s="29"/>
      <c r="BU1013" s="29"/>
      <c r="BV1013" s="30">
        <v>0</v>
      </c>
      <c r="BW1013" s="28">
        <v>378</v>
      </c>
      <c r="BX1013" s="33">
        <f t="shared" si="110"/>
        <v>148.06152</v>
      </c>
      <c r="BY1013" s="34">
        <f>IF(COUNTIF($G$2:G1013,G1013)=1,1,0)</f>
        <v>1</v>
      </c>
      <c r="BZ1013" s="34">
        <f t="shared" si="111"/>
        <v>1</v>
      </c>
      <c r="CA1013" s="28" t="s">
        <v>3405</v>
      </c>
      <c r="CB1013" s="34" t="b">
        <f t="shared" si="116"/>
        <v>0</v>
      </c>
      <c r="CC1013" s="34" t="b">
        <f t="shared" si="112"/>
        <v>0</v>
      </c>
      <c r="CD1013" s="34" t="b">
        <f t="array" ref="CD1013">ISNUMBER(SEARCH("Touch Screen",$AJ1013))</f>
        <v>0</v>
      </c>
      <c r="CE1013" s="34"/>
      <c r="CF1013" s="34"/>
      <c r="CG1013" s="32">
        <v>68</v>
      </c>
      <c r="CH1013" s="28">
        <v>0</v>
      </c>
      <c r="CI1013" s="33">
        <f>('2. AC Monitors'!$A$8*'1. Version 7 Dataset'!$R1013)+('1. Version 7 Dataset'!$V1013*'2. AC Monitors'!$B$8)+'2. AC Monitors'!$C$8</f>
        <v>111.04426000000001</v>
      </c>
      <c r="CJ1013" s="35">
        <f>BX1013-('2. AC Monitors'!$B$8*V1013)</f>
        <v>139.24152000000001</v>
      </c>
      <c r="CK1013" s="33">
        <f>IF($CH1013=0,CJ1013,CJ1013-('2. AC Monitors'!$A$15*'1. Version 7 Dataset'!$CG1013))</f>
        <v>139.24152000000001</v>
      </c>
      <c r="CL1013" s="33">
        <f>IF($CC1013=TRUE,'1. Version 7 Dataset'!CK1013-($CI1013*'2. AC Monitors'!$B$15),'1. Version 7 Dataset'!CK1013)</f>
        <v>139.24152000000001</v>
      </c>
      <c r="CM1013" s="33">
        <f>IF($CD1013=TRUE,CL1013-($CI1013*'2. AC Monitors'!$D$15),CL1013)</f>
        <v>139.24152000000001</v>
      </c>
      <c r="CN1013" s="33">
        <f>IF($CB1013=TRUE,CM1013-($CI1013*'2. AC Monitors'!$E$15),CM1013)</f>
        <v>139.24152000000001</v>
      </c>
      <c r="CO1013" s="33">
        <f>IF($CA1013="DC",CN1013+(CI1013*(1-'2. AC Monitors'!$D$21)),CN1013)</f>
        <v>139.24152000000001</v>
      </c>
      <c r="CP1013" s="35">
        <f>('2. AC Monitors'!$A$8*'1. Version 7 Dataset'!$R1013)+'2. AC Monitors'!$C$8</f>
        <v>102.22426</v>
      </c>
      <c r="CQ1013" s="35">
        <f t="shared" si="113"/>
        <v>0</v>
      </c>
      <c r="CR1013" s="33">
        <f>(IF(CD1013=TRUE,CI1013+(CI1013*'2. AC Monitors'!$D$15),'1. Version 7 Dataset'!CI1013))*0.85</f>
        <v>94.38762100000001</v>
      </c>
      <c r="CS1013" s="35">
        <f t="shared" si="114"/>
        <v>0</v>
      </c>
      <c r="CT1013" s="35">
        <f>($AZ1013*$R1013*'3. Signage Displays'!$A$7)+'3. Signage Displays'!$B$7*TANH('3. Signage Displays'!$C$7*('1. Version 7 Dataset'!$R1013+'3. Signage Displays'!$D$7)+'3. Signage Displays'!$E$7)+'3. Signage Displays'!$F$7</f>
        <v>68.844384742561985</v>
      </c>
      <c r="CU1013" s="36">
        <f>($AZ1013*$R1013*'3. Signage Displays'!$A$7)</f>
        <v>8.887973640000002</v>
      </c>
      <c r="CV1013" s="37">
        <f>BE1013-(AZ1013*R1013*'3. Signage Displays'!$A$7)</f>
        <v>38.512026359999993</v>
      </c>
      <c r="CW1013" s="37">
        <f>IF(CC1013=TRUE,CV1013-(CT1013*'3. Signage Displays'!$A$12),CV1013)</f>
        <v>38.512026359999993</v>
      </c>
      <c r="CX1013" s="38">
        <f>'3. Signage Displays'!$B$7*TANH('3. Signage Displays'!$C$7*('1. Version 7 Dataset'!R1013+'3. Signage Displays'!$D$7)+'3. Signage Displays'!$E$7)+'3. Signage Displays'!$F$7</f>
        <v>59.956411102561979</v>
      </c>
      <c r="CY1013" s="28">
        <f t="shared" si="115"/>
        <v>1</v>
      </c>
    </row>
    <row r="1014" spans="1:103" s="17" customFormat="1" ht="19.5" customHeight="1">
      <c r="A1014" s="28">
        <v>379</v>
      </c>
      <c r="B1014" s="29" t="s">
        <v>1871</v>
      </c>
      <c r="C1014" s="29" t="s">
        <v>2107</v>
      </c>
      <c r="D1014" s="29" t="s">
        <v>2108</v>
      </c>
      <c r="E1014" s="29" t="s">
        <v>1873</v>
      </c>
      <c r="F1014" s="29" t="s">
        <v>2107</v>
      </c>
      <c r="G1014" s="29" t="s">
        <v>2108</v>
      </c>
      <c r="H1014" s="29" t="s">
        <v>2109</v>
      </c>
      <c r="I1014" s="29" t="s">
        <v>554</v>
      </c>
      <c r="J1014" s="29" t="s">
        <v>79</v>
      </c>
      <c r="K1014" s="29"/>
      <c r="L1014" s="29" t="s">
        <v>80</v>
      </c>
      <c r="M1014" s="29"/>
      <c r="N1014" s="30">
        <v>1100</v>
      </c>
      <c r="O1014" s="30">
        <v>20.8</v>
      </c>
      <c r="P1014" s="30">
        <v>37.1</v>
      </c>
      <c r="Q1014" s="31">
        <v>42.5</v>
      </c>
      <c r="R1014" s="30">
        <v>772.33</v>
      </c>
      <c r="S1014" s="30">
        <v>1.78</v>
      </c>
      <c r="T1014" s="30">
        <v>1080</v>
      </c>
      <c r="U1014" s="30">
        <v>1920</v>
      </c>
      <c r="V1014" s="32">
        <v>2.1</v>
      </c>
      <c r="W1014" s="30">
        <v>2685</v>
      </c>
      <c r="X1014" s="30">
        <v>60</v>
      </c>
      <c r="Y1014" s="30">
        <v>68</v>
      </c>
      <c r="Z1014" s="29" t="s">
        <v>150</v>
      </c>
      <c r="AA1014" s="29" t="s">
        <v>86</v>
      </c>
      <c r="AB1014" s="29"/>
      <c r="AC1014" s="29"/>
      <c r="AD1014" s="29" t="s">
        <v>84</v>
      </c>
      <c r="AE1014" s="29" t="s">
        <v>83</v>
      </c>
      <c r="AF1014" s="29" t="s">
        <v>1184</v>
      </c>
      <c r="AG1014" s="29" t="s">
        <v>1896</v>
      </c>
      <c r="AH1014" s="29" t="s">
        <v>2043</v>
      </c>
      <c r="AI1014" s="29"/>
      <c r="AJ1014" s="29" t="s">
        <v>2044</v>
      </c>
      <c r="AK1014" s="29" t="s">
        <v>737</v>
      </c>
      <c r="AL1014" s="29" t="s">
        <v>87</v>
      </c>
      <c r="AM1014" s="29" t="s">
        <v>1896</v>
      </c>
      <c r="AN1014" s="29" t="s">
        <v>2045</v>
      </c>
      <c r="AO1014" s="29" t="s">
        <v>514</v>
      </c>
      <c r="AP1014" s="29" t="s">
        <v>563</v>
      </c>
      <c r="AQ1014" s="29" t="s">
        <v>96</v>
      </c>
      <c r="AR1014" s="29"/>
      <c r="AS1014" s="29" t="s">
        <v>84</v>
      </c>
      <c r="AT1014" s="29" t="s">
        <v>121</v>
      </c>
      <c r="AU1014" s="29"/>
      <c r="AV1014" s="29"/>
      <c r="AW1014" s="29" t="s">
        <v>84</v>
      </c>
      <c r="AX1014" s="29" t="s">
        <v>84</v>
      </c>
      <c r="AY1014" s="30">
        <v>378</v>
      </c>
      <c r="AZ1014" s="30">
        <v>287.5</v>
      </c>
      <c r="BA1014" s="30">
        <v>247.2</v>
      </c>
      <c r="BB1014" s="30">
        <v>247.2</v>
      </c>
      <c r="BC1014" s="29"/>
      <c r="BD1014" s="29"/>
      <c r="BE1014" s="30">
        <v>66.73</v>
      </c>
      <c r="BF1014" s="30">
        <v>76</v>
      </c>
      <c r="BG1014" s="30">
        <v>0.32</v>
      </c>
      <c r="BH1014" s="30">
        <v>0.32</v>
      </c>
      <c r="BI1014" s="30">
        <v>3.5</v>
      </c>
      <c r="BJ1014" s="29"/>
      <c r="BK1014" s="29"/>
      <c r="BL1014" s="29"/>
      <c r="BM1014" s="29"/>
      <c r="BN1014" s="29"/>
      <c r="BO1014" s="29"/>
      <c r="BP1014" s="29"/>
      <c r="BQ1014" s="30">
        <v>0.38</v>
      </c>
      <c r="BR1014" s="30">
        <v>0.38</v>
      </c>
      <c r="BS1014" s="30">
        <v>64.959999999999994</v>
      </c>
      <c r="BT1014" s="29"/>
      <c r="BU1014" s="29"/>
      <c r="BV1014" s="30">
        <v>0</v>
      </c>
      <c r="BW1014" s="28">
        <v>379</v>
      </c>
      <c r="BX1014" s="33">
        <f t="shared" si="110"/>
        <v>206.41625999999997</v>
      </c>
      <c r="BY1014" s="34">
        <f>IF(COUNTIF($G$2:G1014,G1014)=1,1,0)</f>
        <v>1</v>
      </c>
      <c r="BZ1014" s="34">
        <f t="shared" si="111"/>
        <v>1</v>
      </c>
      <c r="CA1014" s="28" t="s">
        <v>3405</v>
      </c>
      <c r="CB1014" s="34" t="b">
        <f t="shared" si="116"/>
        <v>0</v>
      </c>
      <c r="CC1014" s="34" t="b">
        <f t="shared" si="112"/>
        <v>0</v>
      </c>
      <c r="CD1014" s="34" t="b">
        <f t="array" ref="CD1014">ISNUMBER(SEARCH("Touch Screen",$AJ1014))</f>
        <v>0</v>
      </c>
      <c r="CE1014" s="34"/>
      <c r="CF1014" s="34"/>
      <c r="CG1014" s="32">
        <v>68</v>
      </c>
      <c r="CH1014" s="28">
        <v>0</v>
      </c>
      <c r="CI1014" s="33">
        <f>('2. AC Monitors'!$A$8*'1. Version 7 Dataset'!$R1014)+('1. Version 7 Dataset'!$V1014*'2. AC Monitors'!$B$8)+'2. AC Monitors'!$C$8</f>
        <v>111.04426000000001</v>
      </c>
      <c r="CJ1014" s="35">
        <f>BX1014-('2. AC Monitors'!$B$8*V1014)</f>
        <v>197.59625999999997</v>
      </c>
      <c r="CK1014" s="33">
        <f>IF($CH1014=0,CJ1014,CJ1014-('2. AC Monitors'!$A$15*'1. Version 7 Dataset'!$CG1014))</f>
        <v>197.59625999999997</v>
      </c>
      <c r="CL1014" s="33">
        <f>IF($CC1014=TRUE,'1. Version 7 Dataset'!CK1014-($CI1014*'2. AC Monitors'!$B$15),'1. Version 7 Dataset'!CK1014)</f>
        <v>197.59625999999997</v>
      </c>
      <c r="CM1014" s="33">
        <f>IF($CD1014=TRUE,CL1014-($CI1014*'2. AC Monitors'!$D$15),CL1014)</f>
        <v>197.59625999999997</v>
      </c>
      <c r="CN1014" s="33">
        <f>IF($CB1014=TRUE,CM1014-($CI1014*'2. AC Monitors'!$E$15),CM1014)</f>
        <v>197.59625999999997</v>
      </c>
      <c r="CO1014" s="33">
        <f>IF($CA1014="DC",CN1014+(CI1014*(1-'2. AC Monitors'!$D$21)),CN1014)</f>
        <v>197.59625999999997</v>
      </c>
      <c r="CP1014" s="35">
        <f>('2. AC Monitors'!$A$8*'1. Version 7 Dataset'!$R1014)+'2. AC Monitors'!$C$8</f>
        <v>102.22426</v>
      </c>
      <c r="CQ1014" s="35">
        <f t="shared" si="113"/>
        <v>0</v>
      </c>
      <c r="CR1014" s="33">
        <f>(IF(CD1014=TRUE,CI1014+(CI1014*'2. AC Monitors'!$D$15),'1. Version 7 Dataset'!CI1014))*0.85</f>
        <v>94.38762100000001</v>
      </c>
      <c r="CS1014" s="35">
        <f t="shared" si="114"/>
        <v>0</v>
      </c>
      <c r="CT1014" s="35">
        <f>($AZ1014*$R1014*'3. Signage Displays'!$A$7)+'3. Signage Displays'!$B$7*TANH('3. Signage Displays'!$C$7*('1. Version 7 Dataset'!$R1014+'3. Signage Displays'!$D$7)+'3. Signage Displays'!$E$7)+'3. Signage Displays'!$F$7</f>
        <v>68.838206102561983</v>
      </c>
      <c r="CU1014" s="36">
        <f>($AZ1014*$R1014*'3. Signage Displays'!$A$7)</f>
        <v>8.8817950000000003</v>
      </c>
      <c r="CV1014" s="37">
        <f>BE1014-(AZ1014*R1014*'3. Signage Displays'!$A$7)</f>
        <v>57.848205000000007</v>
      </c>
      <c r="CW1014" s="37">
        <f>IF(CC1014=TRUE,CV1014-(CT1014*'3. Signage Displays'!$A$12),CV1014)</f>
        <v>57.848205000000007</v>
      </c>
      <c r="CX1014" s="38">
        <f>'3. Signage Displays'!$B$7*TANH('3. Signage Displays'!$C$7*('1. Version 7 Dataset'!R1014+'3. Signage Displays'!$D$7)+'3. Signage Displays'!$E$7)+'3. Signage Displays'!$F$7</f>
        <v>59.956411102561979</v>
      </c>
      <c r="CY1014" s="28">
        <f t="shared" si="115"/>
        <v>1</v>
      </c>
    </row>
    <row r="1015" spans="1:103" s="17" customFormat="1" ht="19.5" customHeight="1">
      <c r="A1015" s="28">
        <v>380</v>
      </c>
      <c r="B1015" s="29" t="s">
        <v>1871</v>
      </c>
      <c r="C1015" s="29" t="s">
        <v>2127</v>
      </c>
      <c r="D1015" s="29" t="s">
        <v>2128</v>
      </c>
      <c r="E1015" s="29" t="s">
        <v>1873</v>
      </c>
      <c r="F1015" s="29" t="s">
        <v>2127</v>
      </c>
      <c r="G1015" s="29" t="s">
        <v>2128</v>
      </c>
      <c r="H1015" s="29" t="s">
        <v>2129</v>
      </c>
      <c r="I1015" s="29" t="s">
        <v>554</v>
      </c>
      <c r="J1015" s="29" t="s">
        <v>79</v>
      </c>
      <c r="K1015" s="29"/>
      <c r="L1015" s="29" t="s">
        <v>80</v>
      </c>
      <c r="M1015" s="29"/>
      <c r="N1015" s="30">
        <v>1000</v>
      </c>
      <c r="O1015" s="30">
        <v>23.8</v>
      </c>
      <c r="P1015" s="30">
        <v>42.3</v>
      </c>
      <c r="Q1015" s="31">
        <v>48.5</v>
      </c>
      <c r="R1015" s="30">
        <v>1005.27</v>
      </c>
      <c r="S1015" s="30">
        <v>1.78</v>
      </c>
      <c r="T1015" s="30">
        <v>1080</v>
      </c>
      <c r="U1015" s="30">
        <v>1920</v>
      </c>
      <c r="V1015" s="32">
        <v>2.1</v>
      </c>
      <c r="W1015" s="30">
        <v>2063</v>
      </c>
      <c r="X1015" s="30">
        <v>60</v>
      </c>
      <c r="Y1015" s="30">
        <v>68</v>
      </c>
      <c r="Z1015" s="29" t="s">
        <v>150</v>
      </c>
      <c r="AA1015" s="29" t="s">
        <v>86</v>
      </c>
      <c r="AB1015" s="29"/>
      <c r="AC1015" s="29"/>
      <c r="AD1015" s="29" t="s">
        <v>84</v>
      </c>
      <c r="AE1015" s="29" t="s">
        <v>83</v>
      </c>
      <c r="AF1015" s="29" t="s">
        <v>2034</v>
      </c>
      <c r="AG1015" s="29" t="s">
        <v>1896</v>
      </c>
      <c r="AH1015" s="29" t="s">
        <v>2035</v>
      </c>
      <c r="AI1015" s="29"/>
      <c r="AJ1015" s="29" t="s">
        <v>737</v>
      </c>
      <c r="AK1015" s="29" t="s">
        <v>737</v>
      </c>
      <c r="AL1015" s="29" t="s">
        <v>102</v>
      </c>
      <c r="AM1015" s="29" t="s">
        <v>1896</v>
      </c>
      <c r="AN1015" s="29" t="s">
        <v>86</v>
      </c>
      <c r="AO1015" s="29" t="s">
        <v>86</v>
      </c>
      <c r="AP1015" s="29" t="s">
        <v>563</v>
      </c>
      <c r="AQ1015" s="29" t="s">
        <v>96</v>
      </c>
      <c r="AR1015" s="29"/>
      <c r="AS1015" s="29" t="s">
        <v>84</v>
      </c>
      <c r="AT1015" s="29" t="s">
        <v>121</v>
      </c>
      <c r="AU1015" s="29"/>
      <c r="AV1015" s="29"/>
      <c r="AW1015" s="29" t="s">
        <v>84</v>
      </c>
      <c r="AX1015" s="29" t="s">
        <v>84</v>
      </c>
      <c r="AY1015" s="30">
        <v>297</v>
      </c>
      <c r="AZ1015" s="30">
        <v>349.4</v>
      </c>
      <c r="BA1015" s="30">
        <v>262</v>
      </c>
      <c r="BB1015" s="30">
        <v>262</v>
      </c>
      <c r="BC1015" s="29"/>
      <c r="BD1015" s="29"/>
      <c r="BE1015" s="30">
        <v>57.31</v>
      </c>
      <c r="BF1015" s="30">
        <v>95.9</v>
      </c>
      <c r="BG1015" s="30">
        <v>0.4</v>
      </c>
      <c r="BH1015" s="30">
        <v>0.4</v>
      </c>
      <c r="BI1015" s="30">
        <v>3.5</v>
      </c>
      <c r="BJ1015" s="29"/>
      <c r="BK1015" s="29"/>
      <c r="BL1015" s="29"/>
      <c r="BM1015" s="29"/>
      <c r="BN1015" s="29"/>
      <c r="BO1015" s="29"/>
      <c r="BP1015" s="29"/>
      <c r="BQ1015" s="30">
        <v>0.39</v>
      </c>
      <c r="BR1015" s="30">
        <v>0.39</v>
      </c>
      <c r="BS1015" s="30">
        <v>56.88</v>
      </c>
      <c r="BT1015" s="29"/>
      <c r="BU1015" s="29"/>
      <c r="BV1015" s="30">
        <v>0</v>
      </c>
      <c r="BW1015" s="28">
        <v>380</v>
      </c>
      <c r="BX1015" s="33">
        <f t="shared" si="110"/>
        <v>177.99006</v>
      </c>
      <c r="BY1015" s="34">
        <f>IF(COUNTIF($G$2:G1015,G1015)=1,1,0)</f>
        <v>1</v>
      </c>
      <c r="BZ1015" s="34">
        <f t="shared" si="111"/>
        <v>1</v>
      </c>
      <c r="CA1015" s="28" t="s">
        <v>3405</v>
      </c>
      <c r="CB1015" s="34" t="b">
        <f t="shared" si="116"/>
        <v>0</v>
      </c>
      <c r="CC1015" s="34" t="b">
        <f t="shared" si="112"/>
        <v>0</v>
      </c>
      <c r="CD1015" s="34" t="b">
        <f t="array" ref="CD1015">ISNUMBER(SEARCH("Touch Screen",$AJ1015))</f>
        <v>0</v>
      </c>
      <c r="CE1015" s="34"/>
      <c r="CF1015" s="34"/>
      <c r="CG1015" s="32">
        <v>68</v>
      </c>
      <c r="CH1015" s="28">
        <v>0</v>
      </c>
      <c r="CI1015" s="33">
        <f>('2. AC Monitors'!$A$8*'1. Version 7 Dataset'!$R1015)+('1. Version 7 Dataset'!$V1015*'2. AC Monitors'!$B$8)+'2. AC Monitors'!$C$8</f>
        <v>139.46294</v>
      </c>
      <c r="CJ1015" s="35">
        <f>BX1015-('2. AC Monitors'!$B$8*V1015)</f>
        <v>169.17006000000001</v>
      </c>
      <c r="CK1015" s="33">
        <f>IF($CH1015=0,CJ1015,CJ1015-('2. AC Monitors'!$A$15*'1. Version 7 Dataset'!$CG1015))</f>
        <v>169.17006000000001</v>
      </c>
      <c r="CL1015" s="33">
        <f>IF($CC1015=TRUE,'1. Version 7 Dataset'!CK1015-($CI1015*'2. AC Monitors'!$B$15),'1. Version 7 Dataset'!CK1015)</f>
        <v>169.17006000000001</v>
      </c>
      <c r="CM1015" s="33">
        <f>IF($CD1015=TRUE,CL1015-($CI1015*'2. AC Monitors'!$D$15),CL1015)</f>
        <v>169.17006000000001</v>
      </c>
      <c r="CN1015" s="33">
        <f>IF($CB1015=TRUE,CM1015-($CI1015*'2. AC Monitors'!$E$15),CM1015)</f>
        <v>169.17006000000001</v>
      </c>
      <c r="CO1015" s="33">
        <f>IF($CA1015="DC",CN1015+(CI1015*(1-'2. AC Monitors'!$D$21)),CN1015)</f>
        <v>169.17006000000001</v>
      </c>
      <c r="CP1015" s="35">
        <f>('2. AC Monitors'!$A$8*'1. Version 7 Dataset'!$R1015)+'2. AC Monitors'!$C$8</f>
        <v>130.64294000000001</v>
      </c>
      <c r="CQ1015" s="35">
        <f t="shared" si="113"/>
        <v>0</v>
      </c>
      <c r="CR1015" s="33">
        <f>(IF(CD1015=TRUE,CI1015+(CI1015*'2. AC Monitors'!$D$15),'1. Version 7 Dataset'!CI1015))*0.85</f>
        <v>118.543499</v>
      </c>
      <c r="CS1015" s="35">
        <f t="shared" si="114"/>
        <v>0</v>
      </c>
      <c r="CT1015" s="35">
        <f>($AZ1015*$R1015*'3. Signage Displays'!$A$7)+'3. Signage Displays'!$B$7*TANH('3. Signage Displays'!$C$7*('1. Version 7 Dataset'!$R1015+'3. Signage Displays'!$D$7)+'3. Signage Displays'!$E$7)+'3. Signage Displays'!$F$7</f>
        <v>85.917178284279629</v>
      </c>
      <c r="CU1015" s="36">
        <f>($AZ1015*$R1015*'3. Signage Displays'!$A$7)</f>
        <v>14.049653520000001</v>
      </c>
      <c r="CV1015" s="37">
        <f>BE1015-(AZ1015*R1015*'3. Signage Displays'!$A$7)</f>
        <v>43.260346480000003</v>
      </c>
      <c r="CW1015" s="37">
        <f>IF(CC1015=TRUE,CV1015-(CT1015*'3. Signage Displays'!$A$12),CV1015)</f>
        <v>43.260346480000003</v>
      </c>
      <c r="CX1015" s="38">
        <f>'3. Signage Displays'!$B$7*TANH('3. Signage Displays'!$C$7*('1. Version 7 Dataset'!R1015+'3. Signage Displays'!$D$7)+'3. Signage Displays'!$E$7)+'3. Signage Displays'!$F$7</f>
        <v>71.867524764279622</v>
      </c>
      <c r="CY1015" s="28">
        <f t="shared" si="115"/>
        <v>1</v>
      </c>
    </row>
    <row r="1016" spans="1:103" s="17" customFormat="1" ht="19.5" customHeight="1">
      <c r="A1016" s="28">
        <v>381</v>
      </c>
      <c r="B1016" s="29" t="s">
        <v>1871</v>
      </c>
      <c r="C1016" s="29" t="s">
        <v>2142</v>
      </c>
      <c r="D1016" s="29" t="s">
        <v>2143</v>
      </c>
      <c r="E1016" s="29" t="s">
        <v>1873</v>
      </c>
      <c r="F1016" s="29" t="s">
        <v>2142</v>
      </c>
      <c r="G1016" s="29" t="s">
        <v>2143</v>
      </c>
      <c r="H1016" s="29" t="s">
        <v>2144</v>
      </c>
      <c r="I1016" s="29" t="s">
        <v>554</v>
      </c>
      <c r="J1016" s="29" t="s">
        <v>79</v>
      </c>
      <c r="K1016" s="29"/>
      <c r="L1016" s="29" t="s">
        <v>80</v>
      </c>
      <c r="M1016" s="29"/>
      <c r="N1016" s="30">
        <v>1100</v>
      </c>
      <c r="O1016" s="30">
        <v>23.8</v>
      </c>
      <c r="P1016" s="30">
        <v>42.3</v>
      </c>
      <c r="Q1016" s="31">
        <v>48.5</v>
      </c>
      <c r="R1016" s="30">
        <v>1005.27</v>
      </c>
      <c r="S1016" s="30">
        <v>1.78</v>
      </c>
      <c r="T1016" s="30">
        <v>1080</v>
      </c>
      <c r="U1016" s="30">
        <v>1920</v>
      </c>
      <c r="V1016" s="32">
        <v>2.1</v>
      </c>
      <c r="W1016" s="30">
        <v>2063</v>
      </c>
      <c r="X1016" s="30">
        <v>60</v>
      </c>
      <c r="Y1016" s="30">
        <v>68</v>
      </c>
      <c r="Z1016" s="29" t="s">
        <v>150</v>
      </c>
      <c r="AA1016" s="29" t="s">
        <v>86</v>
      </c>
      <c r="AB1016" s="29"/>
      <c r="AC1016" s="29"/>
      <c r="AD1016" s="29" t="s">
        <v>84</v>
      </c>
      <c r="AE1016" s="29" t="s">
        <v>83</v>
      </c>
      <c r="AF1016" s="29" t="s">
        <v>1184</v>
      </c>
      <c r="AG1016" s="29" t="s">
        <v>1896</v>
      </c>
      <c r="AH1016" s="29" t="s">
        <v>2043</v>
      </c>
      <c r="AI1016" s="29"/>
      <c r="AJ1016" s="29" t="s">
        <v>2044</v>
      </c>
      <c r="AK1016" s="29" t="s">
        <v>737</v>
      </c>
      <c r="AL1016" s="29" t="s">
        <v>87</v>
      </c>
      <c r="AM1016" s="29" t="s">
        <v>1896</v>
      </c>
      <c r="AN1016" s="29" t="s">
        <v>2045</v>
      </c>
      <c r="AO1016" s="29" t="s">
        <v>514</v>
      </c>
      <c r="AP1016" s="29" t="s">
        <v>563</v>
      </c>
      <c r="AQ1016" s="29" t="s">
        <v>96</v>
      </c>
      <c r="AR1016" s="29"/>
      <c r="AS1016" s="29" t="s">
        <v>84</v>
      </c>
      <c r="AT1016" s="29" t="s">
        <v>121</v>
      </c>
      <c r="AU1016" s="29"/>
      <c r="AV1016" s="29"/>
      <c r="AW1016" s="29" t="s">
        <v>84</v>
      </c>
      <c r="AX1016" s="29" t="s">
        <v>84</v>
      </c>
      <c r="AY1016" s="30">
        <v>378</v>
      </c>
      <c r="AZ1016" s="30">
        <v>353.2</v>
      </c>
      <c r="BA1016" s="30">
        <v>268.3</v>
      </c>
      <c r="BB1016" s="30">
        <v>268.3</v>
      </c>
      <c r="BC1016" s="29"/>
      <c r="BD1016" s="29"/>
      <c r="BE1016" s="30">
        <v>77.7</v>
      </c>
      <c r="BF1016" s="30">
        <v>96.1</v>
      </c>
      <c r="BG1016" s="30">
        <v>0.31</v>
      </c>
      <c r="BH1016" s="30">
        <v>0.31</v>
      </c>
      <c r="BI1016" s="30">
        <v>3.5</v>
      </c>
      <c r="BJ1016" s="29"/>
      <c r="BK1016" s="29"/>
      <c r="BL1016" s="29"/>
      <c r="BM1016" s="29"/>
      <c r="BN1016" s="29"/>
      <c r="BO1016" s="29"/>
      <c r="BP1016" s="29"/>
      <c r="BQ1016" s="30">
        <v>0.31</v>
      </c>
      <c r="BR1016" s="30">
        <v>0.31</v>
      </c>
      <c r="BS1016" s="30">
        <v>76.16</v>
      </c>
      <c r="BT1016" s="29"/>
      <c r="BU1016" s="29"/>
      <c r="BV1016" s="30">
        <v>0</v>
      </c>
      <c r="BW1016" s="28">
        <v>381</v>
      </c>
      <c r="BX1016" s="33">
        <f t="shared" si="110"/>
        <v>239.99333999999999</v>
      </c>
      <c r="BY1016" s="34">
        <f>IF(COUNTIF($G$2:G1016,G1016)=1,1,0)</f>
        <v>1</v>
      </c>
      <c r="BZ1016" s="34">
        <f t="shared" si="111"/>
        <v>1</v>
      </c>
      <c r="CA1016" s="28" t="s">
        <v>3405</v>
      </c>
      <c r="CB1016" s="34" t="b">
        <f t="shared" si="116"/>
        <v>0</v>
      </c>
      <c r="CC1016" s="34" t="b">
        <f t="shared" si="112"/>
        <v>0</v>
      </c>
      <c r="CD1016" s="34" t="b">
        <f t="array" ref="CD1016">ISNUMBER(SEARCH("Touch Screen",$AJ1016))</f>
        <v>0</v>
      </c>
      <c r="CE1016" s="34"/>
      <c r="CF1016" s="34"/>
      <c r="CG1016" s="32">
        <v>68</v>
      </c>
      <c r="CH1016" s="28">
        <v>0</v>
      </c>
      <c r="CI1016" s="33">
        <f>('2. AC Monitors'!$A$8*'1. Version 7 Dataset'!$R1016)+('1. Version 7 Dataset'!$V1016*'2. AC Monitors'!$B$8)+'2. AC Monitors'!$C$8</f>
        <v>139.46294</v>
      </c>
      <c r="CJ1016" s="35">
        <f>BX1016-('2. AC Monitors'!$B$8*V1016)</f>
        <v>231.17334</v>
      </c>
      <c r="CK1016" s="33">
        <f>IF($CH1016=0,CJ1016,CJ1016-('2. AC Monitors'!$A$15*'1. Version 7 Dataset'!$CG1016))</f>
        <v>231.17334</v>
      </c>
      <c r="CL1016" s="33">
        <f>IF($CC1016=TRUE,'1. Version 7 Dataset'!CK1016-($CI1016*'2. AC Monitors'!$B$15),'1. Version 7 Dataset'!CK1016)</f>
        <v>231.17334</v>
      </c>
      <c r="CM1016" s="33">
        <f>IF($CD1016=TRUE,CL1016-($CI1016*'2. AC Monitors'!$D$15),CL1016)</f>
        <v>231.17334</v>
      </c>
      <c r="CN1016" s="33">
        <f>IF($CB1016=TRUE,CM1016-($CI1016*'2. AC Monitors'!$E$15),CM1016)</f>
        <v>231.17334</v>
      </c>
      <c r="CO1016" s="33">
        <f>IF($CA1016="DC",CN1016+(CI1016*(1-'2. AC Monitors'!$D$21)),CN1016)</f>
        <v>231.17334</v>
      </c>
      <c r="CP1016" s="35">
        <f>('2. AC Monitors'!$A$8*'1. Version 7 Dataset'!$R1016)+'2. AC Monitors'!$C$8</f>
        <v>130.64294000000001</v>
      </c>
      <c r="CQ1016" s="35">
        <f t="shared" si="113"/>
        <v>0</v>
      </c>
      <c r="CR1016" s="33">
        <f>(IF(CD1016=TRUE,CI1016+(CI1016*'2. AC Monitors'!$D$15),'1. Version 7 Dataset'!CI1016))*0.85</f>
        <v>118.543499</v>
      </c>
      <c r="CS1016" s="35">
        <f t="shared" si="114"/>
        <v>0</v>
      </c>
      <c r="CT1016" s="35">
        <f>($AZ1016*$R1016*'3. Signage Displays'!$A$7)+'3. Signage Displays'!$B$7*TANH('3. Signage Displays'!$C$7*('1. Version 7 Dataset'!$R1016+'3. Signage Displays'!$D$7)+'3. Signage Displays'!$E$7)+'3. Signage Displays'!$F$7</f>
        <v>86.069979324279629</v>
      </c>
      <c r="CU1016" s="36">
        <f>($AZ1016*$R1016*'3. Signage Displays'!$A$7)</f>
        <v>14.202454560000001</v>
      </c>
      <c r="CV1016" s="37">
        <f>BE1016-(AZ1016*R1016*'3. Signage Displays'!$A$7)</f>
        <v>63.497545440000003</v>
      </c>
      <c r="CW1016" s="37">
        <f>IF(CC1016=TRUE,CV1016-(CT1016*'3. Signage Displays'!$A$12),CV1016)</f>
        <v>63.497545440000003</v>
      </c>
      <c r="CX1016" s="38">
        <f>'3. Signage Displays'!$B$7*TANH('3. Signage Displays'!$C$7*('1. Version 7 Dataset'!R1016+'3. Signage Displays'!$D$7)+'3. Signage Displays'!$E$7)+'3. Signage Displays'!$F$7</f>
        <v>71.867524764279622</v>
      </c>
      <c r="CY1016" s="28">
        <f t="shared" si="115"/>
        <v>1</v>
      </c>
    </row>
    <row r="1017" spans="1:103" s="17" customFormat="1" ht="19.5" customHeight="1">
      <c r="A1017" s="28">
        <v>382</v>
      </c>
      <c r="B1017" s="29" t="s">
        <v>1871</v>
      </c>
      <c r="C1017" s="29" t="s">
        <v>2179</v>
      </c>
      <c r="D1017" s="29" t="s">
        <v>2180</v>
      </c>
      <c r="E1017" s="29" t="s">
        <v>1873</v>
      </c>
      <c r="F1017" s="29" t="s">
        <v>2179</v>
      </c>
      <c r="G1017" s="29" t="s">
        <v>2180</v>
      </c>
      <c r="H1017" s="29" t="s">
        <v>2181</v>
      </c>
      <c r="I1017" s="29" t="s">
        <v>554</v>
      </c>
      <c r="J1017" s="29" t="s">
        <v>79</v>
      </c>
      <c r="K1017" s="29"/>
      <c r="L1017" s="29" t="s">
        <v>80</v>
      </c>
      <c r="M1017" s="29"/>
      <c r="N1017" s="30">
        <v>1000</v>
      </c>
      <c r="O1017" s="30">
        <v>26.8</v>
      </c>
      <c r="P1017" s="30">
        <v>47.6</v>
      </c>
      <c r="Q1017" s="31">
        <v>54.6</v>
      </c>
      <c r="R1017" s="30">
        <v>1275.67</v>
      </c>
      <c r="S1017" s="30">
        <v>1.78</v>
      </c>
      <c r="T1017" s="30">
        <v>1080</v>
      </c>
      <c r="U1017" s="30">
        <v>1920</v>
      </c>
      <c r="V1017" s="32">
        <v>2.1</v>
      </c>
      <c r="W1017" s="30">
        <v>1626</v>
      </c>
      <c r="X1017" s="30">
        <v>60</v>
      </c>
      <c r="Y1017" s="30">
        <v>68</v>
      </c>
      <c r="Z1017" s="29" t="s">
        <v>150</v>
      </c>
      <c r="AA1017" s="29" t="s">
        <v>86</v>
      </c>
      <c r="AB1017" s="29"/>
      <c r="AC1017" s="29"/>
      <c r="AD1017" s="29" t="s">
        <v>84</v>
      </c>
      <c r="AE1017" s="29" t="s">
        <v>83</v>
      </c>
      <c r="AF1017" s="29" t="s">
        <v>2034</v>
      </c>
      <c r="AG1017" s="29" t="s">
        <v>1896</v>
      </c>
      <c r="AH1017" s="29" t="s">
        <v>2035</v>
      </c>
      <c r="AI1017" s="29"/>
      <c r="AJ1017" s="29" t="s">
        <v>737</v>
      </c>
      <c r="AK1017" s="29" t="s">
        <v>737</v>
      </c>
      <c r="AL1017" s="29" t="s">
        <v>102</v>
      </c>
      <c r="AM1017" s="29" t="s">
        <v>1896</v>
      </c>
      <c r="AN1017" s="29" t="s">
        <v>86</v>
      </c>
      <c r="AO1017" s="29" t="s">
        <v>86</v>
      </c>
      <c r="AP1017" s="29" t="s">
        <v>563</v>
      </c>
      <c r="AQ1017" s="29" t="s">
        <v>96</v>
      </c>
      <c r="AR1017" s="29"/>
      <c r="AS1017" s="29" t="s">
        <v>84</v>
      </c>
      <c r="AT1017" s="29" t="s">
        <v>121</v>
      </c>
      <c r="AU1017" s="29"/>
      <c r="AV1017" s="29"/>
      <c r="AW1017" s="29" t="s">
        <v>84</v>
      </c>
      <c r="AX1017" s="29" t="s">
        <v>84</v>
      </c>
      <c r="AY1017" s="30">
        <v>297</v>
      </c>
      <c r="AZ1017" s="30">
        <v>338.5</v>
      </c>
      <c r="BA1017" s="30">
        <v>263.5</v>
      </c>
      <c r="BB1017" s="30">
        <v>263.5</v>
      </c>
      <c r="BC1017" s="29"/>
      <c r="BD1017" s="29"/>
      <c r="BE1017" s="30">
        <v>64.3</v>
      </c>
      <c r="BF1017" s="30">
        <v>112.4</v>
      </c>
      <c r="BG1017" s="30">
        <v>0.35</v>
      </c>
      <c r="BH1017" s="30">
        <v>0.35</v>
      </c>
      <c r="BI1017" s="30">
        <v>3.5</v>
      </c>
      <c r="BJ1017" s="29"/>
      <c r="BK1017" s="29"/>
      <c r="BL1017" s="29"/>
      <c r="BM1017" s="29"/>
      <c r="BN1017" s="29"/>
      <c r="BO1017" s="29"/>
      <c r="BP1017" s="29"/>
      <c r="BQ1017" s="30">
        <v>0.38</v>
      </c>
      <c r="BR1017" s="30">
        <v>0.38</v>
      </c>
      <c r="BS1017" s="30">
        <v>64.150000000000006</v>
      </c>
      <c r="BT1017" s="29"/>
      <c r="BU1017" s="29"/>
      <c r="BV1017" s="30">
        <v>0</v>
      </c>
      <c r="BW1017" s="28">
        <v>382</v>
      </c>
      <c r="BX1017" s="33">
        <f t="shared" si="110"/>
        <v>199.13669999999999</v>
      </c>
      <c r="BY1017" s="34">
        <f>IF(COUNTIF($G$2:G1017,G1017)=1,1,0)</f>
        <v>1</v>
      </c>
      <c r="BZ1017" s="34">
        <f t="shared" si="111"/>
        <v>1</v>
      </c>
      <c r="CA1017" s="28" t="s">
        <v>3405</v>
      </c>
      <c r="CB1017" s="34" t="b">
        <f t="shared" si="116"/>
        <v>0</v>
      </c>
      <c r="CC1017" s="34" t="b">
        <f t="shared" si="112"/>
        <v>0</v>
      </c>
      <c r="CD1017" s="34" t="b">
        <f t="array" ref="CD1017">ISNUMBER(SEARCH("Touch Screen",$AJ1017))</f>
        <v>0</v>
      </c>
      <c r="CE1017" s="34"/>
      <c r="CF1017" s="34"/>
      <c r="CG1017" s="32">
        <v>68</v>
      </c>
      <c r="CH1017" s="28">
        <v>0</v>
      </c>
      <c r="CI1017" s="33">
        <f>('2. AC Monitors'!$A$8*'1. Version 7 Dataset'!$R1017)+('1. Version 7 Dataset'!$V1017*'2. AC Monitors'!$B$8)+'2. AC Monitors'!$C$8</f>
        <v>172.45174</v>
      </c>
      <c r="CJ1017" s="35">
        <f>BX1017-('2. AC Monitors'!$B$8*V1017)</f>
        <v>190.3167</v>
      </c>
      <c r="CK1017" s="33">
        <f>IF($CH1017=0,CJ1017,CJ1017-('2. AC Monitors'!$A$15*'1. Version 7 Dataset'!$CG1017))</f>
        <v>190.3167</v>
      </c>
      <c r="CL1017" s="33">
        <f>IF($CC1017=TRUE,'1. Version 7 Dataset'!CK1017-($CI1017*'2. AC Monitors'!$B$15),'1. Version 7 Dataset'!CK1017)</f>
        <v>190.3167</v>
      </c>
      <c r="CM1017" s="33">
        <f>IF($CD1017=TRUE,CL1017-($CI1017*'2. AC Monitors'!$D$15),CL1017)</f>
        <v>190.3167</v>
      </c>
      <c r="CN1017" s="33">
        <f>IF($CB1017=TRUE,CM1017-($CI1017*'2. AC Monitors'!$E$15),CM1017)</f>
        <v>190.3167</v>
      </c>
      <c r="CO1017" s="33">
        <f>IF($CA1017="DC",CN1017+(CI1017*(1-'2. AC Monitors'!$D$21)),CN1017)</f>
        <v>190.3167</v>
      </c>
      <c r="CP1017" s="35">
        <f>('2. AC Monitors'!$A$8*'1. Version 7 Dataset'!$R1017)+'2. AC Monitors'!$C$8</f>
        <v>163.63174000000001</v>
      </c>
      <c r="CQ1017" s="35">
        <f t="shared" si="113"/>
        <v>0</v>
      </c>
      <c r="CR1017" s="33">
        <f>(IF(CD1017=TRUE,CI1017+(CI1017*'2. AC Monitors'!$D$15),'1. Version 7 Dataset'!CI1017))*0.85</f>
        <v>146.583979</v>
      </c>
      <c r="CS1017" s="35">
        <f t="shared" si="114"/>
        <v>0</v>
      </c>
      <c r="CT1017" s="35">
        <f>($AZ1017*$R1017*'3. Signage Displays'!$A$7)+'3. Signage Displays'!$B$7*TANH('3. Signage Displays'!$C$7*('1. Version 7 Dataset'!$R1017+'3. Signage Displays'!$D$7)+'3. Signage Displays'!$E$7)+'3. Signage Displays'!$F$7</f>
        <v>101.53343702815502</v>
      </c>
      <c r="CU1017" s="36">
        <f>($AZ1017*$R1017*'3. Signage Displays'!$A$7)</f>
        <v>17.272571800000001</v>
      </c>
      <c r="CV1017" s="37">
        <f>BE1017-(AZ1017*R1017*'3. Signage Displays'!$A$7)</f>
        <v>47.027428199999996</v>
      </c>
      <c r="CW1017" s="37">
        <f>IF(CC1017=TRUE,CV1017-(CT1017*'3. Signage Displays'!$A$12),CV1017)</f>
        <v>47.027428199999996</v>
      </c>
      <c r="CX1017" s="38">
        <f>'3. Signage Displays'!$B$7*TANH('3. Signage Displays'!$C$7*('1. Version 7 Dataset'!R1017+'3. Signage Displays'!$D$7)+'3. Signage Displays'!$E$7)+'3. Signage Displays'!$F$7</f>
        <v>84.260865228155012</v>
      </c>
      <c r="CY1017" s="28">
        <f t="shared" si="115"/>
        <v>1</v>
      </c>
    </row>
    <row r="1018" spans="1:103" s="17" customFormat="1" ht="19.5" customHeight="1">
      <c r="A1018" s="28">
        <v>383</v>
      </c>
      <c r="B1018" s="29" t="s">
        <v>1871</v>
      </c>
      <c r="C1018" s="29" t="s">
        <v>2194</v>
      </c>
      <c r="D1018" s="29" t="s">
        <v>2195</v>
      </c>
      <c r="E1018" s="29" t="s">
        <v>1873</v>
      </c>
      <c r="F1018" s="29" t="s">
        <v>2194</v>
      </c>
      <c r="G1018" s="29" t="s">
        <v>2195</v>
      </c>
      <c r="H1018" s="29" t="s">
        <v>2196</v>
      </c>
      <c r="I1018" s="29" t="s">
        <v>554</v>
      </c>
      <c r="J1018" s="29" t="s">
        <v>79</v>
      </c>
      <c r="K1018" s="29"/>
      <c r="L1018" s="29" t="s">
        <v>80</v>
      </c>
      <c r="M1018" s="29"/>
      <c r="N1018" s="30">
        <v>1100</v>
      </c>
      <c r="O1018" s="30">
        <v>26.8</v>
      </c>
      <c r="P1018" s="30">
        <v>47.6</v>
      </c>
      <c r="Q1018" s="31">
        <v>54.6</v>
      </c>
      <c r="R1018" s="30">
        <v>1275.67</v>
      </c>
      <c r="S1018" s="30">
        <v>1.78</v>
      </c>
      <c r="T1018" s="30">
        <v>1080</v>
      </c>
      <c r="U1018" s="30">
        <v>1920</v>
      </c>
      <c r="V1018" s="32">
        <v>2.1</v>
      </c>
      <c r="W1018" s="30">
        <v>1626</v>
      </c>
      <c r="X1018" s="30">
        <v>60</v>
      </c>
      <c r="Y1018" s="30">
        <v>68</v>
      </c>
      <c r="Z1018" s="29" t="s">
        <v>150</v>
      </c>
      <c r="AA1018" s="29" t="s">
        <v>86</v>
      </c>
      <c r="AB1018" s="29"/>
      <c r="AC1018" s="29"/>
      <c r="AD1018" s="29" t="s">
        <v>84</v>
      </c>
      <c r="AE1018" s="29" t="s">
        <v>83</v>
      </c>
      <c r="AF1018" s="29" t="s">
        <v>1184</v>
      </c>
      <c r="AG1018" s="29" t="s">
        <v>1896</v>
      </c>
      <c r="AH1018" s="29" t="s">
        <v>2043</v>
      </c>
      <c r="AI1018" s="29"/>
      <c r="AJ1018" s="29" t="s">
        <v>2044</v>
      </c>
      <c r="AK1018" s="29" t="s">
        <v>737</v>
      </c>
      <c r="AL1018" s="29" t="s">
        <v>87</v>
      </c>
      <c r="AM1018" s="29" t="s">
        <v>1896</v>
      </c>
      <c r="AN1018" s="29" t="s">
        <v>2045</v>
      </c>
      <c r="AO1018" s="29" t="s">
        <v>514</v>
      </c>
      <c r="AP1018" s="29" t="s">
        <v>563</v>
      </c>
      <c r="AQ1018" s="29" t="s">
        <v>96</v>
      </c>
      <c r="AR1018" s="29"/>
      <c r="AS1018" s="29" t="s">
        <v>84</v>
      </c>
      <c r="AT1018" s="29" t="s">
        <v>121</v>
      </c>
      <c r="AU1018" s="29"/>
      <c r="AV1018" s="29"/>
      <c r="AW1018" s="29" t="s">
        <v>84</v>
      </c>
      <c r="AX1018" s="29" t="s">
        <v>84</v>
      </c>
      <c r="AY1018" s="30">
        <v>378</v>
      </c>
      <c r="AZ1018" s="30">
        <v>400.2</v>
      </c>
      <c r="BA1018" s="30">
        <v>337</v>
      </c>
      <c r="BB1018" s="30">
        <v>337</v>
      </c>
      <c r="BC1018" s="29"/>
      <c r="BD1018" s="29"/>
      <c r="BE1018" s="30">
        <v>90</v>
      </c>
      <c r="BF1018" s="30">
        <v>115.5</v>
      </c>
      <c r="BG1018" s="30">
        <v>0.33</v>
      </c>
      <c r="BH1018" s="30">
        <v>0.33</v>
      </c>
      <c r="BI1018" s="30">
        <v>3.5</v>
      </c>
      <c r="BJ1018" s="29"/>
      <c r="BK1018" s="29"/>
      <c r="BL1018" s="29"/>
      <c r="BM1018" s="29"/>
      <c r="BN1018" s="29"/>
      <c r="BO1018" s="29"/>
      <c r="BP1018" s="29"/>
      <c r="BQ1018" s="30">
        <v>0.34</v>
      </c>
      <c r="BR1018" s="30">
        <v>0.34</v>
      </c>
      <c r="BS1018" s="30">
        <v>89.36</v>
      </c>
      <c r="BT1018" s="29"/>
      <c r="BU1018" s="29"/>
      <c r="BV1018" s="30">
        <v>0</v>
      </c>
      <c r="BW1018" s="28">
        <v>383</v>
      </c>
      <c r="BX1018" s="33">
        <f t="shared" si="110"/>
        <v>277.81901999999997</v>
      </c>
      <c r="BY1018" s="34">
        <f>IF(COUNTIF($G$2:G1018,G1018)=1,1,0)</f>
        <v>1</v>
      </c>
      <c r="BZ1018" s="34">
        <f t="shared" si="111"/>
        <v>1</v>
      </c>
      <c r="CA1018" s="28" t="s">
        <v>3405</v>
      </c>
      <c r="CB1018" s="34" t="b">
        <f t="shared" si="116"/>
        <v>0</v>
      </c>
      <c r="CC1018" s="34" t="b">
        <f t="shared" si="112"/>
        <v>0</v>
      </c>
      <c r="CD1018" s="34" t="b">
        <f t="array" ref="CD1018">ISNUMBER(SEARCH("Touch Screen",$AJ1018))</f>
        <v>0</v>
      </c>
      <c r="CE1018" s="34"/>
      <c r="CF1018" s="34"/>
      <c r="CG1018" s="32">
        <v>68</v>
      </c>
      <c r="CH1018" s="28">
        <v>0</v>
      </c>
      <c r="CI1018" s="33">
        <f>('2. AC Monitors'!$A$8*'1. Version 7 Dataset'!$R1018)+('1. Version 7 Dataset'!$V1018*'2. AC Monitors'!$B$8)+'2. AC Monitors'!$C$8</f>
        <v>172.45174</v>
      </c>
      <c r="CJ1018" s="35">
        <f>BX1018-('2. AC Monitors'!$B$8*V1018)</f>
        <v>268.99901999999997</v>
      </c>
      <c r="CK1018" s="33">
        <f>IF($CH1018=0,CJ1018,CJ1018-('2. AC Monitors'!$A$15*'1. Version 7 Dataset'!$CG1018))</f>
        <v>268.99901999999997</v>
      </c>
      <c r="CL1018" s="33">
        <f>IF($CC1018=TRUE,'1. Version 7 Dataset'!CK1018-($CI1018*'2. AC Monitors'!$B$15),'1. Version 7 Dataset'!CK1018)</f>
        <v>268.99901999999997</v>
      </c>
      <c r="CM1018" s="33">
        <f>IF($CD1018=TRUE,CL1018-($CI1018*'2. AC Monitors'!$D$15),CL1018)</f>
        <v>268.99901999999997</v>
      </c>
      <c r="CN1018" s="33">
        <f>IF($CB1018=TRUE,CM1018-($CI1018*'2. AC Monitors'!$E$15),CM1018)</f>
        <v>268.99901999999997</v>
      </c>
      <c r="CO1018" s="33">
        <f>IF($CA1018="DC",CN1018+(CI1018*(1-'2. AC Monitors'!$D$21)),CN1018)</f>
        <v>268.99901999999997</v>
      </c>
      <c r="CP1018" s="35">
        <f>('2. AC Monitors'!$A$8*'1. Version 7 Dataset'!$R1018)+'2. AC Monitors'!$C$8</f>
        <v>163.63174000000001</v>
      </c>
      <c r="CQ1018" s="35">
        <f t="shared" si="113"/>
        <v>0</v>
      </c>
      <c r="CR1018" s="33">
        <f>(IF(CD1018=TRUE,CI1018+(CI1018*'2. AC Monitors'!$D$15),'1. Version 7 Dataset'!CI1018))*0.85</f>
        <v>146.583979</v>
      </c>
      <c r="CS1018" s="35">
        <f t="shared" si="114"/>
        <v>0</v>
      </c>
      <c r="CT1018" s="35">
        <f>($AZ1018*$R1018*'3. Signage Displays'!$A$7)+'3. Signage Displays'!$B$7*TANH('3. Signage Displays'!$C$7*('1. Version 7 Dataset'!$R1018+'3. Signage Displays'!$D$7)+'3. Signage Displays'!$E$7)+'3. Signage Displays'!$F$7</f>
        <v>104.68179058815501</v>
      </c>
      <c r="CU1018" s="36">
        <f>($AZ1018*$R1018*'3. Signage Displays'!$A$7)</f>
        <v>20.420925360000002</v>
      </c>
      <c r="CV1018" s="37">
        <f>BE1018-(AZ1018*R1018*'3. Signage Displays'!$A$7)</f>
        <v>69.579074640000002</v>
      </c>
      <c r="CW1018" s="37">
        <f>IF(CC1018=TRUE,CV1018-(CT1018*'3. Signage Displays'!$A$12),CV1018)</f>
        <v>69.579074640000002</v>
      </c>
      <c r="CX1018" s="38">
        <f>'3. Signage Displays'!$B$7*TANH('3. Signage Displays'!$C$7*('1. Version 7 Dataset'!R1018+'3. Signage Displays'!$D$7)+'3. Signage Displays'!$E$7)+'3. Signage Displays'!$F$7</f>
        <v>84.260865228155012</v>
      </c>
      <c r="CY1018" s="28">
        <f t="shared" si="115"/>
        <v>1</v>
      </c>
    </row>
    <row r="1019" spans="1:103" s="17" customFormat="1" ht="19.5" customHeight="1">
      <c r="A1019" s="28">
        <v>386</v>
      </c>
      <c r="B1019" s="29" t="s">
        <v>446</v>
      </c>
      <c r="C1019" s="29" t="s">
        <v>86</v>
      </c>
      <c r="D1019" s="29" t="s">
        <v>553</v>
      </c>
      <c r="E1019" s="29" t="s">
        <v>449</v>
      </c>
      <c r="F1019" s="29" t="s">
        <v>86</v>
      </c>
      <c r="G1019" s="29" t="s">
        <v>553</v>
      </c>
      <c r="H1019" s="29"/>
      <c r="I1019" s="29" t="s">
        <v>554</v>
      </c>
      <c r="J1019" s="29" t="s">
        <v>100</v>
      </c>
      <c r="K1019" s="29"/>
      <c r="L1019" s="29" t="s">
        <v>80</v>
      </c>
      <c r="M1019" s="29"/>
      <c r="N1019" s="30">
        <v>1000</v>
      </c>
      <c r="O1019" s="30">
        <v>23.8</v>
      </c>
      <c r="P1019" s="30">
        <v>42.3</v>
      </c>
      <c r="Q1019" s="31">
        <v>48.5</v>
      </c>
      <c r="R1019" s="30">
        <v>1005.12</v>
      </c>
      <c r="S1019" s="30">
        <v>1.78</v>
      </c>
      <c r="T1019" s="30">
        <v>1080</v>
      </c>
      <c r="U1019" s="30">
        <v>1920</v>
      </c>
      <c r="V1019" s="32">
        <v>2.1</v>
      </c>
      <c r="W1019" s="30">
        <v>2063</v>
      </c>
      <c r="X1019" s="30">
        <v>60</v>
      </c>
      <c r="Y1019" s="30">
        <v>0.3</v>
      </c>
      <c r="Z1019" s="29" t="s">
        <v>86</v>
      </c>
      <c r="AA1019" s="29" t="s">
        <v>86</v>
      </c>
      <c r="AB1019" s="29"/>
      <c r="AC1019" s="29"/>
      <c r="AD1019" s="29" t="s">
        <v>84</v>
      </c>
      <c r="AE1019" s="29" t="s">
        <v>84</v>
      </c>
      <c r="AF1019" s="29" t="s">
        <v>555</v>
      </c>
      <c r="AG1019" s="29"/>
      <c r="AH1019" s="29" t="s">
        <v>86</v>
      </c>
      <c r="AI1019" s="29"/>
      <c r="AJ1019" s="29" t="s">
        <v>86</v>
      </c>
      <c r="AK1019" s="29" t="s">
        <v>86</v>
      </c>
      <c r="AL1019" s="29" t="s">
        <v>87</v>
      </c>
      <c r="AM1019" s="29"/>
      <c r="AN1019" s="29" t="s">
        <v>86</v>
      </c>
      <c r="AO1019" s="29" t="s">
        <v>86</v>
      </c>
      <c r="AP1019" s="29" t="s">
        <v>86</v>
      </c>
      <c r="AQ1019" s="29" t="s">
        <v>96</v>
      </c>
      <c r="AR1019" s="29"/>
      <c r="AS1019" s="29" t="s">
        <v>84</v>
      </c>
      <c r="AT1019" s="29" t="s">
        <v>89</v>
      </c>
      <c r="AU1019" s="29"/>
      <c r="AV1019" s="30">
        <v>5</v>
      </c>
      <c r="AW1019" s="29" t="s">
        <v>84</v>
      </c>
      <c r="AX1019" s="29" t="s">
        <v>84</v>
      </c>
      <c r="AY1019" s="30">
        <v>450</v>
      </c>
      <c r="AZ1019" s="30">
        <v>452</v>
      </c>
      <c r="BA1019" s="30">
        <v>326</v>
      </c>
      <c r="BB1019" s="30">
        <v>292.5</v>
      </c>
      <c r="BC1019" s="29"/>
      <c r="BD1019" s="29"/>
      <c r="BE1019" s="30">
        <v>55.97</v>
      </c>
      <c r="BF1019" s="29"/>
      <c r="BG1019" s="30">
        <v>0.37</v>
      </c>
      <c r="BH1019" s="30">
        <v>0</v>
      </c>
      <c r="BI1019" s="29"/>
      <c r="BJ1019" s="30">
        <v>0.37</v>
      </c>
      <c r="BK1019" s="30">
        <v>173.71</v>
      </c>
      <c r="BL1019" s="30">
        <v>173.71</v>
      </c>
      <c r="BM1019" s="30">
        <v>89</v>
      </c>
      <c r="BN1019" s="29"/>
      <c r="BO1019" s="29"/>
      <c r="BP1019" s="30">
        <v>0.42</v>
      </c>
      <c r="BQ1019" s="30">
        <v>0.42</v>
      </c>
      <c r="BR1019" s="30">
        <v>0</v>
      </c>
      <c r="BS1019" s="30">
        <v>55.22</v>
      </c>
      <c r="BT1019" s="30">
        <v>171.7</v>
      </c>
      <c r="BU1019" s="29"/>
      <c r="BV1019" s="30">
        <v>0</v>
      </c>
      <c r="BW1019" s="28">
        <v>386</v>
      </c>
      <c r="BX1019" s="33">
        <f t="shared" si="110"/>
        <v>173.71079999999998</v>
      </c>
      <c r="BY1019" s="34">
        <f>IF(COUNTIF($G$2:G1019,G1019)=1,1,0)</f>
        <v>1</v>
      </c>
      <c r="BZ1019" s="34">
        <f t="shared" si="111"/>
        <v>1</v>
      </c>
      <c r="CA1019" s="28" t="s">
        <v>3405</v>
      </c>
      <c r="CB1019" s="34" t="b">
        <f t="shared" si="116"/>
        <v>0</v>
      </c>
      <c r="CC1019" s="34" t="b">
        <f t="shared" si="112"/>
        <v>0</v>
      </c>
      <c r="CD1019" s="34" t="b">
        <f t="array" ref="CD1019">ISNUMBER(SEARCH("Touch Screen",$AJ1019))</f>
        <v>0</v>
      </c>
      <c r="CE1019" s="34"/>
      <c r="CF1019" s="34"/>
      <c r="CG1019" s="32">
        <v>0.3</v>
      </c>
      <c r="CH1019" s="28">
        <v>0</v>
      </c>
      <c r="CI1019" s="33">
        <f>('2. AC Monitors'!$A$8*'1. Version 7 Dataset'!$R1019)+('1. Version 7 Dataset'!$V1019*'2. AC Monitors'!$B$8)+'2. AC Monitors'!$C$8</f>
        <v>139.44463999999999</v>
      </c>
      <c r="CJ1019" s="35">
        <f>BX1019-('2. AC Monitors'!$B$8*V1019)</f>
        <v>164.89079999999998</v>
      </c>
      <c r="CK1019" s="33">
        <f>IF($CH1019=0,CJ1019,CJ1019-('2. AC Monitors'!$A$15*'1. Version 7 Dataset'!$CG1019))</f>
        <v>164.89079999999998</v>
      </c>
      <c r="CL1019" s="33">
        <f>IF($CC1019=TRUE,'1. Version 7 Dataset'!CK1019-($CI1019*'2. AC Monitors'!$B$15),'1. Version 7 Dataset'!CK1019)</f>
        <v>164.89079999999998</v>
      </c>
      <c r="CM1019" s="33">
        <f>IF($CD1019=TRUE,CL1019-($CI1019*'2. AC Monitors'!$D$15),CL1019)</f>
        <v>164.89079999999998</v>
      </c>
      <c r="CN1019" s="33">
        <f>IF($CB1019=TRUE,CM1019-($CI1019*'2. AC Monitors'!$E$15),CM1019)</f>
        <v>164.89079999999998</v>
      </c>
      <c r="CO1019" s="33">
        <f>IF($CA1019="DC",CN1019+(CI1019*(1-'2. AC Monitors'!$D$21)),CN1019)</f>
        <v>164.89079999999998</v>
      </c>
      <c r="CP1019" s="35">
        <f>('2. AC Monitors'!$A$8*'1. Version 7 Dataset'!$R1019)+'2. AC Monitors'!$C$8</f>
        <v>130.62464</v>
      </c>
      <c r="CQ1019" s="35">
        <f t="shared" si="113"/>
        <v>0</v>
      </c>
      <c r="CR1019" s="33">
        <f>(IF(CD1019=TRUE,CI1019+(CI1019*'2. AC Monitors'!$D$15),'1. Version 7 Dataset'!CI1019))*0.85</f>
        <v>118.52794399999999</v>
      </c>
      <c r="CS1019" s="35">
        <f t="shared" si="114"/>
        <v>0</v>
      </c>
      <c r="CT1019" s="35">
        <f>($AZ1019*$R1019*'3. Signage Displays'!$A$7)+'3. Signage Displays'!$B$7*TANH('3. Signage Displays'!$C$7*('1. Version 7 Dataset'!$R1019+'3. Signage Displays'!$D$7)+'3. Signage Displays'!$E$7)+'3. Signage Displays'!$F$7</f>
        <v>90.032775527115348</v>
      </c>
      <c r="CU1019" s="36">
        <f>($AZ1019*$R1019*'3. Signage Displays'!$A$7)</f>
        <v>18.172569600000003</v>
      </c>
      <c r="CV1019" s="37">
        <f>BE1019-(AZ1019*R1019*'3. Signage Displays'!$A$7)</f>
        <v>37.797430399999996</v>
      </c>
      <c r="CW1019" s="37">
        <f>IF(CC1019=TRUE,CV1019-(CT1019*'3. Signage Displays'!$A$12),CV1019)</f>
        <v>37.797430399999996</v>
      </c>
      <c r="CX1019" s="38">
        <f>'3. Signage Displays'!$B$7*TANH('3. Signage Displays'!$C$7*('1. Version 7 Dataset'!R1019+'3. Signage Displays'!$D$7)+'3. Signage Displays'!$E$7)+'3. Signage Displays'!$F$7</f>
        <v>71.860205927115345</v>
      </c>
      <c r="CY1019" s="28">
        <f t="shared" si="115"/>
        <v>1</v>
      </c>
    </row>
    <row r="1020" spans="1:103" s="17" customFormat="1" ht="19.5" customHeight="1">
      <c r="A1020" s="28">
        <v>387</v>
      </c>
      <c r="B1020" s="29" t="s">
        <v>446</v>
      </c>
      <c r="C1020" s="29" t="s">
        <v>86</v>
      </c>
      <c r="D1020" s="29" t="s">
        <v>556</v>
      </c>
      <c r="E1020" s="29" t="s">
        <v>449</v>
      </c>
      <c r="F1020" s="29" t="s">
        <v>86</v>
      </c>
      <c r="G1020" s="29" t="s">
        <v>556</v>
      </c>
      <c r="H1020" s="29"/>
      <c r="I1020" s="29" t="s">
        <v>554</v>
      </c>
      <c r="J1020" s="29" t="s">
        <v>100</v>
      </c>
      <c r="K1020" s="29"/>
      <c r="L1020" s="29" t="s">
        <v>80</v>
      </c>
      <c r="M1020" s="29"/>
      <c r="N1020" s="30">
        <v>1000</v>
      </c>
      <c r="O1020" s="30">
        <v>26.8</v>
      </c>
      <c r="P1020" s="30">
        <v>47.6</v>
      </c>
      <c r="Q1020" s="31">
        <v>54.6</v>
      </c>
      <c r="R1020" s="30">
        <v>1273.8499999999999</v>
      </c>
      <c r="S1020" s="30">
        <v>1.78</v>
      </c>
      <c r="T1020" s="30">
        <v>1080</v>
      </c>
      <c r="U1020" s="30">
        <v>1920</v>
      </c>
      <c r="V1020" s="32">
        <v>2.1</v>
      </c>
      <c r="W1020" s="30">
        <v>1628</v>
      </c>
      <c r="X1020" s="30">
        <v>60</v>
      </c>
      <c r="Y1020" s="30">
        <v>0.3</v>
      </c>
      <c r="Z1020" s="29" t="s">
        <v>86</v>
      </c>
      <c r="AA1020" s="29" t="s">
        <v>86</v>
      </c>
      <c r="AB1020" s="29"/>
      <c r="AC1020" s="29"/>
      <c r="AD1020" s="29" t="s">
        <v>84</v>
      </c>
      <c r="AE1020" s="29" t="s">
        <v>84</v>
      </c>
      <c r="AF1020" s="29" t="s">
        <v>555</v>
      </c>
      <c r="AG1020" s="29"/>
      <c r="AH1020" s="29" t="s">
        <v>86</v>
      </c>
      <c r="AI1020" s="29"/>
      <c r="AJ1020" s="29" t="s">
        <v>86</v>
      </c>
      <c r="AK1020" s="29" t="s">
        <v>86</v>
      </c>
      <c r="AL1020" s="29" t="s">
        <v>87</v>
      </c>
      <c r="AM1020" s="29"/>
      <c r="AN1020" s="29" t="s">
        <v>86</v>
      </c>
      <c r="AO1020" s="29" t="s">
        <v>86</v>
      </c>
      <c r="AP1020" s="29" t="s">
        <v>86</v>
      </c>
      <c r="AQ1020" s="29" t="s">
        <v>96</v>
      </c>
      <c r="AR1020" s="29"/>
      <c r="AS1020" s="29" t="s">
        <v>84</v>
      </c>
      <c r="AT1020" s="29" t="s">
        <v>89</v>
      </c>
      <c r="AU1020" s="29"/>
      <c r="AV1020" s="30">
        <v>5</v>
      </c>
      <c r="AW1020" s="29" t="s">
        <v>84</v>
      </c>
      <c r="AX1020" s="29" t="s">
        <v>84</v>
      </c>
      <c r="AY1020" s="30">
        <v>450</v>
      </c>
      <c r="AZ1020" s="30">
        <v>499.8</v>
      </c>
      <c r="BA1020" s="30">
        <v>351.9</v>
      </c>
      <c r="BB1020" s="30">
        <v>292.5</v>
      </c>
      <c r="BC1020" s="29"/>
      <c r="BD1020" s="29"/>
      <c r="BE1020" s="30">
        <v>62.84</v>
      </c>
      <c r="BF1020" s="29"/>
      <c r="BG1020" s="30">
        <v>0.35</v>
      </c>
      <c r="BH1020" s="30">
        <v>0</v>
      </c>
      <c r="BI1020" s="29"/>
      <c r="BJ1020" s="30">
        <v>0.35</v>
      </c>
      <c r="BK1020" s="30">
        <v>194.66</v>
      </c>
      <c r="BL1020" s="30">
        <v>194.66</v>
      </c>
      <c r="BM1020" s="30">
        <v>89</v>
      </c>
      <c r="BN1020" s="29"/>
      <c r="BO1020" s="29"/>
      <c r="BP1020" s="30">
        <v>0.39</v>
      </c>
      <c r="BQ1020" s="30">
        <v>0.39</v>
      </c>
      <c r="BR1020" s="30">
        <v>0</v>
      </c>
      <c r="BS1020" s="30">
        <v>61.94</v>
      </c>
      <c r="BT1020" s="30">
        <v>192.13</v>
      </c>
      <c r="BU1020" s="29"/>
      <c r="BV1020" s="30">
        <v>0</v>
      </c>
      <c r="BW1020" s="28">
        <v>387</v>
      </c>
      <c r="BX1020" s="33">
        <f t="shared" si="110"/>
        <v>194.66033999999999</v>
      </c>
      <c r="BY1020" s="34">
        <f>IF(COUNTIF($G$2:G1020,G1020)=1,1,0)</f>
        <v>1</v>
      </c>
      <c r="BZ1020" s="34">
        <f t="shared" si="111"/>
        <v>1</v>
      </c>
      <c r="CA1020" s="28" t="s">
        <v>3405</v>
      </c>
      <c r="CB1020" s="34" t="b">
        <f t="shared" si="116"/>
        <v>0</v>
      </c>
      <c r="CC1020" s="34" t="b">
        <f t="shared" si="112"/>
        <v>0</v>
      </c>
      <c r="CD1020" s="34" t="b">
        <f t="array" ref="CD1020">ISNUMBER(SEARCH("Touch Screen",$AJ1020))</f>
        <v>0</v>
      </c>
      <c r="CE1020" s="34"/>
      <c r="CF1020" s="34"/>
      <c r="CG1020" s="32">
        <v>0.3</v>
      </c>
      <c r="CH1020" s="28">
        <v>0</v>
      </c>
      <c r="CI1020" s="33">
        <f>('2. AC Monitors'!$A$8*'1. Version 7 Dataset'!$R1020)+('1. Version 7 Dataset'!$V1020*'2. AC Monitors'!$B$8)+'2. AC Monitors'!$C$8</f>
        <v>172.22969999999998</v>
      </c>
      <c r="CJ1020" s="35">
        <f>BX1020-('2. AC Monitors'!$B$8*V1020)</f>
        <v>185.84034</v>
      </c>
      <c r="CK1020" s="33">
        <f>IF($CH1020=0,CJ1020,CJ1020-('2. AC Monitors'!$A$15*'1. Version 7 Dataset'!$CG1020))</f>
        <v>185.84034</v>
      </c>
      <c r="CL1020" s="33">
        <f>IF($CC1020=TRUE,'1. Version 7 Dataset'!CK1020-($CI1020*'2. AC Monitors'!$B$15),'1. Version 7 Dataset'!CK1020)</f>
        <v>185.84034</v>
      </c>
      <c r="CM1020" s="33">
        <f>IF($CD1020=TRUE,CL1020-($CI1020*'2. AC Monitors'!$D$15),CL1020)</f>
        <v>185.84034</v>
      </c>
      <c r="CN1020" s="33">
        <f>IF($CB1020=TRUE,CM1020-($CI1020*'2. AC Monitors'!$E$15),CM1020)</f>
        <v>185.84034</v>
      </c>
      <c r="CO1020" s="33">
        <f>IF($CA1020="DC",CN1020+(CI1020*(1-'2. AC Monitors'!$D$21)),CN1020)</f>
        <v>185.84034</v>
      </c>
      <c r="CP1020" s="35">
        <f>('2. AC Monitors'!$A$8*'1. Version 7 Dataset'!$R1020)+'2. AC Monitors'!$C$8</f>
        <v>163.40969999999999</v>
      </c>
      <c r="CQ1020" s="35">
        <f t="shared" si="113"/>
        <v>0</v>
      </c>
      <c r="CR1020" s="33">
        <f>(IF(CD1020=TRUE,CI1020+(CI1020*'2. AC Monitors'!$D$15),'1. Version 7 Dataset'!CI1020))*0.85</f>
        <v>146.39524499999999</v>
      </c>
      <c r="CS1020" s="35">
        <f t="shared" si="114"/>
        <v>0</v>
      </c>
      <c r="CT1020" s="35">
        <f>($AZ1020*$R1020*'3. Signage Displays'!$A$7)+'3. Signage Displays'!$B$7*TANH('3. Signage Displays'!$C$7*('1. Version 7 Dataset'!$R1020+'3. Signage Displays'!$D$7)+'3. Signage Displays'!$E$7)+'3. Signage Displays'!$F$7</f>
        <v>109.64975153950549</v>
      </c>
      <c r="CU1020" s="36">
        <f>($AZ1020*$R1020*'3. Signage Displays'!$A$7)</f>
        <v>25.4668092</v>
      </c>
      <c r="CV1020" s="37">
        <f>BE1020-(AZ1020*R1020*'3. Signage Displays'!$A$7)</f>
        <v>37.373190800000003</v>
      </c>
      <c r="CW1020" s="37">
        <f>IF(CC1020=TRUE,CV1020-(CT1020*'3. Signage Displays'!$A$12),CV1020)</f>
        <v>37.373190800000003</v>
      </c>
      <c r="CX1020" s="38">
        <f>'3. Signage Displays'!$B$7*TANH('3. Signage Displays'!$C$7*('1. Version 7 Dataset'!R1020+'3. Signage Displays'!$D$7)+'3. Signage Displays'!$E$7)+'3. Signage Displays'!$F$7</f>
        <v>84.182942339505487</v>
      </c>
      <c r="CY1020" s="28">
        <f t="shared" si="115"/>
        <v>1</v>
      </c>
    </row>
    <row r="1021" spans="1:103" s="17" customFormat="1" ht="19.5" customHeight="1">
      <c r="A1021" s="28">
        <v>388</v>
      </c>
      <c r="B1021" s="29" t="s">
        <v>2545</v>
      </c>
      <c r="C1021" s="29" t="s">
        <v>2646</v>
      </c>
      <c r="D1021" s="29" t="s">
        <v>2646</v>
      </c>
      <c r="E1021" s="29" t="s">
        <v>2547</v>
      </c>
      <c r="F1021" s="29" t="s">
        <v>2646</v>
      </c>
      <c r="G1021" s="29" t="s">
        <v>2646</v>
      </c>
      <c r="H1021" s="29"/>
      <c r="I1021" s="29" t="s">
        <v>554</v>
      </c>
      <c r="J1021" s="29" t="s">
        <v>100</v>
      </c>
      <c r="K1021" s="29"/>
      <c r="L1021" s="29" t="s">
        <v>80</v>
      </c>
      <c r="M1021" s="29"/>
      <c r="N1021" s="30">
        <v>1000</v>
      </c>
      <c r="O1021" s="30">
        <v>31.6</v>
      </c>
      <c r="P1021" s="30">
        <v>56.2</v>
      </c>
      <c r="Q1021" s="31">
        <v>64.5</v>
      </c>
      <c r="R1021" s="30">
        <v>1777.67</v>
      </c>
      <c r="S1021" s="30">
        <v>1.78</v>
      </c>
      <c r="T1021" s="30">
        <v>1080</v>
      </c>
      <c r="U1021" s="30">
        <v>1920</v>
      </c>
      <c r="V1021" s="32">
        <v>2.1</v>
      </c>
      <c r="W1021" s="30">
        <v>1166</v>
      </c>
      <c r="X1021" s="30">
        <v>60</v>
      </c>
      <c r="Y1021" s="30">
        <v>0.4</v>
      </c>
      <c r="Z1021" s="29" t="s">
        <v>86</v>
      </c>
      <c r="AA1021" s="29" t="s">
        <v>86</v>
      </c>
      <c r="AB1021" s="29"/>
      <c r="AC1021" s="29"/>
      <c r="AD1021" s="29" t="s">
        <v>84</v>
      </c>
      <c r="AE1021" s="29" t="s">
        <v>84</v>
      </c>
      <c r="AF1021" s="29" t="s">
        <v>2647</v>
      </c>
      <c r="AG1021" s="29"/>
      <c r="AH1021" s="29" t="s">
        <v>86</v>
      </c>
      <c r="AI1021" s="29"/>
      <c r="AJ1021" s="29" t="s">
        <v>86</v>
      </c>
      <c r="AK1021" s="29" t="s">
        <v>86</v>
      </c>
      <c r="AL1021" s="29" t="s">
        <v>102</v>
      </c>
      <c r="AM1021" s="29"/>
      <c r="AN1021" s="29" t="s">
        <v>86</v>
      </c>
      <c r="AO1021" s="29" t="s">
        <v>86</v>
      </c>
      <c r="AP1021" s="29" t="s">
        <v>86</v>
      </c>
      <c r="AQ1021" s="29" t="s">
        <v>96</v>
      </c>
      <c r="AR1021" s="29"/>
      <c r="AS1021" s="29" t="s">
        <v>84</v>
      </c>
      <c r="AT1021" s="29" t="s">
        <v>89</v>
      </c>
      <c r="AU1021" s="29"/>
      <c r="AV1021" s="30">
        <v>5</v>
      </c>
      <c r="AW1021" s="29" t="s">
        <v>84</v>
      </c>
      <c r="AX1021" s="29" t="s">
        <v>84</v>
      </c>
      <c r="AY1021" s="30">
        <v>350</v>
      </c>
      <c r="AZ1021" s="30">
        <v>412.2</v>
      </c>
      <c r="BA1021" s="30">
        <v>341.8</v>
      </c>
      <c r="BB1021" s="30">
        <v>233.8</v>
      </c>
      <c r="BC1021" s="29"/>
      <c r="BD1021" s="29"/>
      <c r="BE1021" s="30">
        <v>121</v>
      </c>
      <c r="BF1021" s="29"/>
      <c r="BG1021" s="30">
        <v>0.3</v>
      </c>
      <c r="BH1021" s="30">
        <v>0</v>
      </c>
      <c r="BI1021" s="29"/>
      <c r="BJ1021" s="30">
        <v>0</v>
      </c>
      <c r="BK1021" s="30">
        <v>372.69</v>
      </c>
      <c r="BL1021" s="30">
        <v>372.69</v>
      </c>
      <c r="BM1021" s="30">
        <v>101.7</v>
      </c>
      <c r="BN1021" s="29"/>
      <c r="BO1021" s="29"/>
      <c r="BP1021" s="30">
        <v>0</v>
      </c>
      <c r="BQ1021" s="30">
        <v>0.3</v>
      </c>
      <c r="BR1021" s="30">
        <v>0</v>
      </c>
      <c r="BS1021" s="30">
        <v>116.6</v>
      </c>
      <c r="BT1021" s="30">
        <v>359.2</v>
      </c>
      <c r="BU1021" s="29"/>
      <c r="BV1021" s="30">
        <v>0</v>
      </c>
      <c r="BW1021" s="28">
        <v>388</v>
      </c>
      <c r="BX1021" s="33">
        <f t="shared" si="110"/>
        <v>372.69419999999997</v>
      </c>
      <c r="BY1021" s="34">
        <f>IF(COUNTIF($G$2:G1021,G1021)=1,1,0)</f>
        <v>1</v>
      </c>
      <c r="BZ1021" s="34">
        <f t="shared" si="111"/>
        <v>1</v>
      </c>
      <c r="CA1021" s="28" t="s">
        <v>3405</v>
      </c>
      <c r="CB1021" s="34" t="b">
        <f t="shared" si="116"/>
        <v>0</v>
      </c>
      <c r="CC1021" s="34" t="b">
        <f t="shared" si="112"/>
        <v>0</v>
      </c>
      <c r="CD1021" s="34" t="b">
        <f t="array" ref="CD1021">ISNUMBER(SEARCH("Touch Screen",$AJ1021))</f>
        <v>0</v>
      </c>
      <c r="CE1021" s="34"/>
      <c r="CF1021" s="34"/>
      <c r="CG1021" s="32">
        <v>40</v>
      </c>
      <c r="CH1021" s="28">
        <v>0</v>
      </c>
      <c r="CI1021" s="33">
        <f>('2. AC Monitors'!$A$8*'1. Version 7 Dataset'!$R1021)+('1. Version 7 Dataset'!$V1021*'2. AC Monitors'!$B$8)+'2. AC Monitors'!$C$8</f>
        <v>233.69574</v>
      </c>
      <c r="CJ1021" s="35">
        <f>BX1021-('2. AC Monitors'!$B$8*V1021)</f>
        <v>363.87419999999997</v>
      </c>
      <c r="CK1021" s="33">
        <f>IF($CH1021=0,CJ1021,CJ1021-('2. AC Monitors'!$A$15*'1. Version 7 Dataset'!$CG1021))</f>
        <v>363.87419999999997</v>
      </c>
      <c r="CL1021" s="33">
        <f>IF($CC1021=TRUE,'1. Version 7 Dataset'!CK1021-($CI1021*'2. AC Monitors'!$B$15),'1. Version 7 Dataset'!CK1021)</f>
        <v>363.87419999999997</v>
      </c>
      <c r="CM1021" s="33">
        <f>IF($CD1021=TRUE,CL1021-($CI1021*'2. AC Monitors'!$D$15),CL1021)</f>
        <v>363.87419999999997</v>
      </c>
      <c r="CN1021" s="33">
        <f>IF($CB1021=TRUE,CM1021-($CI1021*'2. AC Monitors'!$E$15),CM1021)</f>
        <v>363.87419999999997</v>
      </c>
      <c r="CO1021" s="33">
        <f>IF($CA1021="DC",CN1021+(CI1021*(1-'2. AC Monitors'!$D$21)),CN1021)</f>
        <v>363.87419999999997</v>
      </c>
      <c r="CP1021" s="35">
        <f>('2. AC Monitors'!$A$8*'1. Version 7 Dataset'!$R1021)+'2. AC Monitors'!$C$8</f>
        <v>224.87574000000001</v>
      </c>
      <c r="CQ1021" s="35">
        <f t="shared" si="113"/>
        <v>0</v>
      </c>
      <c r="CR1021" s="33">
        <f>(IF(CD1021=TRUE,CI1021+(CI1021*'2. AC Monitors'!$D$15),'1. Version 7 Dataset'!CI1021))*0.85</f>
        <v>198.641379</v>
      </c>
      <c r="CS1021" s="35">
        <f t="shared" si="114"/>
        <v>0</v>
      </c>
      <c r="CT1021" s="35">
        <f>($AZ1021*$R1021*'3. Signage Displays'!$A$7)+'3. Signage Displays'!$B$7*TANH('3. Signage Displays'!$C$7*('1. Version 7 Dataset'!$R1021+'3. Signage Displays'!$D$7)+'3. Signage Displays'!$E$7)+'3. Signage Displays'!$F$7</f>
        <v>132.16546579199814</v>
      </c>
      <c r="CU1021" s="36">
        <f>($AZ1021*$R1021*'3. Signage Displays'!$A$7)</f>
        <v>29.310222960000004</v>
      </c>
      <c r="CV1021" s="37">
        <f>BE1021-(AZ1021*R1021*'3. Signage Displays'!$A$7)</f>
        <v>91.689777039999996</v>
      </c>
      <c r="CW1021" s="37">
        <f>IF(CC1021=TRUE,CV1021-(CT1021*'3. Signage Displays'!$A$12),CV1021)</f>
        <v>91.689777039999996</v>
      </c>
      <c r="CX1021" s="38">
        <f>'3. Signage Displays'!$B$7*TANH('3. Signage Displays'!$C$7*('1. Version 7 Dataset'!R1021+'3. Signage Displays'!$D$7)+'3. Signage Displays'!$E$7)+'3. Signage Displays'!$F$7</f>
        <v>102.85524283199815</v>
      </c>
      <c r="CY1021" s="28">
        <f t="shared" si="115"/>
        <v>1</v>
      </c>
    </row>
    <row r="1022" spans="1:103" s="17" customFormat="1" ht="19.5" customHeight="1">
      <c r="A1022" s="28">
        <v>389</v>
      </c>
      <c r="B1022" s="29" t="s">
        <v>3083</v>
      </c>
      <c r="C1022" s="29" t="s">
        <v>3318</v>
      </c>
      <c r="D1022" s="29" t="s">
        <v>3319</v>
      </c>
      <c r="E1022" s="29" t="s">
        <v>3086</v>
      </c>
      <c r="F1022" s="29" t="s">
        <v>3318</v>
      </c>
      <c r="G1022" s="29" t="s">
        <v>3319</v>
      </c>
      <c r="H1022" s="29"/>
      <c r="I1022" s="29" t="s">
        <v>554</v>
      </c>
      <c r="J1022" s="29" t="s">
        <v>79</v>
      </c>
      <c r="K1022" s="29"/>
      <c r="L1022" s="29" t="s">
        <v>80</v>
      </c>
      <c r="M1022" s="29"/>
      <c r="N1022" s="30">
        <v>1100</v>
      </c>
      <c r="O1022" s="30">
        <v>26.8</v>
      </c>
      <c r="P1022" s="30">
        <v>47.6</v>
      </c>
      <c r="Q1022" s="31">
        <v>54.6</v>
      </c>
      <c r="R1022" s="30">
        <v>1275.67</v>
      </c>
      <c r="S1022" s="30">
        <v>1.78</v>
      </c>
      <c r="T1022" s="30">
        <v>1080</v>
      </c>
      <c r="U1022" s="30">
        <v>1920</v>
      </c>
      <c r="V1022" s="32">
        <v>2.1</v>
      </c>
      <c r="W1022" s="30">
        <v>1625</v>
      </c>
      <c r="X1022" s="30">
        <v>60</v>
      </c>
      <c r="Y1022" s="30">
        <v>0.3</v>
      </c>
      <c r="Z1022" s="29" t="s">
        <v>86</v>
      </c>
      <c r="AA1022" s="29" t="s">
        <v>86</v>
      </c>
      <c r="AB1022" s="29"/>
      <c r="AC1022" s="29"/>
      <c r="AD1022" s="29" t="s">
        <v>83</v>
      </c>
      <c r="AE1022" s="29" t="s">
        <v>84</v>
      </c>
      <c r="AF1022" s="29" t="s">
        <v>3320</v>
      </c>
      <c r="AG1022" s="29" t="s">
        <v>3321</v>
      </c>
      <c r="AH1022" s="29" t="s">
        <v>3322</v>
      </c>
      <c r="AI1022" s="29"/>
      <c r="AJ1022" s="29" t="s">
        <v>3323</v>
      </c>
      <c r="AK1022" s="29" t="s">
        <v>86</v>
      </c>
      <c r="AL1022" s="29" t="s">
        <v>87</v>
      </c>
      <c r="AM1022" s="29" t="s">
        <v>3321</v>
      </c>
      <c r="AN1022" s="29" t="s">
        <v>86</v>
      </c>
      <c r="AO1022" s="29" t="s">
        <v>86</v>
      </c>
      <c r="AP1022" s="29" t="s">
        <v>86</v>
      </c>
      <c r="AQ1022" s="29" t="s">
        <v>96</v>
      </c>
      <c r="AR1022" s="29"/>
      <c r="AS1022" s="29" t="s">
        <v>84</v>
      </c>
      <c r="AT1022" s="29" t="s">
        <v>89</v>
      </c>
      <c r="AU1022" s="29"/>
      <c r="AV1022" s="30">
        <v>5</v>
      </c>
      <c r="AW1022" s="29" t="s">
        <v>84</v>
      </c>
      <c r="AX1022" s="29" t="s">
        <v>84</v>
      </c>
      <c r="AY1022" s="30">
        <v>450</v>
      </c>
      <c r="AZ1022" s="30">
        <v>443</v>
      </c>
      <c r="BA1022" s="30">
        <v>295</v>
      </c>
      <c r="BB1022" s="30">
        <v>292.5</v>
      </c>
      <c r="BC1022" s="29"/>
      <c r="BD1022" s="29"/>
      <c r="BE1022" s="30">
        <v>66.7</v>
      </c>
      <c r="BF1022" s="30">
        <v>117.7</v>
      </c>
      <c r="BG1022" s="30">
        <v>1.5</v>
      </c>
      <c r="BH1022" s="29"/>
      <c r="BI1022" s="30">
        <v>2</v>
      </c>
      <c r="BJ1022" s="29"/>
      <c r="BK1022" s="29"/>
      <c r="BL1022" s="29"/>
      <c r="BM1022" s="29"/>
      <c r="BN1022" s="29"/>
      <c r="BO1022" s="29"/>
      <c r="BP1022" s="29"/>
      <c r="BQ1022" s="30">
        <v>1.55</v>
      </c>
      <c r="BR1022" s="29"/>
      <c r="BS1022" s="30">
        <v>65.760000000000005</v>
      </c>
      <c r="BT1022" s="29"/>
      <c r="BU1022" s="29"/>
      <c r="BV1022" s="30">
        <v>0</v>
      </c>
      <c r="BW1022" s="28">
        <v>389</v>
      </c>
      <c r="BX1022" s="33">
        <f t="shared" si="110"/>
        <v>213.04319999999998</v>
      </c>
      <c r="BY1022" s="34">
        <f>IF(COUNTIF($G$2:G1022,G1022)=1,1,0)</f>
        <v>1</v>
      </c>
      <c r="BZ1022" s="34">
        <f t="shared" si="111"/>
        <v>1</v>
      </c>
      <c r="CA1022" s="28" t="s">
        <v>3405</v>
      </c>
      <c r="CB1022" s="34" t="b">
        <f t="shared" si="116"/>
        <v>0</v>
      </c>
      <c r="CC1022" s="34" t="b">
        <f t="shared" si="112"/>
        <v>0</v>
      </c>
      <c r="CD1022" s="34" t="b">
        <f t="array" ref="CD1022">ISNUMBER(SEARCH("Touch Screen",$AJ1022))</f>
        <v>0</v>
      </c>
      <c r="CE1022" s="34"/>
      <c r="CF1022" s="34"/>
      <c r="CG1022" s="32">
        <v>0.3</v>
      </c>
      <c r="CH1022" s="28">
        <v>0</v>
      </c>
      <c r="CI1022" s="33">
        <f>('2. AC Monitors'!$A$8*'1. Version 7 Dataset'!$R1022)+('1. Version 7 Dataset'!$V1022*'2. AC Monitors'!$B$8)+'2. AC Monitors'!$C$8</f>
        <v>172.45174</v>
      </c>
      <c r="CJ1022" s="35">
        <f>BX1022-('2. AC Monitors'!$B$8*V1022)</f>
        <v>204.22319999999999</v>
      </c>
      <c r="CK1022" s="33">
        <f>IF($CH1022=0,CJ1022,CJ1022-('2. AC Monitors'!$A$15*'1. Version 7 Dataset'!$CG1022))</f>
        <v>204.22319999999999</v>
      </c>
      <c r="CL1022" s="33">
        <f>IF($CC1022=TRUE,'1. Version 7 Dataset'!CK1022-($CI1022*'2. AC Monitors'!$B$15),'1. Version 7 Dataset'!CK1022)</f>
        <v>204.22319999999999</v>
      </c>
      <c r="CM1022" s="33">
        <f>IF($CD1022=TRUE,CL1022-($CI1022*'2. AC Monitors'!$D$15),CL1022)</f>
        <v>204.22319999999999</v>
      </c>
      <c r="CN1022" s="33">
        <f>IF($CB1022=TRUE,CM1022-($CI1022*'2. AC Monitors'!$E$15),CM1022)</f>
        <v>204.22319999999999</v>
      </c>
      <c r="CO1022" s="33">
        <f>IF($CA1022="DC",CN1022+(CI1022*(1-'2. AC Monitors'!$D$21)),CN1022)</f>
        <v>204.22319999999999</v>
      </c>
      <c r="CP1022" s="35">
        <f>('2. AC Monitors'!$A$8*'1. Version 7 Dataset'!$R1022)+'2. AC Monitors'!$C$8</f>
        <v>163.63174000000001</v>
      </c>
      <c r="CQ1022" s="35">
        <f t="shared" si="113"/>
        <v>0</v>
      </c>
      <c r="CR1022" s="33">
        <f>(IF(CD1022=TRUE,CI1022+(CI1022*'2. AC Monitors'!$D$15),'1. Version 7 Dataset'!CI1022))*0.85</f>
        <v>146.583979</v>
      </c>
      <c r="CS1022" s="35">
        <f t="shared" si="114"/>
        <v>0</v>
      </c>
      <c r="CT1022" s="35">
        <f>($AZ1022*$R1022*'3. Signage Displays'!$A$7)+'3. Signage Displays'!$B$7*TANH('3. Signage Displays'!$C$7*('1. Version 7 Dataset'!$R1022+'3. Signage Displays'!$D$7)+'3. Signage Displays'!$E$7)+'3. Signage Displays'!$F$7</f>
        <v>106.86573762815502</v>
      </c>
      <c r="CU1022" s="36">
        <f>($AZ1022*$R1022*'3. Signage Displays'!$A$7)</f>
        <v>22.604872400000005</v>
      </c>
      <c r="CV1022" s="37">
        <f>BE1022-(AZ1022*R1022*'3. Signage Displays'!$A$7)</f>
        <v>44.095127599999998</v>
      </c>
      <c r="CW1022" s="37">
        <f>IF(CC1022=TRUE,CV1022-(CT1022*'3. Signage Displays'!$A$12),CV1022)</f>
        <v>44.095127599999998</v>
      </c>
      <c r="CX1022" s="38">
        <f>'3. Signage Displays'!$B$7*TANH('3. Signage Displays'!$C$7*('1. Version 7 Dataset'!R1022+'3. Signage Displays'!$D$7)+'3. Signage Displays'!$E$7)+'3. Signage Displays'!$F$7</f>
        <v>84.260865228155012</v>
      </c>
      <c r="CY1022" s="28">
        <f t="shared" si="115"/>
        <v>1</v>
      </c>
    </row>
    <row r="1023" spans="1:103" s="17" customFormat="1" ht="19.5" customHeight="1">
      <c r="A1023" s="28">
        <v>396</v>
      </c>
      <c r="B1023" s="29" t="s">
        <v>1871</v>
      </c>
      <c r="C1023" s="29" t="s">
        <v>2100</v>
      </c>
      <c r="D1023" s="29" t="s">
        <v>2101</v>
      </c>
      <c r="E1023" s="29" t="s">
        <v>1873</v>
      </c>
      <c r="F1023" s="29" t="s">
        <v>2102</v>
      </c>
      <c r="G1023" s="29" t="s">
        <v>2103</v>
      </c>
      <c r="H1023" s="29" t="s">
        <v>2104</v>
      </c>
      <c r="I1023" s="29" t="s">
        <v>554</v>
      </c>
      <c r="J1023" s="29" t="s">
        <v>79</v>
      </c>
      <c r="K1023" s="29"/>
      <c r="L1023" s="29" t="s">
        <v>80</v>
      </c>
      <c r="M1023" s="29"/>
      <c r="N1023" s="30">
        <v>1100</v>
      </c>
      <c r="O1023" s="30">
        <v>20.8</v>
      </c>
      <c r="P1023" s="30">
        <v>37.1</v>
      </c>
      <c r="Q1023" s="31">
        <v>42.5</v>
      </c>
      <c r="R1023" s="30">
        <v>772.33</v>
      </c>
      <c r="S1023" s="30">
        <v>1.78</v>
      </c>
      <c r="T1023" s="30">
        <v>1080</v>
      </c>
      <c r="U1023" s="30">
        <v>1920</v>
      </c>
      <c r="V1023" s="32">
        <v>2.1</v>
      </c>
      <c r="W1023" s="30">
        <v>2685</v>
      </c>
      <c r="X1023" s="30">
        <v>60</v>
      </c>
      <c r="Y1023" s="30">
        <v>68</v>
      </c>
      <c r="Z1023" s="29" t="s">
        <v>150</v>
      </c>
      <c r="AA1023" s="29" t="s">
        <v>86</v>
      </c>
      <c r="AB1023" s="29"/>
      <c r="AC1023" s="29"/>
      <c r="AD1023" s="29" t="s">
        <v>84</v>
      </c>
      <c r="AE1023" s="29" t="s">
        <v>83</v>
      </c>
      <c r="AF1023" s="29" t="s">
        <v>2042</v>
      </c>
      <c r="AG1023" s="29" t="s">
        <v>1896</v>
      </c>
      <c r="AH1023" s="29" t="s">
        <v>2043</v>
      </c>
      <c r="AI1023" s="29"/>
      <c r="AJ1023" s="29" t="s">
        <v>2044</v>
      </c>
      <c r="AK1023" s="29" t="s">
        <v>737</v>
      </c>
      <c r="AL1023" s="29" t="s">
        <v>87</v>
      </c>
      <c r="AM1023" s="29" t="s">
        <v>1896</v>
      </c>
      <c r="AN1023" s="29" t="s">
        <v>2045</v>
      </c>
      <c r="AO1023" s="29" t="s">
        <v>514</v>
      </c>
      <c r="AP1023" s="29" t="s">
        <v>563</v>
      </c>
      <c r="AQ1023" s="29" t="s">
        <v>96</v>
      </c>
      <c r="AR1023" s="29"/>
      <c r="AS1023" s="29" t="s">
        <v>84</v>
      </c>
      <c r="AT1023" s="29" t="s">
        <v>121</v>
      </c>
      <c r="AU1023" s="29"/>
      <c r="AV1023" s="29"/>
      <c r="AW1023" s="29" t="s">
        <v>84</v>
      </c>
      <c r="AX1023" s="29" t="s">
        <v>84</v>
      </c>
      <c r="AY1023" s="30">
        <v>297</v>
      </c>
      <c r="AZ1023" s="30">
        <v>363.7</v>
      </c>
      <c r="BA1023" s="30">
        <v>277.7</v>
      </c>
      <c r="BB1023" s="30">
        <v>277.7</v>
      </c>
      <c r="BC1023" s="29"/>
      <c r="BD1023" s="29"/>
      <c r="BE1023" s="30">
        <v>66.36</v>
      </c>
      <c r="BF1023" s="30">
        <v>78.400000000000006</v>
      </c>
      <c r="BG1023" s="30">
        <v>0.32</v>
      </c>
      <c r="BH1023" s="30">
        <v>0.32</v>
      </c>
      <c r="BI1023" s="30">
        <v>3.5</v>
      </c>
      <c r="BJ1023" s="29"/>
      <c r="BK1023" s="29"/>
      <c r="BL1023" s="29"/>
      <c r="BM1023" s="29"/>
      <c r="BN1023" s="29"/>
      <c r="BO1023" s="29"/>
      <c r="BP1023" s="29"/>
      <c r="BQ1023" s="30">
        <v>0.39</v>
      </c>
      <c r="BR1023" s="30">
        <v>0.39</v>
      </c>
      <c r="BS1023" s="30">
        <v>64.83</v>
      </c>
      <c r="BT1023" s="29"/>
      <c r="BU1023" s="29"/>
      <c r="BV1023" s="30">
        <v>0</v>
      </c>
      <c r="BW1023" s="28">
        <v>396</v>
      </c>
      <c r="BX1023" s="33">
        <f t="shared" si="110"/>
        <v>205.28183999999996</v>
      </c>
      <c r="BY1023" s="34">
        <f>IF(COUNTIF($G$2:G1023,G1023)=1,1,0)</f>
        <v>1</v>
      </c>
      <c r="BZ1023" s="34">
        <f t="shared" si="111"/>
        <v>1</v>
      </c>
      <c r="CA1023" s="28" t="s">
        <v>3405</v>
      </c>
      <c r="CB1023" s="34" t="b">
        <f t="shared" si="116"/>
        <v>0</v>
      </c>
      <c r="CC1023" s="34" t="b">
        <f t="shared" si="112"/>
        <v>0</v>
      </c>
      <c r="CD1023" s="34" t="b">
        <f t="array" ref="CD1023">ISNUMBER(SEARCH("Touch Screen",$AJ1023))</f>
        <v>0</v>
      </c>
      <c r="CE1023" s="34"/>
      <c r="CF1023" s="34"/>
      <c r="CG1023" s="32">
        <v>68</v>
      </c>
      <c r="CH1023" s="28">
        <v>0</v>
      </c>
      <c r="CI1023" s="33">
        <f>('2. AC Monitors'!$A$8*'1. Version 7 Dataset'!$R1023)+('1. Version 7 Dataset'!$V1023*'2. AC Monitors'!$B$8)+'2. AC Monitors'!$C$8</f>
        <v>111.04426000000001</v>
      </c>
      <c r="CJ1023" s="35">
        <f>BX1023-('2. AC Monitors'!$B$8*V1023)</f>
        <v>196.46183999999997</v>
      </c>
      <c r="CK1023" s="33">
        <f>IF($CH1023=0,CJ1023,CJ1023-('2. AC Monitors'!$A$15*'1. Version 7 Dataset'!$CG1023))</f>
        <v>196.46183999999997</v>
      </c>
      <c r="CL1023" s="33">
        <f>IF($CC1023=TRUE,'1. Version 7 Dataset'!CK1023-($CI1023*'2. AC Monitors'!$B$15),'1. Version 7 Dataset'!CK1023)</f>
        <v>196.46183999999997</v>
      </c>
      <c r="CM1023" s="33">
        <f>IF($CD1023=TRUE,CL1023-($CI1023*'2. AC Monitors'!$D$15),CL1023)</f>
        <v>196.46183999999997</v>
      </c>
      <c r="CN1023" s="33">
        <f>IF($CB1023=TRUE,CM1023-($CI1023*'2. AC Monitors'!$E$15),CM1023)</f>
        <v>196.46183999999997</v>
      </c>
      <c r="CO1023" s="33">
        <f>IF($CA1023="DC",CN1023+(CI1023*(1-'2. AC Monitors'!$D$21)),CN1023)</f>
        <v>196.46183999999997</v>
      </c>
      <c r="CP1023" s="35">
        <f>('2. AC Monitors'!$A$8*'1. Version 7 Dataset'!$R1023)+'2. AC Monitors'!$C$8</f>
        <v>102.22426</v>
      </c>
      <c r="CQ1023" s="35">
        <f t="shared" si="113"/>
        <v>0</v>
      </c>
      <c r="CR1023" s="33">
        <f>(IF(CD1023=TRUE,CI1023+(CI1023*'2. AC Monitors'!$D$15),'1. Version 7 Dataset'!CI1023))*0.85</f>
        <v>94.38762100000001</v>
      </c>
      <c r="CS1023" s="35">
        <f t="shared" si="114"/>
        <v>0</v>
      </c>
      <c r="CT1023" s="35">
        <f>($AZ1023*$R1023*'3. Signage Displays'!$A$7)+'3. Signage Displays'!$B$7*TANH('3. Signage Displays'!$C$7*('1. Version 7 Dataset'!$R1023+'3. Signage Displays'!$D$7)+'3. Signage Displays'!$E$7)+'3. Signage Displays'!$F$7</f>
        <v>71.192267942561983</v>
      </c>
      <c r="CU1023" s="36">
        <f>($AZ1023*$R1023*'3. Signage Displays'!$A$7)</f>
        <v>11.235856840000002</v>
      </c>
      <c r="CV1023" s="37">
        <f>BE1023-(AZ1023*R1023*'3. Signage Displays'!$A$7)</f>
        <v>55.124143159999996</v>
      </c>
      <c r="CW1023" s="37">
        <f>IF(CC1023=TRUE,CV1023-(CT1023*'3. Signage Displays'!$A$12),CV1023)</f>
        <v>55.124143159999996</v>
      </c>
      <c r="CX1023" s="38">
        <f>'3. Signage Displays'!$B$7*TANH('3. Signage Displays'!$C$7*('1. Version 7 Dataset'!R1023+'3. Signage Displays'!$D$7)+'3. Signage Displays'!$E$7)+'3. Signage Displays'!$F$7</f>
        <v>59.956411102561979</v>
      </c>
      <c r="CY1023" s="28">
        <f t="shared" si="115"/>
        <v>1</v>
      </c>
    </row>
    <row r="1024" spans="1:103" s="17" customFormat="1" ht="19.5" customHeight="1">
      <c r="A1024" s="28">
        <v>397</v>
      </c>
      <c r="B1024" s="29" t="s">
        <v>1871</v>
      </c>
      <c r="C1024" s="29" t="s">
        <v>2136</v>
      </c>
      <c r="D1024" s="29" t="s">
        <v>2137</v>
      </c>
      <c r="E1024" s="29" t="s">
        <v>1873</v>
      </c>
      <c r="F1024" s="29" t="s">
        <v>2138</v>
      </c>
      <c r="G1024" s="29" t="s">
        <v>2139</v>
      </c>
      <c r="H1024" s="29" t="s">
        <v>2140</v>
      </c>
      <c r="I1024" s="29" t="s">
        <v>554</v>
      </c>
      <c r="J1024" s="29" t="s">
        <v>79</v>
      </c>
      <c r="K1024" s="29"/>
      <c r="L1024" s="29" t="s">
        <v>80</v>
      </c>
      <c r="M1024" s="29"/>
      <c r="N1024" s="30">
        <v>1100</v>
      </c>
      <c r="O1024" s="30">
        <v>23.8</v>
      </c>
      <c r="P1024" s="30">
        <v>42.3</v>
      </c>
      <c r="Q1024" s="31">
        <v>48.5</v>
      </c>
      <c r="R1024" s="30">
        <v>1005.27</v>
      </c>
      <c r="S1024" s="30">
        <v>1.78</v>
      </c>
      <c r="T1024" s="30">
        <v>1080</v>
      </c>
      <c r="U1024" s="30">
        <v>1920</v>
      </c>
      <c r="V1024" s="32">
        <v>2.1</v>
      </c>
      <c r="W1024" s="30">
        <v>2063</v>
      </c>
      <c r="X1024" s="30">
        <v>60</v>
      </c>
      <c r="Y1024" s="30">
        <v>68</v>
      </c>
      <c r="Z1024" s="29" t="s">
        <v>150</v>
      </c>
      <c r="AA1024" s="29" t="s">
        <v>86</v>
      </c>
      <c r="AB1024" s="29"/>
      <c r="AC1024" s="29"/>
      <c r="AD1024" s="29" t="s">
        <v>84</v>
      </c>
      <c r="AE1024" s="29" t="s">
        <v>83</v>
      </c>
      <c r="AF1024" s="29" t="s">
        <v>2042</v>
      </c>
      <c r="AG1024" s="29" t="s">
        <v>1896</v>
      </c>
      <c r="AH1024" s="29" t="s">
        <v>2043</v>
      </c>
      <c r="AI1024" s="29"/>
      <c r="AJ1024" s="29" t="s">
        <v>2044</v>
      </c>
      <c r="AK1024" s="29" t="s">
        <v>737</v>
      </c>
      <c r="AL1024" s="29" t="s">
        <v>87</v>
      </c>
      <c r="AM1024" s="29" t="s">
        <v>1896</v>
      </c>
      <c r="AN1024" s="29" t="s">
        <v>2045</v>
      </c>
      <c r="AO1024" s="29" t="s">
        <v>514</v>
      </c>
      <c r="AP1024" s="29" t="s">
        <v>563</v>
      </c>
      <c r="AQ1024" s="29" t="s">
        <v>96</v>
      </c>
      <c r="AR1024" s="29"/>
      <c r="AS1024" s="29" t="s">
        <v>84</v>
      </c>
      <c r="AT1024" s="29" t="s">
        <v>121</v>
      </c>
      <c r="AU1024" s="29"/>
      <c r="AV1024" s="29"/>
      <c r="AW1024" s="29" t="s">
        <v>84</v>
      </c>
      <c r="AX1024" s="29" t="s">
        <v>84</v>
      </c>
      <c r="AY1024" s="30">
        <v>297</v>
      </c>
      <c r="AZ1024" s="30">
        <v>393.1</v>
      </c>
      <c r="BA1024" s="30">
        <v>291.89999999999998</v>
      </c>
      <c r="BB1024" s="30">
        <v>291.89999999999998</v>
      </c>
      <c r="BC1024" s="29"/>
      <c r="BD1024" s="29"/>
      <c r="BE1024" s="30">
        <v>77.52</v>
      </c>
      <c r="BF1024" s="30">
        <v>97.7</v>
      </c>
      <c r="BG1024" s="30">
        <v>0.34</v>
      </c>
      <c r="BH1024" s="30">
        <v>0.34</v>
      </c>
      <c r="BI1024" s="30">
        <v>3.5</v>
      </c>
      <c r="BJ1024" s="29"/>
      <c r="BK1024" s="29"/>
      <c r="BL1024" s="29"/>
      <c r="BM1024" s="29"/>
      <c r="BN1024" s="29"/>
      <c r="BO1024" s="29"/>
      <c r="BP1024" s="29"/>
      <c r="BQ1024" s="30">
        <v>0.35</v>
      </c>
      <c r="BR1024" s="30">
        <v>0.35</v>
      </c>
      <c r="BS1024" s="30">
        <v>76.680000000000007</v>
      </c>
      <c r="BT1024" s="29"/>
      <c r="BU1024" s="29"/>
      <c r="BV1024" s="30">
        <v>0</v>
      </c>
      <c r="BW1024" s="28">
        <v>397</v>
      </c>
      <c r="BX1024" s="33">
        <f t="shared" si="110"/>
        <v>239.61227999999997</v>
      </c>
      <c r="BY1024" s="34">
        <f>IF(COUNTIF($G$2:G1024,G1024)=1,1,0)</f>
        <v>1</v>
      </c>
      <c r="BZ1024" s="34">
        <f t="shared" si="111"/>
        <v>1</v>
      </c>
      <c r="CA1024" s="28" t="s">
        <v>3405</v>
      </c>
      <c r="CB1024" s="34" t="b">
        <f t="shared" si="116"/>
        <v>0</v>
      </c>
      <c r="CC1024" s="34" t="b">
        <f t="shared" si="112"/>
        <v>0</v>
      </c>
      <c r="CD1024" s="34" t="b">
        <f t="array" ref="CD1024">ISNUMBER(SEARCH("Touch Screen",$AJ1024))</f>
        <v>0</v>
      </c>
      <c r="CE1024" s="34"/>
      <c r="CF1024" s="34"/>
      <c r="CG1024" s="32">
        <v>68</v>
      </c>
      <c r="CH1024" s="28">
        <v>0</v>
      </c>
      <c r="CI1024" s="33">
        <f>('2. AC Monitors'!$A$8*'1. Version 7 Dataset'!$R1024)+('1. Version 7 Dataset'!$V1024*'2. AC Monitors'!$B$8)+'2. AC Monitors'!$C$8</f>
        <v>139.46294</v>
      </c>
      <c r="CJ1024" s="35">
        <f>BX1024-('2. AC Monitors'!$B$8*V1024)</f>
        <v>230.79227999999998</v>
      </c>
      <c r="CK1024" s="33">
        <f>IF($CH1024=0,CJ1024,CJ1024-('2. AC Monitors'!$A$15*'1. Version 7 Dataset'!$CG1024))</f>
        <v>230.79227999999998</v>
      </c>
      <c r="CL1024" s="33">
        <f>IF($CC1024=TRUE,'1. Version 7 Dataset'!CK1024-($CI1024*'2. AC Monitors'!$B$15),'1. Version 7 Dataset'!CK1024)</f>
        <v>230.79227999999998</v>
      </c>
      <c r="CM1024" s="33">
        <f>IF($CD1024=TRUE,CL1024-($CI1024*'2. AC Monitors'!$D$15),CL1024)</f>
        <v>230.79227999999998</v>
      </c>
      <c r="CN1024" s="33">
        <f>IF($CB1024=TRUE,CM1024-($CI1024*'2. AC Monitors'!$E$15),CM1024)</f>
        <v>230.79227999999998</v>
      </c>
      <c r="CO1024" s="33">
        <f>IF($CA1024="DC",CN1024+(CI1024*(1-'2. AC Monitors'!$D$21)),CN1024)</f>
        <v>230.79227999999998</v>
      </c>
      <c r="CP1024" s="35">
        <f>('2. AC Monitors'!$A$8*'1. Version 7 Dataset'!$R1024)+'2. AC Monitors'!$C$8</f>
        <v>130.64294000000001</v>
      </c>
      <c r="CQ1024" s="35">
        <f t="shared" si="113"/>
        <v>0</v>
      </c>
      <c r="CR1024" s="33">
        <f>(IF(CD1024=TRUE,CI1024+(CI1024*'2. AC Monitors'!$D$15),'1. Version 7 Dataset'!CI1024))*0.85</f>
        <v>118.543499</v>
      </c>
      <c r="CS1024" s="35">
        <f t="shared" si="114"/>
        <v>0</v>
      </c>
      <c r="CT1024" s="35">
        <f>($AZ1024*$R1024*'3. Signage Displays'!$A$7)+'3. Signage Displays'!$B$7*TANH('3. Signage Displays'!$C$7*('1. Version 7 Dataset'!$R1024+'3. Signage Displays'!$D$7)+'3. Signage Displays'!$E$7)+'3. Signage Displays'!$F$7</f>
        <v>87.674390244279621</v>
      </c>
      <c r="CU1024" s="36">
        <f>($AZ1024*$R1024*'3. Signage Displays'!$A$7)</f>
        <v>15.806865480000001</v>
      </c>
      <c r="CV1024" s="37">
        <f>BE1024-(AZ1024*R1024*'3. Signage Displays'!$A$7)</f>
        <v>61.713134519999997</v>
      </c>
      <c r="CW1024" s="37">
        <f>IF(CC1024=TRUE,CV1024-(CT1024*'3. Signage Displays'!$A$12),CV1024)</f>
        <v>61.713134519999997</v>
      </c>
      <c r="CX1024" s="38">
        <f>'3. Signage Displays'!$B$7*TANH('3. Signage Displays'!$C$7*('1. Version 7 Dataset'!R1024+'3. Signage Displays'!$D$7)+'3. Signage Displays'!$E$7)+'3. Signage Displays'!$F$7</f>
        <v>71.867524764279622</v>
      </c>
      <c r="CY1024" s="28">
        <f t="shared" si="115"/>
        <v>1</v>
      </c>
    </row>
    <row r="1025" spans="1:103" s="17" customFormat="1" ht="19.5" customHeight="1">
      <c r="A1025" s="28">
        <v>398</v>
      </c>
      <c r="B1025" s="29" t="s">
        <v>1871</v>
      </c>
      <c r="C1025" s="29" t="s">
        <v>2188</v>
      </c>
      <c r="D1025" s="29" t="s">
        <v>2189</v>
      </c>
      <c r="E1025" s="29" t="s">
        <v>1873</v>
      </c>
      <c r="F1025" s="29" t="s">
        <v>2190</v>
      </c>
      <c r="G1025" s="29" t="s">
        <v>2191</v>
      </c>
      <c r="H1025" s="29" t="s">
        <v>2192</v>
      </c>
      <c r="I1025" s="29" t="s">
        <v>554</v>
      </c>
      <c r="J1025" s="29" t="s">
        <v>79</v>
      </c>
      <c r="K1025" s="29"/>
      <c r="L1025" s="29" t="s">
        <v>80</v>
      </c>
      <c r="M1025" s="29"/>
      <c r="N1025" s="30">
        <v>1100</v>
      </c>
      <c r="O1025" s="30">
        <v>26.8</v>
      </c>
      <c r="P1025" s="30">
        <v>47.6</v>
      </c>
      <c r="Q1025" s="31">
        <v>54.6</v>
      </c>
      <c r="R1025" s="30">
        <v>1275.67</v>
      </c>
      <c r="S1025" s="30">
        <v>1.78</v>
      </c>
      <c r="T1025" s="30">
        <v>1080</v>
      </c>
      <c r="U1025" s="30">
        <v>1920</v>
      </c>
      <c r="V1025" s="32">
        <v>2.1</v>
      </c>
      <c r="W1025" s="30">
        <v>1626</v>
      </c>
      <c r="X1025" s="30">
        <v>60</v>
      </c>
      <c r="Y1025" s="30">
        <v>68</v>
      </c>
      <c r="Z1025" s="29" t="s">
        <v>150</v>
      </c>
      <c r="AA1025" s="29" t="s">
        <v>86</v>
      </c>
      <c r="AB1025" s="29"/>
      <c r="AC1025" s="29"/>
      <c r="AD1025" s="29" t="s">
        <v>84</v>
      </c>
      <c r="AE1025" s="29" t="s">
        <v>83</v>
      </c>
      <c r="AF1025" s="29" t="s">
        <v>2042</v>
      </c>
      <c r="AG1025" s="29" t="s">
        <v>1896</v>
      </c>
      <c r="AH1025" s="29" t="s">
        <v>2043</v>
      </c>
      <c r="AI1025" s="29"/>
      <c r="AJ1025" s="29" t="s">
        <v>2044</v>
      </c>
      <c r="AK1025" s="29" t="s">
        <v>737</v>
      </c>
      <c r="AL1025" s="29" t="s">
        <v>87</v>
      </c>
      <c r="AM1025" s="29" t="s">
        <v>1896</v>
      </c>
      <c r="AN1025" s="29" t="s">
        <v>2045</v>
      </c>
      <c r="AO1025" s="29" t="s">
        <v>514</v>
      </c>
      <c r="AP1025" s="29" t="s">
        <v>563</v>
      </c>
      <c r="AQ1025" s="29" t="s">
        <v>96</v>
      </c>
      <c r="AR1025" s="29"/>
      <c r="AS1025" s="29" t="s">
        <v>84</v>
      </c>
      <c r="AT1025" s="29" t="s">
        <v>121</v>
      </c>
      <c r="AU1025" s="29"/>
      <c r="AV1025" s="29"/>
      <c r="AW1025" s="29" t="s">
        <v>84</v>
      </c>
      <c r="AX1025" s="29" t="s">
        <v>84</v>
      </c>
      <c r="AY1025" s="30">
        <v>297</v>
      </c>
      <c r="AZ1025" s="30">
        <v>432.3</v>
      </c>
      <c r="BA1025" s="30">
        <v>352.7</v>
      </c>
      <c r="BB1025" s="30">
        <v>352.7</v>
      </c>
      <c r="BC1025" s="29"/>
      <c r="BD1025" s="29"/>
      <c r="BE1025" s="30">
        <v>91.75</v>
      </c>
      <c r="BF1025" s="30">
        <v>117.2</v>
      </c>
      <c r="BG1025" s="30">
        <v>0.42</v>
      </c>
      <c r="BH1025" s="30">
        <v>0.42</v>
      </c>
      <c r="BI1025" s="30">
        <v>3.5</v>
      </c>
      <c r="BJ1025" s="29"/>
      <c r="BK1025" s="29"/>
      <c r="BL1025" s="29"/>
      <c r="BM1025" s="29"/>
      <c r="BN1025" s="29"/>
      <c r="BO1025" s="29"/>
      <c r="BP1025" s="29"/>
      <c r="BQ1025" s="30">
        <v>0.48</v>
      </c>
      <c r="BR1025" s="30">
        <v>0.48</v>
      </c>
      <c r="BS1025" s="30">
        <v>92.23</v>
      </c>
      <c r="BT1025" s="29"/>
      <c r="BU1025" s="29"/>
      <c r="BV1025" s="30">
        <v>0</v>
      </c>
      <c r="BW1025" s="28">
        <v>398</v>
      </c>
      <c r="BX1025" s="33">
        <f t="shared" si="110"/>
        <v>283.69698</v>
      </c>
      <c r="BY1025" s="34">
        <f>IF(COUNTIF($G$2:G1025,G1025)=1,1,0)</f>
        <v>1</v>
      </c>
      <c r="BZ1025" s="34">
        <f t="shared" si="111"/>
        <v>1</v>
      </c>
      <c r="CA1025" s="28" t="s">
        <v>3405</v>
      </c>
      <c r="CB1025" s="34" t="b">
        <f t="shared" si="116"/>
        <v>0</v>
      </c>
      <c r="CC1025" s="34" t="b">
        <f t="shared" si="112"/>
        <v>0</v>
      </c>
      <c r="CD1025" s="34" t="b">
        <f t="array" ref="CD1025">ISNUMBER(SEARCH("Touch Screen",$AJ1025))</f>
        <v>0</v>
      </c>
      <c r="CE1025" s="34"/>
      <c r="CF1025" s="34"/>
      <c r="CG1025" s="32">
        <v>68</v>
      </c>
      <c r="CH1025" s="28">
        <v>0</v>
      </c>
      <c r="CI1025" s="33">
        <f>('2. AC Monitors'!$A$8*'1. Version 7 Dataset'!$R1025)+('1. Version 7 Dataset'!$V1025*'2. AC Monitors'!$B$8)+'2. AC Monitors'!$C$8</f>
        <v>172.45174</v>
      </c>
      <c r="CJ1025" s="35">
        <f>BX1025-('2. AC Monitors'!$B$8*V1025)</f>
        <v>274.87698</v>
      </c>
      <c r="CK1025" s="33">
        <f>IF($CH1025=0,CJ1025,CJ1025-('2. AC Monitors'!$A$15*'1. Version 7 Dataset'!$CG1025))</f>
        <v>274.87698</v>
      </c>
      <c r="CL1025" s="33">
        <f>IF($CC1025=TRUE,'1. Version 7 Dataset'!CK1025-($CI1025*'2. AC Monitors'!$B$15),'1. Version 7 Dataset'!CK1025)</f>
        <v>274.87698</v>
      </c>
      <c r="CM1025" s="33">
        <f>IF($CD1025=TRUE,CL1025-($CI1025*'2. AC Monitors'!$D$15),CL1025)</f>
        <v>274.87698</v>
      </c>
      <c r="CN1025" s="33">
        <f>IF($CB1025=TRUE,CM1025-($CI1025*'2. AC Monitors'!$E$15),CM1025)</f>
        <v>274.87698</v>
      </c>
      <c r="CO1025" s="33">
        <f>IF($CA1025="DC",CN1025+(CI1025*(1-'2. AC Monitors'!$D$21)),CN1025)</f>
        <v>274.87698</v>
      </c>
      <c r="CP1025" s="35">
        <f>('2. AC Monitors'!$A$8*'1. Version 7 Dataset'!$R1025)+'2. AC Monitors'!$C$8</f>
        <v>163.63174000000001</v>
      </c>
      <c r="CQ1025" s="35">
        <f t="shared" si="113"/>
        <v>0</v>
      </c>
      <c r="CR1025" s="33">
        <f>(IF(CD1025=TRUE,CI1025+(CI1025*'2. AC Monitors'!$D$15),'1. Version 7 Dataset'!CI1025))*0.85</f>
        <v>146.583979</v>
      </c>
      <c r="CS1025" s="35">
        <f t="shared" si="114"/>
        <v>0</v>
      </c>
      <c r="CT1025" s="35">
        <f>($AZ1025*$R1025*'3. Signage Displays'!$A$7)+'3. Signage Displays'!$B$7*TANH('3. Signage Displays'!$C$7*('1. Version 7 Dataset'!$R1025+'3. Signage Displays'!$D$7)+'3. Signage Displays'!$E$7)+'3. Signage Displays'!$F$7</f>
        <v>106.31975086815501</v>
      </c>
      <c r="CU1025" s="36">
        <f>($AZ1025*$R1025*'3. Signage Displays'!$A$7)</f>
        <v>22.058885640000003</v>
      </c>
      <c r="CV1025" s="37">
        <f>BE1025-(AZ1025*R1025*'3. Signage Displays'!$A$7)</f>
        <v>69.69111436</v>
      </c>
      <c r="CW1025" s="37">
        <f>IF(CC1025=TRUE,CV1025-(CT1025*'3. Signage Displays'!$A$12),CV1025)</f>
        <v>69.69111436</v>
      </c>
      <c r="CX1025" s="38">
        <f>'3. Signage Displays'!$B$7*TANH('3. Signage Displays'!$C$7*('1. Version 7 Dataset'!R1025+'3. Signage Displays'!$D$7)+'3. Signage Displays'!$E$7)+'3. Signage Displays'!$F$7</f>
        <v>84.260865228155012</v>
      </c>
      <c r="CY1025" s="28">
        <f t="shared" si="115"/>
        <v>1</v>
      </c>
    </row>
    <row r="1026" spans="1:103" s="17" customFormat="1" ht="19.5" customHeight="1">
      <c r="A1026" s="28">
        <v>415</v>
      </c>
      <c r="B1026" s="29" t="s">
        <v>2653</v>
      </c>
      <c r="C1026" s="29" t="s">
        <v>2656</v>
      </c>
      <c r="D1026" s="29" t="s">
        <v>2656</v>
      </c>
      <c r="E1026" s="29" t="s">
        <v>2655</v>
      </c>
      <c r="F1026" s="29" t="s">
        <v>2656</v>
      </c>
      <c r="G1026" s="29" t="s">
        <v>2656</v>
      </c>
      <c r="H1026" s="29"/>
      <c r="I1026" s="29" t="s">
        <v>554</v>
      </c>
      <c r="J1026" s="29" t="s">
        <v>88</v>
      </c>
      <c r="K1026" s="29" t="s">
        <v>158</v>
      </c>
      <c r="L1026" s="29" t="s">
        <v>80</v>
      </c>
      <c r="M1026" s="29" t="s">
        <v>105</v>
      </c>
      <c r="N1026" s="30">
        <v>4000</v>
      </c>
      <c r="O1026" s="30">
        <v>34.1</v>
      </c>
      <c r="P1026" s="30">
        <v>60.6</v>
      </c>
      <c r="Q1026" s="31">
        <v>70</v>
      </c>
      <c r="R1026" s="30">
        <v>2067.31</v>
      </c>
      <c r="S1026" s="30">
        <v>1.78</v>
      </c>
      <c r="T1026" s="30">
        <v>1080</v>
      </c>
      <c r="U1026" s="30">
        <v>1920</v>
      </c>
      <c r="V1026" s="32">
        <v>2.1</v>
      </c>
      <c r="W1026" s="30">
        <v>1003</v>
      </c>
      <c r="X1026" s="30">
        <v>60</v>
      </c>
      <c r="Y1026" s="30">
        <v>31.2</v>
      </c>
      <c r="Z1026" s="29" t="s">
        <v>86</v>
      </c>
      <c r="AA1026" s="29" t="s">
        <v>86</v>
      </c>
      <c r="AB1026" s="29"/>
      <c r="AC1026" s="29"/>
      <c r="AD1026" s="29" t="s">
        <v>84</v>
      </c>
      <c r="AE1026" s="29" t="s">
        <v>84</v>
      </c>
      <c r="AF1026" s="29" t="s">
        <v>2657</v>
      </c>
      <c r="AG1026" s="29" t="s">
        <v>2658</v>
      </c>
      <c r="AH1026" s="29" t="s">
        <v>736</v>
      </c>
      <c r="AI1026" s="29" t="s">
        <v>105</v>
      </c>
      <c r="AJ1026" s="29" t="s">
        <v>736</v>
      </c>
      <c r="AK1026" s="29" t="s">
        <v>737</v>
      </c>
      <c r="AL1026" s="29" t="s">
        <v>762</v>
      </c>
      <c r="AM1026" s="29" t="s">
        <v>2658</v>
      </c>
      <c r="AN1026" s="29" t="s">
        <v>86</v>
      </c>
      <c r="AO1026" s="29" t="s">
        <v>86</v>
      </c>
      <c r="AP1026" s="29" t="s">
        <v>563</v>
      </c>
      <c r="AQ1026" s="29" t="s">
        <v>96</v>
      </c>
      <c r="AR1026" s="29" t="s">
        <v>105</v>
      </c>
      <c r="AS1026" s="29" t="s">
        <v>84</v>
      </c>
      <c r="AT1026" s="29" t="s">
        <v>89</v>
      </c>
      <c r="AU1026" s="29" t="s">
        <v>105</v>
      </c>
      <c r="AV1026" s="30">
        <v>120</v>
      </c>
      <c r="AW1026" s="29" t="s">
        <v>84</v>
      </c>
      <c r="AX1026" s="29" t="s">
        <v>83</v>
      </c>
      <c r="AY1026" s="30">
        <v>350</v>
      </c>
      <c r="AZ1026" s="30">
        <v>302.10000000000002</v>
      </c>
      <c r="BA1026" s="30">
        <v>137</v>
      </c>
      <c r="BB1026" s="30">
        <v>227.5</v>
      </c>
      <c r="BC1026" s="29"/>
      <c r="BD1026" s="29"/>
      <c r="BE1026" s="30">
        <v>132.06</v>
      </c>
      <c r="BF1026" s="30">
        <v>140.69999999999999</v>
      </c>
      <c r="BG1026" s="30">
        <v>0.39</v>
      </c>
      <c r="BH1026" s="30">
        <v>0.35</v>
      </c>
      <c r="BI1026" s="30">
        <v>3.5</v>
      </c>
      <c r="BJ1026" s="30">
        <v>0.01</v>
      </c>
      <c r="BK1026" s="29"/>
      <c r="BL1026" s="29"/>
      <c r="BM1026" s="29"/>
      <c r="BN1026" s="29"/>
      <c r="BO1026" s="29"/>
      <c r="BP1026" s="30">
        <v>0.01</v>
      </c>
      <c r="BQ1026" s="30">
        <v>0.5</v>
      </c>
      <c r="BR1026" s="30">
        <v>0.49</v>
      </c>
      <c r="BS1026" s="30">
        <v>131.16999999999999</v>
      </c>
      <c r="BT1026" s="29"/>
      <c r="BU1026" s="29"/>
      <c r="BV1026" s="30">
        <v>2</v>
      </c>
      <c r="BW1026" s="28">
        <v>415</v>
      </c>
      <c r="BX1026" s="33">
        <f t="shared" ref="BX1026:BX1089" si="117">8.76*((0.65*BG1026)+(0.35*BE1026))</f>
        <v>407.11661999999995</v>
      </c>
      <c r="BY1026" s="34">
        <f>IF(COUNTIF($G$2:G1026,G1026)=1,1,0)</f>
        <v>1</v>
      </c>
      <c r="BZ1026" s="34">
        <f t="shared" ref="BZ1026:BZ1089" si="118">IF(V1026&lt;3.6,1,2)</f>
        <v>1</v>
      </c>
      <c r="CA1026" s="28" t="s">
        <v>3405</v>
      </c>
      <c r="CB1026" s="34" t="b">
        <f t="shared" si="116"/>
        <v>0</v>
      </c>
      <c r="CC1026" s="34" t="b">
        <f t="shared" ref="CC1026:CC1089" si="119">ISNUMBER(SEARCH("Automatic Brightness Control",AJ1026))</f>
        <v>0</v>
      </c>
      <c r="CD1026" s="34" t="b">
        <f t="array" ref="CD1026">ISNUMBER(SEARCH("Touch Screen",$AJ1026))</f>
        <v>1</v>
      </c>
      <c r="CE1026" s="34"/>
      <c r="CF1026" s="34"/>
      <c r="CG1026" s="32">
        <v>31.2</v>
      </c>
      <c r="CH1026" s="28">
        <v>0</v>
      </c>
      <c r="CI1026" s="33">
        <f>('2. AC Monitors'!$A$8*'1. Version 7 Dataset'!$R1026)+('1. Version 7 Dataset'!$V1026*'2. AC Monitors'!$B$8)+'2. AC Monitors'!$C$8</f>
        <v>269.03181999999998</v>
      </c>
      <c r="CJ1026" s="35">
        <f>BX1026-('2. AC Monitors'!$B$8*V1026)</f>
        <v>398.29661999999996</v>
      </c>
      <c r="CK1026" s="33">
        <f>IF($CH1026=0,CJ1026,CJ1026-('2. AC Monitors'!$A$15*'1. Version 7 Dataset'!$CG1026))</f>
        <v>398.29661999999996</v>
      </c>
      <c r="CL1026" s="33">
        <f>IF($CC1026=TRUE,'1. Version 7 Dataset'!CK1026-($CI1026*'2. AC Monitors'!$B$15),'1. Version 7 Dataset'!CK1026)</f>
        <v>398.29661999999996</v>
      </c>
      <c r="CM1026" s="33">
        <f>IF($CD1026=TRUE,CL1026-($CI1026*'2. AC Monitors'!$D$15),CL1026)</f>
        <v>357.94184699999994</v>
      </c>
      <c r="CN1026" s="33">
        <f>IF($CB1026=TRUE,CM1026-($CI1026*'2. AC Monitors'!$E$15),CM1026)</f>
        <v>357.94184699999994</v>
      </c>
      <c r="CO1026" s="33">
        <f>IF($CA1026="DC",CN1026+(CI1026*(1-'2. AC Monitors'!$D$21)),CN1026)</f>
        <v>357.94184699999994</v>
      </c>
      <c r="CP1026" s="35">
        <f>('2. AC Monitors'!$A$8*'1. Version 7 Dataset'!$R1026)+'2. AC Monitors'!$C$8</f>
        <v>260.21181999999999</v>
      </c>
      <c r="CQ1026" s="35">
        <f t="shared" ref="CQ1026:CQ1089" si="120">IF(CN1026&lt;=CP1026,1,0)</f>
        <v>0</v>
      </c>
      <c r="CR1026" s="33">
        <f>(IF(CD1026=TRUE,CI1026+(CI1026*'2. AC Monitors'!$D$15),'1. Version 7 Dataset'!CI1026))*0.85</f>
        <v>262.97860404999994</v>
      </c>
      <c r="CS1026" s="35">
        <f t="shared" si="114"/>
        <v>0</v>
      </c>
      <c r="CT1026" s="35">
        <f>($AZ1026*$R1026*'3. Signage Displays'!$A$7)+'3. Signage Displays'!$B$7*TANH('3. Signage Displays'!$C$7*('1. Version 7 Dataset'!$R1026+'3. Signage Displays'!$D$7)+'3. Signage Displays'!$E$7)+'3. Signage Displays'!$F$7</f>
        <v>136.05135589870599</v>
      </c>
      <c r="CU1026" s="36">
        <f>($AZ1026*$R1026*'3. Signage Displays'!$A$7)</f>
        <v>24.981374040000002</v>
      </c>
      <c r="CV1026" s="37">
        <f>BE1026-(AZ1026*R1026*'3. Signage Displays'!$A$7)</f>
        <v>107.07862596</v>
      </c>
      <c r="CW1026" s="37">
        <f>IF(CC1026=TRUE,CV1026-(CT1026*'3. Signage Displays'!$A$12),CV1026)</f>
        <v>107.07862596</v>
      </c>
      <c r="CX1026" s="38">
        <f>'3. Signage Displays'!$B$7*TANH('3. Signage Displays'!$C$7*('1. Version 7 Dataset'!R1026+'3. Signage Displays'!$D$7)+'3. Signage Displays'!$E$7)+'3. Signage Displays'!$F$7</f>
        <v>111.069981858706</v>
      </c>
      <c r="CY1026" s="28">
        <f t="shared" si="115"/>
        <v>1</v>
      </c>
    </row>
    <row r="1027" spans="1:103" s="17" customFormat="1" ht="19.5" customHeight="1">
      <c r="A1027" s="28">
        <v>421</v>
      </c>
      <c r="B1027" s="29" t="s">
        <v>2231</v>
      </c>
      <c r="C1027" s="29" t="s">
        <v>2498</v>
      </c>
      <c r="D1027" s="29" t="s">
        <v>2498</v>
      </c>
      <c r="E1027" s="29" t="s">
        <v>2234</v>
      </c>
      <c r="F1027" s="29" t="s">
        <v>2498</v>
      </c>
      <c r="G1027" s="29" t="s">
        <v>2498</v>
      </c>
      <c r="H1027" s="29"/>
      <c r="I1027" s="29" t="s">
        <v>554</v>
      </c>
      <c r="J1027" s="29" t="s">
        <v>88</v>
      </c>
      <c r="K1027" s="29" t="s">
        <v>158</v>
      </c>
      <c r="L1027" s="29" t="s">
        <v>80</v>
      </c>
      <c r="M1027" s="29" t="s">
        <v>105</v>
      </c>
      <c r="N1027" s="30">
        <v>1400</v>
      </c>
      <c r="O1027" s="30">
        <v>26.8</v>
      </c>
      <c r="P1027" s="30">
        <v>47.6</v>
      </c>
      <c r="Q1027" s="31">
        <v>55</v>
      </c>
      <c r="R1027" s="30">
        <v>1275.67</v>
      </c>
      <c r="S1027" s="30">
        <v>1.78</v>
      </c>
      <c r="T1027" s="30">
        <v>1080</v>
      </c>
      <c r="U1027" s="30">
        <v>1920</v>
      </c>
      <c r="V1027" s="32">
        <v>2.1</v>
      </c>
      <c r="W1027" s="30">
        <v>1625</v>
      </c>
      <c r="X1027" s="30">
        <v>60</v>
      </c>
      <c r="Y1027" s="30">
        <v>33.6</v>
      </c>
      <c r="Z1027" s="29" t="s">
        <v>81</v>
      </c>
      <c r="AA1027" s="29" t="s">
        <v>86</v>
      </c>
      <c r="AB1027" s="29"/>
      <c r="AC1027" s="29"/>
      <c r="AD1027" s="29" t="s">
        <v>84</v>
      </c>
      <c r="AE1027" s="29" t="s">
        <v>83</v>
      </c>
      <c r="AF1027" s="29" t="s">
        <v>2499</v>
      </c>
      <c r="AG1027" s="29" t="s">
        <v>758</v>
      </c>
      <c r="AH1027" s="29" t="s">
        <v>759</v>
      </c>
      <c r="AI1027" s="29" t="s">
        <v>105</v>
      </c>
      <c r="AJ1027" s="29" t="s">
        <v>759</v>
      </c>
      <c r="AK1027" s="29" t="s">
        <v>737</v>
      </c>
      <c r="AL1027" s="29" t="s">
        <v>87</v>
      </c>
      <c r="AM1027" s="29" t="s">
        <v>758</v>
      </c>
      <c r="AN1027" s="29" t="s">
        <v>86</v>
      </c>
      <c r="AO1027" s="29" t="s">
        <v>86</v>
      </c>
      <c r="AP1027" s="29" t="s">
        <v>563</v>
      </c>
      <c r="AQ1027" s="29" t="s">
        <v>96</v>
      </c>
      <c r="AR1027" s="29" t="s">
        <v>105</v>
      </c>
      <c r="AS1027" s="29" t="s">
        <v>84</v>
      </c>
      <c r="AT1027" s="29" t="s">
        <v>89</v>
      </c>
      <c r="AU1027" s="29" t="s">
        <v>105</v>
      </c>
      <c r="AV1027" s="30">
        <v>5</v>
      </c>
      <c r="AW1027" s="29" t="s">
        <v>84</v>
      </c>
      <c r="AX1027" s="29" t="s">
        <v>83</v>
      </c>
      <c r="AY1027" s="30">
        <v>500</v>
      </c>
      <c r="AZ1027" s="30">
        <v>403.2</v>
      </c>
      <c r="BA1027" s="30">
        <v>351.1</v>
      </c>
      <c r="BB1027" s="30">
        <v>325</v>
      </c>
      <c r="BC1027" s="29"/>
      <c r="BD1027" s="29"/>
      <c r="BE1027" s="30">
        <v>97.22</v>
      </c>
      <c r="BF1027" s="30">
        <v>115.7</v>
      </c>
      <c r="BG1027" s="30">
        <v>1.28</v>
      </c>
      <c r="BH1027" s="30">
        <v>1.28</v>
      </c>
      <c r="BI1027" s="30">
        <v>3.5</v>
      </c>
      <c r="BJ1027" s="30">
        <v>0</v>
      </c>
      <c r="BK1027" s="29"/>
      <c r="BL1027" s="29"/>
      <c r="BM1027" s="29"/>
      <c r="BN1027" s="29"/>
      <c r="BO1027" s="29"/>
      <c r="BP1027" s="30">
        <v>0</v>
      </c>
      <c r="BQ1027" s="30">
        <v>1.33</v>
      </c>
      <c r="BR1027" s="30">
        <v>1.33</v>
      </c>
      <c r="BS1027" s="30">
        <v>100.25</v>
      </c>
      <c r="BT1027" s="29"/>
      <c r="BU1027" s="29"/>
      <c r="BV1027" s="30">
        <v>0</v>
      </c>
      <c r="BW1027" s="28">
        <v>421</v>
      </c>
      <c r="BX1027" s="33">
        <f t="shared" si="117"/>
        <v>305.36483999999996</v>
      </c>
      <c r="BY1027" s="34">
        <f>IF(COUNTIF($G$2:G1027,G1027)=1,1,0)</f>
        <v>1</v>
      </c>
      <c r="BZ1027" s="34">
        <f t="shared" si="118"/>
        <v>1</v>
      </c>
      <c r="CA1027" s="28" t="s">
        <v>3405</v>
      </c>
      <c r="CB1027" s="34" t="b">
        <f t="shared" si="116"/>
        <v>0</v>
      </c>
      <c r="CC1027" s="34" t="b">
        <f t="shared" si="119"/>
        <v>0</v>
      </c>
      <c r="CD1027" s="34" t="b">
        <f t="array" ref="CD1027">ISNUMBER(SEARCH("Touch Screen",$AJ1027))</f>
        <v>0</v>
      </c>
      <c r="CE1027" s="34"/>
      <c r="CF1027" s="34"/>
      <c r="CG1027" s="32">
        <v>33.6</v>
      </c>
      <c r="CH1027" s="28">
        <v>0</v>
      </c>
      <c r="CI1027" s="33">
        <f>('2. AC Monitors'!$A$8*'1. Version 7 Dataset'!$R1027)+('1. Version 7 Dataset'!$V1027*'2. AC Monitors'!$B$8)+'2. AC Monitors'!$C$8</f>
        <v>172.45174</v>
      </c>
      <c r="CJ1027" s="35">
        <f>BX1027-('2. AC Monitors'!$B$8*V1027)</f>
        <v>296.54483999999997</v>
      </c>
      <c r="CK1027" s="33">
        <f>IF($CH1027=0,CJ1027,CJ1027-('2. AC Monitors'!$A$15*'1. Version 7 Dataset'!$CG1027))</f>
        <v>296.54483999999997</v>
      </c>
      <c r="CL1027" s="33">
        <f>IF($CC1027=TRUE,'1. Version 7 Dataset'!CK1027-($CI1027*'2. AC Monitors'!$B$15),'1. Version 7 Dataset'!CK1027)</f>
        <v>296.54483999999997</v>
      </c>
      <c r="CM1027" s="33">
        <f>IF($CD1027=TRUE,CL1027-($CI1027*'2. AC Monitors'!$D$15),CL1027)</f>
        <v>296.54483999999997</v>
      </c>
      <c r="CN1027" s="33">
        <f>IF($CB1027=TRUE,CM1027-($CI1027*'2. AC Monitors'!$E$15),CM1027)</f>
        <v>296.54483999999997</v>
      </c>
      <c r="CO1027" s="33">
        <f>IF($CA1027="DC",CN1027+(CI1027*(1-'2. AC Monitors'!$D$21)),CN1027)</f>
        <v>296.54483999999997</v>
      </c>
      <c r="CP1027" s="35">
        <f>('2. AC Monitors'!$A$8*'1. Version 7 Dataset'!$R1027)+'2. AC Monitors'!$C$8</f>
        <v>163.63174000000001</v>
      </c>
      <c r="CQ1027" s="35">
        <f t="shared" si="120"/>
        <v>0</v>
      </c>
      <c r="CR1027" s="33">
        <f>(IF(CD1027=TRUE,CI1027+(CI1027*'2. AC Monitors'!$D$15),'1. Version 7 Dataset'!CI1027))*0.85</f>
        <v>146.583979</v>
      </c>
      <c r="CS1027" s="35">
        <f t="shared" ref="CS1027:CS1090" si="121">IF(BX1027&lt;=CR1027,1,0)</f>
        <v>0</v>
      </c>
      <c r="CT1027" s="35">
        <f>($AZ1027*$R1027*'3. Signage Displays'!$A$7)+'3. Signage Displays'!$B$7*TANH('3. Signage Displays'!$C$7*('1. Version 7 Dataset'!$R1027+'3. Signage Displays'!$D$7)+'3. Signage Displays'!$E$7)+'3. Signage Displays'!$F$7</f>
        <v>104.83487098815502</v>
      </c>
      <c r="CU1027" s="36">
        <f>($AZ1027*$R1027*'3. Signage Displays'!$A$7)</f>
        <v>20.574005760000002</v>
      </c>
      <c r="CV1027" s="37">
        <f>BE1027-(AZ1027*R1027*'3. Signage Displays'!$A$7)</f>
        <v>76.645994239999993</v>
      </c>
      <c r="CW1027" s="37">
        <f>IF(CC1027=TRUE,CV1027-(CT1027*'3. Signage Displays'!$A$12),CV1027)</f>
        <v>76.645994239999993</v>
      </c>
      <c r="CX1027" s="38">
        <f>'3. Signage Displays'!$B$7*TANH('3. Signage Displays'!$C$7*('1. Version 7 Dataset'!R1027+'3. Signage Displays'!$D$7)+'3. Signage Displays'!$E$7)+'3. Signage Displays'!$F$7</f>
        <v>84.260865228155012</v>
      </c>
      <c r="CY1027" s="28">
        <f t="shared" ref="CY1027:CY1090" si="122">IF(CW1027&lt;=CX1027,1,0)</f>
        <v>1</v>
      </c>
    </row>
    <row r="1028" spans="1:103" s="17" customFormat="1" ht="19.5" customHeight="1">
      <c r="A1028" s="28">
        <v>447</v>
      </c>
      <c r="B1028" s="29" t="s">
        <v>2813</v>
      </c>
      <c r="C1028" s="29" t="s">
        <v>2814</v>
      </c>
      <c r="D1028" s="29" t="s">
        <v>2814</v>
      </c>
      <c r="E1028" s="29" t="s">
        <v>2815</v>
      </c>
      <c r="F1028" s="29" t="s">
        <v>2814</v>
      </c>
      <c r="G1028" s="29" t="s">
        <v>2814</v>
      </c>
      <c r="H1028" s="29"/>
      <c r="I1028" s="29" t="s">
        <v>554</v>
      </c>
      <c r="J1028" s="29" t="s">
        <v>88</v>
      </c>
      <c r="K1028" s="29" t="s">
        <v>2816</v>
      </c>
      <c r="L1028" s="29" t="s">
        <v>80</v>
      </c>
      <c r="M1028" s="29"/>
      <c r="N1028" s="30">
        <v>5000</v>
      </c>
      <c r="O1028" s="30">
        <v>19.100000000000001</v>
      </c>
      <c r="P1028" s="30">
        <v>34.6</v>
      </c>
      <c r="Q1028" s="31">
        <v>39.5</v>
      </c>
      <c r="R1028" s="30">
        <v>660.63</v>
      </c>
      <c r="S1028" s="30">
        <v>1.78</v>
      </c>
      <c r="T1028" s="30">
        <v>1920</v>
      </c>
      <c r="U1028" s="30">
        <v>1080</v>
      </c>
      <c r="V1028" s="32">
        <v>2.1</v>
      </c>
      <c r="W1028" s="30">
        <v>3139</v>
      </c>
      <c r="X1028" s="30">
        <v>60</v>
      </c>
      <c r="Y1028" s="30">
        <v>0.7</v>
      </c>
      <c r="Z1028" s="29" t="s">
        <v>150</v>
      </c>
      <c r="AA1028" s="29" t="s">
        <v>86</v>
      </c>
      <c r="AB1028" s="29"/>
      <c r="AC1028" s="29"/>
      <c r="AD1028" s="29" t="s">
        <v>84</v>
      </c>
      <c r="AE1028" s="29" t="s">
        <v>83</v>
      </c>
      <c r="AF1028" s="29" t="s">
        <v>815</v>
      </c>
      <c r="AG1028" s="29" t="s">
        <v>2817</v>
      </c>
      <c r="AH1028" s="29" t="s">
        <v>318</v>
      </c>
      <c r="AI1028" s="29"/>
      <c r="AJ1028" s="29" t="s">
        <v>318</v>
      </c>
      <c r="AK1028" s="29" t="s">
        <v>318</v>
      </c>
      <c r="AL1028" s="29" t="s">
        <v>87</v>
      </c>
      <c r="AM1028" s="29" t="s">
        <v>2817</v>
      </c>
      <c r="AN1028" s="29" t="s">
        <v>86</v>
      </c>
      <c r="AO1028" s="29" t="s">
        <v>86</v>
      </c>
      <c r="AP1028" s="29" t="s">
        <v>88</v>
      </c>
      <c r="AQ1028" s="29" t="s">
        <v>96</v>
      </c>
      <c r="AR1028" s="29"/>
      <c r="AS1028" s="29" t="s">
        <v>84</v>
      </c>
      <c r="AT1028" s="29" t="s">
        <v>89</v>
      </c>
      <c r="AU1028" s="29"/>
      <c r="AV1028" s="29"/>
      <c r="AW1028" s="29" t="s">
        <v>84</v>
      </c>
      <c r="AX1028" s="29" t="s">
        <v>83</v>
      </c>
      <c r="AY1028" s="30">
        <v>210</v>
      </c>
      <c r="AZ1028" s="30">
        <v>180.7</v>
      </c>
      <c r="BA1028" s="30">
        <v>180.7</v>
      </c>
      <c r="BB1028" s="30">
        <v>180.7</v>
      </c>
      <c r="BC1028" s="29"/>
      <c r="BD1028" s="29"/>
      <c r="BE1028" s="30">
        <v>56</v>
      </c>
      <c r="BF1028" s="29"/>
      <c r="BG1028" s="30">
        <v>0.99</v>
      </c>
      <c r="BH1028" s="29"/>
      <c r="BI1028" s="29"/>
      <c r="BJ1028" s="30">
        <v>0</v>
      </c>
      <c r="BK1028" s="29"/>
      <c r="BL1028" s="29"/>
      <c r="BM1028" s="29"/>
      <c r="BN1028" s="29"/>
      <c r="BO1028" s="29"/>
      <c r="BP1028" s="29"/>
      <c r="BQ1028" s="30">
        <v>0.99</v>
      </c>
      <c r="BR1028" s="29"/>
      <c r="BS1028" s="30">
        <v>56.9</v>
      </c>
      <c r="BT1028" s="29"/>
      <c r="BU1028" s="29"/>
      <c r="BV1028" s="30">
        <v>0</v>
      </c>
      <c r="BW1028" s="28">
        <v>447</v>
      </c>
      <c r="BX1028" s="33">
        <f t="shared" si="117"/>
        <v>177.33305999999996</v>
      </c>
      <c r="BY1028" s="34">
        <f>IF(COUNTIF($G$2:G1028,G1028)=1,1,0)</f>
        <v>1</v>
      </c>
      <c r="BZ1028" s="34">
        <f t="shared" si="118"/>
        <v>1</v>
      </c>
      <c r="CA1028" s="28" t="s">
        <v>3405</v>
      </c>
      <c r="CB1028" s="34" t="b">
        <f t="shared" si="116"/>
        <v>0</v>
      </c>
      <c r="CC1028" s="34" t="b">
        <f t="shared" si="119"/>
        <v>0</v>
      </c>
      <c r="CD1028" s="34" t="b">
        <f t="array" ref="CD1028">ISNUMBER(SEARCH("Touch Screen",$AJ1028))</f>
        <v>1</v>
      </c>
      <c r="CE1028" s="34"/>
      <c r="CF1028" s="34"/>
      <c r="CG1028" s="32">
        <v>0.7</v>
      </c>
      <c r="CH1028" s="28">
        <v>0</v>
      </c>
      <c r="CI1028" s="33">
        <f>('2. AC Monitors'!$A$8*'1. Version 7 Dataset'!$R1028)+('1. Version 7 Dataset'!$V1028*'2. AC Monitors'!$B$8)+'2. AC Monitors'!$C$8</f>
        <v>97.416859999999986</v>
      </c>
      <c r="CJ1028" s="35">
        <f>BX1028-('2. AC Monitors'!$B$8*V1028)</f>
        <v>168.51305999999997</v>
      </c>
      <c r="CK1028" s="33">
        <f>IF($CH1028=0,CJ1028,CJ1028-('2. AC Monitors'!$A$15*'1. Version 7 Dataset'!$CG1028))</f>
        <v>168.51305999999997</v>
      </c>
      <c r="CL1028" s="33">
        <f>IF($CC1028=TRUE,'1. Version 7 Dataset'!CK1028-($CI1028*'2. AC Monitors'!$B$15),'1. Version 7 Dataset'!CK1028)</f>
        <v>168.51305999999997</v>
      </c>
      <c r="CM1028" s="33">
        <f>IF($CD1028=TRUE,CL1028-($CI1028*'2. AC Monitors'!$D$15),CL1028)</f>
        <v>153.90053099999997</v>
      </c>
      <c r="CN1028" s="33">
        <f>IF($CB1028=TRUE,CM1028-($CI1028*'2. AC Monitors'!$E$15),CM1028)</f>
        <v>153.90053099999997</v>
      </c>
      <c r="CO1028" s="33">
        <f>IF($CA1028="DC",CN1028+(CI1028*(1-'2. AC Monitors'!$D$21)),CN1028)</f>
        <v>153.90053099999997</v>
      </c>
      <c r="CP1028" s="35">
        <f>('2. AC Monitors'!$A$8*'1. Version 7 Dataset'!$R1028)+'2. AC Monitors'!$C$8</f>
        <v>88.596859999999992</v>
      </c>
      <c r="CQ1028" s="35">
        <f t="shared" si="120"/>
        <v>0</v>
      </c>
      <c r="CR1028" s="33">
        <f>(IF(CD1028=TRUE,CI1028+(CI1028*'2. AC Monitors'!$D$15),'1. Version 7 Dataset'!CI1028))*0.85</f>
        <v>95.224980649999978</v>
      </c>
      <c r="CS1028" s="35">
        <f t="shared" si="121"/>
        <v>0</v>
      </c>
      <c r="CT1028" s="35">
        <f>($AZ1028*$R1028*'3. Signage Displays'!$A$7)+'3. Signage Displays'!$B$7*TANH('3. Signage Displays'!$C$7*('1. Version 7 Dataset'!$R1028+'3. Signage Displays'!$D$7)+'3. Signage Displays'!$E$7)+'3. Signage Displays'!$F$7</f>
        <v>58.665999185522637</v>
      </c>
      <c r="CU1028" s="36">
        <f>($AZ1028*$R1028*'3. Signage Displays'!$A$7)</f>
        <v>4.7750336400000002</v>
      </c>
      <c r="CV1028" s="37">
        <f>BE1028-(AZ1028*R1028*'3. Signage Displays'!$A$7)</f>
        <v>51.224966359999996</v>
      </c>
      <c r="CW1028" s="37">
        <f>IF(CC1028=TRUE,CV1028-(CT1028*'3. Signage Displays'!$A$12),CV1028)</f>
        <v>51.224966359999996</v>
      </c>
      <c r="CX1028" s="38">
        <f>'3. Signage Displays'!$B$7*TANH('3. Signage Displays'!$C$7*('1. Version 7 Dataset'!R1028+'3. Signage Displays'!$D$7)+'3. Signage Displays'!$E$7)+'3. Signage Displays'!$F$7</f>
        <v>53.89096554552264</v>
      </c>
      <c r="CY1028" s="28">
        <f t="shared" si="122"/>
        <v>1</v>
      </c>
    </row>
    <row r="1029" spans="1:103" s="17" customFormat="1" ht="19.5" customHeight="1">
      <c r="A1029" s="28">
        <v>453</v>
      </c>
      <c r="B1029" s="29" t="s">
        <v>2695</v>
      </c>
      <c r="C1029" s="29" t="s">
        <v>2718</v>
      </c>
      <c r="D1029" s="29" t="s">
        <v>2718</v>
      </c>
      <c r="E1029" s="29" t="s">
        <v>2697</v>
      </c>
      <c r="F1029" s="29" t="s">
        <v>2718</v>
      </c>
      <c r="G1029" s="29" t="s">
        <v>2718</v>
      </c>
      <c r="H1029" s="29"/>
      <c r="I1029" s="29" t="s">
        <v>554</v>
      </c>
      <c r="J1029" s="29" t="s">
        <v>132</v>
      </c>
      <c r="K1029" s="29"/>
      <c r="L1029" s="29" t="s">
        <v>80</v>
      </c>
      <c r="M1029" s="29"/>
      <c r="N1029" s="30">
        <v>4000</v>
      </c>
      <c r="O1029" s="30">
        <v>23.8</v>
      </c>
      <c r="P1029" s="30">
        <v>42.3</v>
      </c>
      <c r="Q1029" s="31">
        <v>48.5</v>
      </c>
      <c r="R1029" s="30">
        <v>1005.28</v>
      </c>
      <c r="S1029" s="30">
        <v>1.78</v>
      </c>
      <c r="T1029" s="30">
        <v>1080</v>
      </c>
      <c r="U1029" s="30">
        <v>1920</v>
      </c>
      <c r="V1029" s="32">
        <v>2.1</v>
      </c>
      <c r="W1029" s="30">
        <v>2063</v>
      </c>
      <c r="X1029" s="30">
        <v>60</v>
      </c>
      <c r="Y1029" s="30">
        <v>72</v>
      </c>
      <c r="Z1029" s="29" t="s">
        <v>150</v>
      </c>
      <c r="AA1029" s="29" t="s">
        <v>86</v>
      </c>
      <c r="AB1029" s="29"/>
      <c r="AC1029" s="29"/>
      <c r="AD1029" s="29" t="s">
        <v>84</v>
      </c>
      <c r="AE1029" s="29" t="s">
        <v>83</v>
      </c>
      <c r="AF1029" s="29" t="s">
        <v>2717</v>
      </c>
      <c r="AG1029" s="29"/>
      <c r="AH1029" s="29" t="s">
        <v>2699</v>
      </c>
      <c r="AI1029" s="29"/>
      <c r="AJ1029" s="29" t="s">
        <v>1098</v>
      </c>
      <c r="AK1029" s="29" t="s">
        <v>86</v>
      </c>
      <c r="AL1029" s="29" t="s">
        <v>87</v>
      </c>
      <c r="AM1029" s="29"/>
      <c r="AN1029" s="29" t="s">
        <v>86</v>
      </c>
      <c r="AO1029" s="29" t="s">
        <v>86</v>
      </c>
      <c r="AP1029" s="29" t="s">
        <v>86</v>
      </c>
      <c r="AQ1029" s="29" t="s">
        <v>96</v>
      </c>
      <c r="AR1029" s="29"/>
      <c r="AS1029" s="29" t="s">
        <v>84</v>
      </c>
      <c r="AT1029" s="29" t="s">
        <v>89</v>
      </c>
      <c r="AU1029" s="29"/>
      <c r="AV1029" s="29"/>
      <c r="AW1029" s="29" t="s">
        <v>84</v>
      </c>
      <c r="AX1029" s="29" t="s">
        <v>84</v>
      </c>
      <c r="AY1029" s="30">
        <v>720</v>
      </c>
      <c r="AZ1029" s="30">
        <v>794</v>
      </c>
      <c r="BA1029" s="29"/>
      <c r="BB1029" s="30">
        <v>610</v>
      </c>
      <c r="BC1029" s="30">
        <v>40.799999999999997</v>
      </c>
      <c r="BD1029" s="30">
        <v>105.6</v>
      </c>
      <c r="BE1029" s="30">
        <v>105.6</v>
      </c>
      <c r="BF1029" s="30">
        <v>119.5</v>
      </c>
      <c r="BG1029" s="30">
        <v>0.32</v>
      </c>
      <c r="BH1029" s="29"/>
      <c r="BI1029" s="30">
        <v>0.5</v>
      </c>
      <c r="BJ1029" s="30">
        <v>0.3</v>
      </c>
      <c r="BK1029" s="29"/>
      <c r="BL1029" s="29"/>
      <c r="BM1029" s="29"/>
      <c r="BN1029" s="30">
        <v>40.4</v>
      </c>
      <c r="BO1029" s="30">
        <v>103.1</v>
      </c>
      <c r="BP1029" s="30">
        <v>0.4</v>
      </c>
      <c r="BQ1029" s="30">
        <v>0.42</v>
      </c>
      <c r="BR1029" s="29"/>
      <c r="BS1029" s="30">
        <v>103.1</v>
      </c>
      <c r="BT1029" s="29"/>
      <c r="BU1029" s="29"/>
      <c r="BV1029" s="30">
        <v>0</v>
      </c>
      <c r="BW1029" s="28">
        <v>453</v>
      </c>
      <c r="BX1029" s="33">
        <f t="shared" si="117"/>
        <v>325.59167999999994</v>
      </c>
      <c r="BY1029" s="34">
        <f>IF(COUNTIF($G$2:G1029,G1029)=1,1,0)</f>
        <v>1</v>
      </c>
      <c r="BZ1029" s="34">
        <f t="shared" si="118"/>
        <v>1</v>
      </c>
      <c r="CA1029" s="28" t="s">
        <v>3405</v>
      </c>
      <c r="CB1029" s="34" t="b">
        <f t="shared" si="116"/>
        <v>0</v>
      </c>
      <c r="CC1029" s="34" t="b">
        <f t="shared" si="119"/>
        <v>1</v>
      </c>
      <c r="CD1029" s="34" t="b">
        <f t="array" ref="CD1029">ISNUMBER(SEARCH("Touch Screen",$AJ1029))</f>
        <v>0</v>
      </c>
      <c r="CE1029" s="34"/>
      <c r="CF1029" s="34"/>
      <c r="CG1029" s="32">
        <v>72</v>
      </c>
      <c r="CH1029" s="28">
        <v>0</v>
      </c>
      <c r="CI1029" s="33">
        <f>('2. AC Monitors'!$A$8*'1. Version 7 Dataset'!$R1029)+('1. Version 7 Dataset'!$V1029*'2. AC Monitors'!$B$8)+'2. AC Monitors'!$C$8</f>
        <v>139.46415999999999</v>
      </c>
      <c r="CJ1029" s="35">
        <f>BX1029-('2. AC Monitors'!$B$8*V1029)</f>
        <v>316.77167999999995</v>
      </c>
      <c r="CK1029" s="33">
        <f>IF($CH1029=0,CJ1029,CJ1029-('2. AC Monitors'!$A$15*'1. Version 7 Dataset'!$CG1029))</f>
        <v>316.77167999999995</v>
      </c>
      <c r="CL1029" s="33">
        <f>IF($CC1029=TRUE,'1. Version 7 Dataset'!CK1029-($CI1029*'2. AC Monitors'!$B$15),'1. Version 7 Dataset'!CK1029)</f>
        <v>309.79847199999995</v>
      </c>
      <c r="CM1029" s="33">
        <f>IF($CD1029=TRUE,CL1029-($CI1029*'2. AC Monitors'!$D$15),CL1029)</f>
        <v>309.79847199999995</v>
      </c>
      <c r="CN1029" s="33">
        <f>IF($CB1029=TRUE,CM1029-($CI1029*'2. AC Monitors'!$E$15),CM1029)</f>
        <v>309.79847199999995</v>
      </c>
      <c r="CO1029" s="33">
        <f>IF($CA1029="DC",CN1029+(CI1029*(1-'2. AC Monitors'!$D$21)),CN1029)</f>
        <v>309.79847199999995</v>
      </c>
      <c r="CP1029" s="35">
        <f>('2. AC Monitors'!$A$8*'1. Version 7 Dataset'!$R1029)+'2. AC Monitors'!$C$8</f>
        <v>130.64416</v>
      </c>
      <c r="CQ1029" s="35">
        <f t="shared" si="120"/>
        <v>0</v>
      </c>
      <c r="CR1029" s="33">
        <f>(IF(CD1029=TRUE,CI1029+(CI1029*'2. AC Monitors'!$D$15),'1. Version 7 Dataset'!CI1029))*0.85</f>
        <v>118.54453599999999</v>
      </c>
      <c r="CS1029" s="35">
        <f t="shared" si="121"/>
        <v>0</v>
      </c>
      <c r="CT1029" s="35">
        <f>($AZ1029*$R1029*'3. Signage Displays'!$A$7)+'3. Signage Displays'!$B$7*TANH('3. Signage Displays'!$C$7*('1. Version 7 Dataset'!$R1029+'3. Signage Displays'!$D$7)+'3. Signage Displays'!$E$7)+'3. Signage Displays'!$F$7</f>
        <v>103.79570546988663</v>
      </c>
      <c r="CU1029" s="36">
        <f>($AZ1029*$R1029*'3. Signage Displays'!$A$7)</f>
        <v>31.927692799999999</v>
      </c>
      <c r="CV1029" s="37">
        <f>BE1029-(AZ1029*R1029*'3. Signage Displays'!$A$7)</f>
        <v>73.672307199999992</v>
      </c>
      <c r="CW1029" s="37">
        <f>IF(CC1029=TRUE,CV1029-(CT1029*'3. Signage Displays'!$A$12),CV1029)</f>
        <v>68.482521926505655</v>
      </c>
      <c r="CX1029" s="38">
        <f>'3. Signage Displays'!$B$7*TANH('3. Signage Displays'!$C$7*('1. Version 7 Dataset'!R1029+'3. Signage Displays'!$D$7)+'3. Signage Displays'!$E$7)+'3. Signage Displays'!$F$7</f>
        <v>71.868012669886625</v>
      </c>
      <c r="CY1029" s="28">
        <f t="shared" si="122"/>
        <v>1</v>
      </c>
    </row>
    <row r="1030" spans="1:103" s="17" customFormat="1" ht="19.5" customHeight="1">
      <c r="A1030" s="28">
        <v>454</v>
      </c>
      <c r="B1030" s="29" t="s">
        <v>2695</v>
      </c>
      <c r="C1030" s="29" t="s">
        <v>2720</v>
      </c>
      <c r="D1030" s="29" t="s">
        <v>2720</v>
      </c>
      <c r="E1030" s="29" t="s">
        <v>2697</v>
      </c>
      <c r="F1030" s="29" t="s">
        <v>2720</v>
      </c>
      <c r="G1030" s="29" t="s">
        <v>2720</v>
      </c>
      <c r="H1030" s="29"/>
      <c r="I1030" s="29" t="s">
        <v>554</v>
      </c>
      <c r="J1030" s="29" t="s">
        <v>132</v>
      </c>
      <c r="K1030" s="29"/>
      <c r="L1030" s="29" t="s">
        <v>80</v>
      </c>
      <c r="M1030" s="29"/>
      <c r="N1030" s="30">
        <v>4000</v>
      </c>
      <c r="O1030" s="30">
        <v>26.8</v>
      </c>
      <c r="P1030" s="30">
        <v>47.6</v>
      </c>
      <c r="Q1030" s="31">
        <v>54.6</v>
      </c>
      <c r="R1030" s="30">
        <v>1275.67</v>
      </c>
      <c r="S1030" s="30">
        <v>1.78</v>
      </c>
      <c r="T1030" s="30">
        <v>1080</v>
      </c>
      <c r="U1030" s="30">
        <v>1920</v>
      </c>
      <c r="V1030" s="32">
        <v>2.1</v>
      </c>
      <c r="W1030" s="30">
        <v>1625</v>
      </c>
      <c r="X1030" s="30">
        <v>60</v>
      </c>
      <c r="Y1030" s="30">
        <v>72</v>
      </c>
      <c r="Z1030" s="29" t="s">
        <v>150</v>
      </c>
      <c r="AA1030" s="29" t="s">
        <v>86</v>
      </c>
      <c r="AB1030" s="29"/>
      <c r="AC1030" s="29"/>
      <c r="AD1030" s="29" t="s">
        <v>84</v>
      </c>
      <c r="AE1030" s="29" t="s">
        <v>83</v>
      </c>
      <c r="AF1030" s="29" t="s">
        <v>2717</v>
      </c>
      <c r="AG1030" s="29"/>
      <c r="AH1030" s="29" t="s">
        <v>2699</v>
      </c>
      <c r="AI1030" s="29"/>
      <c r="AJ1030" s="29" t="s">
        <v>1098</v>
      </c>
      <c r="AK1030" s="29" t="s">
        <v>86</v>
      </c>
      <c r="AL1030" s="29" t="s">
        <v>87</v>
      </c>
      <c r="AM1030" s="29"/>
      <c r="AN1030" s="29" t="s">
        <v>86</v>
      </c>
      <c r="AO1030" s="29" t="s">
        <v>86</v>
      </c>
      <c r="AP1030" s="29" t="s">
        <v>86</v>
      </c>
      <c r="AQ1030" s="29" t="s">
        <v>96</v>
      </c>
      <c r="AR1030" s="29"/>
      <c r="AS1030" s="29" t="s">
        <v>84</v>
      </c>
      <c r="AT1030" s="29" t="s">
        <v>89</v>
      </c>
      <c r="AU1030" s="29"/>
      <c r="AV1030" s="29"/>
      <c r="AW1030" s="29" t="s">
        <v>84</v>
      </c>
      <c r="AX1030" s="29" t="s">
        <v>84</v>
      </c>
      <c r="AY1030" s="30">
        <v>590</v>
      </c>
      <c r="AZ1030" s="30">
        <v>718</v>
      </c>
      <c r="BA1030" s="29"/>
      <c r="BB1030" s="30">
        <v>516</v>
      </c>
      <c r="BC1030" s="30">
        <v>40.6</v>
      </c>
      <c r="BD1030" s="30">
        <v>109.6</v>
      </c>
      <c r="BE1030" s="30">
        <v>109.6</v>
      </c>
      <c r="BF1030" s="30">
        <v>138.4</v>
      </c>
      <c r="BG1030" s="30">
        <v>0.3</v>
      </c>
      <c r="BH1030" s="29"/>
      <c r="BI1030" s="30">
        <v>0.5</v>
      </c>
      <c r="BJ1030" s="30">
        <v>0.28000000000000003</v>
      </c>
      <c r="BK1030" s="29"/>
      <c r="BL1030" s="29"/>
      <c r="BM1030" s="29"/>
      <c r="BN1030" s="30">
        <v>40.5</v>
      </c>
      <c r="BO1030" s="30">
        <v>107.7</v>
      </c>
      <c r="BP1030" s="30">
        <v>0.38</v>
      </c>
      <c r="BQ1030" s="30">
        <v>0.4</v>
      </c>
      <c r="BR1030" s="29"/>
      <c r="BS1030" s="30">
        <v>107.7</v>
      </c>
      <c r="BT1030" s="29"/>
      <c r="BU1030" s="29"/>
      <c r="BV1030" s="30">
        <v>0</v>
      </c>
      <c r="BW1030" s="28">
        <v>454</v>
      </c>
      <c r="BX1030" s="33">
        <f t="shared" si="117"/>
        <v>337.74179999999996</v>
      </c>
      <c r="BY1030" s="34">
        <f>IF(COUNTIF($G$2:G1030,G1030)=1,1,0)</f>
        <v>1</v>
      </c>
      <c r="BZ1030" s="34">
        <f t="shared" si="118"/>
        <v>1</v>
      </c>
      <c r="CA1030" s="28" t="s">
        <v>3405</v>
      </c>
      <c r="CB1030" s="34" t="b">
        <f t="shared" ref="CB1030:CB1093" si="123">ISNUMBER(SEARCH("curved screen",AH1030))</f>
        <v>0</v>
      </c>
      <c r="CC1030" s="34" t="b">
        <f t="shared" si="119"/>
        <v>1</v>
      </c>
      <c r="CD1030" s="34" t="b">
        <f t="array" ref="CD1030">ISNUMBER(SEARCH("Touch Screen",$AJ1030))</f>
        <v>0</v>
      </c>
      <c r="CE1030" s="34"/>
      <c r="CF1030" s="34"/>
      <c r="CG1030" s="32">
        <v>72</v>
      </c>
      <c r="CH1030" s="28">
        <v>0</v>
      </c>
      <c r="CI1030" s="33">
        <f>('2. AC Monitors'!$A$8*'1. Version 7 Dataset'!$R1030)+('1. Version 7 Dataset'!$V1030*'2. AC Monitors'!$B$8)+'2. AC Monitors'!$C$8</f>
        <v>172.45174</v>
      </c>
      <c r="CJ1030" s="35">
        <f>BX1030-('2. AC Monitors'!$B$8*V1030)</f>
        <v>328.92179999999996</v>
      </c>
      <c r="CK1030" s="33">
        <f>IF($CH1030=0,CJ1030,CJ1030-('2. AC Monitors'!$A$15*'1. Version 7 Dataset'!$CG1030))</f>
        <v>328.92179999999996</v>
      </c>
      <c r="CL1030" s="33">
        <f>IF($CC1030=TRUE,'1. Version 7 Dataset'!CK1030-($CI1030*'2. AC Monitors'!$B$15),'1. Version 7 Dataset'!CK1030)</f>
        <v>320.29921299999995</v>
      </c>
      <c r="CM1030" s="33">
        <f>IF($CD1030=TRUE,CL1030-($CI1030*'2. AC Monitors'!$D$15),CL1030)</f>
        <v>320.29921299999995</v>
      </c>
      <c r="CN1030" s="33">
        <f>IF($CB1030=TRUE,CM1030-($CI1030*'2. AC Monitors'!$E$15),CM1030)</f>
        <v>320.29921299999995</v>
      </c>
      <c r="CO1030" s="33">
        <f>IF($CA1030="DC",CN1030+(CI1030*(1-'2. AC Monitors'!$D$21)),CN1030)</f>
        <v>320.29921299999995</v>
      </c>
      <c r="CP1030" s="35">
        <f>('2. AC Monitors'!$A$8*'1. Version 7 Dataset'!$R1030)+'2. AC Monitors'!$C$8</f>
        <v>163.63174000000001</v>
      </c>
      <c r="CQ1030" s="35">
        <f t="shared" si="120"/>
        <v>0</v>
      </c>
      <c r="CR1030" s="33">
        <f>(IF(CD1030=TRUE,CI1030+(CI1030*'2. AC Monitors'!$D$15),'1. Version 7 Dataset'!CI1030))*0.85</f>
        <v>146.583979</v>
      </c>
      <c r="CS1030" s="35">
        <f t="shared" si="121"/>
        <v>0</v>
      </c>
      <c r="CT1030" s="35">
        <f>($AZ1030*$R1030*'3. Signage Displays'!$A$7)+'3. Signage Displays'!$B$7*TANH('3. Signage Displays'!$C$7*('1. Version 7 Dataset'!$R1030+'3. Signage Displays'!$D$7)+'3. Signage Displays'!$E$7)+'3. Signage Displays'!$F$7</f>
        <v>120.89810762815502</v>
      </c>
      <c r="CU1030" s="36">
        <f>($AZ1030*$R1030*'3. Signage Displays'!$A$7)</f>
        <v>36.637242400000005</v>
      </c>
      <c r="CV1030" s="37">
        <f>BE1030-(AZ1030*R1030*'3. Signage Displays'!$A$7)</f>
        <v>72.962757599999989</v>
      </c>
      <c r="CW1030" s="37">
        <f>IF(CC1030=TRUE,CV1030-(CT1030*'3. Signage Displays'!$A$12),CV1030)</f>
        <v>66.91785221859223</v>
      </c>
      <c r="CX1030" s="38">
        <f>'3. Signage Displays'!$B$7*TANH('3. Signage Displays'!$C$7*('1. Version 7 Dataset'!R1030+'3. Signage Displays'!$D$7)+'3. Signage Displays'!$E$7)+'3. Signage Displays'!$F$7</f>
        <v>84.260865228155012</v>
      </c>
      <c r="CY1030" s="28">
        <f t="shared" si="122"/>
        <v>1</v>
      </c>
    </row>
    <row r="1031" spans="1:103" s="17" customFormat="1" ht="19.5" customHeight="1">
      <c r="A1031" s="28">
        <v>464</v>
      </c>
      <c r="B1031" s="29" t="s">
        <v>1871</v>
      </c>
      <c r="C1031" s="29" t="s">
        <v>2079</v>
      </c>
      <c r="D1031" s="29" t="s">
        <v>2080</v>
      </c>
      <c r="E1031" s="29" t="s">
        <v>1873</v>
      </c>
      <c r="F1031" s="29" t="s">
        <v>2079</v>
      </c>
      <c r="G1031" s="29" t="s">
        <v>2080</v>
      </c>
      <c r="H1031" s="29"/>
      <c r="I1031" s="29" t="s">
        <v>554</v>
      </c>
      <c r="J1031" s="29" t="s">
        <v>79</v>
      </c>
      <c r="K1031" s="29"/>
      <c r="L1031" s="29" t="s">
        <v>80</v>
      </c>
      <c r="M1031" s="29"/>
      <c r="N1031" s="30">
        <v>1300</v>
      </c>
      <c r="O1031" s="30">
        <v>20.6</v>
      </c>
      <c r="P1031" s="30">
        <v>36.5</v>
      </c>
      <c r="Q1031" s="31">
        <v>41.9</v>
      </c>
      <c r="R1031" s="30">
        <v>750.74</v>
      </c>
      <c r="S1031" s="30">
        <v>1.78</v>
      </c>
      <c r="T1031" s="30">
        <v>1080</v>
      </c>
      <c r="U1031" s="30">
        <v>1920</v>
      </c>
      <c r="V1031" s="32">
        <v>2.1</v>
      </c>
      <c r="W1031" s="30">
        <v>2762</v>
      </c>
      <c r="X1031" s="30">
        <v>60</v>
      </c>
      <c r="Y1031" s="30">
        <v>72</v>
      </c>
      <c r="Z1031" s="29" t="s">
        <v>150</v>
      </c>
      <c r="AA1031" s="29" t="s">
        <v>86</v>
      </c>
      <c r="AB1031" s="29"/>
      <c r="AC1031" s="29"/>
      <c r="AD1031" s="29" t="s">
        <v>84</v>
      </c>
      <c r="AE1031" s="29" t="s">
        <v>83</v>
      </c>
      <c r="AF1031" s="29" t="s">
        <v>750</v>
      </c>
      <c r="AG1031" s="29" t="s">
        <v>1896</v>
      </c>
      <c r="AH1031" s="29" t="s">
        <v>2081</v>
      </c>
      <c r="AI1031" s="29"/>
      <c r="AJ1031" s="29" t="s">
        <v>737</v>
      </c>
      <c r="AK1031" s="29" t="s">
        <v>737</v>
      </c>
      <c r="AL1031" s="29" t="s">
        <v>87</v>
      </c>
      <c r="AM1031" s="29" t="s">
        <v>1896</v>
      </c>
      <c r="AN1031" s="29" t="s">
        <v>86</v>
      </c>
      <c r="AO1031" s="29" t="s">
        <v>86</v>
      </c>
      <c r="AP1031" s="29" t="s">
        <v>563</v>
      </c>
      <c r="AQ1031" s="29" t="s">
        <v>96</v>
      </c>
      <c r="AR1031" s="29"/>
      <c r="AS1031" s="29" t="s">
        <v>84</v>
      </c>
      <c r="AT1031" s="29" t="s">
        <v>121</v>
      </c>
      <c r="AU1031" s="29"/>
      <c r="AV1031" s="29"/>
      <c r="AW1031" s="29" t="s">
        <v>84</v>
      </c>
      <c r="AX1031" s="29" t="s">
        <v>84</v>
      </c>
      <c r="AY1031" s="30">
        <v>425</v>
      </c>
      <c r="AZ1031" s="30">
        <v>382.5</v>
      </c>
      <c r="BA1031" s="30">
        <v>278.89999999999998</v>
      </c>
      <c r="BB1031" s="30">
        <v>278.89999999999998</v>
      </c>
      <c r="BC1031" s="29"/>
      <c r="BD1031" s="29"/>
      <c r="BE1031" s="30">
        <v>76.73</v>
      </c>
      <c r="BF1031" s="30">
        <v>77.099999999999994</v>
      </c>
      <c r="BG1031" s="30">
        <v>0.4</v>
      </c>
      <c r="BH1031" s="30">
        <v>0.4</v>
      </c>
      <c r="BI1031" s="30">
        <v>3.5</v>
      </c>
      <c r="BJ1031" s="29"/>
      <c r="BK1031" s="29"/>
      <c r="BL1031" s="29"/>
      <c r="BM1031" s="29"/>
      <c r="BN1031" s="29"/>
      <c r="BO1031" s="29"/>
      <c r="BP1031" s="29"/>
      <c r="BQ1031" s="30">
        <v>0.51</v>
      </c>
      <c r="BR1031" s="30">
        <v>0.51</v>
      </c>
      <c r="BS1031" s="30">
        <v>75.19</v>
      </c>
      <c r="BT1031" s="29"/>
      <c r="BU1031" s="29"/>
      <c r="BV1031" s="30">
        <v>0</v>
      </c>
      <c r="BW1031" s="28">
        <v>464</v>
      </c>
      <c r="BX1031" s="33">
        <f t="shared" si="117"/>
        <v>237.53178</v>
      </c>
      <c r="BY1031" s="34">
        <f>IF(COUNTIF($G$2:G1031,G1031)=1,1,0)</f>
        <v>1</v>
      </c>
      <c r="BZ1031" s="34">
        <f t="shared" si="118"/>
        <v>1</v>
      </c>
      <c r="CA1031" s="28" t="s">
        <v>3405</v>
      </c>
      <c r="CB1031" s="34" t="b">
        <f t="shared" si="123"/>
        <v>0</v>
      </c>
      <c r="CC1031" s="34" t="b">
        <f t="shared" si="119"/>
        <v>0</v>
      </c>
      <c r="CD1031" s="34" t="b">
        <f t="array" ref="CD1031">ISNUMBER(SEARCH("Touch Screen",$AJ1031))</f>
        <v>0</v>
      </c>
      <c r="CE1031" s="34"/>
      <c r="CF1031" s="34"/>
      <c r="CG1031" s="32">
        <v>72</v>
      </c>
      <c r="CH1031" s="28">
        <v>0</v>
      </c>
      <c r="CI1031" s="33">
        <f>('2. AC Monitors'!$A$8*'1. Version 7 Dataset'!$R1031)+('1. Version 7 Dataset'!$V1031*'2. AC Monitors'!$B$8)+'2. AC Monitors'!$C$8</f>
        <v>108.41028</v>
      </c>
      <c r="CJ1031" s="35">
        <f>BX1031-('2. AC Monitors'!$B$8*V1031)</f>
        <v>228.71178</v>
      </c>
      <c r="CK1031" s="33">
        <f>IF($CH1031=0,CJ1031,CJ1031-('2. AC Monitors'!$A$15*'1. Version 7 Dataset'!$CG1031))</f>
        <v>228.71178</v>
      </c>
      <c r="CL1031" s="33">
        <f>IF($CC1031=TRUE,'1. Version 7 Dataset'!CK1031-($CI1031*'2. AC Monitors'!$B$15),'1. Version 7 Dataset'!CK1031)</f>
        <v>228.71178</v>
      </c>
      <c r="CM1031" s="33">
        <f>IF($CD1031=TRUE,CL1031-($CI1031*'2. AC Monitors'!$D$15),CL1031)</f>
        <v>228.71178</v>
      </c>
      <c r="CN1031" s="33">
        <f>IF($CB1031=TRUE,CM1031-($CI1031*'2. AC Monitors'!$E$15),CM1031)</f>
        <v>228.71178</v>
      </c>
      <c r="CO1031" s="33">
        <f>IF($CA1031="DC",CN1031+(CI1031*(1-'2. AC Monitors'!$D$21)),CN1031)</f>
        <v>228.71178</v>
      </c>
      <c r="CP1031" s="35">
        <f>('2. AC Monitors'!$A$8*'1. Version 7 Dataset'!$R1031)+'2. AC Monitors'!$C$8</f>
        <v>99.590279999999993</v>
      </c>
      <c r="CQ1031" s="35">
        <f t="shared" si="120"/>
        <v>0</v>
      </c>
      <c r="CR1031" s="33">
        <f>(IF(CD1031=TRUE,CI1031+(CI1031*'2. AC Monitors'!$D$15),'1. Version 7 Dataset'!CI1031))*0.85</f>
        <v>92.148737999999994</v>
      </c>
      <c r="CS1031" s="35">
        <f t="shared" si="121"/>
        <v>0</v>
      </c>
      <c r="CT1031" s="35">
        <f>($AZ1031*$R1031*'3. Signage Displays'!$A$7)+'3. Signage Displays'!$B$7*TANH('3. Signage Displays'!$C$7*('1. Version 7 Dataset'!$R1031+'3. Signage Displays'!$D$7)+'3. Signage Displays'!$E$7)+'3. Signage Displays'!$F$7</f>
        <v>70.286843065913246</v>
      </c>
      <c r="CU1031" s="36">
        <f>($AZ1031*$R1031*'3. Signage Displays'!$A$7)</f>
        <v>11.486322000000001</v>
      </c>
      <c r="CV1031" s="37">
        <f>BE1031-(AZ1031*R1031*'3. Signage Displays'!$A$7)</f>
        <v>65.243678000000003</v>
      </c>
      <c r="CW1031" s="37">
        <f>IF(CC1031=TRUE,CV1031-(CT1031*'3. Signage Displays'!$A$12),CV1031)</f>
        <v>65.243678000000003</v>
      </c>
      <c r="CX1031" s="38">
        <f>'3. Signage Displays'!$B$7*TANH('3. Signage Displays'!$C$7*('1. Version 7 Dataset'!R1031+'3. Signage Displays'!$D$7)+'3. Signage Displays'!$E$7)+'3. Signage Displays'!$F$7</f>
        <v>58.800521065913237</v>
      </c>
      <c r="CY1031" s="28">
        <f t="shared" si="122"/>
        <v>0</v>
      </c>
    </row>
    <row r="1032" spans="1:103" s="17" customFormat="1" ht="19.5" customHeight="1">
      <c r="A1032" s="28">
        <v>469</v>
      </c>
      <c r="B1032" s="29" t="s">
        <v>2683</v>
      </c>
      <c r="C1032" s="29" t="s">
        <v>2684</v>
      </c>
      <c r="D1032" s="29" t="s">
        <v>2684</v>
      </c>
      <c r="E1032" s="29" t="s">
        <v>2685</v>
      </c>
      <c r="F1032" s="29" t="s">
        <v>2684</v>
      </c>
      <c r="G1032" s="29" t="s">
        <v>2684</v>
      </c>
      <c r="H1032" s="29" t="s">
        <v>2686</v>
      </c>
      <c r="I1032" s="29" t="s">
        <v>554</v>
      </c>
      <c r="J1032" s="29" t="s">
        <v>132</v>
      </c>
      <c r="K1032" s="29"/>
      <c r="L1032" s="29" t="s">
        <v>80</v>
      </c>
      <c r="M1032" s="29"/>
      <c r="N1032" s="30">
        <v>1400</v>
      </c>
      <c r="O1032" s="30">
        <v>26.8</v>
      </c>
      <c r="P1032" s="30">
        <v>47.6</v>
      </c>
      <c r="Q1032" s="31">
        <v>54.6</v>
      </c>
      <c r="R1032" s="30">
        <v>1275.67</v>
      </c>
      <c r="S1032" s="30">
        <v>1.78</v>
      </c>
      <c r="T1032" s="30">
        <v>1080</v>
      </c>
      <c r="U1032" s="30">
        <v>1920</v>
      </c>
      <c r="V1032" s="32">
        <v>2.1</v>
      </c>
      <c r="W1032" s="30">
        <v>1625</v>
      </c>
      <c r="X1032" s="30">
        <v>60</v>
      </c>
      <c r="Y1032" s="30">
        <v>33.6</v>
      </c>
      <c r="Z1032" s="29" t="s">
        <v>86</v>
      </c>
      <c r="AA1032" s="29" t="s">
        <v>86</v>
      </c>
      <c r="AB1032" s="29"/>
      <c r="AC1032" s="29"/>
      <c r="AD1032" s="29" t="s">
        <v>84</v>
      </c>
      <c r="AE1032" s="29" t="s">
        <v>83</v>
      </c>
      <c r="AF1032" s="29" t="s">
        <v>2687</v>
      </c>
      <c r="AG1032" s="29" t="s">
        <v>2688</v>
      </c>
      <c r="AH1032" s="29" t="s">
        <v>1284</v>
      </c>
      <c r="AI1032" s="29"/>
      <c r="AJ1032" s="29" t="s">
        <v>86</v>
      </c>
      <c r="AK1032" s="29" t="s">
        <v>86</v>
      </c>
      <c r="AL1032" s="29" t="s">
        <v>102</v>
      </c>
      <c r="AM1032" s="29" t="s">
        <v>2688</v>
      </c>
      <c r="AN1032" s="29" t="s">
        <v>86</v>
      </c>
      <c r="AO1032" s="29" t="s">
        <v>86</v>
      </c>
      <c r="AP1032" s="29" t="s">
        <v>86</v>
      </c>
      <c r="AQ1032" s="29" t="s">
        <v>96</v>
      </c>
      <c r="AR1032" s="29"/>
      <c r="AS1032" s="29" t="s">
        <v>84</v>
      </c>
      <c r="AT1032" s="29" t="s">
        <v>89</v>
      </c>
      <c r="AU1032" s="29"/>
      <c r="AV1032" s="29"/>
      <c r="AW1032" s="29" t="s">
        <v>84</v>
      </c>
      <c r="AX1032" s="29" t="s">
        <v>84</v>
      </c>
      <c r="AY1032" s="30">
        <v>500</v>
      </c>
      <c r="AZ1032" s="30">
        <v>345.7</v>
      </c>
      <c r="BA1032" s="30">
        <v>342.7</v>
      </c>
      <c r="BB1032" s="30">
        <v>331</v>
      </c>
      <c r="BC1032" s="29"/>
      <c r="BD1032" s="29"/>
      <c r="BE1032" s="30">
        <v>109.82</v>
      </c>
      <c r="BF1032" s="30">
        <v>112.8</v>
      </c>
      <c r="BG1032" s="30">
        <v>0.36</v>
      </c>
      <c r="BH1032" s="29"/>
      <c r="BI1032" s="30">
        <v>0.5</v>
      </c>
      <c r="BJ1032" s="30">
        <v>0</v>
      </c>
      <c r="BK1032" s="29"/>
      <c r="BL1032" s="29"/>
      <c r="BM1032" s="29"/>
      <c r="BN1032" s="29"/>
      <c r="BO1032" s="29"/>
      <c r="BP1032" s="29"/>
      <c r="BQ1032" s="29"/>
      <c r="BR1032" s="29"/>
      <c r="BS1032" s="29"/>
      <c r="BT1032" s="29"/>
      <c r="BU1032" s="29"/>
      <c r="BV1032" s="30">
        <v>1</v>
      </c>
      <c r="BW1032" s="28">
        <v>469</v>
      </c>
      <c r="BX1032" s="33">
        <f t="shared" si="117"/>
        <v>338.75795999999997</v>
      </c>
      <c r="BY1032" s="34">
        <f>IF(COUNTIF($G$2:G1032,G1032)=1,1,0)</f>
        <v>1</v>
      </c>
      <c r="BZ1032" s="34">
        <f t="shared" si="118"/>
        <v>1</v>
      </c>
      <c r="CA1032" s="28" t="s">
        <v>3405</v>
      </c>
      <c r="CB1032" s="34" t="b">
        <f t="shared" si="123"/>
        <v>0</v>
      </c>
      <c r="CC1032" s="34" t="b">
        <f t="shared" si="119"/>
        <v>0</v>
      </c>
      <c r="CD1032" s="34" t="b">
        <f t="array" ref="CD1032">ISNUMBER(SEARCH("Touch Screen",$AJ1032))</f>
        <v>0</v>
      </c>
      <c r="CE1032" s="34"/>
      <c r="CF1032" s="34"/>
      <c r="CG1032" s="32">
        <v>33.6</v>
      </c>
      <c r="CH1032" s="28">
        <v>0</v>
      </c>
      <c r="CI1032" s="33">
        <f>('2. AC Monitors'!$A$8*'1. Version 7 Dataset'!$R1032)+('1. Version 7 Dataset'!$V1032*'2. AC Monitors'!$B$8)+'2. AC Monitors'!$C$8</f>
        <v>172.45174</v>
      </c>
      <c r="CJ1032" s="35">
        <f>BX1032-('2. AC Monitors'!$B$8*V1032)</f>
        <v>329.93795999999998</v>
      </c>
      <c r="CK1032" s="33">
        <f>IF($CH1032=0,CJ1032,CJ1032-('2. AC Monitors'!$A$15*'1. Version 7 Dataset'!$CG1032))</f>
        <v>329.93795999999998</v>
      </c>
      <c r="CL1032" s="33">
        <f>IF($CC1032=TRUE,'1. Version 7 Dataset'!CK1032-($CI1032*'2. AC Monitors'!$B$15),'1. Version 7 Dataset'!CK1032)</f>
        <v>329.93795999999998</v>
      </c>
      <c r="CM1032" s="33">
        <f>IF($CD1032=TRUE,CL1032-($CI1032*'2. AC Monitors'!$D$15),CL1032)</f>
        <v>329.93795999999998</v>
      </c>
      <c r="CN1032" s="33">
        <f>IF($CB1032=TRUE,CM1032-($CI1032*'2. AC Monitors'!$E$15),CM1032)</f>
        <v>329.93795999999998</v>
      </c>
      <c r="CO1032" s="33">
        <f>IF($CA1032="DC",CN1032+(CI1032*(1-'2. AC Monitors'!$D$21)),CN1032)</f>
        <v>329.93795999999998</v>
      </c>
      <c r="CP1032" s="35">
        <f>('2. AC Monitors'!$A$8*'1. Version 7 Dataset'!$R1032)+'2. AC Monitors'!$C$8</f>
        <v>163.63174000000001</v>
      </c>
      <c r="CQ1032" s="35">
        <f t="shared" si="120"/>
        <v>0</v>
      </c>
      <c r="CR1032" s="33">
        <f>(IF(CD1032=TRUE,CI1032+(CI1032*'2. AC Monitors'!$D$15),'1. Version 7 Dataset'!CI1032))*0.85</f>
        <v>146.583979</v>
      </c>
      <c r="CS1032" s="35">
        <f t="shared" si="121"/>
        <v>0</v>
      </c>
      <c r="CT1032" s="35">
        <f>($AZ1032*$R1032*'3. Signage Displays'!$A$7)+'3. Signage Displays'!$B$7*TANH('3. Signage Displays'!$C$7*('1. Version 7 Dataset'!$R1032+'3. Signage Displays'!$D$7)+'3. Signage Displays'!$E$7)+'3. Signage Displays'!$F$7</f>
        <v>101.90082998815501</v>
      </c>
      <c r="CU1032" s="36">
        <f>($AZ1032*$R1032*'3. Signage Displays'!$A$7)</f>
        <v>17.639964760000002</v>
      </c>
      <c r="CV1032" s="37">
        <f>BE1032-(AZ1032*R1032*'3. Signage Displays'!$A$7)</f>
        <v>92.180035239999995</v>
      </c>
      <c r="CW1032" s="37">
        <f>IF(CC1032=TRUE,CV1032-(CT1032*'3. Signage Displays'!$A$12),CV1032)</f>
        <v>92.180035239999995</v>
      </c>
      <c r="CX1032" s="38">
        <f>'3. Signage Displays'!$B$7*TANH('3. Signage Displays'!$C$7*('1. Version 7 Dataset'!R1032+'3. Signage Displays'!$D$7)+'3. Signage Displays'!$E$7)+'3. Signage Displays'!$F$7</f>
        <v>84.260865228155012</v>
      </c>
      <c r="CY1032" s="28">
        <f t="shared" si="122"/>
        <v>0</v>
      </c>
    </row>
    <row r="1033" spans="1:103" s="17" customFormat="1" ht="19.5" customHeight="1">
      <c r="A1033" s="28">
        <v>470</v>
      </c>
      <c r="B1033" s="29" t="s">
        <v>2683</v>
      </c>
      <c r="C1033" s="29" t="s">
        <v>2684</v>
      </c>
      <c r="D1033" s="29" t="s">
        <v>2684</v>
      </c>
      <c r="E1033" s="29" t="s">
        <v>2689</v>
      </c>
      <c r="F1033" s="29" t="s">
        <v>2684</v>
      </c>
      <c r="G1033" s="29" t="s">
        <v>2684</v>
      </c>
      <c r="H1033" s="29" t="s">
        <v>2686</v>
      </c>
      <c r="I1033" s="29" t="s">
        <v>554</v>
      </c>
      <c r="J1033" s="29" t="s">
        <v>132</v>
      </c>
      <c r="K1033" s="29"/>
      <c r="L1033" s="29" t="s">
        <v>80</v>
      </c>
      <c r="M1033" s="29"/>
      <c r="N1033" s="30">
        <v>1400</v>
      </c>
      <c r="O1033" s="30">
        <v>26.8</v>
      </c>
      <c r="P1033" s="30">
        <v>47.6</v>
      </c>
      <c r="Q1033" s="31">
        <v>54.6</v>
      </c>
      <c r="R1033" s="30">
        <v>1275.67</v>
      </c>
      <c r="S1033" s="30">
        <v>1.78</v>
      </c>
      <c r="T1033" s="30">
        <v>1080</v>
      </c>
      <c r="U1033" s="30">
        <v>1920</v>
      </c>
      <c r="V1033" s="32">
        <v>2.1</v>
      </c>
      <c r="W1033" s="30">
        <v>1625</v>
      </c>
      <c r="X1033" s="30">
        <v>60</v>
      </c>
      <c r="Y1033" s="30">
        <v>33.6</v>
      </c>
      <c r="Z1033" s="29" t="s">
        <v>86</v>
      </c>
      <c r="AA1033" s="29" t="s">
        <v>86</v>
      </c>
      <c r="AB1033" s="29"/>
      <c r="AC1033" s="29"/>
      <c r="AD1033" s="29" t="s">
        <v>84</v>
      </c>
      <c r="AE1033" s="29" t="s">
        <v>83</v>
      </c>
      <c r="AF1033" s="29" t="s">
        <v>2687</v>
      </c>
      <c r="AG1033" s="29" t="s">
        <v>2688</v>
      </c>
      <c r="AH1033" s="29" t="s">
        <v>1284</v>
      </c>
      <c r="AI1033" s="29"/>
      <c r="AJ1033" s="29" t="s">
        <v>86</v>
      </c>
      <c r="AK1033" s="29" t="s">
        <v>86</v>
      </c>
      <c r="AL1033" s="29" t="s">
        <v>102</v>
      </c>
      <c r="AM1033" s="29" t="s">
        <v>2688</v>
      </c>
      <c r="AN1033" s="29" t="s">
        <v>86</v>
      </c>
      <c r="AO1033" s="29" t="s">
        <v>86</v>
      </c>
      <c r="AP1033" s="29" t="s">
        <v>86</v>
      </c>
      <c r="AQ1033" s="29" t="s">
        <v>96</v>
      </c>
      <c r="AR1033" s="29"/>
      <c r="AS1033" s="29" t="s">
        <v>84</v>
      </c>
      <c r="AT1033" s="29" t="s">
        <v>89</v>
      </c>
      <c r="AU1033" s="29"/>
      <c r="AV1033" s="29"/>
      <c r="AW1033" s="29" t="s">
        <v>84</v>
      </c>
      <c r="AX1033" s="29" t="s">
        <v>84</v>
      </c>
      <c r="AY1033" s="30">
        <v>500</v>
      </c>
      <c r="AZ1033" s="30">
        <v>345.7</v>
      </c>
      <c r="BA1033" s="30">
        <v>342.7</v>
      </c>
      <c r="BB1033" s="30">
        <v>331</v>
      </c>
      <c r="BC1033" s="29"/>
      <c r="BD1033" s="29"/>
      <c r="BE1033" s="30">
        <v>109.82</v>
      </c>
      <c r="BF1033" s="30">
        <v>112.8</v>
      </c>
      <c r="BG1033" s="30">
        <v>0.36</v>
      </c>
      <c r="BH1033" s="29"/>
      <c r="BI1033" s="30">
        <v>0.5</v>
      </c>
      <c r="BJ1033" s="30">
        <v>0</v>
      </c>
      <c r="BK1033" s="29"/>
      <c r="BL1033" s="29"/>
      <c r="BM1033" s="29"/>
      <c r="BN1033" s="29"/>
      <c r="BO1033" s="29"/>
      <c r="BP1033" s="29"/>
      <c r="BQ1033" s="29"/>
      <c r="BR1033" s="29"/>
      <c r="BS1033" s="29"/>
      <c r="BT1033" s="29"/>
      <c r="BU1033" s="29"/>
      <c r="BV1033" s="30">
        <v>1</v>
      </c>
      <c r="BW1033" s="28">
        <v>470</v>
      </c>
      <c r="BX1033" s="33">
        <f t="shared" si="117"/>
        <v>338.75795999999997</v>
      </c>
      <c r="BY1033" s="34">
        <f>IF(COUNTIF($G$2:G1033,G1033)=1,1,0)</f>
        <v>0</v>
      </c>
      <c r="BZ1033" s="34">
        <f t="shared" si="118"/>
        <v>1</v>
      </c>
      <c r="CA1033" s="28" t="s">
        <v>3405</v>
      </c>
      <c r="CB1033" s="34" t="b">
        <f t="shared" si="123"/>
        <v>0</v>
      </c>
      <c r="CC1033" s="34" t="b">
        <f t="shared" si="119"/>
        <v>0</v>
      </c>
      <c r="CD1033" s="34" t="b">
        <f t="array" ref="CD1033">ISNUMBER(SEARCH("Touch Screen",$AJ1033))</f>
        <v>0</v>
      </c>
      <c r="CE1033" s="34"/>
      <c r="CF1033" s="34"/>
      <c r="CG1033" s="32">
        <v>33.6</v>
      </c>
      <c r="CH1033" s="28">
        <v>0</v>
      </c>
      <c r="CI1033" s="33">
        <f>('2. AC Monitors'!$A$8*'1. Version 7 Dataset'!$R1033)+('1. Version 7 Dataset'!$V1033*'2. AC Monitors'!$B$8)+'2. AC Monitors'!$C$8</f>
        <v>172.45174</v>
      </c>
      <c r="CJ1033" s="35">
        <f>BX1033-('2. AC Monitors'!$B$8*V1033)</f>
        <v>329.93795999999998</v>
      </c>
      <c r="CK1033" s="33">
        <f>IF($CH1033=0,CJ1033,CJ1033-('2. AC Monitors'!$A$15*'1. Version 7 Dataset'!$CG1033))</f>
        <v>329.93795999999998</v>
      </c>
      <c r="CL1033" s="33">
        <f>IF($CC1033=TRUE,'1. Version 7 Dataset'!CK1033-($CI1033*'2. AC Monitors'!$B$15),'1. Version 7 Dataset'!CK1033)</f>
        <v>329.93795999999998</v>
      </c>
      <c r="CM1033" s="33">
        <f>IF($CD1033=TRUE,CL1033-($CI1033*'2. AC Monitors'!$D$15),CL1033)</f>
        <v>329.93795999999998</v>
      </c>
      <c r="CN1033" s="33">
        <f>IF($CB1033=TRUE,CM1033-($CI1033*'2. AC Monitors'!$E$15),CM1033)</f>
        <v>329.93795999999998</v>
      </c>
      <c r="CO1033" s="33">
        <f>IF($CA1033="DC",CN1033+(CI1033*(1-'2. AC Monitors'!$D$21)),CN1033)</f>
        <v>329.93795999999998</v>
      </c>
      <c r="CP1033" s="35">
        <f>('2. AC Monitors'!$A$8*'1. Version 7 Dataset'!$R1033)+'2. AC Monitors'!$C$8</f>
        <v>163.63174000000001</v>
      </c>
      <c r="CQ1033" s="35">
        <f t="shared" si="120"/>
        <v>0</v>
      </c>
      <c r="CR1033" s="33">
        <f>(IF(CD1033=TRUE,CI1033+(CI1033*'2. AC Monitors'!$D$15),'1. Version 7 Dataset'!CI1033))*0.85</f>
        <v>146.583979</v>
      </c>
      <c r="CS1033" s="35">
        <f t="shared" si="121"/>
        <v>0</v>
      </c>
      <c r="CT1033" s="35">
        <f>($AZ1033*$R1033*'3. Signage Displays'!$A$7)+'3. Signage Displays'!$B$7*TANH('3. Signage Displays'!$C$7*('1. Version 7 Dataset'!$R1033+'3. Signage Displays'!$D$7)+'3. Signage Displays'!$E$7)+'3. Signage Displays'!$F$7</f>
        <v>101.90082998815501</v>
      </c>
      <c r="CU1033" s="36">
        <f>($AZ1033*$R1033*'3. Signage Displays'!$A$7)</f>
        <v>17.639964760000002</v>
      </c>
      <c r="CV1033" s="37">
        <f>BE1033-(AZ1033*R1033*'3. Signage Displays'!$A$7)</f>
        <v>92.180035239999995</v>
      </c>
      <c r="CW1033" s="37">
        <f>IF(CC1033=TRUE,CV1033-(CT1033*'3. Signage Displays'!$A$12),CV1033)</f>
        <v>92.180035239999995</v>
      </c>
      <c r="CX1033" s="38">
        <f>'3. Signage Displays'!$B$7*TANH('3. Signage Displays'!$C$7*('1. Version 7 Dataset'!R1033+'3. Signage Displays'!$D$7)+'3. Signage Displays'!$E$7)+'3. Signage Displays'!$F$7</f>
        <v>84.260865228155012</v>
      </c>
      <c r="CY1033" s="28">
        <f t="shared" si="122"/>
        <v>0</v>
      </c>
    </row>
    <row r="1034" spans="1:103" s="17" customFormat="1" ht="19.5" customHeight="1">
      <c r="A1034" s="28">
        <v>471</v>
      </c>
      <c r="B1034" s="29" t="s">
        <v>1871</v>
      </c>
      <c r="C1034" s="29" t="s">
        <v>2118</v>
      </c>
      <c r="D1034" s="29" t="s">
        <v>2119</v>
      </c>
      <c r="E1034" s="29" t="s">
        <v>1873</v>
      </c>
      <c r="F1034" s="29" t="s">
        <v>2118</v>
      </c>
      <c r="G1034" s="29" t="s">
        <v>2119</v>
      </c>
      <c r="H1034" s="29"/>
      <c r="I1034" s="29" t="s">
        <v>554</v>
      </c>
      <c r="J1034" s="29" t="s">
        <v>79</v>
      </c>
      <c r="K1034" s="29"/>
      <c r="L1034" s="29" t="s">
        <v>80</v>
      </c>
      <c r="M1034" s="29"/>
      <c r="N1034" s="30">
        <v>1300</v>
      </c>
      <c r="O1034" s="30">
        <v>23.8</v>
      </c>
      <c r="P1034" s="30">
        <v>42.3</v>
      </c>
      <c r="Q1034" s="31">
        <v>48.5</v>
      </c>
      <c r="R1034" s="30">
        <v>1005.29</v>
      </c>
      <c r="S1034" s="30">
        <v>1.78</v>
      </c>
      <c r="T1034" s="30">
        <v>1080</v>
      </c>
      <c r="U1034" s="30">
        <v>1920</v>
      </c>
      <c r="V1034" s="32">
        <v>2.1</v>
      </c>
      <c r="W1034" s="30">
        <v>2063</v>
      </c>
      <c r="X1034" s="30">
        <v>60</v>
      </c>
      <c r="Y1034" s="30">
        <v>72</v>
      </c>
      <c r="Z1034" s="29" t="s">
        <v>150</v>
      </c>
      <c r="AA1034" s="29" t="s">
        <v>86</v>
      </c>
      <c r="AB1034" s="29"/>
      <c r="AC1034" s="29"/>
      <c r="AD1034" s="29" t="s">
        <v>84</v>
      </c>
      <c r="AE1034" s="29" t="s">
        <v>83</v>
      </c>
      <c r="AF1034" s="29" t="s">
        <v>750</v>
      </c>
      <c r="AG1034" s="29" t="s">
        <v>1896</v>
      </c>
      <c r="AH1034" s="29" t="s">
        <v>2081</v>
      </c>
      <c r="AI1034" s="29"/>
      <c r="AJ1034" s="29" t="s">
        <v>737</v>
      </c>
      <c r="AK1034" s="29" t="s">
        <v>737</v>
      </c>
      <c r="AL1034" s="29" t="s">
        <v>87</v>
      </c>
      <c r="AM1034" s="29" t="s">
        <v>1896</v>
      </c>
      <c r="AN1034" s="29" t="s">
        <v>86</v>
      </c>
      <c r="AO1034" s="29" t="s">
        <v>86</v>
      </c>
      <c r="AP1034" s="29" t="s">
        <v>563</v>
      </c>
      <c r="AQ1034" s="29" t="s">
        <v>96</v>
      </c>
      <c r="AR1034" s="29"/>
      <c r="AS1034" s="29" t="s">
        <v>84</v>
      </c>
      <c r="AT1034" s="29" t="s">
        <v>121</v>
      </c>
      <c r="AU1034" s="29"/>
      <c r="AV1034" s="29"/>
      <c r="AW1034" s="29" t="s">
        <v>84</v>
      </c>
      <c r="AX1034" s="29" t="s">
        <v>84</v>
      </c>
      <c r="AY1034" s="30">
        <v>425</v>
      </c>
      <c r="AZ1034" s="30">
        <v>491.5</v>
      </c>
      <c r="BA1034" s="30">
        <v>373.4</v>
      </c>
      <c r="BB1034" s="30">
        <v>373.4</v>
      </c>
      <c r="BC1034" s="29"/>
      <c r="BD1034" s="29"/>
      <c r="BE1034" s="30">
        <v>100.67</v>
      </c>
      <c r="BF1034" s="30">
        <v>101.6</v>
      </c>
      <c r="BG1034" s="30">
        <v>0.38</v>
      </c>
      <c r="BH1034" s="30">
        <v>0.38</v>
      </c>
      <c r="BI1034" s="30">
        <v>3.5</v>
      </c>
      <c r="BJ1034" s="29"/>
      <c r="BK1034" s="29"/>
      <c r="BL1034" s="29"/>
      <c r="BM1034" s="29"/>
      <c r="BN1034" s="29"/>
      <c r="BO1034" s="29"/>
      <c r="BP1034" s="29"/>
      <c r="BQ1034" s="30">
        <v>0.49</v>
      </c>
      <c r="BR1034" s="30">
        <v>0.49</v>
      </c>
      <c r="BS1034" s="30">
        <v>97.56</v>
      </c>
      <c r="BT1034" s="29"/>
      <c r="BU1034" s="29"/>
      <c r="BV1034" s="30">
        <v>0</v>
      </c>
      <c r="BW1034" s="28">
        <v>471</v>
      </c>
      <c r="BX1034" s="33">
        <f t="shared" si="117"/>
        <v>310.81793999999996</v>
      </c>
      <c r="BY1034" s="34">
        <f>IF(COUNTIF($G$2:G1034,G1034)=1,1,0)</f>
        <v>1</v>
      </c>
      <c r="BZ1034" s="34">
        <f t="shared" si="118"/>
        <v>1</v>
      </c>
      <c r="CA1034" s="28" t="s">
        <v>3405</v>
      </c>
      <c r="CB1034" s="34" t="b">
        <f t="shared" si="123"/>
        <v>0</v>
      </c>
      <c r="CC1034" s="34" t="b">
        <f t="shared" si="119"/>
        <v>0</v>
      </c>
      <c r="CD1034" s="34" t="b">
        <f t="array" ref="CD1034">ISNUMBER(SEARCH("Touch Screen",$AJ1034))</f>
        <v>0</v>
      </c>
      <c r="CE1034" s="34"/>
      <c r="CF1034" s="34"/>
      <c r="CG1034" s="32">
        <v>72</v>
      </c>
      <c r="CH1034" s="28">
        <v>0</v>
      </c>
      <c r="CI1034" s="33">
        <f>('2. AC Monitors'!$A$8*'1. Version 7 Dataset'!$R1034)+('1. Version 7 Dataset'!$V1034*'2. AC Monitors'!$B$8)+'2. AC Monitors'!$C$8</f>
        <v>139.46537999999998</v>
      </c>
      <c r="CJ1034" s="35">
        <f>BX1034-('2. AC Monitors'!$B$8*V1034)</f>
        <v>301.99793999999997</v>
      </c>
      <c r="CK1034" s="33">
        <f>IF($CH1034=0,CJ1034,CJ1034-('2. AC Monitors'!$A$15*'1. Version 7 Dataset'!$CG1034))</f>
        <v>301.99793999999997</v>
      </c>
      <c r="CL1034" s="33">
        <f>IF($CC1034=TRUE,'1. Version 7 Dataset'!CK1034-($CI1034*'2. AC Monitors'!$B$15),'1. Version 7 Dataset'!CK1034)</f>
        <v>301.99793999999997</v>
      </c>
      <c r="CM1034" s="33">
        <f>IF($CD1034=TRUE,CL1034-($CI1034*'2. AC Monitors'!$D$15),CL1034)</f>
        <v>301.99793999999997</v>
      </c>
      <c r="CN1034" s="33">
        <f>IF($CB1034=TRUE,CM1034-($CI1034*'2. AC Monitors'!$E$15),CM1034)</f>
        <v>301.99793999999997</v>
      </c>
      <c r="CO1034" s="33">
        <f>IF($CA1034="DC",CN1034+(CI1034*(1-'2. AC Monitors'!$D$21)),CN1034)</f>
        <v>301.99793999999997</v>
      </c>
      <c r="CP1034" s="35">
        <f>('2. AC Monitors'!$A$8*'1. Version 7 Dataset'!$R1034)+'2. AC Monitors'!$C$8</f>
        <v>130.64537999999999</v>
      </c>
      <c r="CQ1034" s="35">
        <f t="shared" si="120"/>
        <v>0</v>
      </c>
      <c r="CR1034" s="33">
        <f>(IF(CD1034=TRUE,CI1034+(CI1034*'2. AC Monitors'!$D$15),'1. Version 7 Dataset'!CI1034))*0.85</f>
        <v>118.54557299999998</v>
      </c>
      <c r="CS1034" s="35">
        <f t="shared" si="121"/>
        <v>0</v>
      </c>
      <c r="CT1034" s="35">
        <f>($AZ1034*$R1034*'3. Signage Displays'!$A$7)+'3. Signage Displays'!$B$7*TANH('3. Signage Displays'!$C$7*('1. Version 7 Dataset'!$R1034+'3. Signage Displays'!$D$7)+'3. Signage Displays'!$E$7)+'3. Signage Displays'!$F$7</f>
        <v>91.632501973384748</v>
      </c>
      <c r="CU1034" s="36">
        <f>($AZ1034*$R1034*'3. Signage Displays'!$A$7)</f>
        <v>19.764001400000001</v>
      </c>
      <c r="CV1034" s="37">
        <f>BE1034-(AZ1034*R1034*'3. Signage Displays'!$A$7)</f>
        <v>80.905998600000004</v>
      </c>
      <c r="CW1034" s="37">
        <f>IF(CC1034=TRUE,CV1034-(CT1034*'3. Signage Displays'!$A$12),CV1034)</f>
        <v>80.905998600000004</v>
      </c>
      <c r="CX1034" s="38">
        <f>'3. Signage Displays'!$B$7*TANH('3. Signage Displays'!$C$7*('1. Version 7 Dataset'!R1034+'3. Signage Displays'!$D$7)+'3. Signage Displays'!$E$7)+'3. Signage Displays'!$F$7</f>
        <v>71.86850057338475</v>
      </c>
      <c r="CY1034" s="28">
        <f t="shared" si="122"/>
        <v>0</v>
      </c>
    </row>
    <row r="1035" spans="1:103" s="17" customFormat="1" ht="19.5" customHeight="1">
      <c r="A1035" s="28">
        <v>472</v>
      </c>
      <c r="B1035" s="29" t="s">
        <v>1871</v>
      </c>
      <c r="C1035" s="29" t="s">
        <v>2162</v>
      </c>
      <c r="D1035" s="29" t="s">
        <v>2163</v>
      </c>
      <c r="E1035" s="29" t="s">
        <v>1873</v>
      </c>
      <c r="F1035" s="29" t="s">
        <v>2162</v>
      </c>
      <c r="G1035" s="29" t="s">
        <v>2163</v>
      </c>
      <c r="H1035" s="29"/>
      <c r="I1035" s="29" t="s">
        <v>554</v>
      </c>
      <c r="J1035" s="29" t="s">
        <v>79</v>
      </c>
      <c r="K1035" s="29"/>
      <c r="L1035" s="29" t="s">
        <v>80</v>
      </c>
      <c r="M1035" s="29"/>
      <c r="N1035" s="30">
        <v>1300</v>
      </c>
      <c r="O1035" s="30">
        <v>26.8</v>
      </c>
      <c r="P1035" s="30">
        <v>47.6</v>
      </c>
      <c r="Q1035" s="31">
        <v>54.6</v>
      </c>
      <c r="R1035" s="30">
        <v>1275.67</v>
      </c>
      <c r="S1035" s="30">
        <v>1.78</v>
      </c>
      <c r="T1035" s="30">
        <v>1080</v>
      </c>
      <c r="U1035" s="30">
        <v>1920</v>
      </c>
      <c r="V1035" s="32">
        <v>2.1</v>
      </c>
      <c r="W1035" s="30">
        <v>1626</v>
      </c>
      <c r="X1035" s="30">
        <v>60</v>
      </c>
      <c r="Y1035" s="30">
        <v>72</v>
      </c>
      <c r="Z1035" s="29" t="s">
        <v>150</v>
      </c>
      <c r="AA1035" s="29" t="s">
        <v>86</v>
      </c>
      <c r="AB1035" s="29"/>
      <c r="AC1035" s="29"/>
      <c r="AD1035" s="29" t="s">
        <v>84</v>
      </c>
      <c r="AE1035" s="29" t="s">
        <v>83</v>
      </c>
      <c r="AF1035" s="29" t="s">
        <v>750</v>
      </c>
      <c r="AG1035" s="29" t="s">
        <v>1896</v>
      </c>
      <c r="AH1035" s="29" t="s">
        <v>2081</v>
      </c>
      <c r="AI1035" s="29"/>
      <c r="AJ1035" s="29" t="s">
        <v>737</v>
      </c>
      <c r="AK1035" s="29" t="s">
        <v>737</v>
      </c>
      <c r="AL1035" s="29" t="s">
        <v>87</v>
      </c>
      <c r="AM1035" s="29" t="s">
        <v>1896</v>
      </c>
      <c r="AN1035" s="29" t="s">
        <v>86</v>
      </c>
      <c r="AO1035" s="29" t="s">
        <v>86</v>
      </c>
      <c r="AP1035" s="29" t="s">
        <v>563</v>
      </c>
      <c r="AQ1035" s="29" t="s">
        <v>96</v>
      </c>
      <c r="AR1035" s="29"/>
      <c r="AS1035" s="29" t="s">
        <v>84</v>
      </c>
      <c r="AT1035" s="29" t="s">
        <v>121</v>
      </c>
      <c r="AU1035" s="29"/>
      <c r="AV1035" s="29"/>
      <c r="AW1035" s="29" t="s">
        <v>84</v>
      </c>
      <c r="AX1035" s="29" t="s">
        <v>84</v>
      </c>
      <c r="AY1035" s="30">
        <v>425</v>
      </c>
      <c r="AZ1035" s="30">
        <v>425.4</v>
      </c>
      <c r="BA1035" s="30">
        <v>328.8</v>
      </c>
      <c r="BB1035" s="30">
        <v>328.8</v>
      </c>
      <c r="BC1035" s="29"/>
      <c r="BD1035" s="29"/>
      <c r="BE1035" s="30">
        <v>114.54</v>
      </c>
      <c r="BF1035" s="30">
        <v>116.8</v>
      </c>
      <c r="BG1035" s="30">
        <v>0.45</v>
      </c>
      <c r="BH1035" s="30">
        <v>0.45</v>
      </c>
      <c r="BI1035" s="30">
        <v>3.5</v>
      </c>
      <c r="BJ1035" s="29"/>
      <c r="BK1035" s="29"/>
      <c r="BL1035" s="29"/>
      <c r="BM1035" s="29"/>
      <c r="BN1035" s="29"/>
      <c r="BO1035" s="29"/>
      <c r="BP1035" s="29"/>
      <c r="BQ1035" s="30">
        <v>0.55000000000000004</v>
      </c>
      <c r="BR1035" s="30">
        <v>0.55000000000000004</v>
      </c>
      <c r="BS1035" s="30">
        <v>110.9</v>
      </c>
      <c r="BT1035" s="29"/>
      <c r="BU1035" s="29"/>
      <c r="BV1035" s="30">
        <v>0</v>
      </c>
      <c r="BW1035" s="28">
        <v>472</v>
      </c>
      <c r="BX1035" s="33">
        <f t="shared" si="117"/>
        <v>353.74193999999994</v>
      </c>
      <c r="BY1035" s="34">
        <f>IF(COUNTIF($G$2:G1035,G1035)=1,1,0)</f>
        <v>1</v>
      </c>
      <c r="BZ1035" s="34">
        <f t="shared" si="118"/>
        <v>1</v>
      </c>
      <c r="CA1035" s="28" t="s">
        <v>3405</v>
      </c>
      <c r="CB1035" s="34" t="b">
        <f t="shared" si="123"/>
        <v>0</v>
      </c>
      <c r="CC1035" s="34" t="b">
        <f t="shared" si="119"/>
        <v>0</v>
      </c>
      <c r="CD1035" s="34" t="b">
        <f t="array" ref="CD1035">ISNUMBER(SEARCH("Touch Screen",$AJ1035))</f>
        <v>0</v>
      </c>
      <c r="CE1035" s="34"/>
      <c r="CF1035" s="34"/>
      <c r="CG1035" s="32">
        <v>72</v>
      </c>
      <c r="CH1035" s="28">
        <v>0</v>
      </c>
      <c r="CI1035" s="33">
        <f>('2. AC Monitors'!$A$8*'1. Version 7 Dataset'!$R1035)+('1. Version 7 Dataset'!$V1035*'2. AC Monitors'!$B$8)+'2. AC Monitors'!$C$8</f>
        <v>172.45174</v>
      </c>
      <c r="CJ1035" s="35">
        <f>BX1035-('2. AC Monitors'!$B$8*V1035)</f>
        <v>344.92193999999995</v>
      </c>
      <c r="CK1035" s="33">
        <f>IF($CH1035=0,CJ1035,CJ1035-('2. AC Monitors'!$A$15*'1. Version 7 Dataset'!$CG1035))</f>
        <v>344.92193999999995</v>
      </c>
      <c r="CL1035" s="33">
        <f>IF($CC1035=TRUE,'1. Version 7 Dataset'!CK1035-($CI1035*'2. AC Monitors'!$B$15),'1. Version 7 Dataset'!CK1035)</f>
        <v>344.92193999999995</v>
      </c>
      <c r="CM1035" s="33">
        <f>IF($CD1035=TRUE,CL1035-($CI1035*'2. AC Monitors'!$D$15),CL1035)</f>
        <v>344.92193999999995</v>
      </c>
      <c r="CN1035" s="33">
        <f>IF($CB1035=TRUE,CM1035-($CI1035*'2. AC Monitors'!$E$15),CM1035)</f>
        <v>344.92193999999995</v>
      </c>
      <c r="CO1035" s="33">
        <f>IF($CA1035="DC",CN1035+(CI1035*(1-'2. AC Monitors'!$D$21)),CN1035)</f>
        <v>344.92193999999995</v>
      </c>
      <c r="CP1035" s="35">
        <f>('2. AC Monitors'!$A$8*'1. Version 7 Dataset'!$R1035)+'2. AC Monitors'!$C$8</f>
        <v>163.63174000000001</v>
      </c>
      <c r="CQ1035" s="35">
        <f t="shared" si="120"/>
        <v>0</v>
      </c>
      <c r="CR1035" s="33">
        <f>(IF(CD1035=TRUE,CI1035+(CI1035*'2. AC Monitors'!$D$15),'1. Version 7 Dataset'!CI1035))*0.85</f>
        <v>146.583979</v>
      </c>
      <c r="CS1035" s="35">
        <f t="shared" si="121"/>
        <v>0</v>
      </c>
      <c r="CT1035" s="35">
        <f>($AZ1035*$R1035*'3. Signage Displays'!$A$7)+'3. Signage Displays'!$B$7*TANH('3. Signage Displays'!$C$7*('1. Version 7 Dataset'!$R1035+'3. Signage Displays'!$D$7)+'3. Signage Displays'!$E$7)+'3. Signage Displays'!$F$7</f>
        <v>105.96766594815502</v>
      </c>
      <c r="CU1035" s="36">
        <f>($AZ1035*$R1035*'3. Signage Displays'!$A$7)</f>
        <v>21.706800720000004</v>
      </c>
      <c r="CV1035" s="37">
        <f>BE1035-(AZ1035*R1035*'3. Signage Displays'!$A$7)</f>
        <v>92.833199280000002</v>
      </c>
      <c r="CW1035" s="37">
        <f>IF(CC1035=TRUE,CV1035-(CT1035*'3. Signage Displays'!$A$12),CV1035)</f>
        <v>92.833199280000002</v>
      </c>
      <c r="CX1035" s="38">
        <f>'3. Signage Displays'!$B$7*TANH('3. Signage Displays'!$C$7*('1. Version 7 Dataset'!R1035+'3. Signage Displays'!$D$7)+'3. Signage Displays'!$E$7)+'3. Signage Displays'!$F$7</f>
        <v>84.260865228155012</v>
      </c>
      <c r="CY1035" s="28">
        <f t="shared" si="122"/>
        <v>0</v>
      </c>
    </row>
    <row r="1036" spans="1:103" s="17" customFormat="1" ht="19.5" customHeight="1">
      <c r="A1036" s="28">
        <v>480</v>
      </c>
      <c r="B1036" s="29" t="s">
        <v>2231</v>
      </c>
      <c r="C1036" s="29" t="s">
        <v>2482</v>
      </c>
      <c r="D1036" s="29" t="s">
        <v>2482</v>
      </c>
      <c r="E1036" s="29" t="s">
        <v>2234</v>
      </c>
      <c r="F1036" s="29" t="s">
        <v>2482</v>
      </c>
      <c r="G1036" s="29" t="s">
        <v>2482</v>
      </c>
      <c r="H1036" s="29"/>
      <c r="I1036" s="29" t="s">
        <v>554</v>
      </c>
      <c r="J1036" s="29" t="s">
        <v>88</v>
      </c>
      <c r="K1036" s="29" t="s">
        <v>2483</v>
      </c>
      <c r="L1036" s="29" t="s">
        <v>80</v>
      </c>
      <c r="M1036" s="29"/>
      <c r="N1036" s="30">
        <v>1300</v>
      </c>
      <c r="O1036" s="30">
        <v>20.6</v>
      </c>
      <c r="P1036" s="30">
        <v>37</v>
      </c>
      <c r="Q1036" s="31">
        <v>41.9</v>
      </c>
      <c r="R1036" s="30">
        <v>750.74</v>
      </c>
      <c r="S1036" s="30">
        <v>1.78</v>
      </c>
      <c r="T1036" s="30">
        <v>1080</v>
      </c>
      <c r="U1036" s="30">
        <v>1920</v>
      </c>
      <c r="V1036" s="32">
        <v>2.1</v>
      </c>
      <c r="W1036" s="30">
        <v>2762</v>
      </c>
      <c r="X1036" s="30">
        <v>60</v>
      </c>
      <c r="Y1036" s="30">
        <v>1</v>
      </c>
      <c r="Z1036" s="29" t="s">
        <v>150</v>
      </c>
      <c r="AA1036" s="29" t="s">
        <v>86</v>
      </c>
      <c r="AB1036" s="29"/>
      <c r="AC1036" s="29"/>
      <c r="AD1036" s="29" t="s">
        <v>84</v>
      </c>
      <c r="AE1036" s="29" t="s">
        <v>84</v>
      </c>
      <c r="AF1036" s="29" t="s">
        <v>2038</v>
      </c>
      <c r="AG1036" s="29" t="s">
        <v>2484</v>
      </c>
      <c r="AH1036" s="29" t="s">
        <v>737</v>
      </c>
      <c r="AI1036" s="29"/>
      <c r="AJ1036" s="29" t="s">
        <v>86</v>
      </c>
      <c r="AK1036" s="29" t="s">
        <v>86</v>
      </c>
      <c r="AL1036" s="29" t="s">
        <v>87</v>
      </c>
      <c r="AM1036" s="29" t="s">
        <v>2484</v>
      </c>
      <c r="AN1036" s="29" t="s">
        <v>86</v>
      </c>
      <c r="AO1036" s="29" t="s">
        <v>86</v>
      </c>
      <c r="AP1036" s="29" t="s">
        <v>86</v>
      </c>
      <c r="AQ1036" s="29" t="s">
        <v>96</v>
      </c>
      <c r="AR1036" s="29"/>
      <c r="AS1036" s="29" t="s">
        <v>84</v>
      </c>
      <c r="AT1036" s="29" t="s">
        <v>89</v>
      </c>
      <c r="AU1036" s="29"/>
      <c r="AV1036" s="30">
        <v>1</v>
      </c>
      <c r="AW1036" s="29" t="s">
        <v>84</v>
      </c>
      <c r="AX1036" s="29" t="s">
        <v>84</v>
      </c>
      <c r="AY1036" s="30">
        <v>500</v>
      </c>
      <c r="AZ1036" s="30">
        <v>602</v>
      </c>
      <c r="BA1036" s="30">
        <v>406.6</v>
      </c>
      <c r="BB1036" s="30">
        <v>331.2</v>
      </c>
      <c r="BC1036" s="29"/>
      <c r="BD1036" s="29"/>
      <c r="BE1036" s="30">
        <v>70.8</v>
      </c>
      <c r="BF1036" s="30">
        <v>83.7</v>
      </c>
      <c r="BG1036" s="30">
        <v>0.82</v>
      </c>
      <c r="BH1036" s="29"/>
      <c r="BI1036" s="30">
        <v>3.5</v>
      </c>
      <c r="BJ1036" s="30">
        <v>0</v>
      </c>
      <c r="BK1036" s="29"/>
      <c r="BL1036" s="29"/>
      <c r="BM1036" s="29"/>
      <c r="BN1036" s="29"/>
      <c r="BO1036" s="29"/>
      <c r="BP1036" s="30">
        <v>0</v>
      </c>
      <c r="BQ1036" s="30">
        <v>0.99</v>
      </c>
      <c r="BR1036" s="29"/>
      <c r="BS1036" s="30">
        <v>72.5</v>
      </c>
      <c r="BT1036" s="30">
        <v>0</v>
      </c>
      <c r="BU1036" s="29"/>
      <c r="BV1036" s="30">
        <v>1</v>
      </c>
      <c r="BW1036" s="28">
        <v>480</v>
      </c>
      <c r="BX1036" s="33">
        <f t="shared" si="117"/>
        <v>221.74187999999998</v>
      </c>
      <c r="BY1036" s="34">
        <f>IF(COUNTIF($G$2:G1036,G1036)=1,1,0)</f>
        <v>1</v>
      </c>
      <c r="BZ1036" s="34">
        <f t="shared" si="118"/>
        <v>1</v>
      </c>
      <c r="CA1036" s="28" t="s">
        <v>3405</v>
      </c>
      <c r="CB1036" s="34" t="b">
        <f t="shared" si="123"/>
        <v>0</v>
      </c>
      <c r="CC1036" s="34" t="b">
        <f t="shared" si="119"/>
        <v>0</v>
      </c>
      <c r="CD1036" s="34" t="b">
        <f t="array" ref="CD1036">ISNUMBER(SEARCH("Touch Screen",$AJ1036))</f>
        <v>0</v>
      </c>
      <c r="CE1036" s="34"/>
      <c r="CF1036" s="34"/>
      <c r="CG1036" s="32">
        <v>1</v>
      </c>
      <c r="CH1036" s="28">
        <v>0</v>
      </c>
      <c r="CI1036" s="33">
        <f>('2. AC Monitors'!$A$8*'1. Version 7 Dataset'!$R1036)+('1. Version 7 Dataset'!$V1036*'2. AC Monitors'!$B$8)+'2. AC Monitors'!$C$8</f>
        <v>108.41028</v>
      </c>
      <c r="CJ1036" s="35">
        <f>BX1036-('2. AC Monitors'!$B$8*V1036)</f>
        <v>212.92187999999999</v>
      </c>
      <c r="CK1036" s="33">
        <f>IF($CH1036=0,CJ1036,CJ1036-('2. AC Monitors'!$A$15*'1. Version 7 Dataset'!$CG1036))</f>
        <v>212.92187999999999</v>
      </c>
      <c r="CL1036" s="33">
        <f>IF($CC1036=TRUE,'1. Version 7 Dataset'!CK1036-($CI1036*'2. AC Monitors'!$B$15),'1. Version 7 Dataset'!CK1036)</f>
        <v>212.92187999999999</v>
      </c>
      <c r="CM1036" s="33">
        <f>IF($CD1036=TRUE,CL1036-($CI1036*'2. AC Monitors'!$D$15),CL1036)</f>
        <v>212.92187999999999</v>
      </c>
      <c r="CN1036" s="33">
        <f>IF($CB1036=TRUE,CM1036-($CI1036*'2. AC Monitors'!$E$15),CM1036)</f>
        <v>212.92187999999999</v>
      </c>
      <c r="CO1036" s="33">
        <f>IF($CA1036="DC",CN1036+(CI1036*(1-'2. AC Monitors'!$D$21)),CN1036)</f>
        <v>212.92187999999999</v>
      </c>
      <c r="CP1036" s="35">
        <f>('2. AC Monitors'!$A$8*'1. Version 7 Dataset'!$R1036)+'2. AC Monitors'!$C$8</f>
        <v>99.590279999999993</v>
      </c>
      <c r="CQ1036" s="35">
        <f t="shared" si="120"/>
        <v>0</v>
      </c>
      <c r="CR1036" s="33">
        <f>(IF(CD1036=TRUE,CI1036+(CI1036*'2. AC Monitors'!$D$15),'1. Version 7 Dataset'!CI1036))*0.85</f>
        <v>92.148737999999994</v>
      </c>
      <c r="CS1036" s="35">
        <f t="shared" si="121"/>
        <v>0</v>
      </c>
      <c r="CT1036" s="35">
        <f>($AZ1036*$R1036*'3. Signage Displays'!$A$7)+'3. Signage Displays'!$B$7*TANH('3. Signage Displays'!$C$7*('1. Version 7 Dataset'!$R1036+'3. Signage Displays'!$D$7)+'3. Signage Displays'!$E$7)+'3. Signage Displays'!$F$7</f>
        <v>76.878340265913238</v>
      </c>
      <c r="CU1036" s="36">
        <f>($AZ1036*$R1036*'3. Signage Displays'!$A$7)</f>
        <v>18.0778192</v>
      </c>
      <c r="CV1036" s="37">
        <f>BE1036-(AZ1036*R1036*'3. Signage Displays'!$A$7)</f>
        <v>52.722180799999997</v>
      </c>
      <c r="CW1036" s="37">
        <f>IF(CC1036=TRUE,CV1036-(CT1036*'3. Signage Displays'!$A$12),CV1036)</f>
        <v>52.722180799999997</v>
      </c>
      <c r="CX1036" s="38">
        <f>'3. Signage Displays'!$B$7*TANH('3. Signage Displays'!$C$7*('1. Version 7 Dataset'!R1036+'3. Signage Displays'!$D$7)+'3. Signage Displays'!$E$7)+'3. Signage Displays'!$F$7</f>
        <v>58.800521065913237</v>
      </c>
      <c r="CY1036" s="28">
        <f t="shared" si="122"/>
        <v>1</v>
      </c>
    </row>
    <row r="1037" spans="1:103" s="17" customFormat="1" ht="19.5" customHeight="1">
      <c r="A1037" s="28">
        <v>481</v>
      </c>
      <c r="B1037" s="29" t="s">
        <v>2231</v>
      </c>
      <c r="C1037" s="29" t="s">
        <v>2485</v>
      </c>
      <c r="D1037" s="29" t="s">
        <v>2485</v>
      </c>
      <c r="E1037" s="29" t="s">
        <v>2234</v>
      </c>
      <c r="F1037" s="29" t="s">
        <v>2485</v>
      </c>
      <c r="G1037" s="29" t="s">
        <v>2485</v>
      </c>
      <c r="H1037" s="29"/>
      <c r="I1037" s="29" t="s">
        <v>554</v>
      </c>
      <c r="J1037" s="29" t="s">
        <v>88</v>
      </c>
      <c r="K1037" s="29" t="s">
        <v>2483</v>
      </c>
      <c r="L1037" s="29" t="s">
        <v>80</v>
      </c>
      <c r="M1037" s="29"/>
      <c r="N1037" s="30">
        <v>1300</v>
      </c>
      <c r="O1037" s="30">
        <v>20.6</v>
      </c>
      <c r="P1037" s="30">
        <v>36.5</v>
      </c>
      <c r="Q1037" s="31">
        <v>41.9</v>
      </c>
      <c r="R1037" s="30">
        <v>750.74</v>
      </c>
      <c r="S1037" s="30">
        <v>1.78</v>
      </c>
      <c r="T1037" s="30">
        <v>1080</v>
      </c>
      <c r="U1037" s="30">
        <v>1920</v>
      </c>
      <c r="V1037" s="32">
        <v>2.1</v>
      </c>
      <c r="W1037" s="30">
        <v>2762</v>
      </c>
      <c r="X1037" s="30">
        <v>60</v>
      </c>
      <c r="Y1037" s="30">
        <v>1</v>
      </c>
      <c r="Z1037" s="29" t="s">
        <v>150</v>
      </c>
      <c r="AA1037" s="29" t="s">
        <v>86</v>
      </c>
      <c r="AB1037" s="29"/>
      <c r="AC1037" s="29"/>
      <c r="AD1037" s="29" t="s">
        <v>84</v>
      </c>
      <c r="AE1037" s="29" t="s">
        <v>84</v>
      </c>
      <c r="AF1037" s="29" t="s">
        <v>2038</v>
      </c>
      <c r="AG1037" s="29" t="s">
        <v>2484</v>
      </c>
      <c r="AH1037" s="29" t="s">
        <v>737</v>
      </c>
      <c r="AI1037" s="29"/>
      <c r="AJ1037" s="29" t="s">
        <v>86</v>
      </c>
      <c r="AK1037" s="29" t="s">
        <v>86</v>
      </c>
      <c r="AL1037" s="29" t="s">
        <v>87</v>
      </c>
      <c r="AM1037" s="29" t="s">
        <v>2484</v>
      </c>
      <c r="AN1037" s="29" t="s">
        <v>86</v>
      </c>
      <c r="AO1037" s="29" t="s">
        <v>86</v>
      </c>
      <c r="AP1037" s="29" t="s">
        <v>86</v>
      </c>
      <c r="AQ1037" s="29" t="s">
        <v>96</v>
      </c>
      <c r="AR1037" s="29"/>
      <c r="AS1037" s="29" t="s">
        <v>84</v>
      </c>
      <c r="AT1037" s="29" t="s">
        <v>89</v>
      </c>
      <c r="AU1037" s="29"/>
      <c r="AV1037" s="30">
        <v>1</v>
      </c>
      <c r="AW1037" s="29" t="s">
        <v>84</v>
      </c>
      <c r="AX1037" s="29" t="s">
        <v>84</v>
      </c>
      <c r="AY1037" s="30">
        <v>700</v>
      </c>
      <c r="AZ1037" s="30">
        <v>746.2</v>
      </c>
      <c r="BA1037" s="30">
        <v>507.9</v>
      </c>
      <c r="BB1037" s="30">
        <v>463.4</v>
      </c>
      <c r="BC1037" s="29"/>
      <c r="BD1037" s="29"/>
      <c r="BE1037" s="30">
        <v>75.900000000000006</v>
      </c>
      <c r="BF1037" s="30">
        <v>88</v>
      </c>
      <c r="BG1037" s="30">
        <v>0.68</v>
      </c>
      <c r="BH1037" s="29"/>
      <c r="BI1037" s="30">
        <v>3.5</v>
      </c>
      <c r="BJ1037" s="30">
        <v>0</v>
      </c>
      <c r="BK1037" s="29"/>
      <c r="BL1037" s="29"/>
      <c r="BM1037" s="29"/>
      <c r="BN1037" s="29"/>
      <c r="BO1037" s="29"/>
      <c r="BP1037" s="30">
        <v>0</v>
      </c>
      <c r="BQ1037" s="30">
        <v>0.79</v>
      </c>
      <c r="BR1037" s="29"/>
      <c r="BS1037" s="30">
        <v>77.8</v>
      </c>
      <c r="BT1037" s="30">
        <v>0</v>
      </c>
      <c r="BU1037" s="29"/>
      <c r="BV1037" s="30">
        <v>1</v>
      </c>
      <c r="BW1037" s="28">
        <v>481</v>
      </c>
      <c r="BX1037" s="33">
        <f t="shared" si="117"/>
        <v>236.58132000000001</v>
      </c>
      <c r="BY1037" s="34">
        <f>IF(COUNTIF($G$2:G1037,G1037)=1,1,0)</f>
        <v>1</v>
      </c>
      <c r="BZ1037" s="34">
        <f t="shared" si="118"/>
        <v>1</v>
      </c>
      <c r="CA1037" s="28" t="s">
        <v>3405</v>
      </c>
      <c r="CB1037" s="34" t="b">
        <f t="shared" si="123"/>
        <v>0</v>
      </c>
      <c r="CC1037" s="34" t="b">
        <f t="shared" si="119"/>
        <v>0</v>
      </c>
      <c r="CD1037" s="34" t="b">
        <f t="array" ref="CD1037">ISNUMBER(SEARCH("Touch Screen",$AJ1037))</f>
        <v>0</v>
      </c>
      <c r="CE1037" s="34"/>
      <c r="CF1037" s="34"/>
      <c r="CG1037" s="32">
        <v>1</v>
      </c>
      <c r="CH1037" s="28">
        <v>0</v>
      </c>
      <c r="CI1037" s="33">
        <f>('2. AC Monitors'!$A$8*'1. Version 7 Dataset'!$R1037)+('1. Version 7 Dataset'!$V1037*'2. AC Monitors'!$B$8)+'2. AC Monitors'!$C$8</f>
        <v>108.41028</v>
      </c>
      <c r="CJ1037" s="35">
        <f>BX1037-('2. AC Monitors'!$B$8*V1037)</f>
        <v>227.76132000000001</v>
      </c>
      <c r="CK1037" s="33">
        <f>IF($CH1037=0,CJ1037,CJ1037-('2. AC Monitors'!$A$15*'1. Version 7 Dataset'!$CG1037))</f>
        <v>227.76132000000001</v>
      </c>
      <c r="CL1037" s="33">
        <f>IF($CC1037=TRUE,'1. Version 7 Dataset'!CK1037-($CI1037*'2. AC Monitors'!$B$15),'1. Version 7 Dataset'!CK1037)</f>
        <v>227.76132000000001</v>
      </c>
      <c r="CM1037" s="33">
        <f>IF($CD1037=TRUE,CL1037-($CI1037*'2. AC Monitors'!$D$15),CL1037)</f>
        <v>227.76132000000001</v>
      </c>
      <c r="CN1037" s="33">
        <f>IF($CB1037=TRUE,CM1037-($CI1037*'2. AC Monitors'!$E$15),CM1037)</f>
        <v>227.76132000000001</v>
      </c>
      <c r="CO1037" s="33">
        <f>IF($CA1037="DC",CN1037+(CI1037*(1-'2. AC Monitors'!$D$21)),CN1037)</f>
        <v>227.76132000000001</v>
      </c>
      <c r="CP1037" s="35">
        <f>('2. AC Monitors'!$A$8*'1. Version 7 Dataset'!$R1037)+'2. AC Monitors'!$C$8</f>
        <v>99.590279999999993</v>
      </c>
      <c r="CQ1037" s="35">
        <f t="shared" si="120"/>
        <v>0</v>
      </c>
      <c r="CR1037" s="33">
        <f>(IF(CD1037=TRUE,CI1037+(CI1037*'2. AC Monitors'!$D$15),'1. Version 7 Dataset'!CI1037))*0.85</f>
        <v>92.148737999999994</v>
      </c>
      <c r="CS1037" s="35">
        <f t="shared" si="121"/>
        <v>0</v>
      </c>
      <c r="CT1037" s="35">
        <f>($AZ1037*$R1037*'3. Signage Displays'!$A$7)+'3. Signage Displays'!$B$7*TANH('3. Signage Displays'!$C$7*('1. Version 7 Dataset'!$R1037+'3. Signage Displays'!$D$7)+'3. Signage Displays'!$E$7)+'3. Signage Displays'!$F$7</f>
        <v>81.20860858591324</v>
      </c>
      <c r="CU1037" s="36">
        <f>($AZ1037*$R1037*'3. Signage Displays'!$A$7)</f>
        <v>22.408087520000006</v>
      </c>
      <c r="CV1037" s="37">
        <f>BE1037-(AZ1037*R1037*'3. Signage Displays'!$A$7)</f>
        <v>53.491912479999996</v>
      </c>
      <c r="CW1037" s="37">
        <f>IF(CC1037=TRUE,CV1037-(CT1037*'3. Signage Displays'!$A$12),CV1037)</f>
        <v>53.491912479999996</v>
      </c>
      <c r="CX1037" s="38">
        <f>'3. Signage Displays'!$B$7*TANH('3. Signage Displays'!$C$7*('1. Version 7 Dataset'!R1037+'3. Signage Displays'!$D$7)+'3. Signage Displays'!$E$7)+'3. Signage Displays'!$F$7</f>
        <v>58.800521065913237</v>
      </c>
      <c r="CY1037" s="28">
        <f t="shared" si="122"/>
        <v>1</v>
      </c>
    </row>
    <row r="1038" spans="1:103" s="17" customFormat="1" ht="19.5" customHeight="1">
      <c r="A1038" s="28">
        <v>482</v>
      </c>
      <c r="B1038" s="29" t="s">
        <v>2231</v>
      </c>
      <c r="C1038" s="29" t="s">
        <v>2495</v>
      </c>
      <c r="D1038" s="29" t="s">
        <v>2495</v>
      </c>
      <c r="E1038" s="29" t="s">
        <v>2234</v>
      </c>
      <c r="F1038" s="29" t="s">
        <v>2495</v>
      </c>
      <c r="G1038" s="29" t="s">
        <v>2495</v>
      </c>
      <c r="H1038" s="29"/>
      <c r="I1038" s="29" t="s">
        <v>554</v>
      </c>
      <c r="J1038" s="29" t="s">
        <v>88</v>
      </c>
      <c r="K1038" s="29" t="s">
        <v>2483</v>
      </c>
      <c r="L1038" s="29" t="s">
        <v>80</v>
      </c>
      <c r="M1038" s="29"/>
      <c r="N1038" s="30">
        <v>1300</v>
      </c>
      <c r="O1038" s="30">
        <v>23.8</v>
      </c>
      <c r="P1038" s="30">
        <v>42.3</v>
      </c>
      <c r="Q1038" s="31">
        <v>48.5</v>
      </c>
      <c r="R1038" s="30">
        <v>1008.29</v>
      </c>
      <c r="S1038" s="30">
        <v>1.78</v>
      </c>
      <c r="T1038" s="30">
        <v>1080</v>
      </c>
      <c r="U1038" s="30">
        <v>1920</v>
      </c>
      <c r="V1038" s="32">
        <v>2.1</v>
      </c>
      <c r="W1038" s="30">
        <v>2063</v>
      </c>
      <c r="X1038" s="30">
        <v>60</v>
      </c>
      <c r="Y1038" s="30">
        <v>1</v>
      </c>
      <c r="Z1038" s="29" t="s">
        <v>150</v>
      </c>
      <c r="AA1038" s="29" t="s">
        <v>86</v>
      </c>
      <c r="AB1038" s="29"/>
      <c r="AC1038" s="29"/>
      <c r="AD1038" s="29" t="s">
        <v>84</v>
      </c>
      <c r="AE1038" s="29" t="s">
        <v>84</v>
      </c>
      <c r="AF1038" s="29" t="s">
        <v>2038</v>
      </c>
      <c r="AG1038" s="29" t="s">
        <v>2496</v>
      </c>
      <c r="AH1038" s="29" t="s">
        <v>737</v>
      </c>
      <c r="AI1038" s="29"/>
      <c r="AJ1038" s="29" t="s">
        <v>86</v>
      </c>
      <c r="AK1038" s="29" t="s">
        <v>86</v>
      </c>
      <c r="AL1038" s="29" t="s">
        <v>87</v>
      </c>
      <c r="AM1038" s="29" t="s">
        <v>2496</v>
      </c>
      <c r="AN1038" s="29" t="s">
        <v>86</v>
      </c>
      <c r="AO1038" s="29" t="s">
        <v>86</v>
      </c>
      <c r="AP1038" s="29" t="s">
        <v>86</v>
      </c>
      <c r="AQ1038" s="29" t="s">
        <v>96</v>
      </c>
      <c r="AR1038" s="29"/>
      <c r="AS1038" s="29" t="s">
        <v>84</v>
      </c>
      <c r="AT1038" s="29" t="s">
        <v>89</v>
      </c>
      <c r="AU1038" s="29"/>
      <c r="AV1038" s="30">
        <v>1</v>
      </c>
      <c r="AW1038" s="29" t="s">
        <v>84</v>
      </c>
      <c r="AX1038" s="29" t="s">
        <v>84</v>
      </c>
      <c r="AY1038" s="30">
        <v>500</v>
      </c>
      <c r="AZ1038" s="30">
        <v>617.6</v>
      </c>
      <c r="BA1038" s="30">
        <v>431.8</v>
      </c>
      <c r="BB1038" s="30">
        <v>327.8</v>
      </c>
      <c r="BC1038" s="29"/>
      <c r="BD1038" s="29"/>
      <c r="BE1038" s="30">
        <v>79.099999999999994</v>
      </c>
      <c r="BF1038" s="30">
        <v>106.7</v>
      </c>
      <c r="BG1038" s="30">
        <v>0.83</v>
      </c>
      <c r="BH1038" s="29"/>
      <c r="BI1038" s="30">
        <v>3.5</v>
      </c>
      <c r="BJ1038" s="30">
        <v>0</v>
      </c>
      <c r="BK1038" s="29"/>
      <c r="BL1038" s="29"/>
      <c r="BM1038" s="29"/>
      <c r="BN1038" s="29"/>
      <c r="BO1038" s="29"/>
      <c r="BP1038" s="30">
        <v>0</v>
      </c>
      <c r="BQ1038" s="30">
        <v>0.97</v>
      </c>
      <c r="BR1038" s="29"/>
      <c r="BS1038" s="30">
        <v>81.099999999999994</v>
      </c>
      <c r="BT1038" s="30">
        <v>0</v>
      </c>
      <c r="BU1038" s="29"/>
      <c r="BV1038" s="30">
        <v>1</v>
      </c>
      <c r="BW1038" s="28">
        <v>482</v>
      </c>
      <c r="BX1038" s="33">
        <f t="shared" si="117"/>
        <v>247.24661999999995</v>
      </c>
      <c r="BY1038" s="34">
        <f>IF(COUNTIF($G$2:G1038,G1038)=1,1,0)</f>
        <v>1</v>
      </c>
      <c r="BZ1038" s="34">
        <f t="shared" si="118"/>
        <v>1</v>
      </c>
      <c r="CA1038" s="28" t="s">
        <v>3405</v>
      </c>
      <c r="CB1038" s="34" t="b">
        <f t="shared" si="123"/>
        <v>0</v>
      </c>
      <c r="CC1038" s="34" t="b">
        <f t="shared" si="119"/>
        <v>0</v>
      </c>
      <c r="CD1038" s="34" t="b">
        <f t="array" ref="CD1038">ISNUMBER(SEARCH("Touch Screen",$AJ1038))</f>
        <v>0</v>
      </c>
      <c r="CE1038" s="34"/>
      <c r="CF1038" s="34"/>
      <c r="CG1038" s="32">
        <v>1</v>
      </c>
      <c r="CH1038" s="28">
        <v>0</v>
      </c>
      <c r="CI1038" s="33">
        <f>('2. AC Monitors'!$A$8*'1. Version 7 Dataset'!$R1038)+('1. Version 7 Dataset'!$V1038*'2. AC Monitors'!$B$8)+'2. AC Monitors'!$C$8</f>
        <v>139.83138</v>
      </c>
      <c r="CJ1038" s="35">
        <f>BX1038-('2. AC Monitors'!$B$8*V1038)</f>
        <v>238.42661999999996</v>
      </c>
      <c r="CK1038" s="33">
        <f>IF($CH1038=0,CJ1038,CJ1038-('2. AC Monitors'!$A$15*'1. Version 7 Dataset'!$CG1038))</f>
        <v>238.42661999999996</v>
      </c>
      <c r="CL1038" s="33">
        <f>IF($CC1038=TRUE,'1. Version 7 Dataset'!CK1038-($CI1038*'2. AC Monitors'!$B$15),'1. Version 7 Dataset'!CK1038)</f>
        <v>238.42661999999996</v>
      </c>
      <c r="CM1038" s="33">
        <f>IF($CD1038=TRUE,CL1038-($CI1038*'2. AC Monitors'!$D$15),CL1038)</f>
        <v>238.42661999999996</v>
      </c>
      <c r="CN1038" s="33">
        <f>IF($CB1038=TRUE,CM1038-($CI1038*'2. AC Monitors'!$E$15),CM1038)</f>
        <v>238.42661999999996</v>
      </c>
      <c r="CO1038" s="33">
        <f>IF($CA1038="DC",CN1038+(CI1038*(1-'2. AC Monitors'!$D$21)),CN1038)</f>
        <v>238.42661999999996</v>
      </c>
      <c r="CP1038" s="35">
        <f>('2. AC Monitors'!$A$8*'1. Version 7 Dataset'!$R1038)+'2. AC Monitors'!$C$8</f>
        <v>131.01137999999997</v>
      </c>
      <c r="CQ1038" s="35">
        <f t="shared" si="120"/>
        <v>0</v>
      </c>
      <c r="CR1038" s="33">
        <f>(IF(CD1038=TRUE,CI1038+(CI1038*'2. AC Monitors'!$D$15),'1. Version 7 Dataset'!CI1038))*0.85</f>
        <v>118.85667299999999</v>
      </c>
      <c r="CS1038" s="35">
        <f t="shared" si="121"/>
        <v>0</v>
      </c>
      <c r="CT1038" s="35">
        <f>($AZ1038*$R1038*'3. Signage Displays'!$A$7)+'3. Signage Displays'!$B$7*TANH('3. Signage Displays'!$C$7*('1. Version 7 Dataset'!$R1038+'3. Signage Displays'!$D$7)+'3. Signage Displays'!$E$7)+'3. Signage Displays'!$F$7</f>
        <v>96.923572517961077</v>
      </c>
      <c r="CU1038" s="36">
        <f>($AZ1038*$R1038*'3. Signage Displays'!$A$7)</f>
        <v>24.908796160000001</v>
      </c>
      <c r="CV1038" s="37">
        <f>BE1038-(AZ1038*R1038*'3. Signage Displays'!$A$7)</f>
        <v>54.191203839999993</v>
      </c>
      <c r="CW1038" s="37">
        <f>IF(CC1038=TRUE,CV1038-(CT1038*'3. Signage Displays'!$A$12),CV1038)</f>
        <v>54.191203839999993</v>
      </c>
      <c r="CX1038" s="38">
        <f>'3. Signage Displays'!$B$7*TANH('3. Signage Displays'!$C$7*('1. Version 7 Dataset'!R1038+'3. Signage Displays'!$D$7)+'3. Signage Displays'!$E$7)+'3. Signage Displays'!$F$7</f>
        <v>72.014776357961082</v>
      </c>
      <c r="CY1038" s="28">
        <f t="shared" si="122"/>
        <v>1</v>
      </c>
    </row>
    <row r="1039" spans="1:103" s="17" customFormat="1" ht="19.5" customHeight="1">
      <c r="A1039" s="28">
        <v>483</v>
      </c>
      <c r="B1039" s="29" t="s">
        <v>2231</v>
      </c>
      <c r="C1039" s="29" t="s">
        <v>2497</v>
      </c>
      <c r="D1039" s="29" t="s">
        <v>2497</v>
      </c>
      <c r="E1039" s="29" t="s">
        <v>2234</v>
      </c>
      <c r="F1039" s="29" t="s">
        <v>2497</v>
      </c>
      <c r="G1039" s="29" t="s">
        <v>2497</v>
      </c>
      <c r="H1039" s="29"/>
      <c r="I1039" s="29" t="s">
        <v>554</v>
      </c>
      <c r="J1039" s="29" t="s">
        <v>88</v>
      </c>
      <c r="K1039" s="29" t="s">
        <v>2483</v>
      </c>
      <c r="L1039" s="29" t="s">
        <v>80</v>
      </c>
      <c r="M1039" s="29"/>
      <c r="N1039" s="30">
        <v>1300</v>
      </c>
      <c r="O1039" s="30">
        <v>24</v>
      </c>
      <c r="P1039" s="30">
        <v>42</v>
      </c>
      <c r="Q1039" s="31">
        <v>48.5</v>
      </c>
      <c r="R1039" s="30">
        <v>1005.29</v>
      </c>
      <c r="S1039" s="30">
        <v>1.78</v>
      </c>
      <c r="T1039" s="30">
        <v>1080</v>
      </c>
      <c r="U1039" s="30">
        <v>1920</v>
      </c>
      <c r="V1039" s="32">
        <v>2.1</v>
      </c>
      <c r="W1039" s="30">
        <v>2063</v>
      </c>
      <c r="X1039" s="30">
        <v>60</v>
      </c>
      <c r="Y1039" s="30">
        <v>1</v>
      </c>
      <c r="Z1039" s="29" t="s">
        <v>150</v>
      </c>
      <c r="AA1039" s="29" t="s">
        <v>86</v>
      </c>
      <c r="AB1039" s="29"/>
      <c r="AC1039" s="29"/>
      <c r="AD1039" s="29" t="s">
        <v>84</v>
      </c>
      <c r="AE1039" s="29" t="s">
        <v>84</v>
      </c>
      <c r="AF1039" s="29" t="s">
        <v>2038</v>
      </c>
      <c r="AG1039" s="29" t="s">
        <v>2484</v>
      </c>
      <c r="AH1039" s="29" t="s">
        <v>737</v>
      </c>
      <c r="AI1039" s="29"/>
      <c r="AJ1039" s="29" t="s">
        <v>86</v>
      </c>
      <c r="AK1039" s="29" t="s">
        <v>86</v>
      </c>
      <c r="AL1039" s="29" t="s">
        <v>87</v>
      </c>
      <c r="AM1039" s="29" t="s">
        <v>2484</v>
      </c>
      <c r="AN1039" s="29" t="s">
        <v>86</v>
      </c>
      <c r="AO1039" s="29" t="s">
        <v>86</v>
      </c>
      <c r="AP1039" s="29" t="s">
        <v>86</v>
      </c>
      <c r="AQ1039" s="29" t="s">
        <v>96</v>
      </c>
      <c r="AR1039" s="29"/>
      <c r="AS1039" s="29" t="s">
        <v>84</v>
      </c>
      <c r="AT1039" s="29" t="s">
        <v>89</v>
      </c>
      <c r="AU1039" s="29"/>
      <c r="AV1039" s="30">
        <v>1</v>
      </c>
      <c r="AW1039" s="29" t="s">
        <v>84</v>
      </c>
      <c r="AX1039" s="29" t="s">
        <v>84</v>
      </c>
      <c r="AY1039" s="30">
        <v>700</v>
      </c>
      <c r="AZ1039" s="30">
        <v>748</v>
      </c>
      <c r="BA1039" s="30">
        <v>501.5</v>
      </c>
      <c r="BB1039" s="30">
        <v>463.9</v>
      </c>
      <c r="BC1039" s="29"/>
      <c r="BD1039" s="29"/>
      <c r="BE1039" s="30">
        <v>87.4</v>
      </c>
      <c r="BF1039" s="30">
        <v>112</v>
      </c>
      <c r="BG1039" s="30">
        <v>0.83</v>
      </c>
      <c r="BH1039" s="29"/>
      <c r="BI1039" s="30">
        <v>3.5</v>
      </c>
      <c r="BJ1039" s="30">
        <v>0</v>
      </c>
      <c r="BK1039" s="29"/>
      <c r="BL1039" s="29"/>
      <c r="BM1039" s="29"/>
      <c r="BN1039" s="29"/>
      <c r="BO1039" s="29"/>
      <c r="BP1039" s="30">
        <v>0</v>
      </c>
      <c r="BQ1039" s="30">
        <v>0.94</v>
      </c>
      <c r="BR1039" s="29"/>
      <c r="BS1039" s="30">
        <v>89.1</v>
      </c>
      <c r="BT1039" s="30">
        <v>0</v>
      </c>
      <c r="BU1039" s="29"/>
      <c r="BV1039" s="30">
        <v>1</v>
      </c>
      <c r="BW1039" s="28">
        <v>483</v>
      </c>
      <c r="BX1039" s="33">
        <f t="shared" si="117"/>
        <v>272.69441999999998</v>
      </c>
      <c r="BY1039" s="34">
        <f>IF(COUNTIF($G$2:G1039,G1039)=1,1,0)</f>
        <v>1</v>
      </c>
      <c r="BZ1039" s="34">
        <f t="shared" si="118"/>
        <v>1</v>
      </c>
      <c r="CA1039" s="28" t="s">
        <v>3405</v>
      </c>
      <c r="CB1039" s="34" t="b">
        <f t="shared" si="123"/>
        <v>0</v>
      </c>
      <c r="CC1039" s="34" t="b">
        <f t="shared" si="119"/>
        <v>0</v>
      </c>
      <c r="CD1039" s="34" t="b">
        <f t="array" ref="CD1039">ISNUMBER(SEARCH("Touch Screen",$AJ1039))</f>
        <v>0</v>
      </c>
      <c r="CE1039" s="34"/>
      <c r="CF1039" s="34"/>
      <c r="CG1039" s="32">
        <v>1</v>
      </c>
      <c r="CH1039" s="28">
        <v>0</v>
      </c>
      <c r="CI1039" s="33">
        <f>('2. AC Monitors'!$A$8*'1. Version 7 Dataset'!$R1039)+('1. Version 7 Dataset'!$V1039*'2. AC Monitors'!$B$8)+'2. AC Monitors'!$C$8</f>
        <v>139.46537999999998</v>
      </c>
      <c r="CJ1039" s="35">
        <f>BX1039-('2. AC Monitors'!$B$8*V1039)</f>
        <v>263.87441999999999</v>
      </c>
      <c r="CK1039" s="33">
        <f>IF($CH1039=0,CJ1039,CJ1039-('2. AC Monitors'!$A$15*'1. Version 7 Dataset'!$CG1039))</f>
        <v>263.87441999999999</v>
      </c>
      <c r="CL1039" s="33">
        <f>IF($CC1039=TRUE,'1. Version 7 Dataset'!CK1039-($CI1039*'2. AC Monitors'!$B$15),'1. Version 7 Dataset'!CK1039)</f>
        <v>263.87441999999999</v>
      </c>
      <c r="CM1039" s="33">
        <f>IF($CD1039=TRUE,CL1039-($CI1039*'2. AC Monitors'!$D$15),CL1039)</f>
        <v>263.87441999999999</v>
      </c>
      <c r="CN1039" s="33">
        <f>IF($CB1039=TRUE,CM1039-($CI1039*'2. AC Monitors'!$E$15),CM1039)</f>
        <v>263.87441999999999</v>
      </c>
      <c r="CO1039" s="33">
        <f>IF($CA1039="DC",CN1039+(CI1039*(1-'2. AC Monitors'!$D$21)),CN1039)</f>
        <v>263.87441999999999</v>
      </c>
      <c r="CP1039" s="35">
        <f>('2. AC Monitors'!$A$8*'1. Version 7 Dataset'!$R1039)+'2. AC Monitors'!$C$8</f>
        <v>130.64537999999999</v>
      </c>
      <c r="CQ1039" s="35">
        <f t="shared" si="120"/>
        <v>0</v>
      </c>
      <c r="CR1039" s="33">
        <f>(IF(CD1039=TRUE,CI1039+(CI1039*'2. AC Monitors'!$D$15),'1. Version 7 Dataset'!CI1039))*0.85</f>
        <v>118.54557299999998</v>
      </c>
      <c r="CS1039" s="35">
        <f t="shared" si="121"/>
        <v>0</v>
      </c>
      <c r="CT1039" s="35">
        <f>($AZ1039*$R1039*'3. Signage Displays'!$A$7)+'3. Signage Displays'!$B$7*TANH('3. Signage Displays'!$C$7*('1. Version 7 Dataset'!$R1039+'3. Signage Displays'!$D$7)+'3. Signage Displays'!$E$7)+'3. Signage Displays'!$F$7</f>
        <v>101.94677737338475</v>
      </c>
      <c r="CU1039" s="36">
        <f>($AZ1039*$R1039*'3. Signage Displays'!$A$7)</f>
        <v>30.078276800000001</v>
      </c>
      <c r="CV1039" s="37">
        <f>BE1039-(AZ1039*R1039*'3. Signage Displays'!$A$7)</f>
        <v>57.321723200000008</v>
      </c>
      <c r="CW1039" s="37">
        <f>IF(CC1039=TRUE,CV1039-(CT1039*'3. Signage Displays'!$A$12),CV1039)</f>
        <v>57.321723200000008</v>
      </c>
      <c r="CX1039" s="38">
        <f>'3. Signage Displays'!$B$7*TANH('3. Signage Displays'!$C$7*('1. Version 7 Dataset'!R1039+'3. Signage Displays'!$D$7)+'3. Signage Displays'!$E$7)+'3. Signage Displays'!$F$7</f>
        <v>71.86850057338475</v>
      </c>
      <c r="CY1039" s="28">
        <f t="shared" si="122"/>
        <v>1</v>
      </c>
    </row>
    <row r="1040" spans="1:103" s="17" customFormat="1" ht="19.5" customHeight="1">
      <c r="A1040" s="28">
        <v>484</v>
      </c>
      <c r="B1040" s="29" t="s">
        <v>2231</v>
      </c>
      <c r="C1040" s="29" t="s">
        <v>2506</v>
      </c>
      <c r="D1040" s="29" t="s">
        <v>2506</v>
      </c>
      <c r="E1040" s="29" t="s">
        <v>2234</v>
      </c>
      <c r="F1040" s="29" t="s">
        <v>2506</v>
      </c>
      <c r="G1040" s="29" t="s">
        <v>2506</v>
      </c>
      <c r="H1040" s="29"/>
      <c r="I1040" s="29" t="s">
        <v>554</v>
      </c>
      <c r="J1040" s="29" t="s">
        <v>88</v>
      </c>
      <c r="K1040" s="29" t="s">
        <v>2483</v>
      </c>
      <c r="L1040" s="29" t="s">
        <v>80</v>
      </c>
      <c r="M1040" s="29"/>
      <c r="N1040" s="30">
        <v>1300</v>
      </c>
      <c r="O1040" s="30">
        <v>26.8</v>
      </c>
      <c r="P1040" s="30">
        <v>47.6</v>
      </c>
      <c r="Q1040" s="31">
        <v>54.6</v>
      </c>
      <c r="R1040" s="30">
        <v>1275.67</v>
      </c>
      <c r="S1040" s="30">
        <v>1.78</v>
      </c>
      <c r="T1040" s="30">
        <v>1080</v>
      </c>
      <c r="U1040" s="30">
        <v>1920</v>
      </c>
      <c r="V1040" s="32">
        <v>2.1</v>
      </c>
      <c r="W1040" s="30">
        <v>1625</v>
      </c>
      <c r="X1040" s="30">
        <v>60</v>
      </c>
      <c r="Y1040" s="30">
        <v>1</v>
      </c>
      <c r="Z1040" s="29" t="s">
        <v>150</v>
      </c>
      <c r="AA1040" s="29" t="s">
        <v>86</v>
      </c>
      <c r="AB1040" s="29"/>
      <c r="AC1040" s="29"/>
      <c r="AD1040" s="29" t="s">
        <v>84</v>
      </c>
      <c r="AE1040" s="29" t="s">
        <v>84</v>
      </c>
      <c r="AF1040" s="29" t="s">
        <v>2038</v>
      </c>
      <c r="AG1040" s="29" t="s">
        <v>2484</v>
      </c>
      <c r="AH1040" s="29" t="s">
        <v>737</v>
      </c>
      <c r="AI1040" s="29"/>
      <c r="AJ1040" s="29" t="s">
        <v>86</v>
      </c>
      <c r="AK1040" s="29" t="s">
        <v>86</v>
      </c>
      <c r="AL1040" s="29" t="s">
        <v>87</v>
      </c>
      <c r="AM1040" s="29" t="s">
        <v>2484</v>
      </c>
      <c r="AN1040" s="29" t="s">
        <v>86</v>
      </c>
      <c r="AO1040" s="29" t="s">
        <v>86</v>
      </c>
      <c r="AP1040" s="29" t="s">
        <v>86</v>
      </c>
      <c r="AQ1040" s="29" t="s">
        <v>96</v>
      </c>
      <c r="AR1040" s="29"/>
      <c r="AS1040" s="29" t="s">
        <v>84</v>
      </c>
      <c r="AT1040" s="29" t="s">
        <v>89</v>
      </c>
      <c r="AU1040" s="29"/>
      <c r="AV1040" s="30">
        <v>1</v>
      </c>
      <c r="AW1040" s="29" t="s">
        <v>84</v>
      </c>
      <c r="AX1040" s="29" t="s">
        <v>84</v>
      </c>
      <c r="AY1040" s="30">
        <v>500</v>
      </c>
      <c r="AZ1040" s="30">
        <v>601</v>
      </c>
      <c r="BA1040" s="30">
        <v>423.9</v>
      </c>
      <c r="BB1040" s="30">
        <v>331.6</v>
      </c>
      <c r="BC1040" s="29"/>
      <c r="BD1040" s="29"/>
      <c r="BE1040" s="30">
        <v>88.6</v>
      </c>
      <c r="BF1040" s="30">
        <v>125.8</v>
      </c>
      <c r="BG1040" s="30">
        <v>0.69</v>
      </c>
      <c r="BH1040" s="29"/>
      <c r="BI1040" s="30">
        <v>3.5</v>
      </c>
      <c r="BJ1040" s="30">
        <v>0</v>
      </c>
      <c r="BK1040" s="29"/>
      <c r="BL1040" s="29"/>
      <c r="BM1040" s="29"/>
      <c r="BN1040" s="29"/>
      <c r="BO1040" s="29"/>
      <c r="BP1040" s="30">
        <v>0</v>
      </c>
      <c r="BQ1040" s="30">
        <v>0.79</v>
      </c>
      <c r="BR1040" s="29"/>
      <c r="BS1040" s="30">
        <v>90.6</v>
      </c>
      <c r="BT1040" s="30">
        <v>0</v>
      </c>
      <c r="BU1040" s="29"/>
      <c r="BV1040" s="30">
        <v>1</v>
      </c>
      <c r="BW1040" s="28">
        <v>484</v>
      </c>
      <c r="BX1040" s="33">
        <f t="shared" si="117"/>
        <v>275.57645999999994</v>
      </c>
      <c r="BY1040" s="34">
        <f>IF(COUNTIF($G$2:G1040,G1040)=1,1,0)</f>
        <v>1</v>
      </c>
      <c r="BZ1040" s="34">
        <f t="shared" si="118"/>
        <v>1</v>
      </c>
      <c r="CA1040" s="28" t="s">
        <v>3405</v>
      </c>
      <c r="CB1040" s="34" t="b">
        <f t="shared" si="123"/>
        <v>0</v>
      </c>
      <c r="CC1040" s="34" t="b">
        <f t="shared" si="119"/>
        <v>0</v>
      </c>
      <c r="CD1040" s="34" t="b">
        <f t="array" ref="CD1040">ISNUMBER(SEARCH("Touch Screen",$AJ1040))</f>
        <v>0</v>
      </c>
      <c r="CE1040" s="34"/>
      <c r="CF1040" s="34"/>
      <c r="CG1040" s="32">
        <v>1</v>
      </c>
      <c r="CH1040" s="28">
        <v>0</v>
      </c>
      <c r="CI1040" s="33">
        <f>('2. AC Monitors'!$A$8*'1. Version 7 Dataset'!$R1040)+('1. Version 7 Dataset'!$V1040*'2. AC Monitors'!$B$8)+'2. AC Monitors'!$C$8</f>
        <v>172.45174</v>
      </c>
      <c r="CJ1040" s="35">
        <f>BX1040-('2. AC Monitors'!$B$8*V1040)</f>
        <v>266.75645999999995</v>
      </c>
      <c r="CK1040" s="33">
        <f>IF($CH1040=0,CJ1040,CJ1040-('2. AC Monitors'!$A$15*'1. Version 7 Dataset'!$CG1040))</f>
        <v>266.75645999999995</v>
      </c>
      <c r="CL1040" s="33">
        <f>IF($CC1040=TRUE,'1. Version 7 Dataset'!CK1040-($CI1040*'2. AC Monitors'!$B$15),'1. Version 7 Dataset'!CK1040)</f>
        <v>266.75645999999995</v>
      </c>
      <c r="CM1040" s="33">
        <f>IF($CD1040=TRUE,CL1040-($CI1040*'2. AC Monitors'!$D$15),CL1040)</f>
        <v>266.75645999999995</v>
      </c>
      <c r="CN1040" s="33">
        <f>IF($CB1040=TRUE,CM1040-($CI1040*'2. AC Monitors'!$E$15),CM1040)</f>
        <v>266.75645999999995</v>
      </c>
      <c r="CO1040" s="33">
        <f>IF($CA1040="DC",CN1040+(CI1040*(1-'2. AC Monitors'!$D$21)),CN1040)</f>
        <v>266.75645999999995</v>
      </c>
      <c r="CP1040" s="35">
        <f>('2. AC Monitors'!$A$8*'1. Version 7 Dataset'!$R1040)+'2. AC Monitors'!$C$8</f>
        <v>163.63174000000001</v>
      </c>
      <c r="CQ1040" s="35">
        <f t="shared" si="120"/>
        <v>0</v>
      </c>
      <c r="CR1040" s="33">
        <f>(IF(CD1040=TRUE,CI1040+(CI1040*'2. AC Monitors'!$D$15),'1. Version 7 Dataset'!CI1040))*0.85</f>
        <v>146.583979</v>
      </c>
      <c r="CS1040" s="35">
        <f t="shared" si="121"/>
        <v>0</v>
      </c>
      <c r="CT1040" s="35">
        <f>($AZ1040*$R1040*'3. Signage Displays'!$A$7)+'3. Signage Displays'!$B$7*TANH('3. Signage Displays'!$C$7*('1. Version 7 Dataset'!$R1040+'3. Signage Displays'!$D$7)+'3. Signage Displays'!$E$7)+'3. Signage Displays'!$F$7</f>
        <v>114.92797202815501</v>
      </c>
      <c r="CU1040" s="36">
        <f>($AZ1040*$R1040*'3. Signage Displays'!$A$7)</f>
        <v>30.667106800000003</v>
      </c>
      <c r="CV1040" s="37">
        <f>BE1040-(AZ1040*R1040*'3. Signage Displays'!$A$7)</f>
        <v>57.932893199999995</v>
      </c>
      <c r="CW1040" s="37">
        <f>IF(CC1040=TRUE,CV1040-(CT1040*'3. Signage Displays'!$A$12),CV1040)</f>
        <v>57.932893199999995</v>
      </c>
      <c r="CX1040" s="38">
        <f>'3. Signage Displays'!$B$7*TANH('3. Signage Displays'!$C$7*('1. Version 7 Dataset'!R1040+'3. Signage Displays'!$D$7)+'3. Signage Displays'!$E$7)+'3. Signage Displays'!$F$7</f>
        <v>84.260865228155012</v>
      </c>
      <c r="CY1040" s="28">
        <f t="shared" si="122"/>
        <v>1</v>
      </c>
    </row>
    <row r="1041" spans="1:103" s="17" customFormat="1" ht="19.5" customHeight="1">
      <c r="A1041" s="28">
        <v>485</v>
      </c>
      <c r="B1041" s="29" t="s">
        <v>2231</v>
      </c>
      <c r="C1041" s="29" t="s">
        <v>2507</v>
      </c>
      <c r="D1041" s="29" t="s">
        <v>2507</v>
      </c>
      <c r="E1041" s="29" t="s">
        <v>2234</v>
      </c>
      <c r="F1041" s="29" t="s">
        <v>2507</v>
      </c>
      <c r="G1041" s="29" t="s">
        <v>2507</v>
      </c>
      <c r="H1041" s="29"/>
      <c r="I1041" s="29" t="s">
        <v>554</v>
      </c>
      <c r="J1041" s="29" t="s">
        <v>88</v>
      </c>
      <c r="K1041" s="29" t="s">
        <v>2483</v>
      </c>
      <c r="L1041" s="29" t="s">
        <v>80</v>
      </c>
      <c r="M1041" s="29"/>
      <c r="N1041" s="30">
        <v>1300</v>
      </c>
      <c r="O1041" s="30">
        <v>26.8</v>
      </c>
      <c r="P1041" s="30">
        <v>47.6</v>
      </c>
      <c r="Q1041" s="31">
        <v>54.6</v>
      </c>
      <c r="R1041" s="30">
        <v>1275.67</v>
      </c>
      <c r="S1041" s="30">
        <v>1.78</v>
      </c>
      <c r="T1041" s="30">
        <v>1080</v>
      </c>
      <c r="U1041" s="30">
        <v>1920</v>
      </c>
      <c r="V1041" s="32">
        <v>2.1</v>
      </c>
      <c r="W1041" s="30">
        <v>1625</v>
      </c>
      <c r="X1041" s="30">
        <v>60</v>
      </c>
      <c r="Y1041" s="30">
        <v>1</v>
      </c>
      <c r="Z1041" s="29" t="s">
        <v>150</v>
      </c>
      <c r="AA1041" s="29" t="s">
        <v>86</v>
      </c>
      <c r="AB1041" s="29"/>
      <c r="AC1041" s="29"/>
      <c r="AD1041" s="29" t="s">
        <v>84</v>
      </c>
      <c r="AE1041" s="29" t="s">
        <v>84</v>
      </c>
      <c r="AF1041" s="29" t="s">
        <v>2038</v>
      </c>
      <c r="AG1041" s="29" t="s">
        <v>2496</v>
      </c>
      <c r="AH1041" s="29" t="s">
        <v>737</v>
      </c>
      <c r="AI1041" s="29"/>
      <c r="AJ1041" s="29" t="s">
        <v>86</v>
      </c>
      <c r="AK1041" s="29" t="s">
        <v>86</v>
      </c>
      <c r="AL1041" s="29" t="s">
        <v>87</v>
      </c>
      <c r="AM1041" s="29" t="s">
        <v>2496</v>
      </c>
      <c r="AN1041" s="29" t="s">
        <v>86</v>
      </c>
      <c r="AO1041" s="29" t="s">
        <v>86</v>
      </c>
      <c r="AP1041" s="29" t="s">
        <v>86</v>
      </c>
      <c r="AQ1041" s="29" t="s">
        <v>96</v>
      </c>
      <c r="AR1041" s="29"/>
      <c r="AS1041" s="29" t="s">
        <v>84</v>
      </c>
      <c r="AT1041" s="29" t="s">
        <v>89</v>
      </c>
      <c r="AU1041" s="29"/>
      <c r="AV1041" s="30">
        <v>1</v>
      </c>
      <c r="AW1041" s="29" t="s">
        <v>84</v>
      </c>
      <c r="AX1041" s="29" t="s">
        <v>84</v>
      </c>
      <c r="AY1041" s="30">
        <v>700</v>
      </c>
      <c r="AZ1041" s="30">
        <v>725</v>
      </c>
      <c r="BA1041" s="30">
        <v>500.8</v>
      </c>
      <c r="BB1041" s="30">
        <v>463</v>
      </c>
      <c r="BC1041" s="29"/>
      <c r="BD1041" s="29"/>
      <c r="BE1041" s="30">
        <v>98.4</v>
      </c>
      <c r="BF1041" s="30">
        <v>132.1</v>
      </c>
      <c r="BG1041" s="30">
        <v>0.85</v>
      </c>
      <c r="BH1041" s="29"/>
      <c r="BI1041" s="30">
        <v>3.5</v>
      </c>
      <c r="BJ1041" s="30">
        <v>0</v>
      </c>
      <c r="BK1041" s="29"/>
      <c r="BL1041" s="29"/>
      <c r="BM1041" s="29"/>
      <c r="BN1041" s="29"/>
      <c r="BO1041" s="29"/>
      <c r="BP1041" s="30">
        <v>0</v>
      </c>
      <c r="BQ1041" s="30">
        <v>0.99</v>
      </c>
      <c r="BR1041" s="29"/>
      <c r="BS1041" s="30">
        <v>99.9</v>
      </c>
      <c r="BT1041" s="30">
        <v>0</v>
      </c>
      <c r="BU1041" s="29"/>
      <c r="BV1041" s="30">
        <v>1</v>
      </c>
      <c r="BW1041" s="28">
        <v>485</v>
      </c>
      <c r="BX1041" s="33">
        <f t="shared" si="117"/>
        <v>306.53429999999997</v>
      </c>
      <c r="BY1041" s="34">
        <f>IF(COUNTIF($G$2:G1041,G1041)=1,1,0)</f>
        <v>1</v>
      </c>
      <c r="BZ1041" s="34">
        <f t="shared" si="118"/>
        <v>1</v>
      </c>
      <c r="CA1041" s="28" t="s">
        <v>3405</v>
      </c>
      <c r="CB1041" s="34" t="b">
        <f t="shared" si="123"/>
        <v>0</v>
      </c>
      <c r="CC1041" s="34" t="b">
        <f t="shared" si="119"/>
        <v>0</v>
      </c>
      <c r="CD1041" s="34" t="b">
        <f t="array" ref="CD1041">ISNUMBER(SEARCH("Touch Screen",$AJ1041))</f>
        <v>0</v>
      </c>
      <c r="CE1041" s="34"/>
      <c r="CF1041" s="34"/>
      <c r="CG1041" s="32">
        <v>1</v>
      </c>
      <c r="CH1041" s="28">
        <v>0</v>
      </c>
      <c r="CI1041" s="33">
        <f>('2. AC Monitors'!$A$8*'1. Version 7 Dataset'!$R1041)+('1. Version 7 Dataset'!$V1041*'2. AC Monitors'!$B$8)+'2. AC Monitors'!$C$8</f>
        <v>172.45174</v>
      </c>
      <c r="CJ1041" s="35">
        <f>BX1041-('2. AC Monitors'!$B$8*V1041)</f>
        <v>297.71429999999998</v>
      </c>
      <c r="CK1041" s="33">
        <f>IF($CH1041=0,CJ1041,CJ1041-('2. AC Monitors'!$A$15*'1. Version 7 Dataset'!$CG1041))</f>
        <v>297.71429999999998</v>
      </c>
      <c r="CL1041" s="33">
        <f>IF($CC1041=TRUE,'1. Version 7 Dataset'!CK1041-($CI1041*'2. AC Monitors'!$B$15),'1. Version 7 Dataset'!CK1041)</f>
        <v>297.71429999999998</v>
      </c>
      <c r="CM1041" s="33">
        <f>IF($CD1041=TRUE,CL1041-($CI1041*'2. AC Monitors'!$D$15),CL1041)</f>
        <v>297.71429999999998</v>
      </c>
      <c r="CN1041" s="33">
        <f>IF($CB1041=TRUE,CM1041-($CI1041*'2. AC Monitors'!$E$15),CM1041)</f>
        <v>297.71429999999998</v>
      </c>
      <c r="CO1041" s="33">
        <f>IF($CA1041="DC",CN1041+(CI1041*(1-'2. AC Monitors'!$D$21)),CN1041)</f>
        <v>297.71429999999998</v>
      </c>
      <c r="CP1041" s="35">
        <f>('2. AC Monitors'!$A$8*'1. Version 7 Dataset'!$R1041)+'2. AC Monitors'!$C$8</f>
        <v>163.63174000000001</v>
      </c>
      <c r="CQ1041" s="35">
        <f t="shared" si="120"/>
        <v>0</v>
      </c>
      <c r="CR1041" s="33">
        <f>(IF(CD1041=TRUE,CI1041+(CI1041*'2. AC Monitors'!$D$15),'1. Version 7 Dataset'!CI1041))*0.85</f>
        <v>146.583979</v>
      </c>
      <c r="CS1041" s="35">
        <f t="shared" si="121"/>
        <v>0</v>
      </c>
      <c r="CT1041" s="35">
        <f>($AZ1041*$R1041*'3. Signage Displays'!$A$7)+'3. Signage Displays'!$B$7*TANH('3. Signage Displays'!$C$7*('1. Version 7 Dataset'!$R1041+'3. Signage Displays'!$D$7)+'3. Signage Displays'!$E$7)+'3. Signage Displays'!$F$7</f>
        <v>121.25529522815501</v>
      </c>
      <c r="CU1041" s="36">
        <f>($AZ1041*$R1041*'3. Signage Displays'!$A$7)</f>
        <v>36.994430000000001</v>
      </c>
      <c r="CV1041" s="37">
        <f>BE1041-(AZ1041*R1041*'3. Signage Displays'!$A$7)</f>
        <v>61.405570000000004</v>
      </c>
      <c r="CW1041" s="37">
        <f>IF(CC1041=TRUE,CV1041-(CT1041*'3. Signage Displays'!$A$12),CV1041)</f>
        <v>61.405570000000004</v>
      </c>
      <c r="CX1041" s="38">
        <f>'3. Signage Displays'!$B$7*TANH('3. Signage Displays'!$C$7*('1. Version 7 Dataset'!R1041+'3. Signage Displays'!$D$7)+'3. Signage Displays'!$E$7)+'3. Signage Displays'!$F$7</f>
        <v>84.260865228155012</v>
      </c>
      <c r="CY1041" s="28">
        <f t="shared" si="122"/>
        <v>1</v>
      </c>
    </row>
    <row r="1042" spans="1:103" s="17" customFormat="1" ht="19.5" customHeight="1">
      <c r="A1042" s="28">
        <v>505</v>
      </c>
      <c r="B1042" s="29" t="s">
        <v>1871</v>
      </c>
      <c r="C1042" s="29" t="s">
        <v>2149</v>
      </c>
      <c r="D1042" s="29" t="s">
        <v>2150</v>
      </c>
      <c r="E1042" s="29" t="s">
        <v>1873</v>
      </c>
      <c r="F1042" s="29" t="s">
        <v>2149</v>
      </c>
      <c r="G1042" s="29" t="s">
        <v>2150</v>
      </c>
      <c r="H1042" s="29" t="s">
        <v>2151</v>
      </c>
      <c r="I1042" s="29" t="s">
        <v>554</v>
      </c>
      <c r="J1042" s="29" t="s">
        <v>79</v>
      </c>
      <c r="K1042" s="29"/>
      <c r="L1042" s="29" t="s">
        <v>80</v>
      </c>
      <c r="M1042" s="29"/>
      <c r="N1042" s="30">
        <v>1300</v>
      </c>
      <c r="O1042" s="30">
        <v>23.8</v>
      </c>
      <c r="P1042" s="30">
        <v>42.3</v>
      </c>
      <c r="Q1042" s="31">
        <v>48.5</v>
      </c>
      <c r="R1042" s="30">
        <v>1005.27</v>
      </c>
      <c r="S1042" s="30">
        <v>1.78</v>
      </c>
      <c r="T1042" s="30">
        <v>1080</v>
      </c>
      <c r="U1042" s="30">
        <v>1920</v>
      </c>
      <c r="V1042" s="32">
        <v>2.1</v>
      </c>
      <c r="W1042" s="30">
        <v>2063</v>
      </c>
      <c r="X1042" s="30">
        <v>60</v>
      </c>
      <c r="Y1042" s="30">
        <v>72</v>
      </c>
      <c r="Z1042" s="29" t="s">
        <v>150</v>
      </c>
      <c r="AA1042" s="29" t="s">
        <v>86</v>
      </c>
      <c r="AB1042" s="29"/>
      <c r="AC1042" s="29"/>
      <c r="AD1042" s="29" t="s">
        <v>84</v>
      </c>
      <c r="AE1042" s="29" t="s">
        <v>83</v>
      </c>
      <c r="AF1042" s="29" t="s">
        <v>2152</v>
      </c>
      <c r="AG1042" s="29" t="s">
        <v>1896</v>
      </c>
      <c r="AH1042" s="29" t="s">
        <v>2081</v>
      </c>
      <c r="AI1042" s="29"/>
      <c r="AJ1042" s="29" t="s">
        <v>737</v>
      </c>
      <c r="AK1042" s="29" t="s">
        <v>737</v>
      </c>
      <c r="AL1042" s="29" t="s">
        <v>87</v>
      </c>
      <c r="AM1042" s="29" t="s">
        <v>1896</v>
      </c>
      <c r="AN1042" s="29" t="s">
        <v>86</v>
      </c>
      <c r="AO1042" s="29" t="s">
        <v>86</v>
      </c>
      <c r="AP1042" s="29" t="s">
        <v>563</v>
      </c>
      <c r="AQ1042" s="29" t="s">
        <v>96</v>
      </c>
      <c r="AR1042" s="29"/>
      <c r="AS1042" s="29" t="s">
        <v>84</v>
      </c>
      <c r="AT1042" s="29" t="s">
        <v>121</v>
      </c>
      <c r="AU1042" s="29"/>
      <c r="AV1042" s="29"/>
      <c r="AW1042" s="29" t="s">
        <v>84</v>
      </c>
      <c r="AX1042" s="29" t="s">
        <v>84</v>
      </c>
      <c r="AY1042" s="30">
        <v>595</v>
      </c>
      <c r="AZ1042" s="30">
        <v>681.2</v>
      </c>
      <c r="BA1042" s="30">
        <v>498.3</v>
      </c>
      <c r="BB1042" s="30">
        <v>498.3</v>
      </c>
      <c r="BC1042" s="29"/>
      <c r="BD1042" s="29"/>
      <c r="BE1042" s="30">
        <v>99.32</v>
      </c>
      <c r="BF1042" s="30">
        <v>109.3</v>
      </c>
      <c r="BG1042" s="30">
        <v>0.34</v>
      </c>
      <c r="BH1042" s="30">
        <v>0.34</v>
      </c>
      <c r="BI1042" s="30">
        <v>3.5</v>
      </c>
      <c r="BJ1042" s="29"/>
      <c r="BK1042" s="29"/>
      <c r="BL1042" s="29"/>
      <c r="BM1042" s="29"/>
      <c r="BN1042" s="29"/>
      <c r="BO1042" s="29"/>
      <c r="BP1042" s="29"/>
      <c r="BQ1042" s="30">
        <v>0.43</v>
      </c>
      <c r="BR1042" s="30">
        <v>0.43</v>
      </c>
      <c r="BS1042" s="30">
        <v>99.75</v>
      </c>
      <c r="BT1042" s="29"/>
      <c r="BU1042" s="29"/>
      <c r="BV1042" s="30">
        <v>0</v>
      </c>
      <c r="BW1042" s="28">
        <v>505</v>
      </c>
      <c r="BX1042" s="33">
        <f t="shared" si="117"/>
        <v>306.45107999999988</v>
      </c>
      <c r="BY1042" s="34">
        <f>IF(COUNTIF($G$2:G1042,G1042)=1,1,0)</f>
        <v>1</v>
      </c>
      <c r="BZ1042" s="34">
        <f t="shared" si="118"/>
        <v>1</v>
      </c>
      <c r="CA1042" s="28" t="s">
        <v>3405</v>
      </c>
      <c r="CB1042" s="34" t="b">
        <f t="shared" si="123"/>
        <v>0</v>
      </c>
      <c r="CC1042" s="34" t="b">
        <f t="shared" si="119"/>
        <v>0</v>
      </c>
      <c r="CD1042" s="34" t="b">
        <f t="array" ref="CD1042">ISNUMBER(SEARCH("Touch Screen",$AJ1042))</f>
        <v>0</v>
      </c>
      <c r="CE1042" s="34"/>
      <c r="CF1042" s="34"/>
      <c r="CG1042" s="32">
        <v>72</v>
      </c>
      <c r="CH1042" s="28">
        <v>0</v>
      </c>
      <c r="CI1042" s="33">
        <f>('2. AC Monitors'!$A$8*'1. Version 7 Dataset'!$R1042)+('1. Version 7 Dataset'!$V1042*'2. AC Monitors'!$B$8)+'2. AC Monitors'!$C$8</f>
        <v>139.46294</v>
      </c>
      <c r="CJ1042" s="35">
        <f>BX1042-('2. AC Monitors'!$B$8*V1042)</f>
        <v>297.63107999999988</v>
      </c>
      <c r="CK1042" s="33">
        <f>IF($CH1042=0,CJ1042,CJ1042-('2. AC Monitors'!$A$15*'1. Version 7 Dataset'!$CG1042))</f>
        <v>297.63107999999988</v>
      </c>
      <c r="CL1042" s="33">
        <f>IF($CC1042=TRUE,'1. Version 7 Dataset'!CK1042-($CI1042*'2. AC Monitors'!$B$15),'1. Version 7 Dataset'!CK1042)</f>
        <v>297.63107999999988</v>
      </c>
      <c r="CM1042" s="33">
        <f>IF($CD1042=TRUE,CL1042-($CI1042*'2. AC Monitors'!$D$15),CL1042)</f>
        <v>297.63107999999988</v>
      </c>
      <c r="CN1042" s="33">
        <f>IF($CB1042=TRUE,CM1042-($CI1042*'2. AC Monitors'!$E$15),CM1042)</f>
        <v>297.63107999999988</v>
      </c>
      <c r="CO1042" s="33">
        <f>IF($CA1042="DC",CN1042+(CI1042*(1-'2. AC Monitors'!$D$21)),CN1042)</f>
        <v>297.63107999999988</v>
      </c>
      <c r="CP1042" s="35">
        <f>('2. AC Monitors'!$A$8*'1. Version 7 Dataset'!$R1042)+'2. AC Monitors'!$C$8</f>
        <v>130.64294000000001</v>
      </c>
      <c r="CQ1042" s="35">
        <f t="shared" si="120"/>
        <v>0</v>
      </c>
      <c r="CR1042" s="33">
        <f>(IF(CD1042=TRUE,CI1042+(CI1042*'2. AC Monitors'!$D$15),'1. Version 7 Dataset'!CI1042))*0.85</f>
        <v>118.543499</v>
      </c>
      <c r="CS1042" s="35">
        <f t="shared" si="121"/>
        <v>0</v>
      </c>
      <c r="CT1042" s="35">
        <f>($AZ1042*$R1042*'3. Signage Displays'!$A$7)+'3. Signage Displays'!$B$7*TANH('3. Signage Displays'!$C$7*('1. Version 7 Dataset'!$R1042+'3. Signage Displays'!$D$7)+'3. Signage Displays'!$E$7)+'3. Signage Displays'!$F$7</f>
        <v>99.259121724279623</v>
      </c>
      <c r="CU1042" s="36">
        <f>($AZ1042*$R1042*'3. Signage Displays'!$A$7)</f>
        <v>27.391596960000001</v>
      </c>
      <c r="CV1042" s="37">
        <f>BE1042-(AZ1042*R1042*'3. Signage Displays'!$A$7)</f>
        <v>71.928403039999992</v>
      </c>
      <c r="CW1042" s="37">
        <f>IF(CC1042=TRUE,CV1042-(CT1042*'3. Signage Displays'!$A$12),CV1042)</f>
        <v>71.928403039999992</v>
      </c>
      <c r="CX1042" s="38">
        <f>'3. Signage Displays'!$B$7*TANH('3. Signage Displays'!$C$7*('1. Version 7 Dataset'!R1042+'3. Signage Displays'!$D$7)+'3. Signage Displays'!$E$7)+'3. Signage Displays'!$F$7</f>
        <v>71.867524764279622</v>
      </c>
      <c r="CY1042" s="28">
        <f t="shared" si="122"/>
        <v>0</v>
      </c>
    </row>
    <row r="1043" spans="1:103" s="17" customFormat="1" ht="19.5" customHeight="1">
      <c r="A1043" s="28">
        <v>512</v>
      </c>
      <c r="B1043" s="29" t="s">
        <v>2683</v>
      </c>
      <c r="C1043" s="29" t="s">
        <v>2690</v>
      </c>
      <c r="D1043" s="29" t="s">
        <v>2690</v>
      </c>
      <c r="E1043" s="29" t="s">
        <v>2685</v>
      </c>
      <c r="F1043" s="29" t="s">
        <v>2690</v>
      </c>
      <c r="G1043" s="29" t="s">
        <v>2690</v>
      </c>
      <c r="H1043" s="29"/>
      <c r="I1043" s="29" t="s">
        <v>554</v>
      </c>
      <c r="J1043" s="29" t="s">
        <v>132</v>
      </c>
      <c r="K1043" s="29"/>
      <c r="L1043" s="29" t="s">
        <v>80</v>
      </c>
      <c r="M1043" s="29"/>
      <c r="N1043" s="30">
        <v>4000</v>
      </c>
      <c r="O1043" s="30">
        <v>22.5</v>
      </c>
      <c r="P1043" s="30">
        <v>40.1</v>
      </c>
      <c r="Q1043" s="31">
        <v>46</v>
      </c>
      <c r="R1043" s="30">
        <v>903.69</v>
      </c>
      <c r="S1043" s="30">
        <v>1.78</v>
      </c>
      <c r="T1043" s="30">
        <v>1080</v>
      </c>
      <c r="U1043" s="30">
        <v>1920</v>
      </c>
      <c r="V1043" s="32">
        <v>2.1</v>
      </c>
      <c r="W1043" s="30">
        <v>2295</v>
      </c>
      <c r="X1043" s="30">
        <v>60</v>
      </c>
      <c r="Y1043" s="30">
        <v>35.1</v>
      </c>
      <c r="Z1043" s="29" t="s">
        <v>86</v>
      </c>
      <c r="AA1043" s="29" t="s">
        <v>86</v>
      </c>
      <c r="AB1043" s="29"/>
      <c r="AC1043" s="29"/>
      <c r="AD1043" s="29" t="s">
        <v>84</v>
      </c>
      <c r="AE1043" s="29" t="s">
        <v>83</v>
      </c>
      <c r="AF1043" s="29" t="s">
        <v>2501</v>
      </c>
      <c r="AG1043" s="29" t="s">
        <v>2688</v>
      </c>
      <c r="AH1043" s="29" t="s">
        <v>1284</v>
      </c>
      <c r="AI1043" s="29"/>
      <c r="AJ1043" s="29" t="s">
        <v>86</v>
      </c>
      <c r="AK1043" s="29" t="s">
        <v>86</v>
      </c>
      <c r="AL1043" s="29" t="s">
        <v>102</v>
      </c>
      <c r="AM1043" s="29" t="s">
        <v>2688</v>
      </c>
      <c r="AN1043" s="29" t="s">
        <v>86</v>
      </c>
      <c r="AO1043" s="29" t="s">
        <v>86</v>
      </c>
      <c r="AP1043" s="29" t="s">
        <v>86</v>
      </c>
      <c r="AQ1043" s="29" t="s">
        <v>96</v>
      </c>
      <c r="AR1043" s="29"/>
      <c r="AS1043" s="29" t="s">
        <v>84</v>
      </c>
      <c r="AT1043" s="29" t="s">
        <v>89</v>
      </c>
      <c r="AU1043" s="29"/>
      <c r="AV1043" s="29"/>
      <c r="AW1043" s="29" t="s">
        <v>84</v>
      </c>
      <c r="AX1043" s="29" t="s">
        <v>84</v>
      </c>
      <c r="AY1043" s="30">
        <v>500</v>
      </c>
      <c r="AZ1043" s="30">
        <v>514.4</v>
      </c>
      <c r="BA1043" s="30">
        <v>511</v>
      </c>
      <c r="BB1043" s="30">
        <v>329</v>
      </c>
      <c r="BC1043" s="29"/>
      <c r="BD1043" s="29"/>
      <c r="BE1043" s="30">
        <v>89.11</v>
      </c>
      <c r="BF1043" s="30">
        <v>94.4</v>
      </c>
      <c r="BG1043" s="30">
        <v>0.49</v>
      </c>
      <c r="BH1043" s="29"/>
      <c r="BI1043" s="30">
        <v>0.5</v>
      </c>
      <c r="BJ1043" s="30">
        <v>0</v>
      </c>
      <c r="BK1043" s="29"/>
      <c r="BL1043" s="29"/>
      <c r="BM1043" s="29"/>
      <c r="BN1043" s="29"/>
      <c r="BO1043" s="29"/>
      <c r="BP1043" s="29"/>
      <c r="BQ1043" s="29"/>
      <c r="BR1043" s="29"/>
      <c r="BS1043" s="29"/>
      <c r="BT1043" s="29"/>
      <c r="BU1043" s="29"/>
      <c r="BV1043" s="30">
        <v>1</v>
      </c>
      <c r="BW1043" s="28">
        <v>512</v>
      </c>
      <c r="BX1043" s="33">
        <f t="shared" si="117"/>
        <v>276.00131999999996</v>
      </c>
      <c r="BY1043" s="34">
        <f>IF(COUNTIF($G$2:G1043,G1043)=1,1,0)</f>
        <v>1</v>
      </c>
      <c r="BZ1043" s="34">
        <f t="shared" si="118"/>
        <v>1</v>
      </c>
      <c r="CA1043" s="28" t="s">
        <v>3405</v>
      </c>
      <c r="CB1043" s="34" t="b">
        <f t="shared" si="123"/>
        <v>0</v>
      </c>
      <c r="CC1043" s="34" t="b">
        <f t="shared" si="119"/>
        <v>0</v>
      </c>
      <c r="CD1043" s="34" t="b">
        <f t="array" ref="CD1043">ISNUMBER(SEARCH("Touch Screen",$AJ1043))</f>
        <v>0</v>
      </c>
      <c r="CE1043" s="34"/>
      <c r="CF1043" s="34"/>
      <c r="CG1043" s="32">
        <v>35.1</v>
      </c>
      <c r="CH1043" s="28">
        <v>0</v>
      </c>
      <c r="CI1043" s="33">
        <f>('2. AC Monitors'!$A$8*'1. Version 7 Dataset'!$R1043)+('1. Version 7 Dataset'!$V1043*'2. AC Monitors'!$B$8)+'2. AC Monitors'!$C$8</f>
        <v>127.07017999999999</v>
      </c>
      <c r="CJ1043" s="35">
        <f>BX1043-('2. AC Monitors'!$B$8*V1043)</f>
        <v>267.18131999999997</v>
      </c>
      <c r="CK1043" s="33">
        <f>IF($CH1043=0,CJ1043,CJ1043-('2. AC Monitors'!$A$15*'1. Version 7 Dataset'!$CG1043))</f>
        <v>267.18131999999997</v>
      </c>
      <c r="CL1043" s="33">
        <f>IF($CC1043=TRUE,'1. Version 7 Dataset'!CK1043-($CI1043*'2. AC Monitors'!$B$15),'1. Version 7 Dataset'!CK1043)</f>
        <v>267.18131999999997</v>
      </c>
      <c r="CM1043" s="33">
        <f>IF($CD1043=TRUE,CL1043-($CI1043*'2. AC Monitors'!$D$15),CL1043)</f>
        <v>267.18131999999997</v>
      </c>
      <c r="CN1043" s="33">
        <f>IF($CB1043=TRUE,CM1043-($CI1043*'2. AC Monitors'!$E$15),CM1043)</f>
        <v>267.18131999999997</v>
      </c>
      <c r="CO1043" s="33">
        <f>IF($CA1043="DC",CN1043+(CI1043*(1-'2. AC Monitors'!$D$21)),CN1043)</f>
        <v>267.18131999999997</v>
      </c>
      <c r="CP1043" s="35">
        <f>('2. AC Monitors'!$A$8*'1. Version 7 Dataset'!$R1043)+'2. AC Monitors'!$C$8</f>
        <v>118.25018</v>
      </c>
      <c r="CQ1043" s="35">
        <f t="shared" si="120"/>
        <v>0</v>
      </c>
      <c r="CR1043" s="33">
        <f>(IF(CD1043=TRUE,CI1043+(CI1043*'2. AC Monitors'!$D$15),'1. Version 7 Dataset'!CI1043))*0.85</f>
        <v>108.00965299999999</v>
      </c>
      <c r="CS1043" s="35">
        <f t="shared" si="121"/>
        <v>0</v>
      </c>
      <c r="CT1043" s="35">
        <f>($AZ1043*$R1043*'3. Signage Displays'!$A$7)+'3. Signage Displays'!$B$7*TANH('3. Signage Displays'!$C$7*('1. Version 7 Dataset'!$R1043+'3. Signage Displays'!$D$7)+'3. Signage Displays'!$E$7)+'3. Signage Displays'!$F$7</f>
        <v>85.398900511628156</v>
      </c>
      <c r="CU1043" s="36">
        <f>($AZ1043*$R1043*'3. Signage Displays'!$A$7)</f>
        <v>18.594325440000002</v>
      </c>
      <c r="CV1043" s="37">
        <f>BE1043-(AZ1043*R1043*'3. Signage Displays'!$A$7)</f>
        <v>70.515674559999994</v>
      </c>
      <c r="CW1043" s="37">
        <f>IF(CC1043=TRUE,CV1043-(CT1043*'3. Signage Displays'!$A$12),CV1043)</f>
        <v>70.515674559999994</v>
      </c>
      <c r="CX1043" s="38">
        <f>'3. Signage Displays'!$B$7*TANH('3. Signage Displays'!$C$7*('1. Version 7 Dataset'!R1043+'3. Signage Displays'!$D$7)+'3. Signage Displays'!$E$7)+'3. Signage Displays'!$F$7</f>
        <v>66.804575071628165</v>
      </c>
      <c r="CY1043" s="28">
        <f t="shared" si="122"/>
        <v>0</v>
      </c>
    </row>
    <row r="1044" spans="1:103" s="17" customFormat="1" ht="19.5" customHeight="1">
      <c r="A1044" s="28">
        <v>513</v>
      </c>
      <c r="B1044" s="29" t="s">
        <v>2683</v>
      </c>
      <c r="C1044" s="29" t="s">
        <v>2690</v>
      </c>
      <c r="D1044" s="29" t="s">
        <v>2690</v>
      </c>
      <c r="E1044" s="29" t="s">
        <v>2689</v>
      </c>
      <c r="F1044" s="29" t="s">
        <v>2690</v>
      </c>
      <c r="G1044" s="29" t="s">
        <v>2690</v>
      </c>
      <c r="H1044" s="29"/>
      <c r="I1044" s="29" t="s">
        <v>554</v>
      </c>
      <c r="J1044" s="29" t="s">
        <v>132</v>
      </c>
      <c r="K1044" s="29"/>
      <c r="L1044" s="29" t="s">
        <v>80</v>
      </c>
      <c r="M1044" s="29"/>
      <c r="N1044" s="30">
        <v>4000</v>
      </c>
      <c r="O1044" s="30">
        <v>22.5</v>
      </c>
      <c r="P1044" s="30">
        <v>40.1</v>
      </c>
      <c r="Q1044" s="31">
        <v>46</v>
      </c>
      <c r="R1044" s="30">
        <v>903.69</v>
      </c>
      <c r="S1044" s="30">
        <v>1.78</v>
      </c>
      <c r="T1044" s="30">
        <v>1080</v>
      </c>
      <c r="U1044" s="30">
        <v>1920</v>
      </c>
      <c r="V1044" s="32">
        <v>2.1</v>
      </c>
      <c r="W1044" s="30">
        <v>2295</v>
      </c>
      <c r="X1044" s="30">
        <v>60</v>
      </c>
      <c r="Y1044" s="30">
        <v>35.1</v>
      </c>
      <c r="Z1044" s="29" t="s">
        <v>86</v>
      </c>
      <c r="AA1044" s="29" t="s">
        <v>86</v>
      </c>
      <c r="AB1044" s="29"/>
      <c r="AC1044" s="29"/>
      <c r="AD1044" s="29" t="s">
        <v>84</v>
      </c>
      <c r="AE1044" s="29" t="s">
        <v>83</v>
      </c>
      <c r="AF1044" s="29" t="s">
        <v>2501</v>
      </c>
      <c r="AG1044" s="29" t="s">
        <v>2688</v>
      </c>
      <c r="AH1044" s="29" t="s">
        <v>1284</v>
      </c>
      <c r="AI1044" s="29"/>
      <c r="AJ1044" s="29" t="s">
        <v>86</v>
      </c>
      <c r="AK1044" s="29" t="s">
        <v>86</v>
      </c>
      <c r="AL1044" s="29" t="s">
        <v>102</v>
      </c>
      <c r="AM1044" s="29" t="s">
        <v>2688</v>
      </c>
      <c r="AN1044" s="29" t="s">
        <v>86</v>
      </c>
      <c r="AO1044" s="29" t="s">
        <v>86</v>
      </c>
      <c r="AP1044" s="29" t="s">
        <v>86</v>
      </c>
      <c r="AQ1044" s="29" t="s">
        <v>96</v>
      </c>
      <c r="AR1044" s="29"/>
      <c r="AS1044" s="29" t="s">
        <v>84</v>
      </c>
      <c r="AT1044" s="29" t="s">
        <v>89</v>
      </c>
      <c r="AU1044" s="29"/>
      <c r="AV1044" s="29"/>
      <c r="AW1044" s="29" t="s">
        <v>84</v>
      </c>
      <c r="AX1044" s="29" t="s">
        <v>84</v>
      </c>
      <c r="AY1044" s="30">
        <v>500</v>
      </c>
      <c r="AZ1044" s="30">
        <v>514.4</v>
      </c>
      <c r="BA1044" s="30">
        <v>511</v>
      </c>
      <c r="BB1044" s="30">
        <v>329</v>
      </c>
      <c r="BC1044" s="29"/>
      <c r="BD1044" s="29"/>
      <c r="BE1044" s="30">
        <v>89.11</v>
      </c>
      <c r="BF1044" s="30">
        <v>94.4</v>
      </c>
      <c r="BG1044" s="30">
        <v>0.49</v>
      </c>
      <c r="BH1044" s="29"/>
      <c r="BI1044" s="30">
        <v>0.5</v>
      </c>
      <c r="BJ1044" s="30">
        <v>0</v>
      </c>
      <c r="BK1044" s="29"/>
      <c r="BL1044" s="29"/>
      <c r="BM1044" s="29"/>
      <c r="BN1044" s="29"/>
      <c r="BO1044" s="29"/>
      <c r="BP1044" s="29"/>
      <c r="BQ1044" s="29"/>
      <c r="BR1044" s="29"/>
      <c r="BS1044" s="29"/>
      <c r="BT1044" s="29"/>
      <c r="BU1044" s="29"/>
      <c r="BV1044" s="30">
        <v>1</v>
      </c>
      <c r="BW1044" s="28">
        <v>513</v>
      </c>
      <c r="BX1044" s="33">
        <f t="shared" si="117"/>
        <v>276.00131999999996</v>
      </c>
      <c r="BY1044" s="34">
        <f>IF(COUNTIF($G$2:G1044,G1044)=1,1,0)</f>
        <v>0</v>
      </c>
      <c r="BZ1044" s="34">
        <f t="shared" si="118"/>
        <v>1</v>
      </c>
      <c r="CA1044" s="28" t="s">
        <v>3405</v>
      </c>
      <c r="CB1044" s="34" t="b">
        <f t="shared" si="123"/>
        <v>0</v>
      </c>
      <c r="CC1044" s="34" t="b">
        <f t="shared" si="119"/>
        <v>0</v>
      </c>
      <c r="CD1044" s="34" t="b">
        <f t="array" ref="CD1044">ISNUMBER(SEARCH("Touch Screen",$AJ1044))</f>
        <v>0</v>
      </c>
      <c r="CE1044" s="34"/>
      <c r="CF1044" s="34"/>
      <c r="CG1044" s="32">
        <v>35.1</v>
      </c>
      <c r="CH1044" s="28">
        <v>0</v>
      </c>
      <c r="CI1044" s="33">
        <f>('2. AC Monitors'!$A$8*'1. Version 7 Dataset'!$R1044)+('1. Version 7 Dataset'!$V1044*'2. AC Monitors'!$B$8)+'2. AC Monitors'!$C$8</f>
        <v>127.07017999999999</v>
      </c>
      <c r="CJ1044" s="35">
        <f>BX1044-('2. AC Monitors'!$B$8*V1044)</f>
        <v>267.18131999999997</v>
      </c>
      <c r="CK1044" s="33">
        <f>IF($CH1044=0,CJ1044,CJ1044-('2. AC Monitors'!$A$15*'1. Version 7 Dataset'!$CG1044))</f>
        <v>267.18131999999997</v>
      </c>
      <c r="CL1044" s="33">
        <f>IF($CC1044=TRUE,'1. Version 7 Dataset'!CK1044-($CI1044*'2. AC Monitors'!$B$15),'1. Version 7 Dataset'!CK1044)</f>
        <v>267.18131999999997</v>
      </c>
      <c r="CM1044" s="33">
        <f>IF($CD1044=TRUE,CL1044-($CI1044*'2. AC Monitors'!$D$15),CL1044)</f>
        <v>267.18131999999997</v>
      </c>
      <c r="CN1044" s="33">
        <f>IF($CB1044=TRUE,CM1044-($CI1044*'2. AC Monitors'!$E$15),CM1044)</f>
        <v>267.18131999999997</v>
      </c>
      <c r="CO1044" s="33">
        <f>IF($CA1044="DC",CN1044+(CI1044*(1-'2. AC Monitors'!$D$21)),CN1044)</f>
        <v>267.18131999999997</v>
      </c>
      <c r="CP1044" s="35">
        <f>('2. AC Monitors'!$A$8*'1. Version 7 Dataset'!$R1044)+'2. AC Monitors'!$C$8</f>
        <v>118.25018</v>
      </c>
      <c r="CQ1044" s="35">
        <f t="shared" si="120"/>
        <v>0</v>
      </c>
      <c r="CR1044" s="33">
        <f>(IF(CD1044=TRUE,CI1044+(CI1044*'2. AC Monitors'!$D$15),'1. Version 7 Dataset'!CI1044))*0.85</f>
        <v>108.00965299999999</v>
      </c>
      <c r="CS1044" s="35">
        <f t="shared" si="121"/>
        <v>0</v>
      </c>
      <c r="CT1044" s="35">
        <f>($AZ1044*$R1044*'3. Signage Displays'!$A$7)+'3. Signage Displays'!$B$7*TANH('3. Signage Displays'!$C$7*('1. Version 7 Dataset'!$R1044+'3. Signage Displays'!$D$7)+'3. Signage Displays'!$E$7)+'3. Signage Displays'!$F$7</f>
        <v>85.398900511628156</v>
      </c>
      <c r="CU1044" s="36">
        <f>($AZ1044*$R1044*'3. Signage Displays'!$A$7)</f>
        <v>18.594325440000002</v>
      </c>
      <c r="CV1044" s="37">
        <f>BE1044-(AZ1044*R1044*'3. Signage Displays'!$A$7)</f>
        <v>70.515674559999994</v>
      </c>
      <c r="CW1044" s="37">
        <f>IF(CC1044=TRUE,CV1044-(CT1044*'3. Signage Displays'!$A$12),CV1044)</f>
        <v>70.515674559999994</v>
      </c>
      <c r="CX1044" s="38">
        <f>'3. Signage Displays'!$B$7*TANH('3. Signage Displays'!$C$7*('1. Version 7 Dataset'!R1044+'3. Signage Displays'!$D$7)+'3. Signage Displays'!$E$7)+'3. Signage Displays'!$F$7</f>
        <v>66.804575071628165</v>
      </c>
      <c r="CY1044" s="28">
        <f t="shared" si="122"/>
        <v>0</v>
      </c>
    </row>
    <row r="1045" spans="1:103" s="17" customFormat="1" ht="19.5" customHeight="1">
      <c r="A1045" s="28">
        <v>533</v>
      </c>
      <c r="B1045" s="29" t="s">
        <v>2695</v>
      </c>
      <c r="C1045" s="29" t="s">
        <v>2770</v>
      </c>
      <c r="D1045" s="29" t="s">
        <v>2770</v>
      </c>
      <c r="E1045" s="29" t="s">
        <v>2697</v>
      </c>
      <c r="F1045" s="29" t="s">
        <v>2770</v>
      </c>
      <c r="G1045" s="29" t="s">
        <v>2770</v>
      </c>
      <c r="H1045" s="29"/>
      <c r="I1045" s="29" t="s">
        <v>554</v>
      </c>
      <c r="J1045" s="29" t="s">
        <v>132</v>
      </c>
      <c r="K1045" s="29"/>
      <c r="L1045" s="29" t="s">
        <v>80</v>
      </c>
      <c r="M1045" s="29"/>
      <c r="N1045" s="30">
        <v>4000</v>
      </c>
      <c r="O1045" s="30">
        <v>22.6</v>
      </c>
      <c r="P1045" s="30">
        <v>40.1</v>
      </c>
      <c r="Q1045" s="31">
        <v>46</v>
      </c>
      <c r="R1045" s="30">
        <v>903.69</v>
      </c>
      <c r="S1045" s="30">
        <v>1.78</v>
      </c>
      <c r="T1045" s="30">
        <v>1080</v>
      </c>
      <c r="U1045" s="30">
        <v>1920</v>
      </c>
      <c r="V1045" s="32">
        <v>2.1</v>
      </c>
      <c r="W1045" s="30">
        <v>2294</v>
      </c>
      <c r="X1045" s="30">
        <v>60</v>
      </c>
      <c r="Y1045" s="30">
        <v>72</v>
      </c>
      <c r="Z1045" s="29" t="s">
        <v>150</v>
      </c>
      <c r="AA1045" s="29" t="s">
        <v>86</v>
      </c>
      <c r="AB1045" s="29"/>
      <c r="AC1045" s="29"/>
      <c r="AD1045" s="29" t="s">
        <v>84</v>
      </c>
      <c r="AE1045" s="29" t="s">
        <v>83</v>
      </c>
      <c r="AF1045" s="29" t="s">
        <v>2717</v>
      </c>
      <c r="AG1045" s="29"/>
      <c r="AH1045" s="29" t="s">
        <v>1284</v>
      </c>
      <c r="AI1045" s="29"/>
      <c r="AJ1045" s="29" t="s">
        <v>86</v>
      </c>
      <c r="AK1045" s="29" t="s">
        <v>86</v>
      </c>
      <c r="AL1045" s="29" t="s">
        <v>87</v>
      </c>
      <c r="AM1045" s="29"/>
      <c r="AN1045" s="29" t="s">
        <v>86</v>
      </c>
      <c r="AO1045" s="29" t="s">
        <v>86</v>
      </c>
      <c r="AP1045" s="29" t="s">
        <v>86</v>
      </c>
      <c r="AQ1045" s="29" t="s">
        <v>96</v>
      </c>
      <c r="AR1045" s="29"/>
      <c r="AS1045" s="29" t="s">
        <v>84</v>
      </c>
      <c r="AT1045" s="29" t="s">
        <v>89</v>
      </c>
      <c r="AU1045" s="29"/>
      <c r="AV1045" s="29"/>
      <c r="AW1045" s="29" t="s">
        <v>84</v>
      </c>
      <c r="AX1045" s="29" t="s">
        <v>84</v>
      </c>
      <c r="AY1045" s="30">
        <v>781</v>
      </c>
      <c r="AZ1045" s="30">
        <v>785</v>
      </c>
      <c r="BA1045" s="29"/>
      <c r="BB1045" s="30">
        <v>566</v>
      </c>
      <c r="BC1045" s="29"/>
      <c r="BD1045" s="29"/>
      <c r="BE1045" s="30">
        <v>89.4</v>
      </c>
      <c r="BF1045" s="30">
        <v>104.2</v>
      </c>
      <c r="BG1045" s="30">
        <v>0.27</v>
      </c>
      <c r="BH1045" s="29"/>
      <c r="BI1045" s="30">
        <v>0.5</v>
      </c>
      <c r="BJ1045" s="30">
        <v>0.26</v>
      </c>
      <c r="BK1045" s="29"/>
      <c r="BL1045" s="29"/>
      <c r="BM1045" s="29"/>
      <c r="BN1045" s="29"/>
      <c r="BO1045" s="29"/>
      <c r="BP1045" s="30">
        <v>0.31</v>
      </c>
      <c r="BQ1045" s="30">
        <v>0.32</v>
      </c>
      <c r="BR1045" s="29"/>
      <c r="BS1045" s="30">
        <v>89.1</v>
      </c>
      <c r="BT1045" s="29"/>
      <c r="BU1045" s="29"/>
      <c r="BV1045" s="30">
        <v>0</v>
      </c>
      <c r="BW1045" s="28">
        <v>533</v>
      </c>
      <c r="BX1045" s="33">
        <f t="shared" si="117"/>
        <v>275.63777999999996</v>
      </c>
      <c r="BY1045" s="34">
        <f>IF(COUNTIF($G$2:G1045,G1045)=1,1,0)</f>
        <v>1</v>
      </c>
      <c r="BZ1045" s="34">
        <f t="shared" si="118"/>
        <v>1</v>
      </c>
      <c r="CA1045" s="28" t="s">
        <v>3405</v>
      </c>
      <c r="CB1045" s="34" t="b">
        <f t="shared" si="123"/>
        <v>0</v>
      </c>
      <c r="CC1045" s="34" t="b">
        <f t="shared" si="119"/>
        <v>0</v>
      </c>
      <c r="CD1045" s="34" t="b">
        <f t="array" ref="CD1045">ISNUMBER(SEARCH("Touch Screen",$AJ1045))</f>
        <v>0</v>
      </c>
      <c r="CE1045" s="34"/>
      <c r="CF1045" s="34"/>
      <c r="CG1045" s="32">
        <v>72</v>
      </c>
      <c r="CH1045" s="28">
        <v>0</v>
      </c>
      <c r="CI1045" s="33">
        <f>('2. AC Monitors'!$A$8*'1. Version 7 Dataset'!$R1045)+('1. Version 7 Dataset'!$V1045*'2. AC Monitors'!$B$8)+'2. AC Monitors'!$C$8</f>
        <v>127.07017999999999</v>
      </c>
      <c r="CJ1045" s="35">
        <f>BX1045-('2. AC Monitors'!$B$8*V1045)</f>
        <v>266.81777999999997</v>
      </c>
      <c r="CK1045" s="33">
        <f>IF($CH1045=0,CJ1045,CJ1045-('2. AC Monitors'!$A$15*'1. Version 7 Dataset'!$CG1045))</f>
        <v>266.81777999999997</v>
      </c>
      <c r="CL1045" s="33">
        <f>IF($CC1045=TRUE,'1. Version 7 Dataset'!CK1045-($CI1045*'2. AC Monitors'!$B$15),'1. Version 7 Dataset'!CK1045)</f>
        <v>266.81777999999997</v>
      </c>
      <c r="CM1045" s="33">
        <f>IF($CD1045=TRUE,CL1045-($CI1045*'2. AC Monitors'!$D$15),CL1045)</f>
        <v>266.81777999999997</v>
      </c>
      <c r="CN1045" s="33">
        <f>IF($CB1045=TRUE,CM1045-($CI1045*'2. AC Monitors'!$E$15),CM1045)</f>
        <v>266.81777999999997</v>
      </c>
      <c r="CO1045" s="33">
        <f>IF($CA1045="DC",CN1045+(CI1045*(1-'2. AC Monitors'!$D$21)),CN1045)</f>
        <v>266.81777999999997</v>
      </c>
      <c r="CP1045" s="35">
        <f>('2. AC Monitors'!$A$8*'1. Version 7 Dataset'!$R1045)+'2. AC Monitors'!$C$8</f>
        <v>118.25018</v>
      </c>
      <c r="CQ1045" s="35">
        <f t="shared" si="120"/>
        <v>0</v>
      </c>
      <c r="CR1045" s="33">
        <f>(IF(CD1045=TRUE,CI1045+(CI1045*'2. AC Monitors'!$D$15),'1. Version 7 Dataset'!CI1045))*0.85</f>
        <v>108.00965299999999</v>
      </c>
      <c r="CS1045" s="35">
        <f t="shared" si="121"/>
        <v>0</v>
      </c>
      <c r="CT1045" s="35">
        <f>($AZ1045*$R1045*'3. Signage Displays'!$A$7)+'3. Signage Displays'!$B$7*TANH('3. Signage Displays'!$C$7*('1. Version 7 Dataset'!$R1045+'3. Signage Displays'!$D$7)+'3. Signage Displays'!$E$7)+'3. Signage Displays'!$F$7</f>
        <v>95.180441071628167</v>
      </c>
      <c r="CU1045" s="36">
        <f>($AZ1045*$R1045*'3. Signage Displays'!$A$7)</f>
        <v>28.375866000000002</v>
      </c>
      <c r="CV1045" s="37">
        <f>BE1045-(AZ1045*R1045*'3. Signage Displays'!$A$7)</f>
        <v>61.024134000000004</v>
      </c>
      <c r="CW1045" s="37">
        <f>IF(CC1045=TRUE,CV1045-(CT1045*'3. Signage Displays'!$A$12),CV1045)</f>
        <v>61.024134000000004</v>
      </c>
      <c r="CX1045" s="38">
        <f>'3. Signage Displays'!$B$7*TANH('3. Signage Displays'!$C$7*('1. Version 7 Dataset'!R1045+'3. Signage Displays'!$D$7)+'3. Signage Displays'!$E$7)+'3. Signage Displays'!$F$7</f>
        <v>66.804575071628165</v>
      </c>
      <c r="CY1045" s="28">
        <f t="shared" si="122"/>
        <v>1</v>
      </c>
    </row>
    <row r="1046" spans="1:103" s="17" customFormat="1" ht="19.5" customHeight="1">
      <c r="A1046" s="28">
        <v>582</v>
      </c>
      <c r="B1046" s="29" t="s">
        <v>1871</v>
      </c>
      <c r="C1046" s="29" t="s">
        <v>2039</v>
      </c>
      <c r="D1046" s="29" t="s">
        <v>2040</v>
      </c>
      <c r="E1046" s="29" t="s">
        <v>1873</v>
      </c>
      <c r="F1046" s="29" t="s">
        <v>2039</v>
      </c>
      <c r="G1046" s="29" t="s">
        <v>2040</v>
      </c>
      <c r="H1046" s="29" t="s">
        <v>2041</v>
      </c>
      <c r="I1046" s="29" t="s">
        <v>554</v>
      </c>
      <c r="J1046" s="29" t="s">
        <v>79</v>
      </c>
      <c r="K1046" s="29"/>
      <c r="L1046" s="29" t="s">
        <v>80</v>
      </c>
      <c r="M1046" s="29"/>
      <c r="N1046" s="30">
        <v>1100</v>
      </c>
      <c r="O1046" s="30">
        <v>15.5</v>
      </c>
      <c r="P1046" s="30">
        <v>27.5</v>
      </c>
      <c r="Q1046" s="31">
        <v>31.6</v>
      </c>
      <c r="R1046" s="30">
        <v>425.3</v>
      </c>
      <c r="S1046" s="30">
        <v>1.78</v>
      </c>
      <c r="T1046" s="30">
        <v>1080</v>
      </c>
      <c r="U1046" s="30">
        <v>1920</v>
      </c>
      <c r="V1046" s="32">
        <v>2.1</v>
      </c>
      <c r="W1046" s="30">
        <v>4876</v>
      </c>
      <c r="X1046" s="30">
        <v>60</v>
      </c>
      <c r="Y1046" s="30">
        <v>68</v>
      </c>
      <c r="Z1046" s="29" t="s">
        <v>150</v>
      </c>
      <c r="AA1046" s="29" t="s">
        <v>86</v>
      </c>
      <c r="AB1046" s="29"/>
      <c r="AC1046" s="29"/>
      <c r="AD1046" s="29" t="s">
        <v>84</v>
      </c>
      <c r="AE1046" s="29" t="s">
        <v>83</v>
      </c>
      <c r="AF1046" s="29" t="s">
        <v>2042</v>
      </c>
      <c r="AG1046" s="29" t="s">
        <v>1896</v>
      </c>
      <c r="AH1046" s="29" t="s">
        <v>2043</v>
      </c>
      <c r="AI1046" s="29"/>
      <c r="AJ1046" s="29" t="s">
        <v>2044</v>
      </c>
      <c r="AK1046" s="29" t="s">
        <v>737</v>
      </c>
      <c r="AL1046" s="29" t="s">
        <v>87</v>
      </c>
      <c r="AM1046" s="29" t="s">
        <v>1896</v>
      </c>
      <c r="AN1046" s="29" t="s">
        <v>2045</v>
      </c>
      <c r="AO1046" s="29" t="s">
        <v>514</v>
      </c>
      <c r="AP1046" s="29" t="s">
        <v>563</v>
      </c>
      <c r="AQ1046" s="29" t="s">
        <v>96</v>
      </c>
      <c r="AR1046" s="29"/>
      <c r="AS1046" s="29" t="s">
        <v>84</v>
      </c>
      <c r="AT1046" s="29" t="s">
        <v>121</v>
      </c>
      <c r="AU1046" s="29"/>
      <c r="AV1046" s="29"/>
      <c r="AW1046" s="29" t="s">
        <v>84</v>
      </c>
      <c r="AX1046" s="29" t="s">
        <v>84</v>
      </c>
      <c r="AY1046" s="30">
        <v>340</v>
      </c>
      <c r="AZ1046" s="30">
        <v>317.2</v>
      </c>
      <c r="BA1046" s="30">
        <v>260.3</v>
      </c>
      <c r="BB1046" s="30">
        <v>260.3</v>
      </c>
      <c r="BC1046" s="29"/>
      <c r="BD1046" s="29"/>
      <c r="BE1046" s="30">
        <v>44.82</v>
      </c>
      <c r="BF1046" s="30">
        <v>45</v>
      </c>
      <c r="BG1046" s="30">
        <v>0.31</v>
      </c>
      <c r="BH1046" s="30">
        <v>0.31</v>
      </c>
      <c r="BI1046" s="30">
        <v>3.5</v>
      </c>
      <c r="BJ1046" s="29"/>
      <c r="BK1046" s="29"/>
      <c r="BL1046" s="29"/>
      <c r="BM1046" s="29"/>
      <c r="BN1046" s="29"/>
      <c r="BO1046" s="29"/>
      <c r="BP1046" s="29"/>
      <c r="BQ1046" s="29"/>
      <c r="BR1046" s="29"/>
      <c r="BS1046" s="29"/>
      <c r="BT1046" s="29"/>
      <c r="BU1046" s="29"/>
      <c r="BV1046" s="30">
        <v>0</v>
      </c>
      <c r="BW1046" s="28">
        <v>582</v>
      </c>
      <c r="BX1046" s="33">
        <f t="shared" si="117"/>
        <v>139.18325999999999</v>
      </c>
      <c r="BY1046" s="34">
        <f>IF(COUNTIF($G$2:G1046,G1046)=1,1,0)</f>
        <v>1</v>
      </c>
      <c r="BZ1046" s="34">
        <f t="shared" si="118"/>
        <v>1</v>
      </c>
      <c r="CA1046" s="28" t="s">
        <v>3405</v>
      </c>
      <c r="CB1046" s="34" t="b">
        <f t="shared" si="123"/>
        <v>0</v>
      </c>
      <c r="CC1046" s="34" t="b">
        <f t="shared" si="119"/>
        <v>0</v>
      </c>
      <c r="CD1046" s="34" t="b">
        <f t="array" ref="CD1046">ISNUMBER(SEARCH("Touch Screen",$AJ1046))</f>
        <v>0</v>
      </c>
      <c r="CE1046" s="34"/>
      <c r="CF1046" s="34"/>
      <c r="CG1046" s="32">
        <v>68</v>
      </c>
      <c r="CH1046" s="28">
        <v>0</v>
      </c>
      <c r="CI1046" s="33">
        <f>('2. AC Monitors'!$A$8*'1. Version 7 Dataset'!$R1046)+('1. Version 7 Dataset'!$V1046*'2. AC Monitors'!$B$8)+'2. AC Monitors'!$C$8</f>
        <v>68.706600000000009</v>
      </c>
      <c r="CJ1046" s="35">
        <f>BX1046-('2. AC Monitors'!$B$8*V1046)</f>
        <v>130.36326</v>
      </c>
      <c r="CK1046" s="33">
        <f>IF($CH1046=0,CJ1046,CJ1046-('2. AC Monitors'!$A$15*'1. Version 7 Dataset'!$CG1046))</f>
        <v>130.36326</v>
      </c>
      <c r="CL1046" s="33">
        <f>IF($CC1046=TRUE,'1. Version 7 Dataset'!CK1046-($CI1046*'2. AC Monitors'!$B$15),'1. Version 7 Dataset'!CK1046)</f>
        <v>130.36326</v>
      </c>
      <c r="CM1046" s="33">
        <f>IF($CD1046=TRUE,CL1046-($CI1046*'2. AC Monitors'!$D$15),CL1046)</f>
        <v>130.36326</v>
      </c>
      <c r="CN1046" s="33">
        <f>IF($CB1046=TRUE,CM1046-($CI1046*'2. AC Monitors'!$E$15),CM1046)</f>
        <v>130.36326</v>
      </c>
      <c r="CO1046" s="33">
        <f>IF($CA1046="DC",CN1046+(CI1046*(1-'2. AC Monitors'!$D$21)),CN1046)</f>
        <v>130.36326</v>
      </c>
      <c r="CP1046" s="35">
        <f>('2. AC Monitors'!$A$8*'1. Version 7 Dataset'!$R1046)+'2. AC Monitors'!$C$8</f>
        <v>59.886600000000001</v>
      </c>
      <c r="CQ1046" s="35">
        <f t="shared" si="120"/>
        <v>0</v>
      </c>
      <c r="CR1046" s="33">
        <f>(IF(CD1046=TRUE,CI1046+(CI1046*'2. AC Monitors'!$D$15),'1. Version 7 Dataset'!CI1046))*0.85</f>
        <v>58.400610000000007</v>
      </c>
      <c r="CS1046" s="35">
        <f t="shared" si="121"/>
        <v>0</v>
      </c>
      <c r="CT1046" s="35">
        <f>($AZ1046*$R1046*'3. Signage Displays'!$A$7)+'3. Signage Displays'!$B$7*TANH('3. Signage Displays'!$C$7*('1. Version 7 Dataset'!$R1046+'3. Signage Displays'!$D$7)+'3. Signage Displays'!$E$7)+'3. Signage Displays'!$F$7</f>
        <v>45.910777379511941</v>
      </c>
      <c r="CU1046" s="36">
        <f>($AZ1046*$R1046*'3. Signage Displays'!$A$7)</f>
        <v>5.3962064000000005</v>
      </c>
      <c r="CV1046" s="37">
        <f>BE1046-(AZ1046*R1046*'3. Signage Displays'!$A$7)</f>
        <v>39.423793599999996</v>
      </c>
      <c r="CW1046" s="37">
        <f>IF(CC1046=TRUE,CV1046-(CT1046*'3. Signage Displays'!$A$12),CV1046)</f>
        <v>39.423793599999996</v>
      </c>
      <c r="CX1046" s="38">
        <f>'3. Signage Displays'!$B$7*TANH('3. Signage Displays'!$C$7*('1. Version 7 Dataset'!R1046+'3. Signage Displays'!$D$7)+'3. Signage Displays'!$E$7)+'3. Signage Displays'!$F$7</f>
        <v>40.514570979511944</v>
      </c>
      <c r="CY1046" s="28">
        <f t="shared" si="122"/>
        <v>1</v>
      </c>
    </row>
    <row r="1047" spans="1:103" s="17" customFormat="1" ht="19.5" customHeight="1">
      <c r="A1047" s="28">
        <v>630</v>
      </c>
      <c r="B1047" s="29" t="s">
        <v>2695</v>
      </c>
      <c r="C1047" s="29" t="s">
        <v>2716</v>
      </c>
      <c r="D1047" s="29" t="s">
        <v>2716</v>
      </c>
      <c r="E1047" s="29" t="s">
        <v>2697</v>
      </c>
      <c r="F1047" s="29" t="s">
        <v>2716</v>
      </c>
      <c r="G1047" s="29" t="s">
        <v>2716</v>
      </c>
      <c r="H1047" s="29"/>
      <c r="I1047" s="29" t="s">
        <v>554</v>
      </c>
      <c r="J1047" s="29" t="s">
        <v>132</v>
      </c>
      <c r="K1047" s="29"/>
      <c r="L1047" s="29" t="s">
        <v>80</v>
      </c>
      <c r="M1047" s="29"/>
      <c r="N1047" s="30">
        <v>4000</v>
      </c>
      <c r="O1047" s="30">
        <v>23.8</v>
      </c>
      <c r="P1047" s="30">
        <v>42.3</v>
      </c>
      <c r="Q1047" s="31">
        <v>48.5</v>
      </c>
      <c r="R1047" s="30">
        <v>1005.28</v>
      </c>
      <c r="S1047" s="30">
        <v>1.78</v>
      </c>
      <c r="T1047" s="30">
        <v>1080</v>
      </c>
      <c r="U1047" s="30">
        <v>1920</v>
      </c>
      <c r="V1047" s="32">
        <v>2.1</v>
      </c>
      <c r="W1047" s="30">
        <v>2063</v>
      </c>
      <c r="X1047" s="30">
        <v>60</v>
      </c>
      <c r="Y1047" s="30">
        <v>72</v>
      </c>
      <c r="Z1047" s="29" t="s">
        <v>150</v>
      </c>
      <c r="AA1047" s="29" t="s">
        <v>86</v>
      </c>
      <c r="AB1047" s="29"/>
      <c r="AC1047" s="29"/>
      <c r="AD1047" s="29" t="s">
        <v>84</v>
      </c>
      <c r="AE1047" s="29" t="s">
        <v>83</v>
      </c>
      <c r="AF1047" s="29" t="s">
        <v>2717</v>
      </c>
      <c r="AG1047" s="29"/>
      <c r="AH1047" s="29" t="s">
        <v>2699</v>
      </c>
      <c r="AI1047" s="29"/>
      <c r="AJ1047" s="29" t="s">
        <v>1098</v>
      </c>
      <c r="AK1047" s="29" t="s">
        <v>86</v>
      </c>
      <c r="AL1047" s="29" t="s">
        <v>87</v>
      </c>
      <c r="AM1047" s="29"/>
      <c r="AN1047" s="29" t="s">
        <v>86</v>
      </c>
      <c r="AO1047" s="29" t="s">
        <v>86</v>
      </c>
      <c r="AP1047" s="29" t="s">
        <v>86</v>
      </c>
      <c r="AQ1047" s="29" t="s">
        <v>96</v>
      </c>
      <c r="AR1047" s="29"/>
      <c r="AS1047" s="29" t="s">
        <v>84</v>
      </c>
      <c r="AT1047" s="29" t="s">
        <v>89</v>
      </c>
      <c r="AU1047" s="29"/>
      <c r="AV1047" s="29"/>
      <c r="AW1047" s="29" t="s">
        <v>84</v>
      </c>
      <c r="AX1047" s="29" t="s">
        <v>84</v>
      </c>
      <c r="AY1047" s="30">
        <v>730</v>
      </c>
      <c r="AZ1047" s="30">
        <v>795</v>
      </c>
      <c r="BA1047" s="29"/>
      <c r="BB1047" s="30">
        <v>609</v>
      </c>
      <c r="BC1047" s="30">
        <v>38</v>
      </c>
      <c r="BD1047" s="30">
        <v>104.8</v>
      </c>
      <c r="BE1047" s="30">
        <v>104.8</v>
      </c>
      <c r="BF1047" s="30">
        <v>119.6</v>
      </c>
      <c r="BG1047" s="30">
        <v>0.26</v>
      </c>
      <c r="BH1047" s="29"/>
      <c r="BI1047" s="30">
        <v>0.5</v>
      </c>
      <c r="BJ1047" s="30">
        <v>0.22</v>
      </c>
      <c r="BK1047" s="29"/>
      <c r="BL1047" s="29"/>
      <c r="BM1047" s="29"/>
      <c r="BN1047" s="30">
        <v>39.799999999999997</v>
      </c>
      <c r="BO1047" s="30">
        <v>104.1</v>
      </c>
      <c r="BP1047" s="30">
        <v>0.27</v>
      </c>
      <c r="BQ1047" s="30">
        <v>0.32</v>
      </c>
      <c r="BR1047" s="29"/>
      <c r="BS1047" s="30">
        <v>104.1</v>
      </c>
      <c r="BT1047" s="29"/>
      <c r="BU1047" s="29"/>
      <c r="BV1047" s="30">
        <v>0</v>
      </c>
      <c r="BW1047" s="28">
        <v>630</v>
      </c>
      <c r="BX1047" s="33">
        <f t="shared" si="117"/>
        <v>322.79723999999999</v>
      </c>
      <c r="BY1047" s="34">
        <f>IF(COUNTIF($G$2:G1047,G1047)=1,1,0)</f>
        <v>1</v>
      </c>
      <c r="BZ1047" s="34">
        <f t="shared" si="118"/>
        <v>1</v>
      </c>
      <c r="CA1047" s="28" t="s">
        <v>3405</v>
      </c>
      <c r="CB1047" s="34" t="b">
        <f t="shared" si="123"/>
        <v>0</v>
      </c>
      <c r="CC1047" s="34" t="b">
        <f t="shared" si="119"/>
        <v>1</v>
      </c>
      <c r="CD1047" s="34" t="b">
        <f t="array" ref="CD1047">ISNUMBER(SEARCH("Touch Screen",$AJ1047))</f>
        <v>0</v>
      </c>
      <c r="CE1047" s="34"/>
      <c r="CF1047" s="34"/>
      <c r="CG1047" s="32">
        <v>72</v>
      </c>
      <c r="CH1047" s="28">
        <v>0</v>
      </c>
      <c r="CI1047" s="33">
        <f>('2. AC Monitors'!$A$8*'1. Version 7 Dataset'!$R1047)+('1. Version 7 Dataset'!$V1047*'2. AC Monitors'!$B$8)+'2. AC Monitors'!$C$8</f>
        <v>139.46415999999999</v>
      </c>
      <c r="CJ1047" s="35">
        <f>BX1047-('2. AC Monitors'!$B$8*V1047)</f>
        <v>313.97723999999999</v>
      </c>
      <c r="CK1047" s="33">
        <f>IF($CH1047=0,CJ1047,CJ1047-('2. AC Monitors'!$A$15*'1. Version 7 Dataset'!$CG1047))</f>
        <v>313.97723999999999</v>
      </c>
      <c r="CL1047" s="33">
        <f>IF($CC1047=TRUE,'1. Version 7 Dataset'!CK1047-($CI1047*'2. AC Monitors'!$B$15),'1. Version 7 Dataset'!CK1047)</f>
        <v>307.004032</v>
      </c>
      <c r="CM1047" s="33">
        <f>IF($CD1047=TRUE,CL1047-($CI1047*'2. AC Monitors'!$D$15),CL1047)</f>
        <v>307.004032</v>
      </c>
      <c r="CN1047" s="33">
        <f>IF($CB1047=TRUE,CM1047-($CI1047*'2. AC Monitors'!$E$15),CM1047)</f>
        <v>307.004032</v>
      </c>
      <c r="CO1047" s="33">
        <f>IF($CA1047="DC",CN1047+(CI1047*(1-'2. AC Monitors'!$D$21)),CN1047)</f>
        <v>307.004032</v>
      </c>
      <c r="CP1047" s="35">
        <f>('2. AC Monitors'!$A$8*'1. Version 7 Dataset'!$R1047)+'2. AC Monitors'!$C$8</f>
        <v>130.64416</v>
      </c>
      <c r="CQ1047" s="35">
        <f t="shared" si="120"/>
        <v>0</v>
      </c>
      <c r="CR1047" s="33">
        <f>(IF(CD1047=TRUE,CI1047+(CI1047*'2. AC Monitors'!$D$15),'1. Version 7 Dataset'!CI1047))*0.85</f>
        <v>118.54453599999999</v>
      </c>
      <c r="CS1047" s="35">
        <f t="shared" si="121"/>
        <v>0</v>
      </c>
      <c r="CT1047" s="35">
        <f>($AZ1047*$R1047*'3. Signage Displays'!$A$7)+'3. Signage Displays'!$B$7*TANH('3. Signage Displays'!$C$7*('1. Version 7 Dataset'!$R1047+'3. Signage Displays'!$D$7)+'3. Signage Displays'!$E$7)+'3. Signage Displays'!$F$7</f>
        <v>103.83591666988663</v>
      </c>
      <c r="CU1047" s="36">
        <f>($AZ1047*$R1047*'3. Signage Displays'!$A$7)</f>
        <v>31.967904000000001</v>
      </c>
      <c r="CV1047" s="37">
        <f>BE1047-(AZ1047*R1047*'3. Signage Displays'!$A$7)</f>
        <v>72.832095999999993</v>
      </c>
      <c r="CW1047" s="37">
        <f>IF(CC1047=TRUE,CV1047-(CT1047*'3. Signage Displays'!$A$12),CV1047)</f>
        <v>67.640300166505654</v>
      </c>
      <c r="CX1047" s="38">
        <f>'3. Signage Displays'!$B$7*TANH('3. Signage Displays'!$C$7*('1. Version 7 Dataset'!R1047+'3. Signage Displays'!$D$7)+'3. Signage Displays'!$E$7)+'3. Signage Displays'!$F$7</f>
        <v>71.868012669886625</v>
      </c>
      <c r="CY1047" s="28">
        <f t="shared" si="122"/>
        <v>1</v>
      </c>
    </row>
    <row r="1048" spans="1:103" s="17" customFormat="1" ht="19.5" customHeight="1">
      <c r="A1048" s="28">
        <v>631</v>
      </c>
      <c r="B1048" s="29" t="s">
        <v>2695</v>
      </c>
      <c r="C1048" s="29" t="s">
        <v>2719</v>
      </c>
      <c r="D1048" s="29" t="s">
        <v>2719</v>
      </c>
      <c r="E1048" s="29" t="s">
        <v>2697</v>
      </c>
      <c r="F1048" s="29" t="s">
        <v>2719</v>
      </c>
      <c r="G1048" s="29" t="s">
        <v>2719</v>
      </c>
      <c r="H1048" s="29"/>
      <c r="I1048" s="29" t="s">
        <v>554</v>
      </c>
      <c r="J1048" s="29" t="s">
        <v>132</v>
      </c>
      <c r="K1048" s="29"/>
      <c r="L1048" s="29" t="s">
        <v>80</v>
      </c>
      <c r="M1048" s="29"/>
      <c r="N1048" s="30">
        <v>4000</v>
      </c>
      <c r="O1048" s="30">
        <v>26.8</v>
      </c>
      <c r="P1048" s="30">
        <v>47.6</v>
      </c>
      <c r="Q1048" s="31">
        <v>54.6</v>
      </c>
      <c r="R1048" s="30">
        <v>1275.67</v>
      </c>
      <c r="S1048" s="30">
        <v>1.78</v>
      </c>
      <c r="T1048" s="30">
        <v>1080</v>
      </c>
      <c r="U1048" s="30">
        <v>1920</v>
      </c>
      <c r="V1048" s="32">
        <v>2.1</v>
      </c>
      <c r="W1048" s="30">
        <v>1625</v>
      </c>
      <c r="X1048" s="30">
        <v>60</v>
      </c>
      <c r="Y1048" s="30">
        <v>72</v>
      </c>
      <c r="Z1048" s="29" t="s">
        <v>150</v>
      </c>
      <c r="AA1048" s="29" t="s">
        <v>86</v>
      </c>
      <c r="AB1048" s="29"/>
      <c r="AC1048" s="29"/>
      <c r="AD1048" s="29" t="s">
        <v>84</v>
      </c>
      <c r="AE1048" s="29" t="s">
        <v>83</v>
      </c>
      <c r="AF1048" s="29" t="s">
        <v>2717</v>
      </c>
      <c r="AG1048" s="29"/>
      <c r="AH1048" s="29" t="s">
        <v>2699</v>
      </c>
      <c r="AI1048" s="29"/>
      <c r="AJ1048" s="29" t="s">
        <v>1098</v>
      </c>
      <c r="AK1048" s="29" t="s">
        <v>86</v>
      </c>
      <c r="AL1048" s="29" t="s">
        <v>87</v>
      </c>
      <c r="AM1048" s="29"/>
      <c r="AN1048" s="29" t="s">
        <v>86</v>
      </c>
      <c r="AO1048" s="29" t="s">
        <v>86</v>
      </c>
      <c r="AP1048" s="29" t="s">
        <v>86</v>
      </c>
      <c r="AQ1048" s="29" t="s">
        <v>96</v>
      </c>
      <c r="AR1048" s="29"/>
      <c r="AS1048" s="29" t="s">
        <v>84</v>
      </c>
      <c r="AT1048" s="29" t="s">
        <v>89</v>
      </c>
      <c r="AU1048" s="29"/>
      <c r="AV1048" s="29"/>
      <c r="AW1048" s="29" t="s">
        <v>84</v>
      </c>
      <c r="AX1048" s="29" t="s">
        <v>84</v>
      </c>
      <c r="AY1048" s="30">
        <v>725</v>
      </c>
      <c r="AZ1048" s="30">
        <v>840</v>
      </c>
      <c r="BA1048" s="29"/>
      <c r="BB1048" s="30">
        <v>598</v>
      </c>
      <c r="BC1048" s="30">
        <v>39.6</v>
      </c>
      <c r="BD1048" s="30">
        <v>124.1</v>
      </c>
      <c r="BE1048" s="30">
        <v>124.1</v>
      </c>
      <c r="BF1048" s="30">
        <v>144.9</v>
      </c>
      <c r="BG1048" s="30">
        <v>0.24</v>
      </c>
      <c r="BH1048" s="29"/>
      <c r="BI1048" s="30">
        <v>0.5</v>
      </c>
      <c r="BJ1048" s="30">
        <v>0.21</v>
      </c>
      <c r="BK1048" s="29"/>
      <c r="BL1048" s="29"/>
      <c r="BM1048" s="29"/>
      <c r="BN1048" s="30">
        <v>41.1</v>
      </c>
      <c r="BO1048" s="30">
        <v>122.1</v>
      </c>
      <c r="BP1048" s="30">
        <v>0.26</v>
      </c>
      <c r="BQ1048" s="30">
        <v>0.3</v>
      </c>
      <c r="BR1048" s="29"/>
      <c r="BS1048" s="30">
        <v>122.1</v>
      </c>
      <c r="BT1048" s="29"/>
      <c r="BU1048" s="29"/>
      <c r="BV1048" s="30">
        <v>0</v>
      </c>
      <c r="BW1048" s="28">
        <v>631</v>
      </c>
      <c r="BX1048" s="33">
        <f t="shared" si="117"/>
        <v>381.85715999999996</v>
      </c>
      <c r="BY1048" s="34">
        <f>IF(COUNTIF($G$2:G1048,G1048)=1,1,0)</f>
        <v>1</v>
      </c>
      <c r="BZ1048" s="34">
        <f t="shared" si="118"/>
        <v>1</v>
      </c>
      <c r="CA1048" s="28" t="s">
        <v>3405</v>
      </c>
      <c r="CB1048" s="34" t="b">
        <f t="shared" si="123"/>
        <v>0</v>
      </c>
      <c r="CC1048" s="34" t="b">
        <f t="shared" si="119"/>
        <v>1</v>
      </c>
      <c r="CD1048" s="34" t="b">
        <f t="array" ref="CD1048">ISNUMBER(SEARCH("Touch Screen",$AJ1048))</f>
        <v>0</v>
      </c>
      <c r="CE1048" s="34"/>
      <c r="CF1048" s="34"/>
      <c r="CG1048" s="32">
        <v>72</v>
      </c>
      <c r="CH1048" s="28">
        <v>0</v>
      </c>
      <c r="CI1048" s="33">
        <f>('2. AC Monitors'!$A$8*'1. Version 7 Dataset'!$R1048)+('1. Version 7 Dataset'!$V1048*'2. AC Monitors'!$B$8)+'2. AC Monitors'!$C$8</f>
        <v>172.45174</v>
      </c>
      <c r="CJ1048" s="35">
        <f>BX1048-('2. AC Monitors'!$B$8*V1048)</f>
        <v>373.03715999999997</v>
      </c>
      <c r="CK1048" s="33">
        <f>IF($CH1048=0,CJ1048,CJ1048-('2. AC Monitors'!$A$15*'1. Version 7 Dataset'!$CG1048))</f>
        <v>373.03715999999997</v>
      </c>
      <c r="CL1048" s="33">
        <f>IF($CC1048=TRUE,'1. Version 7 Dataset'!CK1048-($CI1048*'2. AC Monitors'!$B$15),'1. Version 7 Dataset'!CK1048)</f>
        <v>364.41457299999996</v>
      </c>
      <c r="CM1048" s="33">
        <f>IF($CD1048=TRUE,CL1048-($CI1048*'2. AC Monitors'!$D$15),CL1048)</f>
        <v>364.41457299999996</v>
      </c>
      <c r="CN1048" s="33">
        <f>IF($CB1048=TRUE,CM1048-($CI1048*'2. AC Monitors'!$E$15),CM1048)</f>
        <v>364.41457299999996</v>
      </c>
      <c r="CO1048" s="33">
        <f>IF($CA1048="DC",CN1048+(CI1048*(1-'2. AC Monitors'!$D$21)),CN1048)</f>
        <v>364.41457299999996</v>
      </c>
      <c r="CP1048" s="35">
        <f>('2. AC Monitors'!$A$8*'1. Version 7 Dataset'!$R1048)+'2. AC Monitors'!$C$8</f>
        <v>163.63174000000001</v>
      </c>
      <c r="CQ1048" s="35">
        <f t="shared" si="120"/>
        <v>0</v>
      </c>
      <c r="CR1048" s="33">
        <f>(IF(CD1048=TRUE,CI1048+(CI1048*'2. AC Monitors'!$D$15),'1. Version 7 Dataset'!CI1048))*0.85</f>
        <v>146.583979</v>
      </c>
      <c r="CS1048" s="35">
        <f t="shared" si="121"/>
        <v>0</v>
      </c>
      <c r="CT1048" s="35">
        <f>($AZ1048*$R1048*'3. Signage Displays'!$A$7)+'3. Signage Displays'!$B$7*TANH('3. Signage Displays'!$C$7*('1. Version 7 Dataset'!$R1048+'3. Signage Displays'!$D$7)+'3. Signage Displays'!$E$7)+'3. Signage Displays'!$F$7</f>
        <v>127.12337722815502</v>
      </c>
      <c r="CU1048" s="36">
        <f>($AZ1048*$R1048*'3. Signage Displays'!$A$7)</f>
        <v>42.862512000000002</v>
      </c>
      <c r="CV1048" s="37">
        <f>BE1048-(AZ1048*R1048*'3. Signage Displays'!$A$7)</f>
        <v>81.237487999999985</v>
      </c>
      <c r="CW1048" s="37">
        <f>IF(CC1048=TRUE,CV1048-(CT1048*'3. Signage Displays'!$A$12),CV1048)</f>
        <v>74.881319138592232</v>
      </c>
      <c r="CX1048" s="38">
        <f>'3. Signage Displays'!$B$7*TANH('3. Signage Displays'!$C$7*('1. Version 7 Dataset'!R1048+'3. Signage Displays'!$D$7)+'3. Signage Displays'!$E$7)+'3. Signage Displays'!$F$7</f>
        <v>84.260865228155012</v>
      </c>
      <c r="CY1048" s="28">
        <f t="shared" si="122"/>
        <v>1</v>
      </c>
    </row>
    <row r="1049" spans="1:103" s="17" customFormat="1" ht="19.5" customHeight="1">
      <c r="A1049" s="28">
        <v>660</v>
      </c>
      <c r="B1049" s="29" t="s">
        <v>1871</v>
      </c>
      <c r="C1049" s="29" t="s">
        <v>2159</v>
      </c>
      <c r="D1049" s="29" t="s">
        <v>2160</v>
      </c>
      <c r="E1049" s="29" t="s">
        <v>1873</v>
      </c>
      <c r="F1049" s="29" t="s">
        <v>2159</v>
      </c>
      <c r="G1049" s="29" t="s">
        <v>2160</v>
      </c>
      <c r="H1049" s="29" t="s">
        <v>2161</v>
      </c>
      <c r="I1049" s="29" t="s">
        <v>554</v>
      </c>
      <c r="J1049" s="29" t="s">
        <v>79</v>
      </c>
      <c r="K1049" s="29"/>
      <c r="L1049" s="29" t="s">
        <v>80</v>
      </c>
      <c r="M1049" s="29"/>
      <c r="N1049" s="30">
        <v>1100</v>
      </c>
      <c r="O1049" s="30">
        <v>23.8</v>
      </c>
      <c r="P1049" s="30">
        <v>42.3</v>
      </c>
      <c r="Q1049" s="31">
        <v>48.5</v>
      </c>
      <c r="R1049" s="30">
        <v>1005.29</v>
      </c>
      <c r="S1049" s="30">
        <v>1.78</v>
      </c>
      <c r="T1049" s="30">
        <v>1080</v>
      </c>
      <c r="U1049" s="30">
        <v>1920</v>
      </c>
      <c r="V1049" s="32">
        <v>2.1</v>
      </c>
      <c r="W1049" s="30">
        <v>2063</v>
      </c>
      <c r="X1049" s="30">
        <v>60</v>
      </c>
      <c r="Y1049" s="30">
        <v>72</v>
      </c>
      <c r="Z1049" s="29" t="s">
        <v>150</v>
      </c>
      <c r="AA1049" s="29" t="s">
        <v>86</v>
      </c>
      <c r="AB1049" s="29"/>
      <c r="AC1049" s="29"/>
      <c r="AD1049" s="29" t="s">
        <v>84</v>
      </c>
      <c r="AE1049" s="29" t="s">
        <v>83</v>
      </c>
      <c r="AF1049" s="29" t="s">
        <v>2152</v>
      </c>
      <c r="AG1049" s="29" t="s">
        <v>1896</v>
      </c>
      <c r="AH1049" s="29" t="s">
        <v>2081</v>
      </c>
      <c r="AI1049" s="29"/>
      <c r="AJ1049" s="29" t="s">
        <v>737</v>
      </c>
      <c r="AK1049" s="29" t="s">
        <v>737</v>
      </c>
      <c r="AL1049" s="29" t="s">
        <v>87</v>
      </c>
      <c r="AM1049" s="29" t="s">
        <v>1896</v>
      </c>
      <c r="AN1049" s="29" t="s">
        <v>86</v>
      </c>
      <c r="AO1049" s="29" t="s">
        <v>86</v>
      </c>
      <c r="AP1049" s="29" t="s">
        <v>563</v>
      </c>
      <c r="AQ1049" s="29" t="s">
        <v>96</v>
      </c>
      <c r="AR1049" s="29"/>
      <c r="AS1049" s="29" t="s">
        <v>84</v>
      </c>
      <c r="AT1049" s="29" t="s">
        <v>121</v>
      </c>
      <c r="AU1049" s="29"/>
      <c r="AV1049" s="29"/>
      <c r="AW1049" s="29" t="s">
        <v>84</v>
      </c>
      <c r="AX1049" s="29" t="s">
        <v>84</v>
      </c>
      <c r="AY1049" s="30">
        <v>425</v>
      </c>
      <c r="AZ1049" s="30">
        <v>447.2</v>
      </c>
      <c r="BA1049" s="30">
        <v>344.2</v>
      </c>
      <c r="BB1049" s="30">
        <v>344.2</v>
      </c>
      <c r="BC1049" s="29"/>
      <c r="BD1049" s="29"/>
      <c r="BE1049" s="30">
        <v>79.040000000000006</v>
      </c>
      <c r="BF1049" s="30">
        <v>99.9</v>
      </c>
      <c r="BG1049" s="30">
        <v>0.36</v>
      </c>
      <c r="BH1049" s="30">
        <v>0.36</v>
      </c>
      <c r="BI1049" s="30">
        <v>3.5</v>
      </c>
      <c r="BJ1049" s="29"/>
      <c r="BK1049" s="29"/>
      <c r="BL1049" s="29"/>
      <c r="BM1049" s="29"/>
      <c r="BN1049" s="29"/>
      <c r="BO1049" s="29"/>
      <c r="BP1049" s="29"/>
      <c r="BQ1049" s="30">
        <v>0.44</v>
      </c>
      <c r="BR1049" s="30">
        <v>0.44</v>
      </c>
      <c r="BS1049" s="30">
        <v>78.41</v>
      </c>
      <c r="BT1049" s="29"/>
      <c r="BU1049" s="29"/>
      <c r="BV1049" s="30">
        <v>0</v>
      </c>
      <c r="BW1049" s="28">
        <v>660</v>
      </c>
      <c r="BX1049" s="33">
        <f t="shared" si="117"/>
        <v>244.38648000000003</v>
      </c>
      <c r="BY1049" s="34">
        <f>IF(COUNTIF($G$2:G1049,G1049)=1,1,0)</f>
        <v>1</v>
      </c>
      <c r="BZ1049" s="34">
        <f t="shared" si="118"/>
        <v>1</v>
      </c>
      <c r="CA1049" s="28" t="s">
        <v>3405</v>
      </c>
      <c r="CB1049" s="34" t="b">
        <f t="shared" si="123"/>
        <v>0</v>
      </c>
      <c r="CC1049" s="34" t="b">
        <f t="shared" si="119"/>
        <v>0</v>
      </c>
      <c r="CD1049" s="34" t="b">
        <f t="array" ref="CD1049">ISNUMBER(SEARCH("Touch Screen",$AJ1049))</f>
        <v>0</v>
      </c>
      <c r="CE1049" s="34"/>
      <c r="CF1049" s="34"/>
      <c r="CG1049" s="32">
        <v>72</v>
      </c>
      <c r="CH1049" s="28">
        <v>0</v>
      </c>
      <c r="CI1049" s="33">
        <f>('2. AC Monitors'!$A$8*'1. Version 7 Dataset'!$R1049)+('1. Version 7 Dataset'!$V1049*'2. AC Monitors'!$B$8)+'2. AC Monitors'!$C$8</f>
        <v>139.46537999999998</v>
      </c>
      <c r="CJ1049" s="35">
        <f>BX1049-('2. AC Monitors'!$B$8*V1049)</f>
        <v>235.56648000000004</v>
      </c>
      <c r="CK1049" s="33">
        <f>IF($CH1049=0,CJ1049,CJ1049-('2. AC Monitors'!$A$15*'1. Version 7 Dataset'!$CG1049))</f>
        <v>235.56648000000004</v>
      </c>
      <c r="CL1049" s="33">
        <f>IF($CC1049=TRUE,'1. Version 7 Dataset'!CK1049-($CI1049*'2. AC Monitors'!$B$15),'1. Version 7 Dataset'!CK1049)</f>
        <v>235.56648000000004</v>
      </c>
      <c r="CM1049" s="33">
        <f>IF($CD1049=TRUE,CL1049-($CI1049*'2. AC Monitors'!$D$15),CL1049)</f>
        <v>235.56648000000004</v>
      </c>
      <c r="CN1049" s="33">
        <f>IF($CB1049=TRUE,CM1049-($CI1049*'2. AC Monitors'!$E$15),CM1049)</f>
        <v>235.56648000000004</v>
      </c>
      <c r="CO1049" s="33">
        <f>IF($CA1049="DC",CN1049+(CI1049*(1-'2. AC Monitors'!$D$21)),CN1049)</f>
        <v>235.56648000000004</v>
      </c>
      <c r="CP1049" s="35">
        <f>('2. AC Monitors'!$A$8*'1. Version 7 Dataset'!$R1049)+'2. AC Monitors'!$C$8</f>
        <v>130.64537999999999</v>
      </c>
      <c r="CQ1049" s="35">
        <f t="shared" si="120"/>
        <v>0</v>
      </c>
      <c r="CR1049" s="33">
        <f>(IF(CD1049=TRUE,CI1049+(CI1049*'2. AC Monitors'!$D$15),'1. Version 7 Dataset'!CI1049))*0.85</f>
        <v>118.54557299999998</v>
      </c>
      <c r="CS1049" s="35">
        <f t="shared" si="121"/>
        <v>0</v>
      </c>
      <c r="CT1049" s="35">
        <f>($AZ1049*$R1049*'3. Signage Displays'!$A$7)+'3. Signage Displays'!$B$7*TANH('3. Signage Displays'!$C$7*('1. Version 7 Dataset'!$R1049+'3. Signage Displays'!$D$7)+'3. Signage Displays'!$E$7)+'3. Signage Displays'!$F$7</f>
        <v>89.851128093384744</v>
      </c>
      <c r="CU1049" s="36">
        <f>($AZ1049*$R1049*'3. Signage Displays'!$A$7)</f>
        <v>17.982627520000001</v>
      </c>
      <c r="CV1049" s="37">
        <f>BE1049-(AZ1049*R1049*'3. Signage Displays'!$A$7)</f>
        <v>61.057372480000005</v>
      </c>
      <c r="CW1049" s="37">
        <f>IF(CC1049=TRUE,CV1049-(CT1049*'3. Signage Displays'!$A$12),CV1049)</f>
        <v>61.057372480000005</v>
      </c>
      <c r="CX1049" s="38">
        <f>'3. Signage Displays'!$B$7*TANH('3. Signage Displays'!$C$7*('1. Version 7 Dataset'!R1049+'3. Signage Displays'!$D$7)+'3. Signage Displays'!$E$7)+'3. Signage Displays'!$F$7</f>
        <v>71.86850057338475</v>
      </c>
      <c r="CY1049" s="28">
        <f t="shared" si="122"/>
        <v>1</v>
      </c>
    </row>
    <row r="1050" spans="1:103" s="17" customFormat="1" ht="19.5" customHeight="1">
      <c r="A1050" s="28">
        <v>681</v>
      </c>
      <c r="B1050" s="29" t="s">
        <v>3083</v>
      </c>
      <c r="C1050" s="29" t="s">
        <v>3270</v>
      </c>
      <c r="D1050" s="29" t="s">
        <v>3271</v>
      </c>
      <c r="E1050" s="29" t="s">
        <v>3086</v>
      </c>
      <c r="F1050" s="29" t="s">
        <v>3270</v>
      </c>
      <c r="G1050" s="29" t="s">
        <v>3271</v>
      </c>
      <c r="H1050" s="29"/>
      <c r="I1050" s="29" t="s">
        <v>554</v>
      </c>
      <c r="J1050" s="29" t="s">
        <v>100</v>
      </c>
      <c r="K1050" s="29"/>
      <c r="L1050" s="29" t="s">
        <v>80</v>
      </c>
      <c r="M1050" s="29"/>
      <c r="N1050" s="30">
        <v>1000</v>
      </c>
      <c r="O1050" s="30">
        <v>23.8</v>
      </c>
      <c r="P1050" s="30">
        <v>42.3</v>
      </c>
      <c r="Q1050" s="31">
        <v>48.5</v>
      </c>
      <c r="R1050" s="30">
        <v>1005.12</v>
      </c>
      <c r="S1050" s="30">
        <v>1.78</v>
      </c>
      <c r="T1050" s="30">
        <v>1080</v>
      </c>
      <c r="U1050" s="30">
        <v>1920</v>
      </c>
      <c r="V1050" s="32">
        <v>2.1</v>
      </c>
      <c r="W1050" s="30">
        <v>2063</v>
      </c>
      <c r="X1050" s="30">
        <v>60</v>
      </c>
      <c r="Y1050" s="30">
        <v>0.3</v>
      </c>
      <c r="Z1050" s="29" t="s">
        <v>86</v>
      </c>
      <c r="AA1050" s="29" t="s">
        <v>86</v>
      </c>
      <c r="AB1050" s="29"/>
      <c r="AC1050" s="29"/>
      <c r="AD1050" s="29" t="s">
        <v>84</v>
      </c>
      <c r="AE1050" s="29" t="s">
        <v>84</v>
      </c>
      <c r="AF1050" s="29" t="s">
        <v>555</v>
      </c>
      <c r="AG1050" s="29"/>
      <c r="AH1050" s="29" t="s">
        <v>86</v>
      </c>
      <c r="AI1050" s="29"/>
      <c r="AJ1050" s="29" t="s">
        <v>86</v>
      </c>
      <c r="AK1050" s="29" t="s">
        <v>86</v>
      </c>
      <c r="AL1050" s="29" t="s">
        <v>87</v>
      </c>
      <c r="AM1050" s="29"/>
      <c r="AN1050" s="29" t="s">
        <v>86</v>
      </c>
      <c r="AO1050" s="29" t="s">
        <v>86</v>
      </c>
      <c r="AP1050" s="29" t="s">
        <v>86</v>
      </c>
      <c r="AQ1050" s="29" t="s">
        <v>96</v>
      </c>
      <c r="AR1050" s="29"/>
      <c r="AS1050" s="29" t="s">
        <v>84</v>
      </c>
      <c r="AT1050" s="29" t="s">
        <v>89</v>
      </c>
      <c r="AU1050" s="29"/>
      <c r="AV1050" s="30">
        <v>5</v>
      </c>
      <c r="AW1050" s="29" t="s">
        <v>84</v>
      </c>
      <c r="AX1050" s="29" t="s">
        <v>84</v>
      </c>
      <c r="AY1050" s="30">
        <v>450</v>
      </c>
      <c r="AZ1050" s="30">
        <v>452</v>
      </c>
      <c r="BA1050" s="30">
        <v>326</v>
      </c>
      <c r="BB1050" s="30">
        <v>292.5</v>
      </c>
      <c r="BC1050" s="29"/>
      <c r="BD1050" s="29"/>
      <c r="BE1050" s="30">
        <v>55.97</v>
      </c>
      <c r="BF1050" s="29"/>
      <c r="BG1050" s="30">
        <v>0.37</v>
      </c>
      <c r="BH1050" s="30">
        <v>0</v>
      </c>
      <c r="BI1050" s="29"/>
      <c r="BJ1050" s="30">
        <v>0.37</v>
      </c>
      <c r="BK1050" s="30">
        <v>173.71</v>
      </c>
      <c r="BL1050" s="30">
        <v>173.71</v>
      </c>
      <c r="BM1050" s="30">
        <v>89</v>
      </c>
      <c r="BN1050" s="29"/>
      <c r="BO1050" s="29"/>
      <c r="BP1050" s="30">
        <v>0.42</v>
      </c>
      <c r="BQ1050" s="30">
        <v>0.42</v>
      </c>
      <c r="BR1050" s="30">
        <v>0</v>
      </c>
      <c r="BS1050" s="30">
        <v>55.22</v>
      </c>
      <c r="BT1050" s="30">
        <v>171.7</v>
      </c>
      <c r="BU1050" s="29"/>
      <c r="BV1050" s="30">
        <v>0</v>
      </c>
      <c r="BW1050" s="28">
        <v>681</v>
      </c>
      <c r="BX1050" s="33">
        <f t="shared" si="117"/>
        <v>173.71079999999998</v>
      </c>
      <c r="BY1050" s="34">
        <f>IF(COUNTIF($G$2:G1050,G1050)=1,1,0)</f>
        <v>1</v>
      </c>
      <c r="BZ1050" s="34">
        <f t="shared" si="118"/>
        <v>1</v>
      </c>
      <c r="CA1050" s="28" t="s">
        <v>3405</v>
      </c>
      <c r="CB1050" s="34" t="b">
        <f t="shared" si="123"/>
        <v>0</v>
      </c>
      <c r="CC1050" s="34" t="b">
        <f t="shared" si="119"/>
        <v>0</v>
      </c>
      <c r="CD1050" s="34" t="b">
        <f t="array" ref="CD1050">ISNUMBER(SEARCH("Touch Screen",$AJ1050))</f>
        <v>0</v>
      </c>
      <c r="CE1050" s="34"/>
      <c r="CF1050" s="34"/>
      <c r="CG1050" s="32">
        <v>0.3</v>
      </c>
      <c r="CH1050" s="28">
        <v>0</v>
      </c>
      <c r="CI1050" s="33">
        <f>('2. AC Monitors'!$A$8*'1. Version 7 Dataset'!$R1050)+('1. Version 7 Dataset'!$V1050*'2. AC Monitors'!$B$8)+'2. AC Monitors'!$C$8</f>
        <v>139.44463999999999</v>
      </c>
      <c r="CJ1050" s="35">
        <f>BX1050-('2. AC Monitors'!$B$8*V1050)</f>
        <v>164.89079999999998</v>
      </c>
      <c r="CK1050" s="33">
        <f>IF($CH1050=0,CJ1050,CJ1050-('2. AC Monitors'!$A$15*'1. Version 7 Dataset'!$CG1050))</f>
        <v>164.89079999999998</v>
      </c>
      <c r="CL1050" s="33">
        <f>IF($CC1050=TRUE,'1. Version 7 Dataset'!CK1050-($CI1050*'2. AC Monitors'!$B$15),'1. Version 7 Dataset'!CK1050)</f>
        <v>164.89079999999998</v>
      </c>
      <c r="CM1050" s="33">
        <f>IF($CD1050=TRUE,CL1050-($CI1050*'2. AC Monitors'!$D$15),CL1050)</f>
        <v>164.89079999999998</v>
      </c>
      <c r="CN1050" s="33">
        <f>IF($CB1050=TRUE,CM1050-($CI1050*'2. AC Monitors'!$E$15),CM1050)</f>
        <v>164.89079999999998</v>
      </c>
      <c r="CO1050" s="33">
        <f>IF($CA1050="DC",CN1050+(CI1050*(1-'2. AC Monitors'!$D$21)),CN1050)</f>
        <v>164.89079999999998</v>
      </c>
      <c r="CP1050" s="35">
        <f>('2. AC Monitors'!$A$8*'1. Version 7 Dataset'!$R1050)+'2. AC Monitors'!$C$8</f>
        <v>130.62464</v>
      </c>
      <c r="CQ1050" s="35">
        <f t="shared" si="120"/>
        <v>0</v>
      </c>
      <c r="CR1050" s="33">
        <f>(IF(CD1050=TRUE,CI1050+(CI1050*'2. AC Monitors'!$D$15),'1. Version 7 Dataset'!CI1050))*0.85</f>
        <v>118.52794399999999</v>
      </c>
      <c r="CS1050" s="35">
        <f t="shared" si="121"/>
        <v>0</v>
      </c>
      <c r="CT1050" s="35">
        <f>($AZ1050*$R1050*'3. Signage Displays'!$A$7)+'3. Signage Displays'!$B$7*TANH('3. Signage Displays'!$C$7*('1. Version 7 Dataset'!$R1050+'3. Signage Displays'!$D$7)+'3. Signage Displays'!$E$7)+'3. Signage Displays'!$F$7</f>
        <v>90.032775527115348</v>
      </c>
      <c r="CU1050" s="36">
        <f>($AZ1050*$R1050*'3. Signage Displays'!$A$7)</f>
        <v>18.172569600000003</v>
      </c>
      <c r="CV1050" s="37">
        <f>BE1050-(AZ1050*R1050*'3. Signage Displays'!$A$7)</f>
        <v>37.797430399999996</v>
      </c>
      <c r="CW1050" s="37">
        <f>IF(CC1050=TRUE,CV1050-(CT1050*'3. Signage Displays'!$A$12),CV1050)</f>
        <v>37.797430399999996</v>
      </c>
      <c r="CX1050" s="38">
        <f>'3. Signage Displays'!$B$7*TANH('3. Signage Displays'!$C$7*('1. Version 7 Dataset'!R1050+'3. Signage Displays'!$D$7)+'3. Signage Displays'!$E$7)+'3. Signage Displays'!$F$7</f>
        <v>71.860205927115345</v>
      </c>
      <c r="CY1050" s="28">
        <f t="shared" si="122"/>
        <v>1</v>
      </c>
    </row>
    <row r="1051" spans="1:103" s="17" customFormat="1" ht="19.5" customHeight="1">
      <c r="A1051" s="28">
        <v>682</v>
      </c>
      <c r="B1051" s="29" t="s">
        <v>3083</v>
      </c>
      <c r="C1051" s="29" t="s">
        <v>3272</v>
      </c>
      <c r="D1051" s="29" t="s">
        <v>3273</v>
      </c>
      <c r="E1051" s="29" t="s">
        <v>3086</v>
      </c>
      <c r="F1051" s="29" t="s">
        <v>3272</v>
      </c>
      <c r="G1051" s="29" t="s">
        <v>3273</v>
      </c>
      <c r="H1051" s="29"/>
      <c r="I1051" s="29" t="s">
        <v>554</v>
      </c>
      <c r="J1051" s="29" t="s">
        <v>100</v>
      </c>
      <c r="K1051" s="29"/>
      <c r="L1051" s="29" t="s">
        <v>80</v>
      </c>
      <c r="M1051" s="29"/>
      <c r="N1051" s="30">
        <v>1000</v>
      </c>
      <c r="O1051" s="30">
        <v>26.8</v>
      </c>
      <c r="P1051" s="30">
        <v>47.6</v>
      </c>
      <c r="Q1051" s="31">
        <v>54.6</v>
      </c>
      <c r="R1051" s="30">
        <v>1273.8499999999999</v>
      </c>
      <c r="S1051" s="30">
        <v>1.78</v>
      </c>
      <c r="T1051" s="30">
        <v>1080</v>
      </c>
      <c r="U1051" s="30">
        <v>1920</v>
      </c>
      <c r="V1051" s="32">
        <v>2.1</v>
      </c>
      <c r="W1051" s="30">
        <v>1628</v>
      </c>
      <c r="X1051" s="30">
        <v>60</v>
      </c>
      <c r="Y1051" s="30">
        <v>0.3</v>
      </c>
      <c r="Z1051" s="29" t="s">
        <v>86</v>
      </c>
      <c r="AA1051" s="29" t="s">
        <v>86</v>
      </c>
      <c r="AB1051" s="29"/>
      <c r="AC1051" s="29"/>
      <c r="AD1051" s="29" t="s">
        <v>84</v>
      </c>
      <c r="AE1051" s="29" t="s">
        <v>84</v>
      </c>
      <c r="AF1051" s="29" t="s">
        <v>555</v>
      </c>
      <c r="AG1051" s="29" t="s">
        <v>86</v>
      </c>
      <c r="AH1051" s="29" t="s">
        <v>86</v>
      </c>
      <c r="AI1051" s="29"/>
      <c r="AJ1051" s="29" t="s">
        <v>86</v>
      </c>
      <c r="AK1051" s="29" t="s">
        <v>86</v>
      </c>
      <c r="AL1051" s="29" t="s">
        <v>87</v>
      </c>
      <c r="AM1051" s="29" t="s">
        <v>86</v>
      </c>
      <c r="AN1051" s="29" t="s">
        <v>86</v>
      </c>
      <c r="AO1051" s="29" t="s">
        <v>86</v>
      </c>
      <c r="AP1051" s="29" t="s">
        <v>86</v>
      </c>
      <c r="AQ1051" s="29" t="s">
        <v>96</v>
      </c>
      <c r="AR1051" s="29"/>
      <c r="AS1051" s="29" t="s">
        <v>84</v>
      </c>
      <c r="AT1051" s="29" t="s">
        <v>89</v>
      </c>
      <c r="AU1051" s="29"/>
      <c r="AV1051" s="30">
        <v>5</v>
      </c>
      <c r="AW1051" s="29" t="s">
        <v>84</v>
      </c>
      <c r="AX1051" s="29" t="s">
        <v>84</v>
      </c>
      <c r="AY1051" s="30">
        <v>450</v>
      </c>
      <c r="AZ1051" s="30">
        <v>499.8</v>
      </c>
      <c r="BA1051" s="30">
        <v>351.9</v>
      </c>
      <c r="BB1051" s="30">
        <v>292.5</v>
      </c>
      <c r="BC1051" s="29"/>
      <c r="BD1051" s="29"/>
      <c r="BE1051" s="30">
        <v>62.84</v>
      </c>
      <c r="BF1051" s="29"/>
      <c r="BG1051" s="30">
        <v>0.35</v>
      </c>
      <c r="BH1051" s="30">
        <v>0</v>
      </c>
      <c r="BI1051" s="29"/>
      <c r="BJ1051" s="30">
        <v>0.35</v>
      </c>
      <c r="BK1051" s="30">
        <v>194.66</v>
      </c>
      <c r="BL1051" s="30">
        <v>194.66</v>
      </c>
      <c r="BM1051" s="30">
        <v>89</v>
      </c>
      <c r="BN1051" s="29"/>
      <c r="BO1051" s="29"/>
      <c r="BP1051" s="30">
        <v>0.39</v>
      </c>
      <c r="BQ1051" s="30">
        <v>0.39</v>
      </c>
      <c r="BR1051" s="30">
        <v>0</v>
      </c>
      <c r="BS1051" s="30">
        <v>61.94</v>
      </c>
      <c r="BT1051" s="30">
        <v>192.13</v>
      </c>
      <c r="BU1051" s="29"/>
      <c r="BV1051" s="30">
        <v>0</v>
      </c>
      <c r="BW1051" s="28">
        <v>682</v>
      </c>
      <c r="BX1051" s="33">
        <f t="shared" si="117"/>
        <v>194.66033999999999</v>
      </c>
      <c r="BY1051" s="34">
        <f>IF(COUNTIF($G$2:G1051,G1051)=1,1,0)</f>
        <v>1</v>
      </c>
      <c r="BZ1051" s="34">
        <f t="shared" si="118"/>
        <v>1</v>
      </c>
      <c r="CA1051" s="28" t="s">
        <v>3405</v>
      </c>
      <c r="CB1051" s="34" t="b">
        <f t="shared" si="123"/>
        <v>0</v>
      </c>
      <c r="CC1051" s="34" t="b">
        <f t="shared" si="119"/>
        <v>0</v>
      </c>
      <c r="CD1051" s="34" t="b">
        <f t="array" ref="CD1051">ISNUMBER(SEARCH("Touch Screen",$AJ1051))</f>
        <v>0</v>
      </c>
      <c r="CE1051" s="34"/>
      <c r="CF1051" s="34"/>
      <c r="CG1051" s="32">
        <v>0.3</v>
      </c>
      <c r="CH1051" s="28">
        <v>0</v>
      </c>
      <c r="CI1051" s="33">
        <f>('2. AC Monitors'!$A$8*'1. Version 7 Dataset'!$R1051)+('1. Version 7 Dataset'!$V1051*'2. AC Monitors'!$B$8)+'2. AC Monitors'!$C$8</f>
        <v>172.22969999999998</v>
      </c>
      <c r="CJ1051" s="35">
        <f>BX1051-('2. AC Monitors'!$B$8*V1051)</f>
        <v>185.84034</v>
      </c>
      <c r="CK1051" s="33">
        <f>IF($CH1051=0,CJ1051,CJ1051-('2. AC Monitors'!$A$15*'1. Version 7 Dataset'!$CG1051))</f>
        <v>185.84034</v>
      </c>
      <c r="CL1051" s="33">
        <f>IF($CC1051=TRUE,'1. Version 7 Dataset'!CK1051-($CI1051*'2. AC Monitors'!$B$15),'1. Version 7 Dataset'!CK1051)</f>
        <v>185.84034</v>
      </c>
      <c r="CM1051" s="33">
        <f>IF($CD1051=TRUE,CL1051-($CI1051*'2. AC Monitors'!$D$15),CL1051)</f>
        <v>185.84034</v>
      </c>
      <c r="CN1051" s="33">
        <f>IF($CB1051=TRUE,CM1051-($CI1051*'2. AC Monitors'!$E$15),CM1051)</f>
        <v>185.84034</v>
      </c>
      <c r="CO1051" s="33">
        <f>IF($CA1051="DC",CN1051+(CI1051*(1-'2. AC Monitors'!$D$21)),CN1051)</f>
        <v>185.84034</v>
      </c>
      <c r="CP1051" s="35">
        <f>('2. AC Monitors'!$A$8*'1. Version 7 Dataset'!$R1051)+'2. AC Monitors'!$C$8</f>
        <v>163.40969999999999</v>
      </c>
      <c r="CQ1051" s="35">
        <f t="shared" si="120"/>
        <v>0</v>
      </c>
      <c r="CR1051" s="33">
        <f>(IF(CD1051=TRUE,CI1051+(CI1051*'2. AC Monitors'!$D$15),'1. Version 7 Dataset'!CI1051))*0.85</f>
        <v>146.39524499999999</v>
      </c>
      <c r="CS1051" s="35">
        <f t="shared" si="121"/>
        <v>0</v>
      </c>
      <c r="CT1051" s="35">
        <f>($AZ1051*$R1051*'3. Signage Displays'!$A$7)+'3. Signage Displays'!$B$7*TANH('3. Signage Displays'!$C$7*('1. Version 7 Dataset'!$R1051+'3. Signage Displays'!$D$7)+'3. Signage Displays'!$E$7)+'3. Signage Displays'!$F$7</f>
        <v>109.64975153950549</v>
      </c>
      <c r="CU1051" s="36">
        <f>($AZ1051*$R1051*'3. Signage Displays'!$A$7)</f>
        <v>25.4668092</v>
      </c>
      <c r="CV1051" s="37">
        <f>BE1051-(AZ1051*R1051*'3. Signage Displays'!$A$7)</f>
        <v>37.373190800000003</v>
      </c>
      <c r="CW1051" s="37">
        <f>IF(CC1051=TRUE,CV1051-(CT1051*'3. Signage Displays'!$A$12),CV1051)</f>
        <v>37.373190800000003</v>
      </c>
      <c r="CX1051" s="38">
        <f>'3. Signage Displays'!$B$7*TANH('3. Signage Displays'!$C$7*('1. Version 7 Dataset'!R1051+'3. Signage Displays'!$D$7)+'3. Signage Displays'!$E$7)+'3. Signage Displays'!$F$7</f>
        <v>84.182942339505487</v>
      </c>
      <c r="CY1051" s="28">
        <f t="shared" si="122"/>
        <v>1</v>
      </c>
    </row>
    <row r="1052" spans="1:103" s="17" customFormat="1" ht="19.5" customHeight="1">
      <c r="A1052" s="28">
        <v>734</v>
      </c>
      <c r="B1052" s="29" t="s">
        <v>2231</v>
      </c>
      <c r="C1052" s="29" t="s">
        <v>2522</v>
      </c>
      <c r="D1052" s="29" t="s">
        <v>2522</v>
      </c>
      <c r="E1052" s="29" t="s">
        <v>2234</v>
      </c>
      <c r="F1052" s="29" t="s">
        <v>2522</v>
      </c>
      <c r="G1052" s="29" t="s">
        <v>2522</v>
      </c>
      <c r="H1052" s="29"/>
      <c r="I1052" s="29" t="s">
        <v>554</v>
      </c>
      <c r="J1052" s="29" t="s">
        <v>88</v>
      </c>
      <c r="K1052" s="29" t="s">
        <v>158</v>
      </c>
      <c r="L1052" s="29" t="s">
        <v>80</v>
      </c>
      <c r="M1052" s="29" t="s">
        <v>105</v>
      </c>
      <c r="N1052" s="30">
        <v>1300</v>
      </c>
      <c r="O1052" s="30">
        <v>20.6</v>
      </c>
      <c r="P1052" s="30">
        <v>36.5</v>
      </c>
      <c r="Q1052" s="31">
        <v>42</v>
      </c>
      <c r="R1052" s="30">
        <v>750.74</v>
      </c>
      <c r="S1052" s="30">
        <v>1.78</v>
      </c>
      <c r="T1052" s="30">
        <v>1080</v>
      </c>
      <c r="U1052" s="30">
        <v>1920</v>
      </c>
      <c r="V1052" s="32">
        <v>2.1</v>
      </c>
      <c r="W1052" s="30">
        <v>2762</v>
      </c>
      <c r="X1052" s="30">
        <v>60</v>
      </c>
      <c r="Y1052" s="30">
        <v>33.9</v>
      </c>
      <c r="Z1052" s="29" t="s">
        <v>81</v>
      </c>
      <c r="AA1052" s="29" t="s">
        <v>86</v>
      </c>
      <c r="AB1052" s="29"/>
      <c r="AC1052" s="29"/>
      <c r="AD1052" s="29" t="s">
        <v>84</v>
      </c>
      <c r="AE1052" s="29" t="s">
        <v>83</v>
      </c>
      <c r="AF1052" s="29" t="s">
        <v>2523</v>
      </c>
      <c r="AG1052" s="29" t="s">
        <v>105</v>
      </c>
      <c r="AH1052" s="29" t="s">
        <v>759</v>
      </c>
      <c r="AI1052" s="29" t="s">
        <v>105</v>
      </c>
      <c r="AJ1052" s="29" t="s">
        <v>120</v>
      </c>
      <c r="AK1052" s="29" t="s">
        <v>86</v>
      </c>
      <c r="AL1052" s="29" t="s">
        <v>87</v>
      </c>
      <c r="AM1052" s="29" t="s">
        <v>105</v>
      </c>
      <c r="AN1052" s="29" t="s">
        <v>86</v>
      </c>
      <c r="AO1052" s="29" t="s">
        <v>86</v>
      </c>
      <c r="AP1052" s="29" t="s">
        <v>563</v>
      </c>
      <c r="AQ1052" s="29" t="s">
        <v>96</v>
      </c>
      <c r="AR1052" s="29" t="s">
        <v>105</v>
      </c>
      <c r="AS1052" s="29" t="s">
        <v>84</v>
      </c>
      <c r="AT1052" s="29" t="s">
        <v>89</v>
      </c>
      <c r="AU1052" s="29" t="s">
        <v>105</v>
      </c>
      <c r="AV1052" s="30">
        <v>5</v>
      </c>
      <c r="AW1052" s="29" t="s">
        <v>84</v>
      </c>
      <c r="AX1052" s="29" t="s">
        <v>84</v>
      </c>
      <c r="AY1052" s="30">
        <v>500</v>
      </c>
      <c r="AZ1052" s="30">
        <v>594</v>
      </c>
      <c r="BA1052" s="30">
        <v>392.2</v>
      </c>
      <c r="BB1052" s="30">
        <v>325</v>
      </c>
      <c r="BC1052" s="29"/>
      <c r="BD1052" s="29"/>
      <c r="BE1052" s="30">
        <v>76</v>
      </c>
      <c r="BF1052" s="30">
        <v>83.5</v>
      </c>
      <c r="BG1052" s="30">
        <v>0.35</v>
      </c>
      <c r="BH1052" s="29"/>
      <c r="BI1052" s="30">
        <v>3.5</v>
      </c>
      <c r="BJ1052" s="30">
        <v>0.35</v>
      </c>
      <c r="BK1052" s="29"/>
      <c r="BL1052" s="29"/>
      <c r="BM1052" s="29"/>
      <c r="BN1052" s="29"/>
      <c r="BO1052" s="29"/>
      <c r="BP1052" s="30">
        <v>0.35</v>
      </c>
      <c r="BQ1052" s="30">
        <v>0.35</v>
      </c>
      <c r="BR1052" s="29"/>
      <c r="BS1052" s="30">
        <v>76</v>
      </c>
      <c r="BT1052" s="29"/>
      <c r="BU1052" s="29"/>
      <c r="BV1052" s="30">
        <v>0</v>
      </c>
      <c r="BW1052" s="28">
        <v>734</v>
      </c>
      <c r="BX1052" s="33">
        <f t="shared" si="117"/>
        <v>235.00889999999995</v>
      </c>
      <c r="BY1052" s="34">
        <f>IF(COUNTIF($G$2:G1052,G1052)=1,1,0)</f>
        <v>1</v>
      </c>
      <c r="BZ1052" s="34">
        <f t="shared" si="118"/>
        <v>1</v>
      </c>
      <c r="CA1052" s="28" t="s">
        <v>3405</v>
      </c>
      <c r="CB1052" s="34" t="b">
        <f t="shared" si="123"/>
        <v>0</v>
      </c>
      <c r="CC1052" s="34" t="b">
        <f t="shared" si="119"/>
        <v>0</v>
      </c>
      <c r="CD1052" s="34" t="b">
        <f t="array" ref="CD1052">ISNUMBER(SEARCH("Touch Screen",$AJ1052))</f>
        <v>0</v>
      </c>
      <c r="CE1052" s="34"/>
      <c r="CF1052" s="34"/>
      <c r="CG1052" s="32">
        <v>33.9</v>
      </c>
      <c r="CH1052" s="28">
        <v>0</v>
      </c>
      <c r="CI1052" s="33">
        <f>('2. AC Monitors'!$A$8*'1. Version 7 Dataset'!$R1052)+('1. Version 7 Dataset'!$V1052*'2. AC Monitors'!$B$8)+'2. AC Monitors'!$C$8</f>
        <v>108.41028</v>
      </c>
      <c r="CJ1052" s="35">
        <f>BX1052-('2. AC Monitors'!$B$8*V1052)</f>
        <v>226.18889999999996</v>
      </c>
      <c r="CK1052" s="33">
        <f>IF($CH1052=0,CJ1052,CJ1052-('2. AC Monitors'!$A$15*'1. Version 7 Dataset'!$CG1052))</f>
        <v>226.18889999999996</v>
      </c>
      <c r="CL1052" s="33">
        <f>IF($CC1052=TRUE,'1. Version 7 Dataset'!CK1052-($CI1052*'2. AC Monitors'!$B$15),'1. Version 7 Dataset'!CK1052)</f>
        <v>226.18889999999996</v>
      </c>
      <c r="CM1052" s="33">
        <f>IF($CD1052=TRUE,CL1052-($CI1052*'2. AC Monitors'!$D$15),CL1052)</f>
        <v>226.18889999999996</v>
      </c>
      <c r="CN1052" s="33">
        <f>IF($CB1052=TRUE,CM1052-($CI1052*'2. AC Monitors'!$E$15),CM1052)</f>
        <v>226.18889999999996</v>
      </c>
      <c r="CO1052" s="33">
        <f>IF($CA1052="DC",CN1052+(CI1052*(1-'2. AC Monitors'!$D$21)),CN1052)</f>
        <v>226.18889999999996</v>
      </c>
      <c r="CP1052" s="35">
        <f>('2. AC Monitors'!$A$8*'1. Version 7 Dataset'!$R1052)+'2. AC Monitors'!$C$8</f>
        <v>99.590279999999993</v>
      </c>
      <c r="CQ1052" s="35">
        <f t="shared" si="120"/>
        <v>0</v>
      </c>
      <c r="CR1052" s="33">
        <f>(IF(CD1052=TRUE,CI1052+(CI1052*'2. AC Monitors'!$D$15),'1. Version 7 Dataset'!CI1052))*0.85</f>
        <v>92.148737999999994</v>
      </c>
      <c r="CS1052" s="35">
        <f t="shared" si="121"/>
        <v>0</v>
      </c>
      <c r="CT1052" s="35">
        <f>($AZ1052*$R1052*'3. Signage Displays'!$A$7)+'3. Signage Displays'!$B$7*TANH('3. Signage Displays'!$C$7*('1. Version 7 Dataset'!$R1052+'3. Signage Displays'!$D$7)+'3. Signage Displays'!$E$7)+'3. Signage Displays'!$F$7</f>
        <v>76.638103465913247</v>
      </c>
      <c r="CU1052" s="36">
        <f>($AZ1052*$R1052*'3. Signage Displays'!$A$7)</f>
        <v>17.837582400000002</v>
      </c>
      <c r="CV1052" s="37">
        <f>BE1052-(AZ1052*R1052*'3. Signage Displays'!$A$7)</f>
        <v>58.162417599999998</v>
      </c>
      <c r="CW1052" s="37">
        <f>IF(CC1052=TRUE,CV1052-(CT1052*'3. Signage Displays'!$A$12),CV1052)</f>
        <v>58.162417599999998</v>
      </c>
      <c r="CX1052" s="38">
        <f>'3. Signage Displays'!$B$7*TANH('3. Signage Displays'!$C$7*('1. Version 7 Dataset'!R1052+'3. Signage Displays'!$D$7)+'3. Signage Displays'!$E$7)+'3. Signage Displays'!$F$7</f>
        <v>58.800521065913237</v>
      </c>
      <c r="CY1052" s="28">
        <f t="shared" si="122"/>
        <v>1</v>
      </c>
    </row>
    <row r="1053" spans="1:103" s="17" customFormat="1" ht="19.5" customHeight="1">
      <c r="A1053" s="28">
        <v>735</v>
      </c>
      <c r="B1053" s="29" t="s">
        <v>2231</v>
      </c>
      <c r="C1053" s="29" t="s">
        <v>2530</v>
      </c>
      <c r="D1053" s="29" t="s">
        <v>2530</v>
      </c>
      <c r="E1053" s="29" t="s">
        <v>2234</v>
      </c>
      <c r="F1053" s="29" t="s">
        <v>2530</v>
      </c>
      <c r="G1053" s="29" t="s">
        <v>2530</v>
      </c>
      <c r="H1053" s="29"/>
      <c r="I1053" s="29" t="s">
        <v>554</v>
      </c>
      <c r="J1053" s="29" t="s">
        <v>79</v>
      </c>
      <c r="K1053" s="29" t="s">
        <v>105</v>
      </c>
      <c r="L1053" s="29" t="s">
        <v>80</v>
      </c>
      <c r="M1053" s="29" t="s">
        <v>105</v>
      </c>
      <c r="N1053" s="30">
        <v>4000</v>
      </c>
      <c r="O1053" s="30">
        <v>23.3</v>
      </c>
      <c r="P1053" s="30">
        <v>41.5</v>
      </c>
      <c r="Q1053" s="31">
        <v>48</v>
      </c>
      <c r="R1053" s="30">
        <v>968.73</v>
      </c>
      <c r="S1053" s="30">
        <v>1.78</v>
      </c>
      <c r="T1053" s="30">
        <v>1080</v>
      </c>
      <c r="U1053" s="30">
        <v>1920</v>
      </c>
      <c r="V1053" s="32">
        <v>2.1</v>
      </c>
      <c r="W1053" s="30">
        <v>2141</v>
      </c>
      <c r="X1053" s="30">
        <v>60</v>
      </c>
      <c r="Y1053" s="30">
        <v>33.6</v>
      </c>
      <c r="Z1053" s="29" t="s">
        <v>81</v>
      </c>
      <c r="AA1053" s="29" t="s">
        <v>86</v>
      </c>
      <c r="AB1053" s="29"/>
      <c r="AC1053" s="29"/>
      <c r="AD1053" s="29" t="s">
        <v>84</v>
      </c>
      <c r="AE1053" s="29" t="s">
        <v>83</v>
      </c>
      <c r="AF1053" s="29" t="s">
        <v>2501</v>
      </c>
      <c r="AG1053" s="29" t="s">
        <v>2529</v>
      </c>
      <c r="AH1053" s="29" t="s">
        <v>759</v>
      </c>
      <c r="AI1053" s="29" t="s">
        <v>105</v>
      </c>
      <c r="AJ1053" s="29" t="s">
        <v>120</v>
      </c>
      <c r="AK1053" s="29" t="s">
        <v>86</v>
      </c>
      <c r="AL1053" s="29" t="s">
        <v>102</v>
      </c>
      <c r="AM1053" s="29" t="s">
        <v>2529</v>
      </c>
      <c r="AN1053" s="29" t="s">
        <v>86</v>
      </c>
      <c r="AO1053" s="29" t="s">
        <v>86</v>
      </c>
      <c r="AP1053" s="29" t="s">
        <v>563</v>
      </c>
      <c r="AQ1053" s="29" t="s">
        <v>96</v>
      </c>
      <c r="AR1053" s="29" t="s">
        <v>105</v>
      </c>
      <c r="AS1053" s="29" t="s">
        <v>84</v>
      </c>
      <c r="AT1053" s="29" t="s">
        <v>89</v>
      </c>
      <c r="AU1053" s="29" t="s">
        <v>105</v>
      </c>
      <c r="AV1053" s="30">
        <v>5</v>
      </c>
      <c r="AW1053" s="29" t="s">
        <v>84</v>
      </c>
      <c r="AX1053" s="29" t="s">
        <v>84</v>
      </c>
      <c r="AY1053" s="30">
        <v>350</v>
      </c>
      <c r="AZ1053" s="30">
        <v>428</v>
      </c>
      <c r="BA1053" s="30">
        <v>268</v>
      </c>
      <c r="BB1053" s="30">
        <v>277.5</v>
      </c>
      <c r="BC1053" s="29"/>
      <c r="BD1053" s="29"/>
      <c r="BE1053" s="30">
        <v>81</v>
      </c>
      <c r="BF1053" s="30">
        <v>96.4</v>
      </c>
      <c r="BG1053" s="30">
        <v>0.33</v>
      </c>
      <c r="BH1053" s="29"/>
      <c r="BI1053" s="30">
        <v>3.5</v>
      </c>
      <c r="BJ1053" s="30">
        <v>0.33</v>
      </c>
      <c r="BK1053" s="29"/>
      <c r="BL1053" s="29"/>
      <c r="BM1053" s="29"/>
      <c r="BN1053" s="29"/>
      <c r="BO1053" s="29"/>
      <c r="BP1053" s="30">
        <v>0.33</v>
      </c>
      <c r="BQ1053" s="30">
        <v>0.33</v>
      </c>
      <c r="BR1053" s="29"/>
      <c r="BS1053" s="30">
        <v>81</v>
      </c>
      <c r="BT1053" s="29"/>
      <c r="BU1053" s="29"/>
      <c r="BV1053" s="30">
        <v>0</v>
      </c>
      <c r="BW1053" s="28">
        <v>735</v>
      </c>
      <c r="BX1053" s="33">
        <f t="shared" si="117"/>
        <v>250.22501999999997</v>
      </c>
      <c r="BY1053" s="34">
        <f>IF(COUNTIF($G$2:G1053,G1053)=1,1,0)</f>
        <v>1</v>
      </c>
      <c r="BZ1053" s="34">
        <f t="shared" si="118"/>
        <v>1</v>
      </c>
      <c r="CA1053" s="28" t="s">
        <v>3405</v>
      </c>
      <c r="CB1053" s="34" t="b">
        <f t="shared" si="123"/>
        <v>0</v>
      </c>
      <c r="CC1053" s="34" t="b">
        <f t="shared" si="119"/>
        <v>0</v>
      </c>
      <c r="CD1053" s="34" t="b">
        <f t="array" ref="CD1053">ISNUMBER(SEARCH("Touch Screen",$AJ1053))</f>
        <v>0</v>
      </c>
      <c r="CE1053" s="34"/>
      <c r="CF1053" s="34"/>
      <c r="CG1053" s="32">
        <v>33.6</v>
      </c>
      <c r="CH1053" s="28">
        <v>0</v>
      </c>
      <c r="CI1053" s="33">
        <f>('2. AC Monitors'!$A$8*'1. Version 7 Dataset'!$R1053)+('1. Version 7 Dataset'!$V1053*'2. AC Monitors'!$B$8)+'2. AC Monitors'!$C$8</f>
        <v>135.00505999999999</v>
      </c>
      <c r="CJ1053" s="35">
        <f>BX1053-('2. AC Monitors'!$B$8*V1053)</f>
        <v>241.40501999999998</v>
      </c>
      <c r="CK1053" s="33">
        <f>IF($CH1053=0,CJ1053,CJ1053-('2. AC Monitors'!$A$15*'1. Version 7 Dataset'!$CG1053))</f>
        <v>241.40501999999998</v>
      </c>
      <c r="CL1053" s="33">
        <f>IF($CC1053=TRUE,'1. Version 7 Dataset'!CK1053-($CI1053*'2. AC Monitors'!$B$15),'1. Version 7 Dataset'!CK1053)</f>
        <v>241.40501999999998</v>
      </c>
      <c r="CM1053" s="33">
        <f>IF($CD1053=TRUE,CL1053-($CI1053*'2. AC Monitors'!$D$15),CL1053)</f>
        <v>241.40501999999998</v>
      </c>
      <c r="CN1053" s="33">
        <f>IF($CB1053=TRUE,CM1053-($CI1053*'2. AC Monitors'!$E$15),CM1053)</f>
        <v>241.40501999999998</v>
      </c>
      <c r="CO1053" s="33">
        <f>IF($CA1053="DC",CN1053+(CI1053*(1-'2. AC Monitors'!$D$21)),CN1053)</f>
        <v>241.40501999999998</v>
      </c>
      <c r="CP1053" s="35">
        <f>('2. AC Monitors'!$A$8*'1. Version 7 Dataset'!$R1053)+'2. AC Monitors'!$C$8</f>
        <v>126.18505999999999</v>
      </c>
      <c r="CQ1053" s="35">
        <f t="shared" si="120"/>
        <v>0</v>
      </c>
      <c r="CR1053" s="33">
        <f>(IF(CD1053=TRUE,CI1053+(CI1053*'2. AC Monitors'!$D$15),'1. Version 7 Dataset'!CI1053))*0.85</f>
        <v>114.75430099999998</v>
      </c>
      <c r="CS1053" s="35">
        <f t="shared" si="121"/>
        <v>0</v>
      </c>
      <c r="CT1053" s="35">
        <f>($AZ1053*$R1053*'3. Signage Displays'!$A$7)+'3. Signage Displays'!$B$7*TANH('3. Signage Displays'!$C$7*('1. Version 7 Dataset'!$R1053+'3. Signage Displays'!$D$7)+'3. Signage Displays'!$E$7)+'3. Signage Displays'!$F$7</f>
        <v>86.655382312879055</v>
      </c>
      <c r="CU1053" s="36">
        <f>($AZ1053*$R1053*'3. Signage Displays'!$A$7)</f>
        <v>16.5846576</v>
      </c>
      <c r="CV1053" s="37">
        <f>BE1053-(AZ1053*R1053*'3. Signage Displays'!$A$7)</f>
        <v>64.4153424</v>
      </c>
      <c r="CW1053" s="37">
        <f>IF(CC1053=TRUE,CV1053-(CT1053*'3. Signage Displays'!$A$12),CV1053)</f>
        <v>64.4153424</v>
      </c>
      <c r="CX1053" s="38">
        <f>'3. Signage Displays'!$B$7*TANH('3. Signage Displays'!$C$7*('1. Version 7 Dataset'!R1053+'3. Signage Displays'!$D$7)+'3. Signage Displays'!$E$7)+'3. Signage Displays'!$F$7</f>
        <v>70.070724712879056</v>
      </c>
      <c r="CY1053" s="28">
        <f t="shared" si="122"/>
        <v>1</v>
      </c>
    </row>
    <row r="1054" spans="1:103" s="17" customFormat="1" ht="19.5" customHeight="1">
      <c r="A1054" s="28">
        <v>736</v>
      </c>
      <c r="B1054" s="29" t="s">
        <v>3083</v>
      </c>
      <c r="C1054" s="29" t="s">
        <v>3194</v>
      </c>
      <c r="D1054" s="29" t="s">
        <v>3195</v>
      </c>
      <c r="E1054" s="29" t="s">
        <v>3086</v>
      </c>
      <c r="F1054" s="29" t="s">
        <v>3196</v>
      </c>
      <c r="G1054" s="29" t="s">
        <v>3195</v>
      </c>
      <c r="H1054" s="29" t="s">
        <v>3197</v>
      </c>
      <c r="I1054" s="29" t="s">
        <v>554</v>
      </c>
      <c r="J1054" s="29" t="s">
        <v>88</v>
      </c>
      <c r="K1054" s="29" t="s">
        <v>158</v>
      </c>
      <c r="L1054" s="29" t="s">
        <v>80</v>
      </c>
      <c r="M1054" s="29" t="s">
        <v>105</v>
      </c>
      <c r="N1054" s="30">
        <v>3000</v>
      </c>
      <c r="O1054" s="30">
        <v>20.8</v>
      </c>
      <c r="P1054" s="30">
        <v>37</v>
      </c>
      <c r="Q1054" s="31">
        <v>43</v>
      </c>
      <c r="R1054" s="30">
        <v>771.86</v>
      </c>
      <c r="S1054" s="30">
        <v>1.78</v>
      </c>
      <c r="T1054" s="30">
        <v>1080</v>
      </c>
      <c r="U1054" s="30">
        <v>1920</v>
      </c>
      <c r="V1054" s="32">
        <v>2.1</v>
      </c>
      <c r="W1054" s="30">
        <v>2687</v>
      </c>
      <c r="X1054" s="30">
        <v>60</v>
      </c>
      <c r="Y1054" s="30">
        <v>33.4</v>
      </c>
      <c r="Z1054" s="29" t="s">
        <v>81</v>
      </c>
      <c r="AA1054" s="29" t="s">
        <v>86</v>
      </c>
      <c r="AB1054" s="29"/>
      <c r="AC1054" s="29"/>
      <c r="AD1054" s="29" t="s">
        <v>84</v>
      </c>
      <c r="AE1054" s="29" t="s">
        <v>83</v>
      </c>
      <c r="AF1054" s="29" t="s">
        <v>2548</v>
      </c>
      <c r="AG1054" s="29" t="s">
        <v>1608</v>
      </c>
      <c r="AH1054" s="29" t="s">
        <v>120</v>
      </c>
      <c r="AI1054" s="29" t="s">
        <v>105</v>
      </c>
      <c r="AJ1054" s="29" t="s">
        <v>120</v>
      </c>
      <c r="AK1054" s="29" t="s">
        <v>86</v>
      </c>
      <c r="AL1054" s="29" t="s">
        <v>102</v>
      </c>
      <c r="AM1054" s="29" t="s">
        <v>1608</v>
      </c>
      <c r="AN1054" s="29" t="s">
        <v>86</v>
      </c>
      <c r="AO1054" s="29" t="s">
        <v>86</v>
      </c>
      <c r="AP1054" s="29" t="s">
        <v>86</v>
      </c>
      <c r="AQ1054" s="29" t="s">
        <v>96</v>
      </c>
      <c r="AR1054" s="29" t="s">
        <v>105</v>
      </c>
      <c r="AS1054" s="29" t="s">
        <v>84</v>
      </c>
      <c r="AT1054" s="29" t="s">
        <v>89</v>
      </c>
      <c r="AU1054" s="29" t="s">
        <v>105</v>
      </c>
      <c r="AV1054" s="30">
        <v>5</v>
      </c>
      <c r="AW1054" s="29" t="s">
        <v>84</v>
      </c>
      <c r="AX1054" s="29" t="s">
        <v>84</v>
      </c>
      <c r="AY1054" s="30">
        <v>350</v>
      </c>
      <c r="AZ1054" s="30">
        <v>326.2</v>
      </c>
      <c r="BA1054" s="30">
        <v>326.2</v>
      </c>
      <c r="BB1054" s="30">
        <v>227.5</v>
      </c>
      <c r="BC1054" s="29"/>
      <c r="BD1054" s="29"/>
      <c r="BE1054" s="30">
        <v>73.430000000000007</v>
      </c>
      <c r="BF1054" s="30">
        <v>77.2</v>
      </c>
      <c r="BG1054" s="30">
        <v>0.27</v>
      </c>
      <c r="BH1054" s="29"/>
      <c r="BI1054" s="30">
        <v>0.5</v>
      </c>
      <c r="BJ1054" s="30">
        <v>0.26</v>
      </c>
      <c r="BK1054" s="29"/>
      <c r="BL1054" s="29"/>
      <c r="BM1054" s="29"/>
      <c r="BN1054" s="29"/>
      <c r="BO1054" s="29"/>
      <c r="BP1054" s="30">
        <v>0.31</v>
      </c>
      <c r="BQ1054" s="30">
        <v>0.32</v>
      </c>
      <c r="BR1054" s="29"/>
      <c r="BS1054" s="30">
        <v>72.39</v>
      </c>
      <c r="BT1054" s="29"/>
      <c r="BU1054" s="29"/>
      <c r="BV1054" s="30">
        <v>0</v>
      </c>
      <c r="BW1054" s="28">
        <v>736</v>
      </c>
      <c r="BX1054" s="33">
        <f t="shared" si="117"/>
        <v>226.67376000000002</v>
      </c>
      <c r="BY1054" s="34">
        <f>IF(COUNTIF($G$2:G1054,G1054)=1,1,0)</f>
        <v>1</v>
      </c>
      <c r="BZ1054" s="34">
        <f t="shared" si="118"/>
        <v>1</v>
      </c>
      <c r="CA1054" s="28" t="s">
        <v>3405</v>
      </c>
      <c r="CB1054" s="34" t="b">
        <f t="shared" si="123"/>
        <v>0</v>
      </c>
      <c r="CC1054" s="34" t="b">
        <f t="shared" si="119"/>
        <v>0</v>
      </c>
      <c r="CD1054" s="34" t="b">
        <f t="array" ref="CD1054">ISNUMBER(SEARCH("Touch Screen",$AJ1054))</f>
        <v>0</v>
      </c>
      <c r="CE1054" s="34"/>
      <c r="CF1054" s="34"/>
      <c r="CG1054" s="32">
        <v>33.4</v>
      </c>
      <c r="CH1054" s="28">
        <v>0</v>
      </c>
      <c r="CI1054" s="33">
        <f>('2. AC Monitors'!$A$8*'1. Version 7 Dataset'!$R1054)+('1. Version 7 Dataset'!$V1054*'2. AC Monitors'!$B$8)+'2. AC Monitors'!$C$8</f>
        <v>110.98692</v>
      </c>
      <c r="CJ1054" s="35">
        <f>BX1054-('2. AC Monitors'!$B$8*V1054)</f>
        <v>217.85376000000002</v>
      </c>
      <c r="CK1054" s="33">
        <f>IF($CH1054=0,CJ1054,CJ1054-('2. AC Monitors'!$A$15*'1. Version 7 Dataset'!$CG1054))</f>
        <v>217.85376000000002</v>
      </c>
      <c r="CL1054" s="33">
        <f>IF($CC1054=TRUE,'1. Version 7 Dataset'!CK1054-($CI1054*'2. AC Monitors'!$B$15),'1. Version 7 Dataset'!CK1054)</f>
        <v>217.85376000000002</v>
      </c>
      <c r="CM1054" s="33">
        <f>IF($CD1054=TRUE,CL1054-($CI1054*'2. AC Monitors'!$D$15),CL1054)</f>
        <v>217.85376000000002</v>
      </c>
      <c r="CN1054" s="33">
        <f>IF($CB1054=TRUE,CM1054-($CI1054*'2. AC Monitors'!$E$15),CM1054)</f>
        <v>217.85376000000002</v>
      </c>
      <c r="CO1054" s="33">
        <f>IF($CA1054="DC",CN1054+(CI1054*(1-'2. AC Monitors'!$D$21)),CN1054)</f>
        <v>217.85376000000002</v>
      </c>
      <c r="CP1054" s="35">
        <f>('2. AC Monitors'!$A$8*'1. Version 7 Dataset'!$R1054)+'2. AC Monitors'!$C$8</f>
        <v>102.16692</v>
      </c>
      <c r="CQ1054" s="35">
        <f t="shared" si="120"/>
        <v>0</v>
      </c>
      <c r="CR1054" s="33">
        <f>(IF(CD1054=TRUE,CI1054+(CI1054*'2. AC Monitors'!$D$15),'1. Version 7 Dataset'!CI1054))*0.85</f>
        <v>94.338881999999998</v>
      </c>
      <c r="CS1054" s="35">
        <f t="shared" si="121"/>
        <v>0</v>
      </c>
      <c r="CT1054" s="35">
        <f>($AZ1054*$R1054*'3. Signage Displays'!$A$7)+'3. Signage Displays'!$B$7*TANH('3. Signage Displays'!$C$7*('1. Version 7 Dataset'!$R1054+'3. Signage Displays'!$D$7)+'3. Signage Displays'!$E$7)+'3. Signage Displays'!$F$7</f>
        <v>70.002564929047082</v>
      </c>
      <c r="CU1054" s="36">
        <f>($AZ1054*$R1054*'3. Signage Displays'!$A$7)</f>
        <v>10.071229280000001</v>
      </c>
      <c r="CV1054" s="37">
        <f>BE1054-(AZ1054*R1054*'3. Signage Displays'!$A$7)</f>
        <v>63.35877072000001</v>
      </c>
      <c r="CW1054" s="37">
        <f>IF(CC1054=TRUE,CV1054-(CT1054*'3. Signage Displays'!$A$12),CV1054)</f>
        <v>63.35877072000001</v>
      </c>
      <c r="CX1054" s="38">
        <f>'3. Signage Displays'!$B$7*TANH('3. Signage Displays'!$C$7*('1. Version 7 Dataset'!R1054+'3. Signage Displays'!$D$7)+'3. Signage Displays'!$E$7)+'3. Signage Displays'!$F$7</f>
        <v>59.931335649047085</v>
      </c>
      <c r="CY1054" s="28">
        <f t="shared" si="122"/>
        <v>0</v>
      </c>
    </row>
    <row r="1055" spans="1:103" s="17" customFormat="1" ht="19.5" customHeight="1">
      <c r="A1055" s="28">
        <v>737</v>
      </c>
      <c r="B1055" s="29" t="s">
        <v>3083</v>
      </c>
      <c r="C1055" s="29" t="s">
        <v>3198</v>
      </c>
      <c r="D1055" s="29" t="s">
        <v>3199</v>
      </c>
      <c r="E1055" s="29" t="s">
        <v>3086</v>
      </c>
      <c r="F1055" s="29" t="s">
        <v>3200</v>
      </c>
      <c r="G1055" s="29" t="s">
        <v>3199</v>
      </c>
      <c r="H1055" s="29" t="s">
        <v>3201</v>
      </c>
      <c r="I1055" s="29" t="s">
        <v>554</v>
      </c>
      <c r="J1055" s="29" t="s">
        <v>88</v>
      </c>
      <c r="K1055" s="29" t="s">
        <v>158</v>
      </c>
      <c r="L1055" s="29" t="s">
        <v>80</v>
      </c>
      <c r="M1055" s="29" t="s">
        <v>105</v>
      </c>
      <c r="N1055" s="30">
        <v>1200</v>
      </c>
      <c r="O1055" s="30">
        <v>26.8</v>
      </c>
      <c r="P1055" s="30">
        <v>47.6</v>
      </c>
      <c r="Q1055" s="31">
        <v>54.6</v>
      </c>
      <c r="R1055" s="30">
        <v>1275.67</v>
      </c>
      <c r="S1055" s="30">
        <v>1.78</v>
      </c>
      <c r="T1055" s="30">
        <v>1080</v>
      </c>
      <c r="U1055" s="30">
        <v>1920</v>
      </c>
      <c r="V1055" s="32">
        <v>2.1</v>
      </c>
      <c r="W1055" s="30">
        <v>1625</v>
      </c>
      <c r="X1055" s="30">
        <v>60</v>
      </c>
      <c r="Y1055" s="30">
        <v>33.1</v>
      </c>
      <c r="Z1055" s="29" t="s">
        <v>81</v>
      </c>
      <c r="AA1055" s="29" t="s">
        <v>86</v>
      </c>
      <c r="AB1055" s="29"/>
      <c r="AC1055" s="29"/>
      <c r="AD1055" s="29" t="s">
        <v>84</v>
      </c>
      <c r="AE1055" s="29" t="s">
        <v>83</v>
      </c>
      <c r="AF1055" s="29" t="s">
        <v>2548</v>
      </c>
      <c r="AG1055" s="29" t="s">
        <v>1608</v>
      </c>
      <c r="AH1055" s="29" t="s">
        <v>120</v>
      </c>
      <c r="AI1055" s="29" t="s">
        <v>105</v>
      </c>
      <c r="AJ1055" s="29" t="s">
        <v>120</v>
      </c>
      <c r="AK1055" s="29" t="s">
        <v>86</v>
      </c>
      <c r="AL1055" s="29" t="s">
        <v>102</v>
      </c>
      <c r="AM1055" s="29" t="s">
        <v>1608</v>
      </c>
      <c r="AN1055" s="29" t="s">
        <v>86</v>
      </c>
      <c r="AO1055" s="29" t="s">
        <v>86</v>
      </c>
      <c r="AP1055" s="29" t="s">
        <v>86</v>
      </c>
      <c r="AQ1055" s="29" t="s">
        <v>96</v>
      </c>
      <c r="AR1055" s="29" t="s">
        <v>105</v>
      </c>
      <c r="AS1055" s="29" t="s">
        <v>84</v>
      </c>
      <c r="AT1055" s="29" t="s">
        <v>89</v>
      </c>
      <c r="AU1055" s="29" t="s">
        <v>105</v>
      </c>
      <c r="AV1055" s="30">
        <v>5</v>
      </c>
      <c r="AW1055" s="29" t="s">
        <v>84</v>
      </c>
      <c r="AX1055" s="29" t="s">
        <v>84</v>
      </c>
      <c r="AY1055" s="30">
        <v>350</v>
      </c>
      <c r="AZ1055" s="30">
        <v>356.4</v>
      </c>
      <c r="BA1055" s="30">
        <v>356.4</v>
      </c>
      <c r="BB1055" s="30">
        <v>227.5</v>
      </c>
      <c r="BC1055" s="29"/>
      <c r="BD1055" s="29"/>
      <c r="BE1055" s="30">
        <v>94.34</v>
      </c>
      <c r="BF1055" s="30">
        <v>113.3</v>
      </c>
      <c r="BG1055" s="30">
        <v>0.28000000000000003</v>
      </c>
      <c r="BH1055" s="29"/>
      <c r="BI1055" s="30">
        <v>0.5</v>
      </c>
      <c r="BJ1055" s="30">
        <v>0.27</v>
      </c>
      <c r="BK1055" s="29"/>
      <c r="BL1055" s="29"/>
      <c r="BM1055" s="29"/>
      <c r="BN1055" s="29"/>
      <c r="BO1055" s="29"/>
      <c r="BP1055" s="30">
        <v>0.35</v>
      </c>
      <c r="BQ1055" s="30">
        <v>0.35</v>
      </c>
      <c r="BR1055" s="29"/>
      <c r="BS1055" s="30">
        <v>93.16</v>
      </c>
      <c r="BT1055" s="29"/>
      <c r="BU1055" s="29"/>
      <c r="BV1055" s="30">
        <v>0</v>
      </c>
      <c r="BW1055" s="28">
        <v>737</v>
      </c>
      <c r="BX1055" s="33">
        <f t="shared" si="117"/>
        <v>290.84075999999999</v>
      </c>
      <c r="BY1055" s="34">
        <f>IF(COUNTIF($G$2:G1055,G1055)=1,1,0)</f>
        <v>1</v>
      </c>
      <c r="BZ1055" s="34">
        <f t="shared" si="118"/>
        <v>1</v>
      </c>
      <c r="CA1055" s="28" t="s">
        <v>3405</v>
      </c>
      <c r="CB1055" s="34" t="b">
        <f t="shared" si="123"/>
        <v>0</v>
      </c>
      <c r="CC1055" s="34" t="b">
        <f t="shared" si="119"/>
        <v>0</v>
      </c>
      <c r="CD1055" s="34" t="b">
        <f t="array" ref="CD1055">ISNUMBER(SEARCH("Touch Screen",$AJ1055))</f>
        <v>0</v>
      </c>
      <c r="CE1055" s="34"/>
      <c r="CF1055" s="34"/>
      <c r="CG1055" s="32">
        <v>33.1</v>
      </c>
      <c r="CH1055" s="28">
        <v>0</v>
      </c>
      <c r="CI1055" s="33">
        <f>('2. AC Monitors'!$A$8*'1. Version 7 Dataset'!$R1055)+('1. Version 7 Dataset'!$V1055*'2. AC Monitors'!$B$8)+'2. AC Monitors'!$C$8</f>
        <v>172.45174</v>
      </c>
      <c r="CJ1055" s="35">
        <f>BX1055-('2. AC Monitors'!$B$8*V1055)</f>
        <v>282.02076</v>
      </c>
      <c r="CK1055" s="33">
        <f>IF($CH1055=0,CJ1055,CJ1055-('2. AC Monitors'!$A$15*'1. Version 7 Dataset'!$CG1055))</f>
        <v>282.02076</v>
      </c>
      <c r="CL1055" s="33">
        <f>IF($CC1055=TRUE,'1. Version 7 Dataset'!CK1055-($CI1055*'2. AC Monitors'!$B$15),'1. Version 7 Dataset'!CK1055)</f>
        <v>282.02076</v>
      </c>
      <c r="CM1055" s="33">
        <f>IF($CD1055=TRUE,CL1055-($CI1055*'2. AC Monitors'!$D$15),CL1055)</f>
        <v>282.02076</v>
      </c>
      <c r="CN1055" s="33">
        <f>IF($CB1055=TRUE,CM1055-($CI1055*'2. AC Monitors'!$E$15),CM1055)</f>
        <v>282.02076</v>
      </c>
      <c r="CO1055" s="33">
        <f>IF($CA1055="DC",CN1055+(CI1055*(1-'2. AC Monitors'!$D$21)),CN1055)</f>
        <v>282.02076</v>
      </c>
      <c r="CP1055" s="35">
        <f>('2. AC Monitors'!$A$8*'1. Version 7 Dataset'!$R1055)+'2. AC Monitors'!$C$8</f>
        <v>163.63174000000001</v>
      </c>
      <c r="CQ1055" s="35">
        <f t="shared" si="120"/>
        <v>0</v>
      </c>
      <c r="CR1055" s="33">
        <f>(IF(CD1055=TRUE,CI1055+(CI1055*'2. AC Monitors'!$D$15),'1. Version 7 Dataset'!CI1055))*0.85</f>
        <v>146.583979</v>
      </c>
      <c r="CS1055" s="35">
        <f t="shared" si="121"/>
        <v>0</v>
      </c>
      <c r="CT1055" s="35">
        <f>($AZ1055*$R1055*'3. Signage Displays'!$A$7)+'3. Signage Displays'!$B$7*TANH('3. Signage Displays'!$C$7*('1. Version 7 Dataset'!$R1055+'3. Signage Displays'!$D$7)+'3. Signage Displays'!$E$7)+'3. Signage Displays'!$F$7</f>
        <v>102.44681674815502</v>
      </c>
      <c r="CU1055" s="36">
        <f>($AZ1055*$R1055*'3. Signage Displays'!$A$7)</f>
        <v>18.185951520000003</v>
      </c>
      <c r="CV1055" s="37">
        <f>BE1055-(AZ1055*R1055*'3. Signage Displays'!$A$7)</f>
        <v>76.15404848</v>
      </c>
      <c r="CW1055" s="37">
        <f>IF(CC1055=TRUE,CV1055-(CT1055*'3. Signage Displays'!$A$12),CV1055)</f>
        <v>76.15404848</v>
      </c>
      <c r="CX1055" s="38">
        <f>'3. Signage Displays'!$B$7*TANH('3. Signage Displays'!$C$7*('1. Version 7 Dataset'!R1055+'3. Signage Displays'!$D$7)+'3. Signage Displays'!$E$7)+'3. Signage Displays'!$F$7</f>
        <v>84.260865228155012</v>
      </c>
      <c r="CY1055" s="28">
        <f t="shared" si="122"/>
        <v>1</v>
      </c>
    </row>
    <row r="1056" spans="1:103" s="17" customFormat="1" ht="19.5" customHeight="1">
      <c r="A1056" s="28">
        <v>738</v>
      </c>
      <c r="B1056" s="29" t="s">
        <v>3083</v>
      </c>
      <c r="C1056" s="29" t="s">
        <v>3191</v>
      </c>
      <c r="D1056" s="29" t="s">
        <v>3192</v>
      </c>
      <c r="E1056" s="29" t="s">
        <v>3086</v>
      </c>
      <c r="F1056" s="29" t="s">
        <v>3191</v>
      </c>
      <c r="G1056" s="29" t="s">
        <v>3192</v>
      </c>
      <c r="H1056" s="29"/>
      <c r="I1056" s="29" t="s">
        <v>554</v>
      </c>
      <c r="J1056" s="29" t="s">
        <v>88</v>
      </c>
      <c r="K1056" s="29" t="s">
        <v>158</v>
      </c>
      <c r="L1056" s="29" t="s">
        <v>80</v>
      </c>
      <c r="M1056" s="29" t="s">
        <v>105</v>
      </c>
      <c r="N1056" s="30">
        <v>1400</v>
      </c>
      <c r="O1056" s="30">
        <v>26.8</v>
      </c>
      <c r="P1056" s="30">
        <v>47.6</v>
      </c>
      <c r="Q1056" s="31">
        <v>54.6</v>
      </c>
      <c r="R1056" s="30">
        <v>1275.67</v>
      </c>
      <c r="S1056" s="30">
        <v>1.78</v>
      </c>
      <c r="T1056" s="30">
        <v>1080</v>
      </c>
      <c r="U1056" s="30">
        <v>1920</v>
      </c>
      <c r="V1056" s="32">
        <v>2.1</v>
      </c>
      <c r="W1056" s="30">
        <v>1625</v>
      </c>
      <c r="X1056" s="30">
        <v>60</v>
      </c>
      <c r="Y1056" s="30">
        <v>33.6</v>
      </c>
      <c r="Z1056" s="29" t="s">
        <v>81</v>
      </c>
      <c r="AA1056" s="29" t="s">
        <v>86</v>
      </c>
      <c r="AB1056" s="29"/>
      <c r="AC1056" s="29"/>
      <c r="AD1056" s="29" t="s">
        <v>84</v>
      </c>
      <c r="AE1056" s="29" t="s">
        <v>83</v>
      </c>
      <c r="AF1056" s="29" t="s">
        <v>2520</v>
      </c>
      <c r="AG1056" s="29" t="s">
        <v>3193</v>
      </c>
      <c r="AH1056" s="29" t="s">
        <v>120</v>
      </c>
      <c r="AI1056" s="29" t="s">
        <v>105</v>
      </c>
      <c r="AJ1056" s="29" t="s">
        <v>120</v>
      </c>
      <c r="AK1056" s="29" t="s">
        <v>86</v>
      </c>
      <c r="AL1056" s="29" t="s">
        <v>87</v>
      </c>
      <c r="AM1056" s="29" t="s">
        <v>3193</v>
      </c>
      <c r="AN1056" s="29" t="s">
        <v>86</v>
      </c>
      <c r="AO1056" s="29" t="s">
        <v>86</v>
      </c>
      <c r="AP1056" s="29" t="s">
        <v>563</v>
      </c>
      <c r="AQ1056" s="29" t="s">
        <v>96</v>
      </c>
      <c r="AR1056" s="29" t="s">
        <v>105</v>
      </c>
      <c r="AS1056" s="29" t="s">
        <v>84</v>
      </c>
      <c r="AT1056" s="29" t="s">
        <v>89</v>
      </c>
      <c r="AU1056" s="29" t="s">
        <v>105</v>
      </c>
      <c r="AV1056" s="30">
        <v>0</v>
      </c>
      <c r="AW1056" s="29" t="s">
        <v>84</v>
      </c>
      <c r="AX1056" s="29" t="s">
        <v>84</v>
      </c>
      <c r="AY1056" s="30">
        <v>500</v>
      </c>
      <c r="AZ1056" s="30">
        <v>524.29999999999995</v>
      </c>
      <c r="BA1056" s="30">
        <v>412.5</v>
      </c>
      <c r="BB1056" s="30">
        <v>325</v>
      </c>
      <c r="BC1056" s="29"/>
      <c r="BD1056" s="29"/>
      <c r="BE1056" s="30">
        <v>97.72</v>
      </c>
      <c r="BF1056" s="30">
        <v>121.9</v>
      </c>
      <c r="BG1056" s="30">
        <v>0.25</v>
      </c>
      <c r="BH1056" s="29"/>
      <c r="BI1056" s="30">
        <v>0.5</v>
      </c>
      <c r="BJ1056" s="30">
        <v>0.25</v>
      </c>
      <c r="BK1056" s="29"/>
      <c r="BL1056" s="29"/>
      <c r="BM1056" s="29"/>
      <c r="BN1056" s="29"/>
      <c r="BO1056" s="29"/>
      <c r="BP1056" s="30">
        <v>0.28999999999999998</v>
      </c>
      <c r="BQ1056" s="30">
        <v>0.28999999999999998</v>
      </c>
      <c r="BR1056" s="29"/>
      <c r="BS1056" s="30">
        <v>98.97</v>
      </c>
      <c r="BT1056" s="29"/>
      <c r="BU1056" s="29"/>
      <c r="BV1056" s="30">
        <v>0</v>
      </c>
      <c r="BW1056" s="28">
        <v>738</v>
      </c>
      <c r="BX1056" s="33">
        <f t="shared" si="117"/>
        <v>301.03301999999996</v>
      </c>
      <c r="BY1056" s="34">
        <f>IF(COUNTIF($G$2:G1056,G1056)=1,1,0)</f>
        <v>1</v>
      </c>
      <c r="BZ1056" s="34">
        <f t="shared" si="118"/>
        <v>1</v>
      </c>
      <c r="CA1056" s="28" t="s">
        <v>3405</v>
      </c>
      <c r="CB1056" s="34" t="b">
        <f t="shared" si="123"/>
        <v>0</v>
      </c>
      <c r="CC1056" s="34" t="b">
        <f t="shared" si="119"/>
        <v>0</v>
      </c>
      <c r="CD1056" s="34" t="b">
        <f t="array" ref="CD1056">ISNUMBER(SEARCH("Touch Screen",$AJ1056))</f>
        <v>0</v>
      </c>
      <c r="CE1056" s="34"/>
      <c r="CF1056" s="34"/>
      <c r="CG1056" s="32">
        <v>33.6</v>
      </c>
      <c r="CH1056" s="28">
        <v>0</v>
      </c>
      <c r="CI1056" s="33">
        <f>('2. AC Monitors'!$A$8*'1. Version 7 Dataset'!$R1056)+('1. Version 7 Dataset'!$V1056*'2. AC Monitors'!$B$8)+'2. AC Monitors'!$C$8</f>
        <v>172.45174</v>
      </c>
      <c r="CJ1056" s="35">
        <f>BX1056-('2. AC Monitors'!$B$8*V1056)</f>
        <v>292.21301999999997</v>
      </c>
      <c r="CK1056" s="33">
        <f>IF($CH1056=0,CJ1056,CJ1056-('2. AC Monitors'!$A$15*'1. Version 7 Dataset'!$CG1056))</f>
        <v>292.21301999999997</v>
      </c>
      <c r="CL1056" s="33">
        <f>IF($CC1056=TRUE,'1. Version 7 Dataset'!CK1056-($CI1056*'2. AC Monitors'!$B$15),'1. Version 7 Dataset'!CK1056)</f>
        <v>292.21301999999997</v>
      </c>
      <c r="CM1056" s="33">
        <f>IF($CD1056=TRUE,CL1056-($CI1056*'2. AC Monitors'!$D$15),CL1056)</f>
        <v>292.21301999999997</v>
      </c>
      <c r="CN1056" s="33">
        <f>IF($CB1056=TRUE,CM1056-($CI1056*'2. AC Monitors'!$E$15),CM1056)</f>
        <v>292.21301999999997</v>
      </c>
      <c r="CO1056" s="33">
        <f>IF($CA1056="DC",CN1056+(CI1056*(1-'2. AC Monitors'!$D$21)),CN1056)</f>
        <v>292.21301999999997</v>
      </c>
      <c r="CP1056" s="35">
        <f>('2. AC Monitors'!$A$8*'1. Version 7 Dataset'!$R1056)+'2. AC Monitors'!$C$8</f>
        <v>163.63174000000001</v>
      </c>
      <c r="CQ1056" s="35">
        <f t="shared" si="120"/>
        <v>0</v>
      </c>
      <c r="CR1056" s="33">
        <f>(IF(CD1056=TRUE,CI1056+(CI1056*'2. AC Monitors'!$D$15),'1. Version 7 Dataset'!CI1056))*0.85</f>
        <v>146.583979</v>
      </c>
      <c r="CS1056" s="35">
        <f t="shared" si="121"/>
        <v>0</v>
      </c>
      <c r="CT1056" s="35">
        <f>($AZ1056*$R1056*'3. Signage Displays'!$A$7)+'3. Signage Displays'!$B$7*TANH('3. Signage Displays'!$C$7*('1. Version 7 Dataset'!$R1056+'3. Signage Displays'!$D$7)+'3. Signage Displays'!$E$7)+'3. Signage Displays'!$F$7</f>
        <v>111.01421646815501</v>
      </c>
      <c r="CU1056" s="36">
        <f>($AZ1056*$R1056*'3. Signage Displays'!$A$7)</f>
        <v>26.753351240000001</v>
      </c>
      <c r="CV1056" s="37">
        <f>BE1056-(AZ1056*R1056*'3. Signage Displays'!$A$7)</f>
        <v>70.966648759999998</v>
      </c>
      <c r="CW1056" s="37">
        <f>IF(CC1056=TRUE,CV1056-(CT1056*'3. Signage Displays'!$A$12),CV1056)</f>
        <v>70.966648759999998</v>
      </c>
      <c r="CX1056" s="38">
        <f>'3. Signage Displays'!$B$7*TANH('3. Signage Displays'!$C$7*('1. Version 7 Dataset'!R1056+'3. Signage Displays'!$D$7)+'3. Signage Displays'!$E$7)+'3. Signage Displays'!$F$7</f>
        <v>84.260865228155012</v>
      </c>
      <c r="CY1056" s="28">
        <f t="shared" si="122"/>
        <v>1</v>
      </c>
    </row>
    <row r="1057" spans="1:103" s="17" customFormat="1" ht="19.5" customHeight="1">
      <c r="A1057" s="28">
        <v>739</v>
      </c>
      <c r="B1057" s="29" t="s">
        <v>2231</v>
      </c>
      <c r="C1057" s="29" t="s">
        <v>2528</v>
      </c>
      <c r="D1057" s="29" t="s">
        <v>2528</v>
      </c>
      <c r="E1057" s="29" t="s">
        <v>2234</v>
      </c>
      <c r="F1057" s="29" t="s">
        <v>2528</v>
      </c>
      <c r="G1057" s="29" t="s">
        <v>2528</v>
      </c>
      <c r="H1057" s="29"/>
      <c r="I1057" s="29" t="s">
        <v>554</v>
      </c>
      <c r="J1057" s="29" t="s">
        <v>79</v>
      </c>
      <c r="K1057" s="29" t="s">
        <v>105</v>
      </c>
      <c r="L1057" s="29" t="s">
        <v>80</v>
      </c>
      <c r="M1057" s="29" t="s">
        <v>105</v>
      </c>
      <c r="N1057" s="30">
        <v>4000</v>
      </c>
      <c r="O1057" s="30">
        <v>23.3</v>
      </c>
      <c r="P1057" s="30">
        <v>41.5</v>
      </c>
      <c r="Q1057" s="31">
        <v>48</v>
      </c>
      <c r="R1057" s="30">
        <v>968.73</v>
      </c>
      <c r="S1057" s="30">
        <v>1.78</v>
      </c>
      <c r="T1057" s="30">
        <v>1080</v>
      </c>
      <c r="U1057" s="30">
        <v>1920</v>
      </c>
      <c r="V1057" s="32">
        <v>2.1</v>
      </c>
      <c r="W1057" s="30">
        <v>2141</v>
      </c>
      <c r="X1057" s="30">
        <v>60</v>
      </c>
      <c r="Y1057" s="30">
        <v>33.6</v>
      </c>
      <c r="Z1057" s="29" t="s">
        <v>81</v>
      </c>
      <c r="AA1057" s="29" t="s">
        <v>86</v>
      </c>
      <c r="AB1057" s="29"/>
      <c r="AC1057" s="29"/>
      <c r="AD1057" s="29" t="s">
        <v>84</v>
      </c>
      <c r="AE1057" s="29" t="s">
        <v>83</v>
      </c>
      <c r="AF1057" s="29" t="s">
        <v>2501</v>
      </c>
      <c r="AG1057" s="29" t="s">
        <v>2529</v>
      </c>
      <c r="AH1057" s="29" t="s">
        <v>759</v>
      </c>
      <c r="AI1057" s="29" t="s">
        <v>105</v>
      </c>
      <c r="AJ1057" s="29" t="s">
        <v>120</v>
      </c>
      <c r="AK1057" s="29" t="s">
        <v>86</v>
      </c>
      <c r="AL1057" s="29" t="s">
        <v>102</v>
      </c>
      <c r="AM1057" s="29" t="s">
        <v>2529</v>
      </c>
      <c r="AN1057" s="29" t="s">
        <v>86</v>
      </c>
      <c r="AO1057" s="29" t="s">
        <v>86</v>
      </c>
      <c r="AP1057" s="29" t="s">
        <v>563</v>
      </c>
      <c r="AQ1057" s="29" t="s">
        <v>96</v>
      </c>
      <c r="AR1057" s="29" t="s">
        <v>105</v>
      </c>
      <c r="AS1057" s="29" t="s">
        <v>84</v>
      </c>
      <c r="AT1057" s="29" t="s">
        <v>89</v>
      </c>
      <c r="AU1057" s="29" t="s">
        <v>105</v>
      </c>
      <c r="AV1057" s="30">
        <v>5</v>
      </c>
      <c r="AW1057" s="29" t="s">
        <v>84</v>
      </c>
      <c r="AX1057" s="29" t="s">
        <v>84</v>
      </c>
      <c r="AY1057" s="30">
        <v>350</v>
      </c>
      <c r="AZ1057" s="30">
        <v>428</v>
      </c>
      <c r="BA1057" s="30">
        <v>277.2</v>
      </c>
      <c r="BB1057" s="30">
        <v>277.5</v>
      </c>
      <c r="BC1057" s="29"/>
      <c r="BD1057" s="29"/>
      <c r="BE1057" s="30">
        <v>81</v>
      </c>
      <c r="BF1057" s="30">
        <v>96.4</v>
      </c>
      <c r="BG1057" s="30">
        <v>0.33</v>
      </c>
      <c r="BH1057" s="29"/>
      <c r="BI1057" s="30">
        <v>3.5</v>
      </c>
      <c r="BJ1057" s="30">
        <v>0.33</v>
      </c>
      <c r="BK1057" s="29"/>
      <c r="BL1057" s="29"/>
      <c r="BM1057" s="29"/>
      <c r="BN1057" s="29"/>
      <c r="BO1057" s="29"/>
      <c r="BP1057" s="30">
        <v>0.33</v>
      </c>
      <c r="BQ1057" s="30">
        <v>0.33</v>
      </c>
      <c r="BR1057" s="29"/>
      <c r="BS1057" s="30">
        <v>81</v>
      </c>
      <c r="BT1057" s="29"/>
      <c r="BU1057" s="29"/>
      <c r="BV1057" s="30">
        <v>0</v>
      </c>
      <c r="BW1057" s="28">
        <v>739</v>
      </c>
      <c r="BX1057" s="33">
        <f t="shared" si="117"/>
        <v>250.22501999999997</v>
      </c>
      <c r="BY1057" s="34">
        <f>IF(COUNTIF($G$2:G1057,G1057)=1,1,0)</f>
        <v>1</v>
      </c>
      <c r="BZ1057" s="34">
        <f t="shared" si="118"/>
        <v>1</v>
      </c>
      <c r="CA1057" s="28" t="s">
        <v>3405</v>
      </c>
      <c r="CB1057" s="34" t="b">
        <f t="shared" si="123"/>
        <v>0</v>
      </c>
      <c r="CC1057" s="34" t="b">
        <f t="shared" si="119"/>
        <v>0</v>
      </c>
      <c r="CD1057" s="34" t="b">
        <f t="array" ref="CD1057">ISNUMBER(SEARCH("Touch Screen",$AJ1057))</f>
        <v>0</v>
      </c>
      <c r="CE1057" s="34"/>
      <c r="CF1057" s="34"/>
      <c r="CG1057" s="32">
        <v>33.6</v>
      </c>
      <c r="CH1057" s="28">
        <v>0</v>
      </c>
      <c r="CI1057" s="33">
        <f>('2. AC Monitors'!$A$8*'1. Version 7 Dataset'!$R1057)+('1. Version 7 Dataset'!$V1057*'2. AC Monitors'!$B$8)+'2. AC Monitors'!$C$8</f>
        <v>135.00505999999999</v>
      </c>
      <c r="CJ1057" s="35">
        <f>BX1057-('2. AC Monitors'!$B$8*V1057)</f>
        <v>241.40501999999998</v>
      </c>
      <c r="CK1057" s="33">
        <f>IF($CH1057=0,CJ1057,CJ1057-('2. AC Monitors'!$A$15*'1. Version 7 Dataset'!$CG1057))</f>
        <v>241.40501999999998</v>
      </c>
      <c r="CL1057" s="33">
        <f>IF($CC1057=TRUE,'1. Version 7 Dataset'!CK1057-($CI1057*'2. AC Monitors'!$B$15),'1. Version 7 Dataset'!CK1057)</f>
        <v>241.40501999999998</v>
      </c>
      <c r="CM1057" s="33">
        <f>IF($CD1057=TRUE,CL1057-($CI1057*'2. AC Monitors'!$D$15),CL1057)</f>
        <v>241.40501999999998</v>
      </c>
      <c r="CN1057" s="33">
        <f>IF($CB1057=TRUE,CM1057-($CI1057*'2. AC Monitors'!$E$15),CM1057)</f>
        <v>241.40501999999998</v>
      </c>
      <c r="CO1057" s="33">
        <f>IF($CA1057="DC",CN1057+(CI1057*(1-'2. AC Monitors'!$D$21)),CN1057)</f>
        <v>241.40501999999998</v>
      </c>
      <c r="CP1057" s="35">
        <f>('2. AC Monitors'!$A$8*'1. Version 7 Dataset'!$R1057)+'2. AC Monitors'!$C$8</f>
        <v>126.18505999999999</v>
      </c>
      <c r="CQ1057" s="35">
        <f t="shared" si="120"/>
        <v>0</v>
      </c>
      <c r="CR1057" s="33">
        <f>(IF(CD1057=TRUE,CI1057+(CI1057*'2. AC Monitors'!$D$15),'1. Version 7 Dataset'!CI1057))*0.85</f>
        <v>114.75430099999998</v>
      </c>
      <c r="CS1057" s="35">
        <f t="shared" si="121"/>
        <v>0</v>
      </c>
      <c r="CT1057" s="35">
        <f>($AZ1057*$R1057*'3. Signage Displays'!$A$7)+'3. Signage Displays'!$B$7*TANH('3. Signage Displays'!$C$7*('1. Version 7 Dataset'!$R1057+'3. Signage Displays'!$D$7)+'3. Signage Displays'!$E$7)+'3. Signage Displays'!$F$7</f>
        <v>86.655382312879055</v>
      </c>
      <c r="CU1057" s="36">
        <f>($AZ1057*$R1057*'3. Signage Displays'!$A$7)</f>
        <v>16.5846576</v>
      </c>
      <c r="CV1057" s="37">
        <f>BE1057-(AZ1057*R1057*'3. Signage Displays'!$A$7)</f>
        <v>64.4153424</v>
      </c>
      <c r="CW1057" s="37">
        <f>IF(CC1057=TRUE,CV1057-(CT1057*'3. Signage Displays'!$A$12),CV1057)</f>
        <v>64.4153424</v>
      </c>
      <c r="CX1057" s="38">
        <f>'3. Signage Displays'!$B$7*TANH('3. Signage Displays'!$C$7*('1. Version 7 Dataset'!R1057+'3. Signage Displays'!$D$7)+'3. Signage Displays'!$E$7)+'3. Signage Displays'!$F$7</f>
        <v>70.070724712879056</v>
      </c>
      <c r="CY1057" s="28">
        <f t="shared" si="122"/>
        <v>1</v>
      </c>
    </row>
    <row r="1058" spans="1:103" s="17" customFormat="1" ht="19.5" customHeight="1">
      <c r="A1058" s="28">
        <v>740</v>
      </c>
      <c r="B1058" s="29" t="s">
        <v>2231</v>
      </c>
      <c r="C1058" s="29" t="s">
        <v>2527</v>
      </c>
      <c r="D1058" s="29" t="s">
        <v>2527</v>
      </c>
      <c r="E1058" s="29" t="s">
        <v>2234</v>
      </c>
      <c r="F1058" s="29" t="s">
        <v>2527</v>
      </c>
      <c r="G1058" s="29" t="s">
        <v>2527</v>
      </c>
      <c r="H1058" s="29"/>
      <c r="I1058" s="29" t="s">
        <v>554</v>
      </c>
      <c r="J1058" s="29" t="s">
        <v>88</v>
      </c>
      <c r="K1058" s="29" t="s">
        <v>158</v>
      </c>
      <c r="L1058" s="29" t="s">
        <v>80</v>
      </c>
      <c r="M1058" s="29" t="s">
        <v>105</v>
      </c>
      <c r="N1058" s="30">
        <v>1400</v>
      </c>
      <c r="O1058" s="30">
        <v>23</v>
      </c>
      <c r="P1058" s="30">
        <v>40.9</v>
      </c>
      <c r="Q1058" s="31">
        <v>47</v>
      </c>
      <c r="R1058" s="30">
        <v>942.44</v>
      </c>
      <c r="S1058" s="30">
        <v>1.78</v>
      </c>
      <c r="T1058" s="30">
        <v>1080</v>
      </c>
      <c r="U1058" s="30">
        <v>1920</v>
      </c>
      <c r="V1058" s="32">
        <v>2.1</v>
      </c>
      <c r="W1058" s="30">
        <v>2200</v>
      </c>
      <c r="X1058" s="30">
        <v>60</v>
      </c>
      <c r="Y1058" s="30">
        <v>32.5</v>
      </c>
      <c r="Z1058" s="29" t="s">
        <v>86</v>
      </c>
      <c r="AA1058" s="29" t="s">
        <v>86</v>
      </c>
      <c r="AB1058" s="29"/>
      <c r="AC1058" s="29"/>
      <c r="AD1058" s="29" t="s">
        <v>84</v>
      </c>
      <c r="AE1058" s="29" t="s">
        <v>83</v>
      </c>
      <c r="AF1058" s="29" t="s">
        <v>753</v>
      </c>
      <c r="AG1058" s="29" t="s">
        <v>1608</v>
      </c>
      <c r="AH1058" s="29" t="s">
        <v>759</v>
      </c>
      <c r="AI1058" s="29" t="s">
        <v>105</v>
      </c>
      <c r="AJ1058" s="29" t="s">
        <v>120</v>
      </c>
      <c r="AK1058" s="29" t="s">
        <v>86</v>
      </c>
      <c r="AL1058" s="29" t="s">
        <v>87</v>
      </c>
      <c r="AM1058" s="29" t="s">
        <v>1608</v>
      </c>
      <c r="AN1058" s="29" t="s">
        <v>86</v>
      </c>
      <c r="AO1058" s="29" t="s">
        <v>86</v>
      </c>
      <c r="AP1058" s="29" t="s">
        <v>563</v>
      </c>
      <c r="AQ1058" s="29" t="s">
        <v>96</v>
      </c>
      <c r="AR1058" s="29" t="s">
        <v>105</v>
      </c>
      <c r="AS1058" s="29" t="s">
        <v>84</v>
      </c>
      <c r="AT1058" s="29" t="s">
        <v>89</v>
      </c>
      <c r="AU1058" s="29" t="s">
        <v>105</v>
      </c>
      <c r="AV1058" s="30">
        <v>5</v>
      </c>
      <c r="AW1058" s="29" t="s">
        <v>84</v>
      </c>
      <c r="AX1058" s="29" t="s">
        <v>84</v>
      </c>
      <c r="AY1058" s="30">
        <v>800</v>
      </c>
      <c r="AZ1058" s="30">
        <v>897</v>
      </c>
      <c r="BA1058" s="30">
        <v>242</v>
      </c>
      <c r="BB1058" s="30">
        <v>520</v>
      </c>
      <c r="BC1058" s="29"/>
      <c r="BD1058" s="29"/>
      <c r="BE1058" s="30">
        <v>101.2</v>
      </c>
      <c r="BF1058" s="30">
        <v>112</v>
      </c>
      <c r="BG1058" s="30">
        <v>0.32</v>
      </c>
      <c r="BH1058" s="29"/>
      <c r="BI1058" s="30">
        <v>3.5</v>
      </c>
      <c r="BJ1058" s="30">
        <v>0.32</v>
      </c>
      <c r="BK1058" s="29"/>
      <c r="BL1058" s="29"/>
      <c r="BM1058" s="29"/>
      <c r="BN1058" s="29"/>
      <c r="BO1058" s="29"/>
      <c r="BP1058" s="30">
        <v>0.32</v>
      </c>
      <c r="BQ1058" s="30">
        <v>0.32</v>
      </c>
      <c r="BR1058" s="29"/>
      <c r="BS1058" s="30">
        <v>101.2</v>
      </c>
      <c r="BT1058" s="29"/>
      <c r="BU1058" s="29"/>
      <c r="BV1058" s="30">
        <v>0</v>
      </c>
      <c r="BW1058" s="28">
        <v>740</v>
      </c>
      <c r="BX1058" s="33">
        <f t="shared" si="117"/>
        <v>312.10127999999997</v>
      </c>
      <c r="BY1058" s="34">
        <f>IF(COUNTIF($G$2:G1058,G1058)=1,1,0)</f>
        <v>1</v>
      </c>
      <c r="BZ1058" s="34">
        <f t="shared" si="118"/>
        <v>1</v>
      </c>
      <c r="CA1058" s="28" t="s">
        <v>3405</v>
      </c>
      <c r="CB1058" s="34" t="b">
        <f t="shared" si="123"/>
        <v>0</v>
      </c>
      <c r="CC1058" s="34" t="b">
        <f t="shared" si="119"/>
        <v>0</v>
      </c>
      <c r="CD1058" s="34" t="b">
        <f t="array" ref="CD1058">ISNUMBER(SEARCH("Touch Screen",$AJ1058))</f>
        <v>0</v>
      </c>
      <c r="CE1058" s="34"/>
      <c r="CF1058" s="34"/>
      <c r="CG1058" s="32">
        <v>32.5</v>
      </c>
      <c r="CH1058" s="28">
        <v>0</v>
      </c>
      <c r="CI1058" s="33">
        <f>('2. AC Monitors'!$A$8*'1. Version 7 Dataset'!$R1058)+('1. Version 7 Dataset'!$V1058*'2. AC Monitors'!$B$8)+'2. AC Monitors'!$C$8</f>
        <v>131.79768000000001</v>
      </c>
      <c r="CJ1058" s="35">
        <f>BX1058-('2. AC Monitors'!$B$8*V1058)</f>
        <v>303.28127999999998</v>
      </c>
      <c r="CK1058" s="33">
        <f>IF($CH1058=0,CJ1058,CJ1058-('2. AC Monitors'!$A$15*'1. Version 7 Dataset'!$CG1058))</f>
        <v>303.28127999999998</v>
      </c>
      <c r="CL1058" s="33">
        <f>IF($CC1058=TRUE,'1. Version 7 Dataset'!CK1058-($CI1058*'2. AC Monitors'!$B$15),'1. Version 7 Dataset'!CK1058)</f>
        <v>303.28127999999998</v>
      </c>
      <c r="CM1058" s="33">
        <f>IF($CD1058=TRUE,CL1058-($CI1058*'2. AC Monitors'!$D$15),CL1058)</f>
        <v>303.28127999999998</v>
      </c>
      <c r="CN1058" s="33">
        <f>IF($CB1058=TRUE,CM1058-($CI1058*'2. AC Monitors'!$E$15),CM1058)</f>
        <v>303.28127999999998</v>
      </c>
      <c r="CO1058" s="33">
        <f>IF($CA1058="DC",CN1058+(CI1058*(1-'2. AC Monitors'!$D$21)),CN1058)</f>
        <v>303.28127999999998</v>
      </c>
      <c r="CP1058" s="35">
        <f>('2. AC Monitors'!$A$8*'1. Version 7 Dataset'!$R1058)+'2. AC Monitors'!$C$8</f>
        <v>122.97768000000001</v>
      </c>
      <c r="CQ1058" s="35">
        <f t="shared" si="120"/>
        <v>0</v>
      </c>
      <c r="CR1058" s="33">
        <f>(IF(CD1058=TRUE,CI1058+(CI1058*'2. AC Monitors'!$D$15),'1. Version 7 Dataset'!CI1058))*0.85</f>
        <v>112.02802800000001</v>
      </c>
      <c r="CS1058" s="35">
        <f t="shared" si="121"/>
        <v>0</v>
      </c>
      <c r="CT1058" s="35">
        <f>($AZ1058*$R1058*'3. Signage Displays'!$A$7)+'3. Signage Displays'!$B$7*TANH('3. Signage Displays'!$C$7*('1. Version 7 Dataset'!$R1058+'3. Signage Displays'!$D$7)+'3. Signage Displays'!$E$7)+'3. Signage Displays'!$F$7</f>
        <v>102.57559233439791</v>
      </c>
      <c r="CU1058" s="36">
        <f>($AZ1058*$R1058*'3. Signage Displays'!$A$7)</f>
        <v>33.814747200000006</v>
      </c>
      <c r="CV1058" s="37">
        <f>BE1058-(AZ1058*R1058*'3. Signage Displays'!$A$7)</f>
        <v>67.385252799999989</v>
      </c>
      <c r="CW1058" s="37">
        <f>IF(CC1058=TRUE,CV1058-(CT1058*'3. Signage Displays'!$A$12),CV1058)</f>
        <v>67.385252799999989</v>
      </c>
      <c r="CX1058" s="38">
        <f>'3. Signage Displays'!$B$7*TANH('3. Signage Displays'!$C$7*('1. Version 7 Dataset'!R1058+'3. Signage Displays'!$D$7)+'3. Signage Displays'!$E$7)+'3. Signage Displays'!$F$7</f>
        <v>68.760845134397897</v>
      </c>
      <c r="CY1058" s="28">
        <f t="shared" si="122"/>
        <v>1</v>
      </c>
    </row>
    <row r="1059" spans="1:103" s="17" customFormat="1" ht="19.5" customHeight="1">
      <c r="A1059" s="28">
        <v>762</v>
      </c>
      <c r="B1059" s="29" t="s">
        <v>2231</v>
      </c>
      <c r="C1059" s="29" t="s">
        <v>2516</v>
      </c>
      <c r="D1059" s="29" t="s">
        <v>2516</v>
      </c>
      <c r="E1059" s="29" t="s">
        <v>2234</v>
      </c>
      <c r="F1059" s="29" t="s">
        <v>2516</v>
      </c>
      <c r="G1059" s="29" t="s">
        <v>2516</v>
      </c>
      <c r="H1059" s="29"/>
      <c r="I1059" s="29" t="s">
        <v>554</v>
      </c>
      <c r="J1059" s="29" t="s">
        <v>100</v>
      </c>
      <c r="K1059" s="29" t="s">
        <v>105</v>
      </c>
      <c r="L1059" s="29" t="s">
        <v>80</v>
      </c>
      <c r="M1059" s="29" t="s">
        <v>105</v>
      </c>
      <c r="N1059" s="30">
        <v>1100</v>
      </c>
      <c r="O1059" s="30">
        <v>31.6</v>
      </c>
      <c r="P1059" s="30">
        <v>56.2</v>
      </c>
      <c r="Q1059" s="31">
        <v>65</v>
      </c>
      <c r="R1059" s="30">
        <v>1779.11</v>
      </c>
      <c r="S1059" s="30">
        <v>1.78</v>
      </c>
      <c r="T1059" s="30">
        <v>1080</v>
      </c>
      <c r="U1059" s="30">
        <v>1920</v>
      </c>
      <c r="V1059" s="32">
        <v>2.1</v>
      </c>
      <c r="W1059" s="30">
        <v>1166</v>
      </c>
      <c r="X1059" s="30">
        <v>60</v>
      </c>
      <c r="Y1059" s="30">
        <v>34.200000000000003</v>
      </c>
      <c r="Z1059" s="29" t="s">
        <v>81</v>
      </c>
      <c r="AA1059" s="29" t="s">
        <v>86</v>
      </c>
      <c r="AB1059" s="29"/>
      <c r="AC1059" s="29"/>
      <c r="AD1059" s="29" t="s">
        <v>84</v>
      </c>
      <c r="AE1059" s="29" t="s">
        <v>83</v>
      </c>
      <c r="AF1059" s="29" t="s">
        <v>2517</v>
      </c>
      <c r="AG1059" s="29" t="s">
        <v>2518</v>
      </c>
      <c r="AH1059" s="29" t="s">
        <v>736</v>
      </c>
      <c r="AI1059" s="29" t="s">
        <v>105</v>
      </c>
      <c r="AJ1059" s="29" t="s">
        <v>383</v>
      </c>
      <c r="AK1059" s="29" t="s">
        <v>318</v>
      </c>
      <c r="AL1059" s="29" t="s">
        <v>87</v>
      </c>
      <c r="AM1059" s="29" t="s">
        <v>2518</v>
      </c>
      <c r="AN1059" s="29" t="s">
        <v>86</v>
      </c>
      <c r="AO1059" s="29" t="s">
        <v>86</v>
      </c>
      <c r="AP1059" s="29" t="s">
        <v>563</v>
      </c>
      <c r="AQ1059" s="29" t="s">
        <v>96</v>
      </c>
      <c r="AR1059" s="29" t="s">
        <v>105</v>
      </c>
      <c r="AS1059" s="29" t="s">
        <v>84</v>
      </c>
      <c r="AT1059" s="29" t="s">
        <v>89</v>
      </c>
      <c r="AU1059" s="29" t="s">
        <v>105</v>
      </c>
      <c r="AV1059" s="30">
        <v>1</v>
      </c>
      <c r="AW1059" s="29" t="s">
        <v>84</v>
      </c>
      <c r="AX1059" s="29" t="s">
        <v>84</v>
      </c>
      <c r="AY1059" s="30">
        <v>450</v>
      </c>
      <c r="AZ1059" s="30">
        <v>455</v>
      </c>
      <c r="BA1059" s="30">
        <v>325</v>
      </c>
      <c r="BB1059" s="30">
        <v>292.5</v>
      </c>
      <c r="BC1059" s="29"/>
      <c r="BD1059" s="29"/>
      <c r="BE1059" s="30">
        <v>97.1</v>
      </c>
      <c r="BF1059" s="30">
        <v>143.1</v>
      </c>
      <c r="BG1059" s="30">
        <v>0.4</v>
      </c>
      <c r="BH1059" s="29"/>
      <c r="BI1059" s="30">
        <v>5</v>
      </c>
      <c r="BJ1059" s="30">
        <v>0.4</v>
      </c>
      <c r="BK1059" s="29"/>
      <c r="BL1059" s="29"/>
      <c r="BM1059" s="29"/>
      <c r="BN1059" s="29"/>
      <c r="BO1059" s="29"/>
      <c r="BP1059" s="30">
        <v>0.44</v>
      </c>
      <c r="BQ1059" s="30">
        <v>0.44</v>
      </c>
      <c r="BR1059" s="29"/>
      <c r="BS1059" s="30">
        <v>94.86</v>
      </c>
      <c r="BT1059" s="29"/>
      <c r="BU1059" s="29"/>
      <c r="BV1059" s="30">
        <v>0</v>
      </c>
      <c r="BW1059" s="28">
        <v>762</v>
      </c>
      <c r="BX1059" s="33">
        <f t="shared" si="117"/>
        <v>299.98619999999988</v>
      </c>
      <c r="BY1059" s="34">
        <f>IF(COUNTIF($G$2:G1059,G1059)=1,1,0)</f>
        <v>1</v>
      </c>
      <c r="BZ1059" s="34">
        <f t="shared" si="118"/>
        <v>1</v>
      </c>
      <c r="CA1059" s="28" t="s">
        <v>3405</v>
      </c>
      <c r="CB1059" s="34" t="b">
        <f t="shared" si="123"/>
        <v>0</v>
      </c>
      <c r="CC1059" s="34" t="b">
        <f t="shared" si="119"/>
        <v>0</v>
      </c>
      <c r="CD1059" s="34" t="b">
        <f t="array" ref="CD1059">ISNUMBER(SEARCH("Touch Screen",$AJ1059))</f>
        <v>1</v>
      </c>
      <c r="CE1059" s="34"/>
      <c r="CF1059" s="34"/>
      <c r="CG1059" s="32">
        <v>34.200000000000003</v>
      </c>
      <c r="CH1059" s="28">
        <v>0</v>
      </c>
      <c r="CI1059" s="33">
        <f>('2. AC Monitors'!$A$8*'1. Version 7 Dataset'!$R1059)+('1. Version 7 Dataset'!$V1059*'2. AC Monitors'!$B$8)+'2. AC Monitors'!$C$8</f>
        <v>233.87141999999997</v>
      </c>
      <c r="CJ1059" s="35">
        <f>BX1059-('2. AC Monitors'!$B$8*V1059)</f>
        <v>291.16619999999989</v>
      </c>
      <c r="CK1059" s="33">
        <f>IF($CH1059=0,CJ1059,CJ1059-('2. AC Monitors'!$A$15*'1. Version 7 Dataset'!$CG1059))</f>
        <v>291.16619999999989</v>
      </c>
      <c r="CL1059" s="33">
        <f>IF($CC1059=TRUE,'1. Version 7 Dataset'!CK1059-($CI1059*'2. AC Monitors'!$B$15),'1. Version 7 Dataset'!CK1059)</f>
        <v>291.16619999999989</v>
      </c>
      <c r="CM1059" s="33">
        <f>IF($CD1059=TRUE,CL1059-($CI1059*'2. AC Monitors'!$D$15),CL1059)</f>
        <v>256.08548699999989</v>
      </c>
      <c r="CN1059" s="33">
        <f>IF($CB1059=TRUE,CM1059-($CI1059*'2. AC Monitors'!$E$15),CM1059)</f>
        <v>256.08548699999989</v>
      </c>
      <c r="CO1059" s="33">
        <f>IF($CA1059="DC",CN1059+(CI1059*(1-'2. AC Monitors'!$D$21)),CN1059)</f>
        <v>256.08548699999989</v>
      </c>
      <c r="CP1059" s="35">
        <f>('2. AC Monitors'!$A$8*'1. Version 7 Dataset'!$R1059)+'2. AC Monitors'!$C$8</f>
        <v>225.05141999999998</v>
      </c>
      <c r="CQ1059" s="35">
        <f t="shared" si="120"/>
        <v>0</v>
      </c>
      <c r="CR1059" s="33">
        <f>(IF(CD1059=TRUE,CI1059+(CI1059*'2. AC Monitors'!$D$15),'1. Version 7 Dataset'!CI1059))*0.85</f>
        <v>228.60931304999994</v>
      </c>
      <c r="CS1059" s="35">
        <f t="shared" si="121"/>
        <v>0</v>
      </c>
      <c r="CT1059" s="35">
        <f>($AZ1059*$R1059*'3. Signage Displays'!$A$7)+'3. Signage Displays'!$B$7*TANH('3. Signage Displays'!$C$7*('1. Version 7 Dataset'!$R1059+'3. Signage Displays'!$D$7)+'3. Signage Displays'!$E$7)+'3. Signage Displays'!$F$7</f>
        <v>135.28023241243352</v>
      </c>
      <c r="CU1059" s="36">
        <f>($AZ1059*$R1059*'3. Signage Displays'!$A$7)</f>
        <v>32.379801999999998</v>
      </c>
      <c r="CV1059" s="37">
        <f>BE1059-(AZ1059*R1059*'3. Signage Displays'!$A$7)</f>
        <v>64.720197999999996</v>
      </c>
      <c r="CW1059" s="37">
        <f>IF(CC1059=TRUE,CV1059-(CT1059*'3. Signage Displays'!$A$12),CV1059)</f>
        <v>64.720197999999996</v>
      </c>
      <c r="CX1059" s="38">
        <f>'3. Signage Displays'!$B$7*TANH('3. Signage Displays'!$C$7*('1. Version 7 Dataset'!R1059+'3. Signage Displays'!$D$7)+'3. Signage Displays'!$E$7)+'3. Signage Displays'!$F$7</f>
        <v>102.90043041243354</v>
      </c>
      <c r="CY1059" s="28">
        <f t="shared" si="122"/>
        <v>1</v>
      </c>
    </row>
    <row r="1060" spans="1:103" s="17" customFormat="1" ht="19.5" customHeight="1">
      <c r="A1060" s="28">
        <v>815</v>
      </c>
      <c r="B1060" s="29" t="s">
        <v>1871</v>
      </c>
      <c r="C1060" s="29" t="s">
        <v>2036</v>
      </c>
      <c r="D1060" s="29" t="s">
        <v>2037</v>
      </c>
      <c r="E1060" s="29" t="s">
        <v>1873</v>
      </c>
      <c r="F1060" s="29" t="s">
        <v>2036</v>
      </c>
      <c r="G1060" s="29" t="s">
        <v>2037</v>
      </c>
      <c r="H1060" s="29"/>
      <c r="I1060" s="29" t="s">
        <v>554</v>
      </c>
      <c r="J1060" s="29" t="s">
        <v>79</v>
      </c>
      <c r="K1060" s="29"/>
      <c r="L1060" s="29" t="s">
        <v>80</v>
      </c>
      <c r="M1060" s="29"/>
      <c r="N1060" s="30">
        <v>1300</v>
      </c>
      <c r="O1060" s="30">
        <v>15.5</v>
      </c>
      <c r="P1060" s="30">
        <v>27.5</v>
      </c>
      <c r="Q1060" s="31">
        <v>31.6</v>
      </c>
      <c r="R1060" s="30">
        <v>425.32</v>
      </c>
      <c r="S1060" s="30">
        <v>1.78</v>
      </c>
      <c r="T1060" s="30">
        <v>1080</v>
      </c>
      <c r="U1060" s="30">
        <v>1920</v>
      </c>
      <c r="V1060" s="32">
        <v>2.1</v>
      </c>
      <c r="W1060" s="30">
        <v>4876</v>
      </c>
      <c r="X1060" s="30">
        <v>60</v>
      </c>
      <c r="Y1060" s="30">
        <v>68</v>
      </c>
      <c r="Z1060" s="29" t="s">
        <v>150</v>
      </c>
      <c r="AA1060" s="29" t="s">
        <v>86</v>
      </c>
      <c r="AB1060" s="29"/>
      <c r="AC1060" s="29"/>
      <c r="AD1060" s="29" t="s">
        <v>84</v>
      </c>
      <c r="AE1060" s="29" t="s">
        <v>83</v>
      </c>
      <c r="AF1060" s="29" t="s">
        <v>2038</v>
      </c>
      <c r="AG1060" s="29" t="s">
        <v>1896</v>
      </c>
      <c r="AH1060" s="29" t="s">
        <v>2035</v>
      </c>
      <c r="AI1060" s="29"/>
      <c r="AJ1060" s="29" t="s">
        <v>737</v>
      </c>
      <c r="AK1060" s="29" t="s">
        <v>737</v>
      </c>
      <c r="AL1060" s="29" t="s">
        <v>87</v>
      </c>
      <c r="AM1060" s="29" t="s">
        <v>1896</v>
      </c>
      <c r="AN1060" s="29" t="s">
        <v>86</v>
      </c>
      <c r="AO1060" s="29" t="s">
        <v>86</v>
      </c>
      <c r="AP1060" s="29" t="s">
        <v>563</v>
      </c>
      <c r="AQ1060" s="29" t="s">
        <v>96</v>
      </c>
      <c r="AR1060" s="29"/>
      <c r="AS1060" s="29" t="s">
        <v>84</v>
      </c>
      <c r="AT1060" s="29" t="s">
        <v>121</v>
      </c>
      <c r="AU1060" s="29"/>
      <c r="AV1060" s="29"/>
      <c r="AW1060" s="29" t="s">
        <v>84</v>
      </c>
      <c r="AX1060" s="29" t="s">
        <v>84</v>
      </c>
      <c r="AY1060" s="30">
        <v>382</v>
      </c>
      <c r="AZ1060" s="30">
        <v>335</v>
      </c>
      <c r="BA1060" s="30">
        <v>243.6</v>
      </c>
      <c r="BB1060" s="30">
        <v>243.6</v>
      </c>
      <c r="BC1060" s="29"/>
      <c r="BD1060" s="29"/>
      <c r="BE1060" s="30">
        <v>41.17</v>
      </c>
      <c r="BF1060" s="30">
        <v>45.3</v>
      </c>
      <c r="BG1060" s="30">
        <v>0.53</v>
      </c>
      <c r="BH1060" s="30">
        <v>0.53</v>
      </c>
      <c r="BI1060" s="30">
        <v>3.5</v>
      </c>
      <c r="BJ1060" s="29"/>
      <c r="BK1060" s="29"/>
      <c r="BL1060" s="29"/>
      <c r="BM1060" s="29"/>
      <c r="BN1060" s="29"/>
      <c r="BO1060" s="29"/>
      <c r="BP1060" s="29"/>
      <c r="BQ1060" s="30">
        <v>0.67</v>
      </c>
      <c r="BR1060" s="30">
        <v>0.67</v>
      </c>
      <c r="BS1060" s="30">
        <v>44.38</v>
      </c>
      <c r="BT1060" s="29"/>
      <c r="BU1060" s="29"/>
      <c r="BV1060" s="30">
        <v>0</v>
      </c>
      <c r="BW1060" s="28">
        <v>815</v>
      </c>
      <c r="BX1060" s="33">
        <f t="shared" si="117"/>
        <v>129.24503999999999</v>
      </c>
      <c r="BY1060" s="34">
        <f>IF(COUNTIF($G$2:G1060,G1060)=1,1,0)</f>
        <v>1</v>
      </c>
      <c r="BZ1060" s="34">
        <f t="shared" si="118"/>
        <v>1</v>
      </c>
      <c r="CA1060" s="28" t="s">
        <v>3405</v>
      </c>
      <c r="CB1060" s="34" t="b">
        <f t="shared" si="123"/>
        <v>0</v>
      </c>
      <c r="CC1060" s="34" t="b">
        <f t="shared" si="119"/>
        <v>0</v>
      </c>
      <c r="CD1060" s="34" t="b">
        <f t="array" ref="CD1060">ISNUMBER(SEARCH("Touch Screen",$AJ1060))</f>
        <v>0</v>
      </c>
      <c r="CE1060" s="34"/>
      <c r="CF1060" s="34"/>
      <c r="CG1060" s="32">
        <v>68</v>
      </c>
      <c r="CH1060" s="28">
        <v>0</v>
      </c>
      <c r="CI1060" s="33">
        <f>('2. AC Monitors'!$A$8*'1. Version 7 Dataset'!$R1060)+('1. Version 7 Dataset'!$V1060*'2. AC Monitors'!$B$8)+'2. AC Monitors'!$C$8</f>
        <v>68.709040000000002</v>
      </c>
      <c r="CJ1060" s="35">
        <f>BX1060-('2. AC Monitors'!$B$8*V1060)</f>
        <v>120.42504</v>
      </c>
      <c r="CK1060" s="33">
        <f>IF($CH1060=0,CJ1060,CJ1060-('2. AC Monitors'!$A$15*'1. Version 7 Dataset'!$CG1060))</f>
        <v>120.42504</v>
      </c>
      <c r="CL1060" s="33">
        <f>IF($CC1060=TRUE,'1. Version 7 Dataset'!CK1060-($CI1060*'2. AC Monitors'!$B$15),'1. Version 7 Dataset'!CK1060)</f>
        <v>120.42504</v>
      </c>
      <c r="CM1060" s="33">
        <f>IF($CD1060=TRUE,CL1060-($CI1060*'2. AC Monitors'!$D$15),CL1060)</f>
        <v>120.42504</v>
      </c>
      <c r="CN1060" s="33">
        <f>IF($CB1060=TRUE,CM1060-($CI1060*'2. AC Monitors'!$E$15),CM1060)</f>
        <v>120.42504</v>
      </c>
      <c r="CO1060" s="33">
        <f>IF($CA1060="DC",CN1060+(CI1060*(1-'2. AC Monitors'!$D$21)),CN1060)</f>
        <v>120.42504</v>
      </c>
      <c r="CP1060" s="35">
        <f>('2. AC Monitors'!$A$8*'1. Version 7 Dataset'!$R1060)+'2. AC Monitors'!$C$8</f>
        <v>59.889040000000001</v>
      </c>
      <c r="CQ1060" s="35">
        <f t="shared" si="120"/>
        <v>0</v>
      </c>
      <c r="CR1060" s="33">
        <f>(IF(CD1060=TRUE,CI1060+(CI1060*'2. AC Monitors'!$D$15),'1. Version 7 Dataset'!CI1060))*0.85</f>
        <v>58.402684000000001</v>
      </c>
      <c r="CS1060" s="35">
        <f t="shared" si="121"/>
        <v>0</v>
      </c>
      <c r="CT1060" s="35">
        <f>($AZ1060*$R1060*'3. Signage Displays'!$A$7)+'3. Signage Displays'!$B$7*TANH('3. Signage Displays'!$C$7*('1. Version 7 Dataset'!$R1060+'3. Signage Displays'!$D$7)+'3. Signage Displays'!$E$7)+'3. Signage Displays'!$F$7</f>
        <v>46.215023906885207</v>
      </c>
      <c r="CU1060" s="36">
        <f>($AZ1060*$R1060*'3. Signage Displays'!$A$7)</f>
        <v>5.699288000000001</v>
      </c>
      <c r="CV1060" s="37">
        <f>BE1060-(AZ1060*R1060*'3. Signage Displays'!$A$7)</f>
        <v>35.470711999999999</v>
      </c>
      <c r="CW1060" s="37">
        <f>IF(CC1060=TRUE,CV1060-(CT1060*'3. Signage Displays'!$A$12),CV1060)</f>
        <v>35.470711999999999</v>
      </c>
      <c r="CX1060" s="38">
        <f>'3. Signage Displays'!$B$7*TANH('3. Signage Displays'!$C$7*('1. Version 7 Dataset'!R1060+'3. Signage Displays'!$D$7)+'3. Signage Displays'!$E$7)+'3. Signage Displays'!$F$7</f>
        <v>40.515735906885205</v>
      </c>
      <c r="CY1060" s="28">
        <f t="shared" si="122"/>
        <v>1</v>
      </c>
    </row>
    <row r="1061" spans="1:103" s="17" customFormat="1" ht="19.5" customHeight="1">
      <c r="A1061" s="28">
        <v>816</v>
      </c>
      <c r="B1061" s="29" t="s">
        <v>1871</v>
      </c>
      <c r="C1061" s="29" t="s">
        <v>2082</v>
      </c>
      <c r="D1061" s="29" t="s">
        <v>2083</v>
      </c>
      <c r="E1061" s="29" t="s">
        <v>1873</v>
      </c>
      <c r="F1061" s="29" t="s">
        <v>2082</v>
      </c>
      <c r="G1061" s="29" t="s">
        <v>2083</v>
      </c>
      <c r="H1061" s="29" t="s">
        <v>2084</v>
      </c>
      <c r="I1061" s="29" t="s">
        <v>554</v>
      </c>
      <c r="J1061" s="29" t="s">
        <v>79</v>
      </c>
      <c r="K1061" s="29"/>
      <c r="L1061" s="29" t="s">
        <v>80</v>
      </c>
      <c r="M1061" s="29"/>
      <c r="N1061" s="30">
        <v>1100</v>
      </c>
      <c r="O1061" s="30">
        <v>20.8</v>
      </c>
      <c r="P1061" s="30">
        <v>37.1</v>
      </c>
      <c r="Q1061" s="31">
        <v>42.5</v>
      </c>
      <c r="R1061" s="30">
        <v>772.33</v>
      </c>
      <c r="S1061" s="30">
        <v>1.78</v>
      </c>
      <c r="T1061" s="30">
        <v>1080</v>
      </c>
      <c r="U1061" s="30">
        <v>1920</v>
      </c>
      <c r="V1061" s="32">
        <v>2.1</v>
      </c>
      <c r="W1061" s="30">
        <v>2685</v>
      </c>
      <c r="X1061" s="30">
        <v>60</v>
      </c>
      <c r="Y1061" s="30">
        <v>68</v>
      </c>
      <c r="Z1061" s="29" t="s">
        <v>150</v>
      </c>
      <c r="AA1061" s="29" t="s">
        <v>86</v>
      </c>
      <c r="AB1061" s="29"/>
      <c r="AC1061" s="29"/>
      <c r="AD1061" s="29" t="s">
        <v>84</v>
      </c>
      <c r="AE1061" s="29" t="s">
        <v>83</v>
      </c>
      <c r="AF1061" s="29" t="s">
        <v>2085</v>
      </c>
      <c r="AG1061" s="29" t="s">
        <v>1896</v>
      </c>
      <c r="AH1061" s="29" t="s">
        <v>2035</v>
      </c>
      <c r="AI1061" s="29"/>
      <c r="AJ1061" s="29" t="s">
        <v>737</v>
      </c>
      <c r="AK1061" s="29" t="s">
        <v>737</v>
      </c>
      <c r="AL1061" s="29" t="s">
        <v>102</v>
      </c>
      <c r="AM1061" s="29" t="s">
        <v>1896</v>
      </c>
      <c r="AN1061" s="29" t="s">
        <v>86</v>
      </c>
      <c r="AO1061" s="29" t="s">
        <v>86</v>
      </c>
      <c r="AP1061" s="29" t="s">
        <v>563</v>
      </c>
      <c r="AQ1061" s="29" t="s">
        <v>96</v>
      </c>
      <c r="AR1061" s="29"/>
      <c r="AS1061" s="29" t="s">
        <v>84</v>
      </c>
      <c r="AT1061" s="29" t="s">
        <v>121</v>
      </c>
      <c r="AU1061" s="29"/>
      <c r="AV1061" s="29"/>
      <c r="AW1061" s="29" t="s">
        <v>84</v>
      </c>
      <c r="AX1061" s="29" t="s">
        <v>84</v>
      </c>
      <c r="AY1061" s="30">
        <v>297</v>
      </c>
      <c r="AZ1061" s="30">
        <v>314.7</v>
      </c>
      <c r="BA1061" s="30">
        <v>243</v>
      </c>
      <c r="BB1061" s="30">
        <v>243</v>
      </c>
      <c r="BC1061" s="29"/>
      <c r="BD1061" s="29"/>
      <c r="BE1061" s="30">
        <v>48.05</v>
      </c>
      <c r="BF1061" s="30">
        <v>76.900000000000006</v>
      </c>
      <c r="BG1061" s="30">
        <v>0.51</v>
      </c>
      <c r="BH1061" s="30">
        <v>0.51</v>
      </c>
      <c r="BI1061" s="30">
        <v>3.5</v>
      </c>
      <c r="BJ1061" s="29"/>
      <c r="BK1061" s="29"/>
      <c r="BL1061" s="29"/>
      <c r="BM1061" s="29"/>
      <c r="BN1061" s="29"/>
      <c r="BO1061" s="29"/>
      <c r="BP1061" s="29"/>
      <c r="BQ1061" s="30">
        <v>0.6</v>
      </c>
      <c r="BR1061" s="30">
        <v>0.6</v>
      </c>
      <c r="BS1061" s="30">
        <v>47.52</v>
      </c>
      <c r="BT1061" s="29"/>
      <c r="BU1061" s="29"/>
      <c r="BV1061" s="30">
        <v>0</v>
      </c>
      <c r="BW1061" s="28">
        <v>816</v>
      </c>
      <c r="BX1061" s="33">
        <f t="shared" si="117"/>
        <v>150.22523999999999</v>
      </c>
      <c r="BY1061" s="34">
        <f>IF(COUNTIF($G$2:G1061,G1061)=1,1,0)</f>
        <v>1</v>
      </c>
      <c r="BZ1061" s="34">
        <f t="shared" si="118"/>
        <v>1</v>
      </c>
      <c r="CA1061" s="28" t="s">
        <v>3405</v>
      </c>
      <c r="CB1061" s="34" t="b">
        <f t="shared" si="123"/>
        <v>0</v>
      </c>
      <c r="CC1061" s="34" t="b">
        <f t="shared" si="119"/>
        <v>0</v>
      </c>
      <c r="CD1061" s="34" t="b">
        <f t="array" ref="CD1061">ISNUMBER(SEARCH("Touch Screen",$AJ1061))</f>
        <v>0</v>
      </c>
      <c r="CE1061" s="34"/>
      <c r="CF1061" s="34"/>
      <c r="CG1061" s="32">
        <v>68</v>
      </c>
      <c r="CH1061" s="28">
        <v>0</v>
      </c>
      <c r="CI1061" s="33">
        <f>('2. AC Monitors'!$A$8*'1. Version 7 Dataset'!$R1061)+('1. Version 7 Dataset'!$V1061*'2. AC Monitors'!$B$8)+'2. AC Monitors'!$C$8</f>
        <v>111.04426000000001</v>
      </c>
      <c r="CJ1061" s="35">
        <f>BX1061-('2. AC Monitors'!$B$8*V1061)</f>
        <v>141.40523999999999</v>
      </c>
      <c r="CK1061" s="33">
        <f>IF($CH1061=0,CJ1061,CJ1061-('2. AC Monitors'!$A$15*'1. Version 7 Dataset'!$CG1061))</f>
        <v>141.40523999999999</v>
      </c>
      <c r="CL1061" s="33">
        <f>IF($CC1061=TRUE,'1. Version 7 Dataset'!CK1061-($CI1061*'2. AC Monitors'!$B$15),'1. Version 7 Dataset'!CK1061)</f>
        <v>141.40523999999999</v>
      </c>
      <c r="CM1061" s="33">
        <f>IF($CD1061=TRUE,CL1061-($CI1061*'2. AC Monitors'!$D$15),CL1061)</f>
        <v>141.40523999999999</v>
      </c>
      <c r="CN1061" s="33">
        <f>IF($CB1061=TRUE,CM1061-($CI1061*'2. AC Monitors'!$E$15),CM1061)</f>
        <v>141.40523999999999</v>
      </c>
      <c r="CO1061" s="33">
        <f>IF($CA1061="DC",CN1061+(CI1061*(1-'2. AC Monitors'!$D$21)),CN1061)</f>
        <v>141.40523999999999</v>
      </c>
      <c r="CP1061" s="35">
        <f>('2. AC Monitors'!$A$8*'1. Version 7 Dataset'!$R1061)+'2. AC Monitors'!$C$8</f>
        <v>102.22426</v>
      </c>
      <c r="CQ1061" s="35">
        <f t="shared" si="120"/>
        <v>0</v>
      </c>
      <c r="CR1061" s="33">
        <f>(IF(CD1061=TRUE,CI1061+(CI1061*'2. AC Monitors'!$D$15),'1. Version 7 Dataset'!CI1061))*0.85</f>
        <v>94.38762100000001</v>
      </c>
      <c r="CS1061" s="35">
        <f t="shared" si="121"/>
        <v>0</v>
      </c>
      <c r="CT1061" s="35">
        <f>($AZ1061*$R1061*'3. Signage Displays'!$A$7)+'3. Signage Displays'!$B$7*TANH('3. Signage Displays'!$C$7*('1. Version 7 Dataset'!$R1061+'3. Signage Displays'!$D$7)+'3. Signage Displays'!$E$7)+'3. Signage Displays'!$F$7</f>
        <v>69.678501142561984</v>
      </c>
      <c r="CU1061" s="36">
        <f>($AZ1061*$R1061*'3. Signage Displays'!$A$7)</f>
        <v>9.7220900400000012</v>
      </c>
      <c r="CV1061" s="37">
        <f>BE1061-(AZ1061*R1061*'3. Signage Displays'!$A$7)</f>
        <v>38.32790996</v>
      </c>
      <c r="CW1061" s="37">
        <f>IF(CC1061=TRUE,CV1061-(CT1061*'3. Signage Displays'!$A$12),CV1061)</f>
        <v>38.32790996</v>
      </c>
      <c r="CX1061" s="38">
        <f>'3. Signage Displays'!$B$7*TANH('3. Signage Displays'!$C$7*('1. Version 7 Dataset'!R1061+'3. Signage Displays'!$D$7)+'3. Signage Displays'!$E$7)+'3. Signage Displays'!$F$7</f>
        <v>59.956411102561979</v>
      </c>
      <c r="CY1061" s="28">
        <f t="shared" si="122"/>
        <v>1</v>
      </c>
    </row>
    <row r="1062" spans="1:103" s="17" customFormat="1" ht="19.5" customHeight="1">
      <c r="A1062" s="28">
        <v>817</v>
      </c>
      <c r="B1062" s="29" t="s">
        <v>1871</v>
      </c>
      <c r="C1062" s="29" t="s">
        <v>2098</v>
      </c>
      <c r="D1062" s="29" t="s">
        <v>2099</v>
      </c>
      <c r="E1062" s="29" t="s">
        <v>1873</v>
      </c>
      <c r="F1062" s="29" t="s">
        <v>2098</v>
      </c>
      <c r="G1062" s="29" t="s">
        <v>2099</v>
      </c>
      <c r="H1062" s="29"/>
      <c r="I1062" s="29" t="s">
        <v>554</v>
      </c>
      <c r="J1062" s="29" t="s">
        <v>79</v>
      </c>
      <c r="K1062" s="29"/>
      <c r="L1062" s="29" t="s">
        <v>80</v>
      </c>
      <c r="M1062" s="29"/>
      <c r="N1062" s="30">
        <v>1100</v>
      </c>
      <c r="O1062" s="30">
        <v>20.8</v>
      </c>
      <c r="P1062" s="30">
        <v>37.1</v>
      </c>
      <c r="Q1062" s="31">
        <v>42.5</v>
      </c>
      <c r="R1062" s="30">
        <v>772.33</v>
      </c>
      <c r="S1062" s="30">
        <v>1.78</v>
      </c>
      <c r="T1062" s="30">
        <v>1080</v>
      </c>
      <c r="U1062" s="30">
        <v>1920</v>
      </c>
      <c r="V1062" s="32">
        <v>2.1</v>
      </c>
      <c r="W1062" s="30">
        <v>2685</v>
      </c>
      <c r="X1062" s="30">
        <v>60</v>
      </c>
      <c r="Y1062" s="30">
        <v>68</v>
      </c>
      <c r="Z1062" s="29" t="s">
        <v>150</v>
      </c>
      <c r="AA1062" s="29" t="s">
        <v>86</v>
      </c>
      <c r="AB1062" s="29"/>
      <c r="AC1062" s="29"/>
      <c r="AD1062" s="29" t="s">
        <v>84</v>
      </c>
      <c r="AE1062" s="29" t="s">
        <v>83</v>
      </c>
      <c r="AF1062" s="29" t="s">
        <v>2085</v>
      </c>
      <c r="AG1062" s="29" t="s">
        <v>1896</v>
      </c>
      <c r="AH1062" s="29" t="s">
        <v>2035</v>
      </c>
      <c r="AI1062" s="29"/>
      <c r="AJ1062" s="29" t="s">
        <v>737</v>
      </c>
      <c r="AK1062" s="29" t="s">
        <v>737</v>
      </c>
      <c r="AL1062" s="29" t="s">
        <v>102</v>
      </c>
      <c r="AM1062" s="29" t="s">
        <v>1896</v>
      </c>
      <c r="AN1062" s="29" t="s">
        <v>86</v>
      </c>
      <c r="AO1062" s="29" t="s">
        <v>86</v>
      </c>
      <c r="AP1062" s="29" t="s">
        <v>563</v>
      </c>
      <c r="AQ1062" s="29" t="s">
        <v>96</v>
      </c>
      <c r="AR1062" s="29"/>
      <c r="AS1062" s="29" t="s">
        <v>84</v>
      </c>
      <c r="AT1062" s="29" t="s">
        <v>121</v>
      </c>
      <c r="AU1062" s="29"/>
      <c r="AV1062" s="29"/>
      <c r="AW1062" s="29" t="s">
        <v>84</v>
      </c>
      <c r="AX1062" s="29" t="s">
        <v>84</v>
      </c>
      <c r="AY1062" s="30">
        <v>383</v>
      </c>
      <c r="AZ1062" s="30">
        <v>359.6</v>
      </c>
      <c r="BA1062" s="30">
        <v>260.10000000000002</v>
      </c>
      <c r="BB1062" s="30">
        <v>260.10000000000002</v>
      </c>
      <c r="BC1062" s="29"/>
      <c r="BD1062" s="29"/>
      <c r="BE1062" s="30">
        <v>52.74</v>
      </c>
      <c r="BF1062" s="30">
        <v>78.3</v>
      </c>
      <c r="BG1062" s="30">
        <v>0.44</v>
      </c>
      <c r="BH1062" s="30">
        <v>0.44</v>
      </c>
      <c r="BI1062" s="30">
        <v>3.5</v>
      </c>
      <c r="BJ1062" s="29"/>
      <c r="BK1062" s="29"/>
      <c r="BL1062" s="29"/>
      <c r="BM1062" s="29"/>
      <c r="BN1062" s="29"/>
      <c r="BO1062" s="29"/>
      <c r="BP1062" s="29"/>
      <c r="BQ1062" s="30">
        <v>0.53</v>
      </c>
      <c r="BR1062" s="30">
        <v>0.53</v>
      </c>
      <c r="BS1062" s="30">
        <v>53.02</v>
      </c>
      <c r="BT1062" s="29"/>
      <c r="BU1062" s="29"/>
      <c r="BV1062" s="30">
        <v>0</v>
      </c>
      <c r="BW1062" s="28">
        <v>817</v>
      </c>
      <c r="BX1062" s="33">
        <f t="shared" si="117"/>
        <v>164.2062</v>
      </c>
      <c r="BY1062" s="34">
        <f>IF(COUNTIF($G$2:G1062,G1062)=1,1,0)</f>
        <v>1</v>
      </c>
      <c r="BZ1062" s="34">
        <f t="shared" si="118"/>
        <v>1</v>
      </c>
      <c r="CA1062" s="28" t="s">
        <v>3405</v>
      </c>
      <c r="CB1062" s="34" t="b">
        <f t="shared" si="123"/>
        <v>0</v>
      </c>
      <c r="CC1062" s="34" t="b">
        <f t="shared" si="119"/>
        <v>0</v>
      </c>
      <c r="CD1062" s="34" t="b">
        <f t="array" ref="CD1062">ISNUMBER(SEARCH("Touch Screen",$AJ1062))</f>
        <v>0</v>
      </c>
      <c r="CE1062" s="34"/>
      <c r="CF1062" s="34"/>
      <c r="CG1062" s="32">
        <v>68</v>
      </c>
      <c r="CH1062" s="28">
        <v>0</v>
      </c>
      <c r="CI1062" s="33">
        <f>('2. AC Monitors'!$A$8*'1. Version 7 Dataset'!$R1062)+('1. Version 7 Dataset'!$V1062*'2. AC Monitors'!$B$8)+'2. AC Monitors'!$C$8</f>
        <v>111.04426000000001</v>
      </c>
      <c r="CJ1062" s="35">
        <f>BX1062-('2. AC Monitors'!$B$8*V1062)</f>
        <v>155.3862</v>
      </c>
      <c r="CK1062" s="33">
        <f>IF($CH1062=0,CJ1062,CJ1062-('2. AC Monitors'!$A$15*'1. Version 7 Dataset'!$CG1062))</f>
        <v>155.3862</v>
      </c>
      <c r="CL1062" s="33">
        <f>IF($CC1062=TRUE,'1. Version 7 Dataset'!CK1062-($CI1062*'2. AC Monitors'!$B$15),'1. Version 7 Dataset'!CK1062)</f>
        <v>155.3862</v>
      </c>
      <c r="CM1062" s="33">
        <f>IF($CD1062=TRUE,CL1062-($CI1062*'2. AC Monitors'!$D$15),CL1062)</f>
        <v>155.3862</v>
      </c>
      <c r="CN1062" s="33">
        <f>IF($CB1062=TRUE,CM1062-($CI1062*'2. AC Monitors'!$E$15),CM1062)</f>
        <v>155.3862</v>
      </c>
      <c r="CO1062" s="33">
        <f>IF($CA1062="DC",CN1062+(CI1062*(1-'2. AC Monitors'!$D$21)),CN1062)</f>
        <v>155.3862</v>
      </c>
      <c r="CP1062" s="35">
        <f>('2. AC Monitors'!$A$8*'1. Version 7 Dataset'!$R1062)+'2. AC Monitors'!$C$8</f>
        <v>102.22426</v>
      </c>
      <c r="CQ1062" s="35">
        <f t="shared" si="120"/>
        <v>0</v>
      </c>
      <c r="CR1062" s="33">
        <f>(IF(CD1062=TRUE,CI1062+(CI1062*'2. AC Monitors'!$D$15),'1. Version 7 Dataset'!CI1062))*0.85</f>
        <v>94.38762100000001</v>
      </c>
      <c r="CS1062" s="35">
        <f t="shared" si="121"/>
        <v>0</v>
      </c>
      <c r="CT1062" s="35">
        <f>($AZ1062*$R1062*'3. Signage Displays'!$A$7)+'3. Signage Displays'!$B$7*TANH('3. Signage Displays'!$C$7*('1. Version 7 Dataset'!$R1062+'3. Signage Displays'!$D$7)+'3. Signage Displays'!$E$7)+'3. Signage Displays'!$F$7</f>
        <v>71.065605822561977</v>
      </c>
      <c r="CU1062" s="36">
        <f>($AZ1062*$R1062*'3. Signage Displays'!$A$7)</f>
        <v>11.109194720000001</v>
      </c>
      <c r="CV1062" s="37">
        <f>BE1062-(AZ1062*R1062*'3. Signage Displays'!$A$7)</f>
        <v>41.630805280000004</v>
      </c>
      <c r="CW1062" s="37">
        <f>IF(CC1062=TRUE,CV1062-(CT1062*'3. Signage Displays'!$A$12),CV1062)</f>
        <v>41.630805280000004</v>
      </c>
      <c r="CX1062" s="38">
        <f>'3. Signage Displays'!$B$7*TANH('3. Signage Displays'!$C$7*('1. Version 7 Dataset'!R1062+'3. Signage Displays'!$D$7)+'3. Signage Displays'!$E$7)+'3. Signage Displays'!$F$7</f>
        <v>59.956411102561979</v>
      </c>
      <c r="CY1062" s="28">
        <f t="shared" si="122"/>
        <v>1</v>
      </c>
    </row>
    <row r="1063" spans="1:103" s="17" customFormat="1" ht="19.5" customHeight="1">
      <c r="A1063" s="28">
        <v>818</v>
      </c>
      <c r="B1063" s="29" t="s">
        <v>1871</v>
      </c>
      <c r="C1063" s="29" t="s">
        <v>2110</v>
      </c>
      <c r="D1063" s="29" t="s">
        <v>2111</v>
      </c>
      <c r="E1063" s="29" t="s">
        <v>1873</v>
      </c>
      <c r="F1063" s="29" t="s">
        <v>2110</v>
      </c>
      <c r="G1063" s="29" t="s">
        <v>2111</v>
      </c>
      <c r="H1063" s="29" t="s">
        <v>2112</v>
      </c>
      <c r="I1063" s="29" t="s">
        <v>554</v>
      </c>
      <c r="J1063" s="29" t="s">
        <v>79</v>
      </c>
      <c r="K1063" s="29"/>
      <c r="L1063" s="29" t="s">
        <v>80</v>
      </c>
      <c r="M1063" s="29"/>
      <c r="N1063" s="30">
        <v>1200</v>
      </c>
      <c r="O1063" s="30">
        <v>23</v>
      </c>
      <c r="P1063" s="30">
        <v>40.9</v>
      </c>
      <c r="Q1063" s="31">
        <v>47</v>
      </c>
      <c r="R1063" s="30">
        <v>943.2</v>
      </c>
      <c r="S1063" s="30">
        <v>1.78</v>
      </c>
      <c r="T1063" s="30">
        <v>1080</v>
      </c>
      <c r="U1063" s="30">
        <v>1920</v>
      </c>
      <c r="V1063" s="32">
        <v>2.1</v>
      </c>
      <c r="W1063" s="30">
        <v>2198</v>
      </c>
      <c r="X1063" s="30">
        <v>60</v>
      </c>
      <c r="Y1063" s="30">
        <v>68</v>
      </c>
      <c r="Z1063" s="29" t="s">
        <v>150</v>
      </c>
      <c r="AA1063" s="29" t="s">
        <v>86</v>
      </c>
      <c r="AB1063" s="29"/>
      <c r="AC1063" s="29"/>
      <c r="AD1063" s="29" t="s">
        <v>84</v>
      </c>
      <c r="AE1063" s="29" t="s">
        <v>83</v>
      </c>
      <c r="AF1063" s="29" t="s">
        <v>2085</v>
      </c>
      <c r="AG1063" s="29" t="s">
        <v>1896</v>
      </c>
      <c r="AH1063" s="29" t="s">
        <v>2035</v>
      </c>
      <c r="AI1063" s="29"/>
      <c r="AJ1063" s="29" t="s">
        <v>737</v>
      </c>
      <c r="AK1063" s="29" t="s">
        <v>737</v>
      </c>
      <c r="AL1063" s="29" t="s">
        <v>102</v>
      </c>
      <c r="AM1063" s="29" t="s">
        <v>1896</v>
      </c>
      <c r="AN1063" s="29" t="s">
        <v>86</v>
      </c>
      <c r="AO1063" s="29" t="s">
        <v>86</v>
      </c>
      <c r="AP1063" s="29" t="s">
        <v>563</v>
      </c>
      <c r="AQ1063" s="29" t="s">
        <v>96</v>
      </c>
      <c r="AR1063" s="29"/>
      <c r="AS1063" s="29" t="s">
        <v>84</v>
      </c>
      <c r="AT1063" s="29" t="s">
        <v>121</v>
      </c>
      <c r="AU1063" s="29"/>
      <c r="AV1063" s="29"/>
      <c r="AW1063" s="29" t="s">
        <v>84</v>
      </c>
      <c r="AX1063" s="29" t="s">
        <v>84</v>
      </c>
      <c r="AY1063" s="30">
        <v>382</v>
      </c>
      <c r="AZ1063" s="30">
        <v>448.1</v>
      </c>
      <c r="BA1063" s="30">
        <v>334.9</v>
      </c>
      <c r="BB1063" s="30">
        <v>334.9</v>
      </c>
      <c r="BC1063" s="29"/>
      <c r="BD1063" s="29"/>
      <c r="BE1063" s="30">
        <v>89.37</v>
      </c>
      <c r="BF1063" s="30">
        <v>95.1</v>
      </c>
      <c r="BG1063" s="30">
        <v>0.39</v>
      </c>
      <c r="BH1063" s="30">
        <v>0.39</v>
      </c>
      <c r="BI1063" s="30">
        <v>3.5</v>
      </c>
      <c r="BJ1063" s="29"/>
      <c r="BK1063" s="29"/>
      <c r="BL1063" s="29"/>
      <c r="BM1063" s="29"/>
      <c r="BN1063" s="29"/>
      <c r="BO1063" s="29"/>
      <c r="BP1063" s="29"/>
      <c r="BQ1063" s="30">
        <v>0.56000000000000005</v>
      </c>
      <c r="BR1063" s="30">
        <v>0.56000000000000005</v>
      </c>
      <c r="BS1063" s="30">
        <v>87.15</v>
      </c>
      <c r="BT1063" s="29"/>
      <c r="BU1063" s="29"/>
      <c r="BV1063" s="30">
        <v>0</v>
      </c>
      <c r="BW1063" s="28">
        <v>818</v>
      </c>
      <c r="BX1063" s="33">
        <f t="shared" si="117"/>
        <v>276.22907999999995</v>
      </c>
      <c r="BY1063" s="34">
        <f>IF(COUNTIF($G$2:G1063,G1063)=1,1,0)</f>
        <v>1</v>
      </c>
      <c r="BZ1063" s="34">
        <f t="shared" si="118"/>
        <v>1</v>
      </c>
      <c r="CA1063" s="28" t="s">
        <v>3405</v>
      </c>
      <c r="CB1063" s="34" t="b">
        <f t="shared" si="123"/>
        <v>0</v>
      </c>
      <c r="CC1063" s="34" t="b">
        <f t="shared" si="119"/>
        <v>0</v>
      </c>
      <c r="CD1063" s="34" t="b">
        <f t="array" ref="CD1063">ISNUMBER(SEARCH("Touch Screen",$AJ1063))</f>
        <v>0</v>
      </c>
      <c r="CE1063" s="34"/>
      <c r="CF1063" s="34"/>
      <c r="CG1063" s="32">
        <v>68</v>
      </c>
      <c r="CH1063" s="28">
        <v>0</v>
      </c>
      <c r="CI1063" s="33">
        <f>('2. AC Monitors'!$A$8*'1. Version 7 Dataset'!$R1063)+('1. Version 7 Dataset'!$V1063*'2. AC Monitors'!$B$8)+'2. AC Monitors'!$C$8</f>
        <v>131.8904</v>
      </c>
      <c r="CJ1063" s="35">
        <f>BX1063-('2. AC Monitors'!$B$8*V1063)</f>
        <v>267.40907999999996</v>
      </c>
      <c r="CK1063" s="33">
        <f>IF($CH1063=0,CJ1063,CJ1063-('2. AC Monitors'!$A$15*'1. Version 7 Dataset'!$CG1063))</f>
        <v>267.40907999999996</v>
      </c>
      <c r="CL1063" s="33">
        <f>IF($CC1063=TRUE,'1. Version 7 Dataset'!CK1063-($CI1063*'2. AC Monitors'!$B$15),'1. Version 7 Dataset'!CK1063)</f>
        <v>267.40907999999996</v>
      </c>
      <c r="CM1063" s="33">
        <f>IF($CD1063=TRUE,CL1063-($CI1063*'2. AC Monitors'!$D$15),CL1063)</f>
        <v>267.40907999999996</v>
      </c>
      <c r="CN1063" s="33">
        <f>IF($CB1063=TRUE,CM1063-($CI1063*'2. AC Monitors'!$E$15),CM1063)</f>
        <v>267.40907999999996</v>
      </c>
      <c r="CO1063" s="33">
        <f>IF($CA1063="DC",CN1063+(CI1063*(1-'2. AC Monitors'!$D$21)),CN1063)</f>
        <v>267.40907999999996</v>
      </c>
      <c r="CP1063" s="35">
        <f>('2. AC Monitors'!$A$8*'1. Version 7 Dataset'!$R1063)+'2. AC Monitors'!$C$8</f>
        <v>123.07040000000001</v>
      </c>
      <c r="CQ1063" s="35">
        <f t="shared" si="120"/>
        <v>0</v>
      </c>
      <c r="CR1063" s="33">
        <f>(IF(CD1063=TRUE,CI1063+(CI1063*'2. AC Monitors'!$D$15),'1. Version 7 Dataset'!CI1063))*0.85</f>
        <v>112.10683999999999</v>
      </c>
      <c r="CS1063" s="35">
        <f t="shared" si="121"/>
        <v>0</v>
      </c>
      <c r="CT1063" s="35">
        <f>($AZ1063*$R1063*'3. Signage Displays'!$A$7)+'3. Signage Displays'!$B$7*TANH('3. Signage Displays'!$C$7*('1. Version 7 Dataset'!$R1063+'3. Signage Displays'!$D$7)+'3. Signage Displays'!$E$7)+'3. Signage Displays'!$F$7</f>
        <v>85.704826924917825</v>
      </c>
      <c r="CU1063" s="36">
        <f>($AZ1063*$R1063*'3. Signage Displays'!$A$7)</f>
        <v>16.905916800000004</v>
      </c>
      <c r="CV1063" s="37">
        <f>BE1063-(AZ1063*R1063*'3. Signage Displays'!$A$7)</f>
        <v>72.464083200000005</v>
      </c>
      <c r="CW1063" s="37">
        <f>IF(CC1063=TRUE,CV1063-(CT1063*'3. Signage Displays'!$A$12),CV1063)</f>
        <v>72.464083200000005</v>
      </c>
      <c r="CX1063" s="38">
        <f>'3. Signage Displays'!$B$7*TANH('3. Signage Displays'!$C$7*('1. Version 7 Dataset'!R1063+'3. Signage Displays'!$D$7)+'3. Signage Displays'!$E$7)+'3. Signage Displays'!$F$7</f>
        <v>68.798910124917825</v>
      </c>
      <c r="CY1063" s="28">
        <f t="shared" si="122"/>
        <v>0</v>
      </c>
    </row>
    <row r="1064" spans="1:103" s="17" customFormat="1" ht="19.5" customHeight="1">
      <c r="A1064" s="28">
        <v>819</v>
      </c>
      <c r="B1064" s="29" t="s">
        <v>1871</v>
      </c>
      <c r="C1064" s="29" t="s">
        <v>2113</v>
      </c>
      <c r="D1064" s="29" t="s">
        <v>2114</v>
      </c>
      <c r="E1064" s="29" t="s">
        <v>1873</v>
      </c>
      <c r="F1064" s="29" t="s">
        <v>2113</v>
      </c>
      <c r="G1064" s="29" t="s">
        <v>2114</v>
      </c>
      <c r="H1064" s="29"/>
      <c r="I1064" s="29" t="s">
        <v>554</v>
      </c>
      <c r="J1064" s="29" t="s">
        <v>79</v>
      </c>
      <c r="K1064" s="29"/>
      <c r="L1064" s="29" t="s">
        <v>80</v>
      </c>
      <c r="M1064" s="29"/>
      <c r="N1064" s="30">
        <v>1400</v>
      </c>
      <c r="O1064" s="30">
        <v>23</v>
      </c>
      <c r="P1064" s="30">
        <v>40.9</v>
      </c>
      <c r="Q1064" s="31">
        <v>47</v>
      </c>
      <c r="R1064" s="30">
        <v>942.44</v>
      </c>
      <c r="S1064" s="30">
        <v>1.78</v>
      </c>
      <c r="T1064" s="30">
        <v>1080</v>
      </c>
      <c r="U1064" s="30">
        <v>1920</v>
      </c>
      <c r="V1064" s="32">
        <v>2.1</v>
      </c>
      <c r="W1064" s="30">
        <v>2200</v>
      </c>
      <c r="X1064" s="30">
        <v>60</v>
      </c>
      <c r="Y1064" s="30">
        <v>68</v>
      </c>
      <c r="Z1064" s="29" t="s">
        <v>150</v>
      </c>
      <c r="AA1064" s="29" t="s">
        <v>86</v>
      </c>
      <c r="AB1064" s="29"/>
      <c r="AC1064" s="29"/>
      <c r="AD1064" s="29" t="s">
        <v>84</v>
      </c>
      <c r="AE1064" s="29" t="s">
        <v>83</v>
      </c>
      <c r="AF1064" s="29" t="s">
        <v>2115</v>
      </c>
      <c r="AG1064" s="29" t="s">
        <v>1896</v>
      </c>
      <c r="AH1064" s="29" t="s">
        <v>2035</v>
      </c>
      <c r="AI1064" s="29"/>
      <c r="AJ1064" s="29" t="s">
        <v>737</v>
      </c>
      <c r="AK1064" s="29" t="s">
        <v>737</v>
      </c>
      <c r="AL1064" s="29" t="s">
        <v>87</v>
      </c>
      <c r="AM1064" s="29" t="s">
        <v>1896</v>
      </c>
      <c r="AN1064" s="29" t="s">
        <v>86</v>
      </c>
      <c r="AO1064" s="29" t="s">
        <v>86</v>
      </c>
      <c r="AP1064" s="29" t="s">
        <v>563</v>
      </c>
      <c r="AQ1064" s="29" t="s">
        <v>96</v>
      </c>
      <c r="AR1064" s="29"/>
      <c r="AS1064" s="29" t="s">
        <v>84</v>
      </c>
      <c r="AT1064" s="29" t="s">
        <v>121</v>
      </c>
      <c r="AU1064" s="29"/>
      <c r="AV1064" s="29"/>
      <c r="AW1064" s="29" t="s">
        <v>84</v>
      </c>
      <c r="AX1064" s="29" t="s">
        <v>84</v>
      </c>
      <c r="AY1064" s="30">
        <v>425</v>
      </c>
      <c r="AZ1064" s="30">
        <v>430</v>
      </c>
      <c r="BA1064" s="30">
        <v>321.60000000000002</v>
      </c>
      <c r="BB1064" s="30">
        <v>321.60000000000002</v>
      </c>
      <c r="BC1064" s="29"/>
      <c r="BD1064" s="29"/>
      <c r="BE1064" s="30">
        <v>67.77</v>
      </c>
      <c r="BF1064" s="30">
        <v>94.4</v>
      </c>
      <c r="BG1064" s="30">
        <v>0.39</v>
      </c>
      <c r="BH1064" s="30">
        <v>0.39</v>
      </c>
      <c r="BI1064" s="30">
        <v>3.5</v>
      </c>
      <c r="BJ1064" s="29"/>
      <c r="BK1064" s="29"/>
      <c r="BL1064" s="29"/>
      <c r="BM1064" s="29"/>
      <c r="BN1064" s="29"/>
      <c r="BO1064" s="29"/>
      <c r="BP1064" s="29"/>
      <c r="BQ1064" s="30">
        <v>0.55000000000000004</v>
      </c>
      <c r="BR1064" s="30">
        <v>0.55000000000000004</v>
      </c>
      <c r="BS1064" s="30">
        <v>69.489999999999995</v>
      </c>
      <c r="BT1064" s="29"/>
      <c r="BU1064" s="29"/>
      <c r="BV1064" s="30">
        <v>0</v>
      </c>
      <c r="BW1064" s="28">
        <v>819</v>
      </c>
      <c r="BX1064" s="33">
        <f t="shared" si="117"/>
        <v>210.00347999999997</v>
      </c>
      <c r="BY1064" s="34">
        <f>IF(COUNTIF($G$2:G1064,G1064)=1,1,0)</f>
        <v>1</v>
      </c>
      <c r="BZ1064" s="34">
        <f t="shared" si="118"/>
        <v>1</v>
      </c>
      <c r="CA1064" s="28" t="s">
        <v>3405</v>
      </c>
      <c r="CB1064" s="34" t="b">
        <f t="shared" si="123"/>
        <v>0</v>
      </c>
      <c r="CC1064" s="34" t="b">
        <f t="shared" si="119"/>
        <v>0</v>
      </c>
      <c r="CD1064" s="34" t="b">
        <f t="array" ref="CD1064">ISNUMBER(SEARCH("Touch Screen",$AJ1064))</f>
        <v>0</v>
      </c>
      <c r="CE1064" s="34"/>
      <c r="CF1064" s="34"/>
      <c r="CG1064" s="32">
        <v>68</v>
      </c>
      <c r="CH1064" s="28">
        <v>0</v>
      </c>
      <c r="CI1064" s="33">
        <f>('2. AC Monitors'!$A$8*'1. Version 7 Dataset'!$R1064)+('1. Version 7 Dataset'!$V1064*'2. AC Monitors'!$B$8)+'2. AC Monitors'!$C$8</f>
        <v>131.79768000000001</v>
      </c>
      <c r="CJ1064" s="35">
        <f>BX1064-('2. AC Monitors'!$B$8*V1064)</f>
        <v>201.18347999999997</v>
      </c>
      <c r="CK1064" s="33">
        <f>IF($CH1064=0,CJ1064,CJ1064-('2. AC Monitors'!$A$15*'1. Version 7 Dataset'!$CG1064))</f>
        <v>201.18347999999997</v>
      </c>
      <c r="CL1064" s="33">
        <f>IF($CC1064=TRUE,'1. Version 7 Dataset'!CK1064-($CI1064*'2. AC Monitors'!$B$15),'1. Version 7 Dataset'!CK1064)</f>
        <v>201.18347999999997</v>
      </c>
      <c r="CM1064" s="33">
        <f>IF($CD1064=TRUE,CL1064-($CI1064*'2. AC Monitors'!$D$15),CL1064)</f>
        <v>201.18347999999997</v>
      </c>
      <c r="CN1064" s="33">
        <f>IF($CB1064=TRUE,CM1064-($CI1064*'2. AC Monitors'!$E$15),CM1064)</f>
        <v>201.18347999999997</v>
      </c>
      <c r="CO1064" s="33">
        <f>IF($CA1064="DC",CN1064+(CI1064*(1-'2. AC Monitors'!$D$21)),CN1064)</f>
        <v>201.18347999999997</v>
      </c>
      <c r="CP1064" s="35">
        <f>('2. AC Monitors'!$A$8*'1. Version 7 Dataset'!$R1064)+'2. AC Monitors'!$C$8</f>
        <v>122.97768000000001</v>
      </c>
      <c r="CQ1064" s="35">
        <f t="shared" si="120"/>
        <v>0</v>
      </c>
      <c r="CR1064" s="33">
        <f>(IF(CD1064=TRUE,CI1064+(CI1064*'2. AC Monitors'!$D$15),'1. Version 7 Dataset'!CI1064))*0.85</f>
        <v>112.02802800000001</v>
      </c>
      <c r="CS1064" s="35">
        <f t="shared" si="121"/>
        <v>0</v>
      </c>
      <c r="CT1064" s="35">
        <f>($AZ1064*$R1064*'3. Signage Displays'!$A$7)+'3. Signage Displays'!$B$7*TANH('3. Signage Displays'!$C$7*('1. Version 7 Dataset'!$R1064+'3. Signage Displays'!$D$7)+'3. Signage Displays'!$E$7)+'3. Signage Displays'!$F$7</f>
        <v>84.970813134397901</v>
      </c>
      <c r="CU1064" s="36">
        <f>($AZ1064*$R1064*'3. Signage Displays'!$A$7)</f>
        <v>16.209968000000003</v>
      </c>
      <c r="CV1064" s="37">
        <f>BE1064-(AZ1064*R1064*'3. Signage Displays'!$A$7)</f>
        <v>51.560031999999993</v>
      </c>
      <c r="CW1064" s="37">
        <f>IF(CC1064=TRUE,CV1064-(CT1064*'3. Signage Displays'!$A$12),CV1064)</f>
        <v>51.560031999999993</v>
      </c>
      <c r="CX1064" s="38">
        <f>'3. Signage Displays'!$B$7*TANH('3. Signage Displays'!$C$7*('1. Version 7 Dataset'!R1064+'3. Signage Displays'!$D$7)+'3. Signage Displays'!$E$7)+'3. Signage Displays'!$F$7</f>
        <v>68.760845134397897</v>
      </c>
      <c r="CY1064" s="28">
        <f t="shared" si="122"/>
        <v>1</v>
      </c>
    </row>
    <row r="1065" spans="1:103" s="17" customFormat="1" ht="19.5" customHeight="1">
      <c r="A1065" s="28">
        <v>820</v>
      </c>
      <c r="B1065" s="29" t="s">
        <v>1871</v>
      </c>
      <c r="C1065" s="29" t="s">
        <v>2116</v>
      </c>
      <c r="D1065" s="29" t="s">
        <v>2117</v>
      </c>
      <c r="E1065" s="29" t="s">
        <v>1873</v>
      </c>
      <c r="F1065" s="29" t="s">
        <v>2116</v>
      </c>
      <c r="G1065" s="29" t="s">
        <v>2117</v>
      </c>
      <c r="H1065" s="29"/>
      <c r="I1065" s="29" t="s">
        <v>554</v>
      </c>
      <c r="J1065" s="29" t="s">
        <v>79</v>
      </c>
      <c r="K1065" s="29"/>
      <c r="L1065" s="29" t="s">
        <v>80</v>
      </c>
      <c r="M1065" s="29"/>
      <c r="N1065" s="30">
        <v>1400</v>
      </c>
      <c r="O1065" s="30">
        <v>23</v>
      </c>
      <c r="P1065" s="30">
        <v>40.9</v>
      </c>
      <c r="Q1065" s="31">
        <v>47</v>
      </c>
      <c r="R1065" s="30">
        <v>942.44</v>
      </c>
      <c r="S1065" s="30">
        <v>1.78</v>
      </c>
      <c r="T1065" s="30">
        <v>1080</v>
      </c>
      <c r="U1065" s="30">
        <v>1920</v>
      </c>
      <c r="V1065" s="32">
        <v>2.1</v>
      </c>
      <c r="W1065" s="30">
        <v>2200</v>
      </c>
      <c r="X1065" s="30">
        <v>60</v>
      </c>
      <c r="Y1065" s="30">
        <v>68</v>
      </c>
      <c r="Z1065" s="29" t="s">
        <v>150</v>
      </c>
      <c r="AA1065" s="29" t="s">
        <v>86</v>
      </c>
      <c r="AB1065" s="29"/>
      <c r="AC1065" s="29"/>
      <c r="AD1065" s="29" t="s">
        <v>84</v>
      </c>
      <c r="AE1065" s="29" t="s">
        <v>83</v>
      </c>
      <c r="AF1065" s="29" t="s">
        <v>2115</v>
      </c>
      <c r="AG1065" s="29" t="s">
        <v>1896</v>
      </c>
      <c r="AH1065" s="29" t="s">
        <v>2035</v>
      </c>
      <c r="AI1065" s="29"/>
      <c r="AJ1065" s="29" t="s">
        <v>737</v>
      </c>
      <c r="AK1065" s="29" t="s">
        <v>737</v>
      </c>
      <c r="AL1065" s="29" t="s">
        <v>87</v>
      </c>
      <c r="AM1065" s="29" t="s">
        <v>1896</v>
      </c>
      <c r="AN1065" s="29" t="s">
        <v>86</v>
      </c>
      <c r="AO1065" s="29" t="s">
        <v>86</v>
      </c>
      <c r="AP1065" s="29" t="s">
        <v>563</v>
      </c>
      <c r="AQ1065" s="29" t="s">
        <v>96</v>
      </c>
      <c r="AR1065" s="29"/>
      <c r="AS1065" s="29" t="s">
        <v>84</v>
      </c>
      <c r="AT1065" s="29" t="s">
        <v>121</v>
      </c>
      <c r="AU1065" s="29"/>
      <c r="AV1065" s="29"/>
      <c r="AW1065" s="29" t="s">
        <v>84</v>
      </c>
      <c r="AX1065" s="29" t="s">
        <v>84</v>
      </c>
      <c r="AY1065" s="30">
        <v>680</v>
      </c>
      <c r="AZ1065" s="30">
        <v>636.70000000000005</v>
      </c>
      <c r="BA1065" s="30">
        <v>542.79999999999995</v>
      </c>
      <c r="BB1065" s="30">
        <v>542.79999999999995</v>
      </c>
      <c r="BC1065" s="29"/>
      <c r="BD1065" s="29"/>
      <c r="BE1065" s="30">
        <v>101.23</v>
      </c>
      <c r="BF1065" s="30">
        <v>102.2</v>
      </c>
      <c r="BG1065" s="30">
        <v>0.54</v>
      </c>
      <c r="BH1065" s="30">
        <v>0.54</v>
      </c>
      <c r="BI1065" s="30">
        <v>3.5</v>
      </c>
      <c r="BJ1065" s="29"/>
      <c r="BK1065" s="29"/>
      <c r="BL1065" s="29"/>
      <c r="BM1065" s="29"/>
      <c r="BN1065" s="29"/>
      <c r="BO1065" s="29"/>
      <c r="BP1065" s="29"/>
      <c r="BQ1065" s="30">
        <v>0.69</v>
      </c>
      <c r="BR1065" s="30">
        <v>0.69</v>
      </c>
      <c r="BS1065" s="30">
        <v>101.52</v>
      </c>
      <c r="BT1065" s="29"/>
      <c r="BU1065" s="29"/>
      <c r="BV1065" s="30">
        <v>0</v>
      </c>
      <c r="BW1065" s="28">
        <v>820</v>
      </c>
      <c r="BX1065" s="33">
        <f t="shared" si="117"/>
        <v>313.44594000000001</v>
      </c>
      <c r="BY1065" s="34">
        <f>IF(COUNTIF($G$2:G1065,G1065)=1,1,0)</f>
        <v>1</v>
      </c>
      <c r="BZ1065" s="34">
        <f t="shared" si="118"/>
        <v>1</v>
      </c>
      <c r="CA1065" s="28" t="s">
        <v>3405</v>
      </c>
      <c r="CB1065" s="34" t="b">
        <f t="shared" si="123"/>
        <v>0</v>
      </c>
      <c r="CC1065" s="34" t="b">
        <f t="shared" si="119"/>
        <v>0</v>
      </c>
      <c r="CD1065" s="34" t="b">
        <f t="array" ref="CD1065">ISNUMBER(SEARCH("Touch Screen",$AJ1065))</f>
        <v>0</v>
      </c>
      <c r="CE1065" s="34"/>
      <c r="CF1065" s="34"/>
      <c r="CG1065" s="32">
        <v>68</v>
      </c>
      <c r="CH1065" s="28">
        <v>0</v>
      </c>
      <c r="CI1065" s="33">
        <f>('2. AC Monitors'!$A$8*'1. Version 7 Dataset'!$R1065)+('1. Version 7 Dataset'!$V1065*'2. AC Monitors'!$B$8)+'2. AC Monitors'!$C$8</f>
        <v>131.79768000000001</v>
      </c>
      <c r="CJ1065" s="35">
        <f>BX1065-('2. AC Monitors'!$B$8*V1065)</f>
        <v>304.62594000000001</v>
      </c>
      <c r="CK1065" s="33">
        <f>IF($CH1065=0,CJ1065,CJ1065-('2. AC Monitors'!$A$15*'1. Version 7 Dataset'!$CG1065))</f>
        <v>304.62594000000001</v>
      </c>
      <c r="CL1065" s="33">
        <f>IF($CC1065=TRUE,'1. Version 7 Dataset'!CK1065-($CI1065*'2. AC Monitors'!$B$15),'1. Version 7 Dataset'!CK1065)</f>
        <v>304.62594000000001</v>
      </c>
      <c r="CM1065" s="33">
        <f>IF($CD1065=TRUE,CL1065-($CI1065*'2. AC Monitors'!$D$15),CL1065)</f>
        <v>304.62594000000001</v>
      </c>
      <c r="CN1065" s="33">
        <f>IF($CB1065=TRUE,CM1065-($CI1065*'2. AC Monitors'!$E$15),CM1065)</f>
        <v>304.62594000000001</v>
      </c>
      <c r="CO1065" s="33">
        <f>IF($CA1065="DC",CN1065+(CI1065*(1-'2. AC Monitors'!$D$21)),CN1065)</f>
        <v>304.62594000000001</v>
      </c>
      <c r="CP1065" s="35">
        <f>('2. AC Monitors'!$A$8*'1. Version 7 Dataset'!$R1065)+'2. AC Monitors'!$C$8</f>
        <v>122.97768000000001</v>
      </c>
      <c r="CQ1065" s="35">
        <f t="shared" si="120"/>
        <v>0</v>
      </c>
      <c r="CR1065" s="33">
        <f>(IF(CD1065=TRUE,CI1065+(CI1065*'2. AC Monitors'!$D$15),'1. Version 7 Dataset'!CI1065))*0.85</f>
        <v>112.02802800000001</v>
      </c>
      <c r="CS1065" s="35">
        <f t="shared" si="121"/>
        <v>0</v>
      </c>
      <c r="CT1065" s="35">
        <f>($AZ1065*$R1065*'3. Signage Displays'!$A$7)+'3. Signage Displays'!$B$7*TANH('3. Signage Displays'!$C$7*('1. Version 7 Dataset'!$R1065+'3. Signage Displays'!$D$7)+'3. Signage Displays'!$E$7)+'3. Signage Displays'!$F$7</f>
        <v>92.762907054397914</v>
      </c>
      <c r="CU1065" s="36">
        <f>($AZ1065*$R1065*'3. Signage Displays'!$A$7)</f>
        <v>24.002061920000006</v>
      </c>
      <c r="CV1065" s="37">
        <f>BE1065-(AZ1065*R1065*'3. Signage Displays'!$A$7)</f>
        <v>77.227938080000001</v>
      </c>
      <c r="CW1065" s="37">
        <f>IF(CC1065=TRUE,CV1065-(CT1065*'3. Signage Displays'!$A$12),CV1065)</f>
        <v>77.227938080000001</v>
      </c>
      <c r="CX1065" s="38">
        <f>'3. Signage Displays'!$B$7*TANH('3. Signage Displays'!$C$7*('1. Version 7 Dataset'!R1065+'3. Signage Displays'!$D$7)+'3. Signage Displays'!$E$7)+'3. Signage Displays'!$F$7</f>
        <v>68.760845134397897</v>
      </c>
      <c r="CY1065" s="28">
        <f t="shared" si="122"/>
        <v>0</v>
      </c>
    </row>
    <row r="1066" spans="1:103" s="17" customFormat="1" ht="19.5" customHeight="1">
      <c r="A1066" s="28">
        <v>821</v>
      </c>
      <c r="B1066" s="29" t="s">
        <v>1871</v>
      </c>
      <c r="C1066" s="29" t="s">
        <v>2120</v>
      </c>
      <c r="D1066" s="29" t="s">
        <v>2121</v>
      </c>
      <c r="E1066" s="29" t="s">
        <v>1873</v>
      </c>
      <c r="F1066" s="29" t="s">
        <v>2120</v>
      </c>
      <c r="G1066" s="29" t="s">
        <v>2121</v>
      </c>
      <c r="H1066" s="29" t="s">
        <v>2122</v>
      </c>
      <c r="I1066" s="29" t="s">
        <v>554</v>
      </c>
      <c r="J1066" s="29" t="s">
        <v>79</v>
      </c>
      <c r="K1066" s="29"/>
      <c r="L1066" s="29" t="s">
        <v>80</v>
      </c>
      <c r="M1066" s="29"/>
      <c r="N1066" s="30">
        <v>1100</v>
      </c>
      <c r="O1066" s="30">
        <v>23.8</v>
      </c>
      <c r="P1066" s="30">
        <v>42.3</v>
      </c>
      <c r="Q1066" s="31">
        <v>48.5</v>
      </c>
      <c r="R1066" s="30">
        <v>1005.27</v>
      </c>
      <c r="S1066" s="30">
        <v>1.78</v>
      </c>
      <c r="T1066" s="30">
        <v>1080</v>
      </c>
      <c r="U1066" s="30">
        <v>1920</v>
      </c>
      <c r="V1066" s="32">
        <v>2.1</v>
      </c>
      <c r="W1066" s="30">
        <v>2063</v>
      </c>
      <c r="X1066" s="30">
        <v>60</v>
      </c>
      <c r="Y1066" s="30">
        <v>68</v>
      </c>
      <c r="Z1066" s="29" t="s">
        <v>150</v>
      </c>
      <c r="AA1066" s="29" t="s">
        <v>86</v>
      </c>
      <c r="AB1066" s="29"/>
      <c r="AC1066" s="29"/>
      <c r="AD1066" s="29" t="s">
        <v>84</v>
      </c>
      <c r="AE1066" s="29" t="s">
        <v>83</v>
      </c>
      <c r="AF1066" s="29" t="s">
        <v>2085</v>
      </c>
      <c r="AG1066" s="29" t="s">
        <v>1896</v>
      </c>
      <c r="AH1066" s="29" t="s">
        <v>2123</v>
      </c>
      <c r="AI1066" s="29"/>
      <c r="AJ1066" s="29" t="s">
        <v>737</v>
      </c>
      <c r="AK1066" s="29" t="s">
        <v>737</v>
      </c>
      <c r="AL1066" s="29" t="s">
        <v>102</v>
      </c>
      <c r="AM1066" s="29" t="s">
        <v>1896</v>
      </c>
      <c r="AN1066" s="29" t="s">
        <v>86</v>
      </c>
      <c r="AO1066" s="29" t="s">
        <v>86</v>
      </c>
      <c r="AP1066" s="29" t="s">
        <v>563</v>
      </c>
      <c r="AQ1066" s="29" t="s">
        <v>96</v>
      </c>
      <c r="AR1066" s="29"/>
      <c r="AS1066" s="29" t="s">
        <v>84</v>
      </c>
      <c r="AT1066" s="29" t="s">
        <v>121</v>
      </c>
      <c r="AU1066" s="29"/>
      <c r="AV1066" s="29"/>
      <c r="AW1066" s="29" t="s">
        <v>84</v>
      </c>
      <c r="AX1066" s="29" t="s">
        <v>84</v>
      </c>
      <c r="AY1066" s="30">
        <v>297</v>
      </c>
      <c r="AZ1066" s="30">
        <v>360</v>
      </c>
      <c r="BA1066" s="30">
        <v>269.3</v>
      </c>
      <c r="BB1066" s="30">
        <v>269.3</v>
      </c>
      <c r="BC1066" s="29"/>
      <c r="BD1066" s="29"/>
      <c r="BE1066" s="30">
        <v>60.1</v>
      </c>
      <c r="BF1066" s="30">
        <v>96.4</v>
      </c>
      <c r="BG1066" s="30">
        <v>0.44</v>
      </c>
      <c r="BH1066" s="30">
        <v>0.44</v>
      </c>
      <c r="BI1066" s="30">
        <v>3.5</v>
      </c>
      <c r="BJ1066" s="29"/>
      <c r="BK1066" s="29"/>
      <c r="BL1066" s="29"/>
      <c r="BM1066" s="29"/>
      <c r="BN1066" s="29"/>
      <c r="BO1066" s="29"/>
      <c r="BP1066" s="29"/>
      <c r="BQ1066" s="30">
        <v>0.49</v>
      </c>
      <c r="BR1066" s="30">
        <v>0.49</v>
      </c>
      <c r="BS1066" s="30">
        <v>60.56</v>
      </c>
      <c r="BT1066" s="29"/>
      <c r="BU1066" s="29"/>
      <c r="BV1066" s="30">
        <v>0</v>
      </c>
      <c r="BW1066" s="28">
        <v>821</v>
      </c>
      <c r="BX1066" s="33">
        <f t="shared" si="117"/>
        <v>186.77196000000001</v>
      </c>
      <c r="BY1066" s="34">
        <f>IF(COUNTIF($G$2:G1066,G1066)=1,1,0)</f>
        <v>1</v>
      </c>
      <c r="BZ1066" s="34">
        <f t="shared" si="118"/>
        <v>1</v>
      </c>
      <c r="CA1066" s="28" t="s">
        <v>3405</v>
      </c>
      <c r="CB1066" s="34" t="b">
        <f t="shared" si="123"/>
        <v>0</v>
      </c>
      <c r="CC1066" s="34" t="b">
        <f t="shared" si="119"/>
        <v>0</v>
      </c>
      <c r="CD1066" s="34" t="b">
        <f t="array" ref="CD1066">ISNUMBER(SEARCH("Touch Screen",$AJ1066))</f>
        <v>0</v>
      </c>
      <c r="CE1066" s="34"/>
      <c r="CF1066" s="34"/>
      <c r="CG1066" s="32">
        <v>68</v>
      </c>
      <c r="CH1066" s="28">
        <v>0</v>
      </c>
      <c r="CI1066" s="33">
        <f>('2. AC Monitors'!$A$8*'1. Version 7 Dataset'!$R1066)+('1. Version 7 Dataset'!$V1066*'2. AC Monitors'!$B$8)+'2. AC Monitors'!$C$8</f>
        <v>139.46294</v>
      </c>
      <c r="CJ1066" s="35">
        <f>BX1066-('2. AC Monitors'!$B$8*V1066)</f>
        <v>177.95196000000001</v>
      </c>
      <c r="CK1066" s="33">
        <f>IF($CH1066=0,CJ1066,CJ1066-('2. AC Monitors'!$A$15*'1. Version 7 Dataset'!$CG1066))</f>
        <v>177.95196000000001</v>
      </c>
      <c r="CL1066" s="33">
        <f>IF($CC1066=TRUE,'1. Version 7 Dataset'!CK1066-($CI1066*'2. AC Monitors'!$B$15),'1. Version 7 Dataset'!CK1066)</f>
        <v>177.95196000000001</v>
      </c>
      <c r="CM1066" s="33">
        <f>IF($CD1066=TRUE,CL1066-($CI1066*'2. AC Monitors'!$D$15),CL1066)</f>
        <v>177.95196000000001</v>
      </c>
      <c r="CN1066" s="33">
        <f>IF($CB1066=TRUE,CM1066-($CI1066*'2. AC Monitors'!$E$15),CM1066)</f>
        <v>177.95196000000001</v>
      </c>
      <c r="CO1066" s="33">
        <f>IF($CA1066="DC",CN1066+(CI1066*(1-'2. AC Monitors'!$D$21)),CN1066)</f>
        <v>177.95196000000001</v>
      </c>
      <c r="CP1066" s="35">
        <f>('2. AC Monitors'!$A$8*'1. Version 7 Dataset'!$R1066)+'2. AC Monitors'!$C$8</f>
        <v>130.64294000000001</v>
      </c>
      <c r="CQ1066" s="35">
        <f t="shared" si="120"/>
        <v>0</v>
      </c>
      <c r="CR1066" s="33">
        <f>(IF(CD1066=TRUE,CI1066+(CI1066*'2. AC Monitors'!$D$15),'1. Version 7 Dataset'!CI1066))*0.85</f>
        <v>118.543499</v>
      </c>
      <c r="CS1066" s="35">
        <f t="shared" si="121"/>
        <v>0</v>
      </c>
      <c r="CT1066" s="35">
        <f>($AZ1066*$R1066*'3. Signage Displays'!$A$7)+'3. Signage Displays'!$B$7*TANH('3. Signage Displays'!$C$7*('1. Version 7 Dataset'!$R1066+'3. Signage Displays'!$D$7)+'3. Signage Displays'!$E$7)+'3. Signage Displays'!$F$7</f>
        <v>86.34341276427962</v>
      </c>
      <c r="CU1066" s="36">
        <f>($AZ1066*$R1066*'3. Signage Displays'!$A$7)</f>
        <v>14.475888000000001</v>
      </c>
      <c r="CV1066" s="37">
        <f>BE1066-(AZ1066*R1066*'3. Signage Displays'!$A$7)</f>
        <v>45.624111999999997</v>
      </c>
      <c r="CW1066" s="37">
        <f>IF(CC1066=TRUE,CV1066-(CT1066*'3. Signage Displays'!$A$12),CV1066)</f>
        <v>45.624111999999997</v>
      </c>
      <c r="CX1066" s="38">
        <f>'3. Signage Displays'!$B$7*TANH('3. Signage Displays'!$C$7*('1. Version 7 Dataset'!R1066+'3. Signage Displays'!$D$7)+'3. Signage Displays'!$E$7)+'3. Signage Displays'!$F$7</f>
        <v>71.867524764279622</v>
      </c>
      <c r="CY1066" s="28">
        <f t="shared" si="122"/>
        <v>1</v>
      </c>
    </row>
    <row r="1067" spans="1:103" s="17" customFormat="1" ht="19.5" customHeight="1">
      <c r="A1067" s="28">
        <v>822</v>
      </c>
      <c r="B1067" s="29" t="s">
        <v>1871</v>
      </c>
      <c r="C1067" s="29" t="s">
        <v>2134</v>
      </c>
      <c r="D1067" s="29" t="s">
        <v>2135</v>
      </c>
      <c r="E1067" s="29" t="s">
        <v>1873</v>
      </c>
      <c r="F1067" s="29" t="s">
        <v>2134</v>
      </c>
      <c r="G1067" s="29" t="s">
        <v>2135</v>
      </c>
      <c r="H1067" s="29"/>
      <c r="I1067" s="29" t="s">
        <v>554</v>
      </c>
      <c r="J1067" s="29" t="s">
        <v>79</v>
      </c>
      <c r="K1067" s="29"/>
      <c r="L1067" s="29" t="s">
        <v>80</v>
      </c>
      <c r="M1067" s="29"/>
      <c r="N1067" s="30">
        <v>1100</v>
      </c>
      <c r="O1067" s="30">
        <v>23.8</v>
      </c>
      <c r="P1067" s="30">
        <v>42.3</v>
      </c>
      <c r="Q1067" s="31">
        <v>48.5</v>
      </c>
      <c r="R1067" s="30">
        <v>1005.27</v>
      </c>
      <c r="S1067" s="30">
        <v>1.78</v>
      </c>
      <c r="T1067" s="30">
        <v>1080</v>
      </c>
      <c r="U1067" s="30">
        <v>1920</v>
      </c>
      <c r="V1067" s="32">
        <v>2.1</v>
      </c>
      <c r="W1067" s="30">
        <v>2063</v>
      </c>
      <c r="X1067" s="30">
        <v>60</v>
      </c>
      <c r="Y1067" s="30">
        <v>68</v>
      </c>
      <c r="Z1067" s="29" t="s">
        <v>150</v>
      </c>
      <c r="AA1067" s="29" t="s">
        <v>86</v>
      </c>
      <c r="AB1067" s="29"/>
      <c r="AC1067" s="29"/>
      <c r="AD1067" s="29" t="s">
        <v>84</v>
      </c>
      <c r="AE1067" s="29" t="s">
        <v>83</v>
      </c>
      <c r="AF1067" s="29" t="s">
        <v>2085</v>
      </c>
      <c r="AG1067" s="29" t="s">
        <v>1896</v>
      </c>
      <c r="AH1067" s="29" t="s">
        <v>2035</v>
      </c>
      <c r="AI1067" s="29"/>
      <c r="AJ1067" s="29" t="s">
        <v>737</v>
      </c>
      <c r="AK1067" s="29" t="s">
        <v>737</v>
      </c>
      <c r="AL1067" s="29" t="s">
        <v>102</v>
      </c>
      <c r="AM1067" s="29" t="s">
        <v>1896</v>
      </c>
      <c r="AN1067" s="29" t="s">
        <v>86</v>
      </c>
      <c r="AO1067" s="29" t="s">
        <v>86</v>
      </c>
      <c r="AP1067" s="29" t="s">
        <v>563</v>
      </c>
      <c r="AQ1067" s="29" t="s">
        <v>96</v>
      </c>
      <c r="AR1067" s="29"/>
      <c r="AS1067" s="29" t="s">
        <v>84</v>
      </c>
      <c r="AT1067" s="29" t="s">
        <v>121</v>
      </c>
      <c r="AU1067" s="29"/>
      <c r="AV1067" s="29"/>
      <c r="AW1067" s="29" t="s">
        <v>84</v>
      </c>
      <c r="AX1067" s="29" t="s">
        <v>84</v>
      </c>
      <c r="AY1067" s="30">
        <v>383</v>
      </c>
      <c r="AZ1067" s="30">
        <v>365</v>
      </c>
      <c r="BA1067" s="30">
        <v>263.10000000000002</v>
      </c>
      <c r="BB1067" s="30">
        <v>263.10000000000002</v>
      </c>
      <c r="BC1067" s="29"/>
      <c r="BD1067" s="29"/>
      <c r="BE1067" s="30">
        <v>65.95</v>
      </c>
      <c r="BF1067" s="30">
        <v>96.6</v>
      </c>
      <c r="BG1067" s="30">
        <v>0.43</v>
      </c>
      <c r="BH1067" s="30">
        <v>0.43</v>
      </c>
      <c r="BI1067" s="30">
        <v>3.5</v>
      </c>
      <c r="BJ1067" s="29"/>
      <c r="BK1067" s="29"/>
      <c r="BL1067" s="29"/>
      <c r="BM1067" s="29"/>
      <c r="BN1067" s="29"/>
      <c r="BO1067" s="29"/>
      <c r="BP1067" s="29"/>
      <c r="BQ1067" s="30">
        <v>0.47</v>
      </c>
      <c r="BR1067" s="30">
        <v>0.47</v>
      </c>
      <c r="BS1067" s="30">
        <v>65.540000000000006</v>
      </c>
      <c r="BT1067" s="29"/>
      <c r="BU1067" s="29"/>
      <c r="BV1067" s="30">
        <v>0</v>
      </c>
      <c r="BW1067" s="28">
        <v>822</v>
      </c>
      <c r="BX1067" s="33">
        <f t="shared" si="117"/>
        <v>204.65111999999999</v>
      </c>
      <c r="BY1067" s="34">
        <f>IF(COUNTIF($G$2:G1067,G1067)=1,1,0)</f>
        <v>1</v>
      </c>
      <c r="BZ1067" s="34">
        <f t="shared" si="118"/>
        <v>1</v>
      </c>
      <c r="CA1067" s="28" t="s">
        <v>3405</v>
      </c>
      <c r="CB1067" s="34" t="b">
        <f t="shared" si="123"/>
        <v>0</v>
      </c>
      <c r="CC1067" s="34" t="b">
        <f t="shared" si="119"/>
        <v>0</v>
      </c>
      <c r="CD1067" s="34" t="b">
        <f t="array" ref="CD1067">ISNUMBER(SEARCH("Touch Screen",$AJ1067))</f>
        <v>0</v>
      </c>
      <c r="CE1067" s="34"/>
      <c r="CF1067" s="34"/>
      <c r="CG1067" s="32">
        <v>68</v>
      </c>
      <c r="CH1067" s="28">
        <v>0</v>
      </c>
      <c r="CI1067" s="33">
        <f>('2. AC Monitors'!$A$8*'1. Version 7 Dataset'!$R1067)+('1. Version 7 Dataset'!$V1067*'2. AC Monitors'!$B$8)+'2. AC Monitors'!$C$8</f>
        <v>139.46294</v>
      </c>
      <c r="CJ1067" s="35">
        <f>BX1067-('2. AC Monitors'!$B$8*V1067)</f>
        <v>195.83112</v>
      </c>
      <c r="CK1067" s="33">
        <f>IF($CH1067=0,CJ1067,CJ1067-('2. AC Monitors'!$A$15*'1. Version 7 Dataset'!$CG1067))</f>
        <v>195.83112</v>
      </c>
      <c r="CL1067" s="33">
        <f>IF($CC1067=TRUE,'1. Version 7 Dataset'!CK1067-($CI1067*'2. AC Monitors'!$B$15),'1. Version 7 Dataset'!CK1067)</f>
        <v>195.83112</v>
      </c>
      <c r="CM1067" s="33">
        <f>IF($CD1067=TRUE,CL1067-($CI1067*'2. AC Monitors'!$D$15),CL1067)</f>
        <v>195.83112</v>
      </c>
      <c r="CN1067" s="33">
        <f>IF($CB1067=TRUE,CM1067-($CI1067*'2. AC Monitors'!$E$15),CM1067)</f>
        <v>195.83112</v>
      </c>
      <c r="CO1067" s="33">
        <f>IF($CA1067="DC",CN1067+(CI1067*(1-'2. AC Monitors'!$D$21)),CN1067)</f>
        <v>195.83112</v>
      </c>
      <c r="CP1067" s="35">
        <f>('2. AC Monitors'!$A$8*'1. Version 7 Dataset'!$R1067)+'2. AC Monitors'!$C$8</f>
        <v>130.64294000000001</v>
      </c>
      <c r="CQ1067" s="35">
        <f t="shared" si="120"/>
        <v>0</v>
      </c>
      <c r="CR1067" s="33">
        <f>(IF(CD1067=TRUE,CI1067+(CI1067*'2. AC Monitors'!$D$15),'1. Version 7 Dataset'!CI1067))*0.85</f>
        <v>118.543499</v>
      </c>
      <c r="CS1067" s="35">
        <f t="shared" si="121"/>
        <v>0</v>
      </c>
      <c r="CT1067" s="35">
        <f>($AZ1067*$R1067*'3. Signage Displays'!$A$7)+'3. Signage Displays'!$B$7*TANH('3. Signage Displays'!$C$7*('1. Version 7 Dataset'!$R1067+'3. Signage Displays'!$D$7)+'3. Signage Displays'!$E$7)+'3. Signage Displays'!$F$7</f>
        <v>86.544466764279619</v>
      </c>
      <c r="CU1067" s="36">
        <f>($AZ1067*$R1067*'3. Signage Displays'!$A$7)</f>
        <v>14.676942</v>
      </c>
      <c r="CV1067" s="37">
        <f>BE1067-(AZ1067*R1067*'3. Signage Displays'!$A$7)</f>
        <v>51.273058000000006</v>
      </c>
      <c r="CW1067" s="37">
        <f>IF(CC1067=TRUE,CV1067-(CT1067*'3. Signage Displays'!$A$12),CV1067)</f>
        <v>51.273058000000006</v>
      </c>
      <c r="CX1067" s="38">
        <f>'3. Signage Displays'!$B$7*TANH('3. Signage Displays'!$C$7*('1. Version 7 Dataset'!R1067+'3. Signage Displays'!$D$7)+'3. Signage Displays'!$E$7)+'3. Signage Displays'!$F$7</f>
        <v>71.867524764279622</v>
      </c>
      <c r="CY1067" s="28">
        <f t="shared" si="122"/>
        <v>1</v>
      </c>
    </row>
    <row r="1068" spans="1:103" s="17" customFormat="1" ht="19.5" customHeight="1">
      <c r="A1068" s="28">
        <v>824</v>
      </c>
      <c r="B1068" s="29" t="s">
        <v>1871</v>
      </c>
      <c r="C1068" s="29" t="s">
        <v>2153</v>
      </c>
      <c r="D1068" s="29" t="s">
        <v>2154</v>
      </c>
      <c r="E1068" s="29" t="s">
        <v>1873</v>
      </c>
      <c r="F1068" s="29" t="s">
        <v>2153</v>
      </c>
      <c r="G1068" s="29" t="s">
        <v>2154</v>
      </c>
      <c r="H1068" s="29"/>
      <c r="I1068" s="29" t="s">
        <v>554</v>
      </c>
      <c r="J1068" s="29" t="s">
        <v>79</v>
      </c>
      <c r="K1068" s="29"/>
      <c r="L1068" s="29" t="s">
        <v>80</v>
      </c>
      <c r="M1068" s="29"/>
      <c r="N1068" s="30">
        <v>1300</v>
      </c>
      <c r="O1068" s="30">
        <v>23.8</v>
      </c>
      <c r="P1068" s="30">
        <v>42.3</v>
      </c>
      <c r="Q1068" s="31">
        <v>48.5</v>
      </c>
      <c r="R1068" s="30">
        <v>1005.27</v>
      </c>
      <c r="S1068" s="30">
        <v>1.78</v>
      </c>
      <c r="T1068" s="30">
        <v>1080</v>
      </c>
      <c r="U1068" s="30">
        <v>1920</v>
      </c>
      <c r="V1068" s="32">
        <v>2.1</v>
      </c>
      <c r="W1068" s="30">
        <v>2063</v>
      </c>
      <c r="X1068" s="30">
        <v>60</v>
      </c>
      <c r="Y1068" s="30">
        <v>72</v>
      </c>
      <c r="Z1068" s="29" t="s">
        <v>150</v>
      </c>
      <c r="AA1068" s="29" t="s">
        <v>86</v>
      </c>
      <c r="AB1068" s="29"/>
      <c r="AC1068" s="29"/>
      <c r="AD1068" s="29" t="s">
        <v>84</v>
      </c>
      <c r="AE1068" s="29" t="s">
        <v>83</v>
      </c>
      <c r="AF1068" s="29" t="s">
        <v>2085</v>
      </c>
      <c r="AG1068" s="29" t="s">
        <v>1896</v>
      </c>
      <c r="AH1068" s="29" t="s">
        <v>2035</v>
      </c>
      <c r="AI1068" s="29"/>
      <c r="AJ1068" s="29" t="s">
        <v>737</v>
      </c>
      <c r="AK1068" s="29" t="s">
        <v>737</v>
      </c>
      <c r="AL1068" s="29" t="s">
        <v>102</v>
      </c>
      <c r="AM1068" s="29" t="s">
        <v>1896</v>
      </c>
      <c r="AN1068" s="29" t="s">
        <v>86</v>
      </c>
      <c r="AO1068" s="29" t="s">
        <v>86</v>
      </c>
      <c r="AP1068" s="29" t="s">
        <v>563</v>
      </c>
      <c r="AQ1068" s="29" t="s">
        <v>96</v>
      </c>
      <c r="AR1068" s="29"/>
      <c r="AS1068" s="29" t="s">
        <v>84</v>
      </c>
      <c r="AT1068" s="29" t="s">
        <v>121</v>
      </c>
      <c r="AU1068" s="29"/>
      <c r="AV1068" s="29"/>
      <c r="AW1068" s="29" t="s">
        <v>84</v>
      </c>
      <c r="AX1068" s="29" t="s">
        <v>84</v>
      </c>
      <c r="AY1068" s="30">
        <v>382</v>
      </c>
      <c r="AZ1068" s="30">
        <v>350</v>
      </c>
      <c r="BA1068" s="30">
        <v>252.9</v>
      </c>
      <c r="BB1068" s="30">
        <v>252.9</v>
      </c>
      <c r="BC1068" s="29"/>
      <c r="BD1068" s="29"/>
      <c r="BE1068" s="30">
        <v>59.11</v>
      </c>
      <c r="BF1068" s="30">
        <v>96</v>
      </c>
      <c r="BG1068" s="30">
        <v>0.43</v>
      </c>
      <c r="BH1068" s="30">
        <v>0.43</v>
      </c>
      <c r="BI1068" s="30">
        <v>3.5</v>
      </c>
      <c r="BJ1068" s="29"/>
      <c r="BK1068" s="29"/>
      <c r="BL1068" s="29"/>
      <c r="BM1068" s="29"/>
      <c r="BN1068" s="29"/>
      <c r="BO1068" s="29"/>
      <c r="BP1068" s="29"/>
      <c r="BQ1068" s="29"/>
      <c r="BR1068" s="29"/>
      <c r="BS1068" s="29"/>
      <c r="BT1068" s="29"/>
      <c r="BU1068" s="29"/>
      <c r="BV1068" s="30">
        <v>0</v>
      </c>
      <c r="BW1068" s="28">
        <v>824</v>
      </c>
      <c r="BX1068" s="33">
        <f t="shared" si="117"/>
        <v>183.67967999999996</v>
      </c>
      <c r="BY1068" s="34">
        <f>IF(COUNTIF($G$2:G1068,G1068)=1,1,0)</f>
        <v>1</v>
      </c>
      <c r="BZ1068" s="34">
        <f t="shared" si="118"/>
        <v>1</v>
      </c>
      <c r="CA1068" s="28" t="s">
        <v>3405</v>
      </c>
      <c r="CB1068" s="34" t="b">
        <f t="shared" si="123"/>
        <v>0</v>
      </c>
      <c r="CC1068" s="34" t="b">
        <f t="shared" si="119"/>
        <v>0</v>
      </c>
      <c r="CD1068" s="34" t="b">
        <f t="array" ref="CD1068">ISNUMBER(SEARCH("Touch Screen",$AJ1068))</f>
        <v>0</v>
      </c>
      <c r="CE1068" s="34"/>
      <c r="CF1068" s="34"/>
      <c r="CG1068" s="32">
        <v>72</v>
      </c>
      <c r="CH1068" s="28">
        <v>0</v>
      </c>
      <c r="CI1068" s="33">
        <f>('2. AC Monitors'!$A$8*'1. Version 7 Dataset'!$R1068)+('1. Version 7 Dataset'!$V1068*'2. AC Monitors'!$B$8)+'2. AC Monitors'!$C$8</f>
        <v>139.46294</v>
      </c>
      <c r="CJ1068" s="35">
        <f>BX1068-('2. AC Monitors'!$B$8*V1068)</f>
        <v>174.85967999999997</v>
      </c>
      <c r="CK1068" s="33">
        <f>IF($CH1068=0,CJ1068,CJ1068-('2. AC Monitors'!$A$15*'1. Version 7 Dataset'!$CG1068))</f>
        <v>174.85967999999997</v>
      </c>
      <c r="CL1068" s="33">
        <f>IF($CC1068=TRUE,'1. Version 7 Dataset'!CK1068-($CI1068*'2. AC Monitors'!$B$15),'1. Version 7 Dataset'!CK1068)</f>
        <v>174.85967999999997</v>
      </c>
      <c r="CM1068" s="33">
        <f>IF($CD1068=TRUE,CL1068-($CI1068*'2. AC Monitors'!$D$15),CL1068)</f>
        <v>174.85967999999997</v>
      </c>
      <c r="CN1068" s="33">
        <f>IF($CB1068=TRUE,CM1068-($CI1068*'2. AC Monitors'!$E$15),CM1068)</f>
        <v>174.85967999999997</v>
      </c>
      <c r="CO1068" s="33">
        <f>IF($CA1068="DC",CN1068+(CI1068*(1-'2. AC Monitors'!$D$21)),CN1068)</f>
        <v>174.85967999999997</v>
      </c>
      <c r="CP1068" s="35">
        <f>('2. AC Monitors'!$A$8*'1. Version 7 Dataset'!$R1068)+'2. AC Monitors'!$C$8</f>
        <v>130.64294000000001</v>
      </c>
      <c r="CQ1068" s="35">
        <f t="shared" si="120"/>
        <v>0</v>
      </c>
      <c r="CR1068" s="33">
        <f>(IF(CD1068=TRUE,CI1068+(CI1068*'2. AC Monitors'!$D$15),'1. Version 7 Dataset'!CI1068))*0.85</f>
        <v>118.543499</v>
      </c>
      <c r="CS1068" s="35">
        <f t="shared" si="121"/>
        <v>0</v>
      </c>
      <c r="CT1068" s="35">
        <f>($AZ1068*$R1068*'3. Signage Displays'!$A$7)+'3. Signage Displays'!$B$7*TANH('3. Signage Displays'!$C$7*('1. Version 7 Dataset'!$R1068+'3. Signage Displays'!$D$7)+'3. Signage Displays'!$E$7)+'3. Signage Displays'!$F$7</f>
        <v>85.941304764279622</v>
      </c>
      <c r="CU1068" s="36">
        <f>($AZ1068*$R1068*'3. Signage Displays'!$A$7)</f>
        <v>14.073780000000001</v>
      </c>
      <c r="CV1068" s="37">
        <f>BE1068-(AZ1068*R1068*'3. Signage Displays'!$A$7)</f>
        <v>45.03622</v>
      </c>
      <c r="CW1068" s="37">
        <f>IF(CC1068=TRUE,CV1068-(CT1068*'3. Signage Displays'!$A$12),CV1068)</f>
        <v>45.03622</v>
      </c>
      <c r="CX1068" s="38">
        <f>'3. Signage Displays'!$B$7*TANH('3. Signage Displays'!$C$7*('1. Version 7 Dataset'!R1068+'3. Signage Displays'!$D$7)+'3. Signage Displays'!$E$7)+'3. Signage Displays'!$F$7</f>
        <v>71.867524764279622</v>
      </c>
      <c r="CY1068" s="28">
        <f t="shared" si="122"/>
        <v>1</v>
      </c>
    </row>
    <row r="1069" spans="1:103" s="17" customFormat="1" ht="19.5" customHeight="1">
      <c r="A1069" s="28">
        <v>825</v>
      </c>
      <c r="B1069" s="29" t="s">
        <v>1871</v>
      </c>
      <c r="C1069" s="29" t="s">
        <v>2164</v>
      </c>
      <c r="D1069" s="29" t="s">
        <v>2165</v>
      </c>
      <c r="E1069" s="29" t="s">
        <v>1873</v>
      </c>
      <c r="F1069" s="29" t="s">
        <v>2164</v>
      </c>
      <c r="G1069" s="29" t="s">
        <v>2165</v>
      </c>
      <c r="H1069" s="29" t="s">
        <v>2166</v>
      </c>
      <c r="I1069" s="29" t="s">
        <v>554</v>
      </c>
      <c r="J1069" s="29" t="s">
        <v>100</v>
      </c>
      <c r="K1069" s="29"/>
      <c r="L1069" s="29" t="s">
        <v>80</v>
      </c>
      <c r="M1069" s="29"/>
      <c r="N1069" s="30">
        <v>1400</v>
      </c>
      <c r="O1069" s="30">
        <v>26.8</v>
      </c>
      <c r="P1069" s="30">
        <v>47.6</v>
      </c>
      <c r="Q1069" s="31">
        <v>54.6</v>
      </c>
      <c r="R1069" s="30">
        <v>1275.67</v>
      </c>
      <c r="S1069" s="30">
        <v>1.78</v>
      </c>
      <c r="T1069" s="30">
        <v>1080</v>
      </c>
      <c r="U1069" s="30">
        <v>1920</v>
      </c>
      <c r="V1069" s="32">
        <v>2.1</v>
      </c>
      <c r="W1069" s="30">
        <v>1625</v>
      </c>
      <c r="X1069" s="30">
        <v>60</v>
      </c>
      <c r="Y1069" s="30">
        <v>72</v>
      </c>
      <c r="Z1069" s="29" t="s">
        <v>150</v>
      </c>
      <c r="AA1069" s="29" t="s">
        <v>86</v>
      </c>
      <c r="AB1069" s="29"/>
      <c r="AC1069" s="29"/>
      <c r="AD1069" s="29" t="s">
        <v>84</v>
      </c>
      <c r="AE1069" s="29" t="s">
        <v>83</v>
      </c>
      <c r="AF1069" s="29" t="s">
        <v>2085</v>
      </c>
      <c r="AG1069" s="29" t="s">
        <v>1896</v>
      </c>
      <c r="AH1069" s="29" t="s">
        <v>2035</v>
      </c>
      <c r="AI1069" s="29"/>
      <c r="AJ1069" s="29" t="s">
        <v>737</v>
      </c>
      <c r="AK1069" s="29" t="s">
        <v>737</v>
      </c>
      <c r="AL1069" s="29" t="s">
        <v>102</v>
      </c>
      <c r="AM1069" s="29" t="s">
        <v>1896</v>
      </c>
      <c r="AN1069" s="29" t="s">
        <v>86</v>
      </c>
      <c r="AO1069" s="29" t="s">
        <v>86</v>
      </c>
      <c r="AP1069" s="29" t="s">
        <v>563</v>
      </c>
      <c r="AQ1069" s="29" t="s">
        <v>96</v>
      </c>
      <c r="AR1069" s="29"/>
      <c r="AS1069" s="29" t="s">
        <v>84</v>
      </c>
      <c r="AT1069" s="29" t="s">
        <v>121</v>
      </c>
      <c r="AU1069" s="29"/>
      <c r="AV1069" s="29"/>
      <c r="AW1069" s="29" t="s">
        <v>84</v>
      </c>
      <c r="AX1069" s="29" t="s">
        <v>84</v>
      </c>
      <c r="AY1069" s="30">
        <v>425</v>
      </c>
      <c r="AZ1069" s="30">
        <v>534.9</v>
      </c>
      <c r="BA1069" s="30">
        <v>404.9</v>
      </c>
      <c r="BB1069" s="30">
        <v>404.9</v>
      </c>
      <c r="BC1069" s="29"/>
      <c r="BD1069" s="29"/>
      <c r="BE1069" s="30">
        <v>120.57</v>
      </c>
      <c r="BF1069" s="30">
        <v>122.4</v>
      </c>
      <c r="BG1069" s="30">
        <v>0.42</v>
      </c>
      <c r="BH1069" s="30">
        <v>0.42</v>
      </c>
      <c r="BI1069" s="30">
        <v>3.5</v>
      </c>
      <c r="BJ1069" s="29"/>
      <c r="BK1069" s="29"/>
      <c r="BL1069" s="29"/>
      <c r="BM1069" s="29"/>
      <c r="BN1069" s="29"/>
      <c r="BO1069" s="29"/>
      <c r="BP1069" s="29"/>
      <c r="BQ1069" s="30">
        <v>0.57999999999999996</v>
      </c>
      <c r="BR1069" s="30">
        <v>0.57999999999999996</v>
      </c>
      <c r="BS1069" s="30">
        <v>118.35</v>
      </c>
      <c r="BT1069" s="29"/>
      <c r="BU1069" s="29"/>
      <c r="BV1069" s="30">
        <v>0</v>
      </c>
      <c r="BW1069" s="28">
        <v>825</v>
      </c>
      <c r="BX1069" s="33">
        <f t="shared" si="117"/>
        <v>372.05909999999994</v>
      </c>
      <c r="BY1069" s="34">
        <f>IF(COUNTIF($G$2:G1069,G1069)=1,1,0)</f>
        <v>1</v>
      </c>
      <c r="BZ1069" s="34">
        <f t="shared" si="118"/>
        <v>1</v>
      </c>
      <c r="CA1069" s="28" t="s">
        <v>3405</v>
      </c>
      <c r="CB1069" s="34" t="b">
        <f t="shared" si="123"/>
        <v>0</v>
      </c>
      <c r="CC1069" s="34" t="b">
        <f t="shared" si="119"/>
        <v>0</v>
      </c>
      <c r="CD1069" s="34" t="b">
        <f t="array" ref="CD1069">ISNUMBER(SEARCH("Touch Screen",$AJ1069))</f>
        <v>0</v>
      </c>
      <c r="CE1069" s="34"/>
      <c r="CF1069" s="34"/>
      <c r="CG1069" s="32">
        <v>72</v>
      </c>
      <c r="CH1069" s="28">
        <v>0</v>
      </c>
      <c r="CI1069" s="33">
        <f>('2. AC Monitors'!$A$8*'1. Version 7 Dataset'!$R1069)+('1. Version 7 Dataset'!$V1069*'2. AC Monitors'!$B$8)+'2. AC Monitors'!$C$8</f>
        <v>172.45174</v>
      </c>
      <c r="CJ1069" s="35">
        <f>BX1069-('2. AC Monitors'!$B$8*V1069)</f>
        <v>363.23909999999995</v>
      </c>
      <c r="CK1069" s="33">
        <f>IF($CH1069=0,CJ1069,CJ1069-('2. AC Monitors'!$A$15*'1. Version 7 Dataset'!$CG1069))</f>
        <v>363.23909999999995</v>
      </c>
      <c r="CL1069" s="33">
        <f>IF($CC1069=TRUE,'1. Version 7 Dataset'!CK1069-($CI1069*'2. AC Monitors'!$B$15),'1. Version 7 Dataset'!CK1069)</f>
        <v>363.23909999999995</v>
      </c>
      <c r="CM1069" s="33">
        <f>IF($CD1069=TRUE,CL1069-($CI1069*'2. AC Monitors'!$D$15),CL1069)</f>
        <v>363.23909999999995</v>
      </c>
      <c r="CN1069" s="33">
        <f>IF($CB1069=TRUE,CM1069-($CI1069*'2. AC Monitors'!$E$15),CM1069)</f>
        <v>363.23909999999995</v>
      </c>
      <c r="CO1069" s="33">
        <f>IF($CA1069="DC",CN1069+(CI1069*(1-'2. AC Monitors'!$D$21)),CN1069)</f>
        <v>363.23909999999995</v>
      </c>
      <c r="CP1069" s="35">
        <f>('2. AC Monitors'!$A$8*'1. Version 7 Dataset'!$R1069)+'2. AC Monitors'!$C$8</f>
        <v>163.63174000000001</v>
      </c>
      <c r="CQ1069" s="35">
        <f t="shared" si="120"/>
        <v>0</v>
      </c>
      <c r="CR1069" s="33">
        <f>(IF(CD1069=TRUE,CI1069+(CI1069*'2. AC Monitors'!$D$15),'1. Version 7 Dataset'!CI1069))*0.85</f>
        <v>146.583979</v>
      </c>
      <c r="CS1069" s="35">
        <f t="shared" si="121"/>
        <v>0</v>
      </c>
      <c r="CT1069" s="35">
        <f>($AZ1069*$R1069*'3. Signage Displays'!$A$7)+'3. Signage Displays'!$B$7*TANH('3. Signage Displays'!$C$7*('1. Version 7 Dataset'!$R1069+'3. Signage Displays'!$D$7)+'3. Signage Displays'!$E$7)+'3. Signage Displays'!$F$7</f>
        <v>111.55510054815501</v>
      </c>
      <c r="CU1069" s="36">
        <f>($AZ1069*$R1069*'3. Signage Displays'!$A$7)</f>
        <v>27.294235320000002</v>
      </c>
      <c r="CV1069" s="37">
        <f>BE1069-(AZ1069*R1069*'3. Signage Displays'!$A$7)</f>
        <v>93.275764679999995</v>
      </c>
      <c r="CW1069" s="37">
        <f>IF(CC1069=TRUE,CV1069-(CT1069*'3. Signage Displays'!$A$12),CV1069)</f>
        <v>93.275764679999995</v>
      </c>
      <c r="CX1069" s="38">
        <f>'3. Signage Displays'!$B$7*TANH('3. Signage Displays'!$C$7*('1. Version 7 Dataset'!R1069+'3. Signage Displays'!$D$7)+'3. Signage Displays'!$E$7)+'3. Signage Displays'!$F$7</f>
        <v>84.260865228155012</v>
      </c>
      <c r="CY1069" s="28">
        <f t="shared" si="122"/>
        <v>0</v>
      </c>
    </row>
    <row r="1070" spans="1:103" s="17" customFormat="1" ht="19.5" customHeight="1">
      <c r="A1070" s="28">
        <v>826</v>
      </c>
      <c r="B1070" s="29" t="s">
        <v>1871</v>
      </c>
      <c r="C1070" s="29" t="s">
        <v>2167</v>
      </c>
      <c r="D1070" s="29" t="s">
        <v>2168</v>
      </c>
      <c r="E1070" s="29" t="s">
        <v>1873</v>
      </c>
      <c r="F1070" s="29" t="s">
        <v>2167</v>
      </c>
      <c r="G1070" s="29" t="s">
        <v>2168</v>
      </c>
      <c r="H1070" s="29" t="s">
        <v>2169</v>
      </c>
      <c r="I1070" s="29" t="s">
        <v>554</v>
      </c>
      <c r="J1070" s="29" t="s">
        <v>100</v>
      </c>
      <c r="K1070" s="29"/>
      <c r="L1070" s="29" t="s">
        <v>80</v>
      </c>
      <c r="M1070" s="29"/>
      <c r="N1070" s="30">
        <v>1400</v>
      </c>
      <c r="O1070" s="30">
        <v>26.8</v>
      </c>
      <c r="P1070" s="30">
        <v>47.6</v>
      </c>
      <c r="Q1070" s="31">
        <v>54.6</v>
      </c>
      <c r="R1070" s="30">
        <v>1275.67</v>
      </c>
      <c r="S1070" s="30">
        <v>1.78</v>
      </c>
      <c r="T1070" s="30">
        <v>1080</v>
      </c>
      <c r="U1070" s="30">
        <v>1920</v>
      </c>
      <c r="V1070" s="32">
        <v>2.1</v>
      </c>
      <c r="W1070" s="30">
        <v>1625</v>
      </c>
      <c r="X1070" s="30">
        <v>60</v>
      </c>
      <c r="Y1070" s="30">
        <v>72</v>
      </c>
      <c r="Z1070" s="29" t="s">
        <v>150</v>
      </c>
      <c r="AA1070" s="29" t="s">
        <v>86</v>
      </c>
      <c r="AB1070" s="29"/>
      <c r="AC1070" s="29"/>
      <c r="AD1070" s="29" t="s">
        <v>84</v>
      </c>
      <c r="AE1070" s="29" t="s">
        <v>83</v>
      </c>
      <c r="AF1070" s="29" t="s">
        <v>2115</v>
      </c>
      <c r="AG1070" s="29" t="s">
        <v>1896</v>
      </c>
      <c r="AH1070" s="29" t="s">
        <v>2035</v>
      </c>
      <c r="AI1070" s="29"/>
      <c r="AJ1070" s="29" t="s">
        <v>737</v>
      </c>
      <c r="AK1070" s="29" t="s">
        <v>737</v>
      </c>
      <c r="AL1070" s="29" t="s">
        <v>87</v>
      </c>
      <c r="AM1070" s="29" t="s">
        <v>1896</v>
      </c>
      <c r="AN1070" s="29" t="s">
        <v>86</v>
      </c>
      <c r="AO1070" s="29" t="s">
        <v>86</v>
      </c>
      <c r="AP1070" s="29" t="s">
        <v>563</v>
      </c>
      <c r="AQ1070" s="29" t="s">
        <v>96</v>
      </c>
      <c r="AR1070" s="29"/>
      <c r="AS1070" s="29" t="s">
        <v>84</v>
      </c>
      <c r="AT1070" s="29" t="s">
        <v>121</v>
      </c>
      <c r="AU1070" s="29"/>
      <c r="AV1070" s="29"/>
      <c r="AW1070" s="29" t="s">
        <v>84</v>
      </c>
      <c r="AX1070" s="29" t="s">
        <v>84</v>
      </c>
      <c r="AY1070" s="30">
        <v>425</v>
      </c>
      <c r="AZ1070" s="30">
        <v>347.2</v>
      </c>
      <c r="BA1070" s="30">
        <v>284.2</v>
      </c>
      <c r="BB1070" s="30">
        <v>284.2</v>
      </c>
      <c r="BC1070" s="29"/>
      <c r="BD1070" s="29"/>
      <c r="BE1070" s="30">
        <v>109.22</v>
      </c>
      <c r="BF1070" s="30">
        <v>112.8</v>
      </c>
      <c r="BG1070" s="30">
        <v>0.45</v>
      </c>
      <c r="BH1070" s="30">
        <v>0.45</v>
      </c>
      <c r="BI1070" s="30">
        <v>3.5</v>
      </c>
      <c r="BJ1070" s="29"/>
      <c r="BK1070" s="29"/>
      <c r="BL1070" s="29"/>
      <c r="BM1070" s="29"/>
      <c r="BN1070" s="29"/>
      <c r="BO1070" s="29"/>
      <c r="BP1070" s="29"/>
      <c r="BQ1070" s="30">
        <v>0.56999999999999995</v>
      </c>
      <c r="BR1070" s="30">
        <v>0.56999999999999995</v>
      </c>
      <c r="BS1070" s="30">
        <v>107.97</v>
      </c>
      <c r="BT1070" s="29"/>
      <c r="BU1070" s="29"/>
      <c r="BV1070" s="30">
        <v>0</v>
      </c>
      <c r="BW1070" s="28">
        <v>826</v>
      </c>
      <c r="BX1070" s="33">
        <f t="shared" si="117"/>
        <v>337.43081999999993</v>
      </c>
      <c r="BY1070" s="34">
        <f>IF(COUNTIF($G$2:G1070,G1070)=1,1,0)</f>
        <v>1</v>
      </c>
      <c r="BZ1070" s="34">
        <f t="shared" si="118"/>
        <v>1</v>
      </c>
      <c r="CA1070" s="28" t="s">
        <v>3405</v>
      </c>
      <c r="CB1070" s="34" t="b">
        <f t="shared" si="123"/>
        <v>0</v>
      </c>
      <c r="CC1070" s="34" t="b">
        <f t="shared" si="119"/>
        <v>0</v>
      </c>
      <c r="CD1070" s="34" t="b">
        <f t="array" ref="CD1070">ISNUMBER(SEARCH("Touch Screen",$AJ1070))</f>
        <v>0</v>
      </c>
      <c r="CE1070" s="34"/>
      <c r="CF1070" s="34"/>
      <c r="CG1070" s="32">
        <v>72</v>
      </c>
      <c r="CH1070" s="28">
        <v>0</v>
      </c>
      <c r="CI1070" s="33">
        <f>('2. AC Monitors'!$A$8*'1. Version 7 Dataset'!$R1070)+('1. Version 7 Dataset'!$V1070*'2. AC Monitors'!$B$8)+'2. AC Monitors'!$C$8</f>
        <v>172.45174</v>
      </c>
      <c r="CJ1070" s="35">
        <f>BX1070-('2. AC Monitors'!$B$8*V1070)</f>
        <v>328.61081999999993</v>
      </c>
      <c r="CK1070" s="33">
        <f>IF($CH1070=0,CJ1070,CJ1070-('2. AC Monitors'!$A$15*'1. Version 7 Dataset'!$CG1070))</f>
        <v>328.61081999999993</v>
      </c>
      <c r="CL1070" s="33">
        <f>IF($CC1070=TRUE,'1. Version 7 Dataset'!CK1070-($CI1070*'2. AC Monitors'!$B$15),'1. Version 7 Dataset'!CK1070)</f>
        <v>328.61081999999993</v>
      </c>
      <c r="CM1070" s="33">
        <f>IF($CD1070=TRUE,CL1070-($CI1070*'2. AC Monitors'!$D$15),CL1070)</f>
        <v>328.61081999999993</v>
      </c>
      <c r="CN1070" s="33">
        <f>IF($CB1070=TRUE,CM1070-($CI1070*'2. AC Monitors'!$E$15),CM1070)</f>
        <v>328.61081999999993</v>
      </c>
      <c r="CO1070" s="33">
        <f>IF($CA1070="DC",CN1070+(CI1070*(1-'2. AC Monitors'!$D$21)),CN1070)</f>
        <v>328.61081999999993</v>
      </c>
      <c r="CP1070" s="35">
        <f>('2. AC Monitors'!$A$8*'1. Version 7 Dataset'!$R1070)+'2. AC Monitors'!$C$8</f>
        <v>163.63174000000001</v>
      </c>
      <c r="CQ1070" s="35">
        <f t="shared" si="120"/>
        <v>0</v>
      </c>
      <c r="CR1070" s="33">
        <f>(IF(CD1070=TRUE,CI1070+(CI1070*'2. AC Monitors'!$D$15),'1. Version 7 Dataset'!CI1070))*0.85</f>
        <v>146.583979</v>
      </c>
      <c r="CS1070" s="35">
        <f t="shared" si="121"/>
        <v>0</v>
      </c>
      <c r="CT1070" s="35">
        <f>($AZ1070*$R1070*'3. Signage Displays'!$A$7)+'3. Signage Displays'!$B$7*TANH('3. Signage Displays'!$C$7*('1. Version 7 Dataset'!$R1070+'3. Signage Displays'!$D$7)+'3. Signage Displays'!$E$7)+'3. Signage Displays'!$F$7</f>
        <v>101.97737018815502</v>
      </c>
      <c r="CU1070" s="36">
        <f>($AZ1070*$R1070*'3. Signage Displays'!$A$7)</f>
        <v>17.716504960000002</v>
      </c>
      <c r="CV1070" s="37">
        <f>BE1070-(AZ1070*R1070*'3. Signage Displays'!$A$7)</f>
        <v>91.50349503999999</v>
      </c>
      <c r="CW1070" s="37">
        <f>IF(CC1070=TRUE,CV1070-(CT1070*'3. Signage Displays'!$A$12),CV1070)</f>
        <v>91.50349503999999</v>
      </c>
      <c r="CX1070" s="38">
        <f>'3. Signage Displays'!$B$7*TANH('3. Signage Displays'!$C$7*('1. Version 7 Dataset'!R1070+'3. Signage Displays'!$D$7)+'3. Signage Displays'!$E$7)+'3. Signage Displays'!$F$7</f>
        <v>84.260865228155012</v>
      </c>
      <c r="CY1070" s="28">
        <f t="shared" si="122"/>
        <v>0</v>
      </c>
    </row>
    <row r="1071" spans="1:103" s="17" customFormat="1" ht="19.5" customHeight="1">
      <c r="A1071" s="28">
        <v>827</v>
      </c>
      <c r="B1071" s="29" t="s">
        <v>1871</v>
      </c>
      <c r="C1071" s="29" t="s">
        <v>2173</v>
      </c>
      <c r="D1071" s="29" t="s">
        <v>2174</v>
      </c>
      <c r="E1071" s="29" t="s">
        <v>1873</v>
      </c>
      <c r="F1071" s="29" t="s">
        <v>2173</v>
      </c>
      <c r="G1071" s="29" t="s">
        <v>2174</v>
      </c>
      <c r="H1071" s="29" t="s">
        <v>2175</v>
      </c>
      <c r="I1071" s="29" t="s">
        <v>554</v>
      </c>
      <c r="J1071" s="29" t="s">
        <v>79</v>
      </c>
      <c r="K1071" s="29"/>
      <c r="L1071" s="29" t="s">
        <v>80</v>
      </c>
      <c r="M1071" s="29"/>
      <c r="N1071" s="30">
        <v>1100</v>
      </c>
      <c r="O1071" s="30">
        <v>26.8</v>
      </c>
      <c r="P1071" s="30">
        <v>47.6</v>
      </c>
      <c r="Q1071" s="31">
        <v>54.6</v>
      </c>
      <c r="R1071" s="30">
        <v>1275.67</v>
      </c>
      <c r="S1071" s="30">
        <v>1.78</v>
      </c>
      <c r="T1071" s="30">
        <v>1080</v>
      </c>
      <c r="U1071" s="30">
        <v>1920</v>
      </c>
      <c r="V1071" s="32">
        <v>2.1</v>
      </c>
      <c r="W1071" s="30">
        <v>1625</v>
      </c>
      <c r="X1071" s="30">
        <v>60</v>
      </c>
      <c r="Y1071" s="30">
        <v>68</v>
      </c>
      <c r="Z1071" s="29" t="s">
        <v>150</v>
      </c>
      <c r="AA1071" s="29" t="s">
        <v>86</v>
      </c>
      <c r="AB1071" s="29"/>
      <c r="AC1071" s="29"/>
      <c r="AD1071" s="29" t="s">
        <v>84</v>
      </c>
      <c r="AE1071" s="29" t="s">
        <v>83</v>
      </c>
      <c r="AF1071" s="29" t="s">
        <v>2085</v>
      </c>
      <c r="AG1071" s="29" t="s">
        <v>1896</v>
      </c>
      <c r="AH1071" s="29" t="s">
        <v>2035</v>
      </c>
      <c r="AI1071" s="29"/>
      <c r="AJ1071" s="29" t="s">
        <v>737</v>
      </c>
      <c r="AK1071" s="29" t="s">
        <v>737</v>
      </c>
      <c r="AL1071" s="29" t="s">
        <v>102</v>
      </c>
      <c r="AM1071" s="29" t="s">
        <v>1896</v>
      </c>
      <c r="AN1071" s="29" t="s">
        <v>86</v>
      </c>
      <c r="AO1071" s="29" t="s">
        <v>86</v>
      </c>
      <c r="AP1071" s="29" t="s">
        <v>563</v>
      </c>
      <c r="AQ1071" s="29" t="s">
        <v>96</v>
      </c>
      <c r="AR1071" s="29"/>
      <c r="AS1071" s="29" t="s">
        <v>84</v>
      </c>
      <c r="AT1071" s="29" t="s">
        <v>121</v>
      </c>
      <c r="AU1071" s="29"/>
      <c r="AV1071" s="29"/>
      <c r="AW1071" s="29" t="s">
        <v>84</v>
      </c>
      <c r="AX1071" s="29" t="s">
        <v>84</v>
      </c>
      <c r="AY1071" s="30">
        <v>297</v>
      </c>
      <c r="AZ1071" s="30">
        <v>310</v>
      </c>
      <c r="BA1071" s="30">
        <v>233</v>
      </c>
      <c r="BB1071" s="30">
        <v>233</v>
      </c>
      <c r="BC1071" s="29"/>
      <c r="BD1071" s="29"/>
      <c r="BE1071" s="30">
        <v>62.3</v>
      </c>
      <c r="BF1071" s="30">
        <v>110.9</v>
      </c>
      <c r="BG1071" s="30">
        <v>0.44</v>
      </c>
      <c r="BH1071" s="30">
        <v>0.44</v>
      </c>
      <c r="BI1071" s="30">
        <v>3.5</v>
      </c>
      <c r="BJ1071" s="29"/>
      <c r="BK1071" s="29"/>
      <c r="BL1071" s="29"/>
      <c r="BM1071" s="29"/>
      <c r="BN1071" s="29"/>
      <c r="BO1071" s="29"/>
      <c r="BP1071" s="29"/>
      <c r="BQ1071" s="30">
        <v>0.5</v>
      </c>
      <c r="BR1071" s="30">
        <v>0.5</v>
      </c>
      <c r="BS1071" s="30">
        <v>62.28</v>
      </c>
      <c r="BT1071" s="29"/>
      <c r="BU1071" s="29"/>
      <c r="BV1071" s="30">
        <v>0</v>
      </c>
      <c r="BW1071" s="28">
        <v>827</v>
      </c>
      <c r="BX1071" s="33">
        <f t="shared" si="117"/>
        <v>193.51715999999996</v>
      </c>
      <c r="BY1071" s="34">
        <f>IF(COUNTIF($G$2:G1071,G1071)=1,1,0)</f>
        <v>1</v>
      </c>
      <c r="BZ1071" s="34">
        <f t="shared" si="118"/>
        <v>1</v>
      </c>
      <c r="CA1071" s="28" t="s">
        <v>3405</v>
      </c>
      <c r="CB1071" s="34" t="b">
        <f t="shared" si="123"/>
        <v>0</v>
      </c>
      <c r="CC1071" s="34" t="b">
        <f t="shared" si="119"/>
        <v>0</v>
      </c>
      <c r="CD1071" s="34" t="b">
        <f t="array" ref="CD1071">ISNUMBER(SEARCH("Touch Screen",$AJ1071))</f>
        <v>0</v>
      </c>
      <c r="CE1071" s="34"/>
      <c r="CF1071" s="34"/>
      <c r="CG1071" s="32">
        <v>68</v>
      </c>
      <c r="CH1071" s="28">
        <v>0</v>
      </c>
      <c r="CI1071" s="33">
        <f>('2. AC Monitors'!$A$8*'1. Version 7 Dataset'!$R1071)+('1. Version 7 Dataset'!$V1071*'2. AC Monitors'!$B$8)+'2. AC Monitors'!$C$8</f>
        <v>172.45174</v>
      </c>
      <c r="CJ1071" s="35">
        <f>BX1071-('2. AC Monitors'!$B$8*V1071)</f>
        <v>184.69715999999997</v>
      </c>
      <c r="CK1071" s="33">
        <f>IF($CH1071=0,CJ1071,CJ1071-('2. AC Monitors'!$A$15*'1. Version 7 Dataset'!$CG1071))</f>
        <v>184.69715999999997</v>
      </c>
      <c r="CL1071" s="33">
        <f>IF($CC1071=TRUE,'1. Version 7 Dataset'!CK1071-($CI1071*'2. AC Monitors'!$B$15),'1. Version 7 Dataset'!CK1071)</f>
        <v>184.69715999999997</v>
      </c>
      <c r="CM1071" s="33">
        <f>IF($CD1071=TRUE,CL1071-($CI1071*'2. AC Monitors'!$D$15),CL1071)</f>
        <v>184.69715999999997</v>
      </c>
      <c r="CN1071" s="33">
        <f>IF($CB1071=TRUE,CM1071-($CI1071*'2. AC Monitors'!$E$15),CM1071)</f>
        <v>184.69715999999997</v>
      </c>
      <c r="CO1071" s="33">
        <f>IF($CA1071="DC",CN1071+(CI1071*(1-'2. AC Monitors'!$D$21)),CN1071)</f>
        <v>184.69715999999997</v>
      </c>
      <c r="CP1071" s="35">
        <f>('2. AC Monitors'!$A$8*'1. Version 7 Dataset'!$R1071)+'2. AC Monitors'!$C$8</f>
        <v>163.63174000000001</v>
      </c>
      <c r="CQ1071" s="35">
        <f t="shared" si="120"/>
        <v>0</v>
      </c>
      <c r="CR1071" s="33">
        <f>(IF(CD1071=TRUE,CI1071+(CI1071*'2. AC Monitors'!$D$15),'1. Version 7 Dataset'!CI1071))*0.85</f>
        <v>146.583979</v>
      </c>
      <c r="CS1071" s="35">
        <f t="shared" si="121"/>
        <v>0</v>
      </c>
      <c r="CT1071" s="35">
        <f>($AZ1071*$R1071*'3. Signage Displays'!$A$7)+'3. Signage Displays'!$B$7*TANH('3. Signage Displays'!$C$7*('1. Version 7 Dataset'!$R1071+'3. Signage Displays'!$D$7)+'3. Signage Displays'!$E$7)+'3. Signage Displays'!$F$7</f>
        <v>100.07917322815501</v>
      </c>
      <c r="CU1071" s="36">
        <f>($AZ1071*$R1071*'3. Signage Displays'!$A$7)</f>
        <v>15.818308000000002</v>
      </c>
      <c r="CV1071" s="37">
        <f>BE1071-(AZ1071*R1071*'3. Signage Displays'!$A$7)</f>
        <v>46.481691999999995</v>
      </c>
      <c r="CW1071" s="37">
        <f>IF(CC1071=TRUE,CV1071-(CT1071*'3. Signage Displays'!$A$12),CV1071)</f>
        <v>46.481691999999995</v>
      </c>
      <c r="CX1071" s="38">
        <f>'3. Signage Displays'!$B$7*TANH('3. Signage Displays'!$C$7*('1. Version 7 Dataset'!R1071+'3. Signage Displays'!$D$7)+'3. Signage Displays'!$E$7)+'3. Signage Displays'!$F$7</f>
        <v>84.260865228155012</v>
      </c>
      <c r="CY1071" s="28">
        <f t="shared" si="122"/>
        <v>1</v>
      </c>
    </row>
    <row r="1072" spans="1:103" s="17" customFormat="1" ht="19.5" customHeight="1">
      <c r="A1072" s="28">
        <v>828</v>
      </c>
      <c r="B1072" s="29" t="s">
        <v>1871</v>
      </c>
      <c r="C1072" s="29" t="s">
        <v>2186</v>
      </c>
      <c r="D1072" s="29" t="s">
        <v>2187</v>
      </c>
      <c r="E1072" s="29" t="s">
        <v>1873</v>
      </c>
      <c r="F1072" s="29" t="s">
        <v>2186</v>
      </c>
      <c r="G1072" s="29" t="s">
        <v>2187</v>
      </c>
      <c r="H1072" s="29"/>
      <c r="I1072" s="29" t="s">
        <v>554</v>
      </c>
      <c r="J1072" s="29" t="s">
        <v>79</v>
      </c>
      <c r="K1072" s="29"/>
      <c r="L1072" s="29" t="s">
        <v>80</v>
      </c>
      <c r="M1072" s="29"/>
      <c r="N1072" s="30">
        <v>1100</v>
      </c>
      <c r="O1072" s="30">
        <v>26.8</v>
      </c>
      <c r="P1072" s="30">
        <v>47.6</v>
      </c>
      <c r="Q1072" s="31">
        <v>54.6</v>
      </c>
      <c r="R1072" s="30">
        <v>1275.67</v>
      </c>
      <c r="S1072" s="30">
        <v>1.78</v>
      </c>
      <c r="T1072" s="30">
        <v>1080</v>
      </c>
      <c r="U1072" s="30">
        <v>1920</v>
      </c>
      <c r="V1072" s="32">
        <v>2.1</v>
      </c>
      <c r="W1072" s="30">
        <v>1625</v>
      </c>
      <c r="X1072" s="30">
        <v>60</v>
      </c>
      <c r="Y1072" s="30">
        <v>68</v>
      </c>
      <c r="Z1072" s="29" t="s">
        <v>150</v>
      </c>
      <c r="AA1072" s="29" t="s">
        <v>86</v>
      </c>
      <c r="AB1072" s="29"/>
      <c r="AC1072" s="29"/>
      <c r="AD1072" s="29" t="s">
        <v>84</v>
      </c>
      <c r="AE1072" s="29" t="s">
        <v>83</v>
      </c>
      <c r="AF1072" s="29" t="s">
        <v>2085</v>
      </c>
      <c r="AG1072" s="29" t="s">
        <v>1896</v>
      </c>
      <c r="AH1072" s="29" t="s">
        <v>2035</v>
      </c>
      <c r="AI1072" s="29"/>
      <c r="AJ1072" s="29" t="s">
        <v>737</v>
      </c>
      <c r="AK1072" s="29" t="s">
        <v>737</v>
      </c>
      <c r="AL1072" s="29" t="s">
        <v>102</v>
      </c>
      <c r="AM1072" s="29" t="s">
        <v>1896</v>
      </c>
      <c r="AN1072" s="29" t="s">
        <v>86</v>
      </c>
      <c r="AO1072" s="29" t="s">
        <v>86</v>
      </c>
      <c r="AP1072" s="29" t="s">
        <v>563</v>
      </c>
      <c r="AQ1072" s="29" t="s">
        <v>96</v>
      </c>
      <c r="AR1072" s="29"/>
      <c r="AS1072" s="29" t="s">
        <v>84</v>
      </c>
      <c r="AT1072" s="29" t="s">
        <v>121</v>
      </c>
      <c r="AU1072" s="29"/>
      <c r="AV1072" s="29"/>
      <c r="AW1072" s="29" t="s">
        <v>84</v>
      </c>
      <c r="AX1072" s="29" t="s">
        <v>84</v>
      </c>
      <c r="AY1072" s="30">
        <v>383</v>
      </c>
      <c r="AZ1072" s="30">
        <v>367.6</v>
      </c>
      <c r="BA1072" s="30">
        <v>297.89999999999998</v>
      </c>
      <c r="BB1072" s="30">
        <v>297.89999999999998</v>
      </c>
      <c r="BC1072" s="29"/>
      <c r="BD1072" s="29"/>
      <c r="BE1072" s="30">
        <v>77.34</v>
      </c>
      <c r="BF1072" s="30">
        <v>113.9</v>
      </c>
      <c r="BG1072" s="30">
        <v>0.42</v>
      </c>
      <c r="BH1072" s="30">
        <v>0.42</v>
      </c>
      <c r="BI1072" s="30">
        <v>3.5</v>
      </c>
      <c r="BJ1072" s="29"/>
      <c r="BK1072" s="29"/>
      <c r="BL1072" s="29"/>
      <c r="BM1072" s="29"/>
      <c r="BN1072" s="29"/>
      <c r="BO1072" s="29"/>
      <c r="BP1072" s="29"/>
      <c r="BQ1072" s="30">
        <v>0.47</v>
      </c>
      <c r="BR1072" s="30">
        <v>0.47</v>
      </c>
      <c r="BS1072" s="30">
        <v>77.209999999999994</v>
      </c>
      <c r="BT1072" s="29"/>
      <c r="BU1072" s="29"/>
      <c r="BV1072" s="30">
        <v>0</v>
      </c>
      <c r="BW1072" s="28">
        <v>828</v>
      </c>
      <c r="BX1072" s="33">
        <f t="shared" si="117"/>
        <v>239.51591999999999</v>
      </c>
      <c r="BY1072" s="34">
        <f>IF(COUNTIF($G$2:G1072,G1072)=1,1,0)</f>
        <v>1</v>
      </c>
      <c r="BZ1072" s="34">
        <f t="shared" si="118"/>
        <v>1</v>
      </c>
      <c r="CA1072" s="28" t="s">
        <v>3405</v>
      </c>
      <c r="CB1072" s="34" t="b">
        <f t="shared" si="123"/>
        <v>0</v>
      </c>
      <c r="CC1072" s="34" t="b">
        <f t="shared" si="119"/>
        <v>0</v>
      </c>
      <c r="CD1072" s="34" t="b">
        <f t="array" ref="CD1072">ISNUMBER(SEARCH("Touch Screen",$AJ1072))</f>
        <v>0</v>
      </c>
      <c r="CE1072" s="34"/>
      <c r="CF1072" s="34"/>
      <c r="CG1072" s="32">
        <v>68</v>
      </c>
      <c r="CH1072" s="28">
        <v>0</v>
      </c>
      <c r="CI1072" s="33">
        <f>('2. AC Monitors'!$A$8*'1. Version 7 Dataset'!$R1072)+('1. Version 7 Dataset'!$V1072*'2. AC Monitors'!$B$8)+'2. AC Monitors'!$C$8</f>
        <v>172.45174</v>
      </c>
      <c r="CJ1072" s="35">
        <f>BX1072-('2. AC Monitors'!$B$8*V1072)</f>
        <v>230.69592</v>
      </c>
      <c r="CK1072" s="33">
        <f>IF($CH1072=0,CJ1072,CJ1072-('2. AC Monitors'!$A$15*'1. Version 7 Dataset'!$CG1072))</f>
        <v>230.69592</v>
      </c>
      <c r="CL1072" s="33">
        <f>IF($CC1072=TRUE,'1. Version 7 Dataset'!CK1072-($CI1072*'2. AC Monitors'!$B$15),'1. Version 7 Dataset'!CK1072)</f>
        <v>230.69592</v>
      </c>
      <c r="CM1072" s="33">
        <f>IF($CD1072=TRUE,CL1072-($CI1072*'2. AC Monitors'!$D$15),CL1072)</f>
        <v>230.69592</v>
      </c>
      <c r="CN1072" s="33">
        <f>IF($CB1072=TRUE,CM1072-($CI1072*'2. AC Monitors'!$E$15),CM1072)</f>
        <v>230.69592</v>
      </c>
      <c r="CO1072" s="33">
        <f>IF($CA1072="DC",CN1072+(CI1072*(1-'2. AC Monitors'!$D$21)),CN1072)</f>
        <v>230.69592</v>
      </c>
      <c r="CP1072" s="35">
        <f>('2. AC Monitors'!$A$8*'1. Version 7 Dataset'!$R1072)+'2. AC Monitors'!$C$8</f>
        <v>163.63174000000001</v>
      </c>
      <c r="CQ1072" s="35">
        <f t="shared" si="120"/>
        <v>0</v>
      </c>
      <c r="CR1072" s="33">
        <f>(IF(CD1072=TRUE,CI1072+(CI1072*'2. AC Monitors'!$D$15),'1. Version 7 Dataset'!CI1072))*0.85</f>
        <v>146.583979</v>
      </c>
      <c r="CS1072" s="35">
        <f t="shared" si="121"/>
        <v>0</v>
      </c>
      <c r="CT1072" s="35">
        <f>($AZ1072*$R1072*'3. Signage Displays'!$A$7)+'3. Signage Displays'!$B$7*TANH('3. Signage Displays'!$C$7*('1. Version 7 Dataset'!$R1072+'3. Signage Displays'!$D$7)+'3. Signage Displays'!$E$7)+'3. Signage Displays'!$F$7</f>
        <v>103.01831690815501</v>
      </c>
      <c r="CU1072" s="36">
        <f>($AZ1072*$R1072*'3. Signage Displays'!$A$7)</f>
        <v>18.757451680000006</v>
      </c>
      <c r="CV1072" s="37">
        <f>BE1072-(AZ1072*R1072*'3. Signage Displays'!$A$7)</f>
        <v>58.582548320000001</v>
      </c>
      <c r="CW1072" s="37">
        <f>IF(CC1072=TRUE,CV1072-(CT1072*'3. Signage Displays'!$A$12),CV1072)</f>
        <v>58.582548320000001</v>
      </c>
      <c r="CX1072" s="38">
        <f>'3. Signage Displays'!$B$7*TANH('3. Signage Displays'!$C$7*('1. Version 7 Dataset'!R1072+'3. Signage Displays'!$D$7)+'3. Signage Displays'!$E$7)+'3. Signage Displays'!$F$7</f>
        <v>84.260865228155012</v>
      </c>
      <c r="CY1072" s="28">
        <f t="shared" si="122"/>
        <v>1</v>
      </c>
    </row>
    <row r="1073" spans="1:103" s="17" customFormat="1" ht="19.5" customHeight="1">
      <c r="A1073" s="28">
        <v>830</v>
      </c>
      <c r="B1073" s="29" t="s">
        <v>1871</v>
      </c>
      <c r="C1073" s="29" t="s">
        <v>2204</v>
      </c>
      <c r="D1073" s="29" t="s">
        <v>2205</v>
      </c>
      <c r="E1073" s="29" t="s">
        <v>1873</v>
      </c>
      <c r="F1073" s="29" t="s">
        <v>2204</v>
      </c>
      <c r="G1073" s="29" t="s">
        <v>2205</v>
      </c>
      <c r="H1073" s="29" t="s">
        <v>2206</v>
      </c>
      <c r="I1073" s="29" t="s">
        <v>554</v>
      </c>
      <c r="J1073" s="29" t="s">
        <v>79</v>
      </c>
      <c r="K1073" s="29"/>
      <c r="L1073" s="29" t="s">
        <v>80</v>
      </c>
      <c r="M1073" s="29"/>
      <c r="N1073" s="30">
        <v>1400</v>
      </c>
      <c r="O1073" s="30">
        <v>26.8</v>
      </c>
      <c r="P1073" s="30">
        <v>47.6</v>
      </c>
      <c r="Q1073" s="31">
        <v>54.6</v>
      </c>
      <c r="R1073" s="30">
        <v>1275.67</v>
      </c>
      <c r="S1073" s="30">
        <v>1.78</v>
      </c>
      <c r="T1073" s="30">
        <v>1080</v>
      </c>
      <c r="U1073" s="30">
        <v>1920</v>
      </c>
      <c r="V1073" s="32">
        <v>2.1</v>
      </c>
      <c r="W1073" s="30">
        <v>1625</v>
      </c>
      <c r="X1073" s="30">
        <v>60</v>
      </c>
      <c r="Y1073" s="30">
        <v>72</v>
      </c>
      <c r="Z1073" s="29" t="s">
        <v>150</v>
      </c>
      <c r="AA1073" s="29" t="s">
        <v>86</v>
      </c>
      <c r="AB1073" s="29"/>
      <c r="AC1073" s="29"/>
      <c r="AD1073" s="29" t="s">
        <v>84</v>
      </c>
      <c r="AE1073" s="29" t="s">
        <v>83</v>
      </c>
      <c r="AF1073" s="29" t="s">
        <v>2207</v>
      </c>
      <c r="AG1073" s="29" t="s">
        <v>1896</v>
      </c>
      <c r="AH1073" s="29" t="s">
        <v>2081</v>
      </c>
      <c r="AI1073" s="29"/>
      <c r="AJ1073" s="29" t="s">
        <v>737</v>
      </c>
      <c r="AK1073" s="29" t="s">
        <v>737</v>
      </c>
      <c r="AL1073" s="29" t="s">
        <v>87</v>
      </c>
      <c r="AM1073" s="29" t="s">
        <v>1896</v>
      </c>
      <c r="AN1073" s="29" t="s">
        <v>86</v>
      </c>
      <c r="AO1073" s="29" t="s">
        <v>86</v>
      </c>
      <c r="AP1073" s="29" t="s">
        <v>563</v>
      </c>
      <c r="AQ1073" s="29" t="s">
        <v>96</v>
      </c>
      <c r="AR1073" s="29"/>
      <c r="AS1073" s="29" t="s">
        <v>84</v>
      </c>
      <c r="AT1073" s="29" t="s">
        <v>121</v>
      </c>
      <c r="AU1073" s="29"/>
      <c r="AV1073" s="29"/>
      <c r="AW1073" s="29" t="s">
        <v>84</v>
      </c>
      <c r="AX1073" s="29" t="s">
        <v>84</v>
      </c>
      <c r="AY1073" s="30">
        <v>595</v>
      </c>
      <c r="AZ1073" s="30">
        <v>600</v>
      </c>
      <c r="BA1073" s="30">
        <v>432</v>
      </c>
      <c r="BB1073" s="30">
        <v>432</v>
      </c>
      <c r="BC1073" s="29"/>
      <c r="BD1073" s="29"/>
      <c r="BE1073" s="30">
        <v>122.87</v>
      </c>
      <c r="BF1073" s="30">
        <v>125.7</v>
      </c>
      <c r="BG1073" s="30">
        <v>0.35</v>
      </c>
      <c r="BH1073" s="30">
        <v>0.35</v>
      </c>
      <c r="BI1073" s="30">
        <v>3.5</v>
      </c>
      <c r="BJ1073" s="29"/>
      <c r="BK1073" s="29"/>
      <c r="BL1073" s="29"/>
      <c r="BM1073" s="29"/>
      <c r="BN1073" s="29"/>
      <c r="BO1073" s="29"/>
      <c r="BP1073" s="29"/>
      <c r="BQ1073" s="30">
        <v>0.43</v>
      </c>
      <c r="BR1073" s="30">
        <v>0.43</v>
      </c>
      <c r="BS1073" s="30">
        <v>128.54</v>
      </c>
      <c r="BT1073" s="29"/>
      <c r="BU1073" s="29"/>
      <c r="BV1073" s="30">
        <v>0</v>
      </c>
      <c r="BW1073" s="28">
        <v>830</v>
      </c>
      <c r="BX1073" s="33">
        <f t="shared" si="117"/>
        <v>378.71231999999998</v>
      </c>
      <c r="BY1073" s="34">
        <f>IF(COUNTIF($G$2:G1073,G1073)=1,1,0)</f>
        <v>1</v>
      </c>
      <c r="BZ1073" s="34">
        <f t="shared" si="118"/>
        <v>1</v>
      </c>
      <c r="CA1073" s="28" t="s">
        <v>3405</v>
      </c>
      <c r="CB1073" s="34" t="b">
        <f t="shared" si="123"/>
        <v>0</v>
      </c>
      <c r="CC1073" s="34" t="b">
        <f t="shared" si="119"/>
        <v>0</v>
      </c>
      <c r="CD1073" s="34" t="b">
        <f t="array" ref="CD1073">ISNUMBER(SEARCH("Touch Screen",$AJ1073))</f>
        <v>0</v>
      </c>
      <c r="CE1073" s="34"/>
      <c r="CF1073" s="34"/>
      <c r="CG1073" s="32">
        <v>72</v>
      </c>
      <c r="CH1073" s="28">
        <v>0</v>
      </c>
      <c r="CI1073" s="33">
        <f>('2. AC Monitors'!$A$8*'1. Version 7 Dataset'!$R1073)+('1. Version 7 Dataset'!$V1073*'2. AC Monitors'!$B$8)+'2. AC Monitors'!$C$8</f>
        <v>172.45174</v>
      </c>
      <c r="CJ1073" s="35">
        <f>BX1073-('2. AC Monitors'!$B$8*V1073)</f>
        <v>369.89231999999998</v>
      </c>
      <c r="CK1073" s="33">
        <f>IF($CH1073=0,CJ1073,CJ1073-('2. AC Monitors'!$A$15*'1. Version 7 Dataset'!$CG1073))</f>
        <v>369.89231999999998</v>
      </c>
      <c r="CL1073" s="33">
        <f>IF($CC1073=TRUE,'1. Version 7 Dataset'!CK1073-($CI1073*'2. AC Monitors'!$B$15),'1. Version 7 Dataset'!CK1073)</f>
        <v>369.89231999999998</v>
      </c>
      <c r="CM1073" s="33">
        <f>IF($CD1073=TRUE,CL1073-($CI1073*'2. AC Monitors'!$D$15),CL1073)</f>
        <v>369.89231999999998</v>
      </c>
      <c r="CN1073" s="33">
        <f>IF($CB1073=TRUE,CM1073-($CI1073*'2. AC Monitors'!$E$15),CM1073)</f>
        <v>369.89231999999998</v>
      </c>
      <c r="CO1073" s="33">
        <f>IF($CA1073="DC",CN1073+(CI1073*(1-'2. AC Monitors'!$D$21)),CN1073)</f>
        <v>369.89231999999998</v>
      </c>
      <c r="CP1073" s="35">
        <f>('2. AC Monitors'!$A$8*'1. Version 7 Dataset'!$R1073)+'2. AC Monitors'!$C$8</f>
        <v>163.63174000000001</v>
      </c>
      <c r="CQ1073" s="35">
        <f t="shared" si="120"/>
        <v>0</v>
      </c>
      <c r="CR1073" s="33">
        <f>(IF(CD1073=TRUE,CI1073+(CI1073*'2. AC Monitors'!$D$15),'1. Version 7 Dataset'!CI1073))*0.85</f>
        <v>146.583979</v>
      </c>
      <c r="CS1073" s="35">
        <f t="shared" si="121"/>
        <v>0</v>
      </c>
      <c r="CT1073" s="35">
        <f>($AZ1073*$R1073*'3. Signage Displays'!$A$7)+'3. Signage Displays'!$B$7*TANH('3. Signage Displays'!$C$7*('1. Version 7 Dataset'!$R1073+'3. Signage Displays'!$D$7)+'3. Signage Displays'!$E$7)+'3. Signage Displays'!$F$7</f>
        <v>114.87694522815502</v>
      </c>
      <c r="CU1073" s="36">
        <f>($AZ1073*$R1073*'3. Signage Displays'!$A$7)</f>
        <v>30.616080000000004</v>
      </c>
      <c r="CV1073" s="37">
        <f>BE1073-(AZ1073*R1073*'3. Signage Displays'!$A$7)</f>
        <v>92.253919999999994</v>
      </c>
      <c r="CW1073" s="37">
        <f>IF(CC1073=TRUE,CV1073-(CT1073*'3. Signage Displays'!$A$12),CV1073)</f>
        <v>92.253919999999994</v>
      </c>
      <c r="CX1073" s="38">
        <f>'3. Signage Displays'!$B$7*TANH('3. Signage Displays'!$C$7*('1. Version 7 Dataset'!R1073+'3. Signage Displays'!$D$7)+'3. Signage Displays'!$E$7)+'3. Signage Displays'!$F$7</f>
        <v>84.260865228155012</v>
      </c>
      <c r="CY1073" s="28">
        <f t="shared" si="122"/>
        <v>0</v>
      </c>
    </row>
    <row r="1074" spans="1:103" s="17" customFormat="1" ht="19.5" customHeight="1">
      <c r="A1074" s="28">
        <v>831</v>
      </c>
      <c r="B1074" s="29" t="s">
        <v>1871</v>
      </c>
      <c r="C1074" s="29" t="s">
        <v>2213</v>
      </c>
      <c r="D1074" s="29" t="s">
        <v>2214</v>
      </c>
      <c r="E1074" s="29" t="s">
        <v>1873</v>
      </c>
      <c r="F1074" s="29" t="s">
        <v>2213</v>
      </c>
      <c r="G1074" s="29" t="s">
        <v>2214</v>
      </c>
      <c r="H1074" s="29" t="s">
        <v>2215</v>
      </c>
      <c r="I1074" s="29" t="s">
        <v>554</v>
      </c>
      <c r="J1074" s="29" t="s">
        <v>79</v>
      </c>
      <c r="K1074" s="29"/>
      <c r="L1074" s="29" t="s">
        <v>80</v>
      </c>
      <c r="M1074" s="29"/>
      <c r="N1074" s="30">
        <v>1300</v>
      </c>
      <c r="O1074" s="30">
        <v>31.6</v>
      </c>
      <c r="P1074" s="30">
        <v>56.2</v>
      </c>
      <c r="Q1074" s="31">
        <v>64.5</v>
      </c>
      <c r="R1074" s="30">
        <v>1779.09</v>
      </c>
      <c r="S1074" s="30">
        <v>1.78</v>
      </c>
      <c r="T1074" s="30">
        <v>1080</v>
      </c>
      <c r="U1074" s="30">
        <v>1920</v>
      </c>
      <c r="V1074" s="32">
        <v>2.1</v>
      </c>
      <c r="W1074" s="30">
        <v>1166</v>
      </c>
      <c r="X1074" s="30">
        <v>60</v>
      </c>
      <c r="Y1074" s="30">
        <v>68</v>
      </c>
      <c r="Z1074" s="29" t="s">
        <v>150</v>
      </c>
      <c r="AA1074" s="29" t="s">
        <v>86</v>
      </c>
      <c r="AB1074" s="29"/>
      <c r="AC1074" s="29"/>
      <c r="AD1074" s="29" t="s">
        <v>84</v>
      </c>
      <c r="AE1074" s="29" t="s">
        <v>83</v>
      </c>
      <c r="AF1074" s="29" t="s">
        <v>2085</v>
      </c>
      <c r="AG1074" s="29" t="s">
        <v>1896</v>
      </c>
      <c r="AH1074" s="29" t="s">
        <v>2035</v>
      </c>
      <c r="AI1074" s="29"/>
      <c r="AJ1074" s="29" t="s">
        <v>737</v>
      </c>
      <c r="AK1074" s="29" t="s">
        <v>737</v>
      </c>
      <c r="AL1074" s="29" t="s">
        <v>102</v>
      </c>
      <c r="AM1074" s="29" t="s">
        <v>1896</v>
      </c>
      <c r="AN1074" s="29" t="s">
        <v>86</v>
      </c>
      <c r="AO1074" s="29" t="s">
        <v>86</v>
      </c>
      <c r="AP1074" s="29" t="s">
        <v>563</v>
      </c>
      <c r="AQ1074" s="29" t="s">
        <v>96</v>
      </c>
      <c r="AR1074" s="29"/>
      <c r="AS1074" s="29" t="s">
        <v>84</v>
      </c>
      <c r="AT1074" s="29" t="s">
        <v>121</v>
      </c>
      <c r="AU1074" s="29"/>
      <c r="AV1074" s="29"/>
      <c r="AW1074" s="29" t="s">
        <v>84</v>
      </c>
      <c r="AX1074" s="29" t="s">
        <v>84</v>
      </c>
      <c r="AY1074" s="30">
        <v>340</v>
      </c>
      <c r="AZ1074" s="30">
        <v>342.8</v>
      </c>
      <c r="BA1074" s="30">
        <v>257.3</v>
      </c>
      <c r="BB1074" s="30">
        <v>257.3</v>
      </c>
      <c r="BC1074" s="29"/>
      <c r="BD1074" s="29"/>
      <c r="BE1074" s="30">
        <v>87.38</v>
      </c>
      <c r="BF1074" s="30">
        <v>135</v>
      </c>
      <c r="BG1074" s="30">
        <v>0.39</v>
      </c>
      <c r="BH1074" s="30">
        <v>0.39</v>
      </c>
      <c r="BI1074" s="30">
        <v>3.5</v>
      </c>
      <c r="BJ1074" s="29"/>
      <c r="BK1074" s="29"/>
      <c r="BL1074" s="29"/>
      <c r="BM1074" s="29"/>
      <c r="BN1074" s="29"/>
      <c r="BO1074" s="29"/>
      <c r="BP1074" s="29"/>
      <c r="BQ1074" s="30">
        <v>0.41</v>
      </c>
      <c r="BR1074" s="30">
        <v>0.41</v>
      </c>
      <c r="BS1074" s="30">
        <v>85.85</v>
      </c>
      <c r="BT1074" s="29"/>
      <c r="BU1074" s="29"/>
      <c r="BV1074" s="30">
        <v>0</v>
      </c>
      <c r="BW1074" s="28">
        <v>831</v>
      </c>
      <c r="BX1074" s="33">
        <f t="shared" si="117"/>
        <v>270.12773999999996</v>
      </c>
      <c r="BY1074" s="34">
        <f>IF(COUNTIF($G$2:G1074,G1074)=1,1,0)</f>
        <v>1</v>
      </c>
      <c r="BZ1074" s="34">
        <f t="shared" si="118"/>
        <v>1</v>
      </c>
      <c r="CA1074" s="28" t="s">
        <v>3405</v>
      </c>
      <c r="CB1074" s="34" t="b">
        <f t="shared" si="123"/>
        <v>0</v>
      </c>
      <c r="CC1074" s="34" t="b">
        <f t="shared" si="119"/>
        <v>0</v>
      </c>
      <c r="CD1074" s="34" t="b">
        <f t="array" ref="CD1074">ISNUMBER(SEARCH("Touch Screen",$AJ1074))</f>
        <v>0</v>
      </c>
      <c r="CE1074" s="34"/>
      <c r="CF1074" s="34"/>
      <c r="CG1074" s="32">
        <v>68</v>
      </c>
      <c r="CH1074" s="28">
        <v>0</v>
      </c>
      <c r="CI1074" s="33">
        <f>('2. AC Monitors'!$A$8*'1. Version 7 Dataset'!$R1074)+('1. Version 7 Dataset'!$V1074*'2. AC Monitors'!$B$8)+'2. AC Monitors'!$C$8</f>
        <v>233.86897999999997</v>
      </c>
      <c r="CJ1074" s="35">
        <f>BX1074-('2. AC Monitors'!$B$8*V1074)</f>
        <v>261.30773999999997</v>
      </c>
      <c r="CK1074" s="33">
        <f>IF($CH1074=0,CJ1074,CJ1074-('2. AC Monitors'!$A$15*'1. Version 7 Dataset'!$CG1074))</f>
        <v>261.30773999999997</v>
      </c>
      <c r="CL1074" s="33">
        <f>IF($CC1074=TRUE,'1. Version 7 Dataset'!CK1074-($CI1074*'2. AC Monitors'!$B$15),'1. Version 7 Dataset'!CK1074)</f>
        <v>261.30773999999997</v>
      </c>
      <c r="CM1074" s="33">
        <f>IF($CD1074=TRUE,CL1074-($CI1074*'2. AC Monitors'!$D$15),CL1074)</f>
        <v>261.30773999999997</v>
      </c>
      <c r="CN1074" s="33">
        <f>IF($CB1074=TRUE,CM1074-($CI1074*'2. AC Monitors'!$E$15),CM1074)</f>
        <v>261.30773999999997</v>
      </c>
      <c r="CO1074" s="33">
        <f>IF($CA1074="DC",CN1074+(CI1074*(1-'2. AC Monitors'!$D$21)),CN1074)</f>
        <v>261.30773999999997</v>
      </c>
      <c r="CP1074" s="35">
        <f>('2. AC Monitors'!$A$8*'1. Version 7 Dataset'!$R1074)+'2. AC Monitors'!$C$8</f>
        <v>225.04897999999997</v>
      </c>
      <c r="CQ1074" s="35">
        <f t="shared" si="120"/>
        <v>0</v>
      </c>
      <c r="CR1074" s="33">
        <f>(IF(CD1074=TRUE,CI1074+(CI1074*'2. AC Monitors'!$D$15),'1. Version 7 Dataset'!CI1074))*0.85</f>
        <v>198.78863299999998</v>
      </c>
      <c r="CS1074" s="35">
        <f t="shared" si="121"/>
        <v>0</v>
      </c>
      <c r="CT1074" s="35">
        <f>($AZ1074*$R1074*'3. Signage Displays'!$A$7)+'3. Signage Displays'!$B$7*TANH('3. Signage Displays'!$C$7*('1. Version 7 Dataset'!$R1074+'3. Signage Displays'!$D$7)+'3. Signage Displays'!$E$7)+'3. Signage Displays'!$F$7</f>
        <v>127.29468519488017</v>
      </c>
      <c r="CU1074" s="36">
        <f>($AZ1074*$R1074*'3. Signage Displays'!$A$7)</f>
        <v>24.394882080000002</v>
      </c>
      <c r="CV1074" s="37">
        <f>BE1074-(AZ1074*R1074*'3. Signage Displays'!$A$7)</f>
        <v>62.985117919999993</v>
      </c>
      <c r="CW1074" s="37">
        <f>IF(CC1074=TRUE,CV1074-(CT1074*'3. Signage Displays'!$A$12),CV1074)</f>
        <v>62.985117919999993</v>
      </c>
      <c r="CX1074" s="38">
        <f>'3. Signage Displays'!$B$7*TANH('3. Signage Displays'!$C$7*('1. Version 7 Dataset'!R1074+'3. Signage Displays'!$D$7)+'3. Signage Displays'!$E$7)+'3. Signage Displays'!$F$7</f>
        <v>102.89980311488017</v>
      </c>
      <c r="CY1074" s="28">
        <f t="shared" si="122"/>
        <v>1</v>
      </c>
    </row>
    <row r="1075" spans="1:103" s="17" customFormat="1" ht="19.5" customHeight="1">
      <c r="A1075" s="28">
        <v>908</v>
      </c>
      <c r="B1075" s="29" t="s">
        <v>1871</v>
      </c>
      <c r="C1075" s="29" t="s">
        <v>2124</v>
      </c>
      <c r="D1075" s="29" t="s">
        <v>2125</v>
      </c>
      <c r="E1075" s="29" t="s">
        <v>1873</v>
      </c>
      <c r="F1075" s="29" t="s">
        <v>2124</v>
      </c>
      <c r="G1075" s="29" t="s">
        <v>2125</v>
      </c>
      <c r="H1075" s="29" t="s">
        <v>2126</v>
      </c>
      <c r="I1075" s="29" t="s">
        <v>554</v>
      </c>
      <c r="J1075" s="29" t="s">
        <v>79</v>
      </c>
      <c r="K1075" s="29"/>
      <c r="L1075" s="29" t="s">
        <v>80</v>
      </c>
      <c r="M1075" s="29"/>
      <c r="N1075" s="30">
        <v>1000</v>
      </c>
      <c r="O1075" s="30">
        <v>23.8</v>
      </c>
      <c r="P1075" s="30">
        <v>42.3</v>
      </c>
      <c r="Q1075" s="31">
        <v>48.5</v>
      </c>
      <c r="R1075" s="30">
        <v>1005.27</v>
      </c>
      <c r="S1075" s="30">
        <v>1.78</v>
      </c>
      <c r="T1075" s="30">
        <v>1080</v>
      </c>
      <c r="U1075" s="30">
        <v>1920</v>
      </c>
      <c r="V1075" s="32">
        <v>2.1</v>
      </c>
      <c r="W1075" s="30">
        <v>2063</v>
      </c>
      <c r="X1075" s="30">
        <v>60</v>
      </c>
      <c r="Y1075" s="30">
        <v>68</v>
      </c>
      <c r="Z1075" s="29" t="s">
        <v>150</v>
      </c>
      <c r="AA1075" s="29" t="s">
        <v>86</v>
      </c>
      <c r="AB1075" s="29"/>
      <c r="AC1075" s="29"/>
      <c r="AD1075" s="29" t="s">
        <v>84</v>
      </c>
      <c r="AE1075" s="29" t="s">
        <v>83</v>
      </c>
      <c r="AF1075" s="29" t="s">
        <v>2085</v>
      </c>
      <c r="AG1075" s="29" t="s">
        <v>1896</v>
      </c>
      <c r="AH1075" s="29" t="s">
        <v>2035</v>
      </c>
      <c r="AI1075" s="29"/>
      <c r="AJ1075" s="29" t="s">
        <v>737</v>
      </c>
      <c r="AK1075" s="29" t="s">
        <v>737</v>
      </c>
      <c r="AL1075" s="29" t="s">
        <v>102</v>
      </c>
      <c r="AM1075" s="29" t="s">
        <v>1896</v>
      </c>
      <c r="AN1075" s="29" t="s">
        <v>86</v>
      </c>
      <c r="AO1075" s="29" t="s">
        <v>86</v>
      </c>
      <c r="AP1075" s="29" t="s">
        <v>563</v>
      </c>
      <c r="AQ1075" s="29" t="s">
        <v>96</v>
      </c>
      <c r="AR1075" s="29"/>
      <c r="AS1075" s="29" t="s">
        <v>84</v>
      </c>
      <c r="AT1075" s="29" t="s">
        <v>121</v>
      </c>
      <c r="AU1075" s="29"/>
      <c r="AV1075" s="29"/>
      <c r="AW1075" s="29" t="s">
        <v>84</v>
      </c>
      <c r="AX1075" s="29" t="s">
        <v>84</v>
      </c>
      <c r="AY1075" s="30">
        <v>255</v>
      </c>
      <c r="AZ1075" s="30">
        <v>286.2</v>
      </c>
      <c r="BA1075" s="30">
        <v>245.3</v>
      </c>
      <c r="BB1075" s="30">
        <v>245.3</v>
      </c>
      <c r="BC1075" s="29"/>
      <c r="BD1075" s="29"/>
      <c r="BE1075" s="30">
        <v>60.85</v>
      </c>
      <c r="BF1075" s="30">
        <v>93.4</v>
      </c>
      <c r="BG1075" s="30">
        <v>0.32</v>
      </c>
      <c r="BH1075" s="30">
        <v>0.32</v>
      </c>
      <c r="BI1075" s="30">
        <v>3.5</v>
      </c>
      <c r="BJ1075" s="29"/>
      <c r="BK1075" s="29"/>
      <c r="BL1075" s="29"/>
      <c r="BM1075" s="29"/>
      <c r="BN1075" s="29"/>
      <c r="BO1075" s="29"/>
      <c r="BP1075" s="29"/>
      <c r="BQ1075" s="30">
        <v>0.37</v>
      </c>
      <c r="BR1075" s="30">
        <v>0.37</v>
      </c>
      <c r="BS1075" s="30">
        <v>61.61</v>
      </c>
      <c r="BT1075" s="29"/>
      <c r="BU1075" s="29"/>
      <c r="BV1075" s="30">
        <v>0</v>
      </c>
      <c r="BW1075" s="28">
        <v>908</v>
      </c>
      <c r="BX1075" s="33">
        <f t="shared" si="117"/>
        <v>188.38817999999998</v>
      </c>
      <c r="BY1075" s="34">
        <f>IF(COUNTIF($G$2:G1075,G1075)=1,1,0)</f>
        <v>1</v>
      </c>
      <c r="BZ1075" s="34">
        <f t="shared" si="118"/>
        <v>1</v>
      </c>
      <c r="CA1075" s="28" t="s">
        <v>3405</v>
      </c>
      <c r="CB1075" s="34" t="b">
        <f t="shared" si="123"/>
        <v>0</v>
      </c>
      <c r="CC1075" s="34" t="b">
        <f t="shared" si="119"/>
        <v>0</v>
      </c>
      <c r="CD1075" s="34" t="b">
        <f t="array" ref="CD1075">ISNUMBER(SEARCH("Touch Screen",$AJ1075))</f>
        <v>0</v>
      </c>
      <c r="CE1075" s="34"/>
      <c r="CF1075" s="34"/>
      <c r="CG1075" s="32">
        <v>68</v>
      </c>
      <c r="CH1075" s="28">
        <v>0</v>
      </c>
      <c r="CI1075" s="33">
        <f>('2. AC Monitors'!$A$8*'1. Version 7 Dataset'!$R1075)+('1. Version 7 Dataset'!$V1075*'2. AC Monitors'!$B$8)+'2. AC Monitors'!$C$8</f>
        <v>139.46294</v>
      </c>
      <c r="CJ1075" s="35">
        <f>BX1075-('2. AC Monitors'!$B$8*V1075)</f>
        <v>179.56817999999998</v>
      </c>
      <c r="CK1075" s="33">
        <f>IF($CH1075=0,CJ1075,CJ1075-('2. AC Monitors'!$A$15*'1. Version 7 Dataset'!$CG1075))</f>
        <v>179.56817999999998</v>
      </c>
      <c r="CL1075" s="33">
        <f>IF($CC1075=TRUE,'1. Version 7 Dataset'!CK1075-($CI1075*'2. AC Monitors'!$B$15),'1. Version 7 Dataset'!CK1075)</f>
        <v>179.56817999999998</v>
      </c>
      <c r="CM1075" s="33">
        <f>IF($CD1075=TRUE,CL1075-($CI1075*'2. AC Monitors'!$D$15),CL1075)</f>
        <v>179.56817999999998</v>
      </c>
      <c r="CN1075" s="33">
        <f>IF($CB1075=TRUE,CM1075-($CI1075*'2. AC Monitors'!$E$15),CM1075)</f>
        <v>179.56817999999998</v>
      </c>
      <c r="CO1075" s="33">
        <f>IF($CA1075="DC",CN1075+(CI1075*(1-'2. AC Monitors'!$D$21)),CN1075)</f>
        <v>179.56817999999998</v>
      </c>
      <c r="CP1075" s="35">
        <f>('2. AC Monitors'!$A$8*'1. Version 7 Dataset'!$R1075)+'2. AC Monitors'!$C$8</f>
        <v>130.64294000000001</v>
      </c>
      <c r="CQ1075" s="35">
        <f t="shared" si="120"/>
        <v>0</v>
      </c>
      <c r="CR1075" s="33">
        <f>(IF(CD1075=TRUE,CI1075+(CI1075*'2. AC Monitors'!$D$15),'1. Version 7 Dataset'!CI1075))*0.85</f>
        <v>118.543499</v>
      </c>
      <c r="CS1075" s="35">
        <f t="shared" si="121"/>
        <v>0</v>
      </c>
      <c r="CT1075" s="35">
        <f>($AZ1075*$R1075*'3. Signage Displays'!$A$7)+'3. Signage Displays'!$B$7*TANH('3. Signage Displays'!$C$7*('1. Version 7 Dataset'!$R1075+'3. Signage Displays'!$D$7)+'3. Signage Displays'!$E$7)+'3. Signage Displays'!$F$7</f>
        <v>83.375855724279631</v>
      </c>
      <c r="CU1075" s="36">
        <f>($AZ1075*$R1075*'3. Signage Displays'!$A$7)</f>
        <v>11.50833096</v>
      </c>
      <c r="CV1075" s="37">
        <f>BE1075-(AZ1075*R1075*'3. Signage Displays'!$A$7)</f>
        <v>49.341669039999999</v>
      </c>
      <c r="CW1075" s="37">
        <f>IF(CC1075=TRUE,CV1075-(CT1075*'3. Signage Displays'!$A$12),CV1075)</f>
        <v>49.341669039999999</v>
      </c>
      <c r="CX1075" s="38">
        <f>'3. Signage Displays'!$B$7*TANH('3. Signage Displays'!$C$7*('1. Version 7 Dataset'!R1075+'3. Signage Displays'!$D$7)+'3. Signage Displays'!$E$7)+'3. Signage Displays'!$F$7</f>
        <v>71.867524764279622</v>
      </c>
      <c r="CY1075" s="28">
        <f t="shared" si="122"/>
        <v>1</v>
      </c>
    </row>
    <row r="1076" spans="1:103" s="17" customFormat="1" ht="19.5" customHeight="1">
      <c r="A1076" s="28">
        <v>909</v>
      </c>
      <c r="B1076" s="29" t="s">
        <v>1871</v>
      </c>
      <c r="C1076" s="29" t="s">
        <v>2176</v>
      </c>
      <c r="D1076" s="29" t="s">
        <v>2177</v>
      </c>
      <c r="E1076" s="29" t="s">
        <v>1873</v>
      </c>
      <c r="F1076" s="29" t="s">
        <v>2176</v>
      </c>
      <c r="G1076" s="29" t="s">
        <v>2177</v>
      </c>
      <c r="H1076" s="29" t="s">
        <v>2178</v>
      </c>
      <c r="I1076" s="29" t="s">
        <v>554</v>
      </c>
      <c r="J1076" s="29" t="s">
        <v>79</v>
      </c>
      <c r="K1076" s="29"/>
      <c r="L1076" s="29" t="s">
        <v>80</v>
      </c>
      <c r="M1076" s="29"/>
      <c r="N1076" s="30">
        <v>1000</v>
      </c>
      <c r="O1076" s="30">
        <v>26.8</v>
      </c>
      <c r="P1076" s="30">
        <v>47.6</v>
      </c>
      <c r="Q1076" s="31">
        <v>54.6</v>
      </c>
      <c r="R1076" s="30">
        <v>1275.67</v>
      </c>
      <c r="S1076" s="30">
        <v>1.78</v>
      </c>
      <c r="T1076" s="30">
        <v>1080</v>
      </c>
      <c r="U1076" s="30">
        <v>1920</v>
      </c>
      <c r="V1076" s="32">
        <v>2.1</v>
      </c>
      <c r="W1076" s="30">
        <v>1626</v>
      </c>
      <c r="X1076" s="30">
        <v>60</v>
      </c>
      <c r="Y1076" s="30">
        <v>68</v>
      </c>
      <c r="Z1076" s="29" t="s">
        <v>150</v>
      </c>
      <c r="AA1076" s="29" t="s">
        <v>86</v>
      </c>
      <c r="AB1076" s="29"/>
      <c r="AC1076" s="29"/>
      <c r="AD1076" s="29" t="s">
        <v>84</v>
      </c>
      <c r="AE1076" s="29" t="s">
        <v>83</v>
      </c>
      <c r="AF1076" s="29" t="s">
        <v>2085</v>
      </c>
      <c r="AG1076" s="29" t="s">
        <v>1896</v>
      </c>
      <c r="AH1076" s="29" t="s">
        <v>2035</v>
      </c>
      <c r="AI1076" s="29"/>
      <c r="AJ1076" s="29" t="s">
        <v>737</v>
      </c>
      <c r="AK1076" s="29" t="s">
        <v>737</v>
      </c>
      <c r="AL1076" s="29" t="s">
        <v>102</v>
      </c>
      <c r="AM1076" s="29" t="s">
        <v>1896</v>
      </c>
      <c r="AN1076" s="29" t="s">
        <v>86</v>
      </c>
      <c r="AO1076" s="29" t="s">
        <v>86</v>
      </c>
      <c r="AP1076" s="29" t="s">
        <v>563</v>
      </c>
      <c r="AQ1076" s="29" t="s">
        <v>96</v>
      </c>
      <c r="AR1076" s="29"/>
      <c r="AS1076" s="29" t="s">
        <v>84</v>
      </c>
      <c r="AT1076" s="29" t="s">
        <v>121</v>
      </c>
      <c r="AU1076" s="29"/>
      <c r="AV1076" s="29"/>
      <c r="AW1076" s="29" t="s">
        <v>84</v>
      </c>
      <c r="AX1076" s="29" t="s">
        <v>84</v>
      </c>
      <c r="AY1076" s="30">
        <v>255</v>
      </c>
      <c r="AZ1076" s="30">
        <v>302.7</v>
      </c>
      <c r="BA1076" s="30">
        <v>259.3</v>
      </c>
      <c r="BB1076" s="30">
        <v>259.3</v>
      </c>
      <c r="BC1076" s="29"/>
      <c r="BD1076" s="29"/>
      <c r="BE1076" s="30">
        <v>74.2</v>
      </c>
      <c r="BF1076" s="30">
        <v>110.6</v>
      </c>
      <c r="BG1076" s="30">
        <v>0.3</v>
      </c>
      <c r="BH1076" s="30">
        <v>0.3</v>
      </c>
      <c r="BI1076" s="30">
        <v>3.5</v>
      </c>
      <c r="BJ1076" s="29"/>
      <c r="BK1076" s="29"/>
      <c r="BL1076" s="29"/>
      <c r="BM1076" s="29"/>
      <c r="BN1076" s="29"/>
      <c r="BO1076" s="29"/>
      <c r="BP1076" s="29"/>
      <c r="BQ1076" s="30">
        <v>0.35</v>
      </c>
      <c r="BR1076" s="30">
        <v>0.35</v>
      </c>
      <c r="BS1076" s="30">
        <v>74.13</v>
      </c>
      <c r="BT1076" s="29"/>
      <c r="BU1076" s="29"/>
      <c r="BV1076" s="30">
        <v>0</v>
      </c>
      <c r="BW1076" s="28">
        <v>909</v>
      </c>
      <c r="BX1076" s="33">
        <f t="shared" si="117"/>
        <v>229.2054</v>
      </c>
      <c r="BY1076" s="34">
        <f>IF(COUNTIF($G$2:G1076,G1076)=1,1,0)</f>
        <v>1</v>
      </c>
      <c r="BZ1076" s="34">
        <f t="shared" si="118"/>
        <v>1</v>
      </c>
      <c r="CA1076" s="28" t="s">
        <v>3405</v>
      </c>
      <c r="CB1076" s="34" t="b">
        <f t="shared" si="123"/>
        <v>0</v>
      </c>
      <c r="CC1076" s="34" t="b">
        <f t="shared" si="119"/>
        <v>0</v>
      </c>
      <c r="CD1076" s="34" t="b">
        <f t="array" ref="CD1076">ISNUMBER(SEARCH("Touch Screen",$AJ1076))</f>
        <v>0</v>
      </c>
      <c r="CE1076" s="34"/>
      <c r="CF1076" s="34"/>
      <c r="CG1076" s="32">
        <v>68</v>
      </c>
      <c r="CH1076" s="28">
        <v>0</v>
      </c>
      <c r="CI1076" s="33">
        <f>('2. AC Monitors'!$A$8*'1. Version 7 Dataset'!$R1076)+('1. Version 7 Dataset'!$V1076*'2. AC Monitors'!$B$8)+'2. AC Monitors'!$C$8</f>
        <v>172.45174</v>
      </c>
      <c r="CJ1076" s="35">
        <f>BX1076-('2. AC Monitors'!$B$8*V1076)</f>
        <v>220.3854</v>
      </c>
      <c r="CK1076" s="33">
        <f>IF($CH1076=0,CJ1076,CJ1076-('2. AC Monitors'!$A$15*'1. Version 7 Dataset'!$CG1076))</f>
        <v>220.3854</v>
      </c>
      <c r="CL1076" s="33">
        <f>IF($CC1076=TRUE,'1. Version 7 Dataset'!CK1076-($CI1076*'2. AC Monitors'!$B$15),'1. Version 7 Dataset'!CK1076)</f>
        <v>220.3854</v>
      </c>
      <c r="CM1076" s="33">
        <f>IF($CD1076=TRUE,CL1076-($CI1076*'2. AC Monitors'!$D$15),CL1076)</f>
        <v>220.3854</v>
      </c>
      <c r="CN1076" s="33">
        <f>IF($CB1076=TRUE,CM1076-($CI1076*'2. AC Monitors'!$E$15),CM1076)</f>
        <v>220.3854</v>
      </c>
      <c r="CO1076" s="33">
        <f>IF($CA1076="DC",CN1076+(CI1076*(1-'2. AC Monitors'!$D$21)),CN1076)</f>
        <v>220.3854</v>
      </c>
      <c r="CP1076" s="35">
        <f>('2. AC Monitors'!$A$8*'1. Version 7 Dataset'!$R1076)+'2. AC Monitors'!$C$8</f>
        <v>163.63174000000001</v>
      </c>
      <c r="CQ1076" s="35">
        <f t="shared" si="120"/>
        <v>0</v>
      </c>
      <c r="CR1076" s="33">
        <f>(IF(CD1076=TRUE,CI1076+(CI1076*'2. AC Monitors'!$D$15),'1. Version 7 Dataset'!CI1076))*0.85</f>
        <v>146.583979</v>
      </c>
      <c r="CS1076" s="35">
        <f t="shared" si="121"/>
        <v>0</v>
      </c>
      <c r="CT1076" s="35">
        <f>($AZ1076*$R1076*'3. Signage Displays'!$A$7)+'3. Signage Displays'!$B$7*TANH('3. Signage Displays'!$C$7*('1. Version 7 Dataset'!$R1076+'3. Signage Displays'!$D$7)+'3. Signage Displays'!$E$7)+'3. Signage Displays'!$F$7</f>
        <v>99.706677588155017</v>
      </c>
      <c r="CU1076" s="36">
        <f>($AZ1076*$R1076*'3. Signage Displays'!$A$7)</f>
        <v>15.445812360000001</v>
      </c>
      <c r="CV1076" s="37">
        <f>BE1076-(AZ1076*R1076*'3. Signage Displays'!$A$7)</f>
        <v>58.754187639999998</v>
      </c>
      <c r="CW1076" s="37">
        <f>IF(CC1076=TRUE,CV1076-(CT1076*'3. Signage Displays'!$A$12),CV1076)</f>
        <v>58.754187639999998</v>
      </c>
      <c r="CX1076" s="38">
        <f>'3. Signage Displays'!$B$7*TANH('3. Signage Displays'!$C$7*('1. Version 7 Dataset'!R1076+'3. Signage Displays'!$D$7)+'3. Signage Displays'!$E$7)+'3. Signage Displays'!$F$7</f>
        <v>84.260865228155012</v>
      </c>
      <c r="CY1076" s="28">
        <f t="shared" si="122"/>
        <v>1</v>
      </c>
    </row>
    <row r="1077" spans="1:103" s="17" customFormat="1" ht="19.5" customHeight="1">
      <c r="A1077" s="28">
        <v>942</v>
      </c>
      <c r="B1077" s="29" t="s">
        <v>2231</v>
      </c>
      <c r="C1077" s="29" t="s">
        <v>2508</v>
      </c>
      <c r="D1077" s="29" t="s">
        <v>2508</v>
      </c>
      <c r="E1077" s="29" t="s">
        <v>2234</v>
      </c>
      <c r="F1077" s="29" t="s">
        <v>2508</v>
      </c>
      <c r="G1077" s="29" t="s">
        <v>2508</v>
      </c>
      <c r="H1077" s="29"/>
      <c r="I1077" s="29" t="s">
        <v>554</v>
      </c>
      <c r="J1077" s="29" t="s">
        <v>132</v>
      </c>
      <c r="K1077" s="29" t="s">
        <v>105</v>
      </c>
      <c r="L1077" s="29" t="s">
        <v>80</v>
      </c>
      <c r="M1077" s="29" t="s">
        <v>105</v>
      </c>
      <c r="N1077" s="30">
        <v>4000</v>
      </c>
      <c r="O1077" s="30">
        <v>31.6</v>
      </c>
      <c r="P1077" s="30">
        <v>56.2</v>
      </c>
      <c r="Q1077" s="31">
        <v>65</v>
      </c>
      <c r="R1077" s="30">
        <v>1779.11</v>
      </c>
      <c r="S1077" s="30">
        <v>1.78</v>
      </c>
      <c r="T1077" s="30">
        <v>1080</v>
      </c>
      <c r="U1077" s="30">
        <v>1920</v>
      </c>
      <c r="V1077" s="32">
        <v>2.1</v>
      </c>
      <c r="W1077" s="30">
        <v>1166</v>
      </c>
      <c r="X1077" s="30">
        <v>60</v>
      </c>
      <c r="Y1077" s="30">
        <v>34.200000000000003</v>
      </c>
      <c r="Z1077" s="29" t="s">
        <v>81</v>
      </c>
      <c r="AA1077" s="29" t="s">
        <v>86</v>
      </c>
      <c r="AB1077" s="29"/>
      <c r="AC1077" s="29"/>
      <c r="AD1077" s="29" t="s">
        <v>84</v>
      </c>
      <c r="AE1077" s="29" t="s">
        <v>83</v>
      </c>
      <c r="AF1077" s="29" t="s">
        <v>2509</v>
      </c>
      <c r="AG1077" s="29" t="s">
        <v>2510</v>
      </c>
      <c r="AH1077" s="29" t="s">
        <v>120</v>
      </c>
      <c r="AI1077" s="29" t="s">
        <v>105</v>
      </c>
      <c r="AJ1077" s="29" t="s">
        <v>120</v>
      </c>
      <c r="AK1077" s="29" t="s">
        <v>86</v>
      </c>
      <c r="AL1077" s="29" t="s">
        <v>87</v>
      </c>
      <c r="AM1077" s="29" t="s">
        <v>2510</v>
      </c>
      <c r="AN1077" s="29" t="s">
        <v>86</v>
      </c>
      <c r="AO1077" s="29" t="s">
        <v>86</v>
      </c>
      <c r="AP1077" s="29" t="s">
        <v>563</v>
      </c>
      <c r="AQ1077" s="29" t="s">
        <v>96</v>
      </c>
      <c r="AR1077" s="29" t="s">
        <v>105</v>
      </c>
      <c r="AS1077" s="29" t="s">
        <v>84</v>
      </c>
      <c r="AT1077" s="29" t="s">
        <v>89</v>
      </c>
      <c r="AU1077" s="29" t="s">
        <v>105</v>
      </c>
      <c r="AV1077" s="30">
        <v>1</v>
      </c>
      <c r="AW1077" s="29" t="s">
        <v>84</v>
      </c>
      <c r="AX1077" s="29" t="s">
        <v>84</v>
      </c>
      <c r="AY1077" s="30">
        <v>350</v>
      </c>
      <c r="AZ1077" s="30">
        <v>367.3</v>
      </c>
      <c r="BA1077" s="30">
        <v>277.7</v>
      </c>
      <c r="BB1077" s="30">
        <v>227.5</v>
      </c>
      <c r="BC1077" s="29"/>
      <c r="BD1077" s="29"/>
      <c r="BE1077" s="30">
        <v>122.01</v>
      </c>
      <c r="BF1077" s="30">
        <v>136.80000000000001</v>
      </c>
      <c r="BG1077" s="30">
        <v>0.3</v>
      </c>
      <c r="BH1077" s="29"/>
      <c r="BI1077" s="30">
        <v>0.5</v>
      </c>
      <c r="BJ1077" s="30">
        <v>0.3</v>
      </c>
      <c r="BK1077" s="29"/>
      <c r="BL1077" s="29"/>
      <c r="BM1077" s="29"/>
      <c r="BN1077" s="29"/>
      <c r="BO1077" s="29"/>
      <c r="BP1077" s="30">
        <v>0.4</v>
      </c>
      <c r="BQ1077" s="30">
        <v>0.4</v>
      </c>
      <c r="BR1077" s="29"/>
      <c r="BS1077" s="30">
        <v>124.49</v>
      </c>
      <c r="BT1077" s="29"/>
      <c r="BU1077" s="29"/>
      <c r="BV1077" s="30">
        <v>0</v>
      </c>
      <c r="BW1077" s="28">
        <v>942</v>
      </c>
      <c r="BX1077" s="33">
        <f t="shared" si="117"/>
        <v>375.79085999999995</v>
      </c>
      <c r="BY1077" s="34">
        <f>IF(COUNTIF($G$2:G1077,G1077)=1,1,0)</f>
        <v>1</v>
      </c>
      <c r="BZ1077" s="34">
        <f t="shared" si="118"/>
        <v>1</v>
      </c>
      <c r="CA1077" s="28" t="s">
        <v>3405</v>
      </c>
      <c r="CB1077" s="34" t="b">
        <f t="shared" si="123"/>
        <v>0</v>
      </c>
      <c r="CC1077" s="34" t="b">
        <f t="shared" si="119"/>
        <v>0</v>
      </c>
      <c r="CD1077" s="34" t="b">
        <f t="array" ref="CD1077">ISNUMBER(SEARCH("Touch Screen",$AJ1077))</f>
        <v>0</v>
      </c>
      <c r="CE1077" s="34"/>
      <c r="CF1077" s="34"/>
      <c r="CG1077" s="32">
        <v>34.200000000000003</v>
      </c>
      <c r="CH1077" s="28">
        <v>0</v>
      </c>
      <c r="CI1077" s="33">
        <f>('2. AC Monitors'!$A$8*'1. Version 7 Dataset'!$R1077)+('1. Version 7 Dataset'!$V1077*'2. AC Monitors'!$B$8)+'2. AC Monitors'!$C$8</f>
        <v>233.87141999999997</v>
      </c>
      <c r="CJ1077" s="35">
        <f>BX1077-('2. AC Monitors'!$B$8*V1077)</f>
        <v>366.97085999999996</v>
      </c>
      <c r="CK1077" s="33">
        <f>IF($CH1077=0,CJ1077,CJ1077-('2. AC Monitors'!$A$15*'1. Version 7 Dataset'!$CG1077))</f>
        <v>366.97085999999996</v>
      </c>
      <c r="CL1077" s="33">
        <f>IF($CC1077=TRUE,'1. Version 7 Dataset'!CK1077-($CI1077*'2. AC Monitors'!$B$15),'1. Version 7 Dataset'!CK1077)</f>
        <v>366.97085999999996</v>
      </c>
      <c r="CM1077" s="33">
        <f>IF($CD1077=TRUE,CL1077-($CI1077*'2. AC Monitors'!$D$15),CL1077)</f>
        <v>366.97085999999996</v>
      </c>
      <c r="CN1077" s="33">
        <f>IF($CB1077=TRUE,CM1077-($CI1077*'2. AC Monitors'!$E$15),CM1077)</f>
        <v>366.97085999999996</v>
      </c>
      <c r="CO1077" s="33">
        <f>IF($CA1077="DC",CN1077+(CI1077*(1-'2. AC Monitors'!$D$21)),CN1077)</f>
        <v>366.97085999999996</v>
      </c>
      <c r="CP1077" s="35">
        <f>('2. AC Monitors'!$A$8*'1. Version 7 Dataset'!$R1077)+'2. AC Monitors'!$C$8</f>
        <v>225.05141999999998</v>
      </c>
      <c r="CQ1077" s="35">
        <f t="shared" si="120"/>
        <v>0</v>
      </c>
      <c r="CR1077" s="33">
        <f>(IF(CD1077=TRUE,CI1077+(CI1077*'2. AC Monitors'!$D$15),'1. Version 7 Dataset'!CI1077))*0.85</f>
        <v>198.79070699999997</v>
      </c>
      <c r="CS1077" s="35">
        <f t="shared" si="121"/>
        <v>0</v>
      </c>
      <c r="CT1077" s="35">
        <f>($AZ1077*$R1077*'3. Signage Displays'!$A$7)+'3. Signage Displays'!$B$7*TANH('3. Signage Displays'!$C$7*('1. Version 7 Dataset'!$R1077+'3. Signage Displays'!$D$7)+'3. Signage Displays'!$E$7)+'3. Signage Displays'!$F$7</f>
        <v>129.03911453243353</v>
      </c>
      <c r="CU1077" s="36">
        <f>($AZ1077*$R1077*'3. Signage Displays'!$A$7)</f>
        <v>26.138684120000001</v>
      </c>
      <c r="CV1077" s="37">
        <f>BE1077-(AZ1077*R1077*'3. Signage Displays'!$A$7)</f>
        <v>95.871315879999997</v>
      </c>
      <c r="CW1077" s="37">
        <f>IF(CC1077=TRUE,CV1077-(CT1077*'3. Signage Displays'!$A$12),CV1077)</f>
        <v>95.871315879999997</v>
      </c>
      <c r="CX1077" s="38">
        <f>'3. Signage Displays'!$B$7*TANH('3. Signage Displays'!$C$7*('1. Version 7 Dataset'!R1077+'3. Signage Displays'!$D$7)+'3. Signage Displays'!$E$7)+'3. Signage Displays'!$F$7</f>
        <v>102.90043041243354</v>
      </c>
      <c r="CY1077" s="28">
        <f t="shared" si="122"/>
        <v>1</v>
      </c>
    </row>
    <row r="1078" spans="1:103" s="17" customFormat="1" ht="19.5" customHeight="1">
      <c r="A1078" s="28">
        <v>943</v>
      </c>
      <c r="B1078" s="29" t="s">
        <v>2231</v>
      </c>
      <c r="C1078" s="29" t="s">
        <v>2511</v>
      </c>
      <c r="D1078" s="29" t="s">
        <v>2511</v>
      </c>
      <c r="E1078" s="29" t="s">
        <v>2234</v>
      </c>
      <c r="F1078" s="29" t="s">
        <v>2511</v>
      </c>
      <c r="G1078" s="29" t="s">
        <v>2511</v>
      </c>
      <c r="H1078" s="29"/>
      <c r="I1078" s="29" t="s">
        <v>554</v>
      </c>
      <c r="J1078" s="29" t="s">
        <v>132</v>
      </c>
      <c r="K1078" s="29" t="s">
        <v>105</v>
      </c>
      <c r="L1078" s="29" t="s">
        <v>80</v>
      </c>
      <c r="M1078" s="29" t="s">
        <v>105</v>
      </c>
      <c r="N1078" s="30">
        <v>4000</v>
      </c>
      <c r="O1078" s="30">
        <v>31.6</v>
      </c>
      <c r="P1078" s="30">
        <v>56.2</v>
      </c>
      <c r="Q1078" s="31">
        <v>65</v>
      </c>
      <c r="R1078" s="30">
        <v>1779.11</v>
      </c>
      <c r="S1078" s="30">
        <v>1.78</v>
      </c>
      <c r="T1078" s="30">
        <v>1080</v>
      </c>
      <c r="U1078" s="30">
        <v>1920</v>
      </c>
      <c r="V1078" s="32">
        <v>2.1</v>
      </c>
      <c r="W1078" s="30">
        <v>1166</v>
      </c>
      <c r="X1078" s="30">
        <v>60</v>
      </c>
      <c r="Y1078" s="30">
        <v>34.200000000000003</v>
      </c>
      <c r="Z1078" s="29" t="s">
        <v>81</v>
      </c>
      <c r="AA1078" s="29" t="s">
        <v>86</v>
      </c>
      <c r="AB1078" s="29"/>
      <c r="AC1078" s="29"/>
      <c r="AD1078" s="29" t="s">
        <v>84</v>
      </c>
      <c r="AE1078" s="29" t="s">
        <v>83</v>
      </c>
      <c r="AF1078" s="29" t="s">
        <v>2509</v>
      </c>
      <c r="AG1078" s="29" t="s">
        <v>2510</v>
      </c>
      <c r="AH1078" s="29" t="s">
        <v>383</v>
      </c>
      <c r="AI1078" s="29" t="s">
        <v>105</v>
      </c>
      <c r="AJ1078" s="29" t="s">
        <v>383</v>
      </c>
      <c r="AK1078" s="29" t="s">
        <v>86</v>
      </c>
      <c r="AL1078" s="29" t="s">
        <v>87</v>
      </c>
      <c r="AM1078" s="29" t="s">
        <v>2510</v>
      </c>
      <c r="AN1078" s="29" t="s">
        <v>86</v>
      </c>
      <c r="AO1078" s="29" t="s">
        <v>86</v>
      </c>
      <c r="AP1078" s="29" t="s">
        <v>563</v>
      </c>
      <c r="AQ1078" s="29" t="s">
        <v>96</v>
      </c>
      <c r="AR1078" s="29" t="s">
        <v>105</v>
      </c>
      <c r="AS1078" s="29" t="s">
        <v>84</v>
      </c>
      <c r="AT1078" s="29" t="s">
        <v>89</v>
      </c>
      <c r="AU1078" s="29" t="s">
        <v>105</v>
      </c>
      <c r="AV1078" s="30">
        <v>1</v>
      </c>
      <c r="AW1078" s="29" t="s">
        <v>84</v>
      </c>
      <c r="AX1078" s="29" t="s">
        <v>84</v>
      </c>
      <c r="AY1078" s="30">
        <v>350</v>
      </c>
      <c r="AZ1078" s="30">
        <v>353.3</v>
      </c>
      <c r="BA1078" s="30">
        <v>256.5</v>
      </c>
      <c r="BB1078" s="30">
        <v>227.5</v>
      </c>
      <c r="BC1078" s="29"/>
      <c r="BD1078" s="29"/>
      <c r="BE1078" s="30">
        <v>131.35</v>
      </c>
      <c r="BF1078" s="30">
        <v>135.80000000000001</v>
      </c>
      <c r="BG1078" s="30">
        <v>0.3</v>
      </c>
      <c r="BH1078" s="29"/>
      <c r="BI1078" s="30">
        <v>2</v>
      </c>
      <c r="BJ1078" s="30">
        <v>0.3</v>
      </c>
      <c r="BK1078" s="29"/>
      <c r="BL1078" s="29"/>
      <c r="BM1078" s="29"/>
      <c r="BN1078" s="29"/>
      <c r="BO1078" s="29"/>
      <c r="BP1078" s="30">
        <v>0.39</v>
      </c>
      <c r="BQ1078" s="30">
        <v>0.39</v>
      </c>
      <c r="BR1078" s="29"/>
      <c r="BS1078" s="30">
        <v>131.83000000000001</v>
      </c>
      <c r="BT1078" s="29"/>
      <c r="BU1078" s="29"/>
      <c r="BV1078" s="30">
        <v>0</v>
      </c>
      <c r="BW1078" s="28">
        <v>943</v>
      </c>
      <c r="BX1078" s="33">
        <f t="shared" si="117"/>
        <v>404.42729999999995</v>
      </c>
      <c r="BY1078" s="34">
        <f>IF(COUNTIF($G$2:G1078,G1078)=1,1,0)</f>
        <v>1</v>
      </c>
      <c r="BZ1078" s="34">
        <f t="shared" si="118"/>
        <v>1</v>
      </c>
      <c r="CA1078" s="28" t="s">
        <v>3405</v>
      </c>
      <c r="CB1078" s="34" t="b">
        <f t="shared" si="123"/>
        <v>0</v>
      </c>
      <c r="CC1078" s="34" t="b">
        <f t="shared" si="119"/>
        <v>0</v>
      </c>
      <c r="CD1078" s="34" t="b">
        <f t="array" ref="CD1078">ISNUMBER(SEARCH("Touch Screen",$AJ1078))</f>
        <v>1</v>
      </c>
      <c r="CE1078" s="34"/>
      <c r="CF1078" s="34"/>
      <c r="CG1078" s="32">
        <v>34.200000000000003</v>
      </c>
      <c r="CH1078" s="28">
        <v>0</v>
      </c>
      <c r="CI1078" s="33">
        <f>('2. AC Monitors'!$A$8*'1. Version 7 Dataset'!$R1078)+('1. Version 7 Dataset'!$V1078*'2. AC Monitors'!$B$8)+'2. AC Monitors'!$C$8</f>
        <v>233.87141999999997</v>
      </c>
      <c r="CJ1078" s="35">
        <f>BX1078-('2. AC Monitors'!$B$8*V1078)</f>
        <v>395.60729999999995</v>
      </c>
      <c r="CK1078" s="33">
        <f>IF($CH1078=0,CJ1078,CJ1078-('2. AC Monitors'!$A$15*'1. Version 7 Dataset'!$CG1078))</f>
        <v>395.60729999999995</v>
      </c>
      <c r="CL1078" s="33">
        <f>IF($CC1078=TRUE,'1. Version 7 Dataset'!CK1078-($CI1078*'2. AC Monitors'!$B$15),'1. Version 7 Dataset'!CK1078)</f>
        <v>395.60729999999995</v>
      </c>
      <c r="CM1078" s="33">
        <f>IF($CD1078=TRUE,CL1078-($CI1078*'2. AC Monitors'!$D$15),CL1078)</f>
        <v>360.52658699999995</v>
      </c>
      <c r="CN1078" s="33">
        <f>IF($CB1078=TRUE,CM1078-($CI1078*'2. AC Monitors'!$E$15),CM1078)</f>
        <v>360.52658699999995</v>
      </c>
      <c r="CO1078" s="33">
        <f>IF($CA1078="DC",CN1078+(CI1078*(1-'2. AC Monitors'!$D$21)),CN1078)</f>
        <v>360.52658699999995</v>
      </c>
      <c r="CP1078" s="35">
        <f>('2. AC Monitors'!$A$8*'1. Version 7 Dataset'!$R1078)+'2. AC Monitors'!$C$8</f>
        <v>225.05141999999998</v>
      </c>
      <c r="CQ1078" s="35">
        <f t="shared" si="120"/>
        <v>0</v>
      </c>
      <c r="CR1078" s="33">
        <f>(IF(CD1078=TRUE,CI1078+(CI1078*'2. AC Monitors'!$D$15),'1. Version 7 Dataset'!CI1078))*0.85</f>
        <v>228.60931304999994</v>
      </c>
      <c r="CS1078" s="35">
        <f t="shared" si="121"/>
        <v>0</v>
      </c>
      <c r="CT1078" s="35">
        <f>($AZ1078*$R1078*'3. Signage Displays'!$A$7)+'3. Signage Displays'!$B$7*TANH('3. Signage Displays'!$C$7*('1. Version 7 Dataset'!$R1078+'3. Signage Displays'!$D$7)+'3. Signage Displays'!$E$7)+'3. Signage Displays'!$F$7</f>
        <v>128.04281293243355</v>
      </c>
      <c r="CU1078" s="36">
        <f>($AZ1078*$R1078*'3. Signage Displays'!$A$7)</f>
        <v>25.142382520000002</v>
      </c>
      <c r="CV1078" s="37">
        <f>BE1078-(AZ1078*R1078*'3. Signage Displays'!$A$7)</f>
        <v>106.20761748</v>
      </c>
      <c r="CW1078" s="37">
        <f>IF(CC1078=TRUE,CV1078-(CT1078*'3. Signage Displays'!$A$12),CV1078)</f>
        <v>106.20761748</v>
      </c>
      <c r="CX1078" s="38">
        <f>'3. Signage Displays'!$B$7*TANH('3. Signage Displays'!$C$7*('1. Version 7 Dataset'!R1078+'3. Signage Displays'!$D$7)+'3. Signage Displays'!$E$7)+'3. Signage Displays'!$F$7</f>
        <v>102.90043041243354</v>
      </c>
      <c r="CY1078" s="28">
        <f t="shared" si="122"/>
        <v>0</v>
      </c>
    </row>
    <row r="1079" spans="1:103" s="17" customFormat="1" ht="19.5" customHeight="1">
      <c r="A1079" s="28">
        <v>953</v>
      </c>
      <c r="B1079" s="29" t="s">
        <v>1871</v>
      </c>
      <c r="C1079" s="29" t="s">
        <v>2138</v>
      </c>
      <c r="D1079" s="29" t="s">
        <v>2139</v>
      </c>
      <c r="E1079" s="29" t="s">
        <v>1873</v>
      </c>
      <c r="F1079" s="29" t="s">
        <v>2138</v>
      </c>
      <c r="G1079" s="29" t="s">
        <v>2139</v>
      </c>
      <c r="H1079" s="29" t="s">
        <v>2141</v>
      </c>
      <c r="I1079" s="29" t="s">
        <v>554</v>
      </c>
      <c r="J1079" s="29" t="s">
        <v>79</v>
      </c>
      <c r="K1079" s="29"/>
      <c r="L1079" s="29" t="s">
        <v>80</v>
      </c>
      <c r="M1079" s="29"/>
      <c r="N1079" s="30">
        <v>1100</v>
      </c>
      <c r="O1079" s="30">
        <v>23.8</v>
      </c>
      <c r="P1079" s="30">
        <v>42.3</v>
      </c>
      <c r="Q1079" s="31">
        <v>48.5</v>
      </c>
      <c r="R1079" s="30">
        <v>1005.27</v>
      </c>
      <c r="S1079" s="30">
        <v>1.78</v>
      </c>
      <c r="T1079" s="30">
        <v>1080</v>
      </c>
      <c r="U1079" s="30">
        <v>1920</v>
      </c>
      <c r="V1079" s="32">
        <v>2.1</v>
      </c>
      <c r="W1079" s="30">
        <v>2063</v>
      </c>
      <c r="X1079" s="30">
        <v>60</v>
      </c>
      <c r="Y1079" s="30">
        <v>68</v>
      </c>
      <c r="Z1079" s="29" t="s">
        <v>150</v>
      </c>
      <c r="AA1079" s="29" t="s">
        <v>86</v>
      </c>
      <c r="AB1079" s="29"/>
      <c r="AC1079" s="29"/>
      <c r="AD1079" s="29" t="s">
        <v>84</v>
      </c>
      <c r="AE1079" s="29" t="s">
        <v>83</v>
      </c>
      <c r="AF1079" s="29" t="s">
        <v>2042</v>
      </c>
      <c r="AG1079" s="29" t="s">
        <v>1896</v>
      </c>
      <c r="AH1079" s="29" t="s">
        <v>2043</v>
      </c>
      <c r="AI1079" s="29"/>
      <c r="AJ1079" s="29" t="s">
        <v>2044</v>
      </c>
      <c r="AK1079" s="29" t="s">
        <v>737</v>
      </c>
      <c r="AL1079" s="29" t="s">
        <v>87</v>
      </c>
      <c r="AM1079" s="29" t="s">
        <v>1896</v>
      </c>
      <c r="AN1079" s="29" t="s">
        <v>2106</v>
      </c>
      <c r="AO1079" s="29" t="s">
        <v>514</v>
      </c>
      <c r="AP1079" s="29" t="s">
        <v>563</v>
      </c>
      <c r="AQ1079" s="29" t="s">
        <v>96</v>
      </c>
      <c r="AR1079" s="29"/>
      <c r="AS1079" s="29" t="s">
        <v>84</v>
      </c>
      <c r="AT1079" s="29" t="s">
        <v>121</v>
      </c>
      <c r="AU1079" s="29"/>
      <c r="AV1079" s="29"/>
      <c r="AW1079" s="29" t="s">
        <v>84</v>
      </c>
      <c r="AX1079" s="29" t="s">
        <v>84</v>
      </c>
      <c r="AY1079" s="30">
        <v>383</v>
      </c>
      <c r="AZ1079" s="30">
        <v>393.1</v>
      </c>
      <c r="BA1079" s="30">
        <v>291.89999999999998</v>
      </c>
      <c r="BB1079" s="30">
        <v>291.89999999999998</v>
      </c>
      <c r="BC1079" s="29"/>
      <c r="BD1079" s="29"/>
      <c r="BE1079" s="30">
        <v>77.52</v>
      </c>
      <c r="BF1079" s="30">
        <v>97.7</v>
      </c>
      <c r="BG1079" s="30">
        <v>0.34</v>
      </c>
      <c r="BH1079" s="30">
        <v>0.34</v>
      </c>
      <c r="BI1079" s="30">
        <v>3.5</v>
      </c>
      <c r="BJ1079" s="29"/>
      <c r="BK1079" s="29"/>
      <c r="BL1079" s="29"/>
      <c r="BM1079" s="29"/>
      <c r="BN1079" s="29"/>
      <c r="BO1079" s="29"/>
      <c r="BP1079" s="29"/>
      <c r="BQ1079" s="30">
        <v>0.35</v>
      </c>
      <c r="BR1079" s="30">
        <v>0.35</v>
      </c>
      <c r="BS1079" s="30">
        <v>76.680000000000007</v>
      </c>
      <c r="BT1079" s="29"/>
      <c r="BU1079" s="29"/>
      <c r="BV1079" s="30">
        <v>0</v>
      </c>
      <c r="BW1079" s="28">
        <v>953</v>
      </c>
      <c r="BX1079" s="33">
        <f t="shared" si="117"/>
        <v>239.61227999999997</v>
      </c>
      <c r="BY1079" s="34">
        <f>IF(COUNTIF($G$2:G1079,G1079)=1,1,0)</f>
        <v>0</v>
      </c>
      <c r="BZ1079" s="34">
        <f t="shared" si="118"/>
        <v>1</v>
      </c>
      <c r="CA1079" s="28" t="s">
        <v>3405</v>
      </c>
      <c r="CB1079" s="34" t="b">
        <f t="shared" si="123"/>
        <v>0</v>
      </c>
      <c r="CC1079" s="34" t="b">
        <f t="shared" si="119"/>
        <v>0</v>
      </c>
      <c r="CD1079" s="34" t="b">
        <f t="array" ref="CD1079">ISNUMBER(SEARCH("Touch Screen",$AJ1079))</f>
        <v>0</v>
      </c>
      <c r="CE1079" s="34"/>
      <c r="CF1079" s="34"/>
      <c r="CG1079" s="32">
        <v>68</v>
      </c>
      <c r="CH1079" s="28">
        <v>0</v>
      </c>
      <c r="CI1079" s="33">
        <f>('2. AC Monitors'!$A$8*'1. Version 7 Dataset'!$R1079)+('1. Version 7 Dataset'!$V1079*'2. AC Monitors'!$B$8)+'2. AC Monitors'!$C$8</f>
        <v>139.46294</v>
      </c>
      <c r="CJ1079" s="35">
        <f>BX1079-('2. AC Monitors'!$B$8*V1079)</f>
        <v>230.79227999999998</v>
      </c>
      <c r="CK1079" s="33">
        <f>IF($CH1079=0,CJ1079,CJ1079-('2. AC Monitors'!$A$15*'1. Version 7 Dataset'!$CG1079))</f>
        <v>230.79227999999998</v>
      </c>
      <c r="CL1079" s="33">
        <f>IF($CC1079=TRUE,'1. Version 7 Dataset'!CK1079-($CI1079*'2. AC Monitors'!$B$15),'1. Version 7 Dataset'!CK1079)</f>
        <v>230.79227999999998</v>
      </c>
      <c r="CM1079" s="33">
        <f>IF($CD1079=TRUE,CL1079-($CI1079*'2. AC Monitors'!$D$15),CL1079)</f>
        <v>230.79227999999998</v>
      </c>
      <c r="CN1079" s="33">
        <f>IF($CB1079=TRUE,CM1079-($CI1079*'2. AC Monitors'!$E$15),CM1079)</f>
        <v>230.79227999999998</v>
      </c>
      <c r="CO1079" s="33">
        <f>IF($CA1079="DC",CN1079+(CI1079*(1-'2. AC Monitors'!$D$21)),CN1079)</f>
        <v>230.79227999999998</v>
      </c>
      <c r="CP1079" s="35">
        <f>('2. AC Monitors'!$A$8*'1. Version 7 Dataset'!$R1079)+'2. AC Monitors'!$C$8</f>
        <v>130.64294000000001</v>
      </c>
      <c r="CQ1079" s="35">
        <f t="shared" si="120"/>
        <v>0</v>
      </c>
      <c r="CR1079" s="33">
        <f>(IF(CD1079=TRUE,CI1079+(CI1079*'2. AC Monitors'!$D$15),'1. Version 7 Dataset'!CI1079))*0.85</f>
        <v>118.543499</v>
      </c>
      <c r="CS1079" s="35">
        <f t="shared" si="121"/>
        <v>0</v>
      </c>
      <c r="CT1079" s="35">
        <f>($AZ1079*$R1079*'3. Signage Displays'!$A$7)+'3. Signage Displays'!$B$7*TANH('3. Signage Displays'!$C$7*('1. Version 7 Dataset'!$R1079+'3. Signage Displays'!$D$7)+'3. Signage Displays'!$E$7)+'3. Signage Displays'!$F$7</f>
        <v>87.674390244279621</v>
      </c>
      <c r="CU1079" s="36">
        <f>($AZ1079*$R1079*'3. Signage Displays'!$A$7)</f>
        <v>15.806865480000001</v>
      </c>
      <c r="CV1079" s="37">
        <f>BE1079-(AZ1079*R1079*'3. Signage Displays'!$A$7)</f>
        <v>61.713134519999997</v>
      </c>
      <c r="CW1079" s="37">
        <f>IF(CC1079=TRUE,CV1079-(CT1079*'3. Signage Displays'!$A$12),CV1079)</f>
        <v>61.713134519999997</v>
      </c>
      <c r="CX1079" s="38">
        <f>'3. Signage Displays'!$B$7*TANH('3. Signage Displays'!$C$7*('1. Version 7 Dataset'!R1079+'3. Signage Displays'!$D$7)+'3. Signage Displays'!$E$7)+'3. Signage Displays'!$F$7</f>
        <v>71.867524764279622</v>
      </c>
      <c r="CY1079" s="28">
        <f t="shared" si="122"/>
        <v>1</v>
      </c>
    </row>
    <row r="1080" spans="1:103" s="17" customFormat="1" ht="19.5" customHeight="1">
      <c r="A1080" s="28">
        <v>954</v>
      </c>
      <c r="B1080" s="29" t="s">
        <v>1871</v>
      </c>
      <c r="C1080" s="29" t="s">
        <v>2190</v>
      </c>
      <c r="D1080" s="29" t="s">
        <v>2191</v>
      </c>
      <c r="E1080" s="29" t="s">
        <v>1873</v>
      </c>
      <c r="F1080" s="29" t="s">
        <v>2190</v>
      </c>
      <c r="G1080" s="29" t="s">
        <v>2191</v>
      </c>
      <c r="H1080" s="29" t="s">
        <v>2193</v>
      </c>
      <c r="I1080" s="29" t="s">
        <v>554</v>
      </c>
      <c r="J1080" s="29" t="s">
        <v>79</v>
      </c>
      <c r="K1080" s="29"/>
      <c r="L1080" s="29" t="s">
        <v>80</v>
      </c>
      <c r="M1080" s="29"/>
      <c r="N1080" s="30">
        <v>1100</v>
      </c>
      <c r="O1080" s="30">
        <v>26.8</v>
      </c>
      <c r="P1080" s="30">
        <v>47.6</v>
      </c>
      <c r="Q1080" s="31">
        <v>54.6</v>
      </c>
      <c r="R1080" s="30">
        <v>1275.67</v>
      </c>
      <c r="S1080" s="30">
        <v>1.78</v>
      </c>
      <c r="T1080" s="30">
        <v>1080</v>
      </c>
      <c r="U1080" s="30">
        <v>1920</v>
      </c>
      <c r="V1080" s="32">
        <v>2.1</v>
      </c>
      <c r="W1080" s="30">
        <v>1626</v>
      </c>
      <c r="X1080" s="30">
        <v>60</v>
      </c>
      <c r="Y1080" s="30">
        <v>68</v>
      </c>
      <c r="Z1080" s="29" t="s">
        <v>150</v>
      </c>
      <c r="AA1080" s="29" t="s">
        <v>86</v>
      </c>
      <c r="AB1080" s="29"/>
      <c r="AC1080" s="29"/>
      <c r="AD1080" s="29" t="s">
        <v>84</v>
      </c>
      <c r="AE1080" s="29" t="s">
        <v>83</v>
      </c>
      <c r="AF1080" s="29" t="s">
        <v>2042</v>
      </c>
      <c r="AG1080" s="29" t="s">
        <v>1896</v>
      </c>
      <c r="AH1080" s="29" t="s">
        <v>2043</v>
      </c>
      <c r="AI1080" s="29"/>
      <c r="AJ1080" s="29" t="s">
        <v>2044</v>
      </c>
      <c r="AK1080" s="29" t="s">
        <v>737</v>
      </c>
      <c r="AL1080" s="29" t="s">
        <v>87</v>
      </c>
      <c r="AM1080" s="29" t="s">
        <v>1896</v>
      </c>
      <c r="AN1080" s="29" t="s">
        <v>2106</v>
      </c>
      <c r="AO1080" s="29" t="s">
        <v>514</v>
      </c>
      <c r="AP1080" s="29" t="s">
        <v>563</v>
      </c>
      <c r="AQ1080" s="29" t="s">
        <v>96</v>
      </c>
      <c r="AR1080" s="29"/>
      <c r="AS1080" s="29" t="s">
        <v>84</v>
      </c>
      <c r="AT1080" s="29" t="s">
        <v>121</v>
      </c>
      <c r="AU1080" s="29"/>
      <c r="AV1080" s="29"/>
      <c r="AW1080" s="29" t="s">
        <v>84</v>
      </c>
      <c r="AX1080" s="29" t="s">
        <v>84</v>
      </c>
      <c r="AY1080" s="30">
        <v>383</v>
      </c>
      <c r="AZ1080" s="30">
        <v>432.3</v>
      </c>
      <c r="BA1080" s="30">
        <v>352.7</v>
      </c>
      <c r="BB1080" s="30">
        <v>352.7</v>
      </c>
      <c r="BC1080" s="29"/>
      <c r="BD1080" s="29"/>
      <c r="BE1080" s="30">
        <v>91.75</v>
      </c>
      <c r="BF1080" s="30">
        <v>117.2</v>
      </c>
      <c r="BG1080" s="30">
        <v>0.42</v>
      </c>
      <c r="BH1080" s="30">
        <v>0.42</v>
      </c>
      <c r="BI1080" s="30">
        <v>3.5</v>
      </c>
      <c r="BJ1080" s="29"/>
      <c r="BK1080" s="29"/>
      <c r="BL1080" s="29"/>
      <c r="BM1080" s="29"/>
      <c r="BN1080" s="29"/>
      <c r="BO1080" s="29"/>
      <c r="BP1080" s="29"/>
      <c r="BQ1080" s="30">
        <v>0.48</v>
      </c>
      <c r="BR1080" s="30">
        <v>0.48</v>
      </c>
      <c r="BS1080" s="30">
        <v>92.23</v>
      </c>
      <c r="BT1080" s="29"/>
      <c r="BU1080" s="29"/>
      <c r="BV1080" s="30">
        <v>0</v>
      </c>
      <c r="BW1080" s="28">
        <v>954</v>
      </c>
      <c r="BX1080" s="33">
        <f t="shared" si="117"/>
        <v>283.69698</v>
      </c>
      <c r="BY1080" s="34">
        <f>IF(COUNTIF($G$2:G1080,G1080)=1,1,0)</f>
        <v>0</v>
      </c>
      <c r="BZ1080" s="34">
        <f t="shared" si="118"/>
        <v>1</v>
      </c>
      <c r="CA1080" s="28" t="s">
        <v>3405</v>
      </c>
      <c r="CB1080" s="34" t="b">
        <f t="shared" si="123"/>
        <v>0</v>
      </c>
      <c r="CC1080" s="34" t="b">
        <f t="shared" si="119"/>
        <v>0</v>
      </c>
      <c r="CD1080" s="34" t="b">
        <f t="array" ref="CD1080">ISNUMBER(SEARCH("Touch Screen",$AJ1080))</f>
        <v>0</v>
      </c>
      <c r="CE1080" s="34"/>
      <c r="CF1080" s="34"/>
      <c r="CG1080" s="32">
        <v>68</v>
      </c>
      <c r="CH1080" s="28">
        <v>0</v>
      </c>
      <c r="CI1080" s="33">
        <f>('2. AC Monitors'!$A$8*'1. Version 7 Dataset'!$R1080)+('1. Version 7 Dataset'!$V1080*'2. AC Monitors'!$B$8)+'2. AC Monitors'!$C$8</f>
        <v>172.45174</v>
      </c>
      <c r="CJ1080" s="35">
        <f>BX1080-('2. AC Monitors'!$B$8*V1080)</f>
        <v>274.87698</v>
      </c>
      <c r="CK1080" s="33">
        <f>IF($CH1080=0,CJ1080,CJ1080-('2. AC Monitors'!$A$15*'1. Version 7 Dataset'!$CG1080))</f>
        <v>274.87698</v>
      </c>
      <c r="CL1080" s="33">
        <f>IF($CC1080=TRUE,'1. Version 7 Dataset'!CK1080-($CI1080*'2. AC Monitors'!$B$15),'1. Version 7 Dataset'!CK1080)</f>
        <v>274.87698</v>
      </c>
      <c r="CM1080" s="33">
        <f>IF($CD1080=TRUE,CL1080-($CI1080*'2. AC Monitors'!$D$15),CL1080)</f>
        <v>274.87698</v>
      </c>
      <c r="CN1080" s="33">
        <f>IF($CB1080=TRUE,CM1080-($CI1080*'2. AC Monitors'!$E$15),CM1080)</f>
        <v>274.87698</v>
      </c>
      <c r="CO1080" s="33">
        <f>IF($CA1080="DC",CN1080+(CI1080*(1-'2. AC Monitors'!$D$21)),CN1080)</f>
        <v>274.87698</v>
      </c>
      <c r="CP1080" s="35">
        <f>('2. AC Monitors'!$A$8*'1. Version 7 Dataset'!$R1080)+'2. AC Monitors'!$C$8</f>
        <v>163.63174000000001</v>
      </c>
      <c r="CQ1080" s="35">
        <f t="shared" si="120"/>
        <v>0</v>
      </c>
      <c r="CR1080" s="33">
        <f>(IF(CD1080=TRUE,CI1080+(CI1080*'2. AC Monitors'!$D$15),'1. Version 7 Dataset'!CI1080))*0.85</f>
        <v>146.583979</v>
      </c>
      <c r="CS1080" s="35">
        <f t="shared" si="121"/>
        <v>0</v>
      </c>
      <c r="CT1080" s="35">
        <f>($AZ1080*$R1080*'3. Signage Displays'!$A$7)+'3. Signage Displays'!$B$7*TANH('3. Signage Displays'!$C$7*('1. Version 7 Dataset'!$R1080+'3. Signage Displays'!$D$7)+'3. Signage Displays'!$E$7)+'3. Signage Displays'!$F$7</f>
        <v>106.31975086815501</v>
      </c>
      <c r="CU1080" s="36">
        <f>($AZ1080*$R1080*'3. Signage Displays'!$A$7)</f>
        <v>22.058885640000003</v>
      </c>
      <c r="CV1080" s="37">
        <f>BE1080-(AZ1080*R1080*'3. Signage Displays'!$A$7)</f>
        <v>69.69111436</v>
      </c>
      <c r="CW1080" s="37">
        <f>IF(CC1080=TRUE,CV1080-(CT1080*'3. Signage Displays'!$A$12),CV1080)</f>
        <v>69.69111436</v>
      </c>
      <c r="CX1080" s="38">
        <f>'3. Signage Displays'!$B$7*TANH('3. Signage Displays'!$C$7*('1. Version 7 Dataset'!R1080+'3. Signage Displays'!$D$7)+'3. Signage Displays'!$E$7)+'3. Signage Displays'!$F$7</f>
        <v>84.260865228155012</v>
      </c>
      <c r="CY1080" s="28">
        <f t="shared" si="122"/>
        <v>1</v>
      </c>
    </row>
    <row r="1081" spans="1:103" s="17" customFormat="1" ht="19.5" customHeight="1">
      <c r="A1081" s="28">
        <v>959</v>
      </c>
      <c r="B1081" s="29" t="s">
        <v>446</v>
      </c>
      <c r="C1081" s="29" t="s">
        <v>560</v>
      </c>
      <c r="D1081" s="29" t="s">
        <v>560</v>
      </c>
      <c r="E1081" s="29" t="s">
        <v>449</v>
      </c>
      <c r="F1081" s="29" t="s">
        <v>560</v>
      </c>
      <c r="G1081" s="29" t="s">
        <v>560</v>
      </c>
      <c r="H1081" s="29"/>
      <c r="I1081" s="29" t="s">
        <v>554</v>
      </c>
      <c r="J1081" s="29" t="s">
        <v>100</v>
      </c>
      <c r="K1081" s="29" t="s">
        <v>105</v>
      </c>
      <c r="L1081" s="29" t="s">
        <v>80</v>
      </c>
      <c r="M1081" s="29" t="s">
        <v>105</v>
      </c>
      <c r="N1081" s="30">
        <v>3000</v>
      </c>
      <c r="O1081" s="30">
        <v>20.8</v>
      </c>
      <c r="P1081" s="30">
        <v>37</v>
      </c>
      <c r="Q1081" s="31">
        <v>43</v>
      </c>
      <c r="R1081" s="30">
        <v>771.86</v>
      </c>
      <c r="S1081" s="30">
        <v>1.78</v>
      </c>
      <c r="T1081" s="30">
        <v>1080</v>
      </c>
      <c r="U1081" s="30">
        <v>1920</v>
      </c>
      <c r="V1081" s="32">
        <v>2.1</v>
      </c>
      <c r="W1081" s="30">
        <v>2687</v>
      </c>
      <c r="X1081" s="30">
        <v>60</v>
      </c>
      <c r="Y1081" s="30">
        <v>33.4</v>
      </c>
      <c r="Z1081" s="29" t="s">
        <v>81</v>
      </c>
      <c r="AA1081" s="29" t="s">
        <v>86</v>
      </c>
      <c r="AB1081" s="29"/>
      <c r="AC1081" s="29"/>
      <c r="AD1081" s="29" t="s">
        <v>84</v>
      </c>
      <c r="AE1081" s="29" t="s">
        <v>83</v>
      </c>
      <c r="AF1081" s="29" t="s">
        <v>561</v>
      </c>
      <c r="AG1081" s="29" t="s">
        <v>562</v>
      </c>
      <c r="AH1081" s="29" t="s">
        <v>120</v>
      </c>
      <c r="AI1081" s="29" t="s">
        <v>105</v>
      </c>
      <c r="AJ1081" s="29" t="s">
        <v>120</v>
      </c>
      <c r="AK1081" s="29" t="s">
        <v>86</v>
      </c>
      <c r="AL1081" s="29" t="s">
        <v>88</v>
      </c>
      <c r="AM1081" s="29" t="s">
        <v>562</v>
      </c>
      <c r="AN1081" s="29" t="s">
        <v>86</v>
      </c>
      <c r="AO1081" s="29" t="s">
        <v>86</v>
      </c>
      <c r="AP1081" s="29" t="s">
        <v>563</v>
      </c>
      <c r="AQ1081" s="29" t="s">
        <v>96</v>
      </c>
      <c r="AR1081" s="29" t="s">
        <v>105</v>
      </c>
      <c r="AS1081" s="29" t="s">
        <v>84</v>
      </c>
      <c r="AT1081" s="29" t="s">
        <v>89</v>
      </c>
      <c r="AU1081" s="29" t="s">
        <v>105</v>
      </c>
      <c r="AV1081" s="30">
        <v>0</v>
      </c>
      <c r="AW1081" s="29" t="s">
        <v>83</v>
      </c>
      <c r="AX1081" s="29" t="s">
        <v>83</v>
      </c>
      <c r="AY1081" s="30">
        <v>350</v>
      </c>
      <c r="AZ1081" s="30">
        <v>363.1</v>
      </c>
      <c r="BA1081" s="30">
        <v>339.6</v>
      </c>
      <c r="BB1081" s="30">
        <v>227.5</v>
      </c>
      <c r="BC1081" s="29"/>
      <c r="BD1081" s="29"/>
      <c r="BE1081" s="30">
        <v>75.680000000000007</v>
      </c>
      <c r="BF1081" s="30">
        <v>78.3</v>
      </c>
      <c r="BG1081" s="30">
        <v>0.2</v>
      </c>
      <c r="BH1081" s="29"/>
      <c r="BI1081" s="30">
        <v>0.5</v>
      </c>
      <c r="BJ1081" s="30">
        <v>0.2</v>
      </c>
      <c r="BK1081" s="29"/>
      <c r="BL1081" s="29"/>
      <c r="BM1081" s="29"/>
      <c r="BN1081" s="29"/>
      <c r="BO1081" s="29"/>
      <c r="BP1081" s="30">
        <v>0.24</v>
      </c>
      <c r="BQ1081" s="30">
        <v>0.24</v>
      </c>
      <c r="BR1081" s="29"/>
      <c r="BS1081" s="30">
        <v>74.66</v>
      </c>
      <c r="BT1081" s="29"/>
      <c r="BU1081" s="29"/>
      <c r="BV1081" s="30">
        <v>0</v>
      </c>
      <c r="BW1081" s="28">
        <v>959</v>
      </c>
      <c r="BX1081" s="33">
        <f t="shared" si="117"/>
        <v>233.17367999999999</v>
      </c>
      <c r="BY1081" s="34">
        <f>IF(COUNTIF($G$2:G1081,G1081)=1,1,0)</f>
        <v>1</v>
      </c>
      <c r="BZ1081" s="34">
        <f t="shared" si="118"/>
        <v>1</v>
      </c>
      <c r="CA1081" s="28" t="s">
        <v>3405</v>
      </c>
      <c r="CB1081" s="34" t="b">
        <f t="shared" si="123"/>
        <v>0</v>
      </c>
      <c r="CC1081" s="34" t="b">
        <f t="shared" si="119"/>
        <v>0</v>
      </c>
      <c r="CD1081" s="34" t="b">
        <f t="array" ref="CD1081">ISNUMBER(SEARCH("Touch Screen",$AJ1081))</f>
        <v>0</v>
      </c>
      <c r="CE1081" s="34"/>
      <c r="CF1081" s="34"/>
      <c r="CG1081" s="32">
        <v>33.4</v>
      </c>
      <c r="CH1081" s="28">
        <v>0</v>
      </c>
      <c r="CI1081" s="33">
        <f>('2. AC Monitors'!$A$8*'1. Version 7 Dataset'!$R1081)+('1. Version 7 Dataset'!$V1081*'2. AC Monitors'!$B$8)+'2. AC Monitors'!$C$8</f>
        <v>110.98692</v>
      </c>
      <c r="CJ1081" s="35">
        <f>BX1081-('2. AC Monitors'!$B$8*V1081)</f>
        <v>224.35368</v>
      </c>
      <c r="CK1081" s="33">
        <f>IF($CH1081=0,CJ1081,CJ1081-('2. AC Monitors'!$A$15*'1. Version 7 Dataset'!$CG1081))</f>
        <v>224.35368</v>
      </c>
      <c r="CL1081" s="33">
        <f>IF($CC1081=TRUE,'1. Version 7 Dataset'!CK1081-($CI1081*'2. AC Monitors'!$B$15),'1. Version 7 Dataset'!CK1081)</f>
        <v>224.35368</v>
      </c>
      <c r="CM1081" s="33">
        <f>IF($CD1081=TRUE,CL1081-($CI1081*'2. AC Monitors'!$D$15),CL1081)</f>
        <v>224.35368</v>
      </c>
      <c r="CN1081" s="33">
        <f>IF($CB1081=TRUE,CM1081-($CI1081*'2. AC Monitors'!$E$15),CM1081)</f>
        <v>224.35368</v>
      </c>
      <c r="CO1081" s="33">
        <f>IF($CA1081="DC",CN1081+(CI1081*(1-'2. AC Monitors'!$D$21)),CN1081)</f>
        <v>224.35368</v>
      </c>
      <c r="CP1081" s="35">
        <f>('2. AC Monitors'!$A$8*'1. Version 7 Dataset'!$R1081)+'2. AC Monitors'!$C$8</f>
        <v>102.16692</v>
      </c>
      <c r="CQ1081" s="35">
        <f t="shared" si="120"/>
        <v>0</v>
      </c>
      <c r="CR1081" s="33">
        <f>(IF(CD1081=TRUE,CI1081+(CI1081*'2. AC Monitors'!$D$15),'1. Version 7 Dataset'!CI1081))*0.85</f>
        <v>94.338881999999998</v>
      </c>
      <c r="CS1081" s="35">
        <f t="shared" si="121"/>
        <v>0</v>
      </c>
      <c r="CT1081" s="35">
        <f>($AZ1081*$R1081*'3. Signage Displays'!$A$7)+'3. Signage Displays'!$B$7*TANH('3. Signage Displays'!$C$7*('1. Version 7 Dataset'!$R1081+'3. Signage Displays'!$D$7)+'3. Signage Displays'!$E$7)+'3. Signage Displays'!$F$7</f>
        <v>71.141830289047078</v>
      </c>
      <c r="CU1081" s="36">
        <f>($AZ1081*$R1081*'3. Signage Displays'!$A$7)</f>
        <v>11.210494640000002</v>
      </c>
      <c r="CV1081" s="37">
        <f>BE1081-(AZ1081*R1081*'3. Signage Displays'!$A$7)</f>
        <v>64.469505359999999</v>
      </c>
      <c r="CW1081" s="37">
        <f>IF(CC1081=TRUE,CV1081-(CT1081*'3. Signage Displays'!$A$12),CV1081)</f>
        <v>64.469505359999999</v>
      </c>
      <c r="CX1081" s="38">
        <f>'3. Signage Displays'!$B$7*TANH('3. Signage Displays'!$C$7*('1. Version 7 Dataset'!R1081+'3. Signage Displays'!$D$7)+'3. Signage Displays'!$E$7)+'3. Signage Displays'!$F$7</f>
        <v>59.931335649047085</v>
      </c>
      <c r="CY1081" s="28">
        <f t="shared" si="122"/>
        <v>0</v>
      </c>
    </row>
    <row r="1082" spans="1:103" s="17" customFormat="1" ht="19.5" customHeight="1">
      <c r="A1082" s="28">
        <v>966</v>
      </c>
      <c r="B1082" s="29" t="s">
        <v>1871</v>
      </c>
      <c r="C1082" s="29" t="s">
        <v>2102</v>
      </c>
      <c r="D1082" s="29" t="s">
        <v>2103</v>
      </c>
      <c r="E1082" s="29" t="s">
        <v>1873</v>
      </c>
      <c r="F1082" s="29" t="s">
        <v>2102</v>
      </c>
      <c r="G1082" s="29" t="s">
        <v>2103</v>
      </c>
      <c r="H1082" s="29" t="s">
        <v>2105</v>
      </c>
      <c r="I1082" s="29" t="s">
        <v>554</v>
      </c>
      <c r="J1082" s="29" t="s">
        <v>79</v>
      </c>
      <c r="K1082" s="29"/>
      <c r="L1082" s="29" t="s">
        <v>80</v>
      </c>
      <c r="M1082" s="29"/>
      <c r="N1082" s="30">
        <v>1100</v>
      </c>
      <c r="O1082" s="30">
        <v>20.8</v>
      </c>
      <c r="P1082" s="30">
        <v>37.1</v>
      </c>
      <c r="Q1082" s="31">
        <v>42.5</v>
      </c>
      <c r="R1082" s="30">
        <v>772.33</v>
      </c>
      <c r="S1082" s="30">
        <v>1.78</v>
      </c>
      <c r="T1082" s="30">
        <v>1080</v>
      </c>
      <c r="U1082" s="30">
        <v>1920</v>
      </c>
      <c r="V1082" s="32">
        <v>2.1</v>
      </c>
      <c r="W1082" s="30">
        <v>2685</v>
      </c>
      <c r="X1082" s="30">
        <v>60</v>
      </c>
      <c r="Y1082" s="30">
        <v>68</v>
      </c>
      <c r="Z1082" s="29" t="s">
        <v>150</v>
      </c>
      <c r="AA1082" s="29" t="s">
        <v>86</v>
      </c>
      <c r="AB1082" s="29"/>
      <c r="AC1082" s="29"/>
      <c r="AD1082" s="29" t="s">
        <v>84</v>
      </c>
      <c r="AE1082" s="29" t="s">
        <v>83</v>
      </c>
      <c r="AF1082" s="29" t="s">
        <v>2042</v>
      </c>
      <c r="AG1082" s="29" t="s">
        <v>1896</v>
      </c>
      <c r="AH1082" s="29" t="s">
        <v>2043</v>
      </c>
      <c r="AI1082" s="29"/>
      <c r="AJ1082" s="29" t="s">
        <v>2044</v>
      </c>
      <c r="AK1082" s="29" t="s">
        <v>737</v>
      </c>
      <c r="AL1082" s="29" t="s">
        <v>87</v>
      </c>
      <c r="AM1082" s="29" t="s">
        <v>1896</v>
      </c>
      <c r="AN1082" s="29" t="s">
        <v>2106</v>
      </c>
      <c r="AO1082" s="29" t="s">
        <v>514</v>
      </c>
      <c r="AP1082" s="29" t="s">
        <v>563</v>
      </c>
      <c r="AQ1082" s="29" t="s">
        <v>96</v>
      </c>
      <c r="AR1082" s="29"/>
      <c r="AS1082" s="29" t="s">
        <v>84</v>
      </c>
      <c r="AT1082" s="29" t="s">
        <v>121</v>
      </c>
      <c r="AU1082" s="29"/>
      <c r="AV1082" s="29"/>
      <c r="AW1082" s="29" t="s">
        <v>84</v>
      </c>
      <c r="AX1082" s="29" t="s">
        <v>84</v>
      </c>
      <c r="AY1082" s="30">
        <v>383</v>
      </c>
      <c r="AZ1082" s="30">
        <v>363.7</v>
      </c>
      <c r="BA1082" s="30">
        <v>277.7</v>
      </c>
      <c r="BB1082" s="30">
        <v>277.7</v>
      </c>
      <c r="BC1082" s="29"/>
      <c r="BD1082" s="29"/>
      <c r="BE1082" s="30">
        <v>66.36</v>
      </c>
      <c r="BF1082" s="30">
        <v>78.400000000000006</v>
      </c>
      <c r="BG1082" s="30">
        <v>0.32</v>
      </c>
      <c r="BH1082" s="30">
        <v>0.32</v>
      </c>
      <c r="BI1082" s="30">
        <v>3.5</v>
      </c>
      <c r="BJ1082" s="29"/>
      <c r="BK1082" s="29"/>
      <c r="BL1082" s="29"/>
      <c r="BM1082" s="29"/>
      <c r="BN1082" s="29"/>
      <c r="BO1082" s="29"/>
      <c r="BP1082" s="29"/>
      <c r="BQ1082" s="30">
        <v>0.39</v>
      </c>
      <c r="BR1082" s="30">
        <v>0.39</v>
      </c>
      <c r="BS1082" s="30">
        <v>64.83</v>
      </c>
      <c r="BT1082" s="29"/>
      <c r="BU1082" s="29"/>
      <c r="BV1082" s="30">
        <v>0</v>
      </c>
      <c r="BW1082" s="28">
        <v>966</v>
      </c>
      <c r="BX1082" s="33">
        <f t="shared" si="117"/>
        <v>205.28183999999996</v>
      </c>
      <c r="BY1082" s="34">
        <f>IF(COUNTIF($G$2:G1082,G1082)=1,1,0)</f>
        <v>0</v>
      </c>
      <c r="BZ1082" s="34">
        <f t="shared" si="118"/>
        <v>1</v>
      </c>
      <c r="CA1082" s="28" t="s">
        <v>3405</v>
      </c>
      <c r="CB1082" s="34" t="b">
        <f t="shared" si="123"/>
        <v>0</v>
      </c>
      <c r="CC1082" s="34" t="b">
        <f t="shared" si="119"/>
        <v>0</v>
      </c>
      <c r="CD1082" s="34" t="b">
        <f t="array" ref="CD1082">ISNUMBER(SEARCH("Touch Screen",$AJ1082))</f>
        <v>0</v>
      </c>
      <c r="CE1082" s="34"/>
      <c r="CF1082" s="34"/>
      <c r="CG1082" s="32">
        <v>68</v>
      </c>
      <c r="CH1082" s="28">
        <v>0</v>
      </c>
      <c r="CI1082" s="33">
        <f>('2. AC Monitors'!$A$8*'1. Version 7 Dataset'!$R1082)+('1. Version 7 Dataset'!$V1082*'2. AC Monitors'!$B$8)+'2. AC Monitors'!$C$8</f>
        <v>111.04426000000001</v>
      </c>
      <c r="CJ1082" s="35">
        <f>BX1082-('2. AC Monitors'!$B$8*V1082)</f>
        <v>196.46183999999997</v>
      </c>
      <c r="CK1082" s="33">
        <f>IF($CH1082=0,CJ1082,CJ1082-('2. AC Monitors'!$A$15*'1. Version 7 Dataset'!$CG1082))</f>
        <v>196.46183999999997</v>
      </c>
      <c r="CL1082" s="33">
        <f>IF($CC1082=TRUE,'1. Version 7 Dataset'!CK1082-($CI1082*'2. AC Monitors'!$B$15),'1. Version 7 Dataset'!CK1082)</f>
        <v>196.46183999999997</v>
      </c>
      <c r="CM1082" s="33">
        <f>IF($CD1082=TRUE,CL1082-($CI1082*'2. AC Monitors'!$D$15),CL1082)</f>
        <v>196.46183999999997</v>
      </c>
      <c r="CN1082" s="33">
        <f>IF($CB1082=TRUE,CM1082-($CI1082*'2. AC Monitors'!$E$15),CM1082)</f>
        <v>196.46183999999997</v>
      </c>
      <c r="CO1082" s="33">
        <f>IF($CA1082="DC",CN1082+(CI1082*(1-'2. AC Monitors'!$D$21)),CN1082)</f>
        <v>196.46183999999997</v>
      </c>
      <c r="CP1082" s="35">
        <f>('2. AC Monitors'!$A$8*'1. Version 7 Dataset'!$R1082)+'2. AC Monitors'!$C$8</f>
        <v>102.22426</v>
      </c>
      <c r="CQ1082" s="35">
        <f t="shared" si="120"/>
        <v>0</v>
      </c>
      <c r="CR1082" s="33">
        <f>(IF(CD1082=TRUE,CI1082+(CI1082*'2. AC Monitors'!$D$15),'1. Version 7 Dataset'!CI1082))*0.85</f>
        <v>94.38762100000001</v>
      </c>
      <c r="CS1082" s="35">
        <f t="shared" si="121"/>
        <v>0</v>
      </c>
      <c r="CT1082" s="35">
        <f>($AZ1082*$R1082*'3. Signage Displays'!$A$7)+'3. Signage Displays'!$B$7*TANH('3. Signage Displays'!$C$7*('1. Version 7 Dataset'!$R1082+'3. Signage Displays'!$D$7)+'3. Signage Displays'!$E$7)+'3. Signage Displays'!$F$7</f>
        <v>71.192267942561983</v>
      </c>
      <c r="CU1082" s="36">
        <f>($AZ1082*$R1082*'3. Signage Displays'!$A$7)</f>
        <v>11.235856840000002</v>
      </c>
      <c r="CV1082" s="37">
        <f>BE1082-(AZ1082*R1082*'3. Signage Displays'!$A$7)</f>
        <v>55.124143159999996</v>
      </c>
      <c r="CW1082" s="37">
        <f>IF(CC1082=TRUE,CV1082-(CT1082*'3. Signage Displays'!$A$12),CV1082)</f>
        <v>55.124143159999996</v>
      </c>
      <c r="CX1082" s="38">
        <f>'3. Signage Displays'!$B$7*TANH('3. Signage Displays'!$C$7*('1. Version 7 Dataset'!R1082+'3. Signage Displays'!$D$7)+'3. Signage Displays'!$E$7)+'3. Signage Displays'!$F$7</f>
        <v>59.956411102561979</v>
      </c>
      <c r="CY1082" s="28">
        <f t="shared" si="122"/>
        <v>1</v>
      </c>
    </row>
    <row r="1083" spans="1:103" s="17" customFormat="1" ht="19.5" customHeight="1">
      <c r="A1083" s="28">
        <v>967</v>
      </c>
      <c r="B1083" s="29" t="s">
        <v>1871</v>
      </c>
      <c r="C1083" s="29" t="s">
        <v>2219</v>
      </c>
      <c r="D1083" s="29" t="s">
        <v>2220</v>
      </c>
      <c r="E1083" s="29" t="s">
        <v>1873</v>
      </c>
      <c r="F1083" s="29" t="s">
        <v>2219</v>
      </c>
      <c r="G1083" s="29" t="s">
        <v>2220</v>
      </c>
      <c r="H1083" s="29" t="s">
        <v>2221</v>
      </c>
      <c r="I1083" s="29" t="s">
        <v>554</v>
      </c>
      <c r="J1083" s="29" t="s">
        <v>79</v>
      </c>
      <c r="K1083" s="29"/>
      <c r="L1083" s="29" t="s">
        <v>80</v>
      </c>
      <c r="M1083" s="29"/>
      <c r="N1083" s="30">
        <v>1300</v>
      </c>
      <c r="O1083" s="30">
        <v>31.6</v>
      </c>
      <c r="P1083" s="30">
        <v>56.2</v>
      </c>
      <c r="Q1083" s="31">
        <v>64.5</v>
      </c>
      <c r="R1083" s="30">
        <v>1779.1</v>
      </c>
      <c r="S1083" s="30">
        <v>1.78</v>
      </c>
      <c r="T1083" s="30">
        <v>1080</v>
      </c>
      <c r="U1083" s="30">
        <v>1920</v>
      </c>
      <c r="V1083" s="32">
        <v>2.1</v>
      </c>
      <c r="W1083" s="30">
        <v>1166</v>
      </c>
      <c r="X1083" s="30">
        <v>60</v>
      </c>
      <c r="Y1083" s="30">
        <v>68</v>
      </c>
      <c r="Z1083" s="29" t="s">
        <v>150</v>
      </c>
      <c r="AA1083" s="29" t="s">
        <v>86</v>
      </c>
      <c r="AB1083" s="29"/>
      <c r="AC1083" s="29"/>
      <c r="AD1083" s="29" t="s">
        <v>84</v>
      </c>
      <c r="AE1083" s="29" t="s">
        <v>83</v>
      </c>
      <c r="AF1083" s="29" t="s">
        <v>2042</v>
      </c>
      <c r="AG1083" s="29" t="s">
        <v>1896</v>
      </c>
      <c r="AH1083" s="29" t="s">
        <v>2043</v>
      </c>
      <c r="AI1083" s="29"/>
      <c r="AJ1083" s="29" t="s">
        <v>2044</v>
      </c>
      <c r="AK1083" s="29" t="s">
        <v>737</v>
      </c>
      <c r="AL1083" s="29" t="s">
        <v>87</v>
      </c>
      <c r="AM1083" s="29" t="s">
        <v>1896</v>
      </c>
      <c r="AN1083" s="29" t="s">
        <v>2106</v>
      </c>
      <c r="AO1083" s="29" t="s">
        <v>514</v>
      </c>
      <c r="AP1083" s="29" t="s">
        <v>563</v>
      </c>
      <c r="AQ1083" s="29" t="s">
        <v>96</v>
      </c>
      <c r="AR1083" s="29"/>
      <c r="AS1083" s="29" t="s">
        <v>84</v>
      </c>
      <c r="AT1083" s="29" t="s">
        <v>121</v>
      </c>
      <c r="AU1083" s="29"/>
      <c r="AV1083" s="29"/>
      <c r="AW1083" s="29" t="s">
        <v>84</v>
      </c>
      <c r="AX1083" s="29" t="s">
        <v>84</v>
      </c>
      <c r="AY1083" s="30">
        <v>383</v>
      </c>
      <c r="AZ1083" s="30">
        <v>367.1</v>
      </c>
      <c r="BA1083" s="30">
        <v>307.39999999999998</v>
      </c>
      <c r="BB1083" s="30">
        <v>307.39999999999998</v>
      </c>
      <c r="BC1083" s="29"/>
      <c r="BD1083" s="29"/>
      <c r="BE1083" s="30">
        <v>120.09</v>
      </c>
      <c r="BF1083" s="30">
        <v>136.80000000000001</v>
      </c>
      <c r="BG1083" s="30">
        <v>0.32</v>
      </c>
      <c r="BH1083" s="30">
        <v>0.32</v>
      </c>
      <c r="BI1083" s="30">
        <v>3.5</v>
      </c>
      <c r="BJ1083" s="29"/>
      <c r="BK1083" s="29"/>
      <c r="BL1083" s="29"/>
      <c r="BM1083" s="29"/>
      <c r="BN1083" s="29"/>
      <c r="BO1083" s="29"/>
      <c r="BP1083" s="29"/>
      <c r="BQ1083" s="30">
        <v>0.43</v>
      </c>
      <c r="BR1083" s="30">
        <v>0.43</v>
      </c>
      <c r="BS1083" s="30">
        <v>118.32</v>
      </c>
      <c r="BT1083" s="29"/>
      <c r="BU1083" s="29"/>
      <c r="BV1083" s="30">
        <v>0</v>
      </c>
      <c r="BW1083" s="28">
        <v>967</v>
      </c>
      <c r="BX1083" s="33">
        <f t="shared" si="117"/>
        <v>370.01801999999998</v>
      </c>
      <c r="BY1083" s="34">
        <f>IF(COUNTIF($G$2:G1083,G1083)=1,1,0)</f>
        <v>1</v>
      </c>
      <c r="BZ1083" s="34">
        <f t="shared" si="118"/>
        <v>1</v>
      </c>
      <c r="CA1083" s="28" t="s">
        <v>3405</v>
      </c>
      <c r="CB1083" s="34" t="b">
        <f t="shared" si="123"/>
        <v>0</v>
      </c>
      <c r="CC1083" s="34" t="b">
        <f t="shared" si="119"/>
        <v>0</v>
      </c>
      <c r="CD1083" s="34" t="b">
        <f t="array" ref="CD1083">ISNUMBER(SEARCH("Touch Screen",$AJ1083))</f>
        <v>0</v>
      </c>
      <c r="CE1083" s="34"/>
      <c r="CF1083" s="34"/>
      <c r="CG1083" s="32">
        <v>68</v>
      </c>
      <c r="CH1083" s="28">
        <v>0</v>
      </c>
      <c r="CI1083" s="33">
        <f>('2. AC Monitors'!$A$8*'1. Version 7 Dataset'!$R1083)+('1. Version 7 Dataset'!$V1083*'2. AC Monitors'!$B$8)+'2. AC Monitors'!$C$8</f>
        <v>233.87019999999998</v>
      </c>
      <c r="CJ1083" s="35">
        <f>BX1083-('2. AC Monitors'!$B$8*V1083)</f>
        <v>361.19801999999999</v>
      </c>
      <c r="CK1083" s="33">
        <f>IF($CH1083=0,CJ1083,CJ1083-('2. AC Monitors'!$A$15*'1. Version 7 Dataset'!$CG1083))</f>
        <v>361.19801999999999</v>
      </c>
      <c r="CL1083" s="33">
        <f>IF($CC1083=TRUE,'1. Version 7 Dataset'!CK1083-($CI1083*'2. AC Monitors'!$B$15),'1. Version 7 Dataset'!CK1083)</f>
        <v>361.19801999999999</v>
      </c>
      <c r="CM1083" s="33">
        <f>IF($CD1083=TRUE,CL1083-($CI1083*'2. AC Monitors'!$D$15),CL1083)</f>
        <v>361.19801999999999</v>
      </c>
      <c r="CN1083" s="33">
        <f>IF($CB1083=TRUE,CM1083-($CI1083*'2. AC Monitors'!$E$15),CM1083)</f>
        <v>361.19801999999999</v>
      </c>
      <c r="CO1083" s="33">
        <f>IF($CA1083="DC",CN1083+(CI1083*(1-'2. AC Monitors'!$D$21)),CN1083)</f>
        <v>361.19801999999999</v>
      </c>
      <c r="CP1083" s="35">
        <f>('2. AC Monitors'!$A$8*'1. Version 7 Dataset'!$R1083)+'2. AC Monitors'!$C$8</f>
        <v>225.05019999999999</v>
      </c>
      <c r="CQ1083" s="35">
        <f t="shared" si="120"/>
        <v>0</v>
      </c>
      <c r="CR1083" s="33">
        <f>(IF(CD1083=TRUE,CI1083+(CI1083*'2. AC Monitors'!$D$15),'1. Version 7 Dataset'!CI1083))*0.85</f>
        <v>198.78966999999997</v>
      </c>
      <c r="CS1083" s="35">
        <f t="shared" si="121"/>
        <v>0</v>
      </c>
      <c r="CT1083" s="35">
        <f>($AZ1083*$R1083*'3. Signage Displays'!$A$7)+'3. Signage Displays'!$B$7*TANH('3. Signage Displays'!$C$7*('1. Version 7 Dataset'!$R1083+'3. Signage Displays'!$D$7)+'3. Signage Displays'!$E$7)+'3. Signage Displays'!$F$7</f>
        <v>129.02442116474026</v>
      </c>
      <c r="CU1083" s="36">
        <f>($AZ1083*$R1083*'3. Signage Displays'!$A$7)</f>
        <v>26.124304400000003</v>
      </c>
      <c r="CV1083" s="37">
        <f>BE1083-(AZ1083*R1083*'3. Signage Displays'!$A$7)</f>
        <v>93.965695600000004</v>
      </c>
      <c r="CW1083" s="37">
        <f>IF(CC1083=TRUE,CV1083-(CT1083*'3. Signage Displays'!$A$12),CV1083)</f>
        <v>93.965695600000004</v>
      </c>
      <c r="CX1083" s="38">
        <f>'3. Signage Displays'!$B$7*TANH('3. Signage Displays'!$C$7*('1. Version 7 Dataset'!R1083+'3. Signage Displays'!$D$7)+'3. Signage Displays'!$E$7)+'3. Signage Displays'!$F$7</f>
        <v>102.90011676474026</v>
      </c>
      <c r="CY1083" s="28">
        <f t="shared" si="122"/>
        <v>1</v>
      </c>
    </row>
    <row r="1084" spans="1:103" s="17" customFormat="1" ht="19.5" customHeight="1">
      <c r="A1084" s="28">
        <v>993</v>
      </c>
      <c r="B1084" s="29" t="s">
        <v>3083</v>
      </c>
      <c r="C1084" s="29" t="s">
        <v>3262</v>
      </c>
      <c r="D1084" s="29" t="s">
        <v>3263</v>
      </c>
      <c r="E1084" s="29" t="s">
        <v>3086</v>
      </c>
      <c r="F1084" s="29" t="s">
        <v>3262</v>
      </c>
      <c r="G1084" s="29" t="s">
        <v>3263</v>
      </c>
      <c r="H1084" s="29"/>
      <c r="I1084" s="29" t="s">
        <v>554</v>
      </c>
      <c r="J1084" s="29" t="s">
        <v>132</v>
      </c>
      <c r="K1084" s="29"/>
      <c r="L1084" s="29" t="s">
        <v>80</v>
      </c>
      <c r="M1084" s="29"/>
      <c r="N1084" s="30">
        <v>4000</v>
      </c>
      <c r="O1084" s="30">
        <v>31.6</v>
      </c>
      <c r="P1084" s="30">
        <v>56.2</v>
      </c>
      <c r="Q1084" s="31">
        <v>64.5</v>
      </c>
      <c r="R1084" s="30">
        <v>1777.67</v>
      </c>
      <c r="S1084" s="30">
        <v>1.78</v>
      </c>
      <c r="T1084" s="30">
        <v>1080</v>
      </c>
      <c r="U1084" s="30">
        <v>1920</v>
      </c>
      <c r="V1084" s="32">
        <v>2.1</v>
      </c>
      <c r="W1084" s="30">
        <v>1166</v>
      </c>
      <c r="X1084" s="30">
        <v>60</v>
      </c>
      <c r="Y1084" s="30">
        <v>0.4</v>
      </c>
      <c r="Z1084" s="29" t="s">
        <v>81</v>
      </c>
      <c r="AA1084" s="29" t="s">
        <v>86</v>
      </c>
      <c r="AB1084" s="29"/>
      <c r="AC1084" s="29"/>
      <c r="AD1084" s="29" t="s">
        <v>84</v>
      </c>
      <c r="AE1084" s="29" t="s">
        <v>83</v>
      </c>
      <c r="AF1084" s="29" t="s">
        <v>3264</v>
      </c>
      <c r="AG1084" s="29" t="s">
        <v>3265</v>
      </c>
      <c r="AH1084" s="29" t="s">
        <v>120</v>
      </c>
      <c r="AI1084" s="29"/>
      <c r="AJ1084" s="29" t="s">
        <v>120</v>
      </c>
      <c r="AK1084" s="29" t="s">
        <v>86</v>
      </c>
      <c r="AL1084" s="29" t="s">
        <v>102</v>
      </c>
      <c r="AM1084" s="29" t="s">
        <v>3265</v>
      </c>
      <c r="AN1084" s="29" t="s">
        <v>86</v>
      </c>
      <c r="AO1084" s="29" t="s">
        <v>86</v>
      </c>
      <c r="AP1084" s="29" t="s">
        <v>563</v>
      </c>
      <c r="AQ1084" s="29" t="s">
        <v>96</v>
      </c>
      <c r="AR1084" s="29"/>
      <c r="AS1084" s="29" t="s">
        <v>84</v>
      </c>
      <c r="AT1084" s="29" t="s">
        <v>89</v>
      </c>
      <c r="AU1084" s="29"/>
      <c r="AV1084" s="30">
        <v>5</v>
      </c>
      <c r="AW1084" s="29" t="s">
        <v>84</v>
      </c>
      <c r="AX1084" s="29" t="s">
        <v>84</v>
      </c>
      <c r="AY1084" s="30">
        <v>350</v>
      </c>
      <c r="AZ1084" s="30">
        <v>375.7</v>
      </c>
      <c r="BA1084" s="30">
        <v>303</v>
      </c>
      <c r="BB1084" s="30">
        <v>230</v>
      </c>
      <c r="BC1084" s="29"/>
      <c r="BD1084" s="29"/>
      <c r="BE1084" s="30">
        <v>128.4</v>
      </c>
      <c r="BF1084" s="30">
        <v>137.30000000000001</v>
      </c>
      <c r="BG1084" s="30">
        <v>0.28000000000000003</v>
      </c>
      <c r="BH1084" s="30">
        <v>0.28000000000000003</v>
      </c>
      <c r="BI1084" s="30">
        <v>0.5</v>
      </c>
      <c r="BJ1084" s="29"/>
      <c r="BK1084" s="29"/>
      <c r="BL1084" s="29"/>
      <c r="BM1084" s="29"/>
      <c r="BN1084" s="29"/>
      <c r="BO1084" s="29"/>
      <c r="BP1084" s="29"/>
      <c r="BQ1084" s="29"/>
      <c r="BR1084" s="29"/>
      <c r="BS1084" s="29"/>
      <c r="BT1084" s="29"/>
      <c r="BU1084" s="29"/>
      <c r="BV1084" s="30">
        <v>0</v>
      </c>
      <c r="BW1084" s="28">
        <v>993</v>
      </c>
      <c r="BX1084" s="33">
        <f t="shared" si="117"/>
        <v>395.26871999999997</v>
      </c>
      <c r="BY1084" s="34">
        <f>IF(COUNTIF($G$2:G1084,G1084)=1,1,0)</f>
        <v>1</v>
      </c>
      <c r="BZ1084" s="34">
        <f t="shared" si="118"/>
        <v>1</v>
      </c>
      <c r="CA1084" s="28" t="s">
        <v>3405</v>
      </c>
      <c r="CB1084" s="34" t="b">
        <f t="shared" si="123"/>
        <v>0</v>
      </c>
      <c r="CC1084" s="34" t="b">
        <f t="shared" si="119"/>
        <v>0</v>
      </c>
      <c r="CD1084" s="34" t="b">
        <f t="array" ref="CD1084">ISNUMBER(SEARCH("Touch Screen",$AJ1084))</f>
        <v>0</v>
      </c>
      <c r="CE1084" s="34"/>
      <c r="CF1084" s="34"/>
      <c r="CG1084" s="32">
        <v>40</v>
      </c>
      <c r="CH1084" s="28">
        <v>0</v>
      </c>
      <c r="CI1084" s="33">
        <f>('2. AC Monitors'!$A$8*'1. Version 7 Dataset'!$R1084)+('1. Version 7 Dataset'!$V1084*'2. AC Monitors'!$B$8)+'2. AC Monitors'!$C$8</f>
        <v>233.69574</v>
      </c>
      <c r="CJ1084" s="35">
        <f>BX1084-('2. AC Monitors'!$B$8*V1084)</f>
        <v>386.44871999999998</v>
      </c>
      <c r="CK1084" s="33">
        <f>IF($CH1084=0,CJ1084,CJ1084-('2. AC Monitors'!$A$15*'1. Version 7 Dataset'!$CG1084))</f>
        <v>386.44871999999998</v>
      </c>
      <c r="CL1084" s="33">
        <f>IF($CC1084=TRUE,'1. Version 7 Dataset'!CK1084-($CI1084*'2. AC Monitors'!$B$15),'1. Version 7 Dataset'!CK1084)</f>
        <v>386.44871999999998</v>
      </c>
      <c r="CM1084" s="33">
        <f>IF($CD1084=TRUE,CL1084-($CI1084*'2. AC Monitors'!$D$15),CL1084)</f>
        <v>386.44871999999998</v>
      </c>
      <c r="CN1084" s="33">
        <f>IF($CB1084=TRUE,CM1084-($CI1084*'2. AC Monitors'!$E$15),CM1084)</f>
        <v>386.44871999999998</v>
      </c>
      <c r="CO1084" s="33">
        <f>IF($CA1084="DC",CN1084+(CI1084*(1-'2. AC Monitors'!$D$21)),CN1084)</f>
        <v>386.44871999999998</v>
      </c>
      <c r="CP1084" s="35">
        <f>('2. AC Monitors'!$A$8*'1. Version 7 Dataset'!$R1084)+'2. AC Monitors'!$C$8</f>
        <v>224.87574000000001</v>
      </c>
      <c r="CQ1084" s="35">
        <f t="shared" si="120"/>
        <v>0</v>
      </c>
      <c r="CR1084" s="33">
        <f>(IF(CD1084=TRUE,CI1084+(CI1084*'2. AC Monitors'!$D$15),'1. Version 7 Dataset'!CI1084))*0.85</f>
        <v>198.641379</v>
      </c>
      <c r="CS1084" s="35">
        <f t="shared" si="121"/>
        <v>0</v>
      </c>
      <c r="CT1084" s="35">
        <f>($AZ1084*$R1084*'3. Signage Displays'!$A$7)+'3. Signage Displays'!$B$7*TANH('3. Signage Displays'!$C$7*('1. Version 7 Dataset'!$R1084+'3. Signage Displays'!$D$7)+'3. Signage Displays'!$E$7)+'3. Signage Displays'!$F$7</f>
        <v>129.57006759199817</v>
      </c>
      <c r="CU1084" s="36">
        <f>($AZ1084*$R1084*'3. Signage Displays'!$A$7)</f>
        <v>26.714824760000006</v>
      </c>
      <c r="CV1084" s="37">
        <f>BE1084-(AZ1084*R1084*'3. Signage Displays'!$A$7)</f>
        <v>101.68517524000001</v>
      </c>
      <c r="CW1084" s="37">
        <f>IF(CC1084=TRUE,CV1084-(CT1084*'3. Signage Displays'!$A$12),CV1084)</f>
        <v>101.68517524000001</v>
      </c>
      <c r="CX1084" s="38">
        <f>'3. Signage Displays'!$B$7*TANH('3. Signage Displays'!$C$7*('1. Version 7 Dataset'!R1084+'3. Signage Displays'!$D$7)+'3. Signage Displays'!$E$7)+'3. Signage Displays'!$F$7</f>
        <v>102.85524283199815</v>
      </c>
      <c r="CY1084" s="28">
        <f t="shared" si="122"/>
        <v>1</v>
      </c>
    </row>
    <row r="1085" spans="1:103" s="17" customFormat="1" ht="19.5" customHeight="1">
      <c r="A1085" s="28">
        <v>1000</v>
      </c>
      <c r="B1085" s="29" t="s">
        <v>679</v>
      </c>
      <c r="C1085" s="29" t="s">
        <v>751</v>
      </c>
      <c r="D1085" s="29" t="s">
        <v>751</v>
      </c>
      <c r="E1085" s="29" t="s">
        <v>682</v>
      </c>
      <c r="F1085" s="29" t="s">
        <v>751</v>
      </c>
      <c r="G1085" s="29" t="s">
        <v>751</v>
      </c>
      <c r="H1085" s="29" t="s">
        <v>752</v>
      </c>
      <c r="I1085" s="29" t="s">
        <v>554</v>
      </c>
      <c r="J1085" s="29" t="s">
        <v>88</v>
      </c>
      <c r="K1085" s="29" t="s">
        <v>158</v>
      </c>
      <c r="L1085" s="29" t="s">
        <v>80</v>
      </c>
      <c r="M1085" s="29" t="s">
        <v>105</v>
      </c>
      <c r="N1085" s="30">
        <v>1400</v>
      </c>
      <c r="O1085" s="30">
        <v>26.8</v>
      </c>
      <c r="P1085" s="30">
        <v>47.6</v>
      </c>
      <c r="Q1085" s="31">
        <v>54.6</v>
      </c>
      <c r="R1085" s="30">
        <v>1275.67</v>
      </c>
      <c r="S1085" s="30">
        <v>1.78</v>
      </c>
      <c r="T1085" s="30">
        <v>1080</v>
      </c>
      <c r="U1085" s="30">
        <v>1920</v>
      </c>
      <c r="V1085" s="32">
        <v>2.1</v>
      </c>
      <c r="W1085" s="30">
        <v>1625</v>
      </c>
      <c r="X1085" s="30">
        <v>60</v>
      </c>
      <c r="Y1085" s="30">
        <v>33.6</v>
      </c>
      <c r="Z1085" s="29" t="s">
        <v>81</v>
      </c>
      <c r="AA1085" s="29" t="s">
        <v>86</v>
      </c>
      <c r="AB1085" s="29"/>
      <c r="AC1085" s="29"/>
      <c r="AD1085" s="29" t="s">
        <v>84</v>
      </c>
      <c r="AE1085" s="29" t="s">
        <v>83</v>
      </c>
      <c r="AF1085" s="29" t="s">
        <v>753</v>
      </c>
      <c r="AG1085" s="29" t="s">
        <v>754</v>
      </c>
      <c r="AH1085" s="29" t="s">
        <v>120</v>
      </c>
      <c r="AI1085" s="29" t="s">
        <v>105</v>
      </c>
      <c r="AJ1085" s="29" t="s">
        <v>120</v>
      </c>
      <c r="AK1085" s="29" t="s">
        <v>86</v>
      </c>
      <c r="AL1085" s="29" t="s">
        <v>87</v>
      </c>
      <c r="AM1085" s="29" t="s">
        <v>754</v>
      </c>
      <c r="AN1085" s="29" t="s">
        <v>86</v>
      </c>
      <c r="AO1085" s="29" t="s">
        <v>86</v>
      </c>
      <c r="AP1085" s="29" t="s">
        <v>563</v>
      </c>
      <c r="AQ1085" s="29" t="s">
        <v>96</v>
      </c>
      <c r="AR1085" s="29" t="s">
        <v>105</v>
      </c>
      <c r="AS1085" s="29" t="s">
        <v>84</v>
      </c>
      <c r="AT1085" s="29" t="s">
        <v>89</v>
      </c>
      <c r="AU1085" s="29" t="s">
        <v>105</v>
      </c>
      <c r="AV1085" s="30">
        <v>5</v>
      </c>
      <c r="AW1085" s="29" t="s">
        <v>84</v>
      </c>
      <c r="AX1085" s="29" t="s">
        <v>84</v>
      </c>
      <c r="AY1085" s="30">
        <v>500</v>
      </c>
      <c r="AZ1085" s="30">
        <v>512.4</v>
      </c>
      <c r="BA1085" s="30">
        <v>399.5</v>
      </c>
      <c r="BB1085" s="30">
        <v>325</v>
      </c>
      <c r="BC1085" s="29"/>
      <c r="BD1085" s="29"/>
      <c r="BE1085" s="30">
        <v>100.82</v>
      </c>
      <c r="BF1085" s="30">
        <v>121.3</v>
      </c>
      <c r="BG1085" s="30">
        <v>0.25</v>
      </c>
      <c r="BH1085" s="29"/>
      <c r="BI1085" s="30">
        <v>0.5</v>
      </c>
      <c r="BJ1085" s="30">
        <v>0.25</v>
      </c>
      <c r="BK1085" s="29"/>
      <c r="BL1085" s="29"/>
      <c r="BM1085" s="29"/>
      <c r="BN1085" s="29"/>
      <c r="BO1085" s="29"/>
      <c r="BP1085" s="30">
        <v>0.3</v>
      </c>
      <c r="BQ1085" s="30">
        <v>0.3</v>
      </c>
      <c r="BR1085" s="29"/>
      <c r="BS1085" s="30">
        <v>102.24</v>
      </c>
      <c r="BT1085" s="29"/>
      <c r="BU1085" s="29"/>
      <c r="BV1085" s="30">
        <v>1</v>
      </c>
      <c r="BW1085" s="28">
        <v>1000</v>
      </c>
      <c r="BX1085" s="33">
        <f t="shared" si="117"/>
        <v>310.53761999999995</v>
      </c>
      <c r="BY1085" s="34">
        <f>IF(COUNTIF($G$2:G1085,G1085)=1,1,0)</f>
        <v>1</v>
      </c>
      <c r="BZ1085" s="34">
        <f t="shared" si="118"/>
        <v>1</v>
      </c>
      <c r="CA1085" s="28" t="s">
        <v>3405</v>
      </c>
      <c r="CB1085" s="34" t="b">
        <f t="shared" si="123"/>
        <v>0</v>
      </c>
      <c r="CC1085" s="34" t="b">
        <f t="shared" si="119"/>
        <v>0</v>
      </c>
      <c r="CD1085" s="34" t="b">
        <f t="array" ref="CD1085">ISNUMBER(SEARCH("Touch Screen",$AJ1085))</f>
        <v>0</v>
      </c>
      <c r="CE1085" s="34"/>
      <c r="CF1085" s="34"/>
      <c r="CG1085" s="32">
        <v>33.6</v>
      </c>
      <c r="CH1085" s="28">
        <v>0</v>
      </c>
      <c r="CI1085" s="33">
        <f>('2. AC Monitors'!$A$8*'1. Version 7 Dataset'!$R1085)+('1. Version 7 Dataset'!$V1085*'2. AC Monitors'!$B$8)+'2. AC Monitors'!$C$8</f>
        <v>172.45174</v>
      </c>
      <c r="CJ1085" s="35">
        <f>BX1085-('2. AC Monitors'!$B$8*V1085)</f>
        <v>301.71761999999995</v>
      </c>
      <c r="CK1085" s="33">
        <f>IF($CH1085=0,CJ1085,CJ1085-('2. AC Monitors'!$A$15*'1. Version 7 Dataset'!$CG1085))</f>
        <v>301.71761999999995</v>
      </c>
      <c r="CL1085" s="33">
        <f>IF($CC1085=TRUE,'1. Version 7 Dataset'!CK1085-($CI1085*'2. AC Monitors'!$B$15),'1. Version 7 Dataset'!CK1085)</f>
        <v>301.71761999999995</v>
      </c>
      <c r="CM1085" s="33">
        <f>IF($CD1085=TRUE,CL1085-($CI1085*'2. AC Monitors'!$D$15),CL1085)</f>
        <v>301.71761999999995</v>
      </c>
      <c r="CN1085" s="33">
        <f>IF($CB1085=TRUE,CM1085-($CI1085*'2. AC Monitors'!$E$15),CM1085)</f>
        <v>301.71761999999995</v>
      </c>
      <c r="CO1085" s="33">
        <f>IF($CA1085="DC",CN1085+(CI1085*(1-'2. AC Monitors'!$D$21)),CN1085)</f>
        <v>301.71761999999995</v>
      </c>
      <c r="CP1085" s="35">
        <f>('2. AC Monitors'!$A$8*'1. Version 7 Dataset'!$R1085)+'2. AC Monitors'!$C$8</f>
        <v>163.63174000000001</v>
      </c>
      <c r="CQ1085" s="35">
        <f t="shared" si="120"/>
        <v>0</v>
      </c>
      <c r="CR1085" s="33">
        <f>(IF(CD1085=TRUE,CI1085+(CI1085*'2. AC Monitors'!$D$15),'1. Version 7 Dataset'!CI1085))*0.85</f>
        <v>146.583979</v>
      </c>
      <c r="CS1085" s="35">
        <f t="shared" si="121"/>
        <v>0</v>
      </c>
      <c r="CT1085" s="35">
        <f>($AZ1085*$R1085*'3. Signage Displays'!$A$7)+'3. Signage Displays'!$B$7*TANH('3. Signage Displays'!$C$7*('1. Version 7 Dataset'!$R1085+'3. Signage Displays'!$D$7)+'3. Signage Displays'!$E$7)+'3. Signage Displays'!$F$7</f>
        <v>110.406997548155</v>
      </c>
      <c r="CU1085" s="36">
        <f>($AZ1085*$R1085*'3. Signage Displays'!$A$7)</f>
        <v>26.14613232</v>
      </c>
      <c r="CV1085" s="37">
        <f>BE1085-(AZ1085*R1085*'3. Signage Displays'!$A$7)</f>
        <v>74.673867680000001</v>
      </c>
      <c r="CW1085" s="37">
        <f>IF(CC1085=TRUE,CV1085-(CT1085*'3. Signage Displays'!$A$12),CV1085)</f>
        <v>74.673867680000001</v>
      </c>
      <c r="CX1085" s="38">
        <f>'3. Signage Displays'!$B$7*TANH('3. Signage Displays'!$C$7*('1. Version 7 Dataset'!R1085+'3. Signage Displays'!$D$7)+'3. Signage Displays'!$E$7)+'3. Signage Displays'!$F$7</f>
        <v>84.260865228155012</v>
      </c>
      <c r="CY1085" s="28">
        <f t="shared" si="122"/>
        <v>1</v>
      </c>
    </row>
    <row r="1086" spans="1:103" s="17" customFormat="1" ht="19.5" customHeight="1">
      <c r="A1086" s="28">
        <v>1008</v>
      </c>
      <c r="B1086" s="29" t="s">
        <v>808</v>
      </c>
      <c r="C1086" s="29" t="s">
        <v>817</v>
      </c>
      <c r="D1086" s="29" t="s">
        <v>818</v>
      </c>
      <c r="E1086" s="29" t="s">
        <v>814</v>
      </c>
      <c r="F1086" s="29" t="s">
        <v>817</v>
      </c>
      <c r="G1086" s="29" t="s">
        <v>818</v>
      </c>
      <c r="H1086" s="29"/>
      <c r="I1086" s="29" t="s">
        <v>554</v>
      </c>
      <c r="J1086" s="29" t="s">
        <v>132</v>
      </c>
      <c r="K1086" s="29" t="s">
        <v>105</v>
      </c>
      <c r="L1086" s="29" t="s">
        <v>80</v>
      </c>
      <c r="M1086" s="29" t="s">
        <v>105</v>
      </c>
      <c r="N1086" s="30">
        <v>4000</v>
      </c>
      <c r="O1086" s="30">
        <v>34.1</v>
      </c>
      <c r="P1086" s="30">
        <v>60.6</v>
      </c>
      <c r="Q1086" s="31">
        <v>69.5</v>
      </c>
      <c r="R1086" s="30">
        <v>2064.6999999999998</v>
      </c>
      <c r="S1086" s="30">
        <v>1.78</v>
      </c>
      <c r="T1086" s="30">
        <v>1080</v>
      </c>
      <c r="U1086" s="30">
        <v>1920</v>
      </c>
      <c r="V1086" s="32">
        <v>2.1</v>
      </c>
      <c r="W1086" s="30">
        <v>1004</v>
      </c>
      <c r="X1086" s="30">
        <v>60</v>
      </c>
      <c r="Y1086" s="30">
        <v>32.9</v>
      </c>
      <c r="Z1086" s="29" t="s">
        <v>86</v>
      </c>
      <c r="AA1086" s="29" t="s">
        <v>86</v>
      </c>
      <c r="AB1086" s="29"/>
      <c r="AC1086" s="29"/>
      <c r="AD1086" s="29" t="s">
        <v>84</v>
      </c>
      <c r="AE1086" s="29" t="s">
        <v>83</v>
      </c>
      <c r="AF1086" s="29" t="s">
        <v>819</v>
      </c>
      <c r="AG1086" s="29" t="s">
        <v>754</v>
      </c>
      <c r="AH1086" s="29" t="s">
        <v>820</v>
      </c>
      <c r="AI1086" s="29" t="s">
        <v>105</v>
      </c>
      <c r="AJ1086" s="29" t="s">
        <v>820</v>
      </c>
      <c r="AK1086" s="29" t="s">
        <v>821</v>
      </c>
      <c r="AL1086" s="29" t="s">
        <v>87</v>
      </c>
      <c r="AM1086" s="29" t="s">
        <v>754</v>
      </c>
      <c r="AN1086" s="29" t="s">
        <v>86</v>
      </c>
      <c r="AO1086" s="29" t="s">
        <v>86</v>
      </c>
      <c r="AP1086" s="29" t="s">
        <v>563</v>
      </c>
      <c r="AQ1086" s="29" t="s">
        <v>96</v>
      </c>
      <c r="AR1086" s="29" t="s">
        <v>105</v>
      </c>
      <c r="AS1086" s="29" t="s">
        <v>84</v>
      </c>
      <c r="AT1086" s="29" t="s">
        <v>89</v>
      </c>
      <c r="AU1086" s="29" t="s">
        <v>105</v>
      </c>
      <c r="AV1086" s="30">
        <v>0</v>
      </c>
      <c r="AW1086" s="29" t="s">
        <v>84</v>
      </c>
      <c r="AX1086" s="29" t="s">
        <v>84</v>
      </c>
      <c r="AY1086" s="30">
        <v>400</v>
      </c>
      <c r="AZ1086" s="30">
        <v>427.7</v>
      </c>
      <c r="BA1086" s="30">
        <v>286.39999999999998</v>
      </c>
      <c r="BB1086" s="30">
        <v>260</v>
      </c>
      <c r="BC1086" s="29"/>
      <c r="BD1086" s="29"/>
      <c r="BE1086" s="30">
        <v>109.69</v>
      </c>
      <c r="BF1086" s="30">
        <v>158</v>
      </c>
      <c r="BG1086" s="30">
        <v>0.7</v>
      </c>
      <c r="BH1086" s="30">
        <v>0.7</v>
      </c>
      <c r="BI1086" s="30">
        <v>5</v>
      </c>
      <c r="BJ1086" s="30">
        <v>0.17</v>
      </c>
      <c r="BK1086" s="29"/>
      <c r="BL1086" s="29"/>
      <c r="BM1086" s="29"/>
      <c r="BN1086" s="29"/>
      <c r="BO1086" s="29"/>
      <c r="BP1086" s="30">
        <v>0.27</v>
      </c>
      <c r="BQ1086" s="30">
        <v>0.8</v>
      </c>
      <c r="BR1086" s="30">
        <v>0.8</v>
      </c>
      <c r="BS1086" s="30">
        <v>114.56</v>
      </c>
      <c r="BT1086" s="29"/>
      <c r="BU1086" s="29"/>
      <c r="BV1086" s="30">
        <v>0</v>
      </c>
      <c r="BW1086" s="28">
        <v>1008</v>
      </c>
      <c r="BX1086" s="33">
        <f t="shared" si="117"/>
        <v>340.2953399999999</v>
      </c>
      <c r="BY1086" s="34">
        <f>IF(COUNTIF($G$2:G1086,G1086)=1,1,0)</f>
        <v>1</v>
      </c>
      <c r="BZ1086" s="34">
        <f t="shared" si="118"/>
        <v>1</v>
      </c>
      <c r="CA1086" s="28" t="s">
        <v>3405</v>
      </c>
      <c r="CB1086" s="34" t="b">
        <f t="shared" si="123"/>
        <v>0</v>
      </c>
      <c r="CC1086" s="34" t="b">
        <f t="shared" si="119"/>
        <v>0</v>
      </c>
      <c r="CD1086" s="34" t="b">
        <f t="array" ref="CD1086">ISNUMBER(SEARCH("Touch Screen",$AJ1086))</f>
        <v>1</v>
      </c>
      <c r="CE1086" s="34"/>
      <c r="CF1086" s="34"/>
      <c r="CG1086" s="32">
        <v>32.9</v>
      </c>
      <c r="CH1086" s="28">
        <v>0</v>
      </c>
      <c r="CI1086" s="33">
        <f>('2. AC Monitors'!$A$8*'1. Version 7 Dataset'!$R1086)+('1. Version 7 Dataset'!$V1086*'2. AC Monitors'!$B$8)+'2. AC Monitors'!$C$8</f>
        <v>268.71339999999998</v>
      </c>
      <c r="CJ1086" s="35">
        <f>BX1086-('2. AC Monitors'!$B$8*V1086)</f>
        <v>331.4753399999999</v>
      </c>
      <c r="CK1086" s="33">
        <f>IF($CH1086=0,CJ1086,CJ1086-('2. AC Monitors'!$A$15*'1. Version 7 Dataset'!$CG1086))</f>
        <v>331.4753399999999</v>
      </c>
      <c r="CL1086" s="33">
        <f>IF($CC1086=TRUE,'1. Version 7 Dataset'!CK1086-($CI1086*'2. AC Monitors'!$B$15),'1. Version 7 Dataset'!CK1086)</f>
        <v>331.4753399999999</v>
      </c>
      <c r="CM1086" s="33">
        <f>IF($CD1086=TRUE,CL1086-($CI1086*'2. AC Monitors'!$D$15),CL1086)</f>
        <v>291.16832999999991</v>
      </c>
      <c r="CN1086" s="33">
        <f>IF($CB1086=TRUE,CM1086-($CI1086*'2. AC Monitors'!$E$15),CM1086)</f>
        <v>291.16832999999991</v>
      </c>
      <c r="CO1086" s="33">
        <f>IF($CA1086="DC",CN1086+(CI1086*(1-'2. AC Monitors'!$D$21)),CN1086)</f>
        <v>291.16832999999991</v>
      </c>
      <c r="CP1086" s="35">
        <f>('2. AC Monitors'!$A$8*'1. Version 7 Dataset'!$R1086)+'2. AC Monitors'!$C$8</f>
        <v>259.89339999999999</v>
      </c>
      <c r="CQ1086" s="35">
        <f t="shared" si="120"/>
        <v>0</v>
      </c>
      <c r="CR1086" s="33">
        <f>(IF(CD1086=TRUE,CI1086+(CI1086*'2. AC Monitors'!$D$15),'1. Version 7 Dataset'!CI1086))*0.85</f>
        <v>262.66734849999995</v>
      </c>
      <c r="CS1086" s="35">
        <f t="shared" si="121"/>
        <v>0</v>
      </c>
      <c r="CT1086" s="35">
        <f>($AZ1086*$R1086*'3. Signage Displays'!$A$7)+'3. Signage Displays'!$B$7*TANH('3. Signage Displays'!$C$7*('1. Version 7 Dataset'!$R1086+'3. Signage Displays'!$D$7)+'3. Signage Displays'!$E$7)+'3. Signage Displays'!$F$7</f>
        <v>146.32639810399121</v>
      </c>
      <c r="CU1086" s="36">
        <f>($AZ1086*$R1086*'3. Signage Displays'!$A$7)</f>
        <v>35.322887600000001</v>
      </c>
      <c r="CV1086" s="37">
        <f>BE1086-(AZ1086*R1086*'3. Signage Displays'!$A$7)</f>
        <v>74.367112399999996</v>
      </c>
      <c r="CW1086" s="37">
        <f>IF(CC1086=TRUE,CV1086-(CT1086*'3. Signage Displays'!$A$12),CV1086)</f>
        <v>74.367112399999996</v>
      </c>
      <c r="CX1086" s="38">
        <f>'3. Signage Displays'!$B$7*TANH('3. Signage Displays'!$C$7*('1. Version 7 Dataset'!R1086+'3. Signage Displays'!$D$7)+'3. Signage Displays'!$E$7)+'3. Signage Displays'!$F$7</f>
        <v>111.00351050399122</v>
      </c>
      <c r="CY1086" s="28">
        <f t="shared" si="122"/>
        <v>1</v>
      </c>
    </row>
    <row r="1087" spans="1:103" s="17" customFormat="1" ht="19.5" customHeight="1">
      <c r="A1087" s="28">
        <v>1019</v>
      </c>
      <c r="B1087" s="29" t="s">
        <v>2231</v>
      </c>
      <c r="C1087" s="29" t="s">
        <v>2524</v>
      </c>
      <c r="D1087" s="29" t="s">
        <v>2524</v>
      </c>
      <c r="E1087" s="29" t="s">
        <v>2234</v>
      </c>
      <c r="F1087" s="29" t="s">
        <v>2524</v>
      </c>
      <c r="G1087" s="29" t="s">
        <v>2524</v>
      </c>
      <c r="H1087" s="29"/>
      <c r="I1087" s="29" t="s">
        <v>554</v>
      </c>
      <c r="J1087" s="29" t="s">
        <v>100</v>
      </c>
      <c r="K1087" s="29" t="s">
        <v>105</v>
      </c>
      <c r="L1087" s="29" t="s">
        <v>80</v>
      </c>
      <c r="M1087" s="29" t="s">
        <v>105</v>
      </c>
      <c r="N1087" s="30">
        <v>1400</v>
      </c>
      <c r="O1087" s="30">
        <v>23</v>
      </c>
      <c r="P1087" s="30">
        <v>40.9</v>
      </c>
      <c r="Q1087" s="31">
        <v>47</v>
      </c>
      <c r="R1087" s="30">
        <v>942.44</v>
      </c>
      <c r="S1087" s="30">
        <v>1.78</v>
      </c>
      <c r="T1087" s="30">
        <v>1080</v>
      </c>
      <c r="U1087" s="30">
        <v>1920</v>
      </c>
      <c r="V1087" s="32">
        <v>2.1</v>
      </c>
      <c r="W1087" s="30">
        <v>2200</v>
      </c>
      <c r="X1087" s="30">
        <v>60</v>
      </c>
      <c r="Y1087" s="30">
        <v>32.5</v>
      </c>
      <c r="Z1087" s="29" t="s">
        <v>86</v>
      </c>
      <c r="AA1087" s="29" t="s">
        <v>86</v>
      </c>
      <c r="AB1087" s="29"/>
      <c r="AC1087" s="29"/>
      <c r="AD1087" s="29" t="s">
        <v>84</v>
      </c>
      <c r="AE1087" s="29" t="s">
        <v>83</v>
      </c>
      <c r="AF1087" s="29" t="s">
        <v>2525</v>
      </c>
      <c r="AG1087" s="29" t="s">
        <v>2526</v>
      </c>
      <c r="AH1087" s="29" t="s">
        <v>120</v>
      </c>
      <c r="AI1087" s="29" t="s">
        <v>105</v>
      </c>
      <c r="AJ1087" s="29" t="s">
        <v>120</v>
      </c>
      <c r="AK1087" s="29" t="s">
        <v>86</v>
      </c>
      <c r="AL1087" s="29" t="s">
        <v>88</v>
      </c>
      <c r="AM1087" s="29" t="s">
        <v>2526</v>
      </c>
      <c r="AN1087" s="29" t="s">
        <v>86</v>
      </c>
      <c r="AO1087" s="29" t="s">
        <v>86</v>
      </c>
      <c r="AP1087" s="29" t="s">
        <v>563</v>
      </c>
      <c r="AQ1087" s="29" t="s">
        <v>96</v>
      </c>
      <c r="AR1087" s="29" t="s">
        <v>105</v>
      </c>
      <c r="AS1087" s="29" t="s">
        <v>84</v>
      </c>
      <c r="AT1087" s="29" t="s">
        <v>89</v>
      </c>
      <c r="AU1087" s="29" t="s">
        <v>105</v>
      </c>
      <c r="AV1087" s="30">
        <v>5</v>
      </c>
      <c r="AW1087" s="29" t="s">
        <v>84</v>
      </c>
      <c r="AX1087" s="29" t="s">
        <v>84</v>
      </c>
      <c r="AY1087" s="30">
        <v>800</v>
      </c>
      <c r="AZ1087" s="30">
        <v>875.6</v>
      </c>
      <c r="BA1087" s="30">
        <v>572.79999999999995</v>
      </c>
      <c r="BB1087" s="30">
        <v>520</v>
      </c>
      <c r="BC1087" s="29"/>
      <c r="BD1087" s="29"/>
      <c r="BE1087" s="30">
        <v>107.45</v>
      </c>
      <c r="BF1087" s="30">
        <v>111.2</v>
      </c>
      <c r="BG1087" s="30">
        <v>0.32</v>
      </c>
      <c r="BH1087" s="29"/>
      <c r="BI1087" s="30">
        <v>0.5</v>
      </c>
      <c r="BJ1087" s="30">
        <v>0.32</v>
      </c>
      <c r="BK1087" s="29"/>
      <c r="BL1087" s="29"/>
      <c r="BM1087" s="29"/>
      <c r="BN1087" s="29"/>
      <c r="BO1087" s="29"/>
      <c r="BP1087" s="30">
        <v>0.35</v>
      </c>
      <c r="BQ1087" s="30">
        <v>0.35</v>
      </c>
      <c r="BR1087" s="29"/>
      <c r="BS1087" s="30">
        <v>108.27</v>
      </c>
      <c r="BT1087" s="29"/>
      <c r="BU1087" s="29"/>
      <c r="BV1087" s="30">
        <v>0</v>
      </c>
      <c r="BW1087" s="28">
        <v>1019</v>
      </c>
      <c r="BX1087" s="33">
        <f t="shared" si="117"/>
        <v>331.26378</v>
      </c>
      <c r="BY1087" s="34">
        <f>IF(COUNTIF($G$2:G1087,G1087)=1,1,0)</f>
        <v>1</v>
      </c>
      <c r="BZ1087" s="34">
        <f t="shared" si="118"/>
        <v>1</v>
      </c>
      <c r="CA1087" s="28" t="s">
        <v>3405</v>
      </c>
      <c r="CB1087" s="34" t="b">
        <f t="shared" si="123"/>
        <v>0</v>
      </c>
      <c r="CC1087" s="34" t="b">
        <f t="shared" si="119"/>
        <v>0</v>
      </c>
      <c r="CD1087" s="34" t="b">
        <f t="array" ref="CD1087">ISNUMBER(SEARCH("Touch Screen",$AJ1087))</f>
        <v>0</v>
      </c>
      <c r="CE1087" s="34"/>
      <c r="CF1087" s="34"/>
      <c r="CG1087" s="32">
        <v>32.5</v>
      </c>
      <c r="CH1087" s="28">
        <v>0</v>
      </c>
      <c r="CI1087" s="33">
        <f>('2. AC Monitors'!$A$8*'1. Version 7 Dataset'!$R1087)+('1. Version 7 Dataset'!$V1087*'2. AC Monitors'!$B$8)+'2. AC Monitors'!$C$8</f>
        <v>131.79768000000001</v>
      </c>
      <c r="CJ1087" s="35">
        <f>BX1087-('2. AC Monitors'!$B$8*V1087)</f>
        <v>322.44378</v>
      </c>
      <c r="CK1087" s="33">
        <f>IF($CH1087=0,CJ1087,CJ1087-('2. AC Monitors'!$A$15*'1. Version 7 Dataset'!$CG1087))</f>
        <v>322.44378</v>
      </c>
      <c r="CL1087" s="33">
        <f>IF($CC1087=TRUE,'1. Version 7 Dataset'!CK1087-($CI1087*'2. AC Monitors'!$B$15),'1. Version 7 Dataset'!CK1087)</f>
        <v>322.44378</v>
      </c>
      <c r="CM1087" s="33">
        <f>IF($CD1087=TRUE,CL1087-($CI1087*'2. AC Monitors'!$D$15),CL1087)</f>
        <v>322.44378</v>
      </c>
      <c r="CN1087" s="33">
        <f>IF($CB1087=TRUE,CM1087-($CI1087*'2. AC Monitors'!$E$15),CM1087)</f>
        <v>322.44378</v>
      </c>
      <c r="CO1087" s="33">
        <f>IF($CA1087="DC",CN1087+(CI1087*(1-'2. AC Monitors'!$D$21)),CN1087)</f>
        <v>322.44378</v>
      </c>
      <c r="CP1087" s="35">
        <f>('2. AC Monitors'!$A$8*'1. Version 7 Dataset'!$R1087)+'2. AC Monitors'!$C$8</f>
        <v>122.97768000000001</v>
      </c>
      <c r="CQ1087" s="35">
        <f t="shared" si="120"/>
        <v>0</v>
      </c>
      <c r="CR1087" s="33">
        <f>(IF(CD1087=TRUE,CI1087+(CI1087*'2. AC Monitors'!$D$15),'1. Version 7 Dataset'!CI1087))*0.85</f>
        <v>112.02802800000001</v>
      </c>
      <c r="CS1087" s="35">
        <f t="shared" si="121"/>
        <v>0</v>
      </c>
      <c r="CT1087" s="35">
        <f>($AZ1087*$R1087*'3. Signage Displays'!$A$7)+'3. Signage Displays'!$B$7*TANH('3. Signage Displays'!$C$7*('1. Version 7 Dataset'!$R1087+'3. Signage Displays'!$D$7)+'3. Signage Displays'!$E$7)+'3. Signage Displays'!$F$7</f>
        <v>101.76886369439791</v>
      </c>
      <c r="CU1087" s="36">
        <f>($AZ1087*$R1087*'3. Signage Displays'!$A$7)</f>
        <v>33.008018560000004</v>
      </c>
      <c r="CV1087" s="37">
        <f>BE1087-(AZ1087*R1087*'3. Signage Displays'!$A$7)</f>
        <v>74.441981440000006</v>
      </c>
      <c r="CW1087" s="37">
        <f>IF(CC1087=TRUE,CV1087-(CT1087*'3. Signage Displays'!$A$12),CV1087)</f>
        <v>74.441981440000006</v>
      </c>
      <c r="CX1087" s="38">
        <f>'3. Signage Displays'!$B$7*TANH('3. Signage Displays'!$C$7*('1. Version 7 Dataset'!R1087+'3. Signage Displays'!$D$7)+'3. Signage Displays'!$E$7)+'3. Signage Displays'!$F$7</f>
        <v>68.760845134397897</v>
      </c>
      <c r="CY1087" s="28">
        <f t="shared" si="122"/>
        <v>0</v>
      </c>
    </row>
    <row r="1088" spans="1:103" s="17" customFormat="1" ht="19.5" customHeight="1">
      <c r="A1088" s="28">
        <v>1067</v>
      </c>
      <c r="B1088" s="29" t="s">
        <v>1871</v>
      </c>
      <c r="C1088" s="29" t="s">
        <v>2208</v>
      </c>
      <c r="D1088" s="29" t="s">
        <v>2209</v>
      </c>
      <c r="E1088" s="29" t="s">
        <v>1873</v>
      </c>
      <c r="F1088" s="29" t="s">
        <v>2208</v>
      </c>
      <c r="G1088" s="29" t="s">
        <v>2209</v>
      </c>
      <c r="H1088" s="29" t="s">
        <v>2210</v>
      </c>
      <c r="I1088" s="29" t="s">
        <v>554</v>
      </c>
      <c r="J1088" s="29" t="s">
        <v>79</v>
      </c>
      <c r="K1088" s="29"/>
      <c r="L1088" s="29" t="s">
        <v>80</v>
      </c>
      <c r="M1088" s="29"/>
      <c r="N1088" s="30">
        <v>1400</v>
      </c>
      <c r="O1088" s="30">
        <v>26.8</v>
      </c>
      <c r="P1088" s="30">
        <v>47.6</v>
      </c>
      <c r="Q1088" s="31">
        <v>54.6</v>
      </c>
      <c r="R1088" s="30">
        <v>1275.67</v>
      </c>
      <c r="S1088" s="30">
        <v>1.78</v>
      </c>
      <c r="T1088" s="30">
        <v>1080</v>
      </c>
      <c r="U1088" s="30">
        <v>1920</v>
      </c>
      <c r="V1088" s="32">
        <v>2.1</v>
      </c>
      <c r="W1088" s="30">
        <v>1626</v>
      </c>
      <c r="X1088" s="30">
        <v>60</v>
      </c>
      <c r="Y1088" s="30">
        <v>72</v>
      </c>
      <c r="Z1088" s="29" t="s">
        <v>150</v>
      </c>
      <c r="AA1088" s="29" t="s">
        <v>86</v>
      </c>
      <c r="AB1088" s="29"/>
      <c r="AC1088" s="29"/>
      <c r="AD1088" s="29" t="s">
        <v>84</v>
      </c>
      <c r="AE1088" s="29" t="s">
        <v>83</v>
      </c>
      <c r="AF1088" s="29" t="s">
        <v>2152</v>
      </c>
      <c r="AG1088" s="29" t="s">
        <v>1896</v>
      </c>
      <c r="AH1088" s="29" t="s">
        <v>2081</v>
      </c>
      <c r="AI1088" s="29"/>
      <c r="AJ1088" s="29" t="s">
        <v>737</v>
      </c>
      <c r="AK1088" s="29" t="s">
        <v>737</v>
      </c>
      <c r="AL1088" s="29" t="s">
        <v>87</v>
      </c>
      <c r="AM1088" s="29" t="s">
        <v>1896</v>
      </c>
      <c r="AN1088" s="29" t="s">
        <v>86</v>
      </c>
      <c r="AO1088" s="29" t="s">
        <v>86</v>
      </c>
      <c r="AP1088" s="29" t="s">
        <v>563</v>
      </c>
      <c r="AQ1088" s="29" t="s">
        <v>96</v>
      </c>
      <c r="AR1088" s="29"/>
      <c r="AS1088" s="29" t="s">
        <v>84</v>
      </c>
      <c r="AT1088" s="29" t="s">
        <v>121</v>
      </c>
      <c r="AU1088" s="29"/>
      <c r="AV1088" s="29"/>
      <c r="AW1088" s="29" t="s">
        <v>84</v>
      </c>
      <c r="AX1088" s="29" t="s">
        <v>84</v>
      </c>
      <c r="AY1088" s="30">
        <v>425</v>
      </c>
      <c r="AZ1088" s="30">
        <v>480.6</v>
      </c>
      <c r="BA1088" s="30">
        <v>374.2</v>
      </c>
      <c r="BB1088" s="30">
        <v>374.2</v>
      </c>
      <c r="BC1088" s="29"/>
      <c r="BD1088" s="29"/>
      <c r="BE1088" s="30">
        <v>104.71</v>
      </c>
      <c r="BF1088" s="30">
        <v>119.6</v>
      </c>
      <c r="BG1088" s="30">
        <v>0.31</v>
      </c>
      <c r="BH1088" s="30">
        <v>0.31</v>
      </c>
      <c r="BI1088" s="30">
        <v>3.5</v>
      </c>
      <c r="BJ1088" s="29"/>
      <c r="BK1088" s="29"/>
      <c r="BL1088" s="29"/>
      <c r="BM1088" s="29"/>
      <c r="BN1088" s="29"/>
      <c r="BO1088" s="29"/>
      <c r="BP1088" s="29"/>
      <c r="BQ1088" s="30">
        <v>0.39</v>
      </c>
      <c r="BR1088" s="30">
        <v>0.39</v>
      </c>
      <c r="BS1088" s="30">
        <v>109.12</v>
      </c>
      <c r="BT1088" s="29"/>
      <c r="BU1088" s="29"/>
      <c r="BV1088" s="30">
        <v>0</v>
      </c>
      <c r="BW1088" s="28">
        <v>1067</v>
      </c>
      <c r="BX1088" s="33">
        <f t="shared" si="117"/>
        <v>322.80599999999998</v>
      </c>
      <c r="BY1088" s="34">
        <f>IF(COUNTIF($G$2:G1088,G1088)=1,1,0)</f>
        <v>1</v>
      </c>
      <c r="BZ1088" s="34">
        <f t="shared" si="118"/>
        <v>1</v>
      </c>
      <c r="CA1088" s="28" t="s">
        <v>3405</v>
      </c>
      <c r="CB1088" s="34" t="b">
        <f t="shared" si="123"/>
        <v>0</v>
      </c>
      <c r="CC1088" s="34" t="b">
        <f t="shared" si="119"/>
        <v>0</v>
      </c>
      <c r="CD1088" s="34" t="b">
        <f t="array" ref="CD1088">ISNUMBER(SEARCH("Touch Screen",$AJ1088))</f>
        <v>0</v>
      </c>
      <c r="CE1088" s="34"/>
      <c r="CF1088" s="34"/>
      <c r="CG1088" s="32">
        <v>72</v>
      </c>
      <c r="CH1088" s="28">
        <v>0</v>
      </c>
      <c r="CI1088" s="33">
        <f>('2. AC Monitors'!$A$8*'1. Version 7 Dataset'!$R1088)+('1. Version 7 Dataset'!$V1088*'2. AC Monitors'!$B$8)+'2. AC Monitors'!$C$8</f>
        <v>172.45174</v>
      </c>
      <c r="CJ1088" s="35">
        <f>BX1088-('2. AC Monitors'!$B$8*V1088)</f>
        <v>313.98599999999999</v>
      </c>
      <c r="CK1088" s="33">
        <f>IF($CH1088=0,CJ1088,CJ1088-('2. AC Monitors'!$A$15*'1. Version 7 Dataset'!$CG1088))</f>
        <v>313.98599999999999</v>
      </c>
      <c r="CL1088" s="33">
        <f>IF($CC1088=TRUE,'1. Version 7 Dataset'!CK1088-($CI1088*'2. AC Monitors'!$B$15),'1. Version 7 Dataset'!CK1088)</f>
        <v>313.98599999999999</v>
      </c>
      <c r="CM1088" s="33">
        <f>IF($CD1088=TRUE,CL1088-($CI1088*'2. AC Monitors'!$D$15),CL1088)</f>
        <v>313.98599999999999</v>
      </c>
      <c r="CN1088" s="33">
        <f>IF($CB1088=TRUE,CM1088-($CI1088*'2. AC Monitors'!$E$15),CM1088)</f>
        <v>313.98599999999999</v>
      </c>
      <c r="CO1088" s="33">
        <f>IF($CA1088="DC",CN1088+(CI1088*(1-'2. AC Monitors'!$D$21)),CN1088)</f>
        <v>313.98599999999999</v>
      </c>
      <c r="CP1088" s="35">
        <f>('2. AC Monitors'!$A$8*'1. Version 7 Dataset'!$R1088)+'2. AC Monitors'!$C$8</f>
        <v>163.63174000000001</v>
      </c>
      <c r="CQ1088" s="35">
        <f t="shared" si="120"/>
        <v>0</v>
      </c>
      <c r="CR1088" s="33">
        <f>(IF(CD1088=TRUE,CI1088+(CI1088*'2. AC Monitors'!$D$15),'1. Version 7 Dataset'!CI1088))*0.85</f>
        <v>146.583979</v>
      </c>
      <c r="CS1088" s="35">
        <f t="shared" si="121"/>
        <v>0</v>
      </c>
      <c r="CT1088" s="35">
        <f>($AZ1088*$R1088*'3. Signage Displays'!$A$7)+'3. Signage Displays'!$B$7*TANH('3. Signage Displays'!$C$7*('1. Version 7 Dataset'!$R1088+'3. Signage Displays'!$D$7)+'3. Signage Displays'!$E$7)+'3. Signage Displays'!$F$7</f>
        <v>108.78434530815503</v>
      </c>
      <c r="CU1088" s="36">
        <f>($AZ1088*$R1088*'3. Signage Displays'!$A$7)</f>
        <v>24.523480080000006</v>
      </c>
      <c r="CV1088" s="37">
        <f>BE1088-(AZ1088*R1088*'3. Signage Displays'!$A$7)</f>
        <v>80.186519919999995</v>
      </c>
      <c r="CW1088" s="37">
        <f>IF(CC1088=TRUE,CV1088-(CT1088*'3. Signage Displays'!$A$12),CV1088)</f>
        <v>80.186519919999995</v>
      </c>
      <c r="CX1088" s="38">
        <f>'3. Signage Displays'!$B$7*TANH('3. Signage Displays'!$C$7*('1. Version 7 Dataset'!R1088+'3. Signage Displays'!$D$7)+'3. Signage Displays'!$E$7)+'3. Signage Displays'!$F$7</f>
        <v>84.260865228155012</v>
      </c>
      <c r="CY1088" s="28">
        <f t="shared" si="122"/>
        <v>1</v>
      </c>
    </row>
    <row r="1089" spans="1:103" s="17" customFormat="1" ht="19.5" customHeight="1">
      <c r="A1089" s="28">
        <v>1128</v>
      </c>
      <c r="B1089" s="29" t="s">
        <v>808</v>
      </c>
      <c r="C1089" s="29" t="s">
        <v>812</v>
      </c>
      <c r="D1089" s="29" t="s">
        <v>813</v>
      </c>
      <c r="E1089" s="29" t="s">
        <v>814</v>
      </c>
      <c r="F1089" s="29" t="s">
        <v>812</v>
      </c>
      <c r="G1089" s="29" t="s">
        <v>813</v>
      </c>
      <c r="H1089" s="29"/>
      <c r="I1089" s="29" t="s">
        <v>554</v>
      </c>
      <c r="J1089" s="29" t="s">
        <v>132</v>
      </c>
      <c r="K1089" s="29"/>
      <c r="L1089" s="29" t="s">
        <v>80</v>
      </c>
      <c r="M1089" s="29"/>
      <c r="N1089" s="30">
        <v>4000</v>
      </c>
      <c r="O1089" s="30">
        <v>34.1</v>
      </c>
      <c r="P1089" s="30">
        <v>60.6</v>
      </c>
      <c r="Q1089" s="31">
        <v>69.5</v>
      </c>
      <c r="R1089" s="30">
        <v>2064.7399999999998</v>
      </c>
      <c r="S1089" s="30">
        <v>1.78</v>
      </c>
      <c r="T1089" s="30">
        <v>1080</v>
      </c>
      <c r="U1089" s="30">
        <v>1920</v>
      </c>
      <c r="V1089" s="32">
        <v>2.1</v>
      </c>
      <c r="W1089" s="30">
        <v>1003</v>
      </c>
      <c r="X1089" s="30">
        <v>60</v>
      </c>
      <c r="Y1089" s="30">
        <v>32.9</v>
      </c>
      <c r="Z1089" s="29" t="s">
        <v>81</v>
      </c>
      <c r="AA1089" s="29" t="s">
        <v>86</v>
      </c>
      <c r="AB1089" s="30">
        <v>129</v>
      </c>
      <c r="AC1089" s="30">
        <v>152</v>
      </c>
      <c r="AD1089" s="29" t="s">
        <v>84</v>
      </c>
      <c r="AE1089" s="29" t="s">
        <v>83</v>
      </c>
      <c r="AF1089" s="29" t="s">
        <v>815</v>
      </c>
      <c r="AG1089" s="29"/>
      <c r="AH1089" s="29" t="s">
        <v>816</v>
      </c>
      <c r="AI1089" s="29"/>
      <c r="AJ1089" s="29" t="s">
        <v>816</v>
      </c>
      <c r="AK1089" s="29" t="s">
        <v>86</v>
      </c>
      <c r="AL1089" s="29" t="s">
        <v>87</v>
      </c>
      <c r="AM1089" s="29"/>
      <c r="AN1089" s="29" t="s">
        <v>86</v>
      </c>
      <c r="AO1089" s="29" t="s">
        <v>86</v>
      </c>
      <c r="AP1089" s="29" t="s">
        <v>86</v>
      </c>
      <c r="AQ1089" s="29" t="s">
        <v>96</v>
      </c>
      <c r="AR1089" s="29"/>
      <c r="AS1089" s="29" t="s">
        <v>84</v>
      </c>
      <c r="AT1089" s="29" t="s">
        <v>89</v>
      </c>
      <c r="AU1089" s="29"/>
      <c r="AV1089" s="30">
        <v>0</v>
      </c>
      <c r="AW1089" s="29" t="s">
        <v>84</v>
      </c>
      <c r="AX1089" s="29" t="s">
        <v>83</v>
      </c>
      <c r="AY1089" s="30">
        <v>400</v>
      </c>
      <c r="AZ1089" s="30">
        <v>420</v>
      </c>
      <c r="BA1089" s="30">
        <v>280</v>
      </c>
      <c r="BB1089" s="30">
        <v>260</v>
      </c>
      <c r="BC1089" s="29"/>
      <c r="BD1089" s="29"/>
      <c r="BE1089" s="30">
        <v>118.53</v>
      </c>
      <c r="BF1089" s="30">
        <v>150.4</v>
      </c>
      <c r="BG1089" s="30">
        <v>0.27</v>
      </c>
      <c r="BH1089" s="29"/>
      <c r="BI1089" s="30">
        <v>0.5</v>
      </c>
      <c r="BJ1089" s="30">
        <v>0.17</v>
      </c>
      <c r="BK1089" s="29"/>
      <c r="BL1089" s="29"/>
      <c r="BM1089" s="29"/>
      <c r="BN1089" s="29"/>
      <c r="BO1089" s="29"/>
      <c r="BP1089" s="30">
        <v>0.24</v>
      </c>
      <c r="BQ1089" s="30">
        <v>0.37</v>
      </c>
      <c r="BR1089" s="29"/>
      <c r="BS1089" s="30">
        <v>113.6</v>
      </c>
      <c r="BT1089" s="29"/>
      <c r="BU1089" s="29"/>
      <c r="BV1089" s="30">
        <v>0</v>
      </c>
      <c r="BW1089" s="28">
        <v>1128</v>
      </c>
      <c r="BX1089" s="33">
        <f t="shared" si="117"/>
        <v>364.95035999999993</v>
      </c>
      <c r="BY1089" s="34">
        <f>IF(COUNTIF($G$2:G1089,G1089)=1,1,0)</f>
        <v>1</v>
      </c>
      <c r="BZ1089" s="34">
        <f t="shared" si="118"/>
        <v>1</v>
      </c>
      <c r="CA1089" s="28" t="s">
        <v>3405</v>
      </c>
      <c r="CB1089" s="34" t="b">
        <f t="shared" si="123"/>
        <v>0</v>
      </c>
      <c r="CC1089" s="34" t="b">
        <f t="shared" si="119"/>
        <v>0</v>
      </c>
      <c r="CD1089" s="34" t="b">
        <f t="array" ref="CD1089">ISNUMBER(SEARCH("Touch Screen",$AJ1089))</f>
        <v>0</v>
      </c>
      <c r="CE1089" s="34"/>
      <c r="CF1089" s="34"/>
      <c r="CG1089" s="32">
        <v>32.9</v>
      </c>
      <c r="CH1089" s="28">
        <v>0</v>
      </c>
      <c r="CI1089" s="33">
        <f>('2. AC Monitors'!$A$8*'1. Version 7 Dataset'!$R1089)+('1. Version 7 Dataset'!$V1089*'2. AC Monitors'!$B$8)+'2. AC Monitors'!$C$8</f>
        <v>268.71827999999999</v>
      </c>
      <c r="CJ1089" s="35">
        <f>BX1089-('2. AC Monitors'!$B$8*V1089)</f>
        <v>356.13035999999994</v>
      </c>
      <c r="CK1089" s="33">
        <f>IF($CH1089=0,CJ1089,CJ1089-('2. AC Monitors'!$A$15*'1. Version 7 Dataset'!$CG1089))</f>
        <v>356.13035999999994</v>
      </c>
      <c r="CL1089" s="33">
        <f>IF($CC1089=TRUE,'1. Version 7 Dataset'!CK1089-($CI1089*'2. AC Monitors'!$B$15),'1. Version 7 Dataset'!CK1089)</f>
        <v>356.13035999999994</v>
      </c>
      <c r="CM1089" s="33">
        <f>IF($CD1089=TRUE,CL1089-($CI1089*'2. AC Monitors'!$D$15),CL1089)</f>
        <v>356.13035999999994</v>
      </c>
      <c r="CN1089" s="33">
        <f>IF($CB1089=TRUE,CM1089-($CI1089*'2. AC Monitors'!$E$15),CM1089)</f>
        <v>356.13035999999994</v>
      </c>
      <c r="CO1089" s="33">
        <f>IF($CA1089="DC",CN1089+(CI1089*(1-'2. AC Monitors'!$D$21)),CN1089)</f>
        <v>356.13035999999994</v>
      </c>
      <c r="CP1089" s="35">
        <f>('2. AC Monitors'!$A$8*'1. Version 7 Dataset'!$R1089)+'2. AC Monitors'!$C$8</f>
        <v>259.89828</v>
      </c>
      <c r="CQ1089" s="35">
        <f t="shared" si="120"/>
        <v>0</v>
      </c>
      <c r="CR1089" s="33">
        <f>(IF(CD1089=TRUE,CI1089+(CI1089*'2. AC Monitors'!$D$15),'1. Version 7 Dataset'!CI1089))*0.85</f>
        <v>228.41053799999997</v>
      </c>
      <c r="CS1089" s="35">
        <f t="shared" si="121"/>
        <v>0</v>
      </c>
      <c r="CT1089" s="35">
        <f>($AZ1089*$R1089*'3. Signage Displays'!$A$7)+'3. Signage Displays'!$B$7*TANH('3. Signage Displays'!$C$7*('1. Version 7 Dataset'!$R1089+'3. Signage Displays'!$D$7)+'3. Signage Displays'!$E$7)+'3. Signage Displays'!$F$7</f>
        <v>145.69216221537087</v>
      </c>
      <c r="CU1089" s="36">
        <f>($AZ1089*$R1089*'3. Signage Displays'!$A$7)</f>
        <v>34.687632000000001</v>
      </c>
      <c r="CV1089" s="37">
        <f>BE1089-(AZ1089*R1089*'3. Signage Displays'!$A$7)</f>
        <v>83.842367999999993</v>
      </c>
      <c r="CW1089" s="37">
        <f>IF(CC1089=TRUE,CV1089-(CT1089*'3. Signage Displays'!$A$12),CV1089)</f>
        <v>83.842367999999993</v>
      </c>
      <c r="CX1089" s="38">
        <f>'3. Signage Displays'!$B$7*TANH('3. Signage Displays'!$C$7*('1. Version 7 Dataset'!R1089+'3. Signage Displays'!$D$7)+'3. Signage Displays'!$E$7)+'3. Signage Displays'!$F$7</f>
        <v>111.00453021537088</v>
      </c>
      <c r="CY1089" s="28">
        <f t="shared" si="122"/>
        <v>1</v>
      </c>
    </row>
    <row r="1090" spans="1:103" s="17" customFormat="1" ht="19.5" customHeight="1">
      <c r="A1090" s="28">
        <v>1145</v>
      </c>
      <c r="B1090" s="29" t="s">
        <v>446</v>
      </c>
      <c r="C1090" s="29" t="s">
        <v>557</v>
      </c>
      <c r="D1090" s="29" t="s">
        <v>557</v>
      </c>
      <c r="E1090" s="29" t="s">
        <v>449</v>
      </c>
      <c r="F1090" s="29" t="s">
        <v>557</v>
      </c>
      <c r="G1090" s="29" t="s">
        <v>557</v>
      </c>
      <c r="H1090" s="29"/>
      <c r="I1090" s="29" t="s">
        <v>554</v>
      </c>
      <c r="J1090" s="29" t="s">
        <v>132</v>
      </c>
      <c r="K1090" s="29"/>
      <c r="L1090" s="29" t="s">
        <v>80</v>
      </c>
      <c r="M1090" s="29"/>
      <c r="N1090" s="30">
        <v>3000</v>
      </c>
      <c r="O1090" s="30">
        <v>20.8</v>
      </c>
      <c r="P1090" s="30">
        <v>37</v>
      </c>
      <c r="Q1090" s="31">
        <v>42.5</v>
      </c>
      <c r="R1090" s="30">
        <v>771.86</v>
      </c>
      <c r="S1090" s="30">
        <v>1.78</v>
      </c>
      <c r="T1090" s="30">
        <v>1080</v>
      </c>
      <c r="U1090" s="30">
        <v>1920</v>
      </c>
      <c r="V1090" s="32">
        <v>2.1</v>
      </c>
      <c r="W1090" s="30">
        <v>2686</v>
      </c>
      <c r="X1090" s="30">
        <v>60</v>
      </c>
      <c r="Y1090" s="30">
        <v>87</v>
      </c>
      <c r="Z1090" s="29" t="s">
        <v>86</v>
      </c>
      <c r="AA1090" s="29" t="s">
        <v>86</v>
      </c>
      <c r="AB1090" s="29"/>
      <c r="AC1090" s="29"/>
      <c r="AD1090" s="29" t="s">
        <v>84</v>
      </c>
      <c r="AE1090" s="29" t="s">
        <v>83</v>
      </c>
      <c r="AF1090" s="29" t="s">
        <v>558</v>
      </c>
      <c r="AG1090" s="29" t="s">
        <v>559</v>
      </c>
      <c r="AH1090" s="29" t="s">
        <v>120</v>
      </c>
      <c r="AI1090" s="29"/>
      <c r="AJ1090" s="29" t="s">
        <v>120</v>
      </c>
      <c r="AK1090" s="29" t="s">
        <v>86</v>
      </c>
      <c r="AL1090" s="29" t="s">
        <v>102</v>
      </c>
      <c r="AM1090" s="29" t="s">
        <v>559</v>
      </c>
      <c r="AN1090" s="29" t="s">
        <v>86</v>
      </c>
      <c r="AO1090" s="29" t="s">
        <v>86</v>
      </c>
      <c r="AP1090" s="29" t="s">
        <v>86</v>
      </c>
      <c r="AQ1090" s="29" t="s">
        <v>96</v>
      </c>
      <c r="AR1090" s="29"/>
      <c r="AS1090" s="29" t="s">
        <v>84</v>
      </c>
      <c r="AT1090" s="29" t="s">
        <v>515</v>
      </c>
      <c r="AU1090" s="29"/>
      <c r="AV1090" s="30">
        <v>1</v>
      </c>
      <c r="AW1090" s="29" t="s">
        <v>84</v>
      </c>
      <c r="AX1090" s="29" t="s">
        <v>84</v>
      </c>
      <c r="AY1090" s="30">
        <v>380</v>
      </c>
      <c r="AZ1090" s="30">
        <v>311.5</v>
      </c>
      <c r="BA1090" s="30">
        <v>265.8</v>
      </c>
      <c r="BB1090" s="30">
        <v>249.5</v>
      </c>
      <c r="BC1090" s="29"/>
      <c r="BD1090" s="29"/>
      <c r="BE1090" s="30">
        <v>45.87</v>
      </c>
      <c r="BF1090" s="30">
        <v>76.7</v>
      </c>
      <c r="BG1090" s="30">
        <v>0.38</v>
      </c>
      <c r="BH1090" s="29"/>
      <c r="BI1090" s="30">
        <v>0.5</v>
      </c>
      <c r="BJ1090" s="29"/>
      <c r="BK1090" s="29"/>
      <c r="BL1090" s="29"/>
      <c r="BM1090" s="29"/>
      <c r="BN1090" s="29"/>
      <c r="BO1090" s="29"/>
      <c r="BP1090" s="29"/>
      <c r="BQ1090" s="30">
        <v>0.42</v>
      </c>
      <c r="BR1090" s="29"/>
      <c r="BS1090" s="30">
        <v>47.82</v>
      </c>
      <c r="BT1090" s="29"/>
      <c r="BU1090" s="29"/>
      <c r="BV1090" s="30">
        <v>0</v>
      </c>
      <c r="BW1090" s="28">
        <v>1145</v>
      </c>
      <c r="BX1090" s="33">
        <f t="shared" ref="BX1090:BX1138" si="124">8.76*((0.65*BG1090)+(0.35*BE1090))</f>
        <v>142.80113999999998</v>
      </c>
      <c r="BY1090" s="34">
        <f>IF(COUNTIF($G$2:G1090,G1090)=1,1,0)</f>
        <v>1</v>
      </c>
      <c r="BZ1090" s="34">
        <f t="shared" ref="BZ1090:BZ1138" si="125">IF(V1090&lt;3.6,1,2)</f>
        <v>1</v>
      </c>
      <c r="CA1090" s="28" t="s">
        <v>3405</v>
      </c>
      <c r="CB1090" s="34" t="b">
        <f t="shared" si="123"/>
        <v>0</v>
      </c>
      <c r="CC1090" s="34" t="b">
        <f t="shared" ref="CC1090:CC1138" si="126">ISNUMBER(SEARCH("Automatic Brightness Control",AJ1090))</f>
        <v>0</v>
      </c>
      <c r="CD1090" s="34" t="b">
        <f t="array" ref="CD1090">ISNUMBER(SEARCH("Touch Screen",$AJ1090))</f>
        <v>0</v>
      </c>
      <c r="CE1090" s="34"/>
      <c r="CF1090" s="34"/>
      <c r="CG1090" s="32">
        <v>87</v>
      </c>
      <c r="CH1090" s="28">
        <v>0</v>
      </c>
      <c r="CI1090" s="33">
        <f>('2. AC Monitors'!$A$8*'1. Version 7 Dataset'!$R1090)+('1. Version 7 Dataset'!$V1090*'2. AC Monitors'!$B$8)+'2. AC Monitors'!$C$8</f>
        <v>110.98692</v>
      </c>
      <c r="CJ1090" s="35">
        <f>BX1090-('2. AC Monitors'!$B$8*V1090)</f>
        <v>133.98113999999998</v>
      </c>
      <c r="CK1090" s="33">
        <f>IF($CH1090=0,CJ1090,CJ1090-('2. AC Monitors'!$A$15*'1. Version 7 Dataset'!$CG1090))</f>
        <v>133.98113999999998</v>
      </c>
      <c r="CL1090" s="33">
        <f>IF($CC1090=TRUE,'1. Version 7 Dataset'!CK1090-($CI1090*'2. AC Monitors'!$B$15),'1. Version 7 Dataset'!CK1090)</f>
        <v>133.98113999999998</v>
      </c>
      <c r="CM1090" s="33">
        <f>IF($CD1090=TRUE,CL1090-($CI1090*'2. AC Monitors'!$D$15),CL1090)</f>
        <v>133.98113999999998</v>
      </c>
      <c r="CN1090" s="33">
        <f>IF($CB1090=TRUE,CM1090-($CI1090*'2. AC Monitors'!$E$15),CM1090)</f>
        <v>133.98113999999998</v>
      </c>
      <c r="CO1090" s="33">
        <f>IF($CA1090="DC",CN1090+(CI1090*(1-'2. AC Monitors'!$D$21)),CN1090)</f>
        <v>133.98113999999998</v>
      </c>
      <c r="CP1090" s="35">
        <f>('2. AC Monitors'!$A$8*'1. Version 7 Dataset'!$R1090)+'2. AC Monitors'!$C$8</f>
        <v>102.16692</v>
      </c>
      <c r="CQ1090" s="35">
        <f t="shared" ref="CQ1090:CQ1138" si="127">IF(CN1090&lt;=CP1090,1,0)</f>
        <v>0</v>
      </c>
      <c r="CR1090" s="33">
        <f>(IF(CD1090=TRUE,CI1090+(CI1090*'2. AC Monitors'!$D$15),'1. Version 7 Dataset'!CI1090))*0.85</f>
        <v>94.338881999999998</v>
      </c>
      <c r="CS1090" s="35">
        <f t="shared" si="121"/>
        <v>0</v>
      </c>
      <c r="CT1090" s="35">
        <f>($AZ1090*$R1090*'3. Signage Displays'!$A$7)+'3. Signage Displays'!$B$7*TANH('3. Signage Displays'!$C$7*('1. Version 7 Dataset'!$R1090+'3. Signage Displays'!$D$7)+'3. Signage Displays'!$E$7)+'3. Signage Displays'!$F$7</f>
        <v>69.548711249047088</v>
      </c>
      <c r="CU1090" s="36">
        <f>($AZ1090*$R1090*'3. Signage Displays'!$A$7)</f>
        <v>9.6173756000000008</v>
      </c>
      <c r="CV1090" s="37">
        <f>BE1090-(AZ1090*R1090*'3. Signage Displays'!$A$7)</f>
        <v>36.252624399999995</v>
      </c>
      <c r="CW1090" s="37">
        <f>IF(CC1090=TRUE,CV1090-(CT1090*'3. Signage Displays'!$A$12),CV1090)</f>
        <v>36.252624399999995</v>
      </c>
      <c r="CX1090" s="38">
        <f>'3. Signage Displays'!$B$7*TANH('3. Signage Displays'!$C$7*('1. Version 7 Dataset'!R1090+'3. Signage Displays'!$D$7)+'3. Signage Displays'!$E$7)+'3. Signage Displays'!$F$7</f>
        <v>59.931335649047085</v>
      </c>
      <c r="CY1090" s="28">
        <f t="shared" si="122"/>
        <v>1</v>
      </c>
    </row>
    <row r="1091" spans="1:103" s="17" customFormat="1" ht="19.5" customHeight="1">
      <c r="A1091" s="28">
        <v>279</v>
      </c>
      <c r="B1091" s="29" t="s">
        <v>2695</v>
      </c>
      <c r="C1091" s="29" t="s">
        <v>2700</v>
      </c>
      <c r="D1091" s="29" t="s">
        <v>2700</v>
      </c>
      <c r="E1091" s="29" t="s">
        <v>2697</v>
      </c>
      <c r="F1091" s="29" t="s">
        <v>2700</v>
      </c>
      <c r="G1091" s="29" t="s">
        <v>2700</v>
      </c>
      <c r="H1091" s="29"/>
      <c r="I1091" s="29" t="s">
        <v>554</v>
      </c>
      <c r="J1091" s="29" t="s">
        <v>132</v>
      </c>
      <c r="K1091" s="29"/>
      <c r="L1091" s="29" t="s">
        <v>80</v>
      </c>
      <c r="M1091" s="29"/>
      <c r="N1091" s="30">
        <v>5000</v>
      </c>
      <c r="O1091" s="30">
        <v>23.3</v>
      </c>
      <c r="P1091" s="30">
        <v>41.5</v>
      </c>
      <c r="Q1091" s="31">
        <v>47.6</v>
      </c>
      <c r="R1091" s="30">
        <v>968.73</v>
      </c>
      <c r="S1091" s="30">
        <v>1.78</v>
      </c>
      <c r="T1091" s="30">
        <v>1080</v>
      </c>
      <c r="U1091" s="30">
        <v>1920</v>
      </c>
      <c r="V1091" s="32">
        <v>2.7</v>
      </c>
      <c r="W1091" s="30">
        <v>2141</v>
      </c>
      <c r="X1091" s="30">
        <v>60</v>
      </c>
      <c r="Y1091" s="30">
        <v>72</v>
      </c>
      <c r="Z1091" s="29" t="s">
        <v>150</v>
      </c>
      <c r="AA1091" s="29" t="s">
        <v>86</v>
      </c>
      <c r="AB1091" s="29"/>
      <c r="AC1091" s="29"/>
      <c r="AD1091" s="29" t="s">
        <v>84</v>
      </c>
      <c r="AE1091" s="29" t="s">
        <v>83</v>
      </c>
      <c r="AF1091" s="29" t="s">
        <v>2698</v>
      </c>
      <c r="AG1091" s="29"/>
      <c r="AH1091" s="29" t="s">
        <v>2699</v>
      </c>
      <c r="AI1091" s="29"/>
      <c r="AJ1091" s="29" t="s">
        <v>1098</v>
      </c>
      <c r="AK1091" s="29" t="s">
        <v>86</v>
      </c>
      <c r="AL1091" s="29" t="s">
        <v>762</v>
      </c>
      <c r="AM1091" s="29"/>
      <c r="AN1091" s="29" t="s">
        <v>86</v>
      </c>
      <c r="AO1091" s="29" t="s">
        <v>86</v>
      </c>
      <c r="AP1091" s="29" t="s">
        <v>86</v>
      </c>
      <c r="AQ1091" s="29" t="s">
        <v>96</v>
      </c>
      <c r="AR1091" s="29"/>
      <c r="AS1091" s="29" t="s">
        <v>84</v>
      </c>
      <c r="AT1091" s="29" t="s">
        <v>89</v>
      </c>
      <c r="AU1091" s="29"/>
      <c r="AV1091" s="29"/>
      <c r="AW1091" s="29" t="s">
        <v>84</v>
      </c>
      <c r="AX1091" s="29" t="s">
        <v>84</v>
      </c>
      <c r="AY1091" s="30">
        <v>650</v>
      </c>
      <c r="AZ1091" s="30">
        <v>650</v>
      </c>
      <c r="BA1091" s="29"/>
      <c r="BB1091" s="30">
        <v>509</v>
      </c>
      <c r="BC1091" s="30">
        <v>34.5</v>
      </c>
      <c r="BD1091" s="30">
        <v>89.5</v>
      </c>
      <c r="BE1091" s="30">
        <v>89.5</v>
      </c>
      <c r="BF1091" s="30">
        <v>110.3</v>
      </c>
      <c r="BG1091" s="30">
        <v>0.35</v>
      </c>
      <c r="BH1091" s="29"/>
      <c r="BI1091" s="30">
        <v>0.5</v>
      </c>
      <c r="BJ1091" s="30">
        <v>0.33</v>
      </c>
      <c r="BK1091" s="29"/>
      <c r="BL1091" s="29"/>
      <c r="BM1091" s="29"/>
      <c r="BN1091" s="30">
        <v>33.5</v>
      </c>
      <c r="BO1091" s="30">
        <v>89.6</v>
      </c>
      <c r="BP1091" s="30">
        <v>0.37</v>
      </c>
      <c r="BQ1091" s="30">
        <v>0.38</v>
      </c>
      <c r="BR1091" s="29"/>
      <c r="BS1091" s="30">
        <v>89.6</v>
      </c>
      <c r="BT1091" s="29"/>
      <c r="BU1091" s="29"/>
      <c r="BV1091" s="30">
        <v>0</v>
      </c>
      <c r="BW1091" s="28">
        <v>279</v>
      </c>
      <c r="BX1091" s="33">
        <f t="shared" si="124"/>
        <v>276.3999</v>
      </c>
      <c r="BY1091" s="34">
        <f>IF(COUNTIF($G$2:G1091,G1091)=1,1,0)</f>
        <v>1</v>
      </c>
      <c r="BZ1091" s="34">
        <f t="shared" si="125"/>
        <v>1</v>
      </c>
      <c r="CA1091" s="28" t="s">
        <v>3405</v>
      </c>
      <c r="CB1091" s="34" t="b">
        <f t="shared" si="123"/>
        <v>0</v>
      </c>
      <c r="CC1091" s="34" t="b">
        <f t="shared" si="126"/>
        <v>1</v>
      </c>
      <c r="CD1091" s="34" t="b">
        <f t="array" ref="CD1091">ISNUMBER(SEARCH("Touch Screen",$AJ1091))</f>
        <v>0</v>
      </c>
      <c r="CE1091" s="34"/>
      <c r="CF1091" s="34"/>
      <c r="CG1091" s="32">
        <v>72</v>
      </c>
      <c r="CH1091" s="28">
        <v>0</v>
      </c>
      <c r="CI1091" s="33">
        <f>('2. AC Monitors'!$A$8*'1. Version 7 Dataset'!$R1091)+('1. Version 7 Dataset'!$V1091*'2. AC Monitors'!$B$8)+'2. AC Monitors'!$C$8</f>
        <v>137.52506</v>
      </c>
      <c r="CJ1091" s="35">
        <f>BX1091-('2. AC Monitors'!$B$8*V1091)</f>
        <v>265.05990000000003</v>
      </c>
      <c r="CK1091" s="33">
        <f>IF($CH1091=0,CJ1091,CJ1091-('2. AC Monitors'!$A$15*'1. Version 7 Dataset'!$CG1091))</f>
        <v>265.05990000000003</v>
      </c>
      <c r="CL1091" s="33">
        <f>IF($CC1091=TRUE,'1. Version 7 Dataset'!CK1091-($CI1091*'2. AC Monitors'!$B$15),'1. Version 7 Dataset'!CK1091)</f>
        <v>258.18364700000001</v>
      </c>
      <c r="CM1091" s="33">
        <f>IF($CD1091=TRUE,CL1091-($CI1091*'2. AC Monitors'!$D$15),CL1091)</f>
        <v>258.18364700000001</v>
      </c>
      <c r="CN1091" s="33">
        <f>IF($CB1091=TRUE,CM1091-($CI1091*'2. AC Monitors'!$E$15),CM1091)</f>
        <v>258.18364700000001</v>
      </c>
      <c r="CO1091" s="33">
        <f>IF($CA1091="DC",CN1091+(CI1091*(1-'2. AC Monitors'!$D$21)),CN1091)</f>
        <v>258.18364700000001</v>
      </c>
      <c r="CP1091" s="35">
        <f>('2. AC Monitors'!$A$8*'1. Version 7 Dataset'!$R1091)+'2. AC Monitors'!$C$8</f>
        <v>126.18505999999999</v>
      </c>
      <c r="CQ1091" s="35">
        <f t="shared" si="127"/>
        <v>0</v>
      </c>
      <c r="CR1091" s="33">
        <f>(IF(CD1091=TRUE,CI1091+(CI1091*'2. AC Monitors'!$D$15),'1. Version 7 Dataset'!CI1091))*0.85</f>
        <v>116.89630099999999</v>
      </c>
      <c r="CS1091" s="35">
        <f t="shared" ref="CS1091:CS1138" si="128">IF(BX1091&lt;=CR1091,1,0)</f>
        <v>0</v>
      </c>
      <c r="CT1091" s="35">
        <f>($AZ1091*$R1091*'3. Signage Displays'!$A$7)+'3. Signage Displays'!$B$7*TANH('3. Signage Displays'!$C$7*('1. Version 7 Dataset'!$R1091+'3. Signage Displays'!$D$7)+'3. Signage Displays'!$E$7)+'3. Signage Displays'!$F$7</f>
        <v>95.257704712879061</v>
      </c>
      <c r="CU1091" s="36">
        <f>($AZ1091*$R1091*'3. Signage Displays'!$A$7)</f>
        <v>25.186980000000002</v>
      </c>
      <c r="CV1091" s="37">
        <f>BE1091-(AZ1091*R1091*'3. Signage Displays'!$A$7)</f>
        <v>64.313019999999995</v>
      </c>
      <c r="CW1091" s="37">
        <f>IF(CC1091=TRUE,CV1091-(CT1091*'3. Signage Displays'!$A$12),CV1091)</f>
        <v>59.550134764356045</v>
      </c>
      <c r="CX1091" s="38">
        <f>'3. Signage Displays'!$B$7*TANH('3. Signage Displays'!$C$7*('1. Version 7 Dataset'!R1091+'3. Signage Displays'!$D$7)+'3. Signage Displays'!$E$7)+'3. Signage Displays'!$F$7</f>
        <v>70.070724712879056</v>
      </c>
      <c r="CY1091" s="28">
        <f t="shared" ref="CY1091:CY1138" si="129">IF(CW1091&lt;=CX1091,1,0)</f>
        <v>1</v>
      </c>
    </row>
    <row r="1092" spans="1:103" s="17" customFormat="1" ht="19.5" customHeight="1">
      <c r="A1092" s="28">
        <v>1080</v>
      </c>
      <c r="B1092" s="29" t="s">
        <v>2695</v>
      </c>
      <c r="C1092" s="29" t="s">
        <v>2696</v>
      </c>
      <c r="D1092" s="29" t="s">
        <v>2696</v>
      </c>
      <c r="E1092" s="29" t="s">
        <v>2697</v>
      </c>
      <c r="F1092" s="29" t="s">
        <v>2696</v>
      </c>
      <c r="G1092" s="29" t="s">
        <v>2696</v>
      </c>
      <c r="H1092" s="29"/>
      <c r="I1092" s="29" t="s">
        <v>554</v>
      </c>
      <c r="J1092" s="29" t="s">
        <v>132</v>
      </c>
      <c r="K1092" s="29"/>
      <c r="L1092" s="29" t="s">
        <v>80</v>
      </c>
      <c r="M1092" s="29"/>
      <c r="N1092" s="30">
        <v>5000</v>
      </c>
      <c r="O1092" s="30">
        <v>19.600000000000001</v>
      </c>
      <c r="P1092" s="30">
        <v>34.9</v>
      </c>
      <c r="Q1092" s="31">
        <v>40</v>
      </c>
      <c r="R1092" s="30">
        <v>683.8</v>
      </c>
      <c r="S1092" s="30">
        <v>1.78</v>
      </c>
      <c r="T1092" s="30">
        <v>1080</v>
      </c>
      <c r="U1092" s="30">
        <v>1920</v>
      </c>
      <c r="V1092" s="32">
        <v>2.7</v>
      </c>
      <c r="W1092" s="30">
        <v>3033</v>
      </c>
      <c r="X1092" s="30">
        <v>60</v>
      </c>
      <c r="Y1092" s="30">
        <v>72</v>
      </c>
      <c r="Z1092" s="29" t="s">
        <v>150</v>
      </c>
      <c r="AA1092" s="29" t="s">
        <v>86</v>
      </c>
      <c r="AB1092" s="29"/>
      <c r="AC1092" s="29"/>
      <c r="AD1092" s="29" t="s">
        <v>84</v>
      </c>
      <c r="AE1092" s="29" t="s">
        <v>83</v>
      </c>
      <c r="AF1092" s="29" t="s">
        <v>2698</v>
      </c>
      <c r="AG1092" s="29"/>
      <c r="AH1092" s="29" t="s">
        <v>2699</v>
      </c>
      <c r="AI1092" s="29"/>
      <c r="AJ1092" s="29" t="s">
        <v>86</v>
      </c>
      <c r="AK1092" s="29" t="s">
        <v>86</v>
      </c>
      <c r="AL1092" s="29" t="s">
        <v>762</v>
      </c>
      <c r="AM1092" s="29"/>
      <c r="AN1092" s="29" t="s">
        <v>86</v>
      </c>
      <c r="AO1092" s="29" t="s">
        <v>86</v>
      </c>
      <c r="AP1092" s="29" t="s">
        <v>86</v>
      </c>
      <c r="AQ1092" s="29" t="s">
        <v>96</v>
      </c>
      <c r="AR1092" s="29"/>
      <c r="AS1092" s="29" t="s">
        <v>84</v>
      </c>
      <c r="AT1092" s="29" t="s">
        <v>89</v>
      </c>
      <c r="AU1092" s="29"/>
      <c r="AV1092" s="29"/>
      <c r="AW1092" s="29" t="s">
        <v>84</v>
      </c>
      <c r="AX1092" s="29" t="s">
        <v>84</v>
      </c>
      <c r="AY1092" s="30">
        <v>610</v>
      </c>
      <c r="AZ1092" s="30">
        <v>612</v>
      </c>
      <c r="BA1092" s="29"/>
      <c r="BB1092" s="30">
        <v>430</v>
      </c>
      <c r="BC1092" s="29"/>
      <c r="BD1092" s="29"/>
      <c r="BE1092" s="30">
        <v>69.400000000000006</v>
      </c>
      <c r="BF1092" s="30">
        <v>77.400000000000006</v>
      </c>
      <c r="BG1092" s="30">
        <v>0.35</v>
      </c>
      <c r="BH1092" s="29"/>
      <c r="BI1092" s="30">
        <v>0.5</v>
      </c>
      <c r="BJ1092" s="30">
        <v>0.33</v>
      </c>
      <c r="BK1092" s="29"/>
      <c r="BL1092" s="29"/>
      <c r="BM1092" s="29"/>
      <c r="BN1092" s="29"/>
      <c r="BO1092" s="29"/>
      <c r="BP1092" s="30">
        <v>0.37</v>
      </c>
      <c r="BQ1092" s="30">
        <v>0.38</v>
      </c>
      <c r="BR1092" s="29"/>
      <c r="BS1092" s="30">
        <v>70</v>
      </c>
      <c r="BT1092" s="29"/>
      <c r="BU1092" s="29"/>
      <c r="BV1092" s="30">
        <v>0</v>
      </c>
      <c r="BW1092" s="28">
        <v>1080</v>
      </c>
      <c r="BX1092" s="33">
        <f t="shared" si="124"/>
        <v>214.77329999999998</v>
      </c>
      <c r="BY1092" s="34">
        <f>IF(COUNTIF($G$2:G1092,G1092)=1,1,0)</f>
        <v>1</v>
      </c>
      <c r="BZ1092" s="34">
        <f t="shared" si="125"/>
        <v>1</v>
      </c>
      <c r="CA1092" s="28" t="s">
        <v>3405</v>
      </c>
      <c r="CB1092" s="34" t="b">
        <f t="shared" si="123"/>
        <v>0</v>
      </c>
      <c r="CC1092" s="34" t="b">
        <f t="shared" si="126"/>
        <v>0</v>
      </c>
      <c r="CD1092" s="34" t="b">
        <f t="array" ref="CD1092">ISNUMBER(SEARCH("Touch Screen",$AJ1092))</f>
        <v>0</v>
      </c>
      <c r="CE1092" s="34"/>
      <c r="CF1092" s="34"/>
      <c r="CG1092" s="32">
        <v>72</v>
      </c>
      <c r="CH1092" s="28">
        <v>0</v>
      </c>
      <c r="CI1092" s="33">
        <f>('2. AC Monitors'!$A$8*'1. Version 7 Dataset'!$R1092)+('1. Version 7 Dataset'!$V1092*'2. AC Monitors'!$B$8)+'2. AC Monitors'!$C$8</f>
        <v>102.7636</v>
      </c>
      <c r="CJ1092" s="35">
        <f>BX1092-('2. AC Monitors'!$B$8*V1092)</f>
        <v>203.43329999999997</v>
      </c>
      <c r="CK1092" s="33">
        <f>IF($CH1092=0,CJ1092,CJ1092-('2. AC Monitors'!$A$15*'1. Version 7 Dataset'!$CG1092))</f>
        <v>203.43329999999997</v>
      </c>
      <c r="CL1092" s="33">
        <f>IF($CC1092=TRUE,'1. Version 7 Dataset'!CK1092-($CI1092*'2. AC Monitors'!$B$15),'1. Version 7 Dataset'!CK1092)</f>
        <v>203.43329999999997</v>
      </c>
      <c r="CM1092" s="33">
        <f>IF($CD1092=TRUE,CL1092-($CI1092*'2. AC Monitors'!$D$15),CL1092)</f>
        <v>203.43329999999997</v>
      </c>
      <c r="CN1092" s="33">
        <f>IF($CB1092=TRUE,CM1092-($CI1092*'2. AC Monitors'!$E$15),CM1092)</f>
        <v>203.43329999999997</v>
      </c>
      <c r="CO1092" s="33">
        <f>IF($CA1092="DC",CN1092+(CI1092*(1-'2. AC Monitors'!$D$21)),CN1092)</f>
        <v>203.43329999999997</v>
      </c>
      <c r="CP1092" s="35">
        <f>('2. AC Monitors'!$A$8*'1. Version 7 Dataset'!$R1092)+'2. AC Monitors'!$C$8</f>
        <v>91.423599999999993</v>
      </c>
      <c r="CQ1092" s="35">
        <f t="shared" si="127"/>
        <v>0</v>
      </c>
      <c r="CR1092" s="33">
        <f>(IF(CD1092=TRUE,CI1092+(CI1092*'2. AC Monitors'!$D$15),'1. Version 7 Dataset'!CI1092))*0.85</f>
        <v>87.349059999999994</v>
      </c>
      <c r="CS1092" s="35">
        <f t="shared" si="128"/>
        <v>0</v>
      </c>
      <c r="CT1092" s="35">
        <f>($AZ1092*$R1092*'3. Signage Displays'!$A$7)+'3. Signage Displays'!$B$7*TANH('3. Signage Displays'!$C$7*('1. Version 7 Dataset'!$R1092+'3. Signage Displays'!$D$7)+'3. Signage Displays'!$E$7)+'3. Signage Displays'!$F$7</f>
        <v>71.905473047379758</v>
      </c>
      <c r="CU1092" s="36">
        <f>($AZ1092*$R1092*'3. Signage Displays'!$A$7)</f>
        <v>16.739424</v>
      </c>
      <c r="CV1092" s="37">
        <f>BE1092-(AZ1092*R1092*'3. Signage Displays'!$A$7)</f>
        <v>52.660576000000006</v>
      </c>
      <c r="CW1092" s="37">
        <f>IF(CC1092=TRUE,CV1092-(CT1092*'3. Signage Displays'!$A$12),CV1092)</f>
        <v>52.660576000000006</v>
      </c>
      <c r="CX1092" s="38">
        <f>'3. Signage Displays'!$B$7*TANH('3. Signage Displays'!$C$7*('1. Version 7 Dataset'!R1092+'3. Signage Displays'!$D$7)+'3. Signage Displays'!$E$7)+'3. Signage Displays'!$F$7</f>
        <v>55.166049047379758</v>
      </c>
      <c r="CY1092" s="28">
        <f t="shared" si="129"/>
        <v>1</v>
      </c>
    </row>
    <row r="1093" spans="1:103" s="17" customFormat="1" ht="19.5" customHeight="1">
      <c r="A1093" s="28">
        <v>76</v>
      </c>
      <c r="B1093" s="29" t="s">
        <v>3083</v>
      </c>
      <c r="C1093" s="29" t="s">
        <v>3361</v>
      </c>
      <c r="D1093" s="29" t="s">
        <v>3362</v>
      </c>
      <c r="E1093" s="29" t="s">
        <v>3086</v>
      </c>
      <c r="F1093" s="29" t="s">
        <v>3361</v>
      </c>
      <c r="G1093" s="29" t="s">
        <v>3362</v>
      </c>
      <c r="H1093" s="29"/>
      <c r="I1093" s="29" t="s">
        <v>554</v>
      </c>
      <c r="J1093" s="29" t="s">
        <v>100</v>
      </c>
      <c r="K1093" s="29"/>
      <c r="L1093" s="29" t="s">
        <v>80</v>
      </c>
      <c r="M1093" s="29"/>
      <c r="N1093" s="30">
        <v>1000</v>
      </c>
      <c r="O1093" s="30">
        <v>26.8</v>
      </c>
      <c r="P1093" s="30">
        <v>47.6</v>
      </c>
      <c r="Q1093" s="31">
        <v>54.6</v>
      </c>
      <c r="R1093" s="30">
        <v>1273.8499999999999</v>
      </c>
      <c r="S1093" s="30">
        <v>1.78</v>
      </c>
      <c r="T1093" s="30">
        <v>2160</v>
      </c>
      <c r="U1093" s="30">
        <v>3840</v>
      </c>
      <c r="V1093" s="32">
        <v>8.3000000000000007</v>
      </c>
      <c r="W1093" s="30">
        <v>6511</v>
      </c>
      <c r="X1093" s="30">
        <v>60</v>
      </c>
      <c r="Y1093" s="30">
        <v>0.4</v>
      </c>
      <c r="Z1093" s="29" t="s">
        <v>86</v>
      </c>
      <c r="AA1093" s="29" t="s">
        <v>86</v>
      </c>
      <c r="AB1093" s="29"/>
      <c r="AC1093" s="29"/>
      <c r="AD1093" s="29" t="s">
        <v>84</v>
      </c>
      <c r="AE1093" s="29" t="s">
        <v>84</v>
      </c>
      <c r="AF1093" s="29" t="s">
        <v>658</v>
      </c>
      <c r="AG1093" s="29"/>
      <c r="AH1093" s="29" t="s">
        <v>86</v>
      </c>
      <c r="AI1093" s="29"/>
      <c r="AJ1093" s="29" t="s">
        <v>86</v>
      </c>
      <c r="AK1093" s="29" t="s">
        <v>86</v>
      </c>
      <c r="AL1093" s="29" t="s">
        <v>102</v>
      </c>
      <c r="AM1093" s="29"/>
      <c r="AN1093" s="29" t="s">
        <v>86</v>
      </c>
      <c r="AO1093" s="29" t="s">
        <v>86</v>
      </c>
      <c r="AP1093" s="29" t="s">
        <v>86</v>
      </c>
      <c r="AQ1093" s="29" t="s">
        <v>96</v>
      </c>
      <c r="AR1093" s="29"/>
      <c r="AS1093" s="29" t="s">
        <v>84</v>
      </c>
      <c r="AT1093" s="29" t="s">
        <v>89</v>
      </c>
      <c r="AU1093" s="29"/>
      <c r="AV1093" s="30">
        <v>5</v>
      </c>
      <c r="AW1093" s="29" t="s">
        <v>84</v>
      </c>
      <c r="AX1093" s="29" t="s">
        <v>84</v>
      </c>
      <c r="AY1093" s="30">
        <v>350</v>
      </c>
      <c r="AZ1093" s="30">
        <v>348.2</v>
      </c>
      <c r="BA1093" s="30">
        <v>314.89999999999998</v>
      </c>
      <c r="BB1093" s="30">
        <v>227.5</v>
      </c>
      <c r="BC1093" s="29"/>
      <c r="BD1093" s="29"/>
      <c r="BE1093" s="30">
        <v>107.68</v>
      </c>
      <c r="BF1093" s="29"/>
      <c r="BG1093" s="30">
        <v>0.4</v>
      </c>
      <c r="BH1093" s="30">
        <v>0</v>
      </c>
      <c r="BI1093" s="29"/>
      <c r="BJ1093" s="30">
        <v>0</v>
      </c>
      <c r="BK1093" s="30">
        <v>332.42</v>
      </c>
      <c r="BL1093" s="30">
        <v>332.42</v>
      </c>
      <c r="BM1093" s="30">
        <v>139.80000000000001</v>
      </c>
      <c r="BN1093" s="29"/>
      <c r="BO1093" s="29"/>
      <c r="BP1093" s="30">
        <v>0</v>
      </c>
      <c r="BQ1093" s="30">
        <v>0.44</v>
      </c>
      <c r="BR1093" s="30">
        <v>0</v>
      </c>
      <c r="BS1093" s="30">
        <v>106.23</v>
      </c>
      <c r="BT1093" s="30">
        <v>328.21</v>
      </c>
      <c r="BU1093" s="29"/>
      <c r="BV1093" s="30">
        <v>0</v>
      </c>
      <c r="BW1093" s="28">
        <v>76</v>
      </c>
      <c r="BX1093" s="33">
        <f t="shared" si="124"/>
        <v>332.42448000000002</v>
      </c>
      <c r="BY1093" s="34">
        <f>IF(COUNTIF($G$2:G1093,G1093)=1,1,0)</f>
        <v>1</v>
      </c>
      <c r="BZ1093" s="34">
        <f t="shared" si="125"/>
        <v>2</v>
      </c>
      <c r="CA1093" s="28" t="s">
        <v>3405</v>
      </c>
      <c r="CB1093" s="34" t="b">
        <f t="shared" si="123"/>
        <v>0</v>
      </c>
      <c r="CC1093" s="34" t="b">
        <f t="shared" si="126"/>
        <v>0</v>
      </c>
      <c r="CD1093" s="34" t="b">
        <f t="array" ref="CD1093">ISNUMBER(SEARCH("Touch Screen",$AJ1093))</f>
        <v>0</v>
      </c>
      <c r="CE1093" s="34"/>
      <c r="CF1093" s="34"/>
      <c r="CG1093" s="32">
        <v>40</v>
      </c>
      <c r="CH1093" s="28">
        <v>1</v>
      </c>
      <c r="CI1093" s="33">
        <f>('2. AC Monitors'!$A$8*'1. Version 7 Dataset'!$R1093)+('1. Version 7 Dataset'!$V1093*'2. AC Monitors'!$B$8)+'2. AC Monitors'!$C$8</f>
        <v>198.2697</v>
      </c>
      <c r="CJ1093" s="35">
        <f>BX1093-('2. AC Monitors'!$B$8*V1093)</f>
        <v>297.56448</v>
      </c>
      <c r="CK1093" s="33">
        <f>IF($CH1093=0,CJ1093,CJ1093-('2. AC Monitors'!$A$15*'1. Version 7 Dataset'!$CG1093))</f>
        <v>291.96447999999998</v>
      </c>
      <c r="CL1093" s="33">
        <f>IF($CC1093=TRUE,'1. Version 7 Dataset'!CK1093-($CI1093*'2. AC Monitors'!$B$15),'1. Version 7 Dataset'!CK1093)</f>
        <v>291.96447999999998</v>
      </c>
      <c r="CM1093" s="33">
        <f>IF($CD1093=TRUE,CL1093-($CI1093*'2. AC Monitors'!$D$15),CL1093)</f>
        <v>291.96447999999998</v>
      </c>
      <c r="CN1093" s="33">
        <f>IF($CB1093=TRUE,CM1093-($CI1093*'2. AC Monitors'!$E$15),CM1093)</f>
        <v>291.96447999999998</v>
      </c>
      <c r="CO1093" s="33">
        <f>IF($CA1093="DC",CN1093+(CI1093*(1-'2. AC Monitors'!$D$21)),CN1093)</f>
        <v>291.96447999999998</v>
      </c>
      <c r="CP1093" s="35">
        <f>('2. AC Monitors'!$A$8*'1. Version 7 Dataset'!$R1093)+'2. AC Monitors'!$C$8</f>
        <v>163.40969999999999</v>
      </c>
      <c r="CQ1093" s="35">
        <f t="shared" si="127"/>
        <v>0</v>
      </c>
      <c r="CR1093" s="33">
        <f>(IF(CD1093=TRUE,CI1093+(CI1093*'2. AC Monitors'!$D$15),'1. Version 7 Dataset'!CI1093))*0.85</f>
        <v>168.529245</v>
      </c>
      <c r="CS1093" s="35">
        <f t="shared" si="128"/>
        <v>0</v>
      </c>
      <c r="CT1093" s="35">
        <f>($AZ1093*$R1093*'3. Signage Displays'!$A$7)+'3. Signage Displays'!$B$7*TANH('3. Signage Displays'!$C$7*('1. Version 7 Dataset'!$R1093+'3. Signage Displays'!$D$7)+'3. Signage Displays'!$E$7)+'3. Signage Displays'!$F$7</f>
        <v>101.92512513950548</v>
      </c>
      <c r="CU1093" s="36">
        <f>($AZ1093*$R1093*'3. Signage Displays'!$A$7)</f>
        <v>17.742182799999998</v>
      </c>
      <c r="CV1093" s="37">
        <f>BE1093-(AZ1093*R1093*'3. Signage Displays'!$A$7)</f>
        <v>89.937817200000012</v>
      </c>
      <c r="CW1093" s="37">
        <f>IF(CC1093=TRUE,CV1093-(CT1093*'3. Signage Displays'!$A$12),CV1093)</f>
        <v>89.937817200000012</v>
      </c>
      <c r="CX1093" s="38">
        <f>'3. Signage Displays'!$B$7*TANH('3. Signage Displays'!$C$7*('1. Version 7 Dataset'!R1093+'3. Signage Displays'!$D$7)+'3. Signage Displays'!$E$7)+'3. Signage Displays'!$F$7</f>
        <v>84.182942339505487</v>
      </c>
      <c r="CY1093" s="28">
        <f t="shared" si="129"/>
        <v>0</v>
      </c>
    </row>
    <row r="1094" spans="1:103" s="17" customFormat="1" ht="19.5" customHeight="1">
      <c r="A1094" s="28">
        <v>5</v>
      </c>
      <c r="B1094" s="29" t="s">
        <v>2820</v>
      </c>
      <c r="C1094" s="29" t="s">
        <v>2840</v>
      </c>
      <c r="D1094" s="29" t="s">
        <v>2841</v>
      </c>
      <c r="E1094" s="29" t="s">
        <v>2824</v>
      </c>
      <c r="F1094" s="29" t="s">
        <v>2840</v>
      </c>
      <c r="G1094" s="29" t="s">
        <v>2841</v>
      </c>
      <c r="H1094" s="29"/>
      <c r="I1094" s="29" t="s">
        <v>554</v>
      </c>
      <c r="J1094" s="29" t="s">
        <v>79</v>
      </c>
      <c r="K1094" s="29"/>
      <c r="L1094" s="29" t="s">
        <v>80</v>
      </c>
      <c r="M1094" s="29"/>
      <c r="N1094" s="30">
        <v>1200</v>
      </c>
      <c r="O1094" s="30">
        <v>31.6</v>
      </c>
      <c r="P1094" s="30">
        <v>56.2</v>
      </c>
      <c r="Q1094" s="31">
        <v>64.5</v>
      </c>
      <c r="R1094" s="30">
        <v>1779.43</v>
      </c>
      <c r="S1094" s="30">
        <v>1.78</v>
      </c>
      <c r="T1094" s="30">
        <v>2160</v>
      </c>
      <c r="U1094" s="30">
        <v>3840</v>
      </c>
      <c r="V1094" s="32">
        <v>8.3000000000000007</v>
      </c>
      <c r="W1094" s="30">
        <v>4661</v>
      </c>
      <c r="X1094" s="30">
        <v>60</v>
      </c>
      <c r="Y1094" s="30">
        <v>11.9</v>
      </c>
      <c r="Z1094" s="29" t="s">
        <v>86</v>
      </c>
      <c r="AA1094" s="29" t="s">
        <v>86</v>
      </c>
      <c r="AB1094" s="29"/>
      <c r="AC1094" s="29"/>
      <c r="AD1094" s="29" t="s">
        <v>84</v>
      </c>
      <c r="AE1094" s="29" t="s">
        <v>83</v>
      </c>
      <c r="AF1094" s="29" t="s">
        <v>2842</v>
      </c>
      <c r="AG1094" s="29" t="s">
        <v>2843</v>
      </c>
      <c r="AH1094" s="29" t="s">
        <v>2844</v>
      </c>
      <c r="AI1094" s="29"/>
      <c r="AJ1094" s="29" t="s">
        <v>383</v>
      </c>
      <c r="AK1094" s="29" t="s">
        <v>86</v>
      </c>
      <c r="AL1094" s="29" t="s">
        <v>762</v>
      </c>
      <c r="AM1094" s="29" t="s">
        <v>2843</v>
      </c>
      <c r="AN1094" s="29" t="s">
        <v>2097</v>
      </c>
      <c r="AO1094" s="29" t="s">
        <v>86</v>
      </c>
      <c r="AP1094" s="29" t="s">
        <v>563</v>
      </c>
      <c r="AQ1094" s="29" t="s">
        <v>96</v>
      </c>
      <c r="AR1094" s="29"/>
      <c r="AS1094" s="29" t="s">
        <v>84</v>
      </c>
      <c r="AT1094" s="29" t="s">
        <v>121</v>
      </c>
      <c r="AU1094" s="29"/>
      <c r="AV1094" s="30">
        <v>105</v>
      </c>
      <c r="AW1094" s="29" t="s">
        <v>84</v>
      </c>
      <c r="AX1094" s="29" t="s">
        <v>84</v>
      </c>
      <c r="AY1094" s="30">
        <v>400</v>
      </c>
      <c r="AZ1094" s="30">
        <v>400.4</v>
      </c>
      <c r="BA1094" s="29"/>
      <c r="BB1094" s="30">
        <v>260.60000000000002</v>
      </c>
      <c r="BC1094" s="30">
        <v>101.74</v>
      </c>
      <c r="BD1094" s="30">
        <v>134.05000000000001</v>
      </c>
      <c r="BE1094" s="30">
        <v>100.22</v>
      </c>
      <c r="BF1094" s="30">
        <v>146.1</v>
      </c>
      <c r="BG1094" s="30">
        <v>0.3</v>
      </c>
      <c r="BH1094" s="30">
        <v>0.31</v>
      </c>
      <c r="BI1094" s="30">
        <v>0.5</v>
      </c>
      <c r="BJ1094" s="30">
        <v>0</v>
      </c>
      <c r="BK1094" s="29"/>
      <c r="BL1094" s="29"/>
      <c r="BM1094" s="29"/>
      <c r="BN1094" s="30">
        <v>99.68</v>
      </c>
      <c r="BO1094" s="30">
        <v>131.06</v>
      </c>
      <c r="BP1094" s="30">
        <v>0</v>
      </c>
      <c r="BQ1094" s="30">
        <v>0.42</v>
      </c>
      <c r="BR1094" s="30">
        <v>0.42</v>
      </c>
      <c r="BS1094" s="30">
        <v>98.19</v>
      </c>
      <c r="BT1094" s="29"/>
      <c r="BU1094" s="29"/>
      <c r="BV1094" s="30">
        <v>0</v>
      </c>
      <c r="BW1094" s="28">
        <v>5</v>
      </c>
      <c r="BX1094" s="33">
        <f t="shared" si="124"/>
        <v>308.98271999999997</v>
      </c>
      <c r="BY1094" s="34">
        <f>IF(COUNTIF($G$2:G1094,G1094)=1,1,0)</f>
        <v>1</v>
      </c>
      <c r="BZ1094" s="34">
        <f t="shared" si="125"/>
        <v>2</v>
      </c>
      <c r="CA1094" s="28" t="s">
        <v>3405</v>
      </c>
      <c r="CB1094" s="34" t="b">
        <f t="shared" ref="CB1094:CB1138" si="130">ISNUMBER(SEARCH("curved screen",AH1094))</f>
        <v>0</v>
      </c>
      <c r="CC1094" s="34" t="b">
        <f t="shared" si="126"/>
        <v>0</v>
      </c>
      <c r="CD1094" s="34" t="b">
        <f t="array" ref="CD1094">ISNUMBER(SEARCH("Touch Screen",$AJ1094))</f>
        <v>1</v>
      </c>
      <c r="CE1094" s="34"/>
      <c r="CF1094" s="34"/>
      <c r="CG1094" s="32">
        <v>11.9</v>
      </c>
      <c r="CH1094" s="28">
        <v>0</v>
      </c>
      <c r="CI1094" s="33">
        <f>('2. AC Monitors'!$A$8*'1. Version 7 Dataset'!$R1094)+('1. Version 7 Dataset'!$V1094*'2. AC Monitors'!$B$8)+'2. AC Monitors'!$C$8</f>
        <v>259.95046000000002</v>
      </c>
      <c r="CJ1094" s="35">
        <f>BX1094-('2. AC Monitors'!$B$8*V1094)</f>
        <v>274.12271999999996</v>
      </c>
      <c r="CK1094" s="33">
        <f>IF($CH1094=0,CJ1094,CJ1094-('2. AC Monitors'!$A$15*'1. Version 7 Dataset'!$CG1094))</f>
        <v>274.12271999999996</v>
      </c>
      <c r="CL1094" s="33">
        <f>IF($CC1094=TRUE,'1. Version 7 Dataset'!CK1094-($CI1094*'2. AC Monitors'!$B$15),'1. Version 7 Dataset'!CK1094)</f>
        <v>274.12271999999996</v>
      </c>
      <c r="CM1094" s="33">
        <f>IF($CD1094=TRUE,CL1094-($CI1094*'2. AC Monitors'!$D$15),CL1094)</f>
        <v>235.13015099999996</v>
      </c>
      <c r="CN1094" s="33">
        <f>IF($CB1094=TRUE,CM1094-($CI1094*'2. AC Monitors'!$E$15),CM1094)</f>
        <v>235.13015099999996</v>
      </c>
      <c r="CO1094" s="33">
        <f>IF($CA1094="DC",CN1094+(CI1094*(1-'2. AC Monitors'!$D$21)),CN1094)</f>
        <v>235.13015099999996</v>
      </c>
      <c r="CP1094" s="35">
        <f>('2. AC Monitors'!$A$8*'1. Version 7 Dataset'!$R1094)+'2. AC Monitors'!$C$8</f>
        <v>225.09046000000001</v>
      </c>
      <c r="CQ1094" s="35">
        <f t="shared" si="127"/>
        <v>0</v>
      </c>
      <c r="CR1094" s="33">
        <f>(IF(CD1094=TRUE,CI1094+(CI1094*'2. AC Monitors'!$D$15),'1. Version 7 Dataset'!CI1094))*0.85</f>
        <v>254.10157465</v>
      </c>
      <c r="CS1094" s="35">
        <f t="shared" si="128"/>
        <v>0</v>
      </c>
      <c r="CT1094" s="35">
        <f>($AZ1094*$R1094*'3. Signage Displays'!$A$7)+'3. Signage Displays'!$B$7*TANH('3. Signage Displays'!$C$7*('1. Version 7 Dataset'!$R1094+'3. Signage Displays'!$D$7)+'3. Signage Displays'!$E$7)+'3. Signage Displays'!$F$7</f>
        <v>131.40981687459239</v>
      </c>
      <c r="CU1094" s="36">
        <f>($AZ1094*$R1094*'3. Signage Displays'!$A$7)</f>
        <v>28.499350880000001</v>
      </c>
      <c r="CV1094" s="37">
        <f>BE1094-(AZ1094*R1094*'3. Signage Displays'!$A$7)</f>
        <v>71.72064911999999</v>
      </c>
      <c r="CW1094" s="37">
        <f>IF(CC1094=TRUE,CV1094-(CT1094*'3. Signage Displays'!$A$12),CV1094)</f>
        <v>71.72064911999999</v>
      </c>
      <c r="CX1094" s="38">
        <f>'3. Signage Displays'!$B$7*TANH('3. Signage Displays'!$C$7*('1. Version 7 Dataset'!R1094+'3. Signage Displays'!$D$7)+'3. Signage Displays'!$E$7)+'3. Signage Displays'!$F$7</f>
        <v>102.91046599459239</v>
      </c>
      <c r="CY1094" s="28">
        <f t="shared" si="129"/>
        <v>1</v>
      </c>
    </row>
    <row r="1095" spans="1:103" s="17" customFormat="1" ht="19.5" customHeight="1">
      <c r="A1095" s="28">
        <v>27</v>
      </c>
      <c r="B1095" s="29" t="s">
        <v>1604</v>
      </c>
      <c r="C1095" s="29" t="s">
        <v>1610</v>
      </c>
      <c r="D1095" s="29" t="s">
        <v>1610</v>
      </c>
      <c r="E1095" s="29" t="s">
        <v>1606</v>
      </c>
      <c r="F1095" s="29" t="s">
        <v>1610</v>
      </c>
      <c r="G1095" s="29" t="s">
        <v>1610</v>
      </c>
      <c r="H1095" s="29"/>
      <c r="I1095" s="29" t="s">
        <v>554</v>
      </c>
      <c r="J1095" s="29" t="s">
        <v>88</v>
      </c>
      <c r="K1095" s="29" t="s">
        <v>158</v>
      </c>
      <c r="L1095" s="29" t="s">
        <v>80</v>
      </c>
      <c r="M1095" s="29"/>
      <c r="N1095" s="30">
        <v>1200</v>
      </c>
      <c r="O1095" s="30">
        <v>42</v>
      </c>
      <c r="P1095" s="30">
        <v>66</v>
      </c>
      <c r="Q1095" s="31">
        <v>74.599999999999994</v>
      </c>
      <c r="R1095" s="30">
        <v>3131.06</v>
      </c>
      <c r="S1095" s="30">
        <v>1.78</v>
      </c>
      <c r="T1095" s="30">
        <v>2160</v>
      </c>
      <c r="U1095" s="30">
        <v>3840</v>
      </c>
      <c r="V1095" s="32">
        <v>8.3000000000000007</v>
      </c>
      <c r="W1095" s="30">
        <v>2649</v>
      </c>
      <c r="X1095" s="30">
        <v>60</v>
      </c>
      <c r="Y1095" s="30">
        <v>0.7</v>
      </c>
      <c r="Z1095" s="29" t="s">
        <v>86</v>
      </c>
      <c r="AA1095" s="29" t="s">
        <v>86</v>
      </c>
      <c r="AB1095" s="29"/>
      <c r="AC1095" s="29"/>
      <c r="AD1095" s="29" t="s">
        <v>84</v>
      </c>
      <c r="AE1095" s="29" t="s">
        <v>83</v>
      </c>
      <c r="AF1095" s="29" t="s">
        <v>1607</v>
      </c>
      <c r="AG1095" s="29" t="s">
        <v>1608</v>
      </c>
      <c r="AH1095" s="29" t="s">
        <v>86</v>
      </c>
      <c r="AI1095" s="29"/>
      <c r="AJ1095" s="29" t="s">
        <v>86</v>
      </c>
      <c r="AK1095" s="29" t="s">
        <v>86</v>
      </c>
      <c r="AL1095" s="29" t="s">
        <v>87</v>
      </c>
      <c r="AM1095" s="29" t="s">
        <v>1608</v>
      </c>
      <c r="AN1095" s="29" t="s">
        <v>86</v>
      </c>
      <c r="AO1095" s="29" t="s">
        <v>86</v>
      </c>
      <c r="AP1095" s="29" t="s">
        <v>86</v>
      </c>
      <c r="AQ1095" s="29" t="s">
        <v>96</v>
      </c>
      <c r="AR1095" s="29"/>
      <c r="AS1095" s="29" t="s">
        <v>84</v>
      </c>
      <c r="AT1095" s="29" t="s">
        <v>89</v>
      </c>
      <c r="AU1095" s="29"/>
      <c r="AV1095" s="30">
        <v>1</v>
      </c>
      <c r="AW1095" s="29" t="s">
        <v>84</v>
      </c>
      <c r="AX1095" s="29" t="s">
        <v>84</v>
      </c>
      <c r="AY1095" s="30">
        <v>498</v>
      </c>
      <c r="AZ1095" s="30">
        <v>500</v>
      </c>
      <c r="BA1095" s="30">
        <v>317</v>
      </c>
      <c r="BB1095" s="30">
        <v>325</v>
      </c>
      <c r="BC1095" s="29"/>
      <c r="BD1095" s="29"/>
      <c r="BE1095" s="30">
        <v>161.77000000000001</v>
      </c>
      <c r="BF1095" s="30">
        <v>185.6</v>
      </c>
      <c r="BG1095" s="30">
        <v>0.31</v>
      </c>
      <c r="BH1095" s="29"/>
      <c r="BI1095" s="30">
        <v>0.5</v>
      </c>
      <c r="BJ1095" s="30">
        <v>0.25</v>
      </c>
      <c r="BK1095" s="29"/>
      <c r="BL1095" s="29"/>
      <c r="BM1095" s="29"/>
      <c r="BN1095" s="29"/>
      <c r="BO1095" s="29"/>
      <c r="BP1095" s="30">
        <v>0.37</v>
      </c>
      <c r="BQ1095" s="30">
        <v>0.4</v>
      </c>
      <c r="BR1095" s="29"/>
      <c r="BS1095" s="30">
        <v>161.61000000000001</v>
      </c>
      <c r="BT1095" s="29"/>
      <c r="BU1095" s="29"/>
      <c r="BV1095" s="30">
        <v>0</v>
      </c>
      <c r="BW1095" s="28">
        <v>27</v>
      </c>
      <c r="BX1095" s="33">
        <f t="shared" si="124"/>
        <v>497.75196000000005</v>
      </c>
      <c r="BY1095" s="34">
        <f>IF(COUNTIF($G$2:G1095,G1095)=1,1,0)</f>
        <v>1</v>
      </c>
      <c r="BZ1095" s="34">
        <f t="shared" si="125"/>
        <v>2</v>
      </c>
      <c r="CA1095" s="28" t="s">
        <v>3405</v>
      </c>
      <c r="CB1095" s="34" t="b">
        <f t="shared" si="130"/>
        <v>0</v>
      </c>
      <c r="CC1095" s="34" t="b">
        <f t="shared" si="126"/>
        <v>0</v>
      </c>
      <c r="CD1095" s="34" t="b">
        <f t="array" ref="CD1095">ISNUMBER(SEARCH("Touch Screen",$AJ1095))</f>
        <v>0</v>
      </c>
      <c r="CE1095" s="34"/>
      <c r="CF1095" s="34"/>
      <c r="CG1095" s="32">
        <v>0.7</v>
      </c>
      <c r="CH1095" s="28">
        <v>0</v>
      </c>
      <c r="CI1095" s="33">
        <f>('2. AC Monitors'!$A$8*'1. Version 7 Dataset'!$R1095)+('1. Version 7 Dataset'!$V1095*'2. AC Monitors'!$B$8)+'2. AC Monitors'!$C$8</f>
        <v>424.84931999999998</v>
      </c>
      <c r="CJ1095" s="35">
        <f>BX1095-('2. AC Monitors'!$B$8*V1095)</f>
        <v>462.89196000000004</v>
      </c>
      <c r="CK1095" s="33">
        <f>IF($CH1095=0,CJ1095,CJ1095-('2. AC Monitors'!$A$15*'1. Version 7 Dataset'!$CG1095))</f>
        <v>462.89196000000004</v>
      </c>
      <c r="CL1095" s="33">
        <f>IF($CC1095=TRUE,'1. Version 7 Dataset'!CK1095-($CI1095*'2. AC Monitors'!$B$15),'1. Version 7 Dataset'!CK1095)</f>
        <v>462.89196000000004</v>
      </c>
      <c r="CM1095" s="33">
        <f>IF($CD1095=TRUE,CL1095-($CI1095*'2. AC Monitors'!$D$15),CL1095)</f>
        <v>462.89196000000004</v>
      </c>
      <c r="CN1095" s="33">
        <f>IF($CB1095=TRUE,CM1095-($CI1095*'2. AC Monitors'!$E$15),CM1095)</f>
        <v>462.89196000000004</v>
      </c>
      <c r="CO1095" s="33">
        <f>IF($CA1095="DC",CN1095+(CI1095*(1-'2. AC Monitors'!$D$21)),CN1095)</f>
        <v>462.89196000000004</v>
      </c>
      <c r="CP1095" s="35">
        <f>('2. AC Monitors'!$A$8*'1. Version 7 Dataset'!$R1095)+'2. AC Monitors'!$C$8</f>
        <v>389.98931999999996</v>
      </c>
      <c r="CQ1095" s="35">
        <f t="shared" si="127"/>
        <v>0</v>
      </c>
      <c r="CR1095" s="33">
        <f>(IF(CD1095=TRUE,CI1095+(CI1095*'2. AC Monitors'!$D$15),'1. Version 7 Dataset'!CI1095))*0.85</f>
        <v>361.12192199999998</v>
      </c>
      <c r="CS1095" s="35">
        <f t="shared" si="128"/>
        <v>0</v>
      </c>
      <c r="CT1095" s="35">
        <f>($AZ1095*$R1095*'3. Signage Displays'!$A$7)+'3. Signage Displays'!$B$7*TANH('3. Signage Displays'!$C$7*('1. Version 7 Dataset'!$R1095+'3. Signage Displays'!$D$7)+'3. Signage Displays'!$E$7)+'3. Signage Displays'!$F$7</f>
        <v>191.77998424483133</v>
      </c>
      <c r="CU1095" s="36">
        <f>($AZ1095*$R1095*'3. Signage Displays'!$A$7)</f>
        <v>62.621200000000002</v>
      </c>
      <c r="CV1095" s="37">
        <f>BE1095-(AZ1095*R1095*'3. Signage Displays'!$A$7)</f>
        <v>99.148800000000008</v>
      </c>
      <c r="CW1095" s="37">
        <f>IF(CC1095=TRUE,CV1095-(CT1095*'3. Signage Displays'!$A$12),CV1095)</f>
        <v>99.148800000000008</v>
      </c>
      <c r="CX1095" s="38">
        <f>'3. Signage Displays'!$B$7*TANH('3. Signage Displays'!$C$7*('1. Version 7 Dataset'!R1095+'3. Signage Displays'!$D$7)+'3. Signage Displays'!$E$7)+'3. Signage Displays'!$F$7</f>
        <v>129.15878424483131</v>
      </c>
      <c r="CY1095" s="28">
        <f t="shared" si="129"/>
        <v>1</v>
      </c>
    </row>
    <row r="1096" spans="1:103" s="17" customFormat="1" ht="19.5" customHeight="1">
      <c r="A1096" s="28">
        <v>28</v>
      </c>
      <c r="B1096" s="29" t="s">
        <v>1604</v>
      </c>
      <c r="C1096" s="29" t="s">
        <v>1609</v>
      </c>
      <c r="D1096" s="29" t="s">
        <v>1609</v>
      </c>
      <c r="E1096" s="29" t="s">
        <v>1606</v>
      </c>
      <c r="F1096" s="29" t="s">
        <v>1609</v>
      </c>
      <c r="G1096" s="29" t="s">
        <v>1609</v>
      </c>
      <c r="H1096" s="29"/>
      <c r="I1096" s="29" t="s">
        <v>554</v>
      </c>
      <c r="J1096" s="29" t="s">
        <v>88</v>
      </c>
      <c r="K1096" s="29" t="s">
        <v>158</v>
      </c>
      <c r="L1096" s="29" t="s">
        <v>80</v>
      </c>
      <c r="M1096" s="29"/>
      <c r="N1096" s="30">
        <v>1200</v>
      </c>
      <c r="O1096" s="30">
        <v>37.5</v>
      </c>
      <c r="P1096" s="30">
        <v>66</v>
      </c>
      <c r="Q1096" s="31">
        <v>74.5</v>
      </c>
      <c r="R1096" s="30">
        <v>2366.09</v>
      </c>
      <c r="S1096" s="30">
        <v>1.78</v>
      </c>
      <c r="T1096" s="30">
        <v>2160</v>
      </c>
      <c r="U1096" s="30">
        <v>3840</v>
      </c>
      <c r="V1096" s="32">
        <v>8.3000000000000007</v>
      </c>
      <c r="W1096" s="30">
        <v>3506</v>
      </c>
      <c r="X1096" s="30">
        <v>60</v>
      </c>
      <c r="Y1096" s="30">
        <v>0.7</v>
      </c>
      <c r="Z1096" s="29" t="s">
        <v>86</v>
      </c>
      <c r="AA1096" s="29" t="s">
        <v>86</v>
      </c>
      <c r="AB1096" s="29"/>
      <c r="AC1096" s="29"/>
      <c r="AD1096" s="29" t="s">
        <v>84</v>
      </c>
      <c r="AE1096" s="29" t="s">
        <v>83</v>
      </c>
      <c r="AF1096" s="29" t="s">
        <v>1607</v>
      </c>
      <c r="AG1096" s="29" t="s">
        <v>1608</v>
      </c>
      <c r="AH1096" s="29" t="s">
        <v>86</v>
      </c>
      <c r="AI1096" s="29"/>
      <c r="AJ1096" s="29" t="s">
        <v>86</v>
      </c>
      <c r="AK1096" s="29" t="s">
        <v>86</v>
      </c>
      <c r="AL1096" s="29" t="s">
        <v>87</v>
      </c>
      <c r="AM1096" s="29" t="s">
        <v>1608</v>
      </c>
      <c r="AN1096" s="29" t="s">
        <v>86</v>
      </c>
      <c r="AO1096" s="29" t="s">
        <v>86</v>
      </c>
      <c r="AP1096" s="29" t="s">
        <v>86</v>
      </c>
      <c r="AQ1096" s="29" t="s">
        <v>96</v>
      </c>
      <c r="AR1096" s="29"/>
      <c r="AS1096" s="29" t="s">
        <v>84</v>
      </c>
      <c r="AT1096" s="29" t="s">
        <v>89</v>
      </c>
      <c r="AU1096" s="29"/>
      <c r="AV1096" s="30">
        <v>1</v>
      </c>
      <c r="AW1096" s="29" t="s">
        <v>84</v>
      </c>
      <c r="AX1096" s="29" t="s">
        <v>84</v>
      </c>
      <c r="AY1096" s="30">
        <v>410</v>
      </c>
      <c r="AZ1096" s="30">
        <v>390</v>
      </c>
      <c r="BA1096" s="30">
        <v>276</v>
      </c>
      <c r="BB1096" s="30">
        <v>276</v>
      </c>
      <c r="BC1096" s="29"/>
      <c r="BD1096" s="29"/>
      <c r="BE1096" s="30">
        <v>147.88</v>
      </c>
      <c r="BF1096" s="30">
        <v>156.1</v>
      </c>
      <c r="BG1096" s="30">
        <v>0.26</v>
      </c>
      <c r="BH1096" s="29"/>
      <c r="BI1096" s="30">
        <v>0.5</v>
      </c>
      <c r="BJ1096" s="30">
        <v>0.23</v>
      </c>
      <c r="BK1096" s="29"/>
      <c r="BL1096" s="29"/>
      <c r="BM1096" s="29"/>
      <c r="BN1096" s="29"/>
      <c r="BO1096" s="29"/>
      <c r="BP1096" s="30">
        <v>0.34</v>
      </c>
      <c r="BQ1096" s="30">
        <v>0.37</v>
      </c>
      <c r="BR1096" s="29"/>
      <c r="BS1096" s="30">
        <v>147.1</v>
      </c>
      <c r="BT1096" s="29"/>
      <c r="BU1096" s="29"/>
      <c r="BV1096" s="30">
        <v>0</v>
      </c>
      <c r="BW1096" s="28">
        <v>28</v>
      </c>
      <c r="BX1096" s="33">
        <f t="shared" si="124"/>
        <v>454.88051999999993</v>
      </c>
      <c r="BY1096" s="34">
        <f>IF(COUNTIF($G$2:G1096,G1096)=1,1,0)</f>
        <v>1</v>
      </c>
      <c r="BZ1096" s="34">
        <f t="shared" si="125"/>
        <v>2</v>
      </c>
      <c r="CA1096" s="28" t="s">
        <v>3405</v>
      </c>
      <c r="CB1096" s="34" t="b">
        <f t="shared" si="130"/>
        <v>0</v>
      </c>
      <c r="CC1096" s="34" t="b">
        <f t="shared" si="126"/>
        <v>0</v>
      </c>
      <c r="CD1096" s="34" t="b">
        <f t="array" ref="CD1096">ISNUMBER(SEARCH("Touch Screen",$AJ1096))</f>
        <v>0</v>
      </c>
      <c r="CE1096" s="34"/>
      <c r="CF1096" s="34"/>
      <c r="CG1096" s="32">
        <v>0.7</v>
      </c>
      <c r="CH1096" s="28">
        <v>0</v>
      </c>
      <c r="CI1096" s="33">
        <f>('2. AC Monitors'!$A$8*'1. Version 7 Dataset'!$R1096)+('1. Version 7 Dataset'!$V1096*'2. AC Monitors'!$B$8)+'2. AC Monitors'!$C$8</f>
        <v>331.52298000000002</v>
      </c>
      <c r="CJ1096" s="35">
        <f>BX1096-('2. AC Monitors'!$B$8*V1096)</f>
        <v>420.02051999999992</v>
      </c>
      <c r="CK1096" s="33">
        <f>IF($CH1096=0,CJ1096,CJ1096-('2. AC Monitors'!$A$15*'1. Version 7 Dataset'!$CG1096))</f>
        <v>420.02051999999992</v>
      </c>
      <c r="CL1096" s="33">
        <f>IF($CC1096=TRUE,'1. Version 7 Dataset'!CK1096-($CI1096*'2. AC Monitors'!$B$15),'1. Version 7 Dataset'!CK1096)</f>
        <v>420.02051999999992</v>
      </c>
      <c r="CM1096" s="33">
        <f>IF($CD1096=TRUE,CL1096-($CI1096*'2. AC Monitors'!$D$15),CL1096)</f>
        <v>420.02051999999992</v>
      </c>
      <c r="CN1096" s="33">
        <f>IF($CB1096=TRUE,CM1096-($CI1096*'2. AC Monitors'!$E$15),CM1096)</f>
        <v>420.02051999999992</v>
      </c>
      <c r="CO1096" s="33">
        <f>IF($CA1096="DC",CN1096+(CI1096*(1-'2. AC Monitors'!$D$21)),CN1096)</f>
        <v>420.02051999999992</v>
      </c>
      <c r="CP1096" s="35">
        <f>('2. AC Monitors'!$A$8*'1. Version 7 Dataset'!$R1096)+'2. AC Monitors'!$C$8</f>
        <v>296.66298</v>
      </c>
      <c r="CQ1096" s="35">
        <f t="shared" si="127"/>
        <v>0</v>
      </c>
      <c r="CR1096" s="33">
        <f>(IF(CD1096=TRUE,CI1096+(CI1096*'2. AC Monitors'!$D$15),'1. Version 7 Dataset'!CI1096))*0.85</f>
        <v>281.794533</v>
      </c>
      <c r="CS1096" s="35">
        <f t="shared" si="128"/>
        <v>0</v>
      </c>
      <c r="CT1096" s="35">
        <f>($AZ1096*$R1096*'3. Signage Displays'!$A$7)+'3. Signage Displays'!$B$7*TANH('3. Signage Displays'!$C$7*('1. Version 7 Dataset'!$R1096+'3. Signage Displays'!$D$7)+'3. Signage Displays'!$E$7)+'3. Signage Displays'!$F$7</f>
        <v>154.76343152646052</v>
      </c>
      <c r="CU1096" s="36">
        <f>($AZ1096*$R1096*'3. Signage Displays'!$A$7)</f>
        <v>36.911004000000005</v>
      </c>
      <c r="CV1096" s="37">
        <f>BE1096-(AZ1096*R1096*'3. Signage Displays'!$A$7)</f>
        <v>110.96899599999999</v>
      </c>
      <c r="CW1096" s="37">
        <f>IF(CC1096=TRUE,CV1096-(CT1096*'3. Signage Displays'!$A$12),CV1096)</f>
        <v>110.96899599999999</v>
      </c>
      <c r="CX1096" s="38">
        <f>'3. Signage Displays'!$B$7*TANH('3. Signage Displays'!$C$7*('1. Version 7 Dataset'!R1096+'3. Signage Displays'!$D$7)+'3. Signage Displays'!$E$7)+'3. Signage Displays'!$F$7</f>
        <v>117.85242752646052</v>
      </c>
      <c r="CY1096" s="28">
        <f t="shared" si="129"/>
        <v>1</v>
      </c>
    </row>
    <row r="1097" spans="1:103" s="17" customFormat="1" ht="19.5" customHeight="1">
      <c r="A1097" s="28">
        <v>32</v>
      </c>
      <c r="B1097" s="29" t="s">
        <v>1604</v>
      </c>
      <c r="C1097" s="29" t="s">
        <v>1605</v>
      </c>
      <c r="D1097" s="29" t="s">
        <v>1605</v>
      </c>
      <c r="E1097" s="29" t="s">
        <v>1606</v>
      </c>
      <c r="F1097" s="29" t="s">
        <v>1605</v>
      </c>
      <c r="G1097" s="29" t="s">
        <v>1605</v>
      </c>
      <c r="H1097" s="29"/>
      <c r="I1097" s="29" t="s">
        <v>554</v>
      </c>
      <c r="J1097" s="29" t="s">
        <v>88</v>
      </c>
      <c r="K1097" s="29" t="s">
        <v>158</v>
      </c>
      <c r="L1097" s="29" t="s">
        <v>80</v>
      </c>
      <c r="M1097" s="29"/>
      <c r="N1097" s="30">
        <v>1100</v>
      </c>
      <c r="O1097" s="30">
        <v>31.6</v>
      </c>
      <c r="P1097" s="30">
        <v>56.2</v>
      </c>
      <c r="Q1097" s="31">
        <v>64.5</v>
      </c>
      <c r="R1097" s="30">
        <v>1779.11</v>
      </c>
      <c r="S1097" s="30">
        <v>1.78</v>
      </c>
      <c r="T1097" s="30">
        <v>2160</v>
      </c>
      <c r="U1097" s="30">
        <v>3840</v>
      </c>
      <c r="V1097" s="32">
        <v>8.3000000000000007</v>
      </c>
      <c r="W1097" s="30">
        <v>4662</v>
      </c>
      <c r="X1097" s="30">
        <v>60</v>
      </c>
      <c r="Y1097" s="30">
        <v>0.7</v>
      </c>
      <c r="Z1097" s="29" t="s">
        <v>86</v>
      </c>
      <c r="AA1097" s="29" t="s">
        <v>86</v>
      </c>
      <c r="AB1097" s="29"/>
      <c r="AC1097" s="29"/>
      <c r="AD1097" s="29" t="s">
        <v>84</v>
      </c>
      <c r="AE1097" s="29" t="s">
        <v>83</v>
      </c>
      <c r="AF1097" s="29" t="s">
        <v>1607</v>
      </c>
      <c r="AG1097" s="29" t="s">
        <v>1608</v>
      </c>
      <c r="AH1097" s="29" t="s">
        <v>86</v>
      </c>
      <c r="AI1097" s="29"/>
      <c r="AJ1097" s="29" t="s">
        <v>86</v>
      </c>
      <c r="AK1097" s="29" t="s">
        <v>86</v>
      </c>
      <c r="AL1097" s="29" t="s">
        <v>87</v>
      </c>
      <c r="AM1097" s="29" t="s">
        <v>1608</v>
      </c>
      <c r="AN1097" s="29" t="s">
        <v>86</v>
      </c>
      <c r="AO1097" s="29" t="s">
        <v>86</v>
      </c>
      <c r="AP1097" s="29" t="s">
        <v>86</v>
      </c>
      <c r="AQ1097" s="29" t="s">
        <v>96</v>
      </c>
      <c r="AR1097" s="29"/>
      <c r="AS1097" s="29" t="s">
        <v>84</v>
      </c>
      <c r="AT1097" s="29" t="s">
        <v>89</v>
      </c>
      <c r="AU1097" s="29"/>
      <c r="AV1097" s="30">
        <v>1</v>
      </c>
      <c r="AW1097" s="29" t="s">
        <v>84</v>
      </c>
      <c r="AX1097" s="29" t="s">
        <v>84</v>
      </c>
      <c r="AY1097" s="30">
        <v>500</v>
      </c>
      <c r="AZ1097" s="30">
        <v>536</v>
      </c>
      <c r="BA1097" s="30">
        <v>485</v>
      </c>
      <c r="BB1097" s="30">
        <v>485</v>
      </c>
      <c r="BC1097" s="29"/>
      <c r="BD1097" s="29"/>
      <c r="BE1097" s="30">
        <v>104.95</v>
      </c>
      <c r="BF1097" s="30">
        <v>148.80000000000001</v>
      </c>
      <c r="BG1097" s="30">
        <v>0.27</v>
      </c>
      <c r="BH1097" s="29"/>
      <c r="BI1097" s="30">
        <v>0.5</v>
      </c>
      <c r="BJ1097" s="30">
        <v>0.22</v>
      </c>
      <c r="BK1097" s="29"/>
      <c r="BL1097" s="29"/>
      <c r="BM1097" s="29"/>
      <c r="BN1097" s="29"/>
      <c r="BO1097" s="29"/>
      <c r="BP1097" s="30">
        <v>0.35</v>
      </c>
      <c r="BQ1097" s="30">
        <v>0.37</v>
      </c>
      <c r="BR1097" s="29"/>
      <c r="BS1097" s="30">
        <v>104.92</v>
      </c>
      <c r="BT1097" s="29"/>
      <c r="BU1097" s="29"/>
      <c r="BV1097" s="30">
        <v>0</v>
      </c>
      <c r="BW1097" s="28">
        <v>32</v>
      </c>
      <c r="BX1097" s="33">
        <f t="shared" si="124"/>
        <v>323.31407999999999</v>
      </c>
      <c r="BY1097" s="34">
        <f>IF(COUNTIF($G$2:G1097,G1097)=1,1,0)</f>
        <v>1</v>
      </c>
      <c r="BZ1097" s="34">
        <f t="shared" si="125"/>
        <v>2</v>
      </c>
      <c r="CA1097" s="28" t="s">
        <v>3405</v>
      </c>
      <c r="CB1097" s="34" t="b">
        <f t="shared" si="130"/>
        <v>0</v>
      </c>
      <c r="CC1097" s="34" t="b">
        <f t="shared" si="126"/>
        <v>0</v>
      </c>
      <c r="CD1097" s="34" t="b">
        <f t="array" ref="CD1097">ISNUMBER(SEARCH("Touch Screen",$AJ1097))</f>
        <v>0</v>
      </c>
      <c r="CE1097" s="34"/>
      <c r="CF1097" s="34"/>
      <c r="CG1097" s="32">
        <v>0.7</v>
      </c>
      <c r="CH1097" s="28">
        <v>0</v>
      </c>
      <c r="CI1097" s="33">
        <f>('2. AC Monitors'!$A$8*'1. Version 7 Dataset'!$R1097)+('1. Version 7 Dataset'!$V1097*'2. AC Monitors'!$B$8)+'2. AC Monitors'!$C$8</f>
        <v>259.91142000000002</v>
      </c>
      <c r="CJ1097" s="35">
        <f>BX1097-('2. AC Monitors'!$B$8*V1097)</f>
        <v>288.45407999999998</v>
      </c>
      <c r="CK1097" s="33">
        <f>IF($CH1097=0,CJ1097,CJ1097-('2. AC Monitors'!$A$15*'1. Version 7 Dataset'!$CG1097))</f>
        <v>288.45407999999998</v>
      </c>
      <c r="CL1097" s="33">
        <f>IF($CC1097=TRUE,'1. Version 7 Dataset'!CK1097-($CI1097*'2. AC Monitors'!$B$15),'1. Version 7 Dataset'!CK1097)</f>
        <v>288.45407999999998</v>
      </c>
      <c r="CM1097" s="33">
        <f>IF($CD1097=TRUE,CL1097-($CI1097*'2. AC Monitors'!$D$15),CL1097)</f>
        <v>288.45407999999998</v>
      </c>
      <c r="CN1097" s="33">
        <f>IF($CB1097=TRUE,CM1097-($CI1097*'2. AC Monitors'!$E$15),CM1097)</f>
        <v>288.45407999999998</v>
      </c>
      <c r="CO1097" s="33">
        <f>IF($CA1097="DC",CN1097+(CI1097*(1-'2. AC Monitors'!$D$21)),CN1097)</f>
        <v>288.45407999999998</v>
      </c>
      <c r="CP1097" s="35">
        <f>('2. AC Monitors'!$A$8*'1. Version 7 Dataset'!$R1097)+'2. AC Monitors'!$C$8</f>
        <v>225.05141999999998</v>
      </c>
      <c r="CQ1097" s="35">
        <f t="shared" si="127"/>
        <v>0</v>
      </c>
      <c r="CR1097" s="33">
        <f>(IF(CD1097=TRUE,CI1097+(CI1097*'2. AC Monitors'!$D$15),'1. Version 7 Dataset'!CI1097))*0.85</f>
        <v>220.92470700000001</v>
      </c>
      <c r="CS1097" s="35">
        <f t="shared" si="128"/>
        <v>0</v>
      </c>
      <c r="CT1097" s="35">
        <f>($AZ1097*$R1097*'3. Signage Displays'!$A$7)+'3. Signage Displays'!$B$7*TANH('3. Signage Displays'!$C$7*('1. Version 7 Dataset'!$R1097+'3. Signage Displays'!$D$7)+'3. Signage Displays'!$E$7)+'3. Signage Displays'!$F$7</f>
        <v>141.04454881243353</v>
      </c>
      <c r="CU1097" s="36">
        <f>($AZ1097*$R1097*'3. Signage Displays'!$A$7)</f>
        <v>38.144118400000004</v>
      </c>
      <c r="CV1097" s="37">
        <f>BE1097-(AZ1097*R1097*'3. Signage Displays'!$A$7)</f>
        <v>66.805881599999992</v>
      </c>
      <c r="CW1097" s="37">
        <f>IF(CC1097=TRUE,CV1097-(CT1097*'3. Signage Displays'!$A$12),CV1097)</f>
        <v>66.805881599999992</v>
      </c>
      <c r="CX1097" s="38">
        <f>'3. Signage Displays'!$B$7*TANH('3. Signage Displays'!$C$7*('1. Version 7 Dataset'!R1097+'3. Signage Displays'!$D$7)+'3. Signage Displays'!$E$7)+'3. Signage Displays'!$F$7</f>
        <v>102.90043041243354</v>
      </c>
      <c r="CY1097" s="28">
        <f t="shared" si="129"/>
        <v>1</v>
      </c>
    </row>
    <row r="1098" spans="1:103" s="17" customFormat="1" ht="19.5" customHeight="1">
      <c r="A1098" s="28">
        <v>59</v>
      </c>
      <c r="B1098" s="29" t="s">
        <v>3083</v>
      </c>
      <c r="C1098" s="29" t="s">
        <v>3350</v>
      </c>
      <c r="D1098" s="29" t="s">
        <v>3351</v>
      </c>
      <c r="E1098" s="29" t="s">
        <v>3086</v>
      </c>
      <c r="F1098" s="29" t="s">
        <v>3350</v>
      </c>
      <c r="G1098" s="29" t="s">
        <v>3351</v>
      </c>
      <c r="H1098" s="29"/>
      <c r="I1098" s="29" t="s">
        <v>554</v>
      </c>
      <c r="J1098" s="29" t="s">
        <v>100</v>
      </c>
      <c r="K1098" s="29"/>
      <c r="L1098" s="29" t="s">
        <v>80</v>
      </c>
      <c r="M1098" s="29"/>
      <c r="N1098" s="30">
        <v>4000</v>
      </c>
      <c r="O1098" s="30">
        <v>31.6</v>
      </c>
      <c r="P1098" s="30">
        <v>56.2</v>
      </c>
      <c r="Q1098" s="31">
        <v>64.5</v>
      </c>
      <c r="R1098" s="30">
        <v>1779.11</v>
      </c>
      <c r="S1098" s="30">
        <v>1.78</v>
      </c>
      <c r="T1098" s="30">
        <v>2160</v>
      </c>
      <c r="U1098" s="30">
        <v>3840</v>
      </c>
      <c r="V1098" s="32">
        <v>8.3000000000000007</v>
      </c>
      <c r="W1098" s="30">
        <v>4662</v>
      </c>
      <c r="X1098" s="30">
        <v>60</v>
      </c>
      <c r="Y1098" s="30">
        <v>0.3</v>
      </c>
      <c r="Z1098" s="29" t="s">
        <v>86</v>
      </c>
      <c r="AA1098" s="29" t="s">
        <v>86</v>
      </c>
      <c r="AB1098" s="29"/>
      <c r="AC1098" s="29"/>
      <c r="AD1098" s="29" t="s">
        <v>84</v>
      </c>
      <c r="AE1098" s="29" t="s">
        <v>84</v>
      </c>
      <c r="AF1098" s="29" t="s">
        <v>3352</v>
      </c>
      <c r="AG1098" s="29" t="s">
        <v>1031</v>
      </c>
      <c r="AH1098" s="29" t="s">
        <v>120</v>
      </c>
      <c r="AI1098" s="29"/>
      <c r="AJ1098" s="29" t="s">
        <v>86</v>
      </c>
      <c r="AK1098" s="29" t="s">
        <v>86</v>
      </c>
      <c r="AL1098" s="29" t="s">
        <v>88</v>
      </c>
      <c r="AM1098" s="29" t="s">
        <v>1031</v>
      </c>
      <c r="AN1098" s="29" t="s">
        <v>86</v>
      </c>
      <c r="AO1098" s="29" t="s">
        <v>86</v>
      </c>
      <c r="AP1098" s="29" t="s">
        <v>563</v>
      </c>
      <c r="AQ1098" s="29" t="s">
        <v>96</v>
      </c>
      <c r="AR1098" s="29"/>
      <c r="AS1098" s="29" t="s">
        <v>84</v>
      </c>
      <c r="AT1098" s="29" t="s">
        <v>89</v>
      </c>
      <c r="AU1098" s="29"/>
      <c r="AV1098" s="30">
        <v>5</v>
      </c>
      <c r="AW1098" s="29" t="s">
        <v>84</v>
      </c>
      <c r="AX1098" s="29" t="s">
        <v>84</v>
      </c>
      <c r="AY1098" s="30">
        <v>350</v>
      </c>
      <c r="AZ1098" s="30">
        <v>415.8</v>
      </c>
      <c r="BA1098" s="30">
        <v>380.6</v>
      </c>
      <c r="BB1098" s="30">
        <v>200</v>
      </c>
      <c r="BC1098" s="29"/>
      <c r="BD1098" s="29"/>
      <c r="BE1098" s="30">
        <v>124.39</v>
      </c>
      <c r="BF1098" s="30">
        <v>140.30000000000001</v>
      </c>
      <c r="BG1098" s="30">
        <v>0.45</v>
      </c>
      <c r="BH1098" s="29"/>
      <c r="BI1098" s="30">
        <v>3.5</v>
      </c>
      <c r="BJ1098" s="30">
        <v>0</v>
      </c>
      <c r="BK1098" s="29"/>
      <c r="BL1098" s="29"/>
      <c r="BM1098" s="29"/>
      <c r="BN1098" s="29"/>
      <c r="BO1098" s="29"/>
      <c r="BP1098" s="30">
        <v>0</v>
      </c>
      <c r="BQ1098" s="30">
        <v>0.46</v>
      </c>
      <c r="BR1098" s="29"/>
      <c r="BS1098" s="30">
        <v>125.47</v>
      </c>
      <c r="BT1098" s="29"/>
      <c r="BU1098" s="29"/>
      <c r="BV1098" s="30">
        <v>0</v>
      </c>
      <c r="BW1098" s="28">
        <v>59</v>
      </c>
      <c r="BX1098" s="33">
        <f t="shared" si="124"/>
        <v>383.94203999999991</v>
      </c>
      <c r="BY1098" s="34">
        <f>IF(COUNTIF($G$2:G1098,G1098)=1,1,0)</f>
        <v>1</v>
      </c>
      <c r="BZ1098" s="34">
        <f t="shared" si="125"/>
        <v>2</v>
      </c>
      <c r="CA1098" s="28" t="s">
        <v>3405</v>
      </c>
      <c r="CB1098" s="34" t="b">
        <f t="shared" si="130"/>
        <v>0</v>
      </c>
      <c r="CC1098" s="34" t="b">
        <f t="shared" si="126"/>
        <v>0</v>
      </c>
      <c r="CD1098" s="34" t="b">
        <f t="array" ref="CD1098">ISNUMBER(SEARCH("Touch Screen",$AJ1098))</f>
        <v>0</v>
      </c>
      <c r="CE1098" s="34"/>
      <c r="CF1098" s="34"/>
      <c r="CG1098" s="32">
        <v>0.3</v>
      </c>
      <c r="CH1098" s="28">
        <v>0</v>
      </c>
      <c r="CI1098" s="33">
        <f>('2. AC Monitors'!$A$8*'1. Version 7 Dataset'!$R1098)+('1. Version 7 Dataset'!$V1098*'2. AC Monitors'!$B$8)+'2. AC Monitors'!$C$8</f>
        <v>259.91142000000002</v>
      </c>
      <c r="CJ1098" s="35">
        <f>BX1098-('2. AC Monitors'!$B$8*V1098)</f>
        <v>349.08203999999989</v>
      </c>
      <c r="CK1098" s="33">
        <f>IF($CH1098=0,CJ1098,CJ1098-('2. AC Monitors'!$A$15*'1. Version 7 Dataset'!$CG1098))</f>
        <v>349.08203999999989</v>
      </c>
      <c r="CL1098" s="33">
        <f>IF($CC1098=TRUE,'1. Version 7 Dataset'!CK1098-($CI1098*'2. AC Monitors'!$B$15),'1. Version 7 Dataset'!CK1098)</f>
        <v>349.08203999999989</v>
      </c>
      <c r="CM1098" s="33">
        <f>IF($CD1098=TRUE,CL1098-($CI1098*'2. AC Monitors'!$D$15),CL1098)</f>
        <v>349.08203999999989</v>
      </c>
      <c r="CN1098" s="33">
        <f>IF($CB1098=TRUE,CM1098-($CI1098*'2. AC Monitors'!$E$15),CM1098)</f>
        <v>349.08203999999989</v>
      </c>
      <c r="CO1098" s="33">
        <f>IF($CA1098="DC",CN1098+(CI1098*(1-'2. AC Monitors'!$D$21)),CN1098)</f>
        <v>349.08203999999989</v>
      </c>
      <c r="CP1098" s="35">
        <f>('2. AC Monitors'!$A$8*'1. Version 7 Dataset'!$R1098)+'2. AC Monitors'!$C$8</f>
        <v>225.05141999999998</v>
      </c>
      <c r="CQ1098" s="35">
        <f t="shared" si="127"/>
        <v>0</v>
      </c>
      <c r="CR1098" s="33">
        <f>(IF(CD1098=TRUE,CI1098+(CI1098*'2. AC Monitors'!$D$15),'1. Version 7 Dataset'!CI1098))*0.85</f>
        <v>220.92470700000001</v>
      </c>
      <c r="CS1098" s="35">
        <f t="shared" si="128"/>
        <v>0</v>
      </c>
      <c r="CT1098" s="35">
        <f>($AZ1098*$R1098*'3. Signage Displays'!$A$7)+'3. Signage Displays'!$B$7*TANH('3. Signage Displays'!$C$7*('1. Version 7 Dataset'!$R1098+'3. Signage Displays'!$D$7)+'3. Signage Displays'!$E$7)+'3. Signage Displays'!$F$7</f>
        <v>132.49058793243353</v>
      </c>
      <c r="CU1098" s="36">
        <f>($AZ1098*$R1098*'3. Signage Displays'!$A$7)</f>
        <v>29.590157520000002</v>
      </c>
      <c r="CV1098" s="37">
        <f>BE1098-(AZ1098*R1098*'3. Signage Displays'!$A$7)</f>
        <v>94.799842479999995</v>
      </c>
      <c r="CW1098" s="37">
        <f>IF(CC1098=TRUE,CV1098-(CT1098*'3. Signage Displays'!$A$12),CV1098)</f>
        <v>94.799842479999995</v>
      </c>
      <c r="CX1098" s="38">
        <f>'3. Signage Displays'!$B$7*TANH('3. Signage Displays'!$C$7*('1. Version 7 Dataset'!R1098+'3. Signage Displays'!$D$7)+'3. Signage Displays'!$E$7)+'3. Signage Displays'!$F$7</f>
        <v>102.90043041243354</v>
      </c>
      <c r="CY1098" s="28">
        <f t="shared" si="129"/>
        <v>1</v>
      </c>
    </row>
    <row r="1099" spans="1:103" s="17" customFormat="1" ht="19.5" customHeight="1">
      <c r="A1099" s="28">
        <v>64</v>
      </c>
      <c r="B1099" s="29" t="s">
        <v>2665</v>
      </c>
      <c r="C1099" s="29" t="s">
        <v>2666</v>
      </c>
      <c r="D1099" s="29" t="s">
        <v>2666</v>
      </c>
      <c r="E1099" s="29" t="s">
        <v>2667</v>
      </c>
      <c r="F1099" s="29" t="s">
        <v>2666</v>
      </c>
      <c r="G1099" s="29" t="s">
        <v>2666</v>
      </c>
      <c r="H1099" s="29"/>
      <c r="I1099" s="29" t="s">
        <v>554</v>
      </c>
      <c r="J1099" s="29" t="s">
        <v>79</v>
      </c>
      <c r="K1099" s="29"/>
      <c r="L1099" s="29" t="s">
        <v>80</v>
      </c>
      <c r="M1099" s="29"/>
      <c r="N1099" s="30">
        <v>1200</v>
      </c>
      <c r="O1099" s="30">
        <v>26.8</v>
      </c>
      <c r="P1099" s="30">
        <v>47.6</v>
      </c>
      <c r="Q1099" s="31">
        <v>54.6</v>
      </c>
      <c r="R1099" s="30">
        <v>1275.72</v>
      </c>
      <c r="S1099" s="30">
        <v>1.78</v>
      </c>
      <c r="T1099" s="30">
        <v>2160</v>
      </c>
      <c r="U1099" s="30">
        <v>3840</v>
      </c>
      <c r="V1099" s="32">
        <v>8.3000000000000007</v>
      </c>
      <c r="W1099" s="30">
        <v>6502</v>
      </c>
      <c r="X1099" s="30">
        <v>60</v>
      </c>
      <c r="Y1099" s="30">
        <v>0.4</v>
      </c>
      <c r="Z1099" s="29" t="s">
        <v>81</v>
      </c>
      <c r="AA1099" s="29" t="s">
        <v>86</v>
      </c>
      <c r="AB1099" s="29"/>
      <c r="AC1099" s="29"/>
      <c r="AD1099" s="29" t="s">
        <v>84</v>
      </c>
      <c r="AE1099" s="29" t="s">
        <v>83</v>
      </c>
      <c r="AF1099" s="29" t="s">
        <v>2668</v>
      </c>
      <c r="AG1099" s="29" t="s">
        <v>2669</v>
      </c>
      <c r="AH1099" s="29" t="s">
        <v>2670</v>
      </c>
      <c r="AI1099" s="29"/>
      <c r="AJ1099" s="29" t="s">
        <v>383</v>
      </c>
      <c r="AK1099" s="29" t="s">
        <v>318</v>
      </c>
      <c r="AL1099" s="29" t="s">
        <v>87</v>
      </c>
      <c r="AM1099" s="29" t="s">
        <v>2669</v>
      </c>
      <c r="AN1099" s="29" t="s">
        <v>86</v>
      </c>
      <c r="AO1099" s="29" t="s">
        <v>86</v>
      </c>
      <c r="AP1099" s="29" t="s">
        <v>563</v>
      </c>
      <c r="AQ1099" s="29" t="s">
        <v>96</v>
      </c>
      <c r="AR1099" s="29"/>
      <c r="AS1099" s="29" t="s">
        <v>84</v>
      </c>
      <c r="AT1099" s="29" t="s">
        <v>2671</v>
      </c>
      <c r="AU1099" s="29" t="s">
        <v>2672</v>
      </c>
      <c r="AV1099" s="29"/>
      <c r="AW1099" s="29" t="s">
        <v>84</v>
      </c>
      <c r="AX1099" s="29" t="s">
        <v>84</v>
      </c>
      <c r="AY1099" s="30">
        <v>350</v>
      </c>
      <c r="AZ1099" s="30">
        <v>432.3</v>
      </c>
      <c r="BA1099" s="30">
        <v>429.5</v>
      </c>
      <c r="BB1099" s="30">
        <v>227.5</v>
      </c>
      <c r="BC1099" s="29"/>
      <c r="BD1099" s="29"/>
      <c r="BE1099" s="30">
        <v>80.8</v>
      </c>
      <c r="BF1099" s="30">
        <v>117.2</v>
      </c>
      <c r="BG1099" s="30">
        <v>0.32</v>
      </c>
      <c r="BH1099" s="29"/>
      <c r="BI1099" s="30">
        <v>2</v>
      </c>
      <c r="BJ1099" s="30">
        <v>0.01</v>
      </c>
      <c r="BK1099" s="29"/>
      <c r="BL1099" s="29"/>
      <c r="BM1099" s="29"/>
      <c r="BN1099" s="29"/>
      <c r="BO1099" s="29"/>
      <c r="BP1099" s="29"/>
      <c r="BQ1099" s="29"/>
      <c r="BR1099" s="29"/>
      <c r="BS1099" s="29"/>
      <c r="BT1099" s="29"/>
      <c r="BU1099" s="29"/>
      <c r="BV1099" s="30">
        <v>0</v>
      </c>
      <c r="BW1099" s="28">
        <v>64</v>
      </c>
      <c r="BX1099" s="33">
        <f t="shared" si="124"/>
        <v>249.55487999999997</v>
      </c>
      <c r="BY1099" s="34">
        <f>IF(COUNTIF($G$2:G1099,G1099)=1,1,0)</f>
        <v>1</v>
      </c>
      <c r="BZ1099" s="34">
        <f t="shared" si="125"/>
        <v>2</v>
      </c>
      <c r="CA1099" s="28" t="s">
        <v>3405</v>
      </c>
      <c r="CB1099" s="34" t="b">
        <f t="shared" si="130"/>
        <v>0</v>
      </c>
      <c r="CC1099" s="34" t="b">
        <f t="shared" si="126"/>
        <v>0</v>
      </c>
      <c r="CD1099" s="34" t="b">
        <f t="array" ref="CD1099">ISNUMBER(SEARCH("Touch Screen",$AJ1099))</f>
        <v>1</v>
      </c>
      <c r="CE1099" s="34"/>
      <c r="CF1099" s="34"/>
      <c r="CG1099" s="32">
        <v>40</v>
      </c>
      <c r="CH1099" s="28">
        <v>1</v>
      </c>
      <c r="CI1099" s="33">
        <f>('2. AC Monitors'!$A$8*'1. Version 7 Dataset'!$R1099)+('1. Version 7 Dataset'!$V1099*'2. AC Monitors'!$B$8)+'2. AC Monitors'!$C$8</f>
        <v>198.49784000000002</v>
      </c>
      <c r="CJ1099" s="35">
        <f>BX1099-('2. AC Monitors'!$B$8*V1099)</f>
        <v>214.69487999999996</v>
      </c>
      <c r="CK1099" s="33">
        <f>IF($CH1099=0,CJ1099,CJ1099-('2. AC Monitors'!$A$15*'1. Version 7 Dataset'!$CG1099))</f>
        <v>209.09487999999996</v>
      </c>
      <c r="CL1099" s="33">
        <f>IF($CC1099=TRUE,'1. Version 7 Dataset'!CK1099-($CI1099*'2. AC Monitors'!$B$15),'1. Version 7 Dataset'!CK1099)</f>
        <v>209.09487999999996</v>
      </c>
      <c r="CM1099" s="33">
        <f>IF($CD1099=TRUE,CL1099-($CI1099*'2. AC Monitors'!$D$15),CL1099)</f>
        <v>179.32020399999996</v>
      </c>
      <c r="CN1099" s="33">
        <f>IF($CB1099=TRUE,CM1099-($CI1099*'2. AC Monitors'!$E$15),CM1099)</f>
        <v>179.32020399999996</v>
      </c>
      <c r="CO1099" s="33">
        <f>IF($CA1099="DC",CN1099+(CI1099*(1-'2. AC Monitors'!$D$21)),CN1099)</f>
        <v>179.32020399999996</v>
      </c>
      <c r="CP1099" s="35">
        <f>('2. AC Monitors'!$A$8*'1. Version 7 Dataset'!$R1099)+'2. AC Monitors'!$C$8</f>
        <v>163.63784000000001</v>
      </c>
      <c r="CQ1099" s="35">
        <f t="shared" si="127"/>
        <v>0</v>
      </c>
      <c r="CR1099" s="33">
        <f>(IF(CD1099=TRUE,CI1099+(CI1099*'2. AC Monitors'!$D$15),'1. Version 7 Dataset'!CI1099))*0.85</f>
        <v>194.03163860000001</v>
      </c>
      <c r="CS1099" s="35">
        <f t="shared" si="128"/>
        <v>0</v>
      </c>
      <c r="CT1099" s="35">
        <f>($AZ1099*$R1099*'3. Signage Displays'!$A$7)+'3. Signage Displays'!$B$7*TANH('3. Signage Displays'!$C$7*('1. Version 7 Dataset'!$R1099+'3. Signage Displays'!$D$7)+'3. Signage Displays'!$E$7)+'3. Signage Displays'!$F$7</f>
        <v>106.32275513559274</v>
      </c>
      <c r="CU1099" s="36">
        <f>($AZ1099*$R1099*'3. Signage Displays'!$A$7)</f>
        <v>22.059750240000003</v>
      </c>
      <c r="CV1099" s="37">
        <f>BE1099-(AZ1099*R1099*'3. Signage Displays'!$A$7)</f>
        <v>58.740249759999998</v>
      </c>
      <c r="CW1099" s="37">
        <f>IF(CC1099=TRUE,CV1099-(CT1099*'3. Signage Displays'!$A$12),CV1099)</f>
        <v>58.740249759999998</v>
      </c>
      <c r="CX1099" s="38">
        <f>'3. Signage Displays'!$B$7*TANH('3. Signage Displays'!$C$7*('1. Version 7 Dataset'!R1099+'3. Signage Displays'!$D$7)+'3. Signage Displays'!$E$7)+'3. Signage Displays'!$F$7</f>
        <v>84.263004895592744</v>
      </c>
      <c r="CY1099" s="28">
        <f t="shared" si="129"/>
        <v>1</v>
      </c>
    </row>
    <row r="1100" spans="1:103" s="17" customFormat="1" ht="19.5" customHeight="1">
      <c r="A1100" s="28">
        <v>79</v>
      </c>
      <c r="B1100" s="29" t="s">
        <v>2653</v>
      </c>
      <c r="C1100" s="29" t="s">
        <v>2663</v>
      </c>
      <c r="D1100" s="29" t="s">
        <v>2663</v>
      </c>
      <c r="E1100" s="29" t="s">
        <v>2661</v>
      </c>
      <c r="F1100" s="29" t="s">
        <v>2663</v>
      </c>
      <c r="G1100" s="29" t="s">
        <v>2663</v>
      </c>
      <c r="H1100" s="29"/>
      <c r="I1100" s="29" t="s">
        <v>554</v>
      </c>
      <c r="J1100" s="29" t="s">
        <v>100</v>
      </c>
      <c r="K1100" s="29"/>
      <c r="L1100" s="29" t="s">
        <v>80</v>
      </c>
      <c r="M1100" s="29"/>
      <c r="N1100" s="30">
        <v>4000</v>
      </c>
      <c r="O1100" s="30">
        <v>36.5</v>
      </c>
      <c r="P1100" s="30">
        <v>64.900000000000006</v>
      </c>
      <c r="Q1100" s="31">
        <v>74.400000000000006</v>
      </c>
      <c r="R1100" s="30">
        <v>2371.62</v>
      </c>
      <c r="S1100" s="30">
        <v>1.78</v>
      </c>
      <c r="T1100" s="30">
        <v>2160</v>
      </c>
      <c r="U1100" s="30">
        <v>3840</v>
      </c>
      <c r="V1100" s="32">
        <v>8.3000000000000007</v>
      </c>
      <c r="W1100" s="30">
        <v>3497</v>
      </c>
      <c r="X1100" s="30">
        <v>60</v>
      </c>
      <c r="Y1100" s="30">
        <v>0.4</v>
      </c>
      <c r="Z1100" s="29" t="s">
        <v>86</v>
      </c>
      <c r="AA1100" s="29" t="s">
        <v>86</v>
      </c>
      <c r="AB1100" s="29"/>
      <c r="AC1100" s="29"/>
      <c r="AD1100" s="29" t="s">
        <v>84</v>
      </c>
      <c r="AE1100" s="29" t="s">
        <v>84</v>
      </c>
      <c r="AF1100" s="29" t="s">
        <v>139</v>
      </c>
      <c r="AG1100" s="29"/>
      <c r="AH1100" s="29" t="s">
        <v>318</v>
      </c>
      <c r="AI1100" s="29"/>
      <c r="AJ1100" s="29" t="s">
        <v>86</v>
      </c>
      <c r="AK1100" s="29" t="s">
        <v>86</v>
      </c>
      <c r="AL1100" s="29" t="s">
        <v>102</v>
      </c>
      <c r="AM1100" s="29"/>
      <c r="AN1100" s="29" t="s">
        <v>86</v>
      </c>
      <c r="AO1100" s="29" t="s">
        <v>86</v>
      </c>
      <c r="AP1100" s="29" t="s">
        <v>86</v>
      </c>
      <c r="AQ1100" s="29" t="s">
        <v>96</v>
      </c>
      <c r="AR1100" s="29"/>
      <c r="AS1100" s="29" t="s">
        <v>84</v>
      </c>
      <c r="AT1100" s="29" t="s">
        <v>89</v>
      </c>
      <c r="AU1100" s="29"/>
      <c r="AV1100" s="30">
        <v>120</v>
      </c>
      <c r="AW1100" s="29" t="s">
        <v>84</v>
      </c>
      <c r="AX1100" s="29" t="s">
        <v>84</v>
      </c>
      <c r="AY1100" s="30">
        <v>400</v>
      </c>
      <c r="AZ1100" s="30">
        <v>503.3</v>
      </c>
      <c r="BA1100" s="30">
        <v>188.2</v>
      </c>
      <c r="BB1100" s="30">
        <v>260</v>
      </c>
      <c r="BC1100" s="29"/>
      <c r="BD1100" s="29"/>
      <c r="BE1100" s="30">
        <v>155.47</v>
      </c>
      <c r="BF1100" s="29"/>
      <c r="BG1100" s="30">
        <v>0.34</v>
      </c>
      <c r="BH1100" s="30">
        <v>0</v>
      </c>
      <c r="BI1100" s="29"/>
      <c r="BJ1100" s="30">
        <v>0.01</v>
      </c>
      <c r="BK1100" s="30">
        <v>478.61</v>
      </c>
      <c r="BL1100" s="30">
        <v>478.61</v>
      </c>
      <c r="BM1100" s="29"/>
      <c r="BN1100" s="29"/>
      <c r="BO1100" s="29"/>
      <c r="BP1100" s="30">
        <v>0.01</v>
      </c>
      <c r="BQ1100" s="30">
        <v>0.43</v>
      </c>
      <c r="BR1100" s="30">
        <v>0</v>
      </c>
      <c r="BS1100" s="30">
        <v>152.43</v>
      </c>
      <c r="BT1100" s="30">
        <v>469.8</v>
      </c>
      <c r="BU1100" s="29"/>
      <c r="BV1100" s="30">
        <v>0</v>
      </c>
      <c r="BW1100" s="28">
        <v>79</v>
      </c>
      <c r="BX1100" s="33">
        <f t="shared" si="124"/>
        <v>478.60697999999991</v>
      </c>
      <c r="BY1100" s="34">
        <f>IF(COUNTIF($G$2:G1100,G1100)=1,1,0)</f>
        <v>1</v>
      </c>
      <c r="BZ1100" s="34">
        <f t="shared" si="125"/>
        <v>2</v>
      </c>
      <c r="CA1100" s="28" t="s">
        <v>3405</v>
      </c>
      <c r="CB1100" s="34" t="b">
        <f t="shared" si="130"/>
        <v>0</v>
      </c>
      <c r="CC1100" s="34" t="b">
        <f t="shared" si="126"/>
        <v>0</v>
      </c>
      <c r="CD1100" s="34" t="b">
        <f t="array" ref="CD1100">ISNUMBER(SEARCH("Touch Screen",$AJ1100))</f>
        <v>0</v>
      </c>
      <c r="CE1100" s="34"/>
      <c r="CF1100" s="34"/>
      <c r="CG1100" s="32">
        <v>40</v>
      </c>
      <c r="CH1100" s="28">
        <v>1</v>
      </c>
      <c r="CI1100" s="33">
        <f>('2. AC Monitors'!$A$8*'1. Version 7 Dataset'!$R1100)+('1. Version 7 Dataset'!$V1100*'2. AC Monitors'!$B$8)+'2. AC Monitors'!$C$8</f>
        <v>332.19763999999998</v>
      </c>
      <c r="CJ1100" s="35">
        <f>BX1100-('2. AC Monitors'!$B$8*V1100)</f>
        <v>443.74697999999989</v>
      </c>
      <c r="CK1100" s="33">
        <f>IF($CH1100=0,CJ1100,CJ1100-('2. AC Monitors'!$A$15*'1. Version 7 Dataset'!$CG1100))</f>
        <v>438.14697999999987</v>
      </c>
      <c r="CL1100" s="33">
        <f>IF($CC1100=TRUE,'1. Version 7 Dataset'!CK1100-($CI1100*'2. AC Monitors'!$B$15),'1. Version 7 Dataset'!CK1100)</f>
        <v>438.14697999999987</v>
      </c>
      <c r="CM1100" s="33">
        <f>IF($CD1100=TRUE,CL1100-($CI1100*'2. AC Monitors'!$D$15),CL1100)</f>
        <v>438.14697999999987</v>
      </c>
      <c r="CN1100" s="33">
        <f>IF($CB1100=TRUE,CM1100-($CI1100*'2. AC Monitors'!$E$15),CM1100)</f>
        <v>438.14697999999987</v>
      </c>
      <c r="CO1100" s="33">
        <f>IF($CA1100="DC",CN1100+(CI1100*(1-'2. AC Monitors'!$D$21)),CN1100)</f>
        <v>438.14697999999987</v>
      </c>
      <c r="CP1100" s="35">
        <f>('2. AC Monitors'!$A$8*'1. Version 7 Dataset'!$R1100)+'2. AC Monitors'!$C$8</f>
        <v>297.33763999999996</v>
      </c>
      <c r="CQ1100" s="35">
        <f t="shared" si="127"/>
        <v>0</v>
      </c>
      <c r="CR1100" s="33">
        <f>(IF(CD1100=TRUE,CI1100+(CI1100*'2. AC Monitors'!$D$15),'1. Version 7 Dataset'!CI1100))*0.85</f>
        <v>282.36799399999995</v>
      </c>
      <c r="CS1100" s="35">
        <f t="shared" si="128"/>
        <v>0</v>
      </c>
      <c r="CT1100" s="35">
        <f>($AZ1100*$R1100*'3. Signage Displays'!$A$7)+'3. Signage Displays'!$B$7*TANH('3. Signage Displays'!$C$7*('1. Version 7 Dataset'!$R1100+'3. Signage Displays'!$D$7)+'3. Signage Displays'!$E$7)+'3. Signage Displays'!$F$7</f>
        <v>165.70880478007183</v>
      </c>
      <c r="CU1100" s="36">
        <f>($AZ1100*$R1100*'3. Signage Displays'!$A$7)</f>
        <v>47.745453840000003</v>
      </c>
      <c r="CV1100" s="37">
        <f>BE1100-(AZ1100*R1100*'3. Signage Displays'!$A$7)</f>
        <v>107.72454615999999</v>
      </c>
      <c r="CW1100" s="37">
        <f>IF(CC1100=TRUE,CV1100-(CT1100*'3. Signage Displays'!$A$12),CV1100)</f>
        <v>107.72454615999999</v>
      </c>
      <c r="CX1100" s="38">
        <f>'3. Signage Displays'!$B$7*TANH('3. Signage Displays'!$C$7*('1. Version 7 Dataset'!R1100+'3. Signage Displays'!$D$7)+'3. Signage Displays'!$E$7)+'3. Signage Displays'!$F$7</f>
        <v>117.96335094007182</v>
      </c>
      <c r="CY1100" s="28">
        <f t="shared" si="129"/>
        <v>1</v>
      </c>
    </row>
    <row r="1101" spans="1:103" s="17" customFormat="1" ht="19.5" customHeight="1">
      <c r="A1101" s="28">
        <v>85</v>
      </c>
      <c r="B1101" s="29" t="s">
        <v>2653</v>
      </c>
      <c r="C1101" s="29" t="s">
        <v>2660</v>
      </c>
      <c r="D1101" s="29" t="s">
        <v>2660</v>
      </c>
      <c r="E1101" s="29" t="s">
        <v>2661</v>
      </c>
      <c r="F1101" s="29" t="s">
        <v>2660</v>
      </c>
      <c r="G1101" s="29" t="s">
        <v>2660</v>
      </c>
      <c r="H1101" s="29"/>
      <c r="I1101" s="29" t="s">
        <v>554</v>
      </c>
      <c r="J1101" s="29" t="s">
        <v>100</v>
      </c>
      <c r="K1101" s="29"/>
      <c r="L1101" s="29" t="s">
        <v>80</v>
      </c>
      <c r="M1101" s="29"/>
      <c r="N1101" s="30">
        <v>4000</v>
      </c>
      <c r="O1101" s="30">
        <v>31.6</v>
      </c>
      <c r="P1101" s="30">
        <v>56.2</v>
      </c>
      <c r="Q1101" s="31">
        <v>64.5</v>
      </c>
      <c r="R1101" s="30">
        <v>1777.67</v>
      </c>
      <c r="S1101" s="30">
        <v>1.78</v>
      </c>
      <c r="T1101" s="30">
        <v>2160</v>
      </c>
      <c r="U1101" s="30">
        <v>3840</v>
      </c>
      <c r="V1101" s="32">
        <v>8.3000000000000007</v>
      </c>
      <c r="W1101" s="30">
        <v>4666</v>
      </c>
      <c r="X1101" s="30">
        <v>60</v>
      </c>
      <c r="Y1101" s="30">
        <v>0.4</v>
      </c>
      <c r="Z1101" s="29" t="s">
        <v>86</v>
      </c>
      <c r="AA1101" s="29" t="s">
        <v>86</v>
      </c>
      <c r="AB1101" s="29"/>
      <c r="AC1101" s="29"/>
      <c r="AD1101" s="29" t="s">
        <v>84</v>
      </c>
      <c r="AE1101" s="29" t="s">
        <v>84</v>
      </c>
      <c r="AF1101" s="29" t="s">
        <v>139</v>
      </c>
      <c r="AG1101" s="29"/>
      <c r="AH1101" s="29" t="s">
        <v>318</v>
      </c>
      <c r="AI1101" s="29"/>
      <c r="AJ1101" s="29" t="s">
        <v>86</v>
      </c>
      <c r="AK1101" s="29" t="s">
        <v>86</v>
      </c>
      <c r="AL1101" s="29" t="s">
        <v>102</v>
      </c>
      <c r="AM1101" s="29"/>
      <c r="AN1101" s="29" t="s">
        <v>86</v>
      </c>
      <c r="AO1101" s="29" t="s">
        <v>86</v>
      </c>
      <c r="AP1101" s="29" t="s">
        <v>86</v>
      </c>
      <c r="AQ1101" s="29" t="s">
        <v>96</v>
      </c>
      <c r="AR1101" s="29"/>
      <c r="AS1101" s="29" t="s">
        <v>84</v>
      </c>
      <c r="AT1101" s="29" t="s">
        <v>89</v>
      </c>
      <c r="AU1101" s="29"/>
      <c r="AV1101" s="30">
        <v>120</v>
      </c>
      <c r="AW1101" s="29" t="s">
        <v>84</v>
      </c>
      <c r="AX1101" s="29" t="s">
        <v>84</v>
      </c>
      <c r="AY1101" s="30">
        <v>400</v>
      </c>
      <c r="AZ1101" s="30">
        <v>442.6</v>
      </c>
      <c r="BA1101" s="30">
        <v>211.5</v>
      </c>
      <c r="BB1101" s="30">
        <v>260</v>
      </c>
      <c r="BC1101" s="29"/>
      <c r="BD1101" s="29"/>
      <c r="BE1101" s="30">
        <v>99.61</v>
      </c>
      <c r="BF1101" s="29"/>
      <c r="BG1101" s="30">
        <v>0.32</v>
      </c>
      <c r="BH1101" s="30">
        <v>0</v>
      </c>
      <c r="BI1101" s="29"/>
      <c r="BJ1101" s="30">
        <v>0.01</v>
      </c>
      <c r="BK1101" s="30">
        <v>307.2</v>
      </c>
      <c r="BL1101" s="30">
        <v>307.2</v>
      </c>
      <c r="BM1101" s="29"/>
      <c r="BN1101" s="29"/>
      <c r="BO1101" s="29"/>
      <c r="BP1101" s="30">
        <v>0.01</v>
      </c>
      <c r="BQ1101" s="30">
        <v>0.32</v>
      </c>
      <c r="BR1101" s="30">
        <v>0</v>
      </c>
      <c r="BS1101" s="30">
        <v>100.63</v>
      </c>
      <c r="BT1101" s="30">
        <v>310.36</v>
      </c>
      <c r="BU1101" s="29"/>
      <c r="BV1101" s="30">
        <v>0</v>
      </c>
      <c r="BW1101" s="28">
        <v>85</v>
      </c>
      <c r="BX1101" s="33">
        <f t="shared" si="124"/>
        <v>307.22633999999994</v>
      </c>
      <c r="BY1101" s="34">
        <f>IF(COUNTIF($G$2:G1101,G1101)=1,1,0)</f>
        <v>1</v>
      </c>
      <c r="BZ1101" s="34">
        <f t="shared" si="125"/>
        <v>2</v>
      </c>
      <c r="CA1101" s="28" t="s">
        <v>3405</v>
      </c>
      <c r="CB1101" s="34" t="b">
        <f t="shared" si="130"/>
        <v>0</v>
      </c>
      <c r="CC1101" s="34" t="b">
        <f t="shared" si="126"/>
        <v>0</v>
      </c>
      <c r="CD1101" s="34" t="b">
        <f t="array" ref="CD1101">ISNUMBER(SEARCH("Touch Screen",$AJ1101))</f>
        <v>0</v>
      </c>
      <c r="CE1101" s="34"/>
      <c r="CF1101" s="34"/>
      <c r="CG1101" s="32">
        <v>40</v>
      </c>
      <c r="CH1101" s="28">
        <v>1</v>
      </c>
      <c r="CI1101" s="33">
        <f>('2. AC Monitors'!$A$8*'1. Version 7 Dataset'!$R1101)+('1. Version 7 Dataset'!$V1101*'2. AC Monitors'!$B$8)+'2. AC Monitors'!$C$8</f>
        <v>259.73574000000002</v>
      </c>
      <c r="CJ1101" s="35">
        <f>BX1101-('2. AC Monitors'!$B$8*V1101)</f>
        <v>272.36633999999992</v>
      </c>
      <c r="CK1101" s="33">
        <f>IF($CH1101=0,CJ1101,CJ1101-('2. AC Monitors'!$A$15*'1. Version 7 Dataset'!$CG1101))</f>
        <v>266.7663399999999</v>
      </c>
      <c r="CL1101" s="33">
        <f>IF($CC1101=TRUE,'1. Version 7 Dataset'!CK1101-($CI1101*'2. AC Monitors'!$B$15),'1. Version 7 Dataset'!CK1101)</f>
        <v>266.7663399999999</v>
      </c>
      <c r="CM1101" s="33">
        <f>IF($CD1101=TRUE,CL1101-($CI1101*'2. AC Monitors'!$D$15),CL1101)</f>
        <v>266.7663399999999</v>
      </c>
      <c r="CN1101" s="33">
        <f>IF($CB1101=TRUE,CM1101-($CI1101*'2. AC Monitors'!$E$15),CM1101)</f>
        <v>266.7663399999999</v>
      </c>
      <c r="CO1101" s="33">
        <f>IF($CA1101="DC",CN1101+(CI1101*(1-'2. AC Monitors'!$D$21)),CN1101)</f>
        <v>266.7663399999999</v>
      </c>
      <c r="CP1101" s="35">
        <f>('2. AC Monitors'!$A$8*'1. Version 7 Dataset'!$R1101)+'2. AC Monitors'!$C$8</f>
        <v>224.87574000000001</v>
      </c>
      <c r="CQ1101" s="35">
        <f t="shared" si="127"/>
        <v>0</v>
      </c>
      <c r="CR1101" s="33">
        <f>(IF(CD1101=TRUE,CI1101+(CI1101*'2. AC Monitors'!$D$15),'1. Version 7 Dataset'!CI1101))*0.85</f>
        <v>220.77537900000002</v>
      </c>
      <c r="CS1101" s="35">
        <f t="shared" si="128"/>
        <v>0</v>
      </c>
      <c r="CT1101" s="35">
        <f>($AZ1101*$R1101*'3. Signage Displays'!$A$7)+'3. Signage Displays'!$B$7*TANH('3. Signage Displays'!$C$7*('1. Version 7 Dataset'!$R1101+'3. Signage Displays'!$D$7)+'3. Signage Displays'!$E$7)+'3. Signage Displays'!$F$7</f>
        <v>134.32711251199817</v>
      </c>
      <c r="CU1101" s="36">
        <f>($AZ1101*$R1101*'3. Signage Displays'!$A$7)</f>
        <v>31.471869680000005</v>
      </c>
      <c r="CV1101" s="37">
        <f>BE1101-(AZ1101*R1101*'3. Signage Displays'!$A$7)</f>
        <v>68.138130319999988</v>
      </c>
      <c r="CW1101" s="37">
        <f>IF(CC1101=TRUE,CV1101-(CT1101*'3. Signage Displays'!$A$12),CV1101)</f>
        <v>68.138130319999988</v>
      </c>
      <c r="CX1101" s="38">
        <f>'3. Signage Displays'!$B$7*TANH('3. Signage Displays'!$C$7*('1. Version 7 Dataset'!R1101+'3. Signage Displays'!$D$7)+'3. Signage Displays'!$E$7)+'3. Signage Displays'!$F$7</f>
        <v>102.85524283199815</v>
      </c>
      <c r="CY1101" s="28">
        <f t="shared" si="129"/>
        <v>1</v>
      </c>
    </row>
    <row r="1102" spans="1:103" s="17" customFormat="1" ht="19.5" customHeight="1">
      <c r="A1102" s="28">
        <v>86</v>
      </c>
      <c r="B1102" s="29" t="s">
        <v>2653</v>
      </c>
      <c r="C1102" s="29" t="s">
        <v>2664</v>
      </c>
      <c r="D1102" s="29" t="s">
        <v>2664</v>
      </c>
      <c r="E1102" s="29" t="s">
        <v>2661</v>
      </c>
      <c r="F1102" s="29" t="s">
        <v>2664</v>
      </c>
      <c r="G1102" s="29" t="s">
        <v>2664</v>
      </c>
      <c r="H1102" s="29"/>
      <c r="I1102" s="29" t="s">
        <v>554</v>
      </c>
      <c r="J1102" s="29" t="s">
        <v>100</v>
      </c>
      <c r="K1102" s="29"/>
      <c r="L1102" s="29" t="s">
        <v>80</v>
      </c>
      <c r="M1102" s="29"/>
      <c r="N1102" s="30">
        <v>4000</v>
      </c>
      <c r="O1102" s="30">
        <v>36.5</v>
      </c>
      <c r="P1102" s="30">
        <v>65</v>
      </c>
      <c r="Q1102" s="31">
        <v>74.599999999999994</v>
      </c>
      <c r="R1102" s="30">
        <v>2371.62</v>
      </c>
      <c r="S1102" s="30">
        <v>1.78</v>
      </c>
      <c r="T1102" s="30">
        <v>2160</v>
      </c>
      <c r="U1102" s="30">
        <v>3840</v>
      </c>
      <c r="V1102" s="32">
        <v>8.3000000000000007</v>
      </c>
      <c r="W1102" s="30">
        <v>3497</v>
      </c>
      <c r="X1102" s="30">
        <v>60</v>
      </c>
      <c r="Y1102" s="30">
        <v>0.4</v>
      </c>
      <c r="Z1102" s="29" t="s">
        <v>86</v>
      </c>
      <c r="AA1102" s="29" t="s">
        <v>86</v>
      </c>
      <c r="AB1102" s="29"/>
      <c r="AC1102" s="29"/>
      <c r="AD1102" s="29" t="s">
        <v>84</v>
      </c>
      <c r="AE1102" s="29" t="s">
        <v>84</v>
      </c>
      <c r="AF1102" s="29" t="s">
        <v>139</v>
      </c>
      <c r="AG1102" s="29"/>
      <c r="AH1102" s="29" t="s">
        <v>318</v>
      </c>
      <c r="AI1102" s="29"/>
      <c r="AJ1102" s="29" t="s">
        <v>86</v>
      </c>
      <c r="AK1102" s="29" t="s">
        <v>86</v>
      </c>
      <c r="AL1102" s="29" t="s">
        <v>102</v>
      </c>
      <c r="AM1102" s="29"/>
      <c r="AN1102" s="29" t="s">
        <v>86</v>
      </c>
      <c r="AO1102" s="29" t="s">
        <v>86</v>
      </c>
      <c r="AP1102" s="29" t="s">
        <v>86</v>
      </c>
      <c r="AQ1102" s="29" t="s">
        <v>96</v>
      </c>
      <c r="AR1102" s="29"/>
      <c r="AS1102" s="29" t="s">
        <v>84</v>
      </c>
      <c r="AT1102" s="29" t="s">
        <v>89</v>
      </c>
      <c r="AU1102" s="29"/>
      <c r="AV1102" s="30">
        <v>120</v>
      </c>
      <c r="AW1102" s="29" t="s">
        <v>84</v>
      </c>
      <c r="AX1102" s="29" t="s">
        <v>84</v>
      </c>
      <c r="AY1102" s="30">
        <v>400</v>
      </c>
      <c r="AZ1102" s="30">
        <v>492.4</v>
      </c>
      <c r="BA1102" s="30">
        <v>216.5</v>
      </c>
      <c r="BB1102" s="30">
        <v>260</v>
      </c>
      <c r="BC1102" s="29"/>
      <c r="BD1102" s="29"/>
      <c r="BE1102" s="30">
        <v>142.87</v>
      </c>
      <c r="BF1102" s="29"/>
      <c r="BG1102" s="30">
        <v>0.43</v>
      </c>
      <c r="BH1102" s="30">
        <v>0</v>
      </c>
      <c r="BI1102" s="29"/>
      <c r="BJ1102" s="30">
        <v>0.01</v>
      </c>
      <c r="BK1102" s="30">
        <v>440.49</v>
      </c>
      <c r="BL1102" s="30">
        <v>440.49</v>
      </c>
      <c r="BM1102" s="29"/>
      <c r="BN1102" s="29"/>
      <c r="BO1102" s="29"/>
      <c r="BP1102" s="30">
        <v>0.01</v>
      </c>
      <c r="BQ1102" s="30">
        <v>0.46</v>
      </c>
      <c r="BR1102" s="30">
        <v>0</v>
      </c>
      <c r="BS1102" s="30">
        <v>144.38999999999999</v>
      </c>
      <c r="BT1102" s="30">
        <v>445.32</v>
      </c>
      <c r="BU1102" s="29"/>
      <c r="BV1102" s="30">
        <v>0</v>
      </c>
      <c r="BW1102" s="28">
        <v>86</v>
      </c>
      <c r="BX1102" s="33">
        <f t="shared" si="124"/>
        <v>440.48784000000001</v>
      </c>
      <c r="BY1102" s="34">
        <f>IF(COUNTIF($G$2:G1102,G1102)=1,1,0)</f>
        <v>1</v>
      </c>
      <c r="BZ1102" s="34">
        <f t="shared" si="125"/>
        <v>2</v>
      </c>
      <c r="CA1102" s="28" t="s">
        <v>3405</v>
      </c>
      <c r="CB1102" s="34" t="b">
        <f t="shared" si="130"/>
        <v>0</v>
      </c>
      <c r="CC1102" s="34" t="b">
        <f t="shared" si="126"/>
        <v>0</v>
      </c>
      <c r="CD1102" s="34" t="b">
        <f t="array" ref="CD1102">ISNUMBER(SEARCH("Touch Screen",$AJ1102))</f>
        <v>0</v>
      </c>
      <c r="CE1102" s="34"/>
      <c r="CF1102" s="34"/>
      <c r="CG1102" s="32">
        <v>40</v>
      </c>
      <c r="CH1102" s="28">
        <v>1</v>
      </c>
      <c r="CI1102" s="33">
        <f>('2. AC Monitors'!$A$8*'1. Version 7 Dataset'!$R1102)+('1. Version 7 Dataset'!$V1102*'2. AC Monitors'!$B$8)+'2. AC Monitors'!$C$8</f>
        <v>332.19763999999998</v>
      </c>
      <c r="CJ1102" s="35">
        <f>BX1102-('2. AC Monitors'!$B$8*V1102)</f>
        <v>405.62783999999999</v>
      </c>
      <c r="CK1102" s="33">
        <f>IF($CH1102=0,CJ1102,CJ1102-('2. AC Monitors'!$A$15*'1. Version 7 Dataset'!$CG1102))</f>
        <v>400.02783999999997</v>
      </c>
      <c r="CL1102" s="33">
        <f>IF($CC1102=TRUE,'1. Version 7 Dataset'!CK1102-($CI1102*'2. AC Monitors'!$B$15),'1. Version 7 Dataset'!CK1102)</f>
        <v>400.02783999999997</v>
      </c>
      <c r="CM1102" s="33">
        <f>IF($CD1102=TRUE,CL1102-($CI1102*'2. AC Monitors'!$D$15),CL1102)</f>
        <v>400.02783999999997</v>
      </c>
      <c r="CN1102" s="33">
        <f>IF($CB1102=TRUE,CM1102-($CI1102*'2. AC Monitors'!$E$15),CM1102)</f>
        <v>400.02783999999997</v>
      </c>
      <c r="CO1102" s="33">
        <f>IF($CA1102="DC",CN1102+(CI1102*(1-'2. AC Monitors'!$D$21)),CN1102)</f>
        <v>400.02783999999997</v>
      </c>
      <c r="CP1102" s="35">
        <f>('2. AC Monitors'!$A$8*'1. Version 7 Dataset'!$R1102)+'2. AC Monitors'!$C$8</f>
        <v>297.33763999999996</v>
      </c>
      <c r="CQ1102" s="35">
        <f t="shared" si="127"/>
        <v>0</v>
      </c>
      <c r="CR1102" s="33">
        <f>(IF(CD1102=TRUE,CI1102+(CI1102*'2. AC Monitors'!$D$15),'1. Version 7 Dataset'!CI1102))*0.85</f>
        <v>282.36799399999995</v>
      </c>
      <c r="CS1102" s="35">
        <f t="shared" si="128"/>
        <v>0</v>
      </c>
      <c r="CT1102" s="35">
        <f>($AZ1102*$R1102*'3. Signage Displays'!$A$7)+'3. Signage Displays'!$B$7*TANH('3. Signage Displays'!$C$7*('1. Version 7 Dataset'!$R1102+'3. Signage Displays'!$D$7)+'3. Signage Displays'!$E$7)+'3. Signage Displays'!$F$7</f>
        <v>164.67477846007182</v>
      </c>
      <c r="CU1102" s="36">
        <f>($AZ1102*$R1102*'3. Signage Displays'!$A$7)</f>
        <v>46.711427520000001</v>
      </c>
      <c r="CV1102" s="37">
        <f>BE1102-(AZ1102*R1102*'3. Signage Displays'!$A$7)</f>
        <v>96.158572480000004</v>
      </c>
      <c r="CW1102" s="37">
        <f>IF(CC1102=TRUE,CV1102-(CT1102*'3. Signage Displays'!$A$12),CV1102)</f>
        <v>96.158572480000004</v>
      </c>
      <c r="CX1102" s="38">
        <f>'3. Signage Displays'!$B$7*TANH('3. Signage Displays'!$C$7*('1. Version 7 Dataset'!R1102+'3. Signage Displays'!$D$7)+'3. Signage Displays'!$E$7)+'3. Signage Displays'!$F$7</f>
        <v>117.96335094007182</v>
      </c>
      <c r="CY1102" s="28">
        <f t="shared" si="129"/>
        <v>1</v>
      </c>
    </row>
    <row r="1103" spans="1:103" s="17" customFormat="1" ht="19.5" customHeight="1">
      <c r="A1103" s="28">
        <v>90</v>
      </c>
      <c r="B1103" s="29" t="s">
        <v>2665</v>
      </c>
      <c r="C1103" s="29" t="s">
        <v>2673</v>
      </c>
      <c r="D1103" s="29" t="s">
        <v>2673</v>
      </c>
      <c r="E1103" s="29" t="s">
        <v>2667</v>
      </c>
      <c r="F1103" s="29" t="s">
        <v>2673</v>
      </c>
      <c r="G1103" s="29" t="s">
        <v>2673</v>
      </c>
      <c r="H1103" s="29"/>
      <c r="I1103" s="29" t="s">
        <v>554</v>
      </c>
      <c r="J1103" s="29" t="s">
        <v>79</v>
      </c>
      <c r="K1103" s="29"/>
      <c r="L1103" s="29" t="s">
        <v>80</v>
      </c>
      <c r="M1103" s="29"/>
      <c r="N1103" s="30">
        <v>1200</v>
      </c>
      <c r="O1103" s="30">
        <v>31.6</v>
      </c>
      <c r="P1103" s="30">
        <v>56.2</v>
      </c>
      <c r="Q1103" s="31">
        <v>64.5</v>
      </c>
      <c r="R1103" s="30">
        <v>1777.67</v>
      </c>
      <c r="S1103" s="30">
        <v>1.78</v>
      </c>
      <c r="T1103" s="30">
        <v>2160</v>
      </c>
      <c r="U1103" s="30">
        <v>3840</v>
      </c>
      <c r="V1103" s="32">
        <v>8.3000000000000007</v>
      </c>
      <c r="W1103" s="30">
        <v>4666</v>
      </c>
      <c r="X1103" s="30">
        <v>60</v>
      </c>
      <c r="Y1103" s="30">
        <v>0.4</v>
      </c>
      <c r="Z1103" s="29" t="s">
        <v>81</v>
      </c>
      <c r="AA1103" s="29" t="s">
        <v>86</v>
      </c>
      <c r="AB1103" s="29"/>
      <c r="AC1103" s="29"/>
      <c r="AD1103" s="29" t="s">
        <v>84</v>
      </c>
      <c r="AE1103" s="29" t="s">
        <v>83</v>
      </c>
      <c r="AF1103" s="29" t="s">
        <v>2668</v>
      </c>
      <c r="AG1103" s="29" t="s">
        <v>2669</v>
      </c>
      <c r="AH1103" s="29" t="s">
        <v>2670</v>
      </c>
      <c r="AI1103" s="29"/>
      <c r="AJ1103" s="29" t="s">
        <v>383</v>
      </c>
      <c r="AK1103" s="29" t="s">
        <v>318</v>
      </c>
      <c r="AL1103" s="29" t="s">
        <v>87</v>
      </c>
      <c r="AM1103" s="29" t="s">
        <v>2669</v>
      </c>
      <c r="AN1103" s="29" t="s">
        <v>86</v>
      </c>
      <c r="AO1103" s="29" t="s">
        <v>86</v>
      </c>
      <c r="AP1103" s="29" t="s">
        <v>563</v>
      </c>
      <c r="AQ1103" s="29" t="s">
        <v>96</v>
      </c>
      <c r="AR1103" s="29"/>
      <c r="AS1103" s="29" t="s">
        <v>84</v>
      </c>
      <c r="AT1103" s="29" t="s">
        <v>2671</v>
      </c>
      <c r="AU1103" s="29" t="s">
        <v>2672</v>
      </c>
      <c r="AV1103" s="29"/>
      <c r="AW1103" s="29" t="s">
        <v>84</v>
      </c>
      <c r="AX1103" s="29" t="s">
        <v>84</v>
      </c>
      <c r="AY1103" s="30">
        <v>350</v>
      </c>
      <c r="AZ1103" s="30">
        <v>336.5</v>
      </c>
      <c r="BA1103" s="30">
        <v>334.5</v>
      </c>
      <c r="BB1103" s="30">
        <v>227.5</v>
      </c>
      <c r="BC1103" s="29"/>
      <c r="BD1103" s="29"/>
      <c r="BE1103" s="30">
        <v>99.92</v>
      </c>
      <c r="BF1103" s="30">
        <v>134.5</v>
      </c>
      <c r="BG1103" s="30">
        <v>0.36</v>
      </c>
      <c r="BH1103" s="29"/>
      <c r="BI1103" s="30">
        <v>2</v>
      </c>
      <c r="BJ1103" s="30">
        <v>0.01</v>
      </c>
      <c r="BK1103" s="29"/>
      <c r="BL1103" s="29"/>
      <c r="BM1103" s="29"/>
      <c r="BN1103" s="29"/>
      <c r="BO1103" s="29"/>
      <c r="BP1103" s="29"/>
      <c r="BQ1103" s="29"/>
      <c r="BR1103" s="29"/>
      <c r="BS1103" s="29"/>
      <c r="BT1103" s="29"/>
      <c r="BU1103" s="29"/>
      <c r="BV1103" s="30">
        <v>0</v>
      </c>
      <c r="BW1103" s="28">
        <v>90</v>
      </c>
      <c r="BX1103" s="33">
        <f t="shared" si="124"/>
        <v>308.40456</v>
      </c>
      <c r="BY1103" s="34">
        <f>IF(COUNTIF($G$2:G1103,G1103)=1,1,0)</f>
        <v>1</v>
      </c>
      <c r="BZ1103" s="34">
        <f t="shared" si="125"/>
        <v>2</v>
      </c>
      <c r="CA1103" s="28" t="s">
        <v>3405</v>
      </c>
      <c r="CB1103" s="34" t="b">
        <f t="shared" si="130"/>
        <v>0</v>
      </c>
      <c r="CC1103" s="34" t="b">
        <f t="shared" si="126"/>
        <v>0</v>
      </c>
      <c r="CD1103" s="34" t="b">
        <f t="array" ref="CD1103">ISNUMBER(SEARCH("Touch Screen",$AJ1103))</f>
        <v>1</v>
      </c>
      <c r="CE1103" s="34"/>
      <c r="CF1103" s="34"/>
      <c r="CG1103" s="32">
        <v>40</v>
      </c>
      <c r="CH1103" s="28">
        <v>1</v>
      </c>
      <c r="CI1103" s="33">
        <f>('2. AC Monitors'!$A$8*'1. Version 7 Dataset'!$R1103)+('1. Version 7 Dataset'!$V1103*'2. AC Monitors'!$B$8)+'2. AC Monitors'!$C$8</f>
        <v>259.73574000000002</v>
      </c>
      <c r="CJ1103" s="35">
        <f>BX1103-('2. AC Monitors'!$B$8*V1103)</f>
        <v>273.54455999999999</v>
      </c>
      <c r="CK1103" s="33">
        <f>IF($CH1103=0,CJ1103,CJ1103-('2. AC Monitors'!$A$15*'1. Version 7 Dataset'!$CG1103))</f>
        <v>267.94455999999997</v>
      </c>
      <c r="CL1103" s="33">
        <f>IF($CC1103=TRUE,'1. Version 7 Dataset'!CK1103-($CI1103*'2. AC Monitors'!$B$15),'1. Version 7 Dataset'!CK1103)</f>
        <v>267.94455999999997</v>
      </c>
      <c r="CM1103" s="33">
        <f>IF($CD1103=TRUE,CL1103-($CI1103*'2. AC Monitors'!$D$15),CL1103)</f>
        <v>228.98419899999996</v>
      </c>
      <c r="CN1103" s="33">
        <f>IF($CB1103=TRUE,CM1103-($CI1103*'2. AC Monitors'!$E$15),CM1103)</f>
        <v>228.98419899999996</v>
      </c>
      <c r="CO1103" s="33">
        <f>IF($CA1103="DC",CN1103+(CI1103*(1-'2. AC Monitors'!$D$21)),CN1103)</f>
        <v>228.98419899999996</v>
      </c>
      <c r="CP1103" s="35">
        <f>('2. AC Monitors'!$A$8*'1. Version 7 Dataset'!$R1103)+'2. AC Monitors'!$C$8</f>
        <v>224.87574000000001</v>
      </c>
      <c r="CQ1103" s="35">
        <f t="shared" si="127"/>
        <v>0</v>
      </c>
      <c r="CR1103" s="33">
        <f>(IF(CD1103=TRUE,CI1103+(CI1103*'2. AC Monitors'!$D$15),'1. Version 7 Dataset'!CI1103))*0.85</f>
        <v>253.89168584999999</v>
      </c>
      <c r="CS1103" s="35">
        <f t="shared" si="128"/>
        <v>0</v>
      </c>
      <c r="CT1103" s="35">
        <f>($AZ1103*$R1103*'3. Signage Displays'!$A$7)+'3. Signage Displays'!$B$7*TANH('3. Signage Displays'!$C$7*('1. Version 7 Dataset'!$R1103+'3. Signage Displays'!$D$7)+'3. Signage Displays'!$E$7)+'3. Signage Displays'!$F$7</f>
        <v>126.78268103199815</v>
      </c>
      <c r="CU1103" s="36">
        <f>($AZ1103*$R1103*'3. Signage Displays'!$A$7)</f>
        <v>23.927438200000005</v>
      </c>
      <c r="CV1103" s="37">
        <f>BE1103-(AZ1103*R1103*'3. Signage Displays'!$A$7)</f>
        <v>75.992561800000004</v>
      </c>
      <c r="CW1103" s="37">
        <f>IF(CC1103=TRUE,CV1103-(CT1103*'3. Signage Displays'!$A$12),CV1103)</f>
        <v>75.992561800000004</v>
      </c>
      <c r="CX1103" s="38">
        <f>'3. Signage Displays'!$B$7*TANH('3. Signage Displays'!$C$7*('1. Version 7 Dataset'!R1103+'3. Signage Displays'!$D$7)+'3. Signage Displays'!$E$7)+'3. Signage Displays'!$F$7</f>
        <v>102.85524283199815</v>
      </c>
      <c r="CY1103" s="28">
        <f t="shared" si="129"/>
        <v>1</v>
      </c>
    </row>
    <row r="1104" spans="1:103" s="17" customFormat="1" ht="19.5" customHeight="1">
      <c r="A1104" s="28">
        <v>91</v>
      </c>
      <c r="B1104" s="29" t="s">
        <v>2665</v>
      </c>
      <c r="C1104" s="29" t="s">
        <v>2674</v>
      </c>
      <c r="D1104" s="29" t="s">
        <v>2674</v>
      </c>
      <c r="E1104" s="29" t="s">
        <v>2667</v>
      </c>
      <c r="F1104" s="29" t="s">
        <v>2674</v>
      </c>
      <c r="G1104" s="29" t="s">
        <v>2674</v>
      </c>
      <c r="H1104" s="29"/>
      <c r="I1104" s="29" t="s">
        <v>554</v>
      </c>
      <c r="J1104" s="29" t="s">
        <v>79</v>
      </c>
      <c r="K1104" s="29"/>
      <c r="L1104" s="29" t="s">
        <v>80</v>
      </c>
      <c r="M1104" s="29"/>
      <c r="N1104" s="30">
        <v>1200</v>
      </c>
      <c r="O1104" s="30">
        <v>36.5</v>
      </c>
      <c r="P1104" s="30">
        <v>64.900000000000006</v>
      </c>
      <c r="Q1104" s="31">
        <v>74.5</v>
      </c>
      <c r="R1104" s="30">
        <v>2371.62</v>
      </c>
      <c r="S1104" s="30">
        <v>1.78</v>
      </c>
      <c r="T1104" s="30">
        <v>2160</v>
      </c>
      <c r="U1104" s="30">
        <v>3840</v>
      </c>
      <c r="V1104" s="32">
        <v>8.3000000000000007</v>
      </c>
      <c r="W1104" s="30">
        <v>3497</v>
      </c>
      <c r="X1104" s="30">
        <v>60</v>
      </c>
      <c r="Y1104" s="30">
        <v>0.3</v>
      </c>
      <c r="Z1104" s="29" t="s">
        <v>86</v>
      </c>
      <c r="AA1104" s="29" t="s">
        <v>86</v>
      </c>
      <c r="AB1104" s="29"/>
      <c r="AC1104" s="29"/>
      <c r="AD1104" s="29" t="s">
        <v>84</v>
      </c>
      <c r="AE1104" s="29" t="s">
        <v>83</v>
      </c>
      <c r="AF1104" s="29" t="s">
        <v>2668</v>
      </c>
      <c r="AG1104" s="29" t="s">
        <v>2669</v>
      </c>
      <c r="AH1104" s="29" t="s">
        <v>2670</v>
      </c>
      <c r="AI1104" s="29"/>
      <c r="AJ1104" s="29" t="s">
        <v>383</v>
      </c>
      <c r="AK1104" s="29" t="s">
        <v>318</v>
      </c>
      <c r="AL1104" s="29" t="s">
        <v>87</v>
      </c>
      <c r="AM1104" s="29" t="s">
        <v>2669</v>
      </c>
      <c r="AN1104" s="29" t="s">
        <v>86</v>
      </c>
      <c r="AO1104" s="29" t="s">
        <v>86</v>
      </c>
      <c r="AP1104" s="29" t="s">
        <v>563</v>
      </c>
      <c r="AQ1104" s="29" t="s">
        <v>96</v>
      </c>
      <c r="AR1104" s="29"/>
      <c r="AS1104" s="29" t="s">
        <v>84</v>
      </c>
      <c r="AT1104" s="29" t="s">
        <v>2671</v>
      </c>
      <c r="AU1104" s="29" t="s">
        <v>2672</v>
      </c>
      <c r="AV1104" s="29"/>
      <c r="AW1104" s="29" t="s">
        <v>84</v>
      </c>
      <c r="AX1104" s="29" t="s">
        <v>84</v>
      </c>
      <c r="AY1104" s="30">
        <v>350</v>
      </c>
      <c r="AZ1104" s="30">
        <v>368.3</v>
      </c>
      <c r="BA1104" s="30">
        <v>361.4</v>
      </c>
      <c r="BB1104" s="30">
        <v>227.5</v>
      </c>
      <c r="BC1104" s="29"/>
      <c r="BD1104" s="29"/>
      <c r="BE1104" s="30">
        <v>149.19999999999999</v>
      </c>
      <c r="BF1104" s="30">
        <v>154.19999999999999</v>
      </c>
      <c r="BG1104" s="30">
        <v>0.37</v>
      </c>
      <c r="BH1104" s="29"/>
      <c r="BI1104" s="30">
        <v>2</v>
      </c>
      <c r="BJ1104" s="30">
        <v>0.01</v>
      </c>
      <c r="BK1104" s="29"/>
      <c r="BL1104" s="29"/>
      <c r="BM1104" s="29"/>
      <c r="BN1104" s="29"/>
      <c r="BO1104" s="29"/>
      <c r="BP1104" s="29"/>
      <c r="BQ1104" s="29"/>
      <c r="BR1104" s="29"/>
      <c r="BS1104" s="29"/>
      <c r="BT1104" s="29"/>
      <c r="BU1104" s="29"/>
      <c r="BV1104" s="30">
        <v>0</v>
      </c>
      <c r="BW1104" s="28">
        <v>91</v>
      </c>
      <c r="BX1104" s="33">
        <f t="shared" si="124"/>
        <v>459.55397999999991</v>
      </c>
      <c r="BY1104" s="34">
        <f>IF(COUNTIF($G$2:G1104,G1104)=1,1,0)</f>
        <v>1</v>
      </c>
      <c r="BZ1104" s="34">
        <f t="shared" si="125"/>
        <v>2</v>
      </c>
      <c r="CA1104" s="28" t="s">
        <v>3405</v>
      </c>
      <c r="CB1104" s="34" t="b">
        <f t="shared" si="130"/>
        <v>0</v>
      </c>
      <c r="CC1104" s="34" t="b">
        <f t="shared" si="126"/>
        <v>0</v>
      </c>
      <c r="CD1104" s="34" t="b">
        <f t="array" ref="CD1104">ISNUMBER(SEARCH("Touch Screen",$AJ1104))</f>
        <v>1</v>
      </c>
      <c r="CE1104" s="34"/>
      <c r="CF1104" s="34"/>
      <c r="CG1104" s="32">
        <v>0.3</v>
      </c>
      <c r="CH1104" s="28">
        <v>0</v>
      </c>
      <c r="CI1104" s="33">
        <f>('2. AC Monitors'!$A$8*'1. Version 7 Dataset'!$R1104)+('1. Version 7 Dataset'!$V1104*'2. AC Monitors'!$B$8)+'2. AC Monitors'!$C$8</f>
        <v>332.19763999999998</v>
      </c>
      <c r="CJ1104" s="35">
        <f>BX1104-('2. AC Monitors'!$B$8*V1104)</f>
        <v>424.6939799999999</v>
      </c>
      <c r="CK1104" s="33">
        <f>IF($CH1104=0,CJ1104,CJ1104-('2. AC Monitors'!$A$15*'1. Version 7 Dataset'!$CG1104))</f>
        <v>424.6939799999999</v>
      </c>
      <c r="CL1104" s="33">
        <f>IF($CC1104=TRUE,'1. Version 7 Dataset'!CK1104-($CI1104*'2. AC Monitors'!$B$15),'1. Version 7 Dataset'!CK1104)</f>
        <v>424.6939799999999</v>
      </c>
      <c r="CM1104" s="33">
        <f>IF($CD1104=TRUE,CL1104-($CI1104*'2. AC Monitors'!$D$15),CL1104)</f>
        <v>374.86433399999987</v>
      </c>
      <c r="CN1104" s="33">
        <f>IF($CB1104=TRUE,CM1104-($CI1104*'2. AC Monitors'!$E$15),CM1104)</f>
        <v>374.86433399999987</v>
      </c>
      <c r="CO1104" s="33">
        <f>IF($CA1104="DC",CN1104+(CI1104*(1-'2. AC Monitors'!$D$21)),CN1104)</f>
        <v>374.86433399999987</v>
      </c>
      <c r="CP1104" s="35">
        <f>('2. AC Monitors'!$A$8*'1. Version 7 Dataset'!$R1104)+'2. AC Monitors'!$C$8</f>
        <v>297.33763999999996</v>
      </c>
      <c r="CQ1104" s="35">
        <f t="shared" si="127"/>
        <v>0</v>
      </c>
      <c r="CR1104" s="33">
        <f>(IF(CD1104=TRUE,CI1104+(CI1104*'2. AC Monitors'!$D$15),'1. Version 7 Dataset'!CI1104))*0.85</f>
        <v>324.7231931</v>
      </c>
      <c r="CS1104" s="35">
        <f t="shared" si="128"/>
        <v>0</v>
      </c>
      <c r="CT1104" s="35">
        <f>($AZ1104*$R1104*'3. Signage Displays'!$A$7)+'3. Signage Displays'!$B$7*TANH('3. Signage Displays'!$C$7*('1. Version 7 Dataset'!$R1104+'3. Signage Displays'!$D$7)+'3. Signage Displays'!$E$7)+'3. Signage Displays'!$F$7</f>
        <v>152.90205678007183</v>
      </c>
      <c r="CU1104" s="36">
        <f>($AZ1104*$R1104*'3. Signage Displays'!$A$7)</f>
        <v>34.938705840000004</v>
      </c>
      <c r="CV1104" s="37">
        <f>BE1104-(AZ1104*R1104*'3. Signage Displays'!$A$7)</f>
        <v>114.26129415999998</v>
      </c>
      <c r="CW1104" s="37">
        <f>IF(CC1104=TRUE,CV1104-(CT1104*'3. Signage Displays'!$A$12),CV1104)</f>
        <v>114.26129415999998</v>
      </c>
      <c r="CX1104" s="38">
        <f>'3. Signage Displays'!$B$7*TANH('3. Signage Displays'!$C$7*('1. Version 7 Dataset'!R1104+'3. Signage Displays'!$D$7)+'3. Signage Displays'!$E$7)+'3. Signage Displays'!$F$7</f>
        <v>117.96335094007182</v>
      </c>
      <c r="CY1104" s="28">
        <f t="shared" si="129"/>
        <v>1</v>
      </c>
    </row>
    <row r="1105" spans="1:103" s="17" customFormat="1" ht="19.5" customHeight="1">
      <c r="A1105" s="28">
        <v>92</v>
      </c>
      <c r="B1105" s="29" t="s">
        <v>2665</v>
      </c>
      <c r="C1105" s="29" t="s">
        <v>2675</v>
      </c>
      <c r="D1105" s="29" t="s">
        <v>2675</v>
      </c>
      <c r="E1105" s="29" t="s">
        <v>2667</v>
      </c>
      <c r="F1105" s="29" t="s">
        <v>2676</v>
      </c>
      <c r="G1105" s="29" t="s">
        <v>2676</v>
      </c>
      <c r="H1105" s="29"/>
      <c r="I1105" s="29" t="s">
        <v>554</v>
      </c>
      <c r="J1105" s="29" t="s">
        <v>79</v>
      </c>
      <c r="K1105" s="29"/>
      <c r="L1105" s="29" t="s">
        <v>80</v>
      </c>
      <c r="M1105" s="29"/>
      <c r="N1105" s="30">
        <v>1200</v>
      </c>
      <c r="O1105" s="30">
        <v>42</v>
      </c>
      <c r="P1105" s="30">
        <v>74.599999999999994</v>
      </c>
      <c r="Q1105" s="31">
        <v>85.6</v>
      </c>
      <c r="R1105" s="30">
        <v>3130.98</v>
      </c>
      <c r="S1105" s="30">
        <v>1.78</v>
      </c>
      <c r="T1105" s="30">
        <v>2160</v>
      </c>
      <c r="U1105" s="30">
        <v>3840</v>
      </c>
      <c r="V1105" s="32">
        <v>8.3000000000000007</v>
      </c>
      <c r="W1105" s="30">
        <v>2649</v>
      </c>
      <c r="X1105" s="30">
        <v>60</v>
      </c>
      <c r="Y1105" s="30">
        <v>0.4</v>
      </c>
      <c r="Z1105" s="29" t="s">
        <v>81</v>
      </c>
      <c r="AA1105" s="29" t="s">
        <v>86</v>
      </c>
      <c r="AB1105" s="29"/>
      <c r="AC1105" s="29"/>
      <c r="AD1105" s="29" t="s">
        <v>84</v>
      </c>
      <c r="AE1105" s="29" t="s">
        <v>83</v>
      </c>
      <c r="AF1105" s="29" t="s">
        <v>2668</v>
      </c>
      <c r="AG1105" s="29" t="s">
        <v>2669</v>
      </c>
      <c r="AH1105" s="29" t="s">
        <v>2670</v>
      </c>
      <c r="AI1105" s="29"/>
      <c r="AJ1105" s="29" t="s">
        <v>383</v>
      </c>
      <c r="AK1105" s="29" t="s">
        <v>318</v>
      </c>
      <c r="AL1105" s="29" t="s">
        <v>87</v>
      </c>
      <c r="AM1105" s="29" t="s">
        <v>2669</v>
      </c>
      <c r="AN1105" s="29" t="s">
        <v>86</v>
      </c>
      <c r="AO1105" s="29" t="s">
        <v>86</v>
      </c>
      <c r="AP1105" s="29" t="s">
        <v>563</v>
      </c>
      <c r="AQ1105" s="29" t="s">
        <v>96</v>
      </c>
      <c r="AR1105" s="29"/>
      <c r="AS1105" s="29" t="s">
        <v>84</v>
      </c>
      <c r="AT1105" s="29" t="s">
        <v>2671</v>
      </c>
      <c r="AU1105" s="29" t="s">
        <v>2672</v>
      </c>
      <c r="AV1105" s="29"/>
      <c r="AW1105" s="29" t="s">
        <v>84</v>
      </c>
      <c r="AX1105" s="29" t="s">
        <v>84</v>
      </c>
      <c r="AY1105" s="30">
        <v>350</v>
      </c>
      <c r="AZ1105" s="30">
        <v>340.5</v>
      </c>
      <c r="BA1105" s="30">
        <v>361.4</v>
      </c>
      <c r="BB1105" s="30">
        <v>332.5</v>
      </c>
      <c r="BC1105" s="29"/>
      <c r="BD1105" s="29"/>
      <c r="BE1105" s="30">
        <v>159.69999999999999</v>
      </c>
      <c r="BF1105" s="30">
        <v>165.9</v>
      </c>
      <c r="BG1105" s="30">
        <v>0.37</v>
      </c>
      <c r="BH1105" s="29"/>
      <c r="BI1105" s="30">
        <v>2</v>
      </c>
      <c r="BJ1105" s="30">
        <v>0.01</v>
      </c>
      <c r="BK1105" s="29"/>
      <c r="BL1105" s="29"/>
      <c r="BM1105" s="29"/>
      <c r="BN1105" s="29"/>
      <c r="BO1105" s="29"/>
      <c r="BP1105" s="29"/>
      <c r="BQ1105" s="29"/>
      <c r="BR1105" s="29"/>
      <c r="BS1105" s="29"/>
      <c r="BT1105" s="29"/>
      <c r="BU1105" s="29"/>
      <c r="BV1105" s="30">
        <v>0</v>
      </c>
      <c r="BW1105" s="28">
        <v>92</v>
      </c>
      <c r="BX1105" s="33">
        <f t="shared" si="124"/>
        <v>491.74697999999995</v>
      </c>
      <c r="BY1105" s="34">
        <f>IF(COUNTIF($G$2:G1105,G1105)=1,1,0)</f>
        <v>1</v>
      </c>
      <c r="BZ1105" s="34">
        <f t="shared" si="125"/>
        <v>2</v>
      </c>
      <c r="CA1105" s="28" t="s">
        <v>3405</v>
      </c>
      <c r="CB1105" s="34" t="b">
        <f t="shared" si="130"/>
        <v>0</v>
      </c>
      <c r="CC1105" s="34" t="b">
        <f t="shared" si="126"/>
        <v>0</v>
      </c>
      <c r="CD1105" s="34" t="b">
        <f t="array" ref="CD1105">ISNUMBER(SEARCH("Touch Screen",$AJ1105))</f>
        <v>1</v>
      </c>
      <c r="CE1105" s="34"/>
      <c r="CF1105" s="34"/>
      <c r="CG1105" s="32">
        <v>40</v>
      </c>
      <c r="CH1105" s="28">
        <v>1</v>
      </c>
      <c r="CI1105" s="33">
        <f>('2. AC Monitors'!$A$8*'1. Version 7 Dataset'!$R1105)+('1. Version 7 Dataset'!$V1105*'2. AC Monitors'!$B$8)+'2. AC Monitors'!$C$8</f>
        <v>424.83956000000001</v>
      </c>
      <c r="CJ1105" s="35">
        <f>BX1105-('2. AC Monitors'!$B$8*V1105)</f>
        <v>456.88697999999994</v>
      </c>
      <c r="CK1105" s="33">
        <f>IF($CH1105=0,CJ1105,CJ1105-('2. AC Monitors'!$A$15*'1. Version 7 Dataset'!$CG1105))</f>
        <v>451.28697999999991</v>
      </c>
      <c r="CL1105" s="33">
        <f>IF($CC1105=TRUE,'1. Version 7 Dataset'!CK1105-($CI1105*'2. AC Monitors'!$B$15),'1. Version 7 Dataset'!CK1105)</f>
        <v>451.28697999999991</v>
      </c>
      <c r="CM1105" s="33">
        <f>IF($CD1105=TRUE,CL1105-($CI1105*'2. AC Monitors'!$D$15),CL1105)</f>
        <v>387.56104599999992</v>
      </c>
      <c r="CN1105" s="33">
        <f>IF($CB1105=TRUE,CM1105-($CI1105*'2. AC Monitors'!$E$15),CM1105)</f>
        <v>387.56104599999992</v>
      </c>
      <c r="CO1105" s="33">
        <f>IF($CA1105="DC",CN1105+(CI1105*(1-'2. AC Monitors'!$D$21)),CN1105)</f>
        <v>387.56104599999992</v>
      </c>
      <c r="CP1105" s="35">
        <f>('2. AC Monitors'!$A$8*'1. Version 7 Dataset'!$R1105)+'2. AC Monitors'!$C$8</f>
        <v>389.97955999999999</v>
      </c>
      <c r="CQ1105" s="35">
        <f t="shared" si="127"/>
        <v>1</v>
      </c>
      <c r="CR1105" s="33">
        <f>(IF(CD1105=TRUE,CI1105+(CI1105*'2. AC Monitors'!$D$15),'1. Version 7 Dataset'!CI1105))*0.85</f>
        <v>415.28066989999996</v>
      </c>
      <c r="CS1105" s="35">
        <f t="shared" si="128"/>
        <v>0</v>
      </c>
      <c r="CT1105" s="35">
        <f>($AZ1105*$R1105*'3. Signage Displays'!$A$7)+'3. Signage Displays'!$B$7*TANH('3. Signage Displays'!$C$7*('1. Version 7 Dataset'!$R1105+'3. Signage Displays'!$D$7)+'3. Signage Displays'!$E$7)+'3. Signage Displays'!$F$7</f>
        <v>171.80190369475775</v>
      </c>
      <c r="CU1105" s="36">
        <f>($AZ1105*$R1105*'3. Signage Displays'!$A$7)</f>
        <v>42.643947600000004</v>
      </c>
      <c r="CV1105" s="37">
        <f>BE1105-(AZ1105*R1105*'3. Signage Displays'!$A$7)</f>
        <v>117.05605239999998</v>
      </c>
      <c r="CW1105" s="37">
        <f>IF(CC1105=TRUE,CV1105-(CT1105*'3. Signage Displays'!$A$12),CV1105)</f>
        <v>117.05605239999998</v>
      </c>
      <c r="CX1105" s="38">
        <f>'3. Signage Displays'!$B$7*TANH('3. Signage Displays'!$C$7*('1. Version 7 Dataset'!R1105+'3. Signage Displays'!$D$7)+'3. Signage Displays'!$E$7)+'3. Signage Displays'!$F$7</f>
        <v>129.15795609475776</v>
      </c>
      <c r="CY1105" s="28">
        <f t="shared" si="129"/>
        <v>1</v>
      </c>
    </row>
    <row r="1106" spans="1:103" s="17" customFormat="1" ht="19.5" customHeight="1">
      <c r="A1106" s="28">
        <v>112</v>
      </c>
      <c r="B1106" s="29" t="s">
        <v>2231</v>
      </c>
      <c r="C1106" s="29" t="s">
        <v>2515</v>
      </c>
      <c r="D1106" s="29" t="s">
        <v>2515</v>
      </c>
      <c r="E1106" s="29" t="s">
        <v>2234</v>
      </c>
      <c r="F1106" s="29" t="s">
        <v>2515</v>
      </c>
      <c r="G1106" s="29" t="s">
        <v>2515</v>
      </c>
      <c r="H1106" s="29"/>
      <c r="I1106" s="29" t="s">
        <v>554</v>
      </c>
      <c r="J1106" s="29" t="s">
        <v>88</v>
      </c>
      <c r="K1106" s="29" t="s">
        <v>158</v>
      </c>
      <c r="L1106" s="29" t="s">
        <v>80</v>
      </c>
      <c r="M1106" s="29" t="s">
        <v>105</v>
      </c>
      <c r="N1106" s="30">
        <v>4000</v>
      </c>
      <c r="O1106" s="30">
        <v>31.6</v>
      </c>
      <c r="P1106" s="30">
        <v>56.2</v>
      </c>
      <c r="Q1106" s="31">
        <v>65</v>
      </c>
      <c r="R1106" s="30">
        <v>1779.11</v>
      </c>
      <c r="S1106" s="30">
        <v>1.78</v>
      </c>
      <c r="T1106" s="30">
        <v>2160</v>
      </c>
      <c r="U1106" s="30">
        <v>3840</v>
      </c>
      <c r="V1106" s="32">
        <v>8.3000000000000007</v>
      </c>
      <c r="W1106" s="30">
        <v>4662</v>
      </c>
      <c r="X1106" s="30">
        <v>60</v>
      </c>
      <c r="Y1106" s="30">
        <v>33.799999999999997</v>
      </c>
      <c r="Z1106" s="29" t="s">
        <v>86</v>
      </c>
      <c r="AA1106" s="29" t="s">
        <v>86</v>
      </c>
      <c r="AB1106" s="29"/>
      <c r="AC1106" s="29"/>
      <c r="AD1106" s="29" t="s">
        <v>84</v>
      </c>
      <c r="AE1106" s="29" t="s">
        <v>83</v>
      </c>
      <c r="AF1106" s="29" t="s">
        <v>815</v>
      </c>
      <c r="AG1106" s="29" t="s">
        <v>2493</v>
      </c>
      <c r="AH1106" s="29" t="s">
        <v>736</v>
      </c>
      <c r="AI1106" s="29" t="s">
        <v>105</v>
      </c>
      <c r="AJ1106" s="29" t="s">
        <v>736</v>
      </c>
      <c r="AK1106" s="29" t="s">
        <v>318</v>
      </c>
      <c r="AL1106" s="29" t="s">
        <v>87</v>
      </c>
      <c r="AM1106" s="29" t="s">
        <v>2493</v>
      </c>
      <c r="AN1106" s="29" t="s">
        <v>86</v>
      </c>
      <c r="AO1106" s="29" t="s">
        <v>86</v>
      </c>
      <c r="AP1106" s="29" t="s">
        <v>563</v>
      </c>
      <c r="AQ1106" s="29" t="s">
        <v>96</v>
      </c>
      <c r="AR1106" s="29" t="s">
        <v>105</v>
      </c>
      <c r="AS1106" s="29" t="s">
        <v>84</v>
      </c>
      <c r="AT1106" s="29" t="s">
        <v>89</v>
      </c>
      <c r="AU1106" s="29" t="s">
        <v>105</v>
      </c>
      <c r="AV1106" s="30">
        <v>5</v>
      </c>
      <c r="AW1106" s="29" t="s">
        <v>84</v>
      </c>
      <c r="AX1106" s="29" t="s">
        <v>84</v>
      </c>
      <c r="AY1106" s="30">
        <v>350</v>
      </c>
      <c r="AZ1106" s="30">
        <v>361</v>
      </c>
      <c r="BA1106" s="30">
        <v>264</v>
      </c>
      <c r="BB1106" s="30">
        <v>227.5</v>
      </c>
      <c r="BC1106" s="29"/>
      <c r="BD1106" s="29"/>
      <c r="BE1106" s="30">
        <v>123.65</v>
      </c>
      <c r="BF1106" s="30">
        <v>136.30000000000001</v>
      </c>
      <c r="BG1106" s="30">
        <v>0.96</v>
      </c>
      <c r="BH1106" s="30">
        <v>0.96</v>
      </c>
      <c r="BI1106" s="30">
        <v>5</v>
      </c>
      <c r="BJ1106" s="30">
        <v>0</v>
      </c>
      <c r="BK1106" s="29"/>
      <c r="BL1106" s="29"/>
      <c r="BM1106" s="29"/>
      <c r="BN1106" s="29"/>
      <c r="BO1106" s="29"/>
      <c r="BP1106" s="30">
        <v>0</v>
      </c>
      <c r="BQ1106" s="30">
        <v>1.04</v>
      </c>
      <c r="BR1106" s="30">
        <v>1.04</v>
      </c>
      <c r="BS1106" s="30">
        <v>124.78</v>
      </c>
      <c r="BT1106" s="29"/>
      <c r="BU1106" s="29"/>
      <c r="BV1106" s="30">
        <v>0</v>
      </c>
      <c r="BW1106" s="28">
        <v>112</v>
      </c>
      <c r="BX1106" s="33">
        <f t="shared" si="124"/>
        <v>384.57713999999999</v>
      </c>
      <c r="BY1106" s="34">
        <f>IF(COUNTIF($G$2:G1106,G1106)=1,1,0)</f>
        <v>1</v>
      </c>
      <c r="BZ1106" s="34">
        <f t="shared" si="125"/>
        <v>2</v>
      </c>
      <c r="CA1106" s="28" t="s">
        <v>3405</v>
      </c>
      <c r="CB1106" s="34" t="b">
        <f t="shared" si="130"/>
        <v>0</v>
      </c>
      <c r="CC1106" s="34" t="b">
        <f t="shared" si="126"/>
        <v>0</v>
      </c>
      <c r="CD1106" s="34" t="b">
        <f t="array" ref="CD1106">ISNUMBER(SEARCH("Touch Screen",$AJ1106))</f>
        <v>1</v>
      </c>
      <c r="CE1106" s="34"/>
      <c r="CF1106" s="34"/>
      <c r="CG1106" s="32">
        <v>33.799999999999997</v>
      </c>
      <c r="CH1106" s="28">
        <v>1</v>
      </c>
      <c r="CI1106" s="33">
        <f>('2. AC Monitors'!$A$8*'1. Version 7 Dataset'!$R1106)+('1. Version 7 Dataset'!$V1106*'2. AC Monitors'!$B$8)+'2. AC Monitors'!$C$8</f>
        <v>259.91142000000002</v>
      </c>
      <c r="CJ1106" s="35">
        <f>BX1106-('2. AC Monitors'!$B$8*V1106)</f>
        <v>349.71713999999997</v>
      </c>
      <c r="CK1106" s="33">
        <f>IF($CH1106=0,CJ1106,CJ1106-('2. AC Monitors'!$A$15*'1. Version 7 Dataset'!$CG1106))</f>
        <v>344.98513999999994</v>
      </c>
      <c r="CL1106" s="33">
        <f>IF($CC1106=TRUE,'1. Version 7 Dataset'!CK1106-($CI1106*'2. AC Monitors'!$B$15),'1. Version 7 Dataset'!CK1106)</f>
        <v>344.98513999999994</v>
      </c>
      <c r="CM1106" s="33">
        <f>IF($CD1106=TRUE,CL1106-($CI1106*'2. AC Monitors'!$D$15),CL1106)</f>
        <v>305.99842699999994</v>
      </c>
      <c r="CN1106" s="33">
        <f>IF($CB1106=TRUE,CM1106-($CI1106*'2. AC Monitors'!$E$15),CM1106)</f>
        <v>305.99842699999994</v>
      </c>
      <c r="CO1106" s="33">
        <f>IF($CA1106="DC",CN1106+(CI1106*(1-'2. AC Monitors'!$D$21)),CN1106)</f>
        <v>305.99842699999994</v>
      </c>
      <c r="CP1106" s="35">
        <f>('2. AC Monitors'!$A$8*'1. Version 7 Dataset'!$R1106)+'2. AC Monitors'!$C$8</f>
        <v>225.05141999999998</v>
      </c>
      <c r="CQ1106" s="35">
        <f t="shared" si="127"/>
        <v>0</v>
      </c>
      <c r="CR1106" s="33">
        <f>(IF(CD1106=TRUE,CI1106+(CI1106*'2. AC Monitors'!$D$15),'1. Version 7 Dataset'!CI1106))*0.85</f>
        <v>254.06341305000001</v>
      </c>
      <c r="CS1106" s="35">
        <f t="shared" si="128"/>
        <v>0</v>
      </c>
      <c r="CT1106" s="35">
        <f>($AZ1106*$R1106*'3. Signage Displays'!$A$7)+'3. Signage Displays'!$B$7*TANH('3. Signage Displays'!$C$7*('1. Version 7 Dataset'!$R1106+'3. Signage Displays'!$D$7)+'3. Signage Displays'!$E$7)+'3. Signage Displays'!$F$7</f>
        <v>128.59077881243354</v>
      </c>
      <c r="CU1106" s="36">
        <f>($AZ1106*$R1106*'3. Signage Displays'!$A$7)</f>
        <v>25.690348400000001</v>
      </c>
      <c r="CV1106" s="37">
        <f>BE1106-(AZ1106*R1106*'3. Signage Displays'!$A$7)</f>
        <v>97.959651600000001</v>
      </c>
      <c r="CW1106" s="37">
        <f>IF(CC1106=TRUE,CV1106-(CT1106*'3. Signage Displays'!$A$12),CV1106)</f>
        <v>97.959651600000001</v>
      </c>
      <c r="CX1106" s="38">
        <f>'3. Signage Displays'!$B$7*TANH('3. Signage Displays'!$C$7*('1. Version 7 Dataset'!R1106+'3. Signage Displays'!$D$7)+'3. Signage Displays'!$E$7)+'3. Signage Displays'!$F$7</f>
        <v>102.90043041243354</v>
      </c>
      <c r="CY1106" s="28">
        <f t="shared" si="129"/>
        <v>1</v>
      </c>
    </row>
    <row r="1107" spans="1:103" s="17" customFormat="1" ht="19.5" customHeight="1">
      <c r="A1107" s="28">
        <v>125</v>
      </c>
      <c r="B1107" s="29" t="s">
        <v>2665</v>
      </c>
      <c r="C1107" s="29" t="s">
        <v>2677</v>
      </c>
      <c r="D1107" s="29" t="s">
        <v>2677</v>
      </c>
      <c r="E1107" s="29" t="s">
        <v>2667</v>
      </c>
      <c r="F1107" s="29" t="s">
        <v>2677</v>
      </c>
      <c r="G1107" s="29" t="s">
        <v>2677</v>
      </c>
      <c r="H1107" s="29"/>
      <c r="I1107" s="29" t="s">
        <v>554</v>
      </c>
      <c r="J1107" s="29" t="s">
        <v>79</v>
      </c>
      <c r="K1107" s="29"/>
      <c r="L1107" s="29" t="s">
        <v>80</v>
      </c>
      <c r="M1107" s="29"/>
      <c r="N1107" s="30">
        <v>1200</v>
      </c>
      <c r="O1107" s="30">
        <v>31.6</v>
      </c>
      <c r="P1107" s="30">
        <v>56.2</v>
      </c>
      <c r="Q1107" s="31">
        <v>64.5</v>
      </c>
      <c r="R1107" s="30">
        <v>1779.11</v>
      </c>
      <c r="S1107" s="30">
        <v>1.78</v>
      </c>
      <c r="T1107" s="30">
        <v>2160</v>
      </c>
      <c r="U1107" s="30">
        <v>3840</v>
      </c>
      <c r="V1107" s="32">
        <v>8.3000000000000007</v>
      </c>
      <c r="W1107" s="30">
        <v>4662</v>
      </c>
      <c r="X1107" s="30">
        <v>60</v>
      </c>
      <c r="Y1107" s="30">
        <v>32.9</v>
      </c>
      <c r="Z1107" s="29" t="s">
        <v>81</v>
      </c>
      <c r="AA1107" s="29" t="s">
        <v>86</v>
      </c>
      <c r="AB1107" s="29"/>
      <c r="AC1107" s="29"/>
      <c r="AD1107" s="29" t="s">
        <v>84</v>
      </c>
      <c r="AE1107" s="29" t="s">
        <v>83</v>
      </c>
      <c r="AF1107" s="29" t="s">
        <v>2678</v>
      </c>
      <c r="AG1107" s="29" t="s">
        <v>762</v>
      </c>
      <c r="AH1107" s="29" t="s">
        <v>2679</v>
      </c>
      <c r="AI1107" s="29" t="s">
        <v>2680</v>
      </c>
      <c r="AJ1107" s="29" t="s">
        <v>2681</v>
      </c>
      <c r="AK1107" s="29" t="s">
        <v>86</v>
      </c>
      <c r="AL1107" s="29" t="s">
        <v>87</v>
      </c>
      <c r="AM1107" s="29" t="s">
        <v>762</v>
      </c>
      <c r="AN1107" s="29" t="s">
        <v>2097</v>
      </c>
      <c r="AO1107" s="29" t="s">
        <v>514</v>
      </c>
      <c r="AP1107" s="29" t="s">
        <v>2682</v>
      </c>
      <c r="AQ1107" s="29" t="s">
        <v>96</v>
      </c>
      <c r="AR1107" s="29"/>
      <c r="AS1107" s="29" t="s">
        <v>84</v>
      </c>
      <c r="AT1107" s="29" t="s">
        <v>89</v>
      </c>
      <c r="AU1107" s="29"/>
      <c r="AV1107" s="29"/>
      <c r="AW1107" s="29" t="s">
        <v>84</v>
      </c>
      <c r="AX1107" s="29" t="s">
        <v>84</v>
      </c>
      <c r="AY1107" s="30">
        <v>350</v>
      </c>
      <c r="AZ1107" s="30">
        <v>348.5</v>
      </c>
      <c r="BA1107" s="30">
        <v>239.1</v>
      </c>
      <c r="BB1107" s="30">
        <v>239.1</v>
      </c>
      <c r="BC1107" s="29"/>
      <c r="BD1107" s="29"/>
      <c r="BE1107" s="30">
        <v>108.47</v>
      </c>
      <c r="BF1107" s="30">
        <v>135.5</v>
      </c>
      <c r="BG1107" s="30">
        <v>0.39</v>
      </c>
      <c r="BH1107" s="30">
        <v>0.35</v>
      </c>
      <c r="BI1107" s="30">
        <v>0.5</v>
      </c>
      <c r="BJ1107" s="30">
        <v>0</v>
      </c>
      <c r="BK1107" s="29"/>
      <c r="BL1107" s="29"/>
      <c r="BM1107" s="29"/>
      <c r="BN1107" s="29"/>
      <c r="BO1107" s="29"/>
      <c r="BP1107" s="30">
        <v>0</v>
      </c>
      <c r="BQ1107" s="30">
        <v>0.47</v>
      </c>
      <c r="BR1107" s="30">
        <v>0.44</v>
      </c>
      <c r="BS1107" s="30">
        <v>111.2</v>
      </c>
      <c r="BT1107" s="29"/>
      <c r="BU1107" s="29"/>
      <c r="BV1107" s="30">
        <v>0</v>
      </c>
      <c r="BW1107" s="28">
        <v>125</v>
      </c>
      <c r="BX1107" s="33">
        <f t="shared" si="124"/>
        <v>334.78967999999998</v>
      </c>
      <c r="BY1107" s="34">
        <f>IF(COUNTIF($G$2:G1107,G1107)=1,1,0)</f>
        <v>1</v>
      </c>
      <c r="BZ1107" s="34">
        <f t="shared" si="125"/>
        <v>2</v>
      </c>
      <c r="CA1107" s="28" t="s">
        <v>3405</v>
      </c>
      <c r="CB1107" s="34" t="b">
        <f t="shared" si="130"/>
        <v>0</v>
      </c>
      <c r="CC1107" s="34" t="b">
        <f t="shared" si="126"/>
        <v>0</v>
      </c>
      <c r="CD1107" s="34" t="b">
        <f t="array" ref="CD1107">ISNUMBER(SEARCH("Touch Screen",$AJ1107))</f>
        <v>1</v>
      </c>
      <c r="CE1107" s="34"/>
      <c r="CF1107" s="34"/>
      <c r="CG1107" s="32">
        <v>32.9</v>
      </c>
      <c r="CH1107" s="28">
        <v>1</v>
      </c>
      <c r="CI1107" s="33">
        <f>('2. AC Monitors'!$A$8*'1. Version 7 Dataset'!$R1107)+('1. Version 7 Dataset'!$V1107*'2. AC Monitors'!$B$8)+'2. AC Monitors'!$C$8</f>
        <v>259.91142000000002</v>
      </c>
      <c r="CJ1107" s="35">
        <f>BX1107-('2. AC Monitors'!$B$8*V1107)</f>
        <v>299.92967999999996</v>
      </c>
      <c r="CK1107" s="33">
        <f>IF($CH1107=0,CJ1107,CJ1107-('2. AC Monitors'!$A$15*'1. Version 7 Dataset'!$CG1107))</f>
        <v>295.32367999999997</v>
      </c>
      <c r="CL1107" s="33">
        <f>IF($CC1107=TRUE,'1. Version 7 Dataset'!CK1107-($CI1107*'2. AC Monitors'!$B$15),'1. Version 7 Dataset'!CK1107)</f>
        <v>295.32367999999997</v>
      </c>
      <c r="CM1107" s="33">
        <f>IF($CD1107=TRUE,CL1107-($CI1107*'2. AC Monitors'!$D$15),CL1107)</f>
        <v>256.33696699999996</v>
      </c>
      <c r="CN1107" s="33">
        <f>IF($CB1107=TRUE,CM1107-($CI1107*'2. AC Monitors'!$E$15),CM1107)</f>
        <v>256.33696699999996</v>
      </c>
      <c r="CO1107" s="33">
        <f>IF($CA1107="DC",CN1107+(CI1107*(1-'2. AC Monitors'!$D$21)),CN1107)</f>
        <v>256.33696699999996</v>
      </c>
      <c r="CP1107" s="35">
        <f>('2. AC Monitors'!$A$8*'1. Version 7 Dataset'!$R1107)+'2. AC Monitors'!$C$8</f>
        <v>225.05141999999998</v>
      </c>
      <c r="CQ1107" s="35">
        <f t="shared" si="127"/>
        <v>0</v>
      </c>
      <c r="CR1107" s="33">
        <f>(IF(CD1107=TRUE,CI1107+(CI1107*'2. AC Monitors'!$D$15),'1. Version 7 Dataset'!CI1107))*0.85</f>
        <v>254.06341305000001</v>
      </c>
      <c r="CS1107" s="35">
        <f t="shared" si="128"/>
        <v>0</v>
      </c>
      <c r="CT1107" s="35">
        <f>($AZ1107*$R1107*'3. Signage Displays'!$A$7)+'3. Signage Displays'!$B$7*TANH('3. Signage Displays'!$C$7*('1. Version 7 Dataset'!$R1107+'3. Signage Displays'!$D$7)+'3. Signage Displays'!$E$7)+'3. Signage Displays'!$F$7</f>
        <v>127.70122381243354</v>
      </c>
      <c r="CU1107" s="36">
        <f>($AZ1107*$R1107*'3. Signage Displays'!$A$7)</f>
        <v>24.8007934</v>
      </c>
      <c r="CV1107" s="37">
        <f>BE1107-(AZ1107*R1107*'3. Signage Displays'!$A$7)</f>
        <v>83.669206599999995</v>
      </c>
      <c r="CW1107" s="37">
        <f>IF(CC1107=TRUE,CV1107-(CT1107*'3. Signage Displays'!$A$12),CV1107)</f>
        <v>83.669206599999995</v>
      </c>
      <c r="CX1107" s="38">
        <f>'3. Signage Displays'!$B$7*TANH('3. Signage Displays'!$C$7*('1. Version 7 Dataset'!R1107+'3. Signage Displays'!$D$7)+'3. Signage Displays'!$E$7)+'3. Signage Displays'!$F$7</f>
        <v>102.90043041243354</v>
      </c>
      <c r="CY1107" s="28">
        <f t="shared" si="129"/>
        <v>1</v>
      </c>
    </row>
    <row r="1108" spans="1:103" s="17" customFormat="1" ht="19.5" customHeight="1">
      <c r="A1108" s="28">
        <v>126</v>
      </c>
      <c r="B1108" s="29" t="s">
        <v>1268</v>
      </c>
      <c r="C1108" s="29" t="s">
        <v>1462</v>
      </c>
      <c r="D1108" s="29" t="s">
        <v>1463</v>
      </c>
      <c r="E1108" s="29" t="s">
        <v>1271</v>
      </c>
      <c r="F1108" s="29" t="s">
        <v>1464</v>
      </c>
      <c r="G1108" s="29" t="s">
        <v>1463</v>
      </c>
      <c r="H1108" s="29"/>
      <c r="I1108" s="29" t="s">
        <v>554</v>
      </c>
      <c r="J1108" s="29" t="s">
        <v>88</v>
      </c>
      <c r="K1108" s="29"/>
      <c r="L1108" s="29" t="s">
        <v>80</v>
      </c>
      <c r="M1108" s="29"/>
      <c r="N1108" s="30">
        <v>1200</v>
      </c>
      <c r="O1108" s="30">
        <v>26.8</v>
      </c>
      <c r="P1108" s="30">
        <v>47.6</v>
      </c>
      <c r="Q1108" s="31">
        <v>54.6</v>
      </c>
      <c r="R1108" s="30">
        <v>1275.67</v>
      </c>
      <c r="S1108" s="30">
        <v>1.78</v>
      </c>
      <c r="T1108" s="30">
        <v>2160</v>
      </c>
      <c r="U1108" s="30">
        <v>3840</v>
      </c>
      <c r="V1108" s="32">
        <v>8.3000000000000007</v>
      </c>
      <c r="W1108" s="30">
        <v>6502</v>
      </c>
      <c r="X1108" s="30">
        <v>60</v>
      </c>
      <c r="Y1108" s="30">
        <v>31.1</v>
      </c>
      <c r="Z1108" s="29" t="s">
        <v>81</v>
      </c>
      <c r="AA1108" s="29" t="s">
        <v>86</v>
      </c>
      <c r="AB1108" s="29"/>
      <c r="AC1108" s="29"/>
      <c r="AD1108" s="29" t="s">
        <v>84</v>
      </c>
      <c r="AE1108" s="29" t="s">
        <v>83</v>
      </c>
      <c r="AF1108" s="29" t="s">
        <v>623</v>
      </c>
      <c r="AG1108" s="29" t="s">
        <v>182</v>
      </c>
      <c r="AH1108" s="29" t="s">
        <v>120</v>
      </c>
      <c r="AI1108" s="29"/>
      <c r="AJ1108" s="29" t="s">
        <v>120</v>
      </c>
      <c r="AK1108" s="29" t="s">
        <v>86</v>
      </c>
      <c r="AL1108" s="29" t="s">
        <v>87</v>
      </c>
      <c r="AM1108" s="29" t="s">
        <v>182</v>
      </c>
      <c r="AN1108" s="29" t="s">
        <v>86</v>
      </c>
      <c r="AO1108" s="29" t="s">
        <v>86</v>
      </c>
      <c r="AP1108" s="29" t="s">
        <v>86</v>
      </c>
      <c r="AQ1108" s="29" t="s">
        <v>96</v>
      </c>
      <c r="AR1108" s="29"/>
      <c r="AS1108" s="29" t="s">
        <v>84</v>
      </c>
      <c r="AT1108" s="29" t="s">
        <v>89</v>
      </c>
      <c r="AU1108" s="29"/>
      <c r="AV1108" s="30">
        <v>1</v>
      </c>
      <c r="AW1108" s="29" t="s">
        <v>84</v>
      </c>
      <c r="AX1108" s="29" t="s">
        <v>83</v>
      </c>
      <c r="AY1108" s="30">
        <v>350</v>
      </c>
      <c r="AZ1108" s="30">
        <v>384.9</v>
      </c>
      <c r="BA1108" s="30">
        <v>334.7</v>
      </c>
      <c r="BB1108" s="30">
        <v>334.7</v>
      </c>
      <c r="BC1108" s="29"/>
      <c r="BD1108" s="29"/>
      <c r="BE1108" s="30">
        <v>89.29</v>
      </c>
      <c r="BF1108" s="30">
        <v>114.7</v>
      </c>
      <c r="BG1108" s="30">
        <v>0.36</v>
      </c>
      <c r="BH1108" s="29"/>
      <c r="BI1108" s="30">
        <v>0.5</v>
      </c>
      <c r="BJ1108" s="29"/>
      <c r="BK1108" s="29"/>
      <c r="BL1108" s="29"/>
      <c r="BM1108" s="29"/>
      <c r="BN1108" s="29"/>
      <c r="BO1108" s="29"/>
      <c r="BP1108" s="29"/>
      <c r="BQ1108" s="30">
        <v>0.47</v>
      </c>
      <c r="BR1108" s="29"/>
      <c r="BS1108" s="30">
        <v>88.22</v>
      </c>
      <c r="BT1108" s="29"/>
      <c r="BU1108" s="29"/>
      <c r="BV1108" s="30">
        <v>0</v>
      </c>
      <c r="BW1108" s="28">
        <v>126</v>
      </c>
      <c r="BX1108" s="33">
        <f t="shared" si="124"/>
        <v>275.81297999999998</v>
      </c>
      <c r="BY1108" s="34">
        <f>IF(COUNTIF($G$2:G1108,G1108)=1,1,0)</f>
        <v>1</v>
      </c>
      <c r="BZ1108" s="34">
        <f t="shared" si="125"/>
        <v>2</v>
      </c>
      <c r="CA1108" s="28" t="s">
        <v>3405</v>
      </c>
      <c r="CB1108" s="34" t="b">
        <f t="shared" si="130"/>
        <v>0</v>
      </c>
      <c r="CC1108" s="34" t="b">
        <f t="shared" si="126"/>
        <v>0</v>
      </c>
      <c r="CD1108" s="34" t="b">
        <f t="array" ref="CD1108">ISNUMBER(SEARCH("Touch Screen",$AJ1108))</f>
        <v>0</v>
      </c>
      <c r="CE1108" s="34"/>
      <c r="CF1108" s="34"/>
      <c r="CG1108" s="32">
        <v>31.1</v>
      </c>
      <c r="CH1108" s="28">
        <v>0</v>
      </c>
      <c r="CI1108" s="33">
        <f>('2. AC Monitors'!$A$8*'1. Version 7 Dataset'!$R1108)+('1. Version 7 Dataset'!$V1108*'2. AC Monitors'!$B$8)+'2. AC Monitors'!$C$8</f>
        <v>198.49174000000002</v>
      </c>
      <c r="CJ1108" s="35">
        <f>BX1108-('2. AC Monitors'!$B$8*V1108)</f>
        <v>240.95297999999997</v>
      </c>
      <c r="CK1108" s="33">
        <f>IF($CH1108=0,CJ1108,CJ1108-('2. AC Monitors'!$A$15*'1. Version 7 Dataset'!$CG1108))</f>
        <v>240.95297999999997</v>
      </c>
      <c r="CL1108" s="33">
        <f>IF($CC1108=TRUE,'1. Version 7 Dataset'!CK1108-($CI1108*'2. AC Monitors'!$B$15),'1. Version 7 Dataset'!CK1108)</f>
        <v>240.95297999999997</v>
      </c>
      <c r="CM1108" s="33">
        <f>IF($CD1108=TRUE,CL1108-($CI1108*'2. AC Monitors'!$D$15),CL1108)</f>
        <v>240.95297999999997</v>
      </c>
      <c r="CN1108" s="33">
        <f>IF($CB1108=TRUE,CM1108-($CI1108*'2. AC Monitors'!$E$15),CM1108)</f>
        <v>240.95297999999997</v>
      </c>
      <c r="CO1108" s="33">
        <f>IF($CA1108="DC",CN1108+(CI1108*(1-'2. AC Monitors'!$D$21)),CN1108)</f>
        <v>240.95297999999997</v>
      </c>
      <c r="CP1108" s="35">
        <f>('2. AC Monitors'!$A$8*'1. Version 7 Dataset'!$R1108)+'2. AC Monitors'!$C$8</f>
        <v>163.63174000000001</v>
      </c>
      <c r="CQ1108" s="35">
        <f t="shared" si="127"/>
        <v>0</v>
      </c>
      <c r="CR1108" s="33">
        <f>(IF(CD1108=TRUE,CI1108+(CI1108*'2. AC Monitors'!$D$15),'1. Version 7 Dataset'!CI1108))*0.85</f>
        <v>168.71797900000001</v>
      </c>
      <c r="CS1108" s="35">
        <f t="shared" si="128"/>
        <v>0</v>
      </c>
      <c r="CT1108" s="35">
        <f>($AZ1108*$R1108*'3. Signage Displays'!$A$7)+'3. Signage Displays'!$B$7*TANH('3. Signage Displays'!$C$7*('1. Version 7 Dataset'!$R1108+'3. Signage Displays'!$D$7)+'3. Signage Displays'!$E$7)+'3. Signage Displays'!$F$7</f>
        <v>103.90108054815501</v>
      </c>
      <c r="CU1108" s="36">
        <f>($AZ1108*$R1108*'3. Signage Displays'!$A$7)</f>
        <v>19.640215319999999</v>
      </c>
      <c r="CV1108" s="37">
        <f>BE1108-(AZ1108*R1108*'3. Signage Displays'!$A$7)</f>
        <v>69.64978468000001</v>
      </c>
      <c r="CW1108" s="37">
        <f>IF(CC1108=TRUE,CV1108-(CT1108*'3. Signage Displays'!$A$12),CV1108)</f>
        <v>69.64978468000001</v>
      </c>
      <c r="CX1108" s="38">
        <f>'3. Signage Displays'!$B$7*TANH('3. Signage Displays'!$C$7*('1. Version 7 Dataset'!R1108+'3. Signage Displays'!$D$7)+'3. Signage Displays'!$E$7)+'3. Signage Displays'!$F$7</f>
        <v>84.260865228155012</v>
      </c>
      <c r="CY1108" s="28">
        <f t="shared" si="129"/>
        <v>1</v>
      </c>
    </row>
    <row r="1109" spans="1:103" s="17" customFormat="1" ht="19.5" customHeight="1">
      <c r="A1109" s="28">
        <v>154</v>
      </c>
      <c r="B1109" s="29" t="s">
        <v>2820</v>
      </c>
      <c r="C1109" s="29" t="s">
        <v>2850</v>
      </c>
      <c r="D1109" s="29" t="s">
        <v>2849</v>
      </c>
      <c r="E1109" s="29" t="s">
        <v>2824</v>
      </c>
      <c r="F1109" s="29" t="s">
        <v>2850</v>
      </c>
      <c r="G1109" s="29" t="s">
        <v>2849</v>
      </c>
      <c r="H1109" s="29" t="s">
        <v>2851</v>
      </c>
      <c r="I1109" s="29" t="s">
        <v>554</v>
      </c>
      <c r="J1109" s="29" t="s">
        <v>79</v>
      </c>
      <c r="K1109" s="29"/>
      <c r="L1109" s="29" t="s">
        <v>80</v>
      </c>
      <c r="M1109" s="29"/>
      <c r="N1109" s="30">
        <v>5000</v>
      </c>
      <c r="O1109" s="30">
        <v>42</v>
      </c>
      <c r="P1109" s="30">
        <v>74.8</v>
      </c>
      <c r="Q1109" s="31">
        <v>85.7</v>
      </c>
      <c r="R1109" s="30">
        <v>3139.5</v>
      </c>
      <c r="S1109" s="30">
        <v>1.78</v>
      </c>
      <c r="T1109" s="30">
        <v>2160</v>
      </c>
      <c r="U1109" s="30">
        <v>3840</v>
      </c>
      <c r="V1109" s="32">
        <v>8.3000000000000007</v>
      </c>
      <c r="W1109" s="30">
        <v>2642</v>
      </c>
      <c r="X1109" s="30">
        <v>60</v>
      </c>
      <c r="Y1109" s="30">
        <v>72</v>
      </c>
      <c r="Z1109" s="29" t="s">
        <v>86</v>
      </c>
      <c r="AA1109" s="29" t="s">
        <v>86</v>
      </c>
      <c r="AB1109" s="29"/>
      <c r="AC1109" s="29"/>
      <c r="AD1109" s="29" t="s">
        <v>84</v>
      </c>
      <c r="AE1109" s="29" t="s">
        <v>83</v>
      </c>
      <c r="AF1109" s="29" t="s">
        <v>2835</v>
      </c>
      <c r="AG1109" s="29" t="s">
        <v>2843</v>
      </c>
      <c r="AH1109" s="29" t="s">
        <v>2852</v>
      </c>
      <c r="AI1109" s="29"/>
      <c r="AJ1109" s="29" t="s">
        <v>2837</v>
      </c>
      <c r="AK1109" s="29" t="s">
        <v>2838</v>
      </c>
      <c r="AL1109" s="29" t="s">
        <v>87</v>
      </c>
      <c r="AM1109" s="29" t="s">
        <v>2843</v>
      </c>
      <c r="AN1109" s="29" t="s">
        <v>86</v>
      </c>
      <c r="AO1109" s="29" t="s">
        <v>86</v>
      </c>
      <c r="AP1109" s="29" t="s">
        <v>2839</v>
      </c>
      <c r="AQ1109" s="29" t="s">
        <v>96</v>
      </c>
      <c r="AR1109" s="29"/>
      <c r="AS1109" s="29" t="s">
        <v>84</v>
      </c>
      <c r="AT1109" s="29" t="s">
        <v>2829</v>
      </c>
      <c r="AU1109" s="29"/>
      <c r="AV1109" s="30">
        <v>60</v>
      </c>
      <c r="AW1109" s="29" t="s">
        <v>84</v>
      </c>
      <c r="AX1109" s="29" t="s">
        <v>84</v>
      </c>
      <c r="AY1109" s="30">
        <v>360</v>
      </c>
      <c r="AZ1109" s="30">
        <v>373</v>
      </c>
      <c r="BA1109" s="30">
        <v>259.8</v>
      </c>
      <c r="BB1109" s="30">
        <v>237.8</v>
      </c>
      <c r="BC1109" s="29"/>
      <c r="BD1109" s="29"/>
      <c r="BE1109" s="30">
        <v>159.5</v>
      </c>
      <c r="BF1109" s="30">
        <v>170.1</v>
      </c>
      <c r="BG1109" s="30">
        <v>1.84</v>
      </c>
      <c r="BH1109" s="30">
        <v>1.49</v>
      </c>
      <c r="BI1109" s="30">
        <v>3.8</v>
      </c>
      <c r="BJ1109" s="30">
        <v>0</v>
      </c>
      <c r="BK1109" s="29"/>
      <c r="BL1109" s="29"/>
      <c r="BM1109" s="29"/>
      <c r="BN1109" s="29"/>
      <c r="BO1109" s="29"/>
      <c r="BP1109" s="30">
        <v>0</v>
      </c>
      <c r="BQ1109" s="30">
        <v>1.97</v>
      </c>
      <c r="BR1109" s="30">
        <v>1.64</v>
      </c>
      <c r="BS1109" s="30">
        <v>159.46</v>
      </c>
      <c r="BT1109" s="29"/>
      <c r="BU1109" s="29"/>
      <c r="BV1109" s="30">
        <v>0</v>
      </c>
      <c r="BW1109" s="28">
        <v>154</v>
      </c>
      <c r="BX1109" s="33">
        <f t="shared" si="124"/>
        <v>499.50395999999995</v>
      </c>
      <c r="BY1109" s="34">
        <f>IF(COUNTIF($G$2:G1109,G1109)=1,1,0)</f>
        <v>1</v>
      </c>
      <c r="BZ1109" s="34">
        <f t="shared" si="125"/>
        <v>2</v>
      </c>
      <c r="CA1109" s="28" t="s">
        <v>3405</v>
      </c>
      <c r="CB1109" s="34" t="b">
        <f t="shared" si="130"/>
        <v>0</v>
      </c>
      <c r="CC1109" s="34" t="b">
        <f t="shared" si="126"/>
        <v>0</v>
      </c>
      <c r="CD1109" s="34" t="b">
        <f t="array" ref="CD1109">ISNUMBER(SEARCH("Touch Screen",$AJ1109))</f>
        <v>1</v>
      </c>
      <c r="CE1109" s="34"/>
      <c r="CF1109" s="34"/>
      <c r="CG1109" s="32">
        <v>72</v>
      </c>
      <c r="CH1109" s="28">
        <v>0</v>
      </c>
      <c r="CI1109" s="33">
        <f>('2. AC Monitors'!$A$8*'1. Version 7 Dataset'!$R1109)+('1. Version 7 Dataset'!$V1109*'2. AC Monitors'!$B$8)+'2. AC Monitors'!$C$8</f>
        <v>425.87900000000002</v>
      </c>
      <c r="CJ1109" s="35">
        <f>BX1109-('2. AC Monitors'!$B$8*V1109)</f>
        <v>464.64395999999994</v>
      </c>
      <c r="CK1109" s="33">
        <f>IF($CH1109=0,CJ1109,CJ1109-('2. AC Monitors'!$A$15*'1. Version 7 Dataset'!$CG1109))</f>
        <v>464.64395999999994</v>
      </c>
      <c r="CL1109" s="33">
        <f>IF($CC1109=TRUE,'1. Version 7 Dataset'!CK1109-($CI1109*'2. AC Monitors'!$B$15),'1. Version 7 Dataset'!CK1109)</f>
        <v>464.64395999999994</v>
      </c>
      <c r="CM1109" s="33">
        <f>IF($CD1109=TRUE,CL1109-($CI1109*'2. AC Monitors'!$D$15),CL1109)</f>
        <v>400.76210999999995</v>
      </c>
      <c r="CN1109" s="33">
        <f>IF($CB1109=TRUE,CM1109-($CI1109*'2. AC Monitors'!$E$15),CM1109)</f>
        <v>400.76210999999995</v>
      </c>
      <c r="CO1109" s="33">
        <f>IF($CA1109="DC",CN1109+(CI1109*(1-'2. AC Monitors'!$D$21)),CN1109)</f>
        <v>400.76210999999995</v>
      </c>
      <c r="CP1109" s="35">
        <f>('2. AC Monitors'!$A$8*'1. Version 7 Dataset'!$R1109)+'2. AC Monitors'!$C$8</f>
        <v>391.01900000000001</v>
      </c>
      <c r="CQ1109" s="35">
        <f t="shared" si="127"/>
        <v>0</v>
      </c>
      <c r="CR1109" s="33">
        <f>(IF(CD1109=TRUE,CI1109+(CI1109*'2. AC Monitors'!$D$15),'1. Version 7 Dataset'!CI1109))*0.85</f>
        <v>416.29672249999999</v>
      </c>
      <c r="CS1109" s="35">
        <f t="shared" si="128"/>
        <v>0</v>
      </c>
      <c r="CT1109" s="35">
        <f>($AZ1109*$R1109*'3. Signage Displays'!$A$7)+'3. Signage Displays'!$B$7*TANH('3. Signage Displays'!$C$7*('1. Version 7 Dataset'!$R1109+'3. Signage Displays'!$D$7)+'3. Signage Displays'!$E$7)+'3. Signage Displays'!$F$7</f>
        <v>176.08715628764043</v>
      </c>
      <c r="CU1109" s="36">
        <f>($AZ1109*$R1109*'3. Signage Displays'!$A$7)</f>
        <v>46.841340000000002</v>
      </c>
      <c r="CV1109" s="37">
        <f>BE1109-(AZ1109*R1109*'3. Signage Displays'!$A$7)</f>
        <v>112.65866</v>
      </c>
      <c r="CW1109" s="37">
        <f>IF(CC1109=TRUE,CV1109-(CT1109*'3. Signage Displays'!$A$12),CV1109)</f>
        <v>112.65866</v>
      </c>
      <c r="CX1109" s="38">
        <f>'3. Signage Displays'!$B$7*TANH('3. Signage Displays'!$C$7*('1. Version 7 Dataset'!R1109+'3. Signage Displays'!$D$7)+'3. Signage Displays'!$E$7)+'3. Signage Displays'!$F$7</f>
        <v>129.24581628764042</v>
      </c>
      <c r="CY1109" s="28">
        <f t="shared" si="129"/>
        <v>1</v>
      </c>
    </row>
    <row r="1110" spans="1:103" s="17" customFormat="1" ht="19.5" customHeight="1">
      <c r="A1110" s="28">
        <v>164</v>
      </c>
      <c r="B1110" s="29" t="s">
        <v>2231</v>
      </c>
      <c r="C1110" s="29" t="s">
        <v>2491</v>
      </c>
      <c r="D1110" s="29" t="s">
        <v>2491</v>
      </c>
      <c r="E1110" s="29" t="s">
        <v>2234</v>
      </c>
      <c r="F1110" s="29" t="s">
        <v>2491</v>
      </c>
      <c r="G1110" s="29" t="s">
        <v>2491</v>
      </c>
      <c r="H1110" s="29"/>
      <c r="I1110" s="29" t="s">
        <v>554</v>
      </c>
      <c r="J1110" s="29" t="s">
        <v>88</v>
      </c>
      <c r="K1110" s="29" t="s">
        <v>158</v>
      </c>
      <c r="L1110" s="29" t="s">
        <v>80</v>
      </c>
      <c r="M1110" s="29" t="s">
        <v>105</v>
      </c>
      <c r="N1110" s="30">
        <v>1200</v>
      </c>
      <c r="O1110" s="30">
        <v>23.8</v>
      </c>
      <c r="P1110" s="30">
        <v>42.3</v>
      </c>
      <c r="Q1110" s="31">
        <v>48.5</v>
      </c>
      <c r="R1110" s="30">
        <v>1005.27</v>
      </c>
      <c r="S1110" s="30">
        <v>1.78</v>
      </c>
      <c r="T1110" s="30">
        <v>2160</v>
      </c>
      <c r="U1110" s="30">
        <v>3840</v>
      </c>
      <c r="V1110" s="32">
        <v>8.3000000000000007</v>
      </c>
      <c r="W1110" s="30">
        <v>8251</v>
      </c>
      <c r="X1110" s="30">
        <v>60</v>
      </c>
      <c r="Y1110" s="30">
        <v>33.299999999999997</v>
      </c>
      <c r="Z1110" s="29" t="s">
        <v>86</v>
      </c>
      <c r="AA1110" s="29" t="s">
        <v>86</v>
      </c>
      <c r="AB1110" s="29"/>
      <c r="AC1110" s="29"/>
      <c r="AD1110" s="29" t="s">
        <v>84</v>
      </c>
      <c r="AE1110" s="29" t="s">
        <v>83</v>
      </c>
      <c r="AF1110" s="29" t="s">
        <v>2492</v>
      </c>
      <c r="AG1110" s="29" t="s">
        <v>2493</v>
      </c>
      <c r="AH1110" s="29" t="s">
        <v>759</v>
      </c>
      <c r="AI1110" s="29" t="s">
        <v>105</v>
      </c>
      <c r="AJ1110" s="29" t="s">
        <v>759</v>
      </c>
      <c r="AK1110" s="29" t="s">
        <v>86</v>
      </c>
      <c r="AL1110" s="29" t="s">
        <v>102</v>
      </c>
      <c r="AM1110" s="29" t="s">
        <v>2493</v>
      </c>
      <c r="AN1110" s="29" t="s">
        <v>86</v>
      </c>
      <c r="AO1110" s="29" t="s">
        <v>86</v>
      </c>
      <c r="AP1110" s="29" t="s">
        <v>563</v>
      </c>
      <c r="AQ1110" s="29" t="s">
        <v>96</v>
      </c>
      <c r="AR1110" s="29" t="s">
        <v>105</v>
      </c>
      <c r="AS1110" s="29" t="s">
        <v>84</v>
      </c>
      <c r="AT1110" s="29" t="s">
        <v>89</v>
      </c>
      <c r="AU1110" s="29" t="s">
        <v>105</v>
      </c>
      <c r="AV1110" s="30">
        <v>5</v>
      </c>
      <c r="AW1110" s="29" t="s">
        <v>84</v>
      </c>
      <c r="AX1110" s="29" t="s">
        <v>84</v>
      </c>
      <c r="AY1110" s="30">
        <v>350</v>
      </c>
      <c r="AZ1110" s="30">
        <v>331</v>
      </c>
      <c r="BA1110" s="30">
        <v>302</v>
      </c>
      <c r="BB1110" s="30">
        <v>227.5</v>
      </c>
      <c r="BC1110" s="29"/>
      <c r="BD1110" s="29"/>
      <c r="BE1110" s="30">
        <v>93.43</v>
      </c>
      <c r="BF1110" s="30">
        <v>95.2</v>
      </c>
      <c r="BG1110" s="30">
        <v>0.37</v>
      </c>
      <c r="BH1110" s="30">
        <v>0.37</v>
      </c>
      <c r="BI1110" s="30">
        <v>3.5</v>
      </c>
      <c r="BJ1110" s="30">
        <v>0</v>
      </c>
      <c r="BK1110" s="29"/>
      <c r="BL1110" s="29"/>
      <c r="BM1110" s="29"/>
      <c r="BN1110" s="29"/>
      <c r="BO1110" s="29"/>
      <c r="BP1110" s="30">
        <v>0</v>
      </c>
      <c r="BQ1110" s="30">
        <v>0.43</v>
      </c>
      <c r="BR1110" s="30">
        <v>0.43</v>
      </c>
      <c r="BS1110" s="30">
        <v>92.82</v>
      </c>
      <c r="BT1110" s="29"/>
      <c r="BU1110" s="29"/>
      <c r="BV1110" s="30">
        <v>0</v>
      </c>
      <c r="BW1110" s="28">
        <v>164</v>
      </c>
      <c r="BX1110" s="33">
        <f t="shared" si="124"/>
        <v>288.56315999999993</v>
      </c>
      <c r="BY1110" s="34">
        <f>IF(COUNTIF($G$2:G1110,G1110)=1,1,0)</f>
        <v>1</v>
      </c>
      <c r="BZ1110" s="34">
        <f t="shared" si="125"/>
        <v>2</v>
      </c>
      <c r="CA1110" s="28" t="s">
        <v>3405</v>
      </c>
      <c r="CB1110" s="34" t="b">
        <f t="shared" si="130"/>
        <v>0</v>
      </c>
      <c r="CC1110" s="34" t="b">
        <f t="shared" si="126"/>
        <v>0</v>
      </c>
      <c r="CD1110" s="34" t="b">
        <f t="array" ref="CD1110">ISNUMBER(SEARCH("Touch Screen",$AJ1110))</f>
        <v>0</v>
      </c>
      <c r="CE1110" s="34"/>
      <c r="CF1110" s="34"/>
      <c r="CG1110" s="32">
        <v>33.299999999999997</v>
      </c>
      <c r="CH1110" s="28">
        <v>1</v>
      </c>
      <c r="CI1110" s="33">
        <f>('2. AC Monitors'!$A$8*'1. Version 7 Dataset'!$R1110)+('1. Version 7 Dataset'!$V1110*'2. AC Monitors'!$B$8)+'2. AC Monitors'!$C$8</f>
        <v>165.50294</v>
      </c>
      <c r="CJ1110" s="35">
        <f>BX1110-('2. AC Monitors'!$B$8*V1110)</f>
        <v>253.70315999999991</v>
      </c>
      <c r="CK1110" s="33">
        <f>IF($CH1110=0,CJ1110,CJ1110-('2. AC Monitors'!$A$15*'1. Version 7 Dataset'!$CG1110))</f>
        <v>249.04115999999991</v>
      </c>
      <c r="CL1110" s="33">
        <f>IF($CC1110=TRUE,'1. Version 7 Dataset'!CK1110-($CI1110*'2. AC Monitors'!$B$15),'1. Version 7 Dataset'!CK1110)</f>
        <v>249.04115999999991</v>
      </c>
      <c r="CM1110" s="33">
        <f>IF($CD1110=TRUE,CL1110-($CI1110*'2. AC Monitors'!$D$15),CL1110)</f>
        <v>249.04115999999991</v>
      </c>
      <c r="CN1110" s="33">
        <f>IF($CB1110=TRUE,CM1110-($CI1110*'2. AC Monitors'!$E$15),CM1110)</f>
        <v>249.04115999999991</v>
      </c>
      <c r="CO1110" s="33">
        <f>IF($CA1110="DC",CN1110+(CI1110*(1-'2. AC Monitors'!$D$21)),CN1110)</f>
        <v>249.04115999999991</v>
      </c>
      <c r="CP1110" s="35">
        <f>('2. AC Monitors'!$A$8*'1. Version 7 Dataset'!$R1110)+'2. AC Monitors'!$C$8</f>
        <v>130.64294000000001</v>
      </c>
      <c r="CQ1110" s="35">
        <f t="shared" si="127"/>
        <v>0</v>
      </c>
      <c r="CR1110" s="33">
        <f>(IF(CD1110=TRUE,CI1110+(CI1110*'2. AC Monitors'!$D$15),'1. Version 7 Dataset'!CI1110))*0.85</f>
        <v>140.67749899999998</v>
      </c>
      <c r="CS1110" s="35">
        <f t="shared" si="128"/>
        <v>0</v>
      </c>
      <c r="CT1110" s="35">
        <f>($AZ1110*$R1110*'3. Signage Displays'!$A$7)+'3. Signage Displays'!$B$7*TANH('3. Signage Displays'!$C$7*('1. Version 7 Dataset'!$R1110+'3. Signage Displays'!$D$7)+'3. Signage Displays'!$E$7)+'3. Signage Displays'!$F$7</f>
        <v>85.177299564279622</v>
      </c>
      <c r="CU1110" s="36">
        <f>($AZ1110*$R1110*'3. Signage Displays'!$A$7)</f>
        <v>13.309774800000001</v>
      </c>
      <c r="CV1110" s="37">
        <f>BE1110-(AZ1110*R1110*'3. Signage Displays'!$A$7)</f>
        <v>80.120225200000007</v>
      </c>
      <c r="CW1110" s="37">
        <f>IF(CC1110=TRUE,CV1110-(CT1110*'3. Signage Displays'!$A$12),CV1110)</f>
        <v>80.120225200000007</v>
      </c>
      <c r="CX1110" s="38">
        <f>'3. Signage Displays'!$B$7*TANH('3. Signage Displays'!$C$7*('1. Version 7 Dataset'!R1110+'3. Signage Displays'!$D$7)+'3. Signage Displays'!$E$7)+'3. Signage Displays'!$F$7</f>
        <v>71.867524764279622</v>
      </c>
      <c r="CY1110" s="28">
        <f t="shared" si="129"/>
        <v>0</v>
      </c>
    </row>
    <row r="1111" spans="1:103" s="17" customFormat="1" ht="19.5" customHeight="1">
      <c r="A1111" s="28">
        <v>178</v>
      </c>
      <c r="B1111" s="29" t="s">
        <v>2820</v>
      </c>
      <c r="C1111" s="29" t="s">
        <v>2846</v>
      </c>
      <c r="D1111" s="29" t="s">
        <v>2845</v>
      </c>
      <c r="E1111" s="29" t="s">
        <v>2824</v>
      </c>
      <c r="F1111" s="29" t="s">
        <v>2846</v>
      </c>
      <c r="G1111" s="29" t="s">
        <v>2845</v>
      </c>
      <c r="H1111" s="29" t="s">
        <v>2847</v>
      </c>
      <c r="I1111" s="29" t="s">
        <v>554</v>
      </c>
      <c r="J1111" s="29" t="s">
        <v>100</v>
      </c>
      <c r="K1111" s="29"/>
      <c r="L1111" s="29" t="s">
        <v>80</v>
      </c>
      <c r="M1111" s="29"/>
      <c r="N1111" s="30">
        <v>4000</v>
      </c>
      <c r="O1111" s="30">
        <v>36.6</v>
      </c>
      <c r="P1111" s="30">
        <v>65</v>
      </c>
      <c r="Q1111" s="31">
        <v>74.599999999999994</v>
      </c>
      <c r="R1111" s="30">
        <v>2380.63</v>
      </c>
      <c r="S1111" s="30">
        <v>1.78</v>
      </c>
      <c r="T1111" s="30">
        <v>2160</v>
      </c>
      <c r="U1111" s="30">
        <v>3840</v>
      </c>
      <c r="V1111" s="32">
        <v>8.3000000000000007</v>
      </c>
      <c r="W1111" s="30">
        <v>3484</v>
      </c>
      <c r="X1111" s="30">
        <v>60</v>
      </c>
      <c r="Y1111" s="30">
        <v>88</v>
      </c>
      <c r="Z1111" s="29" t="s">
        <v>86</v>
      </c>
      <c r="AA1111" s="29" t="s">
        <v>86</v>
      </c>
      <c r="AB1111" s="29"/>
      <c r="AC1111" s="30">
        <v>89</v>
      </c>
      <c r="AD1111" s="29" t="s">
        <v>84</v>
      </c>
      <c r="AE1111" s="29" t="s">
        <v>83</v>
      </c>
      <c r="AF1111" s="29" t="s">
        <v>2826</v>
      </c>
      <c r="AG1111" s="29" t="s">
        <v>2827</v>
      </c>
      <c r="AH1111" s="29" t="s">
        <v>2828</v>
      </c>
      <c r="AI1111" s="29"/>
      <c r="AJ1111" s="29" t="s">
        <v>760</v>
      </c>
      <c r="AK1111" s="29" t="s">
        <v>761</v>
      </c>
      <c r="AL1111" s="29" t="s">
        <v>87</v>
      </c>
      <c r="AM1111" s="29" t="s">
        <v>2827</v>
      </c>
      <c r="AN1111" s="29" t="s">
        <v>86</v>
      </c>
      <c r="AO1111" s="29" t="s">
        <v>86</v>
      </c>
      <c r="AP1111" s="29" t="s">
        <v>86</v>
      </c>
      <c r="AQ1111" s="29" t="s">
        <v>96</v>
      </c>
      <c r="AR1111" s="29"/>
      <c r="AS1111" s="29" t="s">
        <v>84</v>
      </c>
      <c r="AT1111" s="29" t="s">
        <v>2829</v>
      </c>
      <c r="AU1111" s="29"/>
      <c r="AV1111" s="30">
        <v>60</v>
      </c>
      <c r="AW1111" s="29" t="s">
        <v>84</v>
      </c>
      <c r="AX1111" s="29" t="s">
        <v>84</v>
      </c>
      <c r="AY1111" s="30">
        <v>420</v>
      </c>
      <c r="AZ1111" s="30">
        <v>415.5</v>
      </c>
      <c r="BA1111" s="30">
        <v>322</v>
      </c>
      <c r="BB1111" s="30">
        <v>278.39999999999998</v>
      </c>
      <c r="BC1111" s="29"/>
      <c r="BD1111" s="29"/>
      <c r="BE1111" s="30">
        <v>127.8</v>
      </c>
      <c r="BF1111" s="30">
        <v>158.9</v>
      </c>
      <c r="BG1111" s="30">
        <v>1.71</v>
      </c>
      <c r="BH1111" s="30">
        <v>1.71</v>
      </c>
      <c r="BI1111" s="30">
        <v>2.2999999999999998</v>
      </c>
      <c r="BJ1111" s="30">
        <v>0</v>
      </c>
      <c r="BK1111" s="29"/>
      <c r="BL1111" s="29"/>
      <c r="BM1111" s="29"/>
      <c r="BN1111" s="29"/>
      <c r="BO1111" s="29"/>
      <c r="BP1111" s="30">
        <v>0</v>
      </c>
      <c r="BQ1111" s="30">
        <v>1.95</v>
      </c>
      <c r="BR1111" s="30">
        <v>1.95</v>
      </c>
      <c r="BS1111" s="30">
        <v>127.04</v>
      </c>
      <c r="BT1111" s="29"/>
      <c r="BU1111" s="29"/>
      <c r="BV1111" s="30">
        <v>0</v>
      </c>
      <c r="BW1111" s="28">
        <v>178</v>
      </c>
      <c r="BX1111" s="33">
        <f t="shared" si="124"/>
        <v>401.57153999999997</v>
      </c>
      <c r="BY1111" s="34">
        <f>IF(COUNTIF($G$2:G1111,G1111)=1,1,0)</f>
        <v>1</v>
      </c>
      <c r="BZ1111" s="34">
        <f t="shared" si="125"/>
        <v>2</v>
      </c>
      <c r="CA1111" s="28" t="s">
        <v>3405</v>
      </c>
      <c r="CB1111" s="34" t="b">
        <f t="shared" si="130"/>
        <v>0</v>
      </c>
      <c r="CC1111" s="34" t="b">
        <f t="shared" si="126"/>
        <v>0</v>
      </c>
      <c r="CD1111" s="34" t="b">
        <f t="array" ref="CD1111">ISNUMBER(SEARCH("Touch Screen",$AJ1111))</f>
        <v>1</v>
      </c>
      <c r="CE1111" s="34"/>
      <c r="CF1111" s="34"/>
      <c r="CG1111" s="32">
        <v>88</v>
      </c>
      <c r="CH1111" s="28">
        <v>0</v>
      </c>
      <c r="CI1111" s="33">
        <f>('2. AC Monitors'!$A$8*'1. Version 7 Dataset'!$R1111)+('1. Version 7 Dataset'!$V1111*'2. AC Monitors'!$B$8)+'2. AC Monitors'!$C$8</f>
        <v>333.29686000000004</v>
      </c>
      <c r="CJ1111" s="35">
        <f>BX1111-('2. AC Monitors'!$B$8*V1111)</f>
        <v>366.71153999999996</v>
      </c>
      <c r="CK1111" s="33">
        <f>IF($CH1111=0,CJ1111,CJ1111-('2. AC Monitors'!$A$15*'1. Version 7 Dataset'!$CG1111))</f>
        <v>366.71153999999996</v>
      </c>
      <c r="CL1111" s="33">
        <f>IF($CC1111=TRUE,'1. Version 7 Dataset'!CK1111-($CI1111*'2. AC Monitors'!$B$15),'1. Version 7 Dataset'!CK1111)</f>
        <v>366.71153999999996</v>
      </c>
      <c r="CM1111" s="33">
        <f>IF($CD1111=TRUE,CL1111-($CI1111*'2. AC Monitors'!$D$15),CL1111)</f>
        <v>316.71701099999996</v>
      </c>
      <c r="CN1111" s="33">
        <f>IF($CB1111=TRUE,CM1111-($CI1111*'2. AC Monitors'!$E$15),CM1111)</f>
        <v>316.71701099999996</v>
      </c>
      <c r="CO1111" s="33">
        <f>IF($CA1111="DC",CN1111+(CI1111*(1-'2. AC Monitors'!$D$21)),CN1111)</f>
        <v>316.71701099999996</v>
      </c>
      <c r="CP1111" s="35">
        <f>('2. AC Monitors'!$A$8*'1. Version 7 Dataset'!$R1111)+'2. AC Monitors'!$C$8</f>
        <v>298.43686000000002</v>
      </c>
      <c r="CQ1111" s="35">
        <f t="shared" si="127"/>
        <v>0</v>
      </c>
      <c r="CR1111" s="33">
        <f>(IF(CD1111=TRUE,CI1111+(CI1111*'2. AC Monitors'!$D$15),'1. Version 7 Dataset'!CI1111))*0.85</f>
        <v>325.79768065000002</v>
      </c>
      <c r="CS1111" s="35">
        <f t="shared" si="128"/>
        <v>0</v>
      </c>
      <c r="CT1111" s="35">
        <f>($AZ1111*$R1111*'3. Signage Displays'!$A$7)+'3. Signage Displays'!$B$7*TANH('3. Signage Displays'!$C$7*('1. Version 7 Dataset'!$R1111+'3. Signage Displays'!$D$7)+'3. Signage Displays'!$E$7)+'3. Signage Displays'!$F$7</f>
        <v>157.70907904972449</v>
      </c>
      <c r="CU1111" s="36">
        <f>($AZ1111*$R1111*'3. Signage Displays'!$A$7)</f>
        <v>39.566070600000003</v>
      </c>
      <c r="CV1111" s="37">
        <f>BE1111-(AZ1111*R1111*'3. Signage Displays'!$A$7)</f>
        <v>88.233929399999994</v>
      </c>
      <c r="CW1111" s="37">
        <f>IF(CC1111=TRUE,CV1111-(CT1111*'3. Signage Displays'!$A$12),CV1111)</f>
        <v>88.233929399999994</v>
      </c>
      <c r="CX1111" s="38">
        <f>'3. Signage Displays'!$B$7*TANH('3. Signage Displays'!$C$7*('1. Version 7 Dataset'!R1111+'3. Signage Displays'!$D$7)+'3. Signage Displays'!$E$7)+'3. Signage Displays'!$F$7</f>
        <v>118.14300844972448</v>
      </c>
      <c r="CY1111" s="28">
        <f t="shared" si="129"/>
        <v>1</v>
      </c>
    </row>
    <row r="1112" spans="1:103" s="17" customFormat="1" ht="19.5" customHeight="1">
      <c r="A1112" s="28">
        <v>180</v>
      </c>
      <c r="B1112" s="29" t="s">
        <v>1871</v>
      </c>
      <c r="C1112" s="29" t="s">
        <v>2197</v>
      </c>
      <c r="D1112" s="29" t="s">
        <v>2198</v>
      </c>
      <c r="E1112" s="29" t="s">
        <v>1873</v>
      </c>
      <c r="F1112" s="29" t="s">
        <v>2197</v>
      </c>
      <c r="G1112" s="29" t="s">
        <v>2198</v>
      </c>
      <c r="H1112" s="29" t="s">
        <v>2199</v>
      </c>
      <c r="I1112" s="29" t="s">
        <v>554</v>
      </c>
      <c r="J1112" s="29" t="s">
        <v>79</v>
      </c>
      <c r="K1112" s="29"/>
      <c r="L1112" s="29" t="s">
        <v>80</v>
      </c>
      <c r="M1112" s="29"/>
      <c r="N1112" s="30">
        <v>1000</v>
      </c>
      <c r="O1112" s="30">
        <v>26.8</v>
      </c>
      <c r="P1112" s="30">
        <v>47.6</v>
      </c>
      <c r="Q1112" s="31">
        <v>54.6</v>
      </c>
      <c r="R1112" s="30">
        <v>1275.67</v>
      </c>
      <c r="S1112" s="30">
        <v>1.78</v>
      </c>
      <c r="T1112" s="30">
        <v>2160</v>
      </c>
      <c r="U1112" s="30">
        <v>3840</v>
      </c>
      <c r="V1112" s="32">
        <v>8.3000000000000007</v>
      </c>
      <c r="W1112" s="30">
        <v>6502</v>
      </c>
      <c r="X1112" s="30">
        <v>60</v>
      </c>
      <c r="Y1112" s="30">
        <v>68</v>
      </c>
      <c r="Z1112" s="29" t="s">
        <v>150</v>
      </c>
      <c r="AA1112" s="29" t="s">
        <v>86</v>
      </c>
      <c r="AB1112" s="29"/>
      <c r="AC1112" s="29"/>
      <c r="AD1112" s="29" t="s">
        <v>84</v>
      </c>
      <c r="AE1112" s="29" t="s">
        <v>83</v>
      </c>
      <c r="AF1112" s="29" t="s">
        <v>2200</v>
      </c>
      <c r="AG1112" s="29" t="s">
        <v>1896</v>
      </c>
      <c r="AH1112" s="29" t="s">
        <v>2035</v>
      </c>
      <c r="AI1112" s="29"/>
      <c r="AJ1112" s="29" t="s">
        <v>737</v>
      </c>
      <c r="AK1112" s="29" t="s">
        <v>737</v>
      </c>
      <c r="AL1112" s="29" t="s">
        <v>762</v>
      </c>
      <c r="AM1112" s="29" t="s">
        <v>1896</v>
      </c>
      <c r="AN1112" s="29" t="s">
        <v>86</v>
      </c>
      <c r="AO1112" s="29" t="s">
        <v>86</v>
      </c>
      <c r="AP1112" s="29" t="s">
        <v>563</v>
      </c>
      <c r="AQ1112" s="29" t="s">
        <v>96</v>
      </c>
      <c r="AR1112" s="29"/>
      <c r="AS1112" s="29" t="s">
        <v>84</v>
      </c>
      <c r="AT1112" s="29" t="s">
        <v>121</v>
      </c>
      <c r="AU1112" s="29"/>
      <c r="AV1112" s="29"/>
      <c r="AW1112" s="29" t="s">
        <v>84</v>
      </c>
      <c r="AX1112" s="29" t="s">
        <v>84</v>
      </c>
      <c r="AY1112" s="30">
        <v>350</v>
      </c>
      <c r="AZ1112" s="30">
        <v>375.1</v>
      </c>
      <c r="BA1112" s="30">
        <v>346.3</v>
      </c>
      <c r="BB1112" s="30">
        <v>346.3</v>
      </c>
      <c r="BC1112" s="29"/>
      <c r="BD1112" s="29"/>
      <c r="BE1112" s="30">
        <v>100.69</v>
      </c>
      <c r="BF1112" s="30">
        <v>114.3</v>
      </c>
      <c r="BG1112" s="30">
        <v>0.57999999999999996</v>
      </c>
      <c r="BH1112" s="30">
        <v>0.57999999999999996</v>
      </c>
      <c r="BI1112" s="30">
        <v>3.5</v>
      </c>
      <c r="BJ1112" s="29"/>
      <c r="BK1112" s="29"/>
      <c r="BL1112" s="29"/>
      <c r="BM1112" s="29"/>
      <c r="BN1112" s="29"/>
      <c r="BO1112" s="29"/>
      <c r="BP1112" s="29"/>
      <c r="BQ1112" s="30">
        <v>0.67</v>
      </c>
      <c r="BR1112" s="30">
        <v>0.67</v>
      </c>
      <c r="BS1112" s="30">
        <v>98.99</v>
      </c>
      <c r="BT1112" s="29"/>
      <c r="BU1112" s="29"/>
      <c r="BV1112" s="30">
        <v>0</v>
      </c>
      <c r="BW1112" s="28">
        <v>180</v>
      </c>
      <c r="BX1112" s="33">
        <f t="shared" si="124"/>
        <v>312.01805999999999</v>
      </c>
      <c r="BY1112" s="34">
        <f>IF(COUNTIF($G$2:G1112,G1112)=1,1,0)</f>
        <v>1</v>
      </c>
      <c r="BZ1112" s="34">
        <f t="shared" si="125"/>
        <v>2</v>
      </c>
      <c r="CA1112" s="28" t="s">
        <v>3405</v>
      </c>
      <c r="CB1112" s="34" t="b">
        <f t="shared" si="130"/>
        <v>0</v>
      </c>
      <c r="CC1112" s="34" t="b">
        <f t="shared" si="126"/>
        <v>0</v>
      </c>
      <c r="CD1112" s="34" t="b">
        <f t="array" ref="CD1112">ISNUMBER(SEARCH("Touch Screen",$AJ1112))</f>
        <v>0</v>
      </c>
      <c r="CE1112" s="34"/>
      <c r="CF1112" s="34"/>
      <c r="CG1112" s="32">
        <v>68</v>
      </c>
      <c r="CH1112" s="28">
        <v>0</v>
      </c>
      <c r="CI1112" s="33">
        <f>('2. AC Monitors'!$A$8*'1. Version 7 Dataset'!$R1112)+('1. Version 7 Dataset'!$V1112*'2. AC Monitors'!$B$8)+'2. AC Monitors'!$C$8</f>
        <v>198.49174000000002</v>
      </c>
      <c r="CJ1112" s="35">
        <f>BX1112-('2. AC Monitors'!$B$8*V1112)</f>
        <v>277.15805999999998</v>
      </c>
      <c r="CK1112" s="33">
        <f>IF($CH1112=0,CJ1112,CJ1112-('2. AC Monitors'!$A$15*'1. Version 7 Dataset'!$CG1112))</f>
        <v>277.15805999999998</v>
      </c>
      <c r="CL1112" s="33">
        <f>IF($CC1112=TRUE,'1. Version 7 Dataset'!CK1112-($CI1112*'2. AC Monitors'!$B$15),'1. Version 7 Dataset'!CK1112)</f>
        <v>277.15805999999998</v>
      </c>
      <c r="CM1112" s="33">
        <f>IF($CD1112=TRUE,CL1112-($CI1112*'2. AC Monitors'!$D$15),CL1112)</f>
        <v>277.15805999999998</v>
      </c>
      <c r="CN1112" s="33">
        <f>IF($CB1112=TRUE,CM1112-($CI1112*'2. AC Monitors'!$E$15),CM1112)</f>
        <v>277.15805999999998</v>
      </c>
      <c r="CO1112" s="33">
        <f>IF($CA1112="DC",CN1112+(CI1112*(1-'2. AC Monitors'!$D$21)),CN1112)</f>
        <v>277.15805999999998</v>
      </c>
      <c r="CP1112" s="35">
        <f>('2. AC Monitors'!$A$8*'1. Version 7 Dataset'!$R1112)+'2. AC Monitors'!$C$8</f>
        <v>163.63174000000001</v>
      </c>
      <c r="CQ1112" s="35">
        <f t="shared" si="127"/>
        <v>0</v>
      </c>
      <c r="CR1112" s="33">
        <f>(IF(CD1112=TRUE,CI1112+(CI1112*'2. AC Monitors'!$D$15),'1. Version 7 Dataset'!CI1112))*0.85</f>
        <v>168.71797900000001</v>
      </c>
      <c r="CS1112" s="35">
        <f t="shared" si="128"/>
        <v>0</v>
      </c>
      <c r="CT1112" s="35">
        <f>($AZ1112*$R1112*'3. Signage Displays'!$A$7)+'3. Signage Displays'!$B$7*TANH('3. Signage Displays'!$C$7*('1. Version 7 Dataset'!$R1112+'3. Signage Displays'!$D$7)+'3. Signage Displays'!$E$7)+'3. Signage Displays'!$F$7</f>
        <v>103.40101790815501</v>
      </c>
      <c r="CU1112" s="36">
        <f>($AZ1112*$R1112*'3. Signage Displays'!$A$7)</f>
        <v>19.140152680000003</v>
      </c>
      <c r="CV1112" s="37">
        <f>BE1112-(AZ1112*R1112*'3. Signage Displays'!$A$7)</f>
        <v>81.549847319999998</v>
      </c>
      <c r="CW1112" s="37">
        <f>IF(CC1112=TRUE,CV1112-(CT1112*'3. Signage Displays'!$A$12),CV1112)</f>
        <v>81.549847319999998</v>
      </c>
      <c r="CX1112" s="38">
        <f>'3. Signage Displays'!$B$7*TANH('3. Signage Displays'!$C$7*('1. Version 7 Dataset'!R1112+'3. Signage Displays'!$D$7)+'3. Signage Displays'!$E$7)+'3. Signage Displays'!$F$7</f>
        <v>84.260865228155012</v>
      </c>
      <c r="CY1112" s="28">
        <f t="shared" si="129"/>
        <v>1</v>
      </c>
    </row>
    <row r="1113" spans="1:103" s="17" customFormat="1" ht="19.5" customHeight="1">
      <c r="A1113" s="28">
        <v>187</v>
      </c>
      <c r="B1113" s="29" t="s">
        <v>2695</v>
      </c>
      <c r="C1113" s="29" t="s">
        <v>2721</v>
      </c>
      <c r="D1113" s="29" t="s">
        <v>2721</v>
      </c>
      <c r="E1113" s="29" t="s">
        <v>2697</v>
      </c>
      <c r="F1113" s="29" t="s">
        <v>2721</v>
      </c>
      <c r="G1113" s="29" t="s">
        <v>2721</v>
      </c>
      <c r="H1113" s="29" t="s">
        <v>2722</v>
      </c>
      <c r="I1113" s="29" t="s">
        <v>554</v>
      </c>
      <c r="J1113" s="29" t="s">
        <v>132</v>
      </c>
      <c r="K1113" s="29"/>
      <c r="L1113" s="29" t="s">
        <v>80</v>
      </c>
      <c r="M1113" s="29"/>
      <c r="N1113" s="30">
        <v>4700</v>
      </c>
      <c r="O1113" s="30">
        <v>31.6</v>
      </c>
      <c r="P1113" s="30">
        <v>56.2</v>
      </c>
      <c r="Q1113" s="31">
        <v>64.5</v>
      </c>
      <c r="R1113" s="30">
        <v>1779.11</v>
      </c>
      <c r="S1113" s="30">
        <v>1.78</v>
      </c>
      <c r="T1113" s="30">
        <v>2160</v>
      </c>
      <c r="U1113" s="30">
        <v>3840</v>
      </c>
      <c r="V1113" s="32">
        <v>8.3000000000000007</v>
      </c>
      <c r="W1113" s="30">
        <v>4662</v>
      </c>
      <c r="X1113" s="30">
        <v>60</v>
      </c>
      <c r="Y1113" s="30">
        <v>99</v>
      </c>
      <c r="Z1113" s="29" t="s">
        <v>81</v>
      </c>
      <c r="AA1113" s="29" t="s">
        <v>86</v>
      </c>
      <c r="AB1113" s="29"/>
      <c r="AC1113" s="29"/>
      <c r="AD1113" s="29" t="s">
        <v>84</v>
      </c>
      <c r="AE1113" s="29" t="s">
        <v>83</v>
      </c>
      <c r="AF1113" s="29" t="s">
        <v>623</v>
      </c>
      <c r="AG1113" s="29"/>
      <c r="AH1113" s="29" t="s">
        <v>1284</v>
      </c>
      <c r="AI1113" s="29"/>
      <c r="AJ1113" s="29" t="s">
        <v>86</v>
      </c>
      <c r="AK1113" s="29" t="s">
        <v>86</v>
      </c>
      <c r="AL1113" s="29" t="s">
        <v>87</v>
      </c>
      <c r="AM1113" s="29"/>
      <c r="AN1113" s="29" t="s">
        <v>86</v>
      </c>
      <c r="AO1113" s="29" t="s">
        <v>86</v>
      </c>
      <c r="AP1113" s="29" t="s">
        <v>86</v>
      </c>
      <c r="AQ1113" s="29" t="s">
        <v>96</v>
      </c>
      <c r="AR1113" s="29"/>
      <c r="AS1113" s="29" t="s">
        <v>84</v>
      </c>
      <c r="AT1113" s="29" t="s">
        <v>89</v>
      </c>
      <c r="AU1113" s="29"/>
      <c r="AV1113" s="29"/>
      <c r="AW1113" s="29" t="s">
        <v>84</v>
      </c>
      <c r="AX1113" s="29" t="s">
        <v>84</v>
      </c>
      <c r="AY1113" s="30">
        <v>448</v>
      </c>
      <c r="AZ1113" s="30">
        <v>462</v>
      </c>
      <c r="BA1113" s="29"/>
      <c r="BB1113" s="30">
        <v>365</v>
      </c>
      <c r="BC1113" s="29"/>
      <c r="BD1113" s="29"/>
      <c r="BE1113" s="30">
        <v>112.9</v>
      </c>
      <c r="BF1113" s="30">
        <v>143.5</v>
      </c>
      <c r="BG1113" s="30">
        <v>0.24</v>
      </c>
      <c r="BH1113" s="29"/>
      <c r="BI1113" s="30">
        <v>0.5</v>
      </c>
      <c r="BJ1113" s="30">
        <v>0.21</v>
      </c>
      <c r="BK1113" s="29"/>
      <c r="BL1113" s="29"/>
      <c r="BM1113" s="29"/>
      <c r="BN1113" s="29"/>
      <c r="BO1113" s="29"/>
      <c r="BP1113" s="30">
        <v>0.25</v>
      </c>
      <c r="BQ1113" s="30">
        <v>0.28999999999999998</v>
      </c>
      <c r="BR1113" s="29"/>
      <c r="BS1113" s="30">
        <v>112.1</v>
      </c>
      <c r="BT1113" s="29"/>
      <c r="BU1113" s="29"/>
      <c r="BV1113" s="30">
        <v>0</v>
      </c>
      <c r="BW1113" s="28">
        <v>187</v>
      </c>
      <c r="BX1113" s="33">
        <f t="shared" si="124"/>
        <v>347.51795999999996</v>
      </c>
      <c r="BY1113" s="34">
        <f>IF(COUNTIF($G$2:G1113,G1113)=1,1,0)</f>
        <v>1</v>
      </c>
      <c r="BZ1113" s="34">
        <f t="shared" si="125"/>
        <v>2</v>
      </c>
      <c r="CA1113" s="28" t="s">
        <v>3405</v>
      </c>
      <c r="CB1113" s="34" t="b">
        <f t="shared" si="130"/>
        <v>0</v>
      </c>
      <c r="CC1113" s="34" t="b">
        <f t="shared" si="126"/>
        <v>0</v>
      </c>
      <c r="CD1113" s="34" t="b">
        <f t="array" ref="CD1113">ISNUMBER(SEARCH("Touch Screen",$AJ1113))</f>
        <v>0</v>
      </c>
      <c r="CE1113" s="34"/>
      <c r="CF1113" s="34"/>
      <c r="CG1113" s="32">
        <v>99</v>
      </c>
      <c r="CH1113" s="28">
        <v>0</v>
      </c>
      <c r="CI1113" s="33">
        <f>('2. AC Monitors'!$A$8*'1. Version 7 Dataset'!$R1113)+('1. Version 7 Dataset'!$V1113*'2. AC Monitors'!$B$8)+'2. AC Monitors'!$C$8</f>
        <v>259.91142000000002</v>
      </c>
      <c r="CJ1113" s="35">
        <f>BX1113-('2. AC Monitors'!$B$8*V1113)</f>
        <v>312.65795999999995</v>
      </c>
      <c r="CK1113" s="33">
        <f>IF($CH1113=0,CJ1113,CJ1113-('2. AC Monitors'!$A$15*'1. Version 7 Dataset'!$CG1113))</f>
        <v>312.65795999999995</v>
      </c>
      <c r="CL1113" s="33">
        <f>IF($CC1113=TRUE,'1. Version 7 Dataset'!CK1113-($CI1113*'2. AC Monitors'!$B$15),'1. Version 7 Dataset'!CK1113)</f>
        <v>312.65795999999995</v>
      </c>
      <c r="CM1113" s="33">
        <f>IF($CD1113=TRUE,CL1113-($CI1113*'2. AC Monitors'!$D$15),CL1113)</f>
        <v>312.65795999999995</v>
      </c>
      <c r="CN1113" s="33">
        <f>IF($CB1113=TRUE,CM1113-($CI1113*'2. AC Monitors'!$E$15),CM1113)</f>
        <v>312.65795999999995</v>
      </c>
      <c r="CO1113" s="33">
        <f>IF($CA1113="DC",CN1113+(CI1113*(1-'2. AC Monitors'!$D$21)),CN1113)</f>
        <v>312.65795999999995</v>
      </c>
      <c r="CP1113" s="35">
        <f>('2. AC Monitors'!$A$8*'1. Version 7 Dataset'!$R1113)+'2. AC Monitors'!$C$8</f>
        <v>225.05141999999998</v>
      </c>
      <c r="CQ1113" s="35">
        <f t="shared" si="127"/>
        <v>0</v>
      </c>
      <c r="CR1113" s="33">
        <f>(IF(CD1113=TRUE,CI1113+(CI1113*'2. AC Monitors'!$D$15),'1. Version 7 Dataset'!CI1113))*0.85</f>
        <v>220.92470700000001</v>
      </c>
      <c r="CS1113" s="35">
        <f t="shared" si="128"/>
        <v>0</v>
      </c>
      <c r="CT1113" s="35">
        <f>($AZ1113*$R1113*'3. Signage Displays'!$A$7)+'3. Signage Displays'!$B$7*TANH('3. Signage Displays'!$C$7*('1. Version 7 Dataset'!$R1113+'3. Signage Displays'!$D$7)+'3. Signage Displays'!$E$7)+'3. Signage Displays'!$F$7</f>
        <v>135.77838321243354</v>
      </c>
      <c r="CU1113" s="36">
        <f>($AZ1113*$R1113*'3. Signage Displays'!$A$7)</f>
        <v>32.877952800000003</v>
      </c>
      <c r="CV1113" s="37">
        <f>BE1113-(AZ1113*R1113*'3. Signage Displays'!$A$7)</f>
        <v>80.022047200000003</v>
      </c>
      <c r="CW1113" s="37">
        <f>IF(CC1113=TRUE,CV1113-(CT1113*'3. Signage Displays'!$A$12),CV1113)</f>
        <v>80.022047200000003</v>
      </c>
      <c r="CX1113" s="38">
        <f>'3. Signage Displays'!$B$7*TANH('3. Signage Displays'!$C$7*('1. Version 7 Dataset'!R1113+'3. Signage Displays'!$D$7)+'3. Signage Displays'!$E$7)+'3. Signage Displays'!$F$7</f>
        <v>102.90043041243354</v>
      </c>
      <c r="CY1113" s="28">
        <f t="shared" si="129"/>
        <v>1</v>
      </c>
    </row>
    <row r="1114" spans="1:103" s="17" customFormat="1" ht="19.5" customHeight="1">
      <c r="A1114" s="28">
        <v>192</v>
      </c>
      <c r="B1114" s="29" t="s">
        <v>2231</v>
      </c>
      <c r="C1114" s="29" t="s">
        <v>2512</v>
      </c>
      <c r="D1114" s="29" t="s">
        <v>2512</v>
      </c>
      <c r="E1114" s="29" t="s">
        <v>2234</v>
      </c>
      <c r="F1114" s="29" t="s">
        <v>2512</v>
      </c>
      <c r="G1114" s="29" t="s">
        <v>2512</v>
      </c>
      <c r="H1114" s="29"/>
      <c r="I1114" s="29" t="s">
        <v>554</v>
      </c>
      <c r="J1114" s="29" t="s">
        <v>88</v>
      </c>
      <c r="K1114" s="29" t="s">
        <v>158</v>
      </c>
      <c r="L1114" s="29" t="s">
        <v>80</v>
      </c>
      <c r="M1114" s="29" t="s">
        <v>105</v>
      </c>
      <c r="N1114" s="30">
        <v>4000</v>
      </c>
      <c r="O1114" s="30">
        <v>31.6</v>
      </c>
      <c r="P1114" s="30">
        <v>56.2</v>
      </c>
      <c r="Q1114" s="31">
        <v>65</v>
      </c>
      <c r="R1114" s="30">
        <v>1779.11</v>
      </c>
      <c r="S1114" s="30">
        <v>1.78</v>
      </c>
      <c r="T1114" s="30">
        <v>2160</v>
      </c>
      <c r="U1114" s="30">
        <v>3840</v>
      </c>
      <c r="V1114" s="32">
        <v>8.3000000000000007</v>
      </c>
      <c r="W1114" s="30">
        <v>4662</v>
      </c>
      <c r="X1114" s="30">
        <v>60</v>
      </c>
      <c r="Y1114" s="30">
        <v>33.799999999999997</v>
      </c>
      <c r="Z1114" s="29" t="s">
        <v>86</v>
      </c>
      <c r="AA1114" s="29" t="s">
        <v>86</v>
      </c>
      <c r="AB1114" s="29"/>
      <c r="AC1114" s="29"/>
      <c r="AD1114" s="29" t="s">
        <v>84</v>
      </c>
      <c r="AE1114" s="29" t="s">
        <v>83</v>
      </c>
      <c r="AF1114" s="29" t="s">
        <v>815</v>
      </c>
      <c r="AG1114" s="29" t="s">
        <v>2493</v>
      </c>
      <c r="AH1114" s="29" t="s">
        <v>759</v>
      </c>
      <c r="AI1114" s="29" t="s">
        <v>105</v>
      </c>
      <c r="AJ1114" s="29" t="s">
        <v>759</v>
      </c>
      <c r="AK1114" s="29" t="s">
        <v>86</v>
      </c>
      <c r="AL1114" s="29" t="s">
        <v>87</v>
      </c>
      <c r="AM1114" s="29" t="s">
        <v>2493</v>
      </c>
      <c r="AN1114" s="29" t="s">
        <v>86</v>
      </c>
      <c r="AO1114" s="29" t="s">
        <v>86</v>
      </c>
      <c r="AP1114" s="29" t="s">
        <v>563</v>
      </c>
      <c r="AQ1114" s="29" t="s">
        <v>96</v>
      </c>
      <c r="AR1114" s="29" t="s">
        <v>105</v>
      </c>
      <c r="AS1114" s="29" t="s">
        <v>84</v>
      </c>
      <c r="AT1114" s="29" t="s">
        <v>89</v>
      </c>
      <c r="AU1114" s="29" t="s">
        <v>105</v>
      </c>
      <c r="AV1114" s="30">
        <v>5</v>
      </c>
      <c r="AW1114" s="29" t="s">
        <v>84</v>
      </c>
      <c r="AX1114" s="29" t="s">
        <v>84</v>
      </c>
      <c r="AY1114" s="30">
        <v>350</v>
      </c>
      <c r="AZ1114" s="30">
        <v>383.5</v>
      </c>
      <c r="BA1114" s="30">
        <v>329.6</v>
      </c>
      <c r="BB1114" s="30">
        <v>227.5</v>
      </c>
      <c r="BC1114" s="29"/>
      <c r="BD1114" s="29"/>
      <c r="BE1114" s="30">
        <v>120.09</v>
      </c>
      <c r="BF1114" s="30">
        <v>137.9</v>
      </c>
      <c r="BG1114" s="30">
        <v>0.44</v>
      </c>
      <c r="BH1114" s="30">
        <v>0.44</v>
      </c>
      <c r="BI1114" s="30">
        <v>3.5</v>
      </c>
      <c r="BJ1114" s="30">
        <v>0</v>
      </c>
      <c r="BK1114" s="29"/>
      <c r="BL1114" s="29"/>
      <c r="BM1114" s="29"/>
      <c r="BN1114" s="29"/>
      <c r="BO1114" s="29"/>
      <c r="BP1114" s="30">
        <v>0</v>
      </c>
      <c r="BQ1114" s="30">
        <v>0.51</v>
      </c>
      <c r="BR1114" s="30">
        <v>0.51</v>
      </c>
      <c r="BS1114" s="30">
        <v>121.38</v>
      </c>
      <c r="BT1114" s="29"/>
      <c r="BU1114" s="29"/>
      <c r="BV1114" s="30">
        <v>0</v>
      </c>
      <c r="BW1114" s="28">
        <v>192</v>
      </c>
      <c r="BX1114" s="33">
        <f t="shared" si="124"/>
        <v>370.7013</v>
      </c>
      <c r="BY1114" s="34">
        <f>IF(COUNTIF($G$2:G1114,G1114)=1,1,0)</f>
        <v>1</v>
      </c>
      <c r="BZ1114" s="34">
        <f t="shared" si="125"/>
        <v>2</v>
      </c>
      <c r="CA1114" s="28" t="s">
        <v>3405</v>
      </c>
      <c r="CB1114" s="34" t="b">
        <f t="shared" si="130"/>
        <v>0</v>
      </c>
      <c r="CC1114" s="34" t="b">
        <f t="shared" si="126"/>
        <v>0</v>
      </c>
      <c r="CD1114" s="34" t="b">
        <f t="array" ref="CD1114">ISNUMBER(SEARCH("Touch Screen",$AJ1114))</f>
        <v>0</v>
      </c>
      <c r="CE1114" s="34"/>
      <c r="CF1114" s="34"/>
      <c r="CG1114" s="32">
        <v>33.799999999999997</v>
      </c>
      <c r="CH1114" s="28">
        <v>1</v>
      </c>
      <c r="CI1114" s="33">
        <f>('2. AC Monitors'!$A$8*'1. Version 7 Dataset'!$R1114)+('1. Version 7 Dataset'!$V1114*'2. AC Monitors'!$B$8)+'2. AC Monitors'!$C$8</f>
        <v>259.91142000000002</v>
      </c>
      <c r="CJ1114" s="35">
        <f>BX1114-('2. AC Monitors'!$B$8*V1114)</f>
        <v>335.84129999999999</v>
      </c>
      <c r="CK1114" s="33">
        <f>IF($CH1114=0,CJ1114,CJ1114-('2. AC Monitors'!$A$15*'1. Version 7 Dataset'!$CG1114))</f>
        <v>331.10929999999996</v>
      </c>
      <c r="CL1114" s="33">
        <f>IF($CC1114=TRUE,'1. Version 7 Dataset'!CK1114-($CI1114*'2. AC Monitors'!$B$15),'1. Version 7 Dataset'!CK1114)</f>
        <v>331.10929999999996</v>
      </c>
      <c r="CM1114" s="33">
        <f>IF($CD1114=TRUE,CL1114-($CI1114*'2. AC Monitors'!$D$15),CL1114)</f>
        <v>331.10929999999996</v>
      </c>
      <c r="CN1114" s="33">
        <f>IF($CB1114=TRUE,CM1114-($CI1114*'2. AC Monitors'!$E$15),CM1114)</f>
        <v>331.10929999999996</v>
      </c>
      <c r="CO1114" s="33">
        <f>IF($CA1114="DC",CN1114+(CI1114*(1-'2. AC Monitors'!$D$21)),CN1114)</f>
        <v>331.10929999999996</v>
      </c>
      <c r="CP1114" s="35">
        <f>('2. AC Monitors'!$A$8*'1. Version 7 Dataset'!$R1114)+'2. AC Monitors'!$C$8</f>
        <v>225.05141999999998</v>
      </c>
      <c r="CQ1114" s="35">
        <f t="shared" si="127"/>
        <v>0</v>
      </c>
      <c r="CR1114" s="33">
        <f>(IF(CD1114=TRUE,CI1114+(CI1114*'2. AC Monitors'!$D$15),'1. Version 7 Dataset'!CI1114))*0.85</f>
        <v>220.92470700000001</v>
      </c>
      <c r="CS1114" s="35">
        <f t="shared" si="128"/>
        <v>0</v>
      </c>
      <c r="CT1114" s="35">
        <f>($AZ1114*$R1114*'3. Signage Displays'!$A$7)+'3. Signage Displays'!$B$7*TANH('3. Signage Displays'!$C$7*('1. Version 7 Dataset'!$R1114+'3. Signage Displays'!$D$7)+'3. Signage Displays'!$E$7)+'3. Signage Displays'!$F$7</f>
        <v>130.19197781243355</v>
      </c>
      <c r="CU1114" s="36">
        <f>($AZ1114*$R1114*'3. Signage Displays'!$A$7)</f>
        <v>27.291547399999999</v>
      </c>
      <c r="CV1114" s="37">
        <f>BE1114-(AZ1114*R1114*'3. Signage Displays'!$A$7)</f>
        <v>92.798452600000005</v>
      </c>
      <c r="CW1114" s="37">
        <f>IF(CC1114=TRUE,CV1114-(CT1114*'3. Signage Displays'!$A$12),CV1114)</f>
        <v>92.798452600000005</v>
      </c>
      <c r="CX1114" s="38">
        <f>'3. Signage Displays'!$B$7*TANH('3. Signage Displays'!$C$7*('1. Version 7 Dataset'!R1114+'3. Signage Displays'!$D$7)+'3. Signage Displays'!$E$7)+'3. Signage Displays'!$F$7</f>
        <v>102.90043041243354</v>
      </c>
      <c r="CY1114" s="28">
        <f t="shared" si="129"/>
        <v>1</v>
      </c>
    </row>
    <row r="1115" spans="1:103" s="17" customFormat="1" ht="19.5" customHeight="1">
      <c r="A1115" s="28">
        <v>199</v>
      </c>
      <c r="B1115" s="29" t="s">
        <v>2695</v>
      </c>
      <c r="C1115" s="29" t="s">
        <v>2723</v>
      </c>
      <c r="D1115" s="29" t="s">
        <v>2723</v>
      </c>
      <c r="E1115" s="29" t="s">
        <v>2697</v>
      </c>
      <c r="F1115" s="29" t="s">
        <v>2723</v>
      </c>
      <c r="G1115" s="29" t="s">
        <v>2723</v>
      </c>
      <c r="H1115" s="29"/>
      <c r="I1115" s="29" t="s">
        <v>554</v>
      </c>
      <c r="J1115" s="29" t="s">
        <v>132</v>
      </c>
      <c r="K1115" s="29"/>
      <c r="L1115" s="29" t="s">
        <v>80</v>
      </c>
      <c r="M1115" s="29"/>
      <c r="N1115" s="30">
        <v>4700</v>
      </c>
      <c r="O1115" s="30">
        <v>26.8</v>
      </c>
      <c r="P1115" s="30">
        <v>47.6</v>
      </c>
      <c r="Q1115" s="31">
        <v>54.6</v>
      </c>
      <c r="R1115" s="30">
        <v>1275.67</v>
      </c>
      <c r="S1115" s="30">
        <v>1.78</v>
      </c>
      <c r="T1115" s="30">
        <v>2160</v>
      </c>
      <c r="U1115" s="30">
        <v>3840</v>
      </c>
      <c r="V1115" s="32">
        <v>8.3000000000000007</v>
      </c>
      <c r="W1115" s="30">
        <v>6502</v>
      </c>
      <c r="X1115" s="30">
        <v>60</v>
      </c>
      <c r="Y1115" s="30">
        <v>99</v>
      </c>
      <c r="Z1115" s="29" t="s">
        <v>81</v>
      </c>
      <c r="AA1115" s="29" t="s">
        <v>86</v>
      </c>
      <c r="AB1115" s="29"/>
      <c r="AC1115" s="29"/>
      <c r="AD1115" s="29" t="s">
        <v>84</v>
      </c>
      <c r="AE1115" s="29" t="s">
        <v>83</v>
      </c>
      <c r="AF1115" s="29" t="s">
        <v>623</v>
      </c>
      <c r="AG1115" s="29"/>
      <c r="AH1115" s="29" t="s">
        <v>1284</v>
      </c>
      <c r="AI1115" s="29"/>
      <c r="AJ1115" s="29" t="s">
        <v>86</v>
      </c>
      <c r="AK1115" s="29" t="s">
        <v>86</v>
      </c>
      <c r="AL1115" s="29" t="s">
        <v>87</v>
      </c>
      <c r="AM1115" s="29"/>
      <c r="AN1115" s="29" t="s">
        <v>86</v>
      </c>
      <c r="AO1115" s="29" t="s">
        <v>86</v>
      </c>
      <c r="AP1115" s="29" t="s">
        <v>86</v>
      </c>
      <c r="AQ1115" s="29" t="s">
        <v>96</v>
      </c>
      <c r="AR1115" s="29"/>
      <c r="AS1115" s="29" t="s">
        <v>84</v>
      </c>
      <c r="AT1115" s="29" t="s">
        <v>89</v>
      </c>
      <c r="AU1115" s="29"/>
      <c r="AV1115" s="29"/>
      <c r="AW1115" s="29" t="s">
        <v>84</v>
      </c>
      <c r="AX1115" s="29" t="s">
        <v>84</v>
      </c>
      <c r="AY1115" s="30">
        <v>630</v>
      </c>
      <c r="AZ1115" s="30">
        <v>659</v>
      </c>
      <c r="BA1115" s="29"/>
      <c r="BB1115" s="30">
        <v>510</v>
      </c>
      <c r="BC1115" s="29"/>
      <c r="BD1115" s="29"/>
      <c r="BE1115" s="30">
        <v>113.4</v>
      </c>
      <c r="BF1115" s="30">
        <v>128.80000000000001</v>
      </c>
      <c r="BG1115" s="30">
        <v>0.38</v>
      </c>
      <c r="BH1115" s="29"/>
      <c r="BI1115" s="30">
        <v>0.5</v>
      </c>
      <c r="BJ1115" s="30">
        <v>0.35</v>
      </c>
      <c r="BK1115" s="29"/>
      <c r="BL1115" s="29"/>
      <c r="BM1115" s="29"/>
      <c r="BN1115" s="29"/>
      <c r="BO1115" s="29"/>
      <c r="BP1115" s="30">
        <v>0.35</v>
      </c>
      <c r="BQ1115" s="30">
        <v>0.38</v>
      </c>
      <c r="BR1115" s="29"/>
      <c r="BS1115" s="30">
        <v>112.3</v>
      </c>
      <c r="BT1115" s="29"/>
      <c r="BU1115" s="29"/>
      <c r="BV1115" s="30">
        <v>0</v>
      </c>
      <c r="BW1115" s="28">
        <v>199</v>
      </c>
      <c r="BX1115" s="33">
        <f t="shared" si="124"/>
        <v>349.84811999999999</v>
      </c>
      <c r="BY1115" s="34">
        <f>IF(COUNTIF($G$2:G1115,G1115)=1,1,0)</f>
        <v>1</v>
      </c>
      <c r="BZ1115" s="34">
        <f t="shared" si="125"/>
        <v>2</v>
      </c>
      <c r="CA1115" s="28" t="s">
        <v>3405</v>
      </c>
      <c r="CB1115" s="34" t="b">
        <f t="shared" si="130"/>
        <v>0</v>
      </c>
      <c r="CC1115" s="34" t="b">
        <f t="shared" si="126"/>
        <v>0</v>
      </c>
      <c r="CD1115" s="34" t="b">
        <f t="array" ref="CD1115">ISNUMBER(SEARCH("Touch Screen",$AJ1115))</f>
        <v>0</v>
      </c>
      <c r="CE1115" s="34"/>
      <c r="CF1115" s="34"/>
      <c r="CG1115" s="32">
        <v>99</v>
      </c>
      <c r="CH1115" s="28">
        <v>0</v>
      </c>
      <c r="CI1115" s="33">
        <f>('2. AC Monitors'!$A$8*'1. Version 7 Dataset'!$R1115)+('1. Version 7 Dataset'!$V1115*'2. AC Monitors'!$B$8)+'2. AC Monitors'!$C$8</f>
        <v>198.49174000000002</v>
      </c>
      <c r="CJ1115" s="35">
        <f>BX1115-('2. AC Monitors'!$B$8*V1115)</f>
        <v>314.98811999999998</v>
      </c>
      <c r="CK1115" s="33">
        <f>IF($CH1115=0,CJ1115,CJ1115-('2. AC Monitors'!$A$15*'1. Version 7 Dataset'!$CG1115))</f>
        <v>314.98811999999998</v>
      </c>
      <c r="CL1115" s="33">
        <f>IF($CC1115=TRUE,'1. Version 7 Dataset'!CK1115-($CI1115*'2. AC Monitors'!$B$15),'1. Version 7 Dataset'!CK1115)</f>
        <v>314.98811999999998</v>
      </c>
      <c r="CM1115" s="33">
        <f>IF($CD1115=TRUE,CL1115-($CI1115*'2. AC Monitors'!$D$15),CL1115)</f>
        <v>314.98811999999998</v>
      </c>
      <c r="CN1115" s="33">
        <f>IF($CB1115=TRUE,CM1115-($CI1115*'2. AC Monitors'!$E$15),CM1115)</f>
        <v>314.98811999999998</v>
      </c>
      <c r="CO1115" s="33">
        <f>IF($CA1115="DC",CN1115+(CI1115*(1-'2. AC Monitors'!$D$21)),CN1115)</f>
        <v>314.98811999999998</v>
      </c>
      <c r="CP1115" s="35">
        <f>('2. AC Monitors'!$A$8*'1. Version 7 Dataset'!$R1115)+'2. AC Monitors'!$C$8</f>
        <v>163.63174000000001</v>
      </c>
      <c r="CQ1115" s="35">
        <f t="shared" si="127"/>
        <v>0</v>
      </c>
      <c r="CR1115" s="33">
        <f>(IF(CD1115=TRUE,CI1115+(CI1115*'2. AC Monitors'!$D$15),'1. Version 7 Dataset'!CI1115))*0.85</f>
        <v>168.71797900000001</v>
      </c>
      <c r="CS1115" s="35">
        <f t="shared" si="128"/>
        <v>0</v>
      </c>
      <c r="CT1115" s="35">
        <f>($AZ1115*$R1115*'3. Signage Displays'!$A$7)+'3. Signage Displays'!$B$7*TANH('3. Signage Displays'!$C$7*('1. Version 7 Dataset'!$R1115+'3. Signage Displays'!$D$7)+'3. Signage Displays'!$E$7)+'3. Signage Displays'!$F$7</f>
        <v>117.88752642815501</v>
      </c>
      <c r="CU1115" s="36">
        <f>($AZ1115*$R1115*'3. Signage Displays'!$A$7)</f>
        <v>33.626661200000001</v>
      </c>
      <c r="CV1115" s="37">
        <f>BE1115-(AZ1115*R1115*'3. Signage Displays'!$A$7)</f>
        <v>79.773338800000005</v>
      </c>
      <c r="CW1115" s="37">
        <f>IF(CC1115=TRUE,CV1115-(CT1115*'3. Signage Displays'!$A$12),CV1115)</f>
        <v>79.773338800000005</v>
      </c>
      <c r="CX1115" s="38">
        <f>'3. Signage Displays'!$B$7*TANH('3. Signage Displays'!$C$7*('1. Version 7 Dataset'!R1115+'3. Signage Displays'!$D$7)+'3. Signage Displays'!$E$7)+'3. Signage Displays'!$F$7</f>
        <v>84.260865228155012</v>
      </c>
      <c r="CY1115" s="28">
        <f t="shared" si="129"/>
        <v>1</v>
      </c>
    </row>
    <row r="1116" spans="1:103" s="17" customFormat="1" ht="19.5" customHeight="1">
      <c r="A1116" s="28">
        <v>200</v>
      </c>
      <c r="B1116" s="29" t="s">
        <v>2695</v>
      </c>
      <c r="C1116" s="29" t="s">
        <v>2724</v>
      </c>
      <c r="D1116" s="29" t="s">
        <v>2724</v>
      </c>
      <c r="E1116" s="29" t="s">
        <v>2697</v>
      </c>
      <c r="F1116" s="29" t="s">
        <v>2724</v>
      </c>
      <c r="G1116" s="29" t="s">
        <v>2724</v>
      </c>
      <c r="H1116" s="29"/>
      <c r="I1116" s="29" t="s">
        <v>554</v>
      </c>
      <c r="J1116" s="29" t="s">
        <v>132</v>
      </c>
      <c r="K1116" s="29"/>
      <c r="L1116" s="29" t="s">
        <v>80</v>
      </c>
      <c r="M1116" s="29"/>
      <c r="N1116" s="30">
        <v>4700</v>
      </c>
      <c r="O1116" s="30">
        <v>31.6</v>
      </c>
      <c r="P1116" s="30">
        <v>56.2</v>
      </c>
      <c r="Q1116" s="31">
        <v>64.5</v>
      </c>
      <c r="R1116" s="30">
        <v>1779.11</v>
      </c>
      <c r="S1116" s="30">
        <v>1.78</v>
      </c>
      <c r="T1116" s="30">
        <v>2160</v>
      </c>
      <c r="U1116" s="30">
        <v>3840</v>
      </c>
      <c r="V1116" s="32">
        <v>8.3000000000000007</v>
      </c>
      <c r="W1116" s="30">
        <v>4662</v>
      </c>
      <c r="X1116" s="30">
        <v>60</v>
      </c>
      <c r="Y1116" s="30">
        <v>99</v>
      </c>
      <c r="Z1116" s="29" t="s">
        <v>81</v>
      </c>
      <c r="AA1116" s="29" t="s">
        <v>86</v>
      </c>
      <c r="AB1116" s="29"/>
      <c r="AC1116" s="29"/>
      <c r="AD1116" s="29" t="s">
        <v>84</v>
      </c>
      <c r="AE1116" s="29" t="s">
        <v>83</v>
      </c>
      <c r="AF1116" s="29" t="s">
        <v>623</v>
      </c>
      <c r="AG1116" s="29"/>
      <c r="AH1116" s="29" t="s">
        <v>1284</v>
      </c>
      <c r="AI1116" s="29"/>
      <c r="AJ1116" s="29" t="s">
        <v>86</v>
      </c>
      <c r="AK1116" s="29" t="s">
        <v>86</v>
      </c>
      <c r="AL1116" s="29" t="s">
        <v>87</v>
      </c>
      <c r="AM1116" s="29"/>
      <c r="AN1116" s="29" t="s">
        <v>86</v>
      </c>
      <c r="AO1116" s="29" t="s">
        <v>86</v>
      </c>
      <c r="AP1116" s="29" t="s">
        <v>86</v>
      </c>
      <c r="AQ1116" s="29" t="s">
        <v>96</v>
      </c>
      <c r="AR1116" s="29"/>
      <c r="AS1116" s="29" t="s">
        <v>84</v>
      </c>
      <c r="AT1116" s="29" t="s">
        <v>89</v>
      </c>
      <c r="AU1116" s="29"/>
      <c r="AV1116" s="29"/>
      <c r="AW1116" s="29" t="s">
        <v>84</v>
      </c>
      <c r="AX1116" s="29" t="s">
        <v>84</v>
      </c>
      <c r="AY1116" s="30">
        <v>690</v>
      </c>
      <c r="AZ1116" s="30">
        <v>714</v>
      </c>
      <c r="BA1116" s="29"/>
      <c r="BB1116" s="30">
        <v>556</v>
      </c>
      <c r="BC1116" s="29"/>
      <c r="BD1116" s="29"/>
      <c r="BE1116" s="30">
        <v>134.69999999999999</v>
      </c>
      <c r="BF1116" s="30">
        <v>161.5</v>
      </c>
      <c r="BG1116" s="30">
        <v>0.39</v>
      </c>
      <c r="BH1116" s="29"/>
      <c r="BI1116" s="30">
        <v>0.5</v>
      </c>
      <c r="BJ1116" s="30">
        <v>0.37</v>
      </c>
      <c r="BK1116" s="29"/>
      <c r="BL1116" s="29"/>
      <c r="BM1116" s="29"/>
      <c r="BN1116" s="29"/>
      <c r="BO1116" s="29"/>
      <c r="BP1116" s="30">
        <v>0.37</v>
      </c>
      <c r="BQ1116" s="30">
        <v>0.39</v>
      </c>
      <c r="BR1116" s="29"/>
      <c r="BS1116" s="30">
        <v>133.69999999999999</v>
      </c>
      <c r="BT1116" s="29"/>
      <c r="BU1116" s="29"/>
      <c r="BV1116" s="30">
        <v>0</v>
      </c>
      <c r="BW1116" s="28">
        <v>200</v>
      </c>
      <c r="BX1116" s="33">
        <f t="shared" si="124"/>
        <v>415.21085999999997</v>
      </c>
      <c r="BY1116" s="34">
        <f>IF(COUNTIF($G$2:G1116,G1116)=1,1,0)</f>
        <v>1</v>
      </c>
      <c r="BZ1116" s="34">
        <f t="shared" si="125"/>
        <v>2</v>
      </c>
      <c r="CA1116" s="28" t="s">
        <v>3405</v>
      </c>
      <c r="CB1116" s="34" t="b">
        <f t="shared" si="130"/>
        <v>0</v>
      </c>
      <c r="CC1116" s="34" t="b">
        <f t="shared" si="126"/>
        <v>0</v>
      </c>
      <c r="CD1116" s="34" t="b">
        <f t="array" ref="CD1116">ISNUMBER(SEARCH("Touch Screen",$AJ1116))</f>
        <v>0</v>
      </c>
      <c r="CE1116" s="34"/>
      <c r="CF1116" s="34"/>
      <c r="CG1116" s="32">
        <v>99</v>
      </c>
      <c r="CH1116" s="28">
        <v>0</v>
      </c>
      <c r="CI1116" s="33">
        <f>('2. AC Monitors'!$A$8*'1. Version 7 Dataset'!$R1116)+('1. Version 7 Dataset'!$V1116*'2. AC Monitors'!$B$8)+'2. AC Monitors'!$C$8</f>
        <v>259.91142000000002</v>
      </c>
      <c r="CJ1116" s="35">
        <f>BX1116-('2. AC Monitors'!$B$8*V1116)</f>
        <v>380.35085999999995</v>
      </c>
      <c r="CK1116" s="33">
        <f>IF($CH1116=0,CJ1116,CJ1116-('2. AC Monitors'!$A$15*'1. Version 7 Dataset'!$CG1116))</f>
        <v>380.35085999999995</v>
      </c>
      <c r="CL1116" s="33">
        <f>IF($CC1116=TRUE,'1. Version 7 Dataset'!CK1116-($CI1116*'2. AC Monitors'!$B$15),'1. Version 7 Dataset'!CK1116)</f>
        <v>380.35085999999995</v>
      </c>
      <c r="CM1116" s="33">
        <f>IF($CD1116=TRUE,CL1116-($CI1116*'2. AC Monitors'!$D$15),CL1116)</f>
        <v>380.35085999999995</v>
      </c>
      <c r="CN1116" s="33">
        <f>IF($CB1116=TRUE,CM1116-($CI1116*'2. AC Monitors'!$E$15),CM1116)</f>
        <v>380.35085999999995</v>
      </c>
      <c r="CO1116" s="33">
        <f>IF($CA1116="DC",CN1116+(CI1116*(1-'2. AC Monitors'!$D$21)),CN1116)</f>
        <v>380.35085999999995</v>
      </c>
      <c r="CP1116" s="35">
        <f>('2. AC Monitors'!$A$8*'1. Version 7 Dataset'!$R1116)+'2. AC Monitors'!$C$8</f>
        <v>225.05141999999998</v>
      </c>
      <c r="CQ1116" s="35">
        <f t="shared" si="127"/>
        <v>0</v>
      </c>
      <c r="CR1116" s="33">
        <f>(IF(CD1116=TRUE,CI1116+(CI1116*'2. AC Monitors'!$D$15),'1. Version 7 Dataset'!CI1116))*0.85</f>
        <v>220.92470700000001</v>
      </c>
      <c r="CS1116" s="35">
        <f t="shared" si="128"/>
        <v>0</v>
      </c>
      <c r="CT1116" s="35">
        <f>($AZ1116*$R1116*'3. Signage Displays'!$A$7)+'3. Signage Displays'!$B$7*TANH('3. Signage Displays'!$C$7*('1. Version 7 Dataset'!$R1116+'3. Signage Displays'!$D$7)+'3. Signage Displays'!$E$7)+'3. Signage Displays'!$F$7</f>
        <v>153.71181201243354</v>
      </c>
      <c r="CU1116" s="36">
        <f>($AZ1116*$R1116*'3. Signage Displays'!$A$7)</f>
        <v>50.811381600000004</v>
      </c>
      <c r="CV1116" s="37">
        <f>BE1116-(AZ1116*R1116*'3. Signage Displays'!$A$7)</f>
        <v>83.888618399999984</v>
      </c>
      <c r="CW1116" s="37">
        <f>IF(CC1116=TRUE,CV1116-(CT1116*'3. Signage Displays'!$A$12),CV1116)</f>
        <v>83.888618399999984</v>
      </c>
      <c r="CX1116" s="38">
        <f>'3. Signage Displays'!$B$7*TANH('3. Signage Displays'!$C$7*('1. Version 7 Dataset'!R1116+'3. Signage Displays'!$D$7)+'3. Signage Displays'!$E$7)+'3. Signage Displays'!$F$7</f>
        <v>102.90043041243354</v>
      </c>
      <c r="CY1116" s="28">
        <f t="shared" si="129"/>
        <v>1</v>
      </c>
    </row>
    <row r="1117" spans="1:103" s="17" customFormat="1" ht="19.5" customHeight="1">
      <c r="A1117" s="28">
        <v>202</v>
      </c>
      <c r="B1117" s="29" t="s">
        <v>2820</v>
      </c>
      <c r="C1117" s="29" t="s">
        <v>2822</v>
      </c>
      <c r="D1117" s="29" t="s">
        <v>2823</v>
      </c>
      <c r="E1117" s="29" t="s">
        <v>2824</v>
      </c>
      <c r="F1117" s="29" t="s">
        <v>2821</v>
      </c>
      <c r="G1117" s="29" t="s">
        <v>2821</v>
      </c>
      <c r="H1117" s="29"/>
      <c r="I1117" s="29" t="s">
        <v>554</v>
      </c>
      <c r="J1117" s="29" t="s">
        <v>88</v>
      </c>
      <c r="K1117" s="29" t="s">
        <v>2825</v>
      </c>
      <c r="L1117" s="29" t="s">
        <v>80</v>
      </c>
      <c r="M1117" s="29"/>
      <c r="N1117" s="30">
        <v>4000</v>
      </c>
      <c r="O1117" s="30">
        <v>31.6</v>
      </c>
      <c r="P1117" s="30">
        <v>56.3</v>
      </c>
      <c r="Q1117" s="31">
        <v>64.5</v>
      </c>
      <c r="R1117" s="30">
        <v>1778.91</v>
      </c>
      <c r="S1117" s="30">
        <v>1.78</v>
      </c>
      <c r="T1117" s="30">
        <v>2160</v>
      </c>
      <c r="U1117" s="30">
        <v>3840</v>
      </c>
      <c r="V1117" s="32">
        <v>8.3000000000000007</v>
      </c>
      <c r="W1117" s="30">
        <v>4662</v>
      </c>
      <c r="X1117" s="30">
        <v>60</v>
      </c>
      <c r="Y1117" s="30">
        <v>88</v>
      </c>
      <c r="Z1117" s="29" t="s">
        <v>86</v>
      </c>
      <c r="AA1117" s="29" t="s">
        <v>86</v>
      </c>
      <c r="AB1117" s="29"/>
      <c r="AC1117" s="29"/>
      <c r="AD1117" s="29" t="s">
        <v>84</v>
      </c>
      <c r="AE1117" s="29" t="s">
        <v>83</v>
      </c>
      <c r="AF1117" s="29" t="s">
        <v>2826</v>
      </c>
      <c r="AG1117" s="29" t="s">
        <v>2827</v>
      </c>
      <c r="AH1117" s="29" t="s">
        <v>2828</v>
      </c>
      <c r="AI1117" s="29"/>
      <c r="AJ1117" s="29" t="s">
        <v>760</v>
      </c>
      <c r="AK1117" s="29" t="s">
        <v>761</v>
      </c>
      <c r="AL1117" s="29" t="s">
        <v>87</v>
      </c>
      <c r="AM1117" s="29" t="s">
        <v>2827</v>
      </c>
      <c r="AN1117" s="29" t="s">
        <v>86</v>
      </c>
      <c r="AO1117" s="29" t="s">
        <v>86</v>
      </c>
      <c r="AP1117" s="29" t="s">
        <v>86</v>
      </c>
      <c r="AQ1117" s="29" t="s">
        <v>96</v>
      </c>
      <c r="AR1117" s="29"/>
      <c r="AS1117" s="29" t="s">
        <v>84</v>
      </c>
      <c r="AT1117" s="29" t="s">
        <v>2829</v>
      </c>
      <c r="AU1117" s="29"/>
      <c r="AV1117" s="30">
        <v>60</v>
      </c>
      <c r="AW1117" s="29" t="s">
        <v>84</v>
      </c>
      <c r="AX1117" s="29" t="s">
        <v>84</v>
      </c>
      <c r="AY1117" s="30">
        <v>366</v>
      </c>
      <c r="AZ1117" s="30">
        <v>378.2</v>
      </c>
      <c r="BA1117" s="30">
        <v>240</v>
      </c>
      <c r="BB1117" s="30">
        <v>237.9</v>
      </c>
      <c r="BC1117" s="29"/>
      <c r="BD1117" s="29"/>
      <c r="BE1117" s="30">
        <v>72.28</v>
      </c>
      <c r="BF1117" s="30">
        <v>137.6</v>
      </c>
      <c r="BG1117" s="30">
        <v>1.66</v>
      </c>
      <c r="BH1117" s="30">
        <v>1.66</v>
      </c>
      <c r="BI1117" s="30">
        <v>2.2999999999999998</v>
      </c>
      <c r="BJ1117" s="30">
        <v>0</v>
      </c>
      <c r="BK1117" s="29"/>
      <c r="BL1117" s="29"/>
      <c r="BM1117" s="29"/>
      <c r="BN1117" s="29"/>
      <c r="BO1117" s="29"/>
      <c r="BP1117" s="30">
        <v>0</v>
      </c>
      <c r="BQ1117" s="30">
        <v>1.89</v>
      </c>
      <c r="BR1117" s="30">
        <v>1.89</v>
      </c>
      <c r="BS1117" s="30">
        <v>72.55</v>
      </c>
      <c r="BT1117" s="29"/>
      <c r="BU1117" s="29"/>
      <c r="BV1117" s="30">
        <v>0</v>
      </c>
      <c r="BW1117" s="28">
        <v>202</v>
      </c>
      <c r="BX1117" s="33">
        <f t="shared" si="124"/>
        <v>231.06251999999998</v>
      </c>
      <c r="BY1117" s="34">
        <f>IF(COUNTIF($G$2:G1117,G1117)=1,1,0)</f>
        <v>1</v>
      </c>
      <c r="BZ1117" s="34">
        <f t="shared" si="125"/>
        <v>2</v>
      </c>
      <c r="CA1117" s="28" t="s">
        <v>3405</v>
      </c>
      <c r="CB1117" s="34" t="b">
        <f t="shared" si="130"/>
        <v>0</v>
      </c>
      <c r="CC1117" s="34" t="b">
        <f t="shared" si="126"/>
        <v>0</v>
      </c>
      <c r="CD1117" s="34" t="b">
        <f t="array" ref="CD1117">ISNUMBER(SEARCH("Touch Screen",$AJ1117))</f>
        <v>1</v>
      </c>
      <c r="CE1117" s="34"/>
      <c r="CF1117" s="34"/>
      <c r="CG1117" s="32">
        <v>88</v>
      </c>
      <c r="CH1117" s="28">
        <v>0</v>
      </c>
      <c r="CI1117" s="33">
        <f>('2. AC Monitors'!$A$8*'1. Version 7 Dataset'!$R1117)+('1. Version 7 Dataset'!$V1117*'2. AC Monitors'!$B$8)+'2. AC Monitors'!$C$8</f>
        <v>259.88702000000001</v>
      </c>
      <c r="CJ1117" s="35">
        <f>BX1117-('2. AC Monitors'!$B$8*V1117)</f>
        <v>196.20251999999996</v>
      </c>
      <c r="CK1117" s="33">
        <f>IF($CH1117=0,CJ1117,CJ1117-('2. AC Monitors'!$A$15*'1. Version 7 Dataset'!$CG1117))</f>
        <v>196.20251999999996</v>
      </c>
      <c r="CL1117" s="33">
        <f>IF($CC1117=TRUE,'1. Version 7 Dataset'!CK1117-($CI1117*'2. AC Monitors'!$B$15),'1. Version 7 Dataset'!CK1117)</f>
        <v>196.20251999999996</v>
      </c>
      <c r="CM1117" s="33">
        <f>IF($CD1117=TRUE,CL1117-($CI1117*'2. AC Monitors'!$D$15),CL1117)</f>
        <v>157.21946699999995</v>
      </c>
      <c r="CN1117" s="33">
        <f>IF($CB1117=TRUE,CM1117-($CI1117*'2. AC Monitors'!$E$15),CM1117)</f>
        <v>157.21946699999995</v>
      </c>
      <c r="CO1117" s="33">
        <f>IF($CA1117="DC",CN1117+(CI1117*(1-'2. AC Monitors'!$D$21)),CN1117)</f>
        <v>157.21946699999995</v>
      </c>
      <c r="CP1117" s="35">
        <f>('2. AC Monitors'!$A$8*'1. Version 7 Dataset'!$R1117)+'2. AC Monitors'!$C$8</f>
        <v>225.02701999999999</v>
      </c>
      <c r="CQ1117" s="35">
        <f t="shared" si="127"/>
        <v>1</v>
      </c>
      <c r="CR1117" s="33">
        <f>(IF(CD1117=TRUE,CI1117+(CI1117*'2. AC Monitors'!$D$15),'1. Version 7 Dataset'!CI1117))*0.85</f>
        <v>254.03956204999997</v>
      </c>
      <c r="CS1117" s="35">
        <f t="shared" si="128"/>
        <v>1</v>
      </c>
      <c r="CT1117" s="35">
        <f>($AZ1117*$R1117*'3. Signage Displays'!$A$7)+'3. Signage Displays'!$B$7*TANH('3. Signage Displays'!$C$7*('1. Version 7 Dataset'!$R1117+'3. Signage Displays'!$D$7)+'3. Signage Displays'!$E$7)+'3. Signage Displays'!$F$7</f>
        <v>129.80550752686935</v>
      </c>
      <c r="CU1117" s="36">
        <f>($AZ1117*$R1117*'3. Signage Displays'!$A$7)</f>
        <v>26.911350480000003</v>
      </c>
      <c r="CV1117" s="37">
        <f>BE1117-(AZ1117*R1117*'3. Signage Displays'!$A$7)</f>
        <v>45.368649519999998</v>
      </c>
      <c r="CW1117" s="37">
        <f>IF(CC1117=TRUE,CV1117-(CT1117*'3. Signage Displays'!$A$12),CV1117)</f>
        <v>45.368649519999998</v>
      </c>
      <c r="CX1117" s="38">
        <f>'3. Signage Displays'!$B$7*TANH('3. Signage Displays'!$C$7*('1. Version 7 Dataset'!R1117+'3. Signage Displays'!$D$7)+'3. Signage Displays'!$E$7)+'3. Signage Displays'!$F$7</f>
        <v>102.89415704686934</v>
      </c>
      <c r="CY1117" s="28">
        <f t="shared" si="129"/>
        <v>1</v>
      </c>
    </row>
    <row r="1118" spans="1:103" s="17" customFormat="1" ht="19.5" customHeight="1">
      <c r="A1118" s="28">
        <v>206</v>
      </c>
      <c r="B1118" s="29" t="s">
        <v>2820</v>
      </c>
      <c r="C1118" s="29" t="s">
        <v>2833</v>
      </c>
      <c r="D1118" s="29" t="s">
        <v>2834</v>
      </c>
      <c r="E1118" s="29" t="s">
        <v>2824</v>
      </c>
      <c r="F1118" s="29" t="s">
        <v>2833</v>
      </c>
      <c r="G1118" s="29" t="s">
        <v>2832</v>
      </c>
      <c r="H1118" s="29"/>
      <c r="I1118" s="29" t="s">
        <v>554</v>
      </c>
      <c r="J1118" s="29" t="s">
        <v>79</v>
      </c>
      <c r="K1118" s="29"/>
      <c r="L1118" s="29" t="s">
        <v>80</v>
      </c>
      <c r="M1118" s="29"/>
      <c r="N1118" s="30">
        <v>5000</v>
      </c>
      <c r="O1118" s="30">
        <v>36.6</v>
      </c>
      <c r="P1118" s="30">
        <v>65</v>
      </c>
      <c r="Q1118" s="31">
        <v>74.599999999999994</v>
      </c>
      <c r="R1118" s="30">
        <v>2380.63</v>
      </c>
      <c r="S1118" s="30">
        <v>1.78</v>
      </c>
      <c r="T1118" s="30">
        <v>2160</v>
      </c>
      <c r="U1118" s="30">
        <v>3840</v>
      </c>
      <c r="V1118" s="32">
        <v>8.3000000000000007</v>
      </c>
      <c r="W1118" s="30">
        <v>3484</v>
      </c>
      <c r="X1118" s="30">
        <v>60</v>
      </c>
      <c r="Y1118" s="30">
        <v>72</v>
      </c>
      <c r="Z1118" s="29" t="s">
        <v>86</v>
      </c>
      <c r="AA1118" s="29" t="s">
        <v>86</v>
      </c>
      <c r="AB1118" s="29"/>
      <c r="AC1118" s="29"/>
      <c r="AD1118" s="29" t="s">
        <v>84</v>
      </c>
      <c r="AE1118" s="29" t="s">
        <v>83</v>
      </c>
      <c r="AF1118" s="29" t="s">
        <v>2835</v>
      </c>
      <c r="AG1118" s="29" t="s">
        <v>2836</v>
      </c>
      <c r="AH1118" s="29" t="s">
        <v>2837</v>
      </c>
      <c r="AI1118" s="29"/>
      <c r="AJ1118" s="29" t="s">
        <v>2837</v>
      </c>
      <c r="AK1118" s="29" t="s">
        <v>2838</v>
      </c>
      <c r="AL1118" s="29" t="s">
        <v>87</v>
      </c>
      <c r="AM1118" s="29" t="s">
        <v>2836</v>
      </c>
      <c r="AN1118" s="29" t="s">
        <v>86</v>
      </c>
      <c r="AO1118" s="29" t="s">
        <v>86</v>
      </c>
      <c r="AP1118" s="29" t="s">
        <v>2839</v>
      </c>
      <c r="AQ1118" s="29" t="s">
        <v>96</v>
      </c>
      <c r="AR1118" s="29"/>
      <c r="AS1118" s="29" t="s">
        <v>84</v>
      </c>
      <c r="AT1118" s="29" t="s">
        <v>2829</v>
      </c>
      <c r="AU1118" s="29"/>
      <c r="AV1118" s="30">
        <v>15</v>
      </c>
      <c r="AW1118" s="29" t="s">
        <v>84</v>
      </c>
      <c r="AX1118" s="29" t="s">
        <v>84</v>
      </c>
      <c r="AY1118" s="30">
        <v>360</v>
      </c>
      <c r="AZ1118" s="30">
        <v>347</v>
      </c>
      <c r="BA1118" s="30">
        <v>247</v>
      </c>
      <c r="BB1118" s="30">
        <v>236.1</v>
      </c>
      <c r="BC1118" s="29"/>
      <c r="BD1118" s="29"/>
      <c r="BE1118" s="30">
        <v>135.4</v>
      </c>
      <c r="BF1118" s="30">
        <v>152.4</v>
      </c>
      <c r="BG1118" s="30">
        <v>1.83</v>
      </c>
      <c r="BH1118" s="30">
        <v>1.49</v>
      </c>
      <c r="BI1118" s="30">
        <v>3.8</v>
      </c>
      <c r="BJ1118" s="30">
        <v>0</v>
      </c>
      <c r="BK1118" s="29"/>
      <c r="BL1118" s="29"/>
      <c r="BM1118" s="29"/>
      <c r="BN1118" s="29"/>
      <c r="BO1118" s="29"/>
      <c r="BP1118" s="30">
        <v>0</v>
      </c>
      <c r="BQ1118" s="30">
        <v>2</v>
      </c>
      <c r="BR1118" s="30">
        <v>1.63</v>
      </c>
      <c r="BS1118" s="30">
        <v>135.86000000000001</v>
      </c>
      <c r="BT1118" s="29"/>
      <c r="BU1118" s="29"/>
      <c r="BV1118" s="30">
        <v>0</v>
      </c>
      <c r="BW1118" s="28">
        <v>206</v>
      </c>
      <c r="BX1118" s="33">
        <f t="shared" si="124"/>
        <v>425.55642</v>
      </c>
      <c r="BY1118" s="34">
        <f>IF(COUNTIF($G$2:G1118,G1118)=1,1,0)</f>
        <v>1</v>
      </c>
      <c r="BZ1118" s="34">
        <f t="shared" si="125"/>
        <v>2</v>
      </c>
      <c r="CA1118" s="28" t="s">
        <v>3405</v>
      </c>
      <c r="CB1118" s="34" t="b">
        <f t="shared" si="130"/>
        <v>0</v>
      </c>
      <c r="CC1118" s="34" t="b">
        <f t="shared" si="126"/>
        <v>0</v>
      </c>
      <c r="CD1118" s="34" t="b">
        <f t="array" ref="CD1118">ISNUMBER(SEARCH("Touch Screen",$AJ1118))</f>
        <v>1</v>
      </c>
      <c r="CE1118" s="34"/>
      <c r="CF1118" s="34"/>
      <c r="CG1118" s="32">
        <v>72</v>
      </c>
      <c r="CH1118" s="28">
        <v>0</v>
      </c>
      <c r="CI1118" s="33">
        <f>('2. AC Monitors'!$A$8*'1. Version 7 Dataset'!$R1118)+('1. Version 7 Dataset'!$V1118*'2. AC Monitors'!$B$8)+'2. AC Monitors'!$C$8</f>
        <v>333.29686000000004</v>
      </c>
      <c r="CJ1118" s="35">
        <f>BX1118-('2. AC Monitors'!$B$8*V1118)</f>
        <v>390.69641999999999</v>
      </c>
      <c r="CK1118" s="33">
        <f>IF($CH1118=0,CJ1118,CJ1118-('2. AC Monitors'!$A$15*'1. Version 7 Dataset'!$CG1118))</f>
        <v>390.69641999999999</v>
      </c>
      <c r="CL1118" s="33">
        <f>IF($CC1118=TRUE,'1. Version 7 Dataset'!CK1118-($CI1118*'2. AC Monitors'!$B$15),'1. Version 7 Dataset'!CK1118)</f>
        <v>390.69641999999999</v>
      </c>
      <c r="CM1118" s="33">
        <f>IF($CD1118=TRUE,CL1118-($CI1118*'2. AC Monitors'!$D$15),CL1118)</f>
        <v>340.70189099999999</v>
      </c>
      <c r="CN1118" s="33">
        <f>IF($CB1118=TRUE,CM1118-($CI1118*'2. AC Monitors'!$E$15),CM1118)</f>
        <v>340.70189099999999</v>
      </c>
      <c r="CO1118" s="33">
        <f>IF($CA1118="DC",CN1118+(CI1118*(1-'2. AC Monitors'!$D$21)),CN1118)</f>
        <v>340.70189099999999</v>
      </c>
      <c r="CP1118" s="35">
        <f>('2. AC Monitors'!$A$8*'1. Version 7 Dataset'!$R1118)+'2. AC Monitors'!$C$8</f>
        <v>298.43686000000002</v>
      </c>
      <c r="CQ1118" s="35">
        <f t="shared" si="127"/>
        <v>0</v>
      </c>
      <c r="CR1118" s="33">
        <f>(IF(CD1118=TRUE,CI1118+(CI1118*'2. AC Monitors'!$D$15),'1. Version 7 Dataset'!CI1118))*0.85</f>
        <v>325.79768065000002</v>
      </c>
      <c r="CS1118" s="35">
        <f t="shared" si="128"/>
        <v>0</v>
      </c>
      <c r="CT1118" s="35">
        <f>($AZ1118*$R1118*'3. Signage Displays'!$A$7)+'3. Signage Displays'!$B$7*TANH('3. Signage Displays'!$C$7*('1. Version 7 Dataset'!$R1118+'3. Signage Displays'!$D$7)+'3. Signage Displays'!$E$7)+'3. Signage Displays'!$F$7</f>
        <v>151.18615284972446</v>
      </c>
      <c r="CU1118" s="36">
        <f>($AZ1118*$R1118*'3. Signage Displays'!$A$7)</f>
        <v>33.043144400000003</v>
      </c>
      <c r="CV1118" s="37">
        <f>BE1118-(AZ1118*R1118*'3. Signage Displays'!$A$7)</f>
        <v>102.3568556</v>
      </c>
      <c r="CW1118" s="37">
        <f>IF(CC1118=TRUE,CV1118-(CT1118*'3. Signage Displays'!$A$12),CV1118)</f>
        <v>102.3568556</v>
      </c>
      <c r="CX1118" s="38">
        <f>'3. Signage Displays'!$B$7*TANH('3. Signage Displays'!$C$7*('1. Version 7 Dataset'!R1118+'3. Signage Displays'!$D$7)+'3. Signage Displays'!$E$7)+'3. Signage Displays'!$F$7</f>
        <v>118.14300844972448</v>
      </c>
      <c r="CY1118" s="28">
        <f t="shared" si="129"/>
        <v>1</v>
      </c>
    </row>
    <row r="1119" spans="1:103" s="17" customFormat="1" ht="19.5" customHeight="1">
      <c r="A1119" s="28">
        <v>217</v>
      </c>
      <c r="B1119" s="29" t="s">
        <v>2231</v>
      </c>
      <c r="C1119" s="29" t="s">
        <v>2500</v>
      </c>
      <c r="D1119" s="29" t="s">
        <v>2500</v>
      </c>
      <c r="E1119" s="29" t="s">
        <v>2234</v>
      </c>
      <c r="F1119" s="29" t="s">
        <v>2500</v>
      </c>
      <c r="G1119" s="29" t="s">
        <v>2500</v>
      </c>
      <c r="H1119" s="29"/>
      <c r="I1119" s="29" t="s">
        <v>554</v>
      </c>
      <c r="J1119" s="29" t="s">
        <v>88</v>
      </c>
      <c r="K1119" s="29" t="s">
        <v>158</v>
      </c>
      <c r="L1119" s="29" t="s">
        <v>80</v>
      </c>
      <c r="M1119" s="29" t="s">
        <v>105</v>
      </c>
      <c r="N1119" s="30">
        <v>4000</v>
      </c>
      <c r="O1119" s="30">
        <v>26.8</v>
      </c>
      <c r="P1119" s="30">
        <v>47.6</v>
      </c>
      <c r="Q1119" s="31">
        <v>54.6</v>
      </c>
      <c r="R1119" s="30">
        <v>1275.67</v>
      </c>
      <c r="S1119" s="30">
        <v>1.78</v>
      </c>
      <c r="T1119" s="30">
        <v>2160</v>
      </c>
      <c r="U1119" s="30">
        <v>3840</v>
      </c>
      <c r="V1119" s="32">
        <v>8.3000000000000007</v>
      </c>
      <c r="W1119" s="30">
        <v>6502</v>
      </c>
      <c r="X1119" s="30">
        <v>60</v>
      </c>
      <c r="Y1119" s="30">
        <v>38.200000000000003</v>
      </c>
      <c r="Z1119" s="29" t="s">
        <v>81</v>
      </c>
      <c r="AA1119" s="29" t="s">
        <v>86</v>
      </c>
      <c r="AB1119" s="29"/>
      <c r="AC1119" s="29"/>
      <c r="AD1119" s="29" t="s">
        <v>84</v>
      </c>
      <c r="AE1119" s="29" t="s">
        <v>83</v>
      </c>
      <c r="AF1119" s="29" t="s">
        <v>2501</v>
      </c>
      <c r="AG1119" s="29" t="s">
        <v>2502</v>
      </c>
      <c r="AH1119" s="29" t="s">
        <v>759</v>
      </c>
      <c r="AI1119" s="29" t="s">
        <v>105</v>
      </c>
      <c r="AJ1119" s="29" t="s">
        <v>759</v>
      </c>
      <c r="AK1119" s="29" t="s">
        <v>86</v>
      </c>
      <c r="AL1119" s="29" t="s">
        <v>102</v>
      </c>
      <c r="AM1119" s="29" t="s">
        <v>2502</v>
      </c>
      <c r="AN1119" s="29" t="s">
        <v>86</v>
      </c>
      <c r="AO1119" s="29" t="s">
        <v>86</v>
      </c>
      <c r="AP1119" s="29" t="s">
        <v>563</v>
      </c>
      <c r="AQ1119" s="29" t="s">
        <v>96</v>
      </c>
      <c r="AR1119" s="29" t="s">
        <v>105</v>
      </c>
      <c r="AS1119" s="29" t="s">
        <v>84</v>
      </c>
      <c r="AT1119" s="29" t="s">
        <v>89</v>
      </c>
      <c r="AU1119" s="29" t="s">
        <v>105</v>
      </c>
      <c r="AV1119" s="30">
        <v>5</v>
      </c>
      <c r="AW1119" s="29" t="s">
        <v>84</v>
      </c>
      <c r="AX1119" s="29" t="s">
        <v>84</v>
      </c>
      <c r="AY1119" s="30">
        <v>350</v>
      </c>
      <c r="AZ1119" s="30">
        <v>374.5</v>
      </c>
      <c r="BA1119" s="30">
        <v>343.6</v>
      </c>
      <c r="BB1119" s="30">
        <v>227.5</v>
      </c>
      <c r="BC1119" s="29"/>
      <c r="BD1119" s="29"/>
      <c r="BE1119" s="30">
        <v>105.59</v>
      </c>
      <c r="BF1119" s="30">
        <v>114.2</v>
      </c>
      <c r="BG1119" s="30">
        <v>1.06</v>
      </c>
      <c r="BH1119" s="30">
        <v>1.06</v>
      </c>
      <c r="BI1119" s="30">
        <v>3.5</v>
      </c>
      <c r="BJ1119" s="30">
        <v>0</v>
      </c>
      <c r="BK1119" s="29"/>
      <c r="BL1119" s="29"/>
      <c r="BM1119" s="29"/>
      <c r="BN1119" s="29"/>
      <c r="BO1119" s="29"/>
      <c r="BP1119" s="30">
        <v>0</v>
      </c>
      <c r="BQ1119" s="30">
        <v>1.18</v>
      </c>
      <c r="BR1119" s="30">
        <v>1.18</v>
      </c>
      <c r="BS1119" s="30">
        <v>104.48</v>
      </c>
      <c r="BT1119" s="29"/>
      <c r="BU1119" s="29"/>
      <c r="BV1119" s="30">
        <v>0</v>
      </c>
      <c r="BW1119" s="28">
        <v>217</v>
      </c>
      <c r="BX1119" s="33">
        <f t="shared" si="124"/>
        <v>329.77457999999996</v>
      </c>
      <c r="BY1119" s="34">
        <f>IF(COUNTIF($G$2:G1119,G1119)=1,1,0)</f>
        <v>1</v>
      </c>
      <c r="BZ1119" s="34">
        <f t="shared" si="125"/>
        <v>2</v>
      </c>
      <c r="CA1119" s="28" t="s">
        <v>3405</v>
      </c>
      <c r="CB1119" s="34" t="b">
        <f t="shared" si="130"/>
        <v>0</v>
      </c>
      <c r="CC1119" s="34" t="b">
        <f t="shared" si="126"/>
        <v>0</v>
      </c>
      <c r="CD1119" s="34" t="b">
        <f t="array" ref="CD1119">ISNUMBER(SEARCH("Touch Screen",$AJ1119))</f>
        <v>0</v>
      </c>
      <c r="CE1119" s="34"/>
      <c r="CF1119" s="34"/>
      <c r="CG1119" s="32">
        <v>38.200000000000003</v>
      </c>
      <c r="CH1119" s="28">
        <v>1</v>
      </c>
      <c r="CI1119" s="33">
        <f>('2. AC Monitors'!$A$8*'1. Version 7 Dataset'!$R1119)+('1. Version 7 Dataset'!$V1119*'2. AC Monitors'!$B$8)+'2. AC Monitors'!$C$8</f>
        <v>198.49174000000002</v>
      </c>
      <c r="CJ1119" s="35">
        <f>BX1119-('2. AC Monitors'!$B$8*V1119)</f>
        <v>294.91457999999994</v>
      </c>
      <c r="CK1119" s="33">
        <f>IF($CH1119=0,CJ1119,CJ1119-('2. AC Monitors'!$A$15*'1. Version 7 Dataset'!$CG1119))</f>
        <v>289.56657999999993</v>
      </c>
      <c r="CL1119" s="33">
        <f>IF($CC1119=TRUE,'1. Version 7 Dataset'!CK1119-($CI1119*'2. AC Monitors'!$B$15),'1. Version 7 Dataset'!CK1119)</f>
        <v>289.56657999999993</v>
      </c>
      <c r="CM1119" s="33">
        <f>IF($CD1119=TRUE,CL1119-($CI1119*'2. AC Monitors'!$D$15),CL1119)</f>
        <v>289.56657999999993</v>
      </c>
      <c r="CN1119" s="33">
        <f>IF($CB1119=TRUE,CM1119-($CI1119*'2. AC Monitors'!$E$15),CM1119)</f>
        <v>289.56657999999993</v>
      </c>
      <c r="CO1119" s="33">
        <f>IF($CA1119="DC",CN1119+(CI1119*(1-'2. AC Monitors'!$D$21)),CN1119)</f>
        <v>289.56657999999993</v>
      </c>
      <c r="CP1119" s="35">
        <f>('2. AC Monitors'!$A$8*'1. Version 7 Dataset'!$R1119)+'2. AC Monitors'!$C$8</f>
        <v>163.63174000000001</v>
      </c>
      <c r="CQ1119" s="35">
        <f t="shared" si="127"/>
        <v>0</v>
      </c>
      <c r="CR1119" s="33">
        <f>(IF(CD1119=TRUE,CI1119+(CI1119*'2. AC Monitors'!$D$15),'1. Version 7 Dataset'!CI1119))*0.85</f>
        <v>168.71797900000001</v>
      </c>
      <c r="CS1119" s="35">
        <f t="shared" si="128"/>
        <v>0</v>
      </c>
      <c r="CT1119" s="35">
        <f>($AZ1119*$R1119*'3. Signage Displays'!$A$7)+'3. Signage Displays'!$B$7*TANH('3. Signage Displays'!$C$7*('1. Version 7 Dataset'!$R1119+'3. Signage Displays'!$D$7)+'3. Signage Displays'!$E$7)+'3. Signage Displays'!$F$7</f>
        <v>103.37040182815501</v>
      </c>
      <c r="CU1119" s="36">
        <f>($AZ1119*$R1119*'3. Signage Displays'!$A$7)</f>
        <v>19.109536600000002</v>
      </c>
      <c r="CV1119" s="37">
        <f>BE1119-(AZ1119*R1119*'3. Signage Displays'!$A$7)</f>
        <v>86.480463400000005</v>
      </c>
      <c r="CW1119" s="37">
        <f>IF(CC1119=TRUE,CV1119-(CT1119*'3. Signage Displays'!$A$12),CV1119)</f>
        <v>86.480463400000005</v>
      </c>
      <c r="CX1119" s="38">
        <f>'3. Signage Displays'!$B$7*TANH('3. Signage Displays'!$C$7*('1. Version 7 Dataset'!R1119+'3. Signage Displays'!$D$7)+'3. Signage Displays'!$E$7)+'3. Signage Displays'!$F$7</f>
        <v>84.260865228155012</v>
      </c>
      <c r="CY1119" s="28">
        <f t="shared" si="129"/>
        <v>0</v>
      </c>
    </row>
    <row r="1120" spans="1:103" s="17" customFormat="1" ht="19.5" customHeight="1">
      <c r="A1120" s="28">
        <v>250</v>
      </c>
      <c r="B1120" s="29" t="s">
        <v>2695</v>
      </c>
      <c r="C1120" s="29" t="s">
        <v>2727</v>
      </c>
      <c r="D1120" s="29" t="s">
        <v>2727</v>
      </c>
      <c r="E1120" s="29" t="s">
        <v>2697</v>
      </c>
      <c r="F1120" s="29" t="s">
        <v>2727</v>
      </c>
      <c r="G1120" s="29" t="s">
        <v>2727</v>
      </c>
      <c r="H1120" s="29"/>
      <c r="I1120" s="29" t="s">
        <v>554</v>
      </c>
      <c r="J1120" s="29" t="s">
        <v>132</v>
      </c>
      <c r="K1120" s="29"/>
      <c r="L1120" s="29" t="s">
        <v>80</v>
      </c>
      <c r="M1120" s="29"/>
      <c r="N1120" s="30">
        <v>4700</v>
      </c>
      <c r="O1120" s="30">
        <v>23.8</v>
      </c>
      <c r="P1120" s="30">
        <v>42.3</v>
      </c>
      <c r="Q1120" s="31">
        <v>48.5</v>
      </c>
      <c r="R1120" s="30">
        <v>1005.28</v>
      </c>
      <c r="S1120" s="30">
        <v>1.78</v>
      </c>
      <c r="T1120" s="30">
        <v>2160</v>
      </c>
      <c r="U1120" s="30">
        <v>3840</v>
      </c>
      <c r="V1120" s="32">
        <v>8.3000000000000007</v>
      </c>
      <c r="W1120" s="30">
        <v>8251</v>
      </c>
      <c r="X1120" s="30">
        <v>60</v>
      </c>
      <c r="Y1120" s="30">
        <v>99</v>
      </c>
      <c r="Z1120" s="29" t="s">
        <v>81</v>
      </c>
      <c r="AA1120" s="29" t="s">
        <v>86</v>
      </c>
      <c r="AB1120" s="29"/>
      <c r="AC1120" s="29"/>
      <c r="AD1120" s="29" t="s">
        <v>84</v>
      </c>
      <c r="AE1120" s="29" t="s">
        <v>83</v>
      </c>
      <c r="AF1120" s="29" t="s">
        <v>2717</v>
      </c>
      <c r="AG1120" s="29"/>
      <c r="AH1120" s="29" t="s">
        <v>1284</v>
      </c>
      <c r="AI1120" s="29"/>
      <c r="AJ1120" s="29" t="s">
        <v>86</v>
      </c>
      <c r="AK1120" s="29" t="s">
        <v>86</v>
      </c>
      <c r="AL1120" s="29" t="s">
        <v>87</v>
      </c>
      <c r="AM1120" s="29"/>
      <c r="AN1120" s="29" t="s">
        <v>86</v>
      </c>
      <c r="AO1120" s="29" t="s">
        <v>86</v>
      </c>
      <c r="AP1120" s="29" t="s">
        <v>86</v>
      </c>
      <c r="AQ1120" s="29" t="s">
        <v>96</v>
      </c>
      <c r="AR1120" s="29"/>
      <c r="AS1120" s="29" t="s">
        <v>84</v>
      </c>
      <c r="AT1120" s="29" t="s">
        <v>89</v>
      </c>
      <c r="AU1120" s="29"/>
      <c r="AV1120" s="29"/>
      <c r="AW1120" s="29" t="s">
        <v>84</v>
      </c>
      <c r="AX1120" s="29" t="s">
        <v>84</v>
      </c>
      <c r="AY1120" s="30">
        <v>480</v>
      </c>
      <c r="AZ1120" s="30">
        <v>562</v>
      </c>
      <c r="BA1120" s="29"/>
      <c r="BB1120" s="30">
        <v>394</v>
      </c>
      <c r="BC1120" s="29"/>
      <c r="BD1120" s="29"/>
      <c r="BE1120" s="30">
        <v>92.6</v>
      </c>
      <c r="BF1120" s="30">
        <v>104.5</v>
      </c>
      <c r="BG1120" s="30">
        <v>0.38</v>
      </c>
      <c r="BH1120" s="29"/>
      <c r="BI1120" s="30">
        <v>0.5</v>
      </c>
      <c r="BJ1120" s="30">
        <v>0.35</v>
      </c>
      <c r="BK1120" s="29"/>
      <c r="BL1120" s="29"/>
      <c r="BM1120" s="29"/>
      <c r="BN1120" s="29"/>
      <c r="BO1120" s="29"/>
      <c r="BP1120" s="30">
        <v>0.39</v>
      </c>
      <c r="BQ1120" s="30">
        <v>0.42</v>
      </c>
      <c r="BR1120" s="29"/>
      <c r="BS1120" s="30">
        <v>92</v>
      </c>
      <c r="BT1120" s="29"/>
      <c r="BU1120" s="29"/>
      <c r="BV1120" s="30">
        <v>0</v>
      </c>
      <c r="BW1120" s="28">
        <v>250</v>
      </c>
      <c r="BX1120" s="33">
        <f t="shared" si="124"/>
        <v>286.07531999999998</v>
      </c>
      <c r="BY1120" s="34">
        <f>IF(COUNTIF($G$2:G1120,G1120)=1,1,0)</f>
        <v>1</v>
      </c>
      <c r="BZ1120" s="34">
        <f t="shared" si="125"/>
        <v>2</v>
      </c>
      <c r="CA1120" s="28" t="s">
        <v>3405</v>
      </c>
      <c r="CB1120" s="34" t="b">
        <f t="shared" si="130"/>
        <v>0</v>
      </c>
      <c r="CC1120" s="34" t="b">
        <f t="shared" si="126"/>
        <v>0</v>
      </c>
      <c r="CD1120" s="34" t="b">
        <f t="array" ref="CD1120">ISNUMBER(SEARCH("Touch Screen",$AJ1120))</f>
        <v>0</v>
      </c>
      <c r="CE1120" s="34"/>
      <c r="CF1120" s="34"/>
      <c r="CG1120" s="32">
        <v>99</v>
      </c>
      <c r="CH1120" s="28">
        <v>0</v>
      </c>
      <c r="CI1120" s="33">
        <f>('2. AC Monitors'!$A$8*'1. Version 7 Dataset'!$R1120)+('1. Version 7 Dataset'!$V1120*'2. AC Monitors'!$B$8)+'2. AC Monitors'!$C$8</f>
        <v>165.50416000000001</v>
      </c>
      <c r="CJ1120" s="35">
        <f>BX1120-('2. AC Monitors'!$B$8*V1120)</f>
        <v>251.21531999999996</v>
      </c>
      <c r="CK1120" s="33">
        <f>IF($CH1120=0,CJ1120,CJ1120-('2. AC Monitors'!$A$15*'1. Version 7 Dataset'!$CG1120))</f>
        <v>251.21531999999996</v>
      </c>
      <c r="CL1120" s="33">
        <f>IF($CC1120=TRUE,'1. Version 7 Dataset'!CK1120-($CI1120*'2. AC Monitors'!$B$15),'1. Version 7 Dataset'!CK1120)</f>
        <v>251.21531999999996</v>
      </c>
      <c r="CM1120" s="33">
        <f>IF($CD1120=TRUE,CL1120-($CI1120*'2. AC Monitors'!$D$15),CL1120)</f>
        <v>251.21531999999996</v>
      </c>
      <c r="CN1120" s="33">
        <f>IF($CB1120=TRUE,CM1120-($CI1120*'2. AC Monitors'!$E$15),CM1120)</f>
        <v>251.21531999999996</v>
      </c>
      <c r="CO1120" s="33">
        <f>IF($CA1120="DC",CN1120+(CI1120*(1-'2. AC Monitors'!$D$21)),CN1120)</f>
        <v>251.21531999999996</v>
      </c>
      <c r="CP1120" s="35">
        <f>('2. AC Monitors'!$A$8*'1. Version 7 Dataset'!$R1120)+'2. AC Monitors'!$C$8</f>
        <v>130.64416</v>
      </c>
      <c r="CQ1120" s="35">
        <f t="shared" si="127"/>
        <v>0</v>
      </c>
      <c r="CR1120" s="33">
        <f>(IF(CD1120=TRUE,CI1120+(CI1120*'2. AC Monitors'!$D$15),'1. Version 7 Dataset'!CI1120))*0.85</f>
        <v>140.67853600000001</v>
      </c>
      <c r="CS1120" s="35">
        <f t="shared" si="128"/>
        <v>0</v>
      </c>
      <c r="CT1120" s="35">
        <f>($AZ1120*$R1120*'3. Signage Displays'!$A$7)+'3. Signage Displays'!$B$7*TANH('3. Signage Displays'!$C$7*('1. Version 7 Dataset'!$R1120+'3. Signage Displays'!$D$7)+'3. Signage Displays'!$E$7)+'3. Signage Displays'!$F$7</f>
        <v>94.466707069886624</v>
      </c>
      <c r="CU1120" s="36">
        <f>($AZ1120*$R1120*'3. Signage Displays'!$A$7)</f>
        <v>22.598694400000003</v>
      </c>
      <c r="CV1120" s="37">
        <f>BE1120-(AZ1120*R1120*'3. Signage Displays'!$A$7)</f>
        <v>70.001305599999995</v>
      </c>
      <c r="CW1120" s="37">
        <f>IF(CC1120=TRUE,CV1120-(CT1120*'3. Signage Displays'!$A$12),CV1120)</f>
        <v>70.001305599999995</v>
      </c>
      <c r="CX1120" s="38">
        <f>'3. Signage Displays'!$B$7*TANH('3. Signage Displays'!$C$7*('1. Version 7 Dataset'!R1120+'3. Signage Displays'!$D$7)+'3. Signage Displays'!$E$7)+'3. Signage Displays'!$F$7</f>
        <v>71.868012669886625</v>
      </c>
      <c r="CY1120" s="28">
        <f t="shared" si="129"/>
        <v>1</v>
      </c>
    </row>
    <row r="1121" spans="1:103" s="17" customFormat="1" ht="19.5" customHeight="1">
      <c r="A1121" s="28">
        <v>251</v>
      </c>
      <c r="B1121" s="29" t="s">
        <v>2695</v>
      </c>
      <c r="C1121" s="29" t="s">
        <v>2729</v>
      </c>
      <c r="D1121" s="29" t="s">
        <v>2729</v>
      </c>
      <c r="E1121" s="29" t="s">
        <v>2697</v>
      </c>
      <c r="F1121" s="29" t="s">
        <v>2729</v>
      </c>
      <c r="G1121" s="29" t="s">
        <v>2729</v>
      </c>
      <c r="H1121" s="29"/>
      <c r="I1121" s="29" t="s">
        <v>554</v>
      </c>
      <c r="J1121" s="29" t="s">
        <v>132</v>
      </c>
      <c r="K1121" s="29"/>
      <c r="L1121" s="29" t="s">
        <v>80</v>
      </c>
      <c r="M1121" s="29"/>
      <c r="N1121" s="30">
        <v>4700</v>
      </c>
      <c r="O1121" s="30">
        <v>26.8</v>
      </c>
      <c r="P1121" s="30">
        <v>47.6</v>
      </c>
      <c r="Q1121" s="31">
        <v>54.6</v>
      </c>
      <c r="R1121" s="30">
        <v>1275.67</v>
      </c>
      <c r="S1121" s="30">
        <v>1.78</v>
      </c>
      <c r="T1121" s="30">
        <v>2160</v>
      </c>
      <c r="U1121" s="30">
        <v>3840</v>
      </c>
      <c r="V1121" s="32">
        <v>8.3000000000000007</v>
      </c>
      <c r="W1121" s="30">
        <v>6502</v>
      </c>
      <c r="X1121" s="30">
        <v>60</v>
      </c>
      <c r="Y1121" s="30">
        <v>99</v>
      </c>
      <c r="Z1121" s="29" t="s">
        <v>81</v>
      </c>
      <c r="AA1121" s="29" t="s">
        <v>86</v>
      </c>
      <c r="AB1121" s="29"/>
      <c r="AC1121" s="29"/>
      <c r="AD1121" s="29" t="s">
        <v>84</v>
      </c>
      <c r="AE1121" s="29" t="s">
        <v>83</v>
      </c>
      <c r="AF1121" s="29" t="s">
        <v>2717</v>
      </c>
      <c r="AG1121" s="29"/>
      <c r="AH1121" s="29" t="s">
        <v>1284</v>
      </c>
      <c r="AI1121" s="29"/>
      <c r="AJ1121" s="29" t="s">
        <v>86</v>
      </c>
      <c r="AK1121" s="29" t="s">
        <v>86</v>
      </c>
      <c r="AL1121" s="29" t="s">
        <v>87</v>
      </c>
      <c r="AM1121" s="29"/>
      <c r="AN1121" s="29" t="s">
        <v>86</v>
      </c>
      <c r="AO1121" s="29" t="s">
        <v>86</v>
      </c>
      <c r="AP1121" s="29" t="s">
        <v>86</v>
      </c>
      <c r="AQ1121" s="29" t="s">
        <v>96</v>
      </c>
      <c r="AR1121" s="29"/>
      <c r="AS1121" s="29" t="s">
        <v>84</v>
      </c>
      <c r="AT1121" s="29" t="s">
        <v>89</v>
      </c>
      <c r="AU1121" s="29"/>
      <c r="AV1121" s="29"/>
      <c r="AW1121" s="29" t="s">
        <v>84</v>
      </c>
      <c r="AX1121" s="29" t="s">
        <v>84</v>
      </c>
      <c r="AY1121" s="30">
        <v>485</v>
      </c>
      <c r="AZ1121" s="30">
        <v>563</v>
      </c>
      <c r="BA1121" s="29"/>
      <c r="BB1121" s="30">
        <v>395</v>
      </c>
      <c r="BC1121" s="29"/>
      <c r="BD1121" s="29"/>
      <c r="BE1121" s="30">
        <v>101.7</v>
      </c>
      <c r="BF1121" s="30">
        <v>123.9</v>
      </c>
      <c r="BG1121" s="30">
        <v>0.37</v>
      </c>
      <c r="BH1121" s="29"/>
      <c r="BI1121" s="30">
        <v>0.5</v>
      </c>
      <c r="BJ1121" s="30">
        <v>0.34</v>
      </c>
      <c r="BK1121" s="29"/>
      <c r="BL1121" s="29"/>
      <c r="BM1121" s="29"/>
      <c r="BN1121" s="29"/>
      <c r="BO1121" s="29"/>
      <c r="BP1121" s="30">
        <v>0.38</v>
      </c>
      <c r="BQ1121" s="30">
        <v>0.42</v>
      </c>
      <c r="BR1121" s="29"/>
      <c r="BS1121" s="30">
        <v>101</v>
      </c>
      <c r="BT1121" s="29"/>
      <c r="BU1121" s="29"/>
      <c r="BV1121" s="30">
        <v>0</v>
      </c>
      <c r="BW1121" s="28">
        <v>251</v>
      </c>
      <c r="BX1121" s="33">
        <f t="shared" si="124"/>
        <v>313.91897999999998</v>
      </c>
      <c r="BY1121" s="34">
        <f>IF(COUNTIF($G$2:G1121,G1121)=1,1,0)</f>
        <v>1</v>
      </c>
      <c r="BZ1121" s="34">
        <f t="shared" si="125"/>
        <v>2</v>
      </c>
      <c r="CA1121" s="28" t="s">
        <v>3405</v>
      </c>
      <c r="CB1121" s="34" t="b">
        <f t="shared" si="130"/>
        <v>0</v>
      </c>
      <c r="CC1121" s="34" t="b">
        <f t="shared" si="126"/>
        <v>0</v>
      </c>
      <c r="CD1121" s="34" t="b">
        <f t="array" ref="CD1121">ISNUMBER(SEARCH("Touch Screen",$AJ1121))</f>
        <v>0</v>
      </c>
      <c r="CE1121" s="34"/>
      <c r="CF1121" s="34"/>
      <c r="CG1121" s="32">
        <v>99</v>
      </c>
      <c r="CH1121" s="28">
        <v>0</v>
      </c>
      <c r="CI1121" s="33">
        <f>('2. AC Monitors'!$A$8*'1. Version 7 Dataset'!$R1121)+('1. Version 7 Dataset'!$V1121*'2. AC Monitors'!$B$8)+'2. AC Monitors'!$C$8</f>
        <v>198.49174000000002</v>
      </c>
      <c r="CJ1121" s="35">
        <f>BX1121-('2. AC Monitors'!$B$8*V1121)</f>
        <v>279.05897999999996</v>
      </c>
      <c r="CK1121" s="33">
        <f>IF($CH1121=0,CJ1121,CJ1121-('2. AC Monitors'!$A$15*'1. Version 7 Dataset'!$CG1121))</f>
        <v>279.05897999999996</v>
      </c>
      <c r="CL1121" s="33">
        <f>IF($CC1121=TRUE,'1. Version 7 Dataset'!CK1121-($CI1121*'2. AC Monitors'!$B$15),'1. Version 7 Dataset'!CK1121)</f>
        <v>279.05897999999996</v>
      </c>
      <c r="CM1121" s="33">
        <f>IF($CD1121=TRUE,CL1121-($CI1121*'2. AC Monitors'!$D$15),CL1121)</f>
        <v>279.05897999999996</v>
      </c>
      <c r="CN1121" s="33">
        <f>IF($CB1121=TRUE,CM1121-($CI1121*'2. AC Monitors'!$E$15),CM1121)</f>
        <v>279.05897999999996</v>
      </c>
      <c r="CO1121" s="33">
        <f>IF($CA1121="DC",CN1121+(CI1121*(1-'2. AC Monitors'!$D$21)),CN1121)</f>
        <v>279.05897999999996</v>
      </c>
      <c r="CP1121" s="35">
        <f>('2. AC Monitors'!$A$8*'1. Version 7 Dataset'!$R1121)+'2. AC Monitors'!$C$8</f>
        <v>163.63174000000001</v>
      </c>
      <c r="CQ1121" s="35">
        <f t="shared" si="127"/>
        <v>0</v>
      </c>
      <c r="CR1121" s="33">
        <f>(IF(CD1121=TRUE,CI1121+(CI1121*'2. AC Monitors'!$D$15),'1. Version 7 Dataset'!CI1121))*0.85</f>
        <v>168.71797900000001</v>
      </c>
      <c r="CS1121" s="35">
        <f t="shared" si="128"/>
        <v>0</v>
      </c>
      <c r="CT1121" s="35">
        <f>($AZ1121*$R1121*'3. Signage Displays'!$A$7)+'3. Signage Displays'!$B$7*TANH('3. Signage Displays'!$C$7*('1. Version 7 Dataset'!$R1121+'3. Signage Displays'!$D$7)+'3. Signage Displays'!$E$7)+'3. Signage Displays'!$F$7</f>
        <v>112.98895362815502</v>
      </c>
      <c r="CU1121" s="36">
        <f>($AZ1121*$R1121*'3. Signage Displays'!$A$7)</f>
        <v>28.728088400000004</v>
      </c>
      <c r="CV1121" s="37">
        <f>BE1121-(AZ1121*R1121*'3. Signage Displays'!$A$7)</f>
        <v>72.971911599999999</v>
      </c>
      <c r="CW1121" s="37">
        <f>IF(CC1121=TRUE,CV1121-(CT1121*'3. Signage Displays'!$A$12),CV1121)</f>
        <v>72.971911599999999</v>
      </c>
      <c r="CX1121" s="38">
        <f>'3. Signage Displays'!$B$7*TANH('3. Signage Displays'!$C$7*('1. Version 7 Dataset'!R1121+'3. Signage Displays'!$D$7)+'3. Signage Displays'!$E$7)+'3. Signage Displays'!$F$7</f>
        <v>84.260865228155012</v>
      </c>
      <c r="CY1121" s="28">
        <f t="shared" si="129"/>
        <v>1</v>
      </c>
    </row>
    <row r="1122" spans="1:103" s="17" customFormat="1" ht="19.5" customHeight="1">
      <c r="A1122" s="28">
        <v>252</v>
      </c>
      <c r="B1122" s="29" t="s">
        <v>2695</v>
      </c>
      <c r="C1122" s="29" t="s">
        <v>2731</v>
      </c>
      <c r="D1122" s="29" t="s">
        <v>2731</v>
      </c>
      <c r="E1122" s="29" t="s">
        <v>2697</v>
      </c>
      <c r="F1122" s="29" t="s">
        <v>2731</v>
      </c>
      <c r="G1122" s="29" t="s">
        <v>2731</v>
      </c>
      <c r="H1122" s="29"/>
      <c r="I1122" s="29" t="s">
        <v>554</v>
      </c>
      <c r="J1122" s="29" t="s">
        <v>132</v>
      </c>
      <c r="K1122" s="29"/>
      <c r="L1122" s="29" t="s">
        <v>80</v>
      </c>
      <c r="M1122" s="29"/>
      <c r="N1122" s="30">
        <v>4700</v>
      </c>
      <c r="O1122" s="30">
        <v>31.6</v>
      </c>
      <c r="P1122" s="30">
        <v>56.2</v>
      </c>
      <c r="Q1122" s="31">
        <v>64.5</v>
      </c>
      <c r="R1122" s="30">
        <v>1779.11</v>
      </c>
      <c r="S1122" s="30">
        <v>1.78</v>
      </c>
      <c r="T1122" s="30">
        <v>2160</v>
      </c>
      <c r="U1122" s="30">
        <v>3840</v>
      </c>
      <c r="V1122" s="32">
        <v>8.3000000000000007</v>
      </c>
      <c r="W1122" s="30">
        <v>4662</v>
      </c>
      <c r="X1122" s="30">
        <v>60</v>
      </c>
      <c r="Y1122" s="30">
        <v>99</v>
      </c>
      <c r="Z1122" s="29" t="s">
        <v>81</v>
      </c>
      <c r="AA1122" s="29" t="s">
        <v>86</v>
      </c>
      <c r="AB1122" s="29"/>
      <c r="AC1122" s="29"/>
      <c r="AD1122" s="29" t="s">
        <v>84</v>
      </c>
      <c r="AE1122" s="29" t="s">
        <v>83</v>
      </c>
      <c r="AF1122" s="29" t="s">
        <v>2717</v>
      </c>
      <c r="AG1122" s="29"/>
      <c r="AH1122" s="29" t="s">
        <v>1284</v>
      </c>
      <c r="AI1122" s="29"/>
      <c r="AJ1122" s="29" t="s">
        <v>86</v>
      </c>
      <c r="AK1122" s="29" t="s">
        <v>86</v>
      </c>
      <c r="AL1122" s="29" t="s">
        <v>87</v>
      </c>
      <c r="AM1122" s="29"/>
      <c r="AN1122" s="29" t="s">
        <v>86</v>
      </c>
      <c r="AO1122" s="29" t="s">
        <v>86</v>
      </c>
      <c r="AP1122" s="29" t="s">
        <v>86</v>
      </c>
      <c r="AQ1122" s="29" t="s">
        <v>96</v>
      </c>
      <c r="AR1122" s="29"/>
      <c r="AS1122" s="29" t="s">
        <v>84</v>
      </c>
      <c r="AT1122" s="29" t="s">
        <v>89</v>
      </c>
      <c r="AU1122" s="29"/>
      <c r="AV1122" s="29"/>
      <c r="AW1122" s="29" t="s">
        <v>84</v>
      </c>
      <c r="AX1122" s="29" t="s">
        <v>84</v>
      </c>
      <c r="AY1122" s="30">
        <v>410</v>
      </c>
      <c r="AZ1122" s="30">
        <v>485</v>
      </c>
      <c r="BA1122" s="29"/>
      <c r="BB1122" s="30">
        <v>340</v>
      </c>
      <c r="BC1122" s="29"/>
      <c r="BD1122" s="29"/>
      <c r="BE1122" s="30">
        <v>116</v>
      </c>
      <c r="BF1122" s="30">
        <v>145.19999999999999</v>
      </c>
      <c r="BG1122" s="30">
        <v>0.38</v>
      </c>
      <c r="BH1122" s="29"/>
      <c r="BI1122" s="30">
        <v>0.5</v>
      </c>
      <c r="BJ1122" s="30">
        <v>0.35</v>
      </c>
      <c r="BK1122" s="29"/>
      <c r="BL1122" s="29"/>
      <c r="BM1122" s="29"/>
      <c r="BN1122" s="29"/>
      <c r="BO1122" s="29"/>
      <c r="BP1122" s="30">
        <v>0.4</v>
      </c>
      <c r="BQ1122" s="30">
        <v>0.43</v>
      </c>
      <c r="BR1122" s="29"/>
      <c r="BS1122" s="30">
        <v>114.5</v>
      </c>
      <c r="BT1122" s="29"/>
      <c r="BU1122" s="29"/>
      <c r="BV1122" s="30">
        <v>0</v>
      </c>
      <c r="BW1122" s="28">
        <v>252</v>
      </c>
      <c r="BX1122" s="33">
        <f t="shared" si="124"/>
        <v>357.81971999999996</v>
      </c>
      <c r="BY1122" s="34">
        <f>IF(COUNTIF($G$2:G1122,G1122)=1,1,0)</f>
        <v>1</v>
      </c>
      <c r="BZ1122" s="34">
        <f t="shared" si="125"/>
        <v>2</v>
      </c>
      <c r="CA1122" s="28" t="s">
        <v>3405</v>
      </c>
      <c r="CB1122" s="34" t="b">
        <f t="shared" si="130"/>
        <v>0</v>
      </c>
      <c r="CC1122" s="34" t="b">
        <f t="shared" si="126"/>
        <v>0</v>
      </c>
      <c r="CD1122" s="34" t="b">
        <f t="array" ref="CD1122">ISNUMBER(SEARCH("Touch Screen",$AJ1122))</f>
        <v>0</v>
      </c>
      <c r="CE1122" s="34"/>
      <c r="CF1122" s="34"/>
      <c r="CG1122" s="32">
        <v>99</v>
      </c>
      <c r="CH1122" s="28">
        <v>0</v>
      </c>
      <c r="CI1122" s="33">
        <f>('2. AC Monitors'!$A$8*'1. Version 7 Dataset'!$R1122)+('1. Version 7 Dataset'!$V1122*'2. AC Monitors'!$B$8)+'2. AC Monitors'!$C$8</f>
        <v>259.91142000000002</v>
      </c>
      <c r="CJ1122" s="35">
        <f>BX1122-('2. AC Monitors'!$B$8*V1122)</f>
        <v>322.95971999999995</v>
      </c>
      <c r="CK1122" s="33">
        <f>IF($CH1122=0,CJ1122,CJ1122-('2. AC Monitors'!$A$15*'1. Version 7 Dataset'!$CG1122))</f>
        <v>322.95971999999995</v>
      </c>
      <c r="CL1122" s="33">
        <f>IF($CC1122=TRUE,'1. Version 7 Dataset'!CK1122-($CI1122*'2. AC Monitors'!$B$15),'1. Version 7 Dataset'!CK1122)</f>
        <v>322.95971999999995</v>
      </c>
      <c r="CM1122" s="33">
        <f>IF($CD1122=TRUE,CL1122-($CI1122*'2. AC Monitors'!$D$15),CL1122)</f>
        <v>322.95971999999995</v>
      </c>
      <c r="CN1122" s="33">
        <f>IF($CB1122=TRUE,CM1122-($CI1122*'2. AC Monitors'!$E$15),CM1122)</f>
        <v>322.95971999999995</v>
      </c>
      <c r="CO1122" s="33">
        <f>IF($CA1122="DC",CN1122+(CI1122*(1-'2. AC Monitors'!$D$21)),CN1122)</f>
        <v>322.95971999999995</v>
      </c>
      <c r="CP1122" s="35">
        <f>('2. AC Monitors'!$A$8*'1. Version 7 Dataset'!$R1122)+'2. AC Monitors'!$C$8</f>
        <v>225.05141999999998</v>
      </c>
      <c r="CQ1122" s="35">
        <f t="shared" si="127"/>
        <v>0</v>
      </c>
      <c r="CR1122" s="33">
        <f>(IF(CD1122=TRUE,CI1122+(CI1122*'2. AC Monitors'!$D$15),'1. Version 7 Dataset'!CI1122))*0.85</f>
        <v>220.92470700000001</v>
      </c>
      <c r="CS1122" s="35">
        <f t="shared" si="128"/>
        <v>0</v>
      </c>
      <c r="CT1122" s="35">
        <f>($AZ1122*$R1122*'3. Signage Displays'!$A$7)+'3. Signage Displays'!$B$7*TANH('3. Signage Displays'!$C$7*('1. Version 7 Dataset'!$R1122+'3. Signage Displays'!$D$7)+'3. Signage Displays'!$E$7)+'3. Signage Displays'!$F$7</f>
        <v>137.41516441243354</v>
      </c>
      <c r="CU1122" s="36">
        <f>($AZ1122*$R1122*'3. Signage Displays'!$A$7)</f>
        <v>34.514734000000004</v>
      </c>
      <c r="CV1122" s="37">
        <f>BE1122-(AZ1122*R1122*'3. Signage Displays'!$A$7)</f>
        <v>81.485265999999996</v>
      </c>
      <c r="CW1122" s="37">
        <f>IF(CC1122=TRUE,CV1122-(CT1122*'3. Signage Displays'!$A$12),CV1122)</f>
        <v>81.485265999999996</v>
      </c>
      <c r="CX1122" s="38">
        <f>'3. Signage Displays'!$B$7*TANH('3. Signage Displays'!$C$7*('1. Version 7 Dataset'!R1122+'3. Signage Displays'!$D$7)+'3. Signage Displays'!$E$7)+'3. Signage Displays'!$F$7</f>
        <v>102.90043041243354</v>
      </c>
      <c r="CY1122" s="28">
        <f t="shared" si="129"/>
        <v>1</v>
      </c>
    </row>
    <row r="1123" spans="1:103" s="17" customFormat="1" ht="19.5" customHeight="1">
      <c r="A1123" s="28">
        <v>268</v>
      </c>
      <c r="B1123" s="29" t="s">
        <v>2231</v>
      </c>
      <c r="C1123" s="29" t="s">
        <v>2519</v>
      </c>
      <c r="D1123" s="29" t="s">
        <v>2519</v>
      </c>
      <c r="E1123" s="29" t="s">
        <v>2234</v>
      </c>
      <c r="F1123" s="29" t="s">
        <v>2519</v>
      </c>
      <c r="G1123" s="29" t="s">
        <v>2519</v>
      </c>
      <c r="H1123" s="29"/>
      <c r="I1123" s="29" t="s">
        <v>554</v>
      </c>
      <c r="J1123" s="29" t="s">
        <v>88</v>
      </c>
      <c r="K1123" s="29" t="s">
        <v>158</v>
      </c>
      <c r="L1123" s="29" t="s">
        <v>80</v>
      </c>
      <c r="M1123" s="29" t="s">
        <v>105</v>
      </c>
      <c r="N1123" s="30">
        <v>1200</v>
      </c>
      <c r="O1123" s="30">
        <v>36.5</v>
      </c>
      <c r="P1123" s="30">
        <v>64.900000000000006</v>
      </c>
      <c r="Q1123" s="31">
        <v>74.5</v>
      </c>
      <c r="R1123" s="30">
        <v>2372.7199999999998</v>
      </c>
      <c r="S1123" s="30">
        <v>1.78</v>
      </c>
      <c r="T1123" s="30">
        <v>2160</v>
      </c>
      <c r="U1123" s="30">
        <v>3840</v>
      </c>
      <c r="V1123" s="32">
        <v>8.3000000000000007</v>
      </c>
      <c r="W1123" s="30">
        <v>3496</v>
      </c>
      <c r="X1123" s="30">
        <v>60</v>
      </c>
      <c r="Y1123" s="30">
        <v>32.1</v>
      </c>
      <c r="Z1123" s="29" t="s">
        <v>86</v>
      </c>
      <c r="AA1123" s="29" t="s">
        <v>86</v>
      </c>
      <c r="AB1123" s="29"/>
      <c r="AC1123" s="29"/>
      <c r="AD1123" s="29" t="s">
        <v>84</v>
      </c>
      <c r="AE1123" s="29" t="s">
        <v>83</v>
      </c>
      <c r="AF1123" s="29" t="s">
        <v>2520</v>
      </c>
      <c r="AG1123" s="29" t="s">
        <v>2521</v>
      </c>
      <c r="AH1123" s="29" t="s">
        <v>759</v>
      </c>
      <c r="AI1123" s="29" t="s">
        <v>105</v>
      </c>
      <c r="AJ1123" s="29" t="s">
        <v>759</v>
      </c>
      <c r="AK1123" s="29" t="s">
        <v>86</v>
      </c>
      <c r="AL1123" s="29" t="s">
        <v>87</v>
      </c>
      <c r="AM1123" s="29" t="s">
        <v>2521</v>
      </c>
      <c r="AN1123" s="29" t="s">
        <v>86</v>
      </c>
      <c r="AO1123" s="29" t="s">
        <v>86</v>
      </c>
      <c r="AP1123" s="29" t="s">
        <v>563</v>
      </c>
      <c r="AQ1123" s="29" t="s">
        <v>96</v>
      </c>
      <c r="AR1123" s="29" t="s">
        <v>105</v>
      </c>
      <c r="AS1123" s="29" t="s">
        <v>84</v>
      </c>
      <c r="AT1123" s="29" t="s">
        <v>89</v>
      </c>
      <c r="AU1123" s="29" t="s">
        <v>105</v>
      </c>
      <c r="AV1123" s="30">
        <v>5</v>
      </c>
      <c r="AW1123" s="29" t="s">
        <v>84</v>
      </c>
      <c r="AX1123" s="29" t="s">
        <v>84</v>
      </c>
      <c r="AY1123" s="30">
        <v>3000</v>
      </c>
      <c r="AZ1123" s="30">
        <v>2797</v>
      </c>
      <c r="BA1123" s="30">
        <v>2028</v>
      </c>
      <c r="BB1123" s="30">
        <v>1950</v>
      </c>
      <c r="BC1123" s="29"/>
      <c r="BD1123" s="29"/>
      <c r="BE1123" s="30">
        <v>358.96</v>
      </c>
      <c r="BF1123" s="30">
        <v>384.7</v>
      </c>
      <c r="BG1123" s="30">
        <v>1.28</v>
      </c>
      <c r="BH1123" s="30">
        <v>1.28</v>
      </c>
      <c r="BI1123" s="30">
        <v>3.5</v>
      </c>
      <c r="BJ1123" s="30">
        <v>0</v>
      </c>
      <c r="BK1123" s="29"/>
      <c r="BL1123" s="29"/>
      <c r="BM1123" s="29"/>
      <c r="BN1123" s="29"/>
      <c r="BO1123" s="29"/>
      <c r="BP1123" s="30">
        <v>0</v>
      </c>
      <c r="BQ1123" s="30">
        <v>1.51</v>
      </c>
      <c r="BR1123" s="30">
        <v>1.51</v>
      </c>
      <c r="BS1123" s="30">
        <v>352.45</v>
      </c>
      <c r="BT1123" s="29"/>
      <c r="BU1123" s="29"/>
      <c r="BV1123" s="30">
        <v>0</v>
      </c>
      <c r="BW1123" s="28">
        <v>268</v>
      </c>
      <c r="BX1123" s="33">
        <f t="shared" si="124"/>
        <v>1107.8596799999998</v>
      </c>
      <c r="BY1123" s="34">
        <f>IF(COUNTIF($G$2:G1123,G1123)=1,1,0)</f>
        <v>1</v>
      </c>
      <c r="BZ1123" s="34">
        <f t="shared" si="125"/>
        <v>2</v>
      </c>
      <c r="CA1123" s="28" t="s">
        <v>3405</v>
      </c>
      <c r="CB1123" s="34" t="b">
        <f t="shared" si="130"/>
        <v>0</v>
      </c>
      <c r="CC1123" s="34" t="b">
        <f t="shared" si="126"/>
        <v>0</v>
      </c>
      <c r="CD1123" s="34" t="b">
        <f t="array" ref="CD1123">ISNUMBER(SEARCH("Touch Screen",$AJ1123))</f>
        <v>0</v>
      </c>
      <c r="CE1123" s="34"/>
      <c r="CF1123" s="34"/>
      <c r="CG1123" s="32">
        <v>32.1</v>
      </c>
      <c r="CH1123" s="28">
        <v>0</v>
      </c>
      <c r="CI1123" s="33">
        <f>('2. AC Monitors'!$A$8*'1. Version 7 Dataset'!$R1123)+('1. Version 7 Dataset'!$V1123*'2. AC Monitors'!$B$8)+'2. AC Monitors'!$C$8</f>
        <v>332.33184</v>
      </c>
      <c r="CJ1123" s="35">
        <f>BX1123-('2. AC Monitors'!$B$8*V1123)</f>
        <v>1072.9996799999999</v>
      </c>
      <c r="CK1123" s="33">
        <f>IF($CH1123=0,CJ1123,CJ1123-('2. AC Monitors'!$A$15*'1. Version 7 Dataset'!$CG1123))</f>
        <v>1072.9996799999999</v>
      </c>
      <c r="CL1123" s="33">
        <f>IF($CC1123=TRUE,'1. Version 7 Dataset'!CK1123-($CI1123*'2. AC Monitors'!$B$15),'1. Version 7 Dataset'!CK1123)</f>
        <v>1072.9996799999999</v>
      </c>
      <c r="CM1123" s="33">
        <f>IF($CD1123=TRUE,CL1123-($CI1123*'2. AC Monitors'!$D$15),CL1123)</f>
        <v>1072.9996799999999</v>
      </c>
      <c r="CN1123" s="33">
        <f>IF($CB1123=TRUE,CM1123-($CI1123*'2. AC Monitors'!$E$15),CM1123)</f>
        <v>1072.9996799999999</v>
      </c>
      <c r="CO1123" s="33">
        <f>IF($CA1123="DC",CN1123+(CI1123*(1-'2. AC Monitors'!$D$21)),CN1123)</f>
        <v>1072.9996799999999</v>
      </c>
      <c r="CP1123" s="35">
        <f>('2. AC Monitors'!$A$8*'1. Version 7 Dataset'!$R1123)+'2. AC Monitors'!$C$8</f>
        <v>297.47183999999999</v>
      </c>
      <c r="CQ1123" s="35">
        <f t="shared" si="127"/>
        <v>0</v>
      </c>
      <c r="CR1123" s="33">
        <f>(IF(CD1123=TRUE,CI1123+(CI1123*'2. AC Monitors'!$D$15),'1. Version 7 Dataset'!CI1123))*0.85</f>
        <v>282.48206399999998</v>
      </c>
      <c r="CS1123" s="35">
        <f t="shared" si="128"/>
        <v>0</v>
      </c>
      <c r="CT1123" s="35">
        <f>($AZ1123*$R1123*'3. Signage Displays'!$A$7)+'3. Signage Displays'!$B$7*TANH('3. Signage Displays'!$C$7*('1. Version 7 Dataset'!$R1123+'3. Signage Displays'!$D$7)+'3. Signage Displays'!$E$7)+'3. Signage Displays'!$F$7</f>
        <v>383.44526924135363</v>
      </c>
      <c r="CU1123" s="36">
        <f>($AZ1123*$R1123*'3. Signage Displays'!$A$7)</f>
        <v>265.45991359999999</v>
      </c>
      <c r="CV1123" s="37">
        <f>BE1123-(AZ1123*R1123*'3. Signage Displays'!$A$7)</f>
        <v>93.500086399999986</v>
      </c>
      <c r="CW1123" s="37">
        <f>IF(CC1123=TRUE,CV1123-(CT1123*'3. Signage Displays'!$A$12),CV1123)</f>
        <v>93.500086399999986</v>
      </c>
      <c r="CX1123" s="38">
        <f>'3. Signage Displays'!$B$7*TANH('3. Signage Displays'!$C$7*('1. Version 7 Dataset'!R1123+'3. Signage Displays'!$D$7)+'3. Signage Displays'!$E$7)+'3. Signage Displays'!$F$7</f>
        <v>117.98535564135365</v>
      </c>
      <c r="CY1123" s="28">
        <f t="shared" si="129"/>
        <v>1</v>
      </c>
    </row>
    <row r="1124" spans="1:103" s="17" customFormat="1" ht="19.5" customHeight="1">
      <c r="A1124" s="28">
        <v>290</v>
      </c>
      <c r="B1124" s="29" t="s">
        <v>2820</v>
      </c>
      <c r="C1124" s="29" t="s">
        <v>2821</v>
      </c>
      <c r="D1124" s="29" t="s">
        <v>2821</v>
      </c>
      <c r="E1124" s="29" t="s">
        <v>2824</v>
      </c>
      <c r="F1124" s="29" t="s">
        <v>2821</v>
      </c>
      <c r="G1124" s="29" t="s">
        <v>2821</v>
      </c>
      <c r="H1124" s="29"/>
      <c r="I1124" s="29" t="s">
        <v>554</v>
      </c>
      <c r="J1124" s="29" t="s">
        <v>88</v>
      </c>
      <c r="K1124" s="29" t="s">
        <v>2825</v>
      </c>
      <c r="L1124" s="29" t="s">
        <v>80</v>
      </c>
      <c r="M1124" s="29"/>
      <c r="N1124" s="30">
        <v>4000</v>
      </c>
      <c r="O1124" s="30">
        <v>31.6</v>
      </c>
      <c r="P1124" s="30">
        <v>56.3</v>
      </c>
      <c r="Q1124" s="31">
        <v>64.5</v>
      </c>
      <c r="R1124" s="30">
        <v>1778.91</v>
      </c>
      <c r="S1124" s="30">
        <v>1.78</v>
      </c>
      <c r="T1124" s="30">
        <v>2160</v>
      </c>
      <c r="U1124" s="30">
        <v>3840</v>
      </c>
      <c r="V1124" s="32">
        <v>8.3000000000000007</v>
      </c>
      <c r="W1124" s="30">
        <v>4662</v>
      </c>
      <c r="X1124" s="30">
        <v>60</v>
      </c>
      <c r="Y1124" s="30">
        <v>88</v>
      </c>
      <c r="Z1124" s="29" t="s">
        <v>86</v>
      </c>
      <c r="AA1124" s="29" t="s">
        <v>86</v>
      </c>
      <c r="AB1124" s="29"/>
      <c r="AC1124" s="29"/>
      <c r="AD1124" s="29" t="s">
        <v>84</v>
      </c>
      <c r="AE1124" s="29" t="s">
        <v>83</v>
      </c>
      <c r="AF1124" s="29" t="s">
        <v>2826</v>
      </c>
      <c r="AG1124" s="29" t="s">
        <v>2827</v>
      </c>
      <c r="AH1124" s="29" t="s">
        <v>2828</v>
      </c>
      <c r="AI1124" s="29"/>
      <c r="AJ1124" s="29" t="s">
        <v>760</v>
      </c>
      <c r="AK1124" s="29" t="s">
        <v>761</v>
      </c>
      <c r="AL1124" s="29" t="s">
        <v>87</v>
      </c>
      <c r="AM1124" s="29" t="s">
        <v>2827</v>
      </c>
      <c r="AN1124" s="29" t="s">
        <v>86</v>
      </c>
      <c r="AO1124" s="29" t="s">
        <v>86</v>
      </c>
      <c r="AP1124" s="29" t="s">
        <v>86</v>
      </c>
      <c r="AQ1124" s="29" t="s">
        <v>96</v>
      </c>
      <c r="AR1124" s="29"/>
      <c r="AS1124" s="29" t="s">
        <v>84</v>
      </c>
      <c r="AT1124" s="29" t="s">
        <v>2829</v>
      </c>
      <c r="AU1124" s="29"/>
      <c r="AV1124" s="30">
        <v>60</v>
      </c>
      <c r="AW1124" s="29" t="s">
        <v>84</v>
      </c>
      <c r="AX1124" s="29" t="s">
        <v>84</v>
      </c>
      <c r="AY1124" s="30">
        <v>366</v>
      </c>
      <c r="AZ1124" s="30">
        <v>378.2</v>
      </c>
      <c r="BA1124" s="30">
        <v>240</v>
      </c>
      <c r="BB1124" s="30">
        <v>237.9</v>
      </c>
      <c r="BC1124" s="29"/>
      <c r="BD1124" s="29"/>
      <c r="BE1124" s="30">
        <v>72.28</v>
      </c>
      <c r="BF1124" s="30">
        <v>137.6</v>
      </c>
      <c r="BG1124" s="30">
        <v>1.66</v>
      </c>
      <c r="BH1124" s="30">
        <v>1.66</v>
      </c>
      <c r="BI1124" s="30">
        <v>2.2999999999999998</v>
      </c>
      <c r="BJ1124" s="30">
        <v>0</v>
      </c>
      <c r="BK1124" s="29"/>
      <c r="BL1124" s="29"/>
      <c r="BM1124" s="29"/>
      <c r="BN1124" s="29"/>
      <c r="BO1124" s="29"/>
      <c r="BP1124" s="30">
        <v>0</v>
      </c>
      <c r="BQ1124" s="30">
        <v>1.89</v>
      </c>
      <c r="BR1124" s="30">
        <v>1.89</v>
      </c>
      <c r="BS1124" s="30">
        <v>72.55</v>
      </c>
      <c r="BT1124" s="29"/>
      <c r="BU1124" s="29"/>
      <c r="BV1124" s="30">
        <v>0</v>
      </c>
      <c r="BW1124" s="28">
        <v>290</v>
      </c>
      <c r="BX1124" s="33">
        <f t="shared" si="124"/>
        <v>231.06251999999998</v>
      </c>
      <c r="BY1124" s="34">
        <f>IF(COUNTIF($G$2:G1124,G1124)=1,1,0)</f>
        <v>0</v>
      </c>
      <c r="BZ1124" s="34">
        <f t="shared" si="125"/>
        <v>2</v>
      </c>
      <c r="CA1124" s="28" t="s">
        <v>3405</v>
      </c>
      <c r="CB1124" s="34" t="b">
        <f t="shared" si="130"/>
        <v>0</v>
      </c>
      <c r="CC1124" s="34" t="b">
        <f t="shared" si="126"/>
        <v>0</v>
      </c>
      <c r="CD1124" s="34" t="b">
        <f t="array" ref="CD1124">ISNUMBER(SEARCH("Touch Screen",$AJ1124))</f>
        <v>1</v>
      </c>
      <c r="CE1124" s="34"/>
      <c r="CF1124" s="34"/>
      <c r="CG1124" s="32">
        <v>88</v>
      </c>
      <c r="CH1124" s="28">
        <v>0</v>
      </c>
      <c r="CI1124" s="33">
        <f>('2. AC Monitors'!$A$8*'1. Version 7 Dataset'!$R1124)+('1. Version 7 Dataset'!$V1124*'2. AC Monitors'!$B$8)+'2. AC Monitors'!$C$8</f>
        <v>259.88702000000001</v>
      </c>
      <c r="CJ1124" s="35">
        <f>BX1124-('2. AC Monitors'!$B$8*V1124)</f>
        <v>196.20251999999996</v>
      </c>
      <c r="CK1124" s="33">
        <f>IF($CH1124=0,CJ1124,CJ1124-('2. AC Monitors'!$A$15*'1. Version 7 Dataset'!$CG1124))</f>
        <v>196.20251999999996</v>
      </c>
      <c r="CL1124" s="33">
        <f>IF($CC1124=TRUE,'1. Version 7 Dataset'!CK1124-($CI1124*'2. AC Monitors'!$B$15),'1. Version 7 Dataset'!CK1124)</f>
        <v>196.20251999999996</v>
      </c>
      <c r="CM1124" s="33">
        <f>IF($CD1124=TRUE,CL1124-($CI1124*'2. AC Monitors'!$D$15),CL1124)</f>
        <v>157.21946699999995</v>
      </c>
      <c r="CN1124" s="33">
        <f>IF($CB1124=TRUE,CM1124-($CI1124*'2. AC Monitors'!$E$15),CM1124)</f>
        <v>157.21946699999995</v>
      </c>
      <c r="CO1124" s="33">
        <f>IF($CA1124="DC",CN1124+(CI1124*(1-'2. AC Monitors'!$D$21)),CN1124)</f>
        <v>157.21946699999995</v>
      </c>
      <c r="CP1124" s="35">
        <f>('2. AC Monitors'!$A$8*'1. Version 7 Dataset'!$R1124)+'2. AC Monitors'!$C$8</f>
        <v>225.02701999999999</v>
      </c>
      <c r="CQ1124" s="35">
        <f t="shared" si="127"/>
        <v>1</v>
      </c>
      <c r="CR1124" s="33">
        <f>(IF(CD1124=TRUE,CI1124+(CI1124*'2. AC Monitors'!$D$15),'1. Version 7 Dataset'!CI1124))*0.85</f>
        <v>254.03956204999997</v>
      </c>
      <c r="CS1124" s="35">
        <f t="shared" si="128"/>
        <v>1</v>
      </c>
      <c r="CT1124" s="35">
        <f>($AZ1124*$R1124*'3. Signage Displays'!$A$7)+'3. Signage Displays'!$B$7*TANH('3. Signage Displays'!$C$7*('1. Version 7 Dataset'!$R1124+'3. Signage Displays'!$D$7)+'3. Signage Displays'!$E$7)+'3. Signage Displays'!$F$7</f>
        <v>129.80550752686935</v>
      </c>
      <c r="CU1124" s="36">
        <f>($AZ1124*$R1124*'3. Signage Displays'!$A$7)</f>
        <v>26.911350480000003</v>
      </c>
      <c r="CV1124" s="37">
        <f>BE1124-(AZ1124*R1124*'3. Signage Displays'!$A$7)</f>
        <v>45.368649519999998</v>
      </c>
      <c r="CW1124" s="37">
        <f>IF(CC1124=TRUE,CV1124-(CT1124*'3. Signage Displays'!$A$12),CV1124)</f>
        <v>45.368649519999998</v>
      </c>
      <c r="CX1124" s="38">
        <f>'3. Signage Displays'!$B$7*TANH('3. Signage Displays'!$C$7*('1. Version 7 Dataset'!R1124+'3. Signage Displays'!$D$7)+'3. Signage Displays'!$E$7)+'3. Signage Displays'!$F$7</f>
        <v>102.89415704686934</v>
      </c>
      <c r="CY1124" s="28">
        <f t="shared" si="129"/>
        <v>1</v>
      </c>
    </row>
    <row r="1125" spans="1:103" s="17" customFormat="1" ht="19.5" customHeight="1">
      <c r="A1125" s="28">
        <v>291</v>
      </c>
      <c r="B1125" s="29" t="s">
        <v>2820</v>
      </c>
      <c r="C1125" s="29" t="s">
        <v>2832</v>
      </c>
      <c r="D1125" s="29" t="s">
        <v>2832</v>
      </c>
      <c r="E1125" s="29" t="s">
        <v>2824</v>
      </c>
      <c r="F1125" s="29" t="s">
        <v>2832</v>
      </c>
      <c r="G1125" s="29" t="s">
        <v>2832</v>
      </c>
      <c r="H1125" s="29"/>
      <c r="I1125" s="29" t="s">
        <v>554</v>
      </c>
      <c r="J1125" s="29" t="s">
        <v>79</v>
      </c>
      <c r="K1125" s="29"/>
      <c r="L1125" s="29" t="s">
        <v>80</v>
      </c>
      <c r="M1125" s="29"/>
      <c r="N1125" s="30">
        <v>5000</v>
      </c>
      <c r="O1125" s="30">
        <v>36.6</v>
      </c>
      <c r="P1125" s="30">
        <v>65</v>
      </c>
      <c r="Q1125" s="31">
        <v>74.599999999999994</v>
      </c>
      <c r="R1125" s="30">
        <v>2380.63</v>
      </c>
      <c r="S1125" s="30">
        <v>1.78</v>
      </c>
      <c r="T1125" s="30">
        <v>2160</v>
      </c>
      <c r="U1125" s="30">
        <v>3840</v>
      </c>
      <c r="V1125" s="32">
        <v>8.3000000000000007</v>
      </c>
      <c r="W1125" s="30">
        <v>3484</v>
      </c>
      <c r="X1125" s="30">
        <v>60</v>
      </c>
      <c r="Y1125" s="30">
        <v>72</v>
      </c>
      <c r="Z1125" s="29" t="s">
        <v>86</v>
      </c>
      <c r="AA1125" s="29" t="s">
        <v>86</v>
      </c>
      <c r="AB1125" s="29"/>
      <c r="AC1125" s="29"/>
      <c r="AD1125" s="29" t="s">
        <v>84</v>
      </c>
      <c r="AE1125" s="29" t="s">
        <v>83</v>
      </c>
      <c r="AF1125" s="29" t="s">
        <v>2848</v>
      </c>
      <c r="AG1125" s="29" t="s">
        <v>2843</v>
      </c>
      <c r="AH1125" s="29" t="s">
        <v>2837</v>
      </c>
      <c r="AI1125" s="29"/>
      <c r="AJ1125" s="29" t="s">
        <v>2837</v>
      </c>
      <c r="AK1125" s="29" t="s">
        <v>2838</v>
      </c>
      <c r="AL1125" s="29" t="s">
        <v>87</v>
      </c>
      <c r="AM1125" s="29" t="s">
        <v>2843</v>
      </c>
      <c r="AN1125" s="29" t="s">
        <v>86</v>
      </c>
      <c r="AO1125" s="29" t="s">
        <v>86</v>
      </c>
      <c r="AP1125" s="29" t="s">
        <v>2839</v>
      </c>
      <c r="AQ1125" s="29" t="s">
        <v>96</v>
      </c>
      <c r="AR1125" s="29"/>
      <c r="AS1125" s="29" t="s">
        <v>84</v>
      </c>
      <c r="AT1125" s="29" t="s">
        <v>2829</v>
      </c>
      <c r="AU1125" s="29"/>
      <c r="AV1125" s="30">
        <v>15</v>
      </c>
      <c r="AW1125" s="29" t="s">
        <v>84</v>
      </c>
      <c r="AX1125" s="29" t="s">
        <v>84</v>
      </c>
      <c r="AY1125" s="30">
        <v>360</v>
      </c>
      <c r="AZ1125" s="30">
        <v>347</v>
      </c>
      <c r="BA1125" s="30">
        <v>247</v>
      </c>
      <c r="BB1125" s="30">
        <v>236.1</v>
      </c>
      <c r="BC1125" s="29"/>
      <c r="BD1125" s="29"/>
      <c r="BE1125" s="30">
        <v>135.4</v>
      </c>
      <c r="BF1125" s="30">
        <v>152.4</v>
      </c>
      <c r="BG1125" s="30">
        <v>1.83</v>
      </c>
      <c r="BH1125" s="30">
        <v>1.83</v>
      </c>
      <c r="BI1125" s="30">
        <v>3.8</v>
      </c>
      <c r="BJ1125" s="30">
        <v>0</v>
      </c>
      <c r="BK1125" s="29"/>
      <c r="BL1125" s="29"/>
      <c r="BM1125" s="29"/>
      <c r="BN1125" s="29"/>
      <c r="BO1125" s="29"/>
      <c r="BP1125" s="30">
        <v>0</v>
      </c>
      <c r="BQ1125" s="30">
        <v>2</v>
      </c>
      <c r="BR1125" s="30">
        <v>1.63</v>
      </c>
      <c r="BS1125" s="30">
        <v>135.86000000000001</v>
      </c>
      <c r="BT1125" s="29"/>
      <c r="BU1125" s="29"/>
      <c r="BV1125" s="30">
        <v>0</v>
      </c>
      <c r="BW1125" s="28">
        <v>291</v>
      </c>
      <c r="BX1125" s="33">
        <f t="shared" si="124"/>
        <v>425.55642</v>
      </c>
      <c r="BY1125" s="34">
        <f>IF(COUNTIF($G$2:G1125,G1125)=1,1,0)</f>
        <v>0</v>
      </c>
      <c r="BZ1125" s="34">
        <f t="shared" si="125"/>
        <v>2</v>
      </c>
      <c r="CA1125" s="28" t="s">
        <v>3405</v>
      </c>
      <c r="CB1125" s="34" t="b">
        <f t="shared" si="130"/>
        <v>0</v>
      </c>
      <c r="CC1125" s="34" t="b">
        <f t="shared" si="126"/>
        <v>0</v>
      </c>
      <c r="CD1125" s="34" t="b">
        <f t="array" ref="CD1125">ISNUMBER(SEARCH("Touch Screen",$AJ1125))</f>
        <v>1</v>
      </c>
      <c r="CE1125" s="34"/>
      <c r="CF1125" s="34"/>
      <c r="CG1125" s="32">
        <v>72</v>
      </c>
      <c r="CH1125" s="28">
        <v>0</v>
      </c>
      <c r="CI1125" s="33">
        <f>('2. AC Monitors'!$A$8*'1. Version 7 Dataset'!$R1125)+('1. Version 7 Dataset'!$V1125*'2. AC Monitors'!$B$8)+'2. AC Monitors'!$C$8</f>
        <v>333.29686000000004</v>
      </c>
      <c r="CJ1125" s="35">
        <f>BX1125-('2. AC Monitors'!$B$8*V1125)</f>
        <v>390.69641999999999</v>
      </c>
      <c r="CK1125" s="33">
        <f>IF($CH1125=0,CJ1125,CJ1125-('2. AC Monitors'!$A$15*'1. Version 7 Dataset'!$CG1125))</f>
        <v>390.69641999999999</v>
      </c>
      <c r="CL1125" s="33">
        <f>IF($CC1125=TRUE,'1. Version 7 Dataset'!CK1125-($CI1125*'2. AC Monitors'!$B$15),'1. Version 7 Dataset'!CK1125)</f>
        <v>390.69641999999999</v>
      </c>
      <c r="CM1125" s="33">
        <f>IF($CD1125=TRUE,CL1125-($CI1125*'2. AC Monitors'!$D$15),CL1125)</f>
        <v>340.70189099999999</v>
      </c>
      <c r="CN1125" s="33">
        <f>IF($CB1125=TRUE,CM1125-($CI1125*'2. AC Monitors'!$E$15),CM1125)</f>
        <v>340.70189099999999</v>
      </c>
      <c r="CO1125" s="33">
        <f>IF($CA1125="DC",CN1125+(CI1125*(1-'2. AC Monitors'!$D$21)),CN1125)</f>
        <v>340.70189099999999</v>
      </c>
      <c r="CP1125" s="35">
        <f>('2. AC Monitors'!$A$8*'1. Version 7 Dataset'!$R1125)+'2. AC Monitors'!$C$8</f>
        <v>298.43686000000002</v>
      </c>
      <c r="CQ1125" s="35">
        <f t="shared" si="127"/>
        <v>0</v>
      </c>
      <c r="CR1125" s="33">
        <f>(IF(CD1125=TRUE,CI1125+(CI1125*'2. AC Monitors'!$D$15),'1. Version 7 Dataset'!CI1125))*0.85</f>
        <v>325.79768065000002</v>
      </c>
      <c r="CS1125" s="35">
        <f t="shared" si="128"/>
        <v>0</v>
      </c>
      <c r="CT1125" s="35">
        <f>($AZ1125*$R1125*'3. Signage Displays'!$A$7)+'3. Signage Displays'!$B$7*TANH('3. Signage Displays'!$C$7*('1. Version 7 Dataset'!$R1125+'3. Signage Displays'!$D$7)+'3. Signage Displays'!$E$7)+'3. Signage Displays'!$F$7</f>
        <v>151.18615284972446</v>
      </c>
      <c r="CU1125" s="36">
        <f>($AZ1125*$R1125*'3. Signage Displays'!$A$7)</f>
        <v>33.043144400000003</v>
      </c>
      <c r="CV1125" s="37">
        <f>BE1125-(AZ1125*R1125*'3. Signage Displays'!$A$7)</f>
        <v>102.3568556</v>
      </c>
      <c r="CW1125" s="37">
        <f>IF(CC1125=TRUE,CV1125-(CT1125*'3. Signage Displays'!$A$12),CV1125)</f>
        <v>102.3568556</v>
      </c>
      <c r="CX1125" s="38">
        <f>'3. Signage Displays'!$B$7*TANH('3. Signage Displays'!$C$7*('1. Version 7 Dataset'!R1125+'3. Signage Displays'!$D$7)+'3. Signage Displays'!$E$7)+'3. Signage Displays'!$F$7</f>
        <v>118.14300844972448</v>
      </c>
      <c r="CY1125" s="28">
        <f t="shared" si="129"/>
        <v>1</v>
      </c>
    </row>
    <row r="1126" spans="1:103" s="17" customFormat="1" ht="19.5" customHeight="1">
      <c r="A1126" s="28">
        <v>304</v>
      </c>
      <c r="B1126" s="29" t="s">
        <v>2653</v>
      </c>
      <c r="C1126" s="29" t="s">
        <v>2654</v>
      </c>
      <c r="D1126" s="29" t="s">
        <v>2654</v>
      </c>
      <c r="E1126" s="29" t="s">
        <v>2655</v>
      </c>
      <c r="F1126" s="29" t="s">
        <v>2654</v>
      </c>
      <c r="G1126" s="29" t="s">
        <v>2654</v>
      </c>
      <c r="H1126" s="29"/>
      <c r="I1126" s="29" t="s">
        <v>554</v>
      </c>
      <c r="J1126" s="29" t="s">
        <v>88</v>
      </c>
      <c r="K1126" s="29" t="s">
        <v>80</v>
      </c>
      <c r="L1126" s="29" t="s">
        <v>80</v>
      </c>
      <c r="M1126" s="29"/>
      <c r="N1126" s="30">
        <v>1000</v>
      </c>
      <c r="O1126" s="30">
        <v>36.5</v>
      </c>
      <c r="P1126" s="30">
        <v>64.900000000000006</v>
      </c>
      <c r="Q1126" s="31">
        <v>74.400000000000006</v>
      </c>
      <c r="R1126" s="30">
        <v>2365.2600000000002</v>
      </c>
      <c r="S1126" s="30">
        <v>1.78</v>
      </c>
      <c r="T1126" s="30">
        <v>2160</v>
      </c>
      <c r="U1126" s="30">
        <v>3840</v>
      </c>
      <c r="V1126" s="32">
        <v>8.3000000000000007</v>
      </c>
      <c r="W1126" s="30">
        <v>3507</v>
      </c>
      <c r="X1126" s="30">
        <v>60</v>
      </c>
      <c r="Y1126" s="30">
        <v>0.4</v>
      </c>
      <c r="Z1126" s="29" t="s">
        <v>86</v>
      </c>
      <c r="AA1126" s="29" t="s">
        <v>86</v>
      </c>
      <c r="AB1126" s="29"/>
      <c r="AC1126" s="29"/>
      <c r="AD1126" s="29" t="s">
        <v>84</v>
      </c>
      <c r="AE1126" s="29" t="s">
        <v>84</v>
      </c>
      <c r="AF1126" s="29" t="s">
        <v>139</v>
      </c>
      <c r="AG1126" s="29"/>
      <c r="AH1126" s="29" t="s">
        <v>318</v>
      </c>
      <c r="AI1126" s="29"/>
      <c r="AJ1126" s="29" t="s">
        <v>86</v>
      </c>
      <c r="AK1126" s="29" t="s">
        <v>86</v>
      </c>
      <c r="AL1126" s="29" t="s">
        <v>102</v>
      </c>
      <c r="AM1126" s="29"/>
      <c r="AN1126" s="29" t="s">
        <v>86</v>
      </c>
      <c r="AO1126" s="29" t="s">
        <v>86</v>
      </c>
      <c r="AP1126" s="29" t="s">
        <v>86</v>
      </c>
      <c r="AQ1126" s="29" t="s">
        <v>96</v>
      </c>
      <c r="AR1126" s="29"/>
      <c r="AS1126" s="29" t="s">
        <v>84</v>
      </c>
      <c r="AT1126" s="29" t="s">
        <v>89</v>
      </c>
      <c r="AU1126" s="29"/>
      <c r="AV1126" s="30">
        <v>120</v>
      </c>
      <c r="AW1126" s="29" t="s">
        <v>84</v>
      </c>
      <c r="AX1126" s="29" t="s">
        <v>84</v>
      </c>
      <c r="AY1126" s="30">
        <v>400</v>
      </c>
      <c r="AZ1126" s="30">
        <v>440.5</v>
      </c>
      <c r="BA1126" s="30">
        <v>223.7</v>
      </c>
      <c r="BB1126" s="30">
        <v>260</v>
      </c>
      <c r="BC1126" s="29"/>
      <c r="BD1126" s="29"/>
      <c r="BE1126" s="30">
        <v>156.83000000000001</v>
      </c>
      <c r="BF1126" s="29"/>
      <c r="BG1126" s="30">
        <v>0.28000000000000003</v>
      </c>
      <c r="BH1126" s="30">
        <v>0</v>
      </c>
      <c r="BI1126" s="29"/>
      <c r="BJ1126" s="30">
        <v>0.28000000000000003</v>
      </c>
      <c r="BK1126" s="30">
        <v>482.44</v>
      </c>
      <c r="BL1126" s="30">
        <v>482.44</v>
      </c>
      <c r="BM1126" s="30">
        <v>89</v>
      </c>
      <c r="BN1126" s="29"/>
      <c r="BO1126" s="29"/>
      <c r="BP1126" s="30">
        <v>0.37</v>
      </c>
      <c r="BQ1126" s="30">
        <v>0.37</v>
      </c>
      <c r="BR1126" s="30">
        <v>0</v>
      </c>
      <c r="BS1126" s="30">
        <v>157.91999999999999</v>
      </c>
      <c r="BT1126" s="30">
        <v>486.29</v>
      </c>
      <c r="BU1126" s="29"/>
      <c r="BV1126" s="30">
        <v>0</v>
      </c>
      <c r="BW1126" s="28">
        <v>304</v>
      </c>
      <c r="BX1126" s="33">
        <f t="shared" si="124"/>
        <v>482.43510000000003</v>
      </c>
      <c r="BY1126" s="34">
        <f>IF(COUNTIF($G$2:G1126,G1126)=1,1,0)</f>
        <v>1</v>
      </c>
      <c r="BZ1126" s="34">
        <f t="shared" si="125"/>
        <v>2</v>
      </c>
      <c r="CA1126" s="28" t="s">
        <v>3405</v>
      </c>
      <c r="CB1126" s="34" t="b">
        <f t="shared" si="130"/>
        <v>0</v>
      </c>
      <c r="CC1126" s="34" t="b">
        <f t="shared" si="126"/>
        <v>0</v>
      </c>
      <c r="CD1126" s="34" t="b">
        <f t="array" ref="CD1126">ISNUMBER(SEARCH("Touch Screen",$AJ1126))</f>
        <v>0</v>
      </c>
      <c r="CE1126" s="34"/>
      <c r="CF1126" s="34"/>
      <c r="CG1126" s="32">
        <v>40</v>
      </c>
      <c r="CH1126" s="28">
        <v>1</v>
      </c>
      <c r="CI1126" s="33">
        <f>('2. AC Monitors'!$A$8*'1. Version 7 Dataset'!$R1126)+('1. Version 7 Dataset'!$V1126*'2. AC Monitors'!$B$8)+'2. AC Monitors'!$C$8</f>
        <v>331.42172000000005</v>
      </c>
      <c r="CJ1126" s="35">
        <f>BX1126-('2. AC Monitors'!$B$8*V1126)</f>
        <v>447.57510000000002</v>
      </c>
      <c r="CK1126" s="33">
        <f>IF($CH1126=0,CJ1126,CJ1126-('2. AC Monitors'!$A$15*'1. Version 7 Dataset'!$CG1126))</f>
        <v>441.9751</v>
      </c>
      <c r="CL1126" s="33">
        <f>IF($CC1126=TRUE,'1. Version 7 Dataset'!CK1126-($CI1126*'2. AC Monitors'!$B$15),'1. Version 7 Dataset'!CK1126)</f>
        <v>441.9751</v>
      </c>
      <c r="CM1126" s="33">
        <f>IF($CD1126=TRUE,CL1126-($CI1126*'2. AC Monitors'!$D$15),CL1126)</f>
        <v>441.9751</v>
      </c>
      <c r="CN1126" s="33">
        <f>IF($CB1126=TRUE,CM1126-($CI1126*'2. AC Monitors'!$E$15),CM1126)</f>
        <v>441.9751</v>
      </c>
      <c r="CO1126" s="33">
        <f>IF($CA1126="DC",CN1126+(CI1126*(1-'2. AC Monitors'!$D$21)),CN1126)</f>
        <v>441.9751</v>
      </c>
      <c r="CP1126" s="35">
        <f>('2. AC Monitors'!$A$8*'1. Version 7 Dataset'!$R1126)+'2. AC Monitors'!$C$8</f>
        <v>296.56172000000004</v>
      </c>
      <c r="CQ1126" s="35">
        <f t="shared" si="127"/>
        <v>0</v>
      </c>
      <c r="CR1126" s="33">
        <f>(IF(CD1126=TRUE,CI1126+(CI1126*'2. AC Monitors'!$D$15),'1. Version 7 Dataset'!CI1126))*0.85</f>
        <v>281.70846200000005</v>
      </c>
      <c r="CS1126" s="35">
        <f t="shared" si="128"/>
        <v>0</v>
      </c>
      <c r="CT1126" s="35">
        <f>($AZ1126*$R1126*'3. Signage Displays'!$A$7)+'3. Signage Displays'!$B$7*TANH('3. Signage Displays'!$C$7*('1. Version 7 Dataset'!$R1126+'3. Signage Displays'!$D$7)+'3. Signage Displays'!$E$7)+'3. Signage Displays'!$F$7</f>
        <v>159.51161695792496</v>
      </c>
      <c r="CU1126" s="36">
        <f>($AZ1126*$R1126*'3. Signage Displays'!$A$7)</f>
        <v>41.675881200000006</v>
      </c>
      <c r="CV1126" s="37">
        <f>BE1126-(AZ1126*R1126*'3. Signage Displays'!$A$7)</f>
        <v>115.15411880000001</v>
      </c>
      <c r="CW1126" s="37">
        <f>IF(CC1126=TRUE,CV1126-(CT1126*'3. Signage Displays'!$A$12),CV1126)</f>
        <v>115.15411880000001</v>
      </c>
      <c r="CX1126" s="38">
        <f>'3. Signage Displays'!$B$7*TANH('3. Signage Displays'!$C$7*('1. Version 7 Dataset'!R1126+'3. Signage Displays'!$D$7)+'3. Signage Displays'!$E$7)+'3. Signage Displays'!$F$7</f>
        <v>117.83573575792494</v>
      </c>
      <c r="CY1126" s="28">
        <f t="shared" si="129"/>
        <v>1</v>
      </c>
    </row>
    <row r="1127" spans="1:103" s="17" customFormat="1" ht="19.5" customHeight="1">
      <c r="A1127" s="28">
        <v>305</v>
      </c>
      <c r="B1127" s="29" t="s">
        <v>2653</v>
      </c>
      <c r="C1127" s="29" t="s">
        <v>2659</v>
      </c>
      <c r="D1127" s="29" t="s">
        <v>2659</v>
      </c>
      <c r="E1127" s="29" t="s">
        <v>2655</v>
      </c>
      <c r="F1127" s="29" t="s">
        <v>2659</v>
      </c>
      <c r="G1127" s="29" t="s">
        <v>2659</v>
      </c>
      <c r="H1127" s="29"/>
      <c r="I1127" s="29" t="s">
        <v>554</v>
      </c>
      <c r="J1127" s="29" t="s">
        <v>88</v>
      </c>
      <c r="K1127" s="29" t="s">
        <v>80</v>
      </c>
      <c r="L1127" s="29" t="s">
        <v>80</v>
      </c>
      <c r="M1127" s="29"/>
      <c r="N1127" s="30">
        <v>1000</v>
      </c>
      <c r="O1127" s="30">
        <v>36.5</v>
      </c>
      <c r="P1127" s="30">
        <v>64.900000000000006</v>
      </c>
      <c r="Q1127" s="31">
        <v>74.400000000000006</v>
      </c>
      <c r="R1127" s="30">
        <v>2365.2600000000002</v>
      </c>
      <c r="S1127" s="30">
        <v>1.78</v>
      </c>
      <c r="T1127" s="30">
        <v>2160</v>
      </c>
      <c r="U1127" s="30">
        <v>3840</v>
      </c>
      <c r="V1127" s="32">
        <v>8.3000000000000007</v>
      </c>
      <c r="W1127" s="30">
        <v>3507</v>
      </c>
      <c r="X1127" s="30">
        <v>60</v>
      </c>
      <c r="Y1127" s="30">
        <v>0.4</v>
      </c>
      <c r="Z1127" s="29" t="s">
        <v>86</v>
      </c>
      <c r="AA1127" s="29" t="s">
        <v>86</v>
      </c>
      <c r="AB1127" s="29"/>
      <c r="AC1127" s="29"/>
      <c r="AD1127" s="29" t="s">
        <v>84</v>
      </c>
      <c r="AE1127" s="29" t="s">
        <v>84</v>
      </c>
      <c r="AF1127" s="29" t="s">
        <v>139</v>
      </c>
      <c r="AG1127" s="29"/>
      <c r="AH1127" s="29" t="s">
        <v>318</v>
      </c>
      <c r="AI1127" s="29"/>
      <c r="AJ1127" s="29" t="s">
        <v>86</v>
      </c>
      <c r="AK1127" s="29" t="s">
        <v>86</v>
      </c>
      <c r="AL1127" s="29" t="s">
        <v>102</v>
      </c>
      <c r="AM1127" s="29"/>
      <c r="AN1127" s="29" t="s">
        <v>86</v>
      </c>
      <c r="AO1127" s="29" t="s">
        <v>86</v>
      </c>
      <c r="AP1127" s="29" t="s">
        <v>86</v>
      </c>
      <c r="AQ1127" s="29" t="s">
        <v>96</v>
      </c>
      <c r="AR1127" s="29"/>
      <c r="AS1127" s="29" t="s">
        <v>84</v>
      </c>
      <c r="AT1127" s="29" t="s">
        <v>89</v>
      </c>
      <c r="AU1127" s="29"/>
      <c r="AV1127" s="30">
        <v>120</v>
      </c>
      <c r="AW1127" s="29" t="s">
        <v>84</v>
      </c>
      <c r="AX1127" s="29" t="s">
        <v>84</v>
      </c>
      <c r="AY1127" s="30">
        <v>400</v>
      </c>
      <c r="AZ1127" s="30">
        <v>441.6</v>
      </c>
      <c r="BA1127" s="30">
        <v>232.8</v>
      </c>
      <c r="BB1127" s="30">
        <v>260</v>
      </c>
      <c r="BC1127" s="29"/>
      <c r="BD1127" s="29"/>
      <c r="BE1127" s="30">
        <v>156.97</v>
      </c>
      <c r="BF1127" s="29"/>
      <c r="BG1127" s="30">
        <v>0.33</v>
      </c>
      <c r="BH1127" s="30">
        <v>0</v>
      </c>
      <c r="BI1127" s="29"/>
      <c r="BJ1127" s="30">
        <v>0.33</v>
      </c>
      <c r="BK1127" s="30">
        <v>483.15</v>
      </c>
      <c r="BL1127" s="30">
        <v>483.15</v>
      </c>
      <c r="BM1127" s="30">
        <v>89</v>
      </c>
      <c r="BN1127" s="29"/>
      <c r="BO1127" s="29"/>
      <c r="BP1127" s="30">
        <v>0.38</v>
      </c>
      <c r="BQ1127" s="30">
        <v>0.38</v>
      </c>
      <c r="BR1127" s="30">
        <v>0</v>
      </c>
      <c r="BS1127" s="30">
        <v>157.83000000000001</v>
      </c>
      <c r="BT1127" s="30">
        <v>486.07</v>
      </c>
      <c r="BU1127" s="29"/>
      <c r="BV1127" s="30">
        <v>0</v>
      </c>
      <c r="BW1127" s="28">
        <v>305</v>
      </c>
      <c r="BX1127" s="33">
        <f t="shared" si="124"/>
        <v>483.14903999999996</v>
      </c>
      <c r="BY1127" s="34">
        <f>IF(COUNTIF($G$2:G1127,G1127)=1,1,0)</f>
        <v>1</v>
      </c>
      <c r="BZ1127" s="34">
        <f t="shared" si="125"/>
        <v>2</v>
      </c>
      <c r="CA1127" s="28" t="s">
        <v>3405</v>
      </c>
      <c r="CB1127" s="34" t="b">
        <f t="shared" si="130"/>
        <v>0</v>
      </c>
      <c r="CC1127" s="34" t="b">
        <f t="shared" si="126"/>
        <v>0</v>
      </c>
      <c r="CD1127" s="34" t="b">
        <f t="array" ref="CD1127">ISNUMBER(SEARCH("Touch Screen",$AJ1127))</f>
        <v>0</v>
      </c>
      <c r="CE1127" s="34"/>
      <c r="CF1127" s="34"/>
      <c r="CG1127" s="32">
        <v>40</v>
      </c>
      <c r="CH1127" s="28">
        <v>1</v>
      </c>
      <c r="CI1127" s="33">
        <f>('2. AC Monitors'!$A$8*'1. Version 7 Dataset'!$R1127)+('1. Version 7 Dataset'!$V1127*'2. AC Monitors'!$B$8)+'2. AC Monitors'!$C$8</f>
        <v>331.42172000000005</v>
      </c>
      <c r="CJ1127" s="35">
        <f>BX1127-('2. AC Monitors'!$B$8*V1127)</f>
        <v>448.28903999999994</v>
      </c>
      <c r="CK1127" s="33">
        <f>IF($CH1127=0,CJ1127,CJ1127-('2. AC Monitors'!$A$15*'1. Version 7 Dataset'!$CG1127))</f>
        <v>442.68903999999992</v>
      </c>
      <c r="CL1127" s="33">
        <f>IF($CC1127=TRUE,'1. Version 7 Dataset'!CK1127-($CI1127*'2. AC Monitors'!$B$15),'1. Version 7 Dataset'!CK1127)</f>
        <v>442.68903999999992</v>
      </c>
      <c r="CM1127" s="33">
        <f>IF($CD1127=TRUE,CL1127-($CI1127*'2. AC Monitors'!$D$15),CL1127)</f>
        <v>442.68903999999992</v>
      </c>
      <c r="CN1127" s="33">
        <f>IF($CB1127=TRUE,CM1127-($CI1127*'2. AC Monitors'!$E$15),CM1127)</f>
        <v>442.68903999999992</v>
      </c>
      <c r="CO1127" s="33">
        <f>IF($CA1127="DC",CN1127+(CI1127*(1-'2. AC Monitors'!$D$21)),CN1127)</f>
        <v>442.68903999999992</v>
      </c>
      <c r="CP1127" s="35">
        <f>('2. AC Monitors'!$A$8*'1. Version 7 Dataset'!$R1127)+'2. AC Monitors'!$C$8</f>
        <v>296.56172000000004</v>
      </c>
      <c r="CQ1127" s="35">
        <f t="shared" si="127"/>
        <v>0</v>
      </c>
      <c r="CR1127" s="33">
        <f>(IF(CD1127=TRUE,CI1127+(CI1127*'2. AC Monitors'!$D$15),'1. Version 7 Dataset'!CI1127))*0.85</f>
        <v>281.70846200000005</v>
      </c>
      <c r="CS1127" s="35">
        <f t="shared" si="128"/>
        <v>0</v>
      </c>
      <c r="CT1127" s="35">
        <f>($AZ1127*$R1127*'3. Signage Displays'!$A$7)+'3. Signage Displays'!$B$7*TANH('3. Signage Displays'!$C$7*('1. Version 7 Dataset'!$R1127+'3. Signage Displays'!$D$7)+'3. Signage Displays'!$E$7)+'3. Signage Displays'!$F$7</f>
        <v>159.61568839792494</v>
      </c>
      <c r="CU1127" s="36">
        <f>($AZ1127*$R1127*'3. Signage Displays'!$A$7)</f>
        <v>41.779952640000005</v>
      </c>
      <c r="CV1127" s="37">
        <f>BE1127-(AZ1127*R1127*'3. Signage Displays'!$A$7)</f>
        <v>115.19004735999999</v>
      </c>
      <c r="CW1127" s="37">
        <f>IF(CC1127=TRUE,CV1127-(CT1127*'3. Signage Displays'!$A$12),CV1127)</f>
        <v>115.19004735999999</v>
      </c>
      <c r="CX1127" s="38">
        <f>'3. Signage Displays'!$B$7*TANH('3. Signage Displays'!$C$7*('1. Version 7 Dataset'!R1127+'3. Signage Displays'!$D$7)+'3. Signage Displays'!$E$7)+'3. Signage Displays'!$F$7</f>
        <v>117.83573575792494</v>
      </c>
      <c r="CY1127" s="28">
        <f t="shared" si="129"/>
        <v>1</v>
      </c>
    </row>
    <row r="1128" spans="1:103" s="17" customFormat="1" ht="19.5" customHeight="1">
      <c r="A1128" s="28">
        <v>390</v>
      </c>
      <c r="B1128" s="29" t="s">
        <v>1871</v>
      </c>
      <c r="C1128" s="29" t="s">
        <v>2228</v>
      </c>
      <c r="D1128" s="29" t="s">
        <v>2229</v>
      </c>
      <c r="E1128" s="29" t="s">
        <v>1873</v>
      </c>
      <c r="F1128" s="29" t="s">
        <v>2228</v>
      </c>
      <c r="G1128" s="29" t="s">
        <v>2229</v>
      </c>
      <c r="H1128" s="29"/>
      <c r="I1128" s="29" t="s">
        <v>554</v>
      </c>
      <c r="J1128" s="29" t="s">
        <v>79</v>
      </c>
      <c r="K1128" s="29"/>
      <c r="L1128" s="29" t="s">
        <v>80</v>
      </c>
      <c r="M1128" s="29"/>
      <c r="N1128" s="30">
        <v>1300</v>
      </c>
      <c r="O1128" s="30">
        <v>36.5</v>
      </c>
      <c r="P1128" s="30">
        <v>65</v>
      </c>
      <c r="Q1128" s="31">
        <v>74.5</v>
      </c>
      <c r="R1128" s="30">
        <v>2372.7199999999998</v>
      </c>
      <c r="S1128" s="30">
        <v>1.78</v>
      </c>
      <c r="T1128" s="30">
        <v>2160</v>
      </c>
      <c r="U1128" s="30">
        <v>3840</v>
      </c>
      <c r="V1128" s="32">
        <v>8.3000000000000007</v>
      </c>
      <c r="W1128" s="30">
        <v>3496</v>
      </c>
      <c r="X1128" s="30">
        <v>60</v>
      </c>
      <c r="Y1128" s="30">
        <v>72</v>
      </c>
      <c r="Z1128" s="29" t="s">
        <v>150</v>
      </c>
      <c r="AA1128" s="29" t="s">
        <v>86</v>
      </c>
      <c r="AB1128" s="29"/>
      <c r="AC1128" s="29"/>
      <c r="AD1128" s="29" t="s">
        <v>84</v>
      </c>
      <c r="AE1128" s="29" t="s">
        <v>83</v>
      </c>
      <c r="AF1128" s="29" t="s">
        <v>2230</v>
      </c>
      <c r="AG1128" s="29" t="s">
        <v>1896</v>
      </c>
      <c r="AH1128" s="29" t="s">
        <v>2035</v>
      </c>
      <c r="AI1128" s="29"/>
      <c r="AJ1128" s="29" t="s">
        <v>737</v>
      </c>
      <c r="AK1128" s="29" t="s">
        <v>737</v>
      </c>
      <c r="AL1128" s="29" t="s">
        <v>87</v>
      </c>
      <c r="AM1128" s="29" t="s">
        <v>1896</v>
      </c>
      <c r="AN1128" s="29" t="s">
        <v>2045</v>
      </c>
      <c r="AO1128" s="29" t="s">
        <v>86</v>
      </c>
      <c r="AP1128" s="29" t="s">
        <v>563</v>
      </c>
      <c r="AQ1128" s="29" t="s">
        <v>96</v>
      </c>
      <c r="AR1128" s="29"/>
      <c r="AS1128" s="29" t="s">
        <v>84</v>
      </c>
      <c r="AT1128" s="29" t="s">
        <v>121</v>
      </c>
      <c r="AU1128" s="29"/>
      <c r="AV1128" s="29"/>
      <c r="AW1128" s="29" t="s">
        <v>84</v>
      </c>
      <c r="AX1128" s="29" t="s">
        <v>84</v>
      </c>
      <c r="AY1128" s="30">
        <v>375</v>
      </c>
      <c r="AZ1128" s="30">
        <v>428.4</v>
      </c>
      <c r="BA1128" s="30">
        <v>325</v>
      </c>
      <c r="BB1128" s="30">
        <v>325</v>
      </c>
      <c r="BC1128" s="29"/>
      <c r="BD1128" s="29"/>
      <c r="BE1128" s="30">
        <v>159.26</v>
      </c>
      <c r="BF1128" s="30">
        <v>159.9</v>
      </c>
      <c r="BG1128" s="30">
        <v>0.34</v>
      </c>
      <c r="BH1128" s="30">
        <v>0.34</v>
      </c>
      <c r="BI1128" s="30">
        <v>3.5</v>
      </c>
      <c r="BJ1128" s="29"/>
      <c r="BK1128" s="29"/>
      <c r="BL1128" s="29"/>
      <c r="BM1128" s="29"/>
      <c r="BN1128" s="29"/>
      <c r="BO1128" s="29"/>
      <c r="BP1128" s="29"/>
      <c r="BQ1128" s="30">
        <v>0.38</v>
      </c>
      <c r="BR1128" s="30">
        <v>0.38</v>
      </c>
      <c r="BS1128" s="30">
        <v>159.18</v>
      </c>
      <c r="BT1128" s="29"/>
      <c r="BU1128" s="29"/>
      <c r="BV1128" s="30">
        <v>0</v>
      </c>
      <c r="BW1128" s="28">
        <v>390</v>
      </c>
      <c r="BX1128" s="33">
        <f t="shared" si="124"/>
        <v>490.2271199999999</v>
      </c>
      <c r="BY1128" s="34">
        <f>IF(COUNTIF($G$2:G1128,G1128)=1,1,0)</f>
        <v>1</v>
      </c>
      <c r="BZ1128" s="34">
        <f t="shared" si="125"/>
        <v>2</v>
      </c>
      <c r="CA1128" s="28" t="s">
        <v>3405</v>
      </c>
      <c r="CB1128" s="34" t="b">
        <f t="shared" si="130"/>
        <v>0</v>
      </c>
      <c r="CC1128" s="34" t="b">
        <f t="shared" si="126"/>
        <v>0</v>
      </c>
      <c r="CD1128" s="34" t="b">
        <f t="array" ref="CD1128">ISNUMBER(SEARCH("Touch Screen",$AJ1128))</f>
        <v>0</v>
      </c>
      <c r="CE1128" s="34"/>
      <c r="CF1128" s="34"/>
      <c r="CG1128" s="32">
        <v>72</v>
      </c>
      <c r="CH1128" s="28">
        <v>0</v>
      </c>
      <c r="CI1128" s="33">
        <f>('2. AC Monitors'!$A$8*'1. Version 7 Dataset'!$R1128)+('1. Version 7 Dataset'!$V1128*'2. AC Monitors'!$B$8)+'2. AC Monitors'!$C$8</f>
        <v>332.33184</v>
      </c>
      <c r="CJ1128" s="35">
        <f>BX1128-('2. AC Monitors'!$B$8*V1128)</f>
        <v>455.36711999999989</v>
      </c>
      <c r="CK1128" s="33">
        <f>IF($CH1128=0,CJ1128,CJ1128-('2. AC Monitors'!$A$15*'1. Version 7 Dataset'!$CG1128))</f>
        <v>455.36711999999989</v>
      </c>
      <c r="CL1128" s="33">
        <f>IF($CC1128=TRUE,'1. Version 7 Dataset'!CK1128-($CI1128*'2. AC Monitors'!$B$15),'1. Version 7 Dataset'!CK1128)</f>
        <v>455.36711999999989</v>
      </c>
      <c r="CM1128" s="33">
        <f>IF($CD1128=TRUE,CL1128-($CI1128*'2. AC Monitors'!$D$15),CL1128)</f>
        <v>455.36711999999989</v>
      </c>
      <c r="CN1128" s="33">
        <f>IF($CB1128=TRUE,CM1128-($CI1128*'2. AC Monitors'!$E$15),CM1128)</f>
        <v>455.36711999999989</v>
      </c>
      <c r="CO1128" s="33">
        <f>IF($CA1128="DC",CN1128+(CI1128*(1-'2. AC Monitors'!$D$21)),CN1128)</f>
        <v>455.36711999999989</v>
      </c>
      <c r="CP1128" s="35">
        <f>('2. AC Monitors'!$A$8*'1. Version 7 Dataset'!$R1128)+'2. AC Monitors'!$C$8</f>
        <v>297.47183999999999</v>
      </c>
      <c r="CQ1128" s="35">
        <f t="shared" si="127"/>
        <v>0</v>
      </c>
      <c r="CR1128" s="33">
        <f>(IF(CD1128=TRUE,CI1128+(CI1128*'2. AC Monitors'!$D$15),'1. Version 7 Dataset'!CI1128))*0.85</f>
        <v>282.48206399999998</v>
      </c>
      <c r="CS1128" s="35">
        <f t="shared" si="128"/>
        <v>0</v>
      </c>
      <c r="CT1128" s="35">
        <f>($AZ1128*$R1128*'3. Signage Displays'!$A$7)+'3. Signage Displays'!$B$7*TANH('3. Signage Displays'!$C$7*('1. Version 7 Dataset'!$R1128+'3. Signage Displays'!$D$7)+'3. Signage Displays'!$E$7)+'3. Signage Displays'!$F$7</f>
        <v>158.64428556135366</v>
      </c>
      <c r="CU1128" s="36">
        <f>($AZ1128*$R1128*'3. Signage Displays'!$A$7)</f>
        <v>40.658929919999999</v>
      </c>
      <c r="CV1128" s="37">
        <f>BE1128-(AZ1128*R1128*'3. Signage Displays'!$A$7)</f>
        <v>118.60107008</v>
      </c>
      <c r="CW1128" s="37">
        <f>IF(CC1128=TRUE,CV1128-(CT1128*'3. Signage Displays'!$A$12),CV1128)</f>
        <v>118.60107008</v>
      </c>
      <c r="CX1128" s="38">
        <f>'3. Signage Displays'!$B$7*TANH('3. Signage Displays'!$C$7*('1. Version 7 Dataset'!R1128+'3. Signage Displays'!$D$7)+'3. Signage Displays'!$E$7)+'3. Signage Displays'!$F$7</f>
        <v>117.98535564135365</v>
      </c>
      <c r="CY1128" s="28">
        <f t="shared" si="129"/>
        <v>0</v>
      </c>
    </row>
    <row r="1129" spans="1:103" s="17" customFormat="1" ht="19.5" customHeight="1">
      <c r="A1129" s="28">
        <v>648</v>
      </c>
      <c r="B1129" s="29" t="s">
        <v>2695</v>
      </c>
      <c r="C1129" s="29" t="s">
        <v>2730</v>
      </c>
      <c r="D1129" s="29" t="s">
        <v>2730</v>
      </c>
      <c r="E1129" s="29" t="s">
        <v>2697</v>
      </c>
      <c r="F1129" s="29" t="s">
        <v>2730</v>
      </c>
      <c r="G1129" s="29" t="s">
        <v>2730</v>
      </c>
      <c r="H1129" s="29"/>
      <c r="I1129" s="29" t="s">
        <v>554</v>
      </c>
      <c r="J1129" s="29" t="s">
        <v>132</v>
      </c>
      <c r="K1129" s="29"/>
      <c r="L1129" s="29" t="s">
        <v>80</v>
      </c>
      <c r="M1129" s="29"/>
      <c r="N1129" s="30">
        <v>4700</v>
      </c>
      <c r="O1129" s="30">
        <v>31.6</v>
      </c>
      <c r="P1129" s="30">
        <v>56.2</v>
      </c>
      <c r="Q1129" s="31">
        <v>64.5</v>
      </c>
      <c r="R1129" s="30">
        <v>1779.11</v>
      </c>
      <c r="S1129" s="30">
        <v>1.78</v>
      </c>
      <c r="T1129" s="30">
        <v>2160</v>
      </c>
      <c r="U1129" s="30">
        <v>3840</v>
      </c>
      <c r="V1129" s="32">
        <v>8.3000000000000007</v>
      </c>
      <c r="W1129" s="30">
        <v>4662</v>
      </c>
      <c r="X1129" s="30">
        <v>60</v>
      </c>
      <c r="Y1129" s="30">
        <v>99</v>
      </c>
      <c r="Z1129" s="29" t="s">
        <v>81</v>
      </c>
      <c r="AA1129" s="29" t="s">
        <v>86</v>
      </c>
      <c r="AB1129" s="29"/>
      <c r="AC1129" s="29"/>
      <c r="AD1129" s="29" t="s">
        <v>84</v>
      </c>
      <c r="AE1129" s="29" t="s">
        <v>83</v>
      </c>
      <c r="AF1129" s="29" t="s">
        <v>2717</v>
      </c>
      <c r="AG1129" s="29"/>
      <c r="AH1129" s="29" t="s">
        <v>1284</v>
      </c>
      <c r="AI1129" s="29"/>
      <c r="AJ1129" s="29" t="s">
        <v>86</v>
      </c>
      <c r="AK1129" s="29" t="s">
        <v>86</v>
      </c>
      <c r="AL1129" s="29" t="s">
        <v>87</v>
      </c>
      <c r="AM1129" s="29"/>
      <c r="AN1129" s="29" t="s">
        <v>86</v>
      </c>
      <c r="AO1129" s="29" t="s">
        <v>86</v>
      </c>
      <c r="AP1129" s="29" t="s">
        <v>86</v>
      </c>
      <c r="AQ1129" s="29" t="s">
        <v>96</v>
      </c>
      <c r="AR1129" s="29"/>
      <c r="AS1129" s="29" t="s">
        <v>84</v>
      </c>
      <c r="AT1129" s="29" t="s">
        <v>89</v>
      </c>
      <c r="AU1129" s="29"/>
      <c r="AV1129" s="29"/>
      <c r="AW1129" s="29" t="s">
        <v>84</v>
      </c>
      <c r="AX1129" s="29" t="s">
        <v>84</v>
      </c>
      <c r="AY1129" s="30">
        <v>430</v>
      </c>
      <c r="AZ1129" s="30">
        <v>490</v>
      </c>
      <c r="BA1129" s="29"/>
      <c r="BB1129" s="30">
        <v>363</v>
      </c>
      <c r="BC1129" s="29"/>
      <c r="BD1129" s="29"/>
      <c r="BE1129" s="30">
        <v>127</v>
      </c>
      <c r="BF1129" s="30">
        <v>145.5</v>
      </c>
      <c r="BG1129" s="30">
        <v>0.24</v>
      </c>
      <c r="BH1129" s="29"/>
      <c r="BI1129" s="30">
        <v>0.5</v>
      </c>
      <c r="BJ1129" s="30">
        <v>0.22</v>
      </c>
      <c r="BK1129" s="29"/>
      <c r="BL1129" s="29"/>
      <c r="BM1129" s="29"/>
      <c r="BN1129" s="29"/>
      <c r="BO1129" s="29"/>
      <c r="BP1129" s="30">
        <v>0.26</v>
      </c>
      <c r="BQ1129" s="30">
        <v>0.28999999999999998</v>
      </c>
      <c r="BR1129" s="29"/>
      <c r="BS1129" s="30">
        <v>124.9</v>
      </c>
      <c r="BT1129" s="29"/>
      <c r="BU1129" s="29"/>
      <c r="BV1129" s="30">
        <v>0</v>
      </c>
      <c r="BW1129" s="28">
        <v>648</v>
      </c>
      <c r="BX1129" s="33">
        <f t="shared" si="124"/>
        <v>390.74855999999994</v>
      </c>
      <c r="BY1129" s="34">
        <f>IF(COUNTIF($G$2:G1129,G1129)=1,1,0)</f>
        <v>1</v>
      </c>
      <c r="BZ1129" s="34">
        <f t="shared" si="125"/>
        <v>2</v>
      </c>
      <c r="CA1129" s="28" t="s">
        <v>3405</v>
      </c>
      <c r="CB1129" s="34" t="b">
        <f t="shared" si="130"/>
        <v>0</v>
      </c>
      <c r="CC1129" s="34" t="b">
        <f t="shared" si="126"/>
        <v>0</v>
      </c>
      <c r="CD1129" s="34" t="b">
        <f t="array" ref="CD1129">ISNUMBER(SEARCH("Touch Screen",$AJ1129))</f>
        <v>0</v>
      </c>
      <c r="CE1129" s="34"/>
      <c r="CF1129" s="34"/>
      <c r="CG1129" s="32">
        <v>99</v>
      </c>
      <c r="CH1129" s="28">
        <v>0</v>
      </c>
      <c r="CI1129" s="33">
        <f>('2. AC Monitors'!$A$8*'1. Version 7 Dataset'!$R1129)+('1. Version 7 Dataset'!$V1129*'2. AC Monitors'!$B$8)+'2. AC Monitors'!$C$8</f>
        <v>259.91142000000002</v>
      </c>
      <c r="CJ1129" s="35">
        <f>BX1129-('2. AC Monitors'!$B$8*V1129)</f>
        <v>355.88855999999993</v>
      </c>
      <c r="CK1129" s="33">
        <f>IF($CH1129=0,CJ1129,CJ1129-('2. AC Monitors'!$A$15*'1. Version 7 Dataset'!$CG1129))</f>
        <v>355.88855999999993</v>
      </c>
      <c r="CL1129" s="33">
        <f>IF($CC1129=TRUE,'1. Version 7 Dataset'!CK1129-($CI1129*'2. AC Monitors'!$B$15),'1. Version 7 Dataset'!CK1129)</f>
        <v>355.88855999999993</v>
      </c>
      <c r="CM1129" s="33">
        <f>IF($CD1129=TRUE,CL1129-($CI1129*'2. AC Monitors'!$D$15),CL1129)</f>
        <v>355.88855999999993</v>
      </c>
      <c r="CN1129" s="33">
        <f>IF($CB1129=TRUE,CM1129-($CI1129*'2. AC Monitors'!$E$15),CM1129)</f>
        <v>355.88855999999993</v>
      </c>
      <c r="CO1129" s="33">
        <f>IF($CA1129="DC",CN1129+(CI1129*(1-'2. AC Monitors'!$D$21)),CN1129)</f>
        <v>355.88855999999993</v>
      </c>
      <c r="CP1129" s="35">
        <f>('2. AC Monitors'!$A$8*'1. Version 7 Dataset'!$R1129)+'2. AC Monitors'!$C$8</f>
        <v>225.05141999999998</v>
      </c>
      <c r="CQ1129" s="35">
        <f t="shared" si="127"/>
        <v>0</v>
      </c>
      <c r="CR1129" s="33">
        <f>(IF(CD1129=TRUE,CI1129+(CI1129*'2. AC Monitors'!$D$15),'1. Version 7 Dataset'!CI1129))*0.85</f>
        <v>220.92470700000001</v>
      </c>
      <c r="CS1129" s="35">
        <f t="shared" si="128"/>
        <v>0</v>
      </c>
      <c r="CT1129" s="35">
        <f>($AZ1129*$R1129*'3. Signage Displays'!$A$7)+'3. Signage Displays'!$B$7*TANH('3. Signage Displays'!$C$7*('1. Version 7 Dataset'!$R1129+'3. Signage Displays'!$D$7)+'3. Signage Displays'!$E$7)+'3. Signage Displays'!$F$7</f>
        <v>137.77098641243353</v>
      </c>
      <c r="CU1129" s="36">
        <f>($AZ1129*$R1129*'3. Signage Displays'!$A$7)</f>
        <v>34.870556000000001</v>
      </c>
      <c r="CV1129" s="37">
        <f>BE1129-(AZ1129*R1129*'3. Signage Displays'!$A$7)</f>
        <v>92.129444000000007</v>
      </c>
      <c r="CW1129" s="37">
        <f>IF(CC1129=TRUE,CV1129-(CT1129*'3. Signage Displays'!$A$12),CV1129)</f>
        <v>92.129444000000007</v>
      </c>
      <c r="CX1129" s="38">
        <f>'3. Signage Displays'!$B$7*TANH('3. Signage Displays'!$C$7*('1. Version 7 Dataset'!R1129+'3. Signage Displays'!$D$7)+'3. Signage Displays'!$E$7)+'3. Signage Displays'!$F$7</f>
        <v>102.90043041243354</v>
      </c>
      <c r="CY1129" s="28">
        <f t="shared" si="129"/>
        <v>1</v>
      </c>
    </row>
    <row r="1130" spans="1:103" s="17" customFormat="1" ht="19.5" customHeight="1">
      <c r="A1130" s="28">
        <v>661</v>
      </c>
      <c r="B1130" s="29" t="s">
        <v>2695</v>
      </c>
      <c r="C1130" s="29" t="s">
        <v>2725</v>
      </c>
      <c r="D1130" s="29" t="s">
        <v>2725</v>
      </c>
      <c r="E1130" s="29" t="s">
        <v>2697</v>
      </c>
      <c r="F1130" s="29" t="s">
        <v>2725</v>
      </c>
      <c r="G1130" s="29" t="s">
        <v>2725</v>
      </c>
      <c r="H1130" s="29" t="s">
        <v>2726</v>
      </c>
      <c r="I1130" s="29" t="s">
        <v>554</v>
      </c>
      <c r="J1130" s="29" t="s">
        <v>132</v>
      </c>
      <c r="K1130" s="29"/>
      <c r="L1130" s="29" t="s">
        <v>80</v>
      </c>
      <c r="M1130" s="29"/>
      <c r="N1130" s="30">
        <v>4700</v>
      </c>
      <c r="O1130" s="30">
        <v>23.8</v>
      </c>
      <c r="P1130" s="30">
        <v>42.3</v>
      </c>
      <c r="Q1130" s="31">
        <v>48.5</v>
      </c>
      <c r="R1130" s="30">
        <v>1005.28</v>
      </c>
      <c r="S1130" s="30">
        <v>1.78</v>
      </c>
      <c r="T1130" s="30">
        <v>2160</v>
      </c>
      <c r="U1130" s="30">
        <v>3840</v>
      </c>
      <c r="V1130" s="32">
        <v>8.3000000000000007</v>
      </c>
      <c r="W1130" s="30">
        <v>8251</v>
      </c>
      <c r="X1130" s="30">
        <v>60</v>
      </c>
      <c r="Y1130" s="30">
        <v>99</v>
      </c>
      <c r="Z1130" s="29" t="s">
        <v>81</v>
      </c>
      <c r="AA1130" s="29" t="s">
        <v>86</v>
      </c>
      <c r="AB1130" s="29"/>
      <c r="AC1130" s="29"/>
      <c r="AD1130" s="29" t="s">
        <v>84</v>
      </c>
      <c r="AE1130" s="29" t="s">
        <v>83</v>
      </c>
      <c r="AF1130" s="29" t="s">
        <v>2717</v>
      </c>
      <c r="AG1130" s="29"/>
      <c r="AH1130" s="29" t="s">
        <v>1284</v>
      </c>
      <c r="AI1130" s="29"/>
      <c r="AJ1130" s="29" t="s">
        <v>86</v>
      </c>
      <c r="AK1130" s="29" t="s">
        <v>86</v>
      </c>
      <c r="AL1130" s="29" t="s">
        <v>87</v>
      </c>
      <c r="AM1130" s="29"/>
      <c r="AN1130" s="29" t="s">
        <v>86</v>
      </c>
      <c r="AO1130" s="29" t="s">
        <v>86</v>
      </c>
      <c r="AP1130" s="29" t="s">
        <v>86</v>
      </c>
      <c r="AQ1130" s="29" t="s">
        <v>96</v>
      </c>
      <c r="AR1130" s="29"/>
      <c r="AS1130" s="29" t="s">
        <v>84</v>
      </c>
      <c r="AT1130" s="29" t="s">
        <v>89</v>
      </c>
      <c r="AU1130" s="29"/>
      <c r="AV1130" s="29"/>
      <c r="AW1130" s="29" t="s">
        <v>84</v>
      </c>
      <c r="AX1130" s="29" t="s">
        <v>84</v>
      </c>
      <c r="AY1130" s="30">
        <v>400</v>
      </c>
      <c r="AZ1130" s="30">
        <v>446</v>
      </c>
      <c r="BA1130" s="29"/>
      <c r="BB1130" s="30">
        <v>323</v>
      </c>
      <c r="BC1130" s="29"/>
      <c r="BD1130" s="29"/>
      <c r="BE1130" s="30">
        <v>88.8</v>
      </c>
      <c r="BF1130" s="30">
        <v>98.2</v>
      </c>
      <c r="BG1130" s="30">
        <v>0.28000000000000003</v>
      </c>
      <c r="BH1130" s="29"/>
      <c r="BI1130" s="30">
        <v>0.5</v>
      </c>
      <c r="BJ1130" s="30">
        <v>0.27</v>
      </c>
      <c r="BK1130" s="29"/>
      <c r="BL1130" s="29"/>
      <c r="BM1130" s="29"/>
      <c r="BN1130" s="29"/>
      <c r="BO1130" s="29"/>
      <c r="BP1130" s="30">
        <v>0.31</v>
      </c>
      <c r="BQ1130" s="30">
        <v>0.32</v>
      </c>
      <c r="BR1130" s="29"/>
      <c r="BS1130" s="30">
        <v>88.2</v>
      </c>
      <c r="BT1130" s="29"/>
      <c r="BU1130" s="29"/>
      <c r="BV1130" s="30">
        <v>0</v>
      </c>
      <c r="BW1130" s="28">
        <v>661</v>
      </c>
      <c r="BX1130" s="33">
        <f t="shared" si="124"/>
        <v>273.85511999999994</v>
      </c>
      <c r="BY1130" s="34">
        <f>IF(COUNTIF($G$2:G1130,G1130)=1,1,0)</f>
        <v>1</v>
      </c>
      <c r="BZ1130" s="34">
        <f t="shared" si="125"/>
        <v>2</v>
      </c>
      <c r="CA1130" s="28" t="s">
        <v>3405</v>
      </c>
      <c r="CB1130" s="34" t="b">
        <f t="shared" si="130"/>
        <v>0</v>
      </c>
      <c r="CC1130" s="34" t="b">
        <f t="shared" si="126"/>
        <v>0</v>
      </c>
      <c r="CD1130" s="34" t="b">
        <f t="array" ref="CD1130">ISNUMBER(SEARCH("Touch Screen",$AJ1130))</f>
        <v>0</v>
      </c>
      <c r="CE1130" s="34"/>
      <c r="CF1130" s="34"/>
      <c r="CG1130" s="32">
        <v>99</v>
      </c>
      <c r="CH1130" s="28">
        <v>0</v>
      </c>
      <c r="CI1130" s="33">
        <f>('2. AC Monitors'!$A$8*'1. Version 7 Dataset'!$R1130)+('1. Version 7 Dataset'!$V1130*'2. AC Monitors'!$B$8)+'2. AC Monitors'!$C$8</f>
        <v>165.50416000000001</v>
      </c>
      <c r="CJ1130" s="35">
        <f>BX1130-('2. AC Monitors'!$B$8*V1130)</f>
        <v>238.99511999999993</v>
      </c>
      <c r="CK1130" s="33">
        <f>IF($CH1130=0,CJ1130,CJ1130-('2. AC Monitors'!$A$15*'1. Version 7 Dataset'!$CG1130))</f>
        <v>238.99511999999993</v>
      </c>
      <c r="CL1130" s="33">
        <f>IF($CC1130=TRUE,'1. Version 7 Dataset'!CK1130-($CI1130*'2. AC Monitors'!$B$15),'1. Version 7 Dataset'!CK1130)</f>
        <v>238.99511999999993</v>
      </c>
      <c r="CM1130" s="33">
        <f>IF($CD1130=TRUE,CL1130-($CI1130*'2. AC Monitors'!$D$15),CL1130)</f>
        <v>238.99511999999993</v>
      </c>
      <c r="CN1130" s="33">
        <f>IF($CB1130=TRUE,CM1130-($CI1130*'2. AC Monitors'!$E$15),CM1130)</f>
        <v>238.99511999999993</v>
      </c>
      <c r="CO1130" s="33">
        <f>IF($CA1130="DC",CN1130+(CI1130*(1-'2. AC Monitors'!$D$21)),CN1130)</f>
        <v>238.99511999999993</v>
      </c>
      <c r="CP1130" s="35">
        <f>('2. AC Monitors'!$A$8*'1. Version 7 Dataset'!$R1130)+'2. AC Monitors'!$C$8</f>
        <v>130.64416</v>
      </c>
      <c r="CQ1130" s="35">
        <f t="shared" si="127"/>
        <v>0</v>
      </c>
      <c r="CR1130" s="33">
        <f>(IF(CD1130=TRUE,CI1130+(CI1130*'2. AC Monitors'!$D$15),'1. Version 7 Dataset'!CI1130))*0.85</f>
        <v>140.67853600000001</v>
      </c>
      <c r="CS1130" s="35">
        <f t="shared" si="128"/>
        <v>0</v>
      </c>
      <c r="CT1130" s="35">
        <f>($AZ1130*$R1130*'3. Signage Displays'!$A$7)+'3. Signage Displays'!$B$7*TANH('3. Signage Displays'!$C$7*('1. Version 7 Dataset'!$R1130+'3. Signage Displays'!$D$7)+'3. Signage Displays'!$E$7)+'3. Signage Displays'!$F$7</f>
        <v>89.80220786988663</v>
      </c>
      <c r="CU1130" s="36">
        <f>($AZ1130*$R1130*'3. Signage Displays'!$A$7)</f>
        <v>17.934195200000001</v>
      </c>
      <c r="CV1130" s="37">
        <f>BE1130-(AZ1130*R1130*'3. Signage Displays'!$A$7)</f>
        <v>70.865804799999992</v>
      </c>
      <c r="CW1130" s="37">
        <f>IF(CC1130=TRUE,CV1130-(CT1130*'3. Signage Displays'!$A$12),CV1130)</f>
        <v>70.865804799999992</v>
      </c>
      <c r="CX1130" s="38">
        <f>'3. Signage Displays'!$B$7*TANH('3. Signage Displays'!$C$7*('1. Version 7 Dataset'!R1130+'3. Signage Displays'!$D$7)+'3. Signage Displays'!$E$7)+'3. Signage Displays'!$F$7</f>
        <v>71.868012669886625</v>
      </c>
      <c r="CY1130" s="28">
        <f t="shared" si="129"/>
        <v>1</v>
      </c>
    </row>
    <row r="1131" spans="1:103" s="17" customFormat="1" ht="19.5" customHeight="1">
      <c r="A1131" s="28">
        <v>662</v>
      </c>
      <c r="B1131" s="29" t="s">
        <v>2695</v>
      </c>
      <c r="C1131" s="29" t="s">
        <v>2728</v>
      </c>
      <c r="D1131" s="29" t="s">
        <v>2728</v>
      </c>
      <c r="E1131" s="29" t="s">
        <v>2697</v>
      </c>
      <c r="F1131" s="29" t="s">
        <v>2728</v>
      </c>
      <c r="G1131" s="29" t="s">
        <v>2728</v>
      </c>
      <c r="H1131" s="29"/>
      <c r="I1131" s="29" t="s">
        <v>554</v>
      </c>
      <c r="J1131" s="29" t="s">
        <v>132</v>
      </c>
      <c r="K1131" s="29"/>
      <c r="L1131" s="29" t="s">
        <v>80</v>
      </c>
      <c r="M1131" s="29"/>
      <c r="N1131" s="30">
        <v>4700</v>
      </c>
      <c r="O1131" s="30">
        <v>26.8</v>
      </c>
      <c r="P1131" s="30">
        <v>47.6</v>
      </c>
      <c r="Q1131" s="31">
        <v>54.6</v>
      </c>
      <c r="R1131" s="30">
        <v>1275.67</v>
      </c>
      <c r="S1131" s="30">
        <v>1.78</v>
      </c>
      <c r="T1131" s="30">
        <v>2160</v>
      </c>
      <c r="U1131" s="30">
        <v>3840</v>
      </c>
      <c r="V1131" s="32">
        <v>8.3000000000000007</v>
      </c>
      <c r="W1131" s="30">
        <v>6502</v>
      </c>
      <c r="X1131" s="30">
        <v>60</v>
      </c>
      <c r="Y1131" s="30">
        <v>99</v>
      </c>
      <c r="Z1131" s="29" t="s">
        <v>81</v>
      </c>
      <c r="AA1131" s="29" t="s">
        <v>86</v>
      </c>
      <c r="AB1131" s="29"/>
      <c r="AC1131" s="29"/>
      <c r="AD1131" s="29" t="s">
        <v>84</v>
      </c>
      <c r="AE1131" s="29" t="s">
        <v>83</v>
      </c>
      <c r="AF1131" s="29" t="s">
        <v>2717</v>
      </c>
      <c r="AG1131" s="29"/>
      <c r="AH1131" s="29" t="s">
        <v>1284</v>
      </c>
      <c r="AI1131" s="29"/>
      <c r="AJ1131" s="29" t="s">
        <v>86</v>
      </c>
      <c r="AK1131" s="29" t="s">
        <v>86</v>
      </c>
      <c r="AL1131" s="29" t="s">
        <v>87</v>
      </c>
      <c r="AM1131" s="29"/>
      <c r="AN1131" s="29" t="s">
        <v>86</v>
      </c>
      <c r="AO1131" s="29" t="s">
        <v>86</v>
      </c>
      <c r="AP1131" s="29" t="s">
        <v>86</v>
      </c>
      <c r="AQ1131" s="29" t="s">
        <v>96</v>
      </c>
      <c r="AR1131" s="29"/>
      <c r="AS1131" s="29" t="s">
        <v>84</v>
      </c>
      <c r="AT1131" s="29" t="s">
        <v>89</v>
      </c>
      <c r="AU1131" s="29"/>
      <c r="AV1131" s="29"/>
      <c r="AW1131" s="29" t="s">
        <v>84</v>
      </c>
      <c r="AX1131" s="29" t="s">
        <v>84</v>
      </c>
      <c r="AY1131" s="30">
        <v>490</v>
      </c>
      <c r="AZ1131" s="30">
        <v>498</v>
      </c>
      <c r="BA1131" s="29"/>
      <c r="BB1131" s="30">
        <v>358</v>
      </c>
      <c r="BC1131" s="29"/>
      <c r="BD1131" s="29"/>
      <c r="BE1131" s="30">
        <v>101.7</v>
      </c>
      <c r="BF1131" s="30">
        <v>120.5</v>
      </c>
      <c r="BG1131" s="30">
        <v>0.27</v>
      </c>
      <c r="BH1131" s="29"/>
      <c r="BI1131" s="30">
        <v>0.5</v>
      </c>
      <c r="BJ1131" s="30">
        <v>0.26</v>
      </c>
      <c r="BK1131" s="29"/>
      <c r="BL1131" s="29"/>
      <c r="BM1131" s="29"/>
      <c r="BN1131" s="29"/>
      <c r="BO1131" s="29"/>
      <c r="BP1131" s="30">
        <v>0.31</v>
      </c>
      <c r="BQ1131" s="30">
        <v>0.32</v>
      </c>
      <c r="BR1131" s="29"/>
      <c r="BS1131" s="30">
        <v>99.7</v>
      </c>
      <c r="BT1131" s="29"/>
      <c r="BU1131" s="29"/>
      <c r="BV1131" s="30">
        <v>0</v>
      </c>
      <c r="BW1131" s="28">
        <v>662</v>
      </c>
      <c r="BX1131" s="33">
        <f t="shared" si="124"/>
        <v>313.34958</v>
      </c>
      <c r="BY1131" s="34">
        <f>IF(COUNTIF($G$2:G1131,G1131)=1,1,0)</f>
        <v>1</v>
      </c>
      <c r="BZ1131" s="34">
        <f t="shared" si="125"/>
        <v>2</v>
      </c>
      <c r="CA1131" s="28" t="s">
        <v>3405</v>
      </c>
      <c r="CB1131" s="34" t="b">
        <f t="shared" si="130"/>
        <v>0</v>
      </c>
      <c r="CC1131" s="34" t="b">
        <f t="shared" si="126"/>
        <v>0</v>
      </c>
      <c r="CD1131" s="34" t="b">
        <f t="array" ref="CD1131">ISNUMBER(SEARCH("Touch Screen",$AJ1131))</f>
        <v>0</v>
      </c>
      <c r="CE1131" s="34"/>
      <c r="CF1131" s="34"/>
      <c r="CG1131" s="32">
        <v>99</v>
      </c>
      <c r="CH1131" s="28">
        <v>0</v>
      </c>
      <c r="CI1131" s="33">
        <f>('2. AC Monitors'!$A$8*'1. Version 7 Dataset'!$R1131)+('1. Version 7 Dataset'!$V1131*'2. AC Monitors'!$B$8)+'2. AC Monitors'!$C$8</f>
        <v>198.49174000000002</v>
      </c>
      <c r="CJ1131" s="35">
        <f>BX1131-('2. AC Monitors'!$B$8*V1131)</f>
        <v>278.48957999999999</v>
      </c>
      <c r="CK1131" s="33">
        <f>IF($CH1131=0,CJ1131,CJ1131-('2. AC Monitors'!$A$15*'1. Version 7 Dataset'!$CG1131))</f>
        <v>278.48957999999999</v>
      </c>
      <c r="CL1131" s="33">
        <f>IF($CC1131=TRUE,'1. Version 7 Dataset'!CK1131-($CI1131*'2. AC Monitors'!$B$15),'1. Version 7 Dataset'!CK1131)</f>
        <v>278.48957999999999</v>
      </c>
      <c r="CM1131" s="33">
        <f>IF($CD1131=TRUE,CL1131-($CI1131*'2. AC Monitors'!$D$15),CL1131)</f>
        <v>278.48957999999999</v>
      </c>
      <c r="CN1131" s="33">
        <f>IF($CB1131=TRUE,CM1131-($CI1131*'2. AC Monitors'!$E$15),CM1131)</f>
        <v>278.48957999999999</v>
      </c>
      <c r="CO1131" s="33">
        <f>IF($CA1131="DC",CN1131+(CI1131*(1-'2. AC Monitors'!$D$21)),CN1131)</f>
        <v>278.48957999999999</v>
      </c>
      <c r="CP1131" s="35">
        <f>('2. AC Monitors'!$A$8*'1. Version 7 Dataset'!$R1131)+'2. AC Monitors'!$C$8</f>
        <v>163.63174000000001</v>
      </c>
      <c r="CQ1131" s="35">
        <f t="shared" si="127"/>
        <v>0</v>
      </c>
      <c r="CR1131" s="33">
        <f>(IF(CD1131=TRUE,CI1131+(CI1131*'2. AC Monitors'!$D$15),'1. Version 7 Dataset'!CI1131))*0.85</f>
        <v>168.71797900000001</v>
      </c>
      <c r="CS1131" s="35">
        <f t="shared" si="128"/>
        <v>0</v>
      </c>
      <c r="CT1131" s="35">
        <f>($AZ1131*$R1131*'3. Signage Displays'!$A$7)+'3. Signage Displays'!$B$7*TANH('3. Signage Displays'!$C$7*('1. Version 7 Dataset'!$R1131+'3. Signage Displays'!$D$7)+'3. Signage Displays'!$E$7)+'3. Signage Displays'!$F$7</f>
        <v>109.67221162815501</v>
      </c>
      <c r="CU1131" s="36">
        <f>($AZ1131*$R1131*'3. Signage Displays'!$A$7)</f>
        <v>25.411346400000003</v>
      </c>
      <c r="CV1131" s="37">
        <f>BE1131-(AZ1131*R1131*'3. Signage Displays'!$A$7)</f>
        <v>76.288653600000004</v>
      </c>
      <c r="CW1131" s="37">
        <f>IF(CC1131=TRUE,CV1131-(CT1131*'3. Signage Displays'!$A$12),CV1131)</f>
        <v>76.288653600000004</v>
      </c>
      <c r="CX1131" s="38">
        <f>'3. Signage Displays'!$B$7*TANH('3. Signage Displays'!$C$7*('1. Version 7 Dataset'!R1131+'3. Signage Displays'!$D$7)+'3. Signage Displays'!$E$7)+'3. Signage Displays'!$F$7</f>
        <v>84.260865228155012</v>
      </c>
      <c r="CY1131" s="28">
        <f t="shared" si="129"/>
        <v>1</v>
      </c>
    </row>
    <row r="1132" spans="1:103" s="17" customFormat="1" ht="19.5" customHeight="1">
      <c r="A1132" s="28">
        <v>823</v>
      </c>
      <c r="B1132" s="29" t="s">
        <v>1871</v>
      </c>
      <c r="C1132" s="29" t="s">
        <v>2145</v>
      </c>
      <c r="D1132" s="29" t="s">
        <v>2146</v>
      </c>
      <c r="E1132" s="29" t="s">
        <v>1873</v>
      </c>
      <c r="F1132" s="29" t="s">
        <v>2145</v>
      </c>
      <c r="G1132" s="29" t="s">
        <v>2146</v>
      </c>
      <c r="H1132" s="29" t="s">
        <v>2147</v>
      </c>
      <c r="I1132" s="29" t="s">
        <v>554</v>
      </c>
      <c r="J1132" s="29" t="s">
        <v>79</v>
      </c>
      <c r="K1132" s="29"/>
      <c r="L1132" s="29" t="s">
        <v>80</v>
      </c>
      <c r="M1132" s="29"/>
      <c r="N1132" s="30">
        <v>1000</v>
      </c>
      <c r="O1132" s="30">
        <v>23.8</v>
      </c>
      <c r="P1132" s="30">
        <v>42.3</v>
      </c>
      <c r="Q1132" s="31">
        <v>48.5</v>
      </c>
      <c r="R1132" s="30">
        <v>1005.27</v>
      </c>
      <c r="S1132" s="30">
        <v>1.78</v>
      </c>
      <c r="T1132" s="30">
        <v>2160</v>
      </c>
      <c r="U1132" s="30">
        <v>3840</v>
      </c>
      <c r="V1132" s="32">
        <v>8.3000000000000007</v>
      </c>
      <c r="W1132" s="30">
        <v>8206</v>
      </c>
      <c r="X1132" s="30">
        <v>60</v>
      </c>
      <c r="Y1132" s="30">
        <v>68</v>
      </c>
      <c r="Z1132" s="29" t="s">
        <v>150</v>
      </c>
      <c r="AA1132" s="29" t="s">
        <v>86</v>
      </c>
      <c r="AB1132" s="29"/>
      <c r="AC1132" s="29"/>
      <c r="AD1132" s="29" t="s">
        <v>84</v>
      </c>
      <c r="AE1132" s="29" t="s">
        <v>83</v>
      </c>
      <c r="AF1132" s="29" t="s">
        <v>2148</v>
      </c>
      <c r="AG1132" s="29" t="s">
        <v>1896</v>
      </c>
      <c r="AH1132" s="29" t="s">
        <v>2035</v>
      </c>
      <c r="AI1132" s="29"/>
      <c r="AJ1132" s="29" t="s">
        <v>737</v>
      </c>
      <c r="AK1132" s="29" t="s">
        <v>737</v>
      </c>
      <c r="AL1132" s="29" t="s">
        <v>87</v>
      </c>
      <c r="AM1132" s="29" t="s">
        <v>1896</v>
      </c>
      <c r="AN1132" s="29" t="s">
        <v>2045</v>
      </c>
      <c r="AO1132" s="29" t="s">
        <v>86</v>
      </c>
      <c r="AP1132" s="29" t="s">
        <v>563</v>
      </c>
      <c r="AQ1132" s="29" t="s">
        <v>96</v>
      </c>
      <c r="AR1132" s="29"/>
      <c r="AS1132" s="29" t="s">
        <v>84</v>
      </c>
      <c r="AT1132" s="29" t="s">
        <v>121</v>
      </c>
      <c r="AU1132" s="29"/>
      <c r="AV1132" s="29"/>
      <c r="AW1132" s="29" t="s">
        <v>84</v>
      </c>
      <c r="AX1132" s="29" t="s">
        <v>84</v>
      </c>
      <c r="AY1132" s="30">
        <v>425</v>
      </c>
      <c r="AZ1132" s="30">
        <v>445.9</v>
      </c>
      <c r="BA1132" s="30">
        <v>338</v>
      </c>
      <c r="BB1132" s="30">
        <v>338</v>
      </c>
      <c r="BC1132" s="29"/>
      <c r="BD1132" s="29"/>
      <c r="BE1132" s="30">
        <v>91.17</v>
      </c>
      <c r="BF1132" s="30">
        <v>99.8</v>
      </c>
      <c r="BG1132" s="30">
        <v>0.38</v>
      </c>
      <c r="BH1132" s="30">
        <v>0.38</v>
      </c>
      <c r="BI1132" s="30">
        <v>3.5</v>
      </c>
      <c r="BJ1132" s="29"/>
      <c r="BK1132" s="29"/>
      <c r="BL1132" s="29"/>
      <c r="BM1132" s="29"/>
      <c r="BN1132" s="29"/>
      <c r="BO1132" s="29"/>
      <c r="BP1132" s="29"/>
      <c r="BQ1132" s="30">
        <v>0.46</v>
      </c>
      <c r="BR1132" s="30">
        <v>0.46</v>
      </c>
      <c r="BS1132" s="30">
        <v>86.26</v>
      </c>
      <c r="BT1132" s="29"/>
      <c r="BU1132" s="29"/>
      <c r="BV1132" s="30">
        <v>0</v>
      </c>
      <c r="BW1132" s="28">
        <v>823</v>
      </c>
      <c r="BX1132" s="33">
        <f t="shared" si="124"/>
        <v>281.69094000000001</v>
      </c>
      <c r="BY1132" s="34">
        <f>IF(COUNTIF($G$2:G1132,G1132)=1,1,0)</f>
        <v>1</v>
      </c>
      <c r="BZ1132" s="34">
        <f t="shared" si="125"/>
        <v>2</v>
      </c>
      <c r="CA1132" s="28" t="s">
        <v>3405</v>
      </c>
      <c r="CB1132" s="34" t="b">
        <f t="shared" si="130"/>
        <v>0</v>
      </c>
      <c r="CC1132" s="34" t="b">
        <f t="shared" si="126"/>
        <v>0</v>
      </c>
      <c r="CD1132" s="34" t="b">
        <f t="array" ref="CD1132">ISNUMBER(SEARCH("Touch Screen",$AJ1132))</f>
        <v>0</v>
      </c>
      <c r="CE1132" s="34"/>
      <c r="CF1132" s="34"/>
      <c r="CG1132" s="32">
        <v>68</v>
      </c>
      <c r="CH1132" s="28">
        <v>0</v>
      </c>
      <c r="CI1132" s="33">
        <f>('2. AC Monitors'!$A$8*'1. Version 7 Dataset'!$R1132)+('1. Version 7 Dataset'!$V1132*'2. AC Monitors'!$B$8)+'2. AC Monitors'!$C$8</f>
        <v>165.50294</v>
      </c>
      <c r="CJ1132" s="35">
        <f>BX1132-('2. AC Monitors'!$B$8*V1132)</f>
        <v>246.83094</v>
      </c>
      <c r="CK1132" s="33">
        <f>IF($CH1132=0,CJ1132,CJ1132-('2. AC Monitors'!$A$15*'1. Version 7 Dataset'!$CG1132))</f>
        <v>246.83094</v>
      </c>
      <c r="CL1132" s="33">
        <f>IF($CC1132=TRUE,'1. Version 7 Dataset'!CK1132-($CI1132*'2. AC Monitors'!$B$15),'1. Version 7 Dataset'!CK1132)</f>
        <v>246.83094</v>
      </c>
      <c r="CM1132" s="33">
        <f>IF($CD1132=TRUE,CL1132-($CI1132*'2. AC Monitors'!$D$15),CL1132)</f>
        <v>246.83094</v>
      </c>
      <c r="CN1132" s="33">
        <f>IF($CB1132=TRUE,CM1132-($CI1132*'2. AC Monitors'!$E$15),CM1132)</f>
        <v>246.83094</v>
      </c>
      <c r="CO1132" s="33">
        <f>IF($CA1132="DC",CN1132+(CI1132*(1-'2. AC Monitors'!$D$21)),CN1132)</f>
        <v>246.83094</v>
      </c>
      <c r="CP1132" s="35">
        <f>('2. AC Monitors'!$A$8*'1. Version 7 Dataset'!$R1132)+'2. AC Monitors'!$C$8</f>
        <v>130.64294000000001</v>
      </c>
      <c r="CQ1132" s="35">
        <f t="shared" si="127"/>
        <v>0</v>
      </c>
      <c r="CR1132" s="33">
        <f>(IF(CD1132=TRUE,CI1132+(CI1132*'2. AC Monitors'!$D$15),'1. Version 7 Dataset'!CI1132))*0.85</f>
        <v>140.67749899999998</v>
      </c>
      <c r="CS1132" s="35">
        <f t="shared" si="128"/>
        <v>0</v>
      </c>
      <c r="CT1132" s="35">
        <f>($AZ1132*$R1132*'3. Signage Displays'!$A$7)+'3. Signage Displays'!$B$7*TANH('3. Signage Displays'!$C$7*('1. Version 7 Dataset'!$R1132+'3. Signage Displays'!$D$7)+'3. Signage Displays'!$E$7)+'3. Signage Displays'!$F$7</f>
        <v>89.79752048427963</v>
      </c>
      <c r="CU1132" s="36">
        <f>($AZ1132*$R1132*'3. Signage Displays'!$A$7)</f>
        <v>17.929995720000001</v>
      </c>
      <c r="CV1132" s="37">
        <f>BE1132-(AZ1132*R1132*'3. Signage Displays'!$A$7)</f>
        <v>73.240004279999994</v>
      </c>
      <c r="CW1132" s="37">
        <f>IF(CC1132=TRUE,CV1132-(CT1132*'3. Signage Displays'!$A$12),CV1132)</f>
        <v>73.240004279999994</v>
      </c>
      <c r="CX1132" s="38">
        <f>'3. Signage Displays'!$B$7*TANH('3. Signage Displays'!$C$7*('1. Version 7 Dataset'!R1132+'3. Signage Displays'!$D$7)+'3. Signage Displays'!$E$7)+'3. Signage Displays'!$F$7</f>
        <v>71.867524764279622</v>
      </c>
      <c r="CY1132" s="28">
        <f t="shared" si="129"/>
        <v>0</v>
      </c>
    </row>
    <row r="1133" spans="1:103" s="17" customFormat="1" ht="19.5" customHeight="1">
      <c r="A1133" s="28">
        <v>829</v>
      </c>
      <c r="B1133" s="29" t="s">
        <v>1871</v>
      </c>
      <c r="C1133" s="29" t="s">
        <v>2201</v>
      </c>
      <c r="D1133" s="29" t="s">
        <v>2202</v>
      </c>
      <c r="E1133" s="29" t="s">
        <v>1873</v>
      </c>
      <c r="F1133" s="29" t="s">
        <v>2201</v>
      </c>
      <c r="G1133" s="29" t="s">
        <v>2202</v>
      </c>
      <c r="H1133" s="29" t="s">
        <v>2203</v>
      </c>
      <c r="I1133" s="29" t="s">
        <v>554</v>
      </c>
      <c r="J1133" s="29" t="s">
        <v>79</v>
      </c>
      <c r="K1133" s="29"/>
      <c r="L1133" s="29" t="s">
        <v>80</v>
      </c>
      <c r="M1133" s="29"/>
      <c r="N1133" s="30">
        <v>1000</v>
      </c>
      <c r="O1133" s="30">
        <v>26.8</v>
      </c>
      <c r="P1133" s="30">
        <v>47.6</v>
      </c>
      <c r="Q1133" s="31">
        <v>54.6</v>
      </c>
      <c r="R1133" s="30">
        <v>1275.67</v>
      </c>
      <c r="S1133" s="30">
        <v>1.78</v>
      </c>
      <c r="T1133" s="30">
        <v>2160</v>
      </c>
      <c r="U1133" s="30">
        <v>3840</v>
      </c>
      <c r="V1133" s="32">
        <v>8.3000000000000007</v>
      </c>
      <c r="W1133" s="30">
        <v>6502</v>
      </c>
      <c r="X1133" s="30">
        <v>60</v>
      </c>
      <c r="Y1133" s="30">
        <v>68</v>
      </c>
      <c r="Z1133" s="29" t="s">
        <v>150</v>
      </c>
      <c r="AA1133" s="29" t="s">
        <v>86</v>
      </c>
      <c r="AB1133" s="29"/>
      <c r="AC1133" s="29"/>
      <c r="AD1133" s="29" t="s">
        <v>84</v>
      </c>
      <c r="AE1133" s="29" t="s">
        <v>83</v>
      </c>
      <c r="AF1133" s="29" t="s">
        <v>2148</v>
      </c>
      <c r="AG1133" s="29" t="s">
        <v>1896</v>
      </c>
      <c r="AH1133" s="29" t="s">
        <v>2035</v>
      </c>
      <c r="AI1133" s="29"/>
      <c r="AJ1133" s="29" t="s">
        <v>737</v>
      </c>
      <c r="AK1133" s="29" t="s">
        <v>737</v>
      </c>
      <c r="AL1133" s="29" t="s">
        <v>87</v>
      </c>
      <c r="AM1133" s="29" t="s">
        <v>1896</v>
      </c>
      <c r="AN1133" s="29" t="s">
        <v>2045</v>
      </c>
      <c r="AO1133" s="29" t="s">
        <v>86</v>
      </c>
      <c r="AP1133" s="29" t="s">
        <v>563</v>
      </c>
      <c r="AQ1133" s="29" t="s">
        <v>96</v>
      </c>
      <c r="AR1133" s="29"/>
      <c r="AS1133" s="29" t="s">
        <v>84</v>
      </c>
      <c r="AT1133" s="29" t="s">
        <v>121</v>
      </c>
      <c r="AU1133" s="29"/>
      <c r="AV1133" s="29"/>
      <c r="AW1133" s="29" t="s">
        <v>84</v>
      </c>
      <c r="AX1133" s="29" t="s">
        <v>84</v>
      </c>
      <c r="AY1133" s="30">
        <v>425</v>
      </c>
      <c r="AZ1133" s="30">
        <v>488</v>
      </c>
      <c r="BA1133" s="30">
        <v>351.8</v>
      </c>
      <c r="BB1133" s="30">
        <v>351.8</v>
      </c>
      <c r="BC1133" s="29"/>
      <c r="BD1133" s="29"/>
      <c r="BE1133" s="30">
        <v>103.16</v>
      </c>
      <c r="BF1133" s="30">
        <v>120</v>
      </c>
      <c r="BG1133" s="30">
        <v>0.38</v>
      </c>
      <c r="BH1133" s="30">
        <v>0.38</v>
      </c>
      <c r="BI1133" s="30">
        <v>3.5</v>
      </c>
      <c r="BJ1133" s="29"/>
      <c r="BK1133" s="29"/>
      <c r="BL1133" s="29"/>
      <c r="BM1133" s="29"/>
      <c r="BN1133" s="29"/>
      <c r="BO1133" s="29"/>
      <c r="BP1133" s="29"/>
      <c r="BQ1133" s="30">
        <v>0.46</v>
      </c>
      <c r="BR1133" s="30">
        <v>0.46</v>
      </c>
      <c r="BS1133" s="30">
        <v>97.33</v>
      </c>
      <c r="BT1133" s="29"/>
      <c r="BU1133" s="29"/>
      <c r="BV1133" s="30">
        <v>0</v>
      </c>
      <c r="BW1133" s="28">
        <v>829</v>
      </c>
      <c r="BX1133" s="33">
        <f t="shared" si="124"/>
        <v>318.45227999999992</v>
      </c>
      <c r="BY1133" s="34">
        <f>IF(COUNTIF($G$2:G1133,G1133)=1,1,0)</f>
        <v>1</v>
      </c>
      <c r="BZ1133" s="34">
        <f t="shared" si="125"/>
        <v>2</v>
      </c>
      <c r="CA1133" s="28" t="s">
        <v>3405</v>
      </c>
      <c r="CB1133" s="34" t="b">
        <f t="shared" si="130"/>
        <v>0</v>
      </c>
      <c r="CC1133" s="34" t="b">
        <f t="shared" si="126"/>
        <v>0</v>
      </c>
      <c r="CD1133" s="34" t="b">
        <f t="array" ref="CD1133">ISNUMBER(SEARCH("Touch Screen",$AJ1133))</f>
        <v>0</v>
      </c>
      <c r="CE1133" s="34"/>
      <c r="CF1133" s="34"/>
      <c r="CG1133" s="32">
        <v>68</v>
      </c>
      <c r="CH1133" s="28">
        <v>0</v>
      </c>
      <c r="CI1133" s="33">
        <f>('2. AC Monitors'!$A$8*'1. Version 7 Dataset'!$R1133)+('1. Version 7 Dataset'!$V1133*'2. AC Monitors'!$B$8)+'2. AC Monitors'!$C$8</f>
        <v>198.49174000000002</v>
      </c>
      <c r="CJ1133" s="35">
        <f>BX1133-('2. AC Monitors'!$B$8*V1133)</f>
        <v>283.5922799999999</v>
      </c>
      <c r="CK1133" s="33">
        <f>IF($CH1133=0,CJ1133,CJ1133-('2. AC Monitors'!$A$15*'1. Version 7 Dataset'!$CG1133))</f>
        <v>283.5922799999999</v>
      </c>
      <c r="CL1133" s="33">
        <f>IF($CC1133=TRUE,'1. Version 7 Dataset'!CK1133-($CI1133*'2. AC Monitors'!$B$15),'1. Version 7 Dataset'!CK1133)</f>
        <v>283.5922799999999</v>
      </c>
      <c r="CM1133" s="33">
        <f>IF($CD1133=TRUE,CL1133-($CI1133*'2. AC Monitors'!$D$15),CL1133)</f>
        <v>283.5922799999999</v>
      </c>
      <c r="CN1133" s="33">
        <f>IF($CB1133=TRUE,CM1133-($CI1133*'2. AC Monitors'!$E$15),CM1133)</f>
        <v>283.5922799999999</v>
      </c>
      <c r="CO1133" s="33">
        <f>IF($CA1133="DC",CN1133+(CI1133*(1-'2. AC Monitors'!$D$21)),CN1133)</f>
        <v>283.5922799999999</v>
      </c>
      <c r="CP1133" s="35">
        <f>('2. AC Monitors'!$A$8*'1. Version 7 Dataset'!$R1133)+'2. AC Monitors'!$C$8</f>
        <v>163.63174000000001</v>
      </c>
      <c r="CQ1133" s="35">
        <f t="shared" si="127"/>
        <v>0</v>
      </c>
      <c r="CR1133" s="33">
        <f>(IF(CD1133=TRUE,CI1133+(CI1133*'2. AC Monitors'!$D$15),'1. Version 7 Dataset'!CI1133))*0.85</f>
        <v>168.71797900000001</v>
      </c>
      <c r="CS1133" s="35">
        <f t="shared" si="128"/>
        <v>0</v>
      </c>
      <c r="CT1133" s="35">
        <f>($AZ1133*$R1133*'3. Signage Displays'!$A$7)+'3. Signage Displays'!$B$7*TANH('3. Signage Displays'!$C$7*('1. Version 7 Dataset'!$R1133+'3. Signage Displays'!$D$7)+'3. Signage Displays'!$E$7)+'3. Signage Displays'!$F$7</f>
        <v>109.16194362815502</v>
      </c>
      <c r="CU1133" s="36">
        <f>($AZ1133*$R1133*'3. Signage Displays'!$A$7)</f>
        <v>24.901078400000006</v>
      </c>
      <c r="CV1133" s="37">
        <f>BE1133-(AZ1133*R1133*'3. Signage Displays'!$A$7)</f>
        <v>78.258921599999994</v>
      </c>
      <c r="CW1133" s="37">
        <f>IF(CC1133=TRUE,CV1133-(CT1133*'3. Signage Displays'!$A$12),CV1133)</f>
        <v>78.258921599999994</v>
      </c>
      <c r="CX1133" s="38">
        <f>'3. Signage Displays'!$B$7*TANH('3. Signage Displays'!$C$7*('1. Version 7 Dataset'!R1133+'3. Signage Displays'!$D$7)+'3. Signage Displays'!$E$7)+'3. Signage Displays'!$F$7</f>
        <v>84.260865228155012</v>
      </c>
      <c r="CY1133" s="28">
        <f t="shared" si="129"/>
        <v>1</v>
      </c>
    </row>
    <row r="1134" spans="1:103" s="17" customFormat="1" ht="19.5" customHeight="1">
      <c r="A1134" s="28">
        <v>832</v>
      </c>
      <c r="B1134" s="29" t="s">
        <v>1871</v>
      </c>
      <c r="C1134" s="29" t="s">
        <v>2225</v>
      </c>
      <c r="D1134" s="29" t="s">
        <v>2226</v>
      </c>
      <c r="E1134" s="29" t="s">
        <v>1873</v>
      </c>
      <c r="F1134" s="29" t="s">
        <v>2225</v>
      </c>
      <c r="G1134" s="29" t="s">
        <v>2226</v>
      </c>
      <c r="H1134" s="29" t="s">
        <v>2227</v>
      </c>
      <c r="I1134" s="29" t="s">
        <v>554</v>
      </c>
      <c r="J1134" s="29" t="s">
        <v>79</v>
      </c>
      <c r="K1134" s="29"/>
      <c r="L1134" s="29" t="s">
        <v>80</v>
      </c>
      <c r="M1134" s="29"/>
      <c r="N1134" s="30">
        <v>1300</v>
      </c>
      <c r="O1134" s="30">
        <v>31.6</v>
      </c>
      <c r="P1134" s="30">
        <v>56.2</v>
      </c>
      <c r="Q1134" s="31">
        <v>64.5</v>
      </c>
      <c r="R1134" s="30">
        <v>1779.09</v>
      </c>
      <c r="S1134" s="30">
        <v>1.78</v>
      </c>
      <c r="T1134" s="30">
        <v>2160</v>
      </c>
      <c r="U1134" s="30">
        <v>3840</v>
      </c>
      <c r="V1134" s="32">
        <v>8.3000000000000007</v>
      </c>
      <c r="W1134" s="30">
        <v>4662</v>
      </c>
      <c r="X1134" s="30">
        <v>60</v>
      </c>
      <c r="Y1134" s="30">
        <v>68</v>
      </c>
      <c r="Z1134" s="29" t="s">
        <v>150</v>
      </c>
      <c r="AA1134" s="29" t="s">
        <v>86</v>
      </c>
      <c r="AB1134" s="29"/>
      <c r="AC1134" s="29"/>
      <c r="AD1134" s="29" t="s">
        <v>84</v>
      </c>
      <c r="AE1134" s="29" t="s">
        <v>83</v>
      </c>
      <c r="AF1134" s="29" t="s">
        <v>2148</v>
      </c>
      <c r="AG1134" s="29" t="s">
        <v>1896</v>
      </c>
      <c r="AH1134" s="29" t="s">
        <v>2035</v>
      </c>
      <c r="AI1134" s="29"/>
      <c r="AJ1134" s="29" t="s">
        <v>737</v>
      </c>
      <c r="AK1134" s="29" t="s">
        <v>737</v>
      </c>
      <c r="AL1134" s="29" t="s">
        <v>87</v>
      </c>
      <c r="AM1134" s="29" t="s">
        <v>1896</v>
      </c>
      <c r="AN1134" s="29" t="s">
        <v>2045</v>
      </c>
      <c r="AO1134" s="29" t="s">
        <v>86</v>
      </c>
      <c r="AP1134" s="29" t="s">
        <v>563</v>
      </c>
      <c r="AQ1134" s="29" t="s">
        <v>96</v>
      </c>
      <c r="AR1134" s="29"/>
      <c r="AS1134" s="29" t="s">
        <v>84</v>
      </c>
      <c r="AT1134" s="29" t="s">
        <v>121</v>
      </c>
      <c r="AU1134" s="29"/>
      <c r="AV1134" s="29"/>
      <c r="AW1134" s="29" t="s">
        <v>84</v>
      </c>
      <c r="AX1134" s="29" t="s">
        <v>84</v>
      </c>
      <c r="AY1134" s="30">
        <v>425</v>
      </c>
      <c r="AZ1134" s="30">
        <v>432.1</v>
      </c>
      <c r="BA1134" s="30">
        <v>337.9</v>
      </c>
      <c r="BB1134" s="30">
        <v>337.9</v>
      </c>
      <c r="BC1134" s="29"/>
      <c r="BD1134" s="29"/>
      <c r="BE1134" s="30">
        <v>114.29</v>
      </c>
      <c r="BF1134" s="30">
        <v>141.4</v>
      </c>
      <c r="BG1134" s="30">
        <v>0.4</v>
      </c>
      <c r="BH1134" s="30">
        <v>0.4</v>
      </c>
      <c r="BI1134" s="30">
        <v>3.5</v>
      </c>
      <c r="BJ1134" s="29"/>
      <c r="BK1134" s="29"/>
      <c r="BL1134" s="29"/>
      <c r="BM1134" s="29"/>
      <c r="BN1134" s="29"/>
      <c r="BO1134" s="29"/>
      <c r="BP1134" s="29"/>
      <c r="BQ1134" s="30">
        <v>0.47</v>
      </c>
      <c r="BR1134" s="30">
        <v>0.47</v>
      </c>
      <c r="BS1134" s="30">
        <v>107.62</v>
      </c>
      <c r="BT1134" s="29"/>
      <c r="BU1134" s="29"/>
      <c r="BV1134" s="30">
        <v>0</v>
      </c>
      <c r="BW1134" s="28">
        <v>832</v>
      </c>
      <c r="BX1134" s="33">
        <f t="shared" si="124"/>
        <v>352.69073999999995</v>
      </c>
      <c r="BY1134" s="34">
        <f>IF(COUNTIF($G$2:G1134,G1134)=1,1,0)</f>
        <v>1</v>
      </c>
      <c r="BZ1134" s="34">
        <f t="shared" si="125"/>
        <v>2</v>
      </c>
      <c r="CA1134" s="28" t="s">
        <v>3405</v>
      </c>
      <c r="CB1134" s="34" t="b">
        <f t="shared" si="130"/>
        <v>0</v>
      </c>
      <c r="CC1134" s="34" t="b">
        <f t="shared" si="126"/>
        <v>0</v>
      </c>
      <c r="CD1134" s="34" t="b">
        <f t="array" ref="CD1134">ISNUMBER(SEARCH("Touch Screen",$AJ1134))</f>
        <v>0</v>
      </c>
      <c r="CE1134" s="34"/>
      <c r="CF1134" s="34"/>
      <c r="CG1134" s="32">
        <v>68</v>
      </c>
      <c r="CH1134" s="28">
        <v>0</v>
      </c>
      <c r="CI1134" s="33">
        <f>('2. AC Monitors'!$A$8*'1. Version 7 Dataset'!$R1134)+('1. Version 7 Dataset'!$V1134*'2. AC Monitors'!$B$8)+'2. AC Monitors'!$C$8</f>
        <v>259.90897999999999</v>
      </c>
      <c r="CJ1134" s="35">
        <f>BX1134-('2. AC Monitors'!$B$8*V1134)</f>
        <v>317.83073999999993</v>
      </c>
      <c r="CK1134" s="33">
        <f>IF($CH1134=0,CJ1134,CJ1134-('2. AC Monitors'!$A$15*'1. Version 7 Dataset'!$CG1134))</f>
        <v>317.83073999999993</v>
      </c>
      <c r="CL1134" s="33">
        <f>IF($CC1134=TRUE,'1. Version 7 Dataset'!CK1134-($CI1134*'2. AC Monitors'!$B$15),'1. Version 7 Dataset'!CK1134)</f>
        <v>317.83073999999993</v>
      </c>
      <c r="CM1134" s="33">
        <f>IF($CD1134=TRUE,CL1134-($CI1134*'2. AC Monitors'!$D$15),CL1134)</f>
        <v>317.83073999999993</v>
      </c>
      <c r="CN1134" s="33">
        <f>IF($CB1134=TRUE,CM1134-($CI1134*'2. AC Monitors'!$E$15),CM1134)</f>
        <v>317.83073999999993</v>
      </c>
      <c r="CO1134" s="33">
        <f>IF($CA1134="DC",CN1134+(CI1134*(1-'2. AC Monitors'!$D$21)),CN1134)</f>
        <v>317.83073999999993</v>
      </c>
      <c r="CP1134" s="35">
        <f>('2. AC Monitors'!$A$8*'1. Version 7 Dataset'!$R1134)+'2. AC Monitors'!$C$8</f>
        <v>225.04897999999997</v>
      </c>
      <c r="CQ1134" s="35">
        <f t="shared" si="127"/>
        <v>0</v>
      </c>
      <c r="CR1134" s="33">
        <f>(IF(CD1134=TRUE,CI1134+(CI1134*'2. AC Monitors'!$D$15),'1. Version 7 Dataset'!CI1134))*0.85</f>
        <v>220.92263299999999</v>
      </c>
      <c r="CS1134" s="35">
        <f t="shared" si="128"/>
        <v>0</v>
      </c>
      <c r="CT1134" s="35">
        <f>($AZ1134*$R1134*'3. Signage Displays'!$A$7)+'3. Signage Displays'!$B$7*TANH('3. Signage Displays'!$C$7*('1. Version 7 Dataset'!$R1134+'3. Signage Displays'!$D$7)+'3. Signage Displays'!$E$7)+'3. Signage Displays'!$F$7</f>
        <v>133.64959467488018</v>
      </c>
      <c r="CU1134" s="36">
        <f>($AZ1134*$R1134*'3. Signage Displays'!$A$7)</f>
        <v>30.749791560000002</v>
      </c>
      <c r="CV1134" s="37">
        <f>BE1134-(AZ1134*R1134*'3. Signage Displays'!$A$7)</f>
        <v>83.540208440000001</v>
      </c>
      <c r="CW1134" s="37">
        <f>IF(CC1134=TRUE,CV1134-(CT1134*'3. Signage Displays'!$A$12),CV1134)</f>
        <v>83.540208440000001</v>
      </c>
      <c r="CX1134" s="38">
        <f>'3. Signage Displays'!$B$7*TANH('3. Signage Displays'!$C$7*('1. Version 7 Dataset'!R1134+'3. Signage Displays'!$D$7)+'3. Signage Displays'!$E$7)+'3. Signage Displays'!$F$7</f>
        <v>102.89980311488017</v>
      </c>
      <c r="CY1134" s="28">
        <f t="shared" si="129"/>
        <v>1</v>
      </c>
    </row>
    <row r="1135" spans="1:103" s="17" customFormat="1" ht="19.5" customHeight="1">
      <c r="A1135" s="28">
        <v>859</v>
      </c>
      <c r="B1135" s="29" t="s">
        <v>2820</v>
      </c>
      <c r="C1135" s="29" t="s">
        <v>2853</v>
      </c>
      <c r="D1135" s="29" t="s">
        <v>2853</v>
      </c>
      <c r="E1135" s="29" t="s">
        <v>2824</v>
      </c>
      <c r="F1135" s="29" t="s">
        <v>2853</v>
      </c>
      <c r="G1135" s="29" t="s">
        <v>2853</v>
      </c>
      <c r="H1135" s="29"/>
      <c r="I1135" s="29" t="s">
        <v>554</v>
      </c>
      <c r="J1135" s="29" t="s">
        <v>79</v>
      </c>
      <c r="K1135" s="29"/>
      <c r="L1135" s="29" t="s">
        <v>80</v>
      </c>
      <c r="M1135" s="29"/>
      <c r="N1135" s="30">
        <v>900</v>
      </c>
      <c r="O1135" s="30">
        <v>32.700000000000003</v>
      </c>
      <c r="P1135" s="30">
        <v>57.2</v>
      </c>
      <c r="Q1135" s="31">
        <v>65</v>
      </c>
      <c r="R1135" s="30">
        <v>1868.24</v>
      </c>
      <c r="S1135" s="30">
        <v>1.78</v>
      </c>
      <c r="T1135" s="30">
        <v>2160</v>
      </c>
      <c r="U1135" s="30">
        <v>3840</v>
      </c>
      <c r="V1135" s="32">
        <v>8.3000000000000007</v>
      </c>
      <c r="W1135" s="30">
        <v>4440</v>
      </c>
      <c r="X1135" s="30">
        <v>60</v>
      </c>
      <c r="Y1135" s="30">
        <v>72</v>
      </c>
      <c r="Z1135" s="29" t="s">
        <v>81</v>
      </c>
      <c r="AA1135" s="29" t="s">
        <v>82</v>
      </c>
      <c r="AB1135" s="29"/>
      <c r="AC1135" s="29"/>
      <c r="AD1135" s="29" t="s">
        <v>84</v>
      </c>
      <c r="AE1135" s="29" t="s">
        <v>83</v>
      </c>
      <c r="AF1135" s="29" t="s">
        <v>2826</v>
      </c>
      <c r="AG1135" s="29" t="s">
        <v>2827</v>
      </c>
      <c r="AH1135" s="29" t="s">
        <v>760</v>
      </c>
      <c r="AI1135" s="29"/>
      <c r="AJ1135" s="29" t="s">
        <v>760</v>
      </c>
      <c r="AK1135" s="29" t="s">
        <v>761</v>
      </c>
      <c r="AL1135" s="29" t="s">
        <v>87</v>
      </c>
      <c r="AM1135" s="29" t="s">
        <v>2827</v>
      </c>
      <c r="AN1135" s="29" t="s">
        <v>86</v>
      </c>
      <c r="AO1135" s="29" t="s">
        <v>86</v>
      </c>
      <c r="AP1135" s="29" t="s">
        <v>86</v>
      </c>
      <c r="AQ1135" s="29" t="s">
        <v>96</v>
      </c>
      <c r="AR1135" s="29"/>
      <c r="AS1135" s="29" t="s">
        <v>84</v>
      </c>
      <c r="AT1135" s="29" t="s">
        <v>89</v>
      </c>
      <c r="AU1135" s="29"/>
      <c r="AV1135" s="30">
        <v>1</v>
      </c>
      <c r="AW1135" s="29" t="s">
        <v>84</v>
      </c>
      <c r="AX1135" s="29" t="s">
        <v>84</v>
      </c>
      <c r="AY1135" s="30">
        <v>338</v>
      </c>
      <c r="AZ1135" s="30">
        <v>337</v>
      </c>
      <c r="BA1135" s="30">
        <v>309.3</v>
      </c>
      <c r="BB1135" s="30">
        <v>309.3</v>
      </c>
      <c r="BC1135" s="29"/>
      <c r="BD1135" s="29"/>
      <c r="BE1135" s="30">
        <v>108.48</v>
      </c>
      <c r="BF1135" s="30">
        <v>137.6</v>
      </c>
      <c r="BG1135" s="30">
        <v>1.87</v>
      </c>
      <c r="BH1135" s="30">
        <v>1.88</v>
      </c>
      <c r="BI1135" s="30">
        <v>2.2999999999999998</v>
      </c>
      <c r="BJ1135" s="30">
        <v>0</v>
      </c>
      <c r="BK1135" s="29"/>
      <c r="BL1135" s="29"/>
      <c r="BM1135" s="29"/>
      <c r="BN1135" s="29"/>
      <c r="BO1135" s="29"/>
      <c r="BP1135" s="30">
        <v>0</v>
      </c>
      <c r="BQ1135" s="30">
        <v>2.09</v>
      </c>
      <c r="BR1135" s="30">
        <v>2.1</v>
      </c>
      <c r="BS1135" s="30">
        <v>107.25</v>
      </c>
      <c r="BT1135" s="29"/>
      <c r="BU1135" s="29"/>
      <c r="BV1135" s="30">
        <v>0</v>
      </c>
      <c r="BW1135" s="28">
        <v>859</v>
      </c>
      <c r="BX1135" s="33">
        <f t="shared" si="124"/>
        <v>343.24745999999993</v>
      </c>
      <c r="BY1135" s="34">
        <f>IF(COUNTIF($G$2:G1135,G1135)=1,1,0)</f>
        <v>1</v>
      </c>
      <c r="BZ1135" s="34">
        <f t="shared" si="125"/>
        <v>2</v>
      </c>
      <c r="CA1135" s="28" t="s">
        <v>3405</v>
      </c>
      <c r="CB1135" s="34" t="b">
        <f t="shared" si="130"/>
        <v>0</v>
      </c>
      <c r="CC1135" s="34" t="b">
        <f t="shared" si="126"/>
        <v>0</v>
      </c>
      <c r="CD1135" s="34" t="b">
        <f t="array" ref="CD1135">ISNUMBER(SEARCH("Touch Screen",$AJ1135))</f>
        <v>1</v>
      </c>
      <c r="CE1135" s="34"/>
      <c r="CF1135" s="34"/>
      <c r="CG1135" s="32">
        <v>72</v>
      </c>
      <c r="CH1135" s="28">
        <v>0</v>
      </c>
      <c r="CI1135" s="33">
        <f>('2. AC Monitors'!$A$8*'1. Version 7 Dataset'!$R1135)+('1. Version 7 Dataset'!$V1135*'2. AC Monitors'!$B$8)+'2. AC Monitors'!$C$8</f>
        <v>270.78528</v>
      </c>
      <c r="CJ1135" s="35">
        <f>BX1135-('2. AC Monitors'!$B$8*V1135)</f>
        <v>308.38745999999992</v>
      </c>
      <c r="CK1135" s="33">
        <f>IF($CH1135=0,CJ1135,CJ1135-('2. AC Monitors'!$A$15*'1. Version 7 Dataset'!$CG1135))</f>
        <v>308.38745999999992</v>
      </c>
      <c r="CL1135" s="33">
        <f>IF($CC1135=TRUE,'1. Version 7 Dataset'!CK1135-($CI1135*'2. AC Monitors'!$B$15),'1. Version 7 Dataset'!CK1135)</f>
        <v>308.38745999999992</v>
      </c>
      <c r="CM1135" s="33">
        <f>IF($CD1135=TRUE,CL1135-($CI1135*'2. AC Monitors'!$D$15),CL1135)</f>
        <v>267.76966799999991</v>
      </c>
      <c r="CN1135" s="33">
        <f>IF($CB1135=TRUE,CM1135-($CI1135*'2. AC Monitors'!$E$15),CM1135)</f>
        <v>267.76966799999991</v>
      </c>
      <c r="CO1135" s="33">
        <f>IF($CA1135="DC",CN1135+(CI1135*(1-'2. AC Monitors'!$D$21)),CN1135)</f>
        <v>267.76966799999991</v>
      </c>
      <c r="CP1135" s="35">
        <f>('2. AC Monitors'!$A$8*'1. Version 7 Dataset'!$R1135)+'2. AC Monitors'!$C$8</f>
        <v>235.92527999999999</v>
      </c>
      <c r="CQ1135" s="35">
        <f t="shared" si="127"/>
        <v>0</v>
      </c>
      <c r="CR1135" s="33">
        <f>(IF(CD1135=TRUE,CI1135+(CI1135*'2. AC Monitors'!$D$15),'1. Version 7 Dataset'!CI1135))*0.85</f>
        <v>264.69261119999999</v>
      </c>
      <c r="CS1135" s="35">
        <f t="shared" si="128"/>
        <v>0</v>
      </c>
      <c r="CT1135" s="35">
        <f>($AZ1135*$R1135*'3. Signage Displays'!$A$7)+'3. Signage Displays'!$B$7*TANH('3. Signage Displays'!$C$7*('1. Version 7 Dataset'!$R1135+'3. Signage Displays'!$D$7)+'3. Signage Displays'!$E$7)+'3. Signage Displays'!$F$7</f>
        <v>130.79460155213712</v>
      </c>
      <c r="CU1135" s="36">
        <f>($AZ1135*$R1135*'3. Signage Displays'!$A$7)</f>
        <v>25.183875200000003</v>
      </c>
      <c r="CV1135" s="37">
        <f>BE1135-(AZ1135*R1135*'3. Signage Displays'!$A$7)</f>
        <v>83.296124800000001</v>
      </c>
      <c r="CW1135" s="37">
        <f>IF(CC1135=TRUE,CV1135-(CT1135*'3. Signage Displays'!$A$12),CV1135)</f>
        <v>83.296124800000001</v>
      </c>
      <c r="CX1135" s="38">
        <f>'3. Signage Displays'!$B$7*TANH('3. Signage Displays'!$C$7*('1. Version 7 Dataset'!R1135+'3. Signage Displays'!$D$7)+'3. Signage Displays'!$E$7)+'3. Signage Displays'!$F$7</f>
        <v>105.61072635213714</v>
      </c>
      <c r="CY1135" s="28">
        <f t="shared" si="129"/>
        <v>1</v>
      </c>
    </row>
    <row r="1136" spans="1:103" s="17" customFormat="1" ht="19.5" customHeight="1">
      <c r="A1136" s="28">
        <v>860</v>
      </c>
      <c r="B1136" s="29" t="s">
        <v>2820</v>
      </c>
      <c r="C1136" s="29" t="s">
        <v>2855</v>
      </c>
      <c r="D1136" s="29" t="s">
        <v>2855</v>
      </c>
      <c r="E1136" s="29" t="s">
        <v>2824</v>
      </c>
      <c r="F1136" s="29" t="s">
        <v>2853</v>
      </c>
      <c r="G1136" s="29" t="s">
        <v>2853</v>
      </c>
      <c r="H1136" s="29"/>
      <c r="I1136" s="29" t="s">
        <v>554</v>
      </c>
      <c r="J1136" s="29" t="s">
        <v>79</v>
      </c>
      <c r="K1136" s="29"/>
      <c r="L1136" s="29" t="s">
        <v>80</v>
      </c>
      <c r="M1136" s="29"/>
      <c r="N1136" s="30">
        <v>900</v>
      </c>
      <c r="O1136" s="30">
        <v>32.700000000000003</v>
      </c>
      <c r="P1136" s="30">
        <v>57.2</v>
      </c>
      <c r="Q1136" s="31">
        <v>65</v>
      </c>
      <c r="R1136" s="30">
        <v>1868.24</v>
      </c>
      <c r="S1136" s="30">
        <v>1.78</v>
      </c>
      <c r="T1136" s="30">
        <v>2160</v>
      </c>
      <c r="U1136" s="30">
        <v>3840</v>
      </c>
      <c r="V1136" s="32">
        <v>8.3000000000000007</v>
      </c>
      <c r="W1136" s="30">
        <v>4440</v>
      </c>
      <c r="X1136" s="30">
        <v>60</v>
      </c>
      <c r="Y1136" s="30">
        <v>72</v>
      </c>
      <c r="Z1136" s="29" t="s">
        <v>81</v>
      </c>
      <c r="AA1136" s="29" t="s">
        <v>82</v>
      </c>
      <c r="AB1136" s="29"/>
      <c r="AC1136" s="29"/>
      <c r="AD1136" s="29" t="s">
        <v>84</v>
      </c>
      <c r="AE1136" s="29" t="s">
        <v>83</v>
      </c>
      <c r="AF1136" s="29" t="s">
        <v>2826</v>
      </c>
      <c r="AG1136" s="29" t="s">
        <v>2827</v>
      </c>
      <c r="AH1136" s="29" t="s">
        <v>760</v>
      </c>
      <c r="AI1136" s="29"/>
      <c r="AJ1136" s="29" t="s">
        <v>760</v>
      </c>
      <c r="AK1136" s="29" t="s">
        <v>761</v>
      </c>
      <c r="AL1136" s="29" t="s">
        <v>87</v>
      </c>
      <c r="AM1136" s="29" t="s">
        <v>2827</v>
      </c>
      <c r="AN1136" s="29" t="s">
        <v>86</v>
      </c>
      <c r="AO1136" s="29" t="s">
        <v>86</v>
      </c>
      <c r="AP1136" s="29" t="s">
        <v>86</v>
      </c>
      <c r="AQ1136" s="29" t="s">
        <v>96</v>
      </c>
      <c r="AR1136" s="29"/>
      <c r="AS1136" s="29" t="s">
        <v>84</v>
      </c>
      <c r="AT1136" s="29" t="s">
        <v>89</v>
      </c>
      <c r="AU1136" s="29"/>
      <c r="AV1136" s="30">
        <v>1</v>
      </c>
      <c r="AW1136" s="29" t="s">
        <v>84</v>
      </c>
      <c r="AX1136" s="29" t="s">
        <v>84</v>
      </c>
      <c r="AY1136" s="30">
        <v>338</v>
      </c>
      <c r="AZ1136" s="30">
        <v>337</v>
      </c>
      <c r="BA1136" s="30">
        <v>309.3</v>
      </c>
      <c r="BB1136" s="30">
        <v>309.3</v>
      </c>
      <c r="BC1136" s="29"/>
      <c r="BD1136" s="29"/>
      <c r="BE1136" s="30">
        <v>108.48</v>
      </c>
      <c r="BF1136" s="30">
        <v>137.6</v>
      </c>
      <c r="BG1136" s="30">
        <v>1.87</v>
      </c>
      <c r="BH1136" s="30">
        <v>1.88</v>
      </c>
      <c r="BI1136" s="30">
        <v>2.2999999999999998</v>
      </c>
      <c r="BJ1136" s="30">
        <v>0</v>
      </c>
      <c r="BK1136" s="29"/>
      <c r="BL1136" s="29"/>
      <c r="BM1136" s="29"/>
      <c r="BN1136" s="29"/>
      <c r="BO1136" s="29"/>
      <c r="BP1136" s="30">
        <v>0</v>
      </c>
      <c r="BQ1136" s="30">
        <v>2.09</v>
      </c>
      <c r="BR1136" s="30">
        <v>2.1</v>
      </c>
      <c r="BS1136" s="30">
        <v>107.25</v>
      </c>
      <c r="BT1136" s="29"/>
      <c r="BU1136" s="29"/>
      <c r="BV1136" s="30">
        <v>0</v>
      </c>
      <c r="BW1136" s="28">
        <v>860</v>
      </c>
      <c r="BX1136" s="33">
        <f t="shared" si="124"/>
        <v>343.24745999999993</v>
      </c>
      <c r="BY1136" s="34">
        <f>IF(COUNTIF($G$2:G1136,G1136)=1,1,0)</f>
        <v>0</v>
      </c>
      <c r="BZ1136" s="34">
        <f t="shared" si="125"/>
        <v>2</v>
      </c>
      <c r="CA1136" s="28" t="s">
        <v>3405</v>
      </c>
      <c r="CB1136" s="34" t="b">
        <f t="shared" si="130"/>
        <v>0</v>
      </c>
      <c r="CC1136" s="34" t="b">
        <f t="shared" si="126"/>
        <v>0</v>
      </c>
      <c r="CD1136" s="34" t="b">
        <f t="array" ref="CD1136">ISNUMBER(SEARCH("Touch Screen",$AJ1136))</f>
        <v>1</v>
      </c>
      <c r="CE1136" s="34"/>
      <c r="CF1136" s="34"/>
      <c r="CG1136" s="32">
        <v>72</v>
      </c>
      <c r="CH1136" s="28">
        <v>0</v>
      </c>
      <c r="CI1136" s="33">
        <f>('2. AC Monitors'!$A$8*'1. Version 7 Dataset'!$R1136)+('1. Version 7 Dataset'!$V1136*'2. AC Monitors'!$B$8)+'2. AC Monitors'!$C$8</f>
        <v>270.78528</v>
      </c>
      <c r="CJ1136" s="35">
        <f>BX1136-('2. AC Monitors'!$B$8*V1136)</f>
        <v>308.38745999999992</v>
      </c>
      <c r="CK1136" s="33">
        <f>IF($CH1136=0,CJ1136,CJ1136-('2. AC Monitors'!$A$15*'1. Version 7 Dataset'!$CG1136))</f>
        <v>308.38745999999992</v>
      </c>
      <c r="CL1136" s="33">
        <f>IF($CC1136=TRUE,'1. Version 7 Dataset'!CK1136-($CI1136*'2. AC Monitors'!$B$15),'1. Version 7 Dataset'!CK1136)</f>
        <v>308.38745999999992</v>
      </c>
      <c r="CM1136" s="33">
        <f>IF($CD1136=TRUE,CL1136-($CI1136*'2. AC Monitors'!$D$15),CL1136)</f>
        <v>267.76966799999991</v>
      </c>
      <c r="CN1136" s="33">
        <f>IF($CB1136=TRUE,CM1136-($CI1136*'2. AC Monitors'!$E$15),CM1136)</f>
        <v>267.76966799999991</v>
      </c>
      <c r="CO1136" s="33">
        <f>IF($CA1136="DC",CN1136+(CI1136*(1-'2. AC Monitors'!$D$21)),CN1136)</f>
        <v>267.76966799999991</v>
      </c>
      <c r="CP1136" s="35">
        <f>('2. AC Monitors'!$A$8*'1. Version 7 Dataset'!$R1136)+'2. AC Monitors'!$C$8</f>
        <v>235.92527999999999</v>
      </c>
      <c r="CQ1136" s="35">
        <f t="shared" si="127"/>
        <v>0</v>
      </c>
      <c r="CR1136" s="33">
        <f>(IF(CD1136=TRUE,CI1136+(CI1136*'2. AC Monitors'!$D$15),'1. Version 7 Dataset'!CI1136))*0.85</f>
        <v>264.69261119999999</v>
      </c>
      <c r="CS1136" s="35">
        <f t="shared" si="128"/>
        <v>0</v>
      </c>
      <c r="CT1136" s="35">
        <f>($AZ1136*$R1136*'3. Signage Displays'!$A$7)+'3. Signage Displays'!$B$7*TANH('3. Signage Displays'!$C$7*('1. Version 7 Dataset'!$R1136+'3. Signage Displays'!$D$7)+'3. Signage Displays'!$E$7)+'3. Signage Displays'!$F$7</f>
        <v>130.79460155213712</v>
      </c>
      <c r="CU1136" s="36">
        <f>($AZ1136*$R1136*'3. Signage Displays'!$A$7)</f>
        <v>25.183875200000003</v>
      </c>
      <c r="CV1136" s="37">
        <f>BE1136-(AZ1136*R1136*'3. Signage Displays'!$A$7)</f>
        <v>83.296124800000001</v>
      </c>
      <c r="CW1136" s="37">
        <f>IF(CC1136=TRUE,CV1136-(CT1136*'3. Signage Displays'!$A$12),CV1136)</f>
        <v>83.296124800000001</v>
      </c>
      <c r="CX1136" s="38">
        <f>'3. Signage Displays'!$B$7*TANH('3. Signage Displays'!$C$7*('1. Version 7 Dataset'!R1136+'3. Signage Displays'!$D$7)+'3. Signage Displays'!$E$7)+'3. Signage Displays'!$F$7</f>
        <v>105.61072635213714</v>
      </c>
      <c r="CY1136" s="28">
        <f t="shared" si="129"/>
        <v>1</v>
      </c>
    </row>
    <row r="1137" spans="1:103" s="17" customFormat="1" ht="30" customHeight="1">
      <c r="A1137" s="28">
        <v>1061</v>
      </c>
      <c r="B1137" s="29" t="s">
        <v>2820</v>
      </c>
      <c r="C1137" s="29" t="s">
        <v>2854</v>
      </c>
      <c r="D1137" s="29" t="s">
        <v>2854</v>
      </c>
      <c r="E1137" s="29" t="s">
        <v>2824</v>
      </c>
      <c r="F1137" s="29" t="s">
        <v>2854</v>
      </c>
      <c r="G1137" s="29" t="s">
        <v>2854</v>
      </c>
      <c r="H1137" s="29"/>
      <c r="I1137" s="29" t="s">
        <v>554</v>
      </c>
      <c r="J1137" s="29" t="s">
        <v>79</v>
      </c>
      <c r="K1137" s="29"/>
      <c r="L1137" s="29" t="s">
        <v>80</v>
      </c>
      <c r="M1137" s="29"/>
      <c r="N1137" s="30">
        <v>900</v>
      </c>
      <c r="O1137" s="30">
        <v>36.5</v>
      </c>
      <c r="P1137" s="30">
        <v>64.900000000000006</v>
      </c>
      <c r="Q1137" s="31">
        <v>75</v>
      </c>
      <c r="R1137" s="30">
        <v>2372.71</v>
      </c>
      <c r="S1137" s="30">
        <v>1.78</v>
      </c>
      <c r="T1137" s="30">
        <v>2160</v>
      </c>
      <c r="U1137" s="30">
        <v>3840</v>
      </c>
      <c r="V1137" s="32">
        <v>8.3000000000000007</v>
      </c>
      <c r="W1137" s="30">
        <v>3496</v>
      </c>
      <c r="X1137" s="30">
        <v>60</v>
      </c>
      <c r="Y1137" s="30">
        <v>72</v>
      </c>
      <c r="Z1137" s="29" t="s">
        <v>81</v>
      </c>
      <c r="AA1137" s="29" t="s">
        <v>82</v>
      </c>
      <c r="AB1137" s="29"/>
      <c r="AC1137" s="29"/>
      <c r="AD1137" s="29" t="s">
        <v>84</v>
      </c>
      <c r="AE1137" s="29" t="s">
        <v>83</v>
      </c>
      <c r="AF1137" s="29" t="s">
        <v>2826</v>
      </c>
      <c r="AG1137" s="29" t="s">
        <v>2827</v>
      </c>
      <c r="AH1137" s="29" t="s">
        <v>760</v>
      </c>
      <c r="AI1137" s="29"/>
      <c r="AJ1137" s="29" t="s">
        <v>760</v>
      </c>
      <c r="AK1137" s="29" t="s">
        <v>761</v>
      </c>
      <c r="AL1137" s="29" t="s">
        <v>87</v>
      </c>
      <c r="AM1137" s="29" t="s">
        <v>2827</v>
      </c>
      <c r="AN1137" s="29" t="s">
        <v>86</v>
      </c>
      <c r="AO1137" s="29" t="s">
        <v>86</v>
      </c>
      <c r="AP1137" s="29" t="s">
        <v>86</v>
      </c>
      <c r="AQ1137" s="29" t="s">
        <v>96</v>
      </c>
      <c r="AR1137" s="29"/>
      <c r="AS1137" s="29" t="s">
        <v>84</v>
      </c>
      <c r="AT1137" s="29" t="s">
        <v>89</v>
      </c>
      <c r="AU1137" s="29"/>
      <c r="AV1137" s="30">
        <v>1</v>
      </c>
      <c r="AW1137" s="29" t="s">
        <v>84</v>
      </c>
      <c r="AX1137" s="29" t="s">
        <v>84</v>
      </c>
      <c r="AY1137" s="30">
        <v>382</v>
      </c>
      <c r="AZ1137" s="30">
        <v>378</v>
      </c>
      <c r="BA1137" s="30">
        <v>270</v>
      </c>
      <c r="BB1137" s="30">
        <v>268.10000000000002</v>
      </c>
      <c r="BC1137" s="29"/>
      <c r="BD1137" s="29"/>
      <c r="BE1137" s="30">
        <v>130.29</v>
      </c>
      <c r="BF1137" s="30">
        <v>155.1</v>
      </c>
      <c r="BG1137" s="30">
        <v>1.71</v>
      </c>
      <c r="BH1137" s="30">
        <v>1.85</v>
      </c>
      <c r="BI1137" s="30">
        <v>2.2999999999999998</v>
      </c>
      <c r="BJ1137" s="30">
        <v>0</v>
      </c>
      <c r="BK1137" s="29"/>
      <c r="BL1137" s="29"/>
      <c r="BM1137" s="29"/>
      <c r="BN1137" s="29"/>
      <c r="BO1137" s="29"/>
      <c r="BP1137" s="30">
        <v>0</v>
      </c>
      <c r="BQ1137" s="30">
        <v>1.94</v>
      </c>
      <c r="BR1137" s="30">
        <v>2.09</v>
      </c>
      <c r="BS1137" s="30">
        <v>126.33</v>
      </c>
      <c r="BT1137" s="29"/>
      <c r="BU1137" s="29"/>
      <c r="BV1137" s="30">
        <v>0</v>
      </c>
      <c r="BW1137" s="28">
        <v>1061</v>
      </c>
      <c r="BX1137" s="33">
        <f t="shared" si="124"/>
        <v>409.20587999999992</v>
      </c>
      <c r="BY1137" s="34">
        <f>IF(COUNTIF($G$2:G1137,G1137)=1,1,0)</f>
        <v>1</v>
      </c>
      <c r="BZ1137" s="34">
        <f t="shared" si="125"/>
        <v>2</v>
      </c>
      <c r="CA1137" s="28" t="s">
        <v>3405</v>
      </c>
      <c r="CB1137" s="34" t="b">
        <f t="shared" si="130"/>
        <v>0</v>
      </c>
      <c r="CC1137" s="34" t="b">
        <f t="shared" si="126"/>
        <v>0</v>
      </c>
      <c r="CD1137" s="34" t="b">
        <f t="array" ref="CD1137">ISNUMBER(SEARCH("Touch Screen",$AJ1137))</f>
        <v>1</v>
      </c>
      <c r="CE1137" s="34"/>
      <c r="CF1137" s="34"/>
      <c r="CG1137" s="32">
        <v>72</v>
      </c>
      <c r="CH1137" s="28">
        <v>0</v>
      </c>
      <c r="CI1137" s="33">
        <f>('2. AC Monitors'!$A$8*'1. Version 7 Dataset'!$R1137)+('1. Version 7 Dataset'!$V1137*'2. AC Monitors'!$B$8)+'2. AC Monitors'!$C$8</f>
        <v>332.33062000000001</v>
      </c>
      <c r="CJ1137" s="35">
        <f>BX1137-('2. AC Monitors'!$B$8*V1137)</f>
        <v>374.34587999999991</v>
      </c>
      <c r="CK1137" s="33">
        <f>IF($CH1137=0,CJ1137,CJ1137-('2. AC Monitors'!$A$15*'1. Version 7 Dataset'!$CG1137))</f>
        <v>374.34587999999991</v>
      </c>
      <c r="CL1137" s="33">
        <f>IF($CC1137=TRUE,'1. Version 7 Dataset'!CK1137-($CI1137*'2. AC Monitors'!$B$15),'1. Version 7 Dataset'!CK1137)</f>
        <v>374.34587999999991</v>
      </c>
      <c r="CM1137" s="33">
        <f>IF($CD1137=TRUE,CL1137-($CI1137*'2. AC Monitors'!$D$15),CL1137)</f>
        <v>324.49628699999994</v>
      </c>
      <c r="CN1137" s="33">
        <f>IF($CB1137=TRUE,CM1137-($CI1137*'2. AC Monitors'!$E$15),CM1137)</f>
        <v>324.49628699999994</v>
      </c>
      <c r="CO1137" s="33">
        <f>IF($CA1137="DC",CN1137+(CI1137*(1-'2. AC Monitors'!$D$21)),CN1137)</f>
        <v>324.49628699999994</v>
      </c>
      <c r="CP1137" s="35">
        <f>('2. AC Monitors'!$A$8*'1. Version 7 Dataset'!$R1137)+'2. AC Monitors'!$C$8</f>
        <v>297.47062</v>
      </c>
      <c r="CQ1137" s="35">
        <f t="shared" si="127"/>
        <v>0</v>
      </c>
      <c r="CR1137" s="33">
        <f>(IF(CD1137=TRUE,CI1137+(CI1137*'2. AC Monitors'!$D$15),'1. Version 7 Dataset'!CI1137))*0.85</f>
        <v>324.85318104999999</v>
      </c>
      <c r="CS1137" s="35">
        <f t="shared" si="128"/>
        <v>0</v>
      </c>
      <c r="CT1137" s="35">
        <f>($AZ1137*$R1137*'3. Signage Displays'!$A$7)+'3. Signage Displays'!$B$7*TANH('3. Signage Displays'!$C$7*('1. Version 7 Dataset'!$R1137+'3. Signage Displays'!$D$7)+'3. Signage Displays'!$E$7)+'3. Signage Displays'!$F$7</f>
        <v>153.86053088761727</v>
      </c>
      <c r="CU1137" s="36">
        <f>($AZ1137*$R1137*'3. Signage Displays'!$A$7)</f>
        <v>35.875375200000001</v>
      </c>
      <c r="CV1137" s="37">
        <f>BE1137-(AZ1137*R1137*'3. Signage Displays'!$A$7)</f>
        <v>94.414624799999984</v>
      </c>
      <c r="CW1137" s="37">
        <f>IF(CC1137=TRUE,CV1137-(CT1137*'3. Signage Displays'!$A$12),CV1137)</f>
        <v>94.414624799999984</v>
      </c>
      <c r="CX1137" s="38">
        <f>'3. Signage Displays'!$B$7*TANH('3. Signage Displays'!$C$7*('1. Version 7 Dataset'!R1137+'3. Signage Displays'!$D$7)+'3. Signage Displays'!$E$7)+'3. Signage Displays'!$F$7</f>
        <v>117.98515568761728</v>
      </c>
      <c r="CY1137" s="28">
        <f t="shared" si="129"/>
        <v>1</v>
      </c>
    </row>
    <row r="1138" spans="1:103" s="17" customFormat="1" ht="19.5" customHeight="1">
      <c r="A1138" s="28">
        <v>1062</v>
      </c>
      <c r="B1138" s="29" t="s">
        <v>2820</v>
      </c>
      <c r="C1138" s="29" t="s">
        <v>2856</v>
      </c>
      <c r="D1138" s="29" t="s">
        <v>2856</v>
      </c>
      <c r="E1138" s="29" t="s">
        <v>2824</v>
      </c>
      <c r="F1138" s="29" t="s">
        <v>2854</v>
      </c>
      <c r="G1138" s="29" t="s">
        <v>2854</v>
      </c>
      <c r="H1138" s="29"/>
      <c r="I1138" s="29" t="s">
        <v>554</v>
      </c>
      <c r="J1138" s="29" t="s">
        <v>79</v>
      </c>
      <c r="K1138" s="29"/>
      <c r="L1138" s="29" t="s">
        <v>80</v>
      </c>
      <c r="M1138" s="29"/>
      <c r="N1138" s="30">
        <v>900</v>
      </c>
      <c r="O1138" s="30">
        <v>36.5</v>
      </c>
      <c r="P1138" s="30">
        <v>64.900000000000006</v>
      </c>
      <c r="Q1138" s="31">
        <v>75</v>
      </c>
      <c r="R1138" s="30">
        <v>2372.71</v>
      </c>
      <c r="S1138" s="30">
        <v>1.78</v>
      </c>
      <c r="T1138" s="30">
        <v>2160</v>
      </c>
      <c r="U1138" s="30">
        <v>3840</v>
      </c>
      <c r="V1138" s="32">
        <v>8.3000000000000007</v>
      </c>
      <c r="W1138" s="30">
        <v>3496</v>
      </c>
      <c r="X1138" s="30">
        <v>60</v>
      </c>
      <c r="Y1138" s="30">
        <v>72</v>
      </c>
      <c r="Z1138" s="29" t="s">
        <v>81</v>
      </c>
      <c r="AA1138" s="29" t="s">
        <v>82</v>
      </c>
      <c r="AB1138" s="29"/>
      <c r="AC1138" s="29"/>
      <c r="AD1138" s="29" t="s">
        <v>84</v>
      </c>
      <c r="AE1138" s="29" t="s">
        <v>83</v>
      </c>
      <c r="AF1138" s="29" t="s">
        <v>2826</v>
      </c>
      <c r="AG1138" s="29" t="s">
        <v>2827</v>
      </c>
      <c r="AH1138" s="29" t="s">
        <v>760</v>
      </c>
      <c r="AI1138" s="29"/>
      <c r="AJ1138" s="29" t="s">
        <v>760</v>
      </c>
      <c r="AK1138" s="29" t="s">
        <v>761</v>
      </c>
      <c r="AL1138" s="29" t="s">
        <v>87</v>
      </c>
      <c r="AM1138" s="29" t="s">
        <v>2827</v>
      </c>
      <c r="AN1138" s="29" t="s">
        <v>86</v>
      </c>
      <c r="AO1138" s="29" t="s">
        <v>86</v>
      </c>
      <c r="AP1138" s="29" t="s">
        <v>86</v>
      </c>
      <c r="AQ1138" s="29" t="s">
        <v>96</v>
      </c>
      <c r="AR1138" s="29"/>
      <c r="AS1138" s="29" t="s">
        <v>84</v>
      </c>
      <c r="AT1138" s="29" t="s">
        <v>89</v>
      </c>
      <c r="AU1138" s="29"/>
      <c r="AV1138" s="30">
        <v>1</v>
      </c>
      <c r="AW1138" s="29" t="s">
        <v>84</v>
      </c>
      <c r="AX1138" s="29" t="s">
        <v>84</v>
      </c>
      <c r="AY1138" s="30">
        <v>382</v>
      </c>
      <c r="AZ1138" s="30">
        <v>378</v>
      </c>
      <c r="BA1138" s="30">
        <v>270</v>
      </c>
      <c r="BB1138" s="30">
        <v>268.10000000000002</v>
      </c>
      <c r="BC1138" s="29"/>
      <c r="BD1138" s="29"/>
      <c r="BE1138" s="30">
        <v>130.29</v>
      </c>
      <c r="BF1138" s="30">
        <v>155.1</v>
      </c>
      <c r="BG1138" s="30">
        <v>1.71</v>
      </c>
      <c r="BH1138" s="30">
        <v>1.85</v>
      </c>
      <c r="BI1138" s="30">
        <v>2.2999999999999998</v>
      </c>
      <c r="BJ1138" s="30">
        <v>0</v>
      </c>
      <c r="BK1138" s="29"/>
      <c r="BL1138" s="29"/>
      <c r="BM1138" s="29"/>
      <c r="BN1138" s="29"/>
      <c r="BO1138" s="29"/>
      <c r="BP1138" s="30">
        <v>0</v>
      </c>
      <c r="BQ1138" s="30">
        <v>1.94</v>
      </c>
      <c r="BR1138" s="30">
        <v>2.09</v>
      </c>
      <c r="BS1138" s="30">
        <v>126.33</v>
      </c>
      <c r="BT1138" s="29"/>
      <c r="BU1138" s="29"/>
      <c r="BV1138" s="30">
        <v>0</v>
      </c>
      <c r="BW1138" s="28">
        <v>1062</v>
      </c>
      <c r="BX1138" s="33">
        <f t="shared" si="124"/>
        <v>409.20587999999992</v>
      </c>
      <c r="BY1138" s="34">
        <f>IF(COUNTIF($G$2:G1138,G1138)=1,1,0)</f>
        <v>0</v>
      </c>
      <c r="BZ1138" s="34">
        <f t="shared" si="125"/>
        <v>2</v>
      </c>
      <c r="CA1138" s="28" t="s">
        <v>3405</v>
      </c>
      <c r="CB1138" s="34" t="b">
        <f t="shared" si="130"/>
        <v>0</v>
      </c>
      <c r="CC1138" s="34" t="b">
        <f t="shared" si="126"/>
        <v>0</v>
      </c>
      <c r="CD1138" s="34" t="b">
        <f t="array" ref="CD1138">ISNUMBER(SEARCH("Touch Screen",$AJ1138))</f>
        <v>1</v>
      </c>
      <c r="CE1138" s="34"/>
      <c r="CF1138" s="34"/>
      <c r="CG1138" s="32">
        <v>72</v>
      </c>
      <c r="CH1138" s="28">
        <v>0</v>
      </c>
      <c r="CI1138" s="33">
        <f>('2. AC Monitors'!$A$8*'1. Version 7 Dataset'!$R1138)+('1. Version 7 Dataset'!$V1138*'2. AC Monitors'!$B$8)+'2. AC Monitors'!$C$8</f>
        <v>332.33062000000001</v>
      </c>
      <c r="CJ1138" s="35">
        <f>BX1138-('2. AC Monitors'!$B$8*V1138)</f>
        <v>374.34587999999991</v>
      </c>
      <c r="CK1138" s="33">
        <f>IF($CH1138=0,CJ1138,CJ1138-('2. AC Monitors'!$A$15*'1. Version 7 Dataset'!$CG1138))</f>
        <v>374.34587999999991</v>
      </c>
      <c r="CL1138" s="33">
        <f>IF($CC1138=TRUE,'1. Version 7 Dataset'!CK1138-($CI1138*'2. AC Monitors'!$B$15),'1. Version 7 Dataset'!CK1138)</f>
        <v>374.34587999999991</v>
      </c>
      <c r="CM1138" s="33">
        <f>IF($CD1138=TRUE,CL1138-($CI1138*'2. AC Monitors'!$D$15),CL1138)</f>
        <v>324.49628699999994</v>
      </c>
      <c r="CN1138" s="33">
        <f>IF($CB1138=TRUE,CM1138-($CI1138*'2. AC Monitors'!$E$15),CM1138)</f>
        <v>324.49628699999994</v>
      </c>
      <c r="CO1138" s="33">
        <f>IF($CA1138="DC",CN1138+(CI1138*(1-'2. AC Monitors'!$D$21)),CN1138)</f>
        <v>324.49628699999994</v>
      </c>
      <c r="CP1138" s="35">
        <f>('2. AC Monitors'!$A$8*'1. Version 7 Dataset'!$R1138)+'2. AC Monitors'!$C$8</f>
        <v>297.47062</v>
      </c>
      <c r="CQ1138" s="35">
        <f t="shared" si="127"/>
        <v>0</v>
      </c>
      <c r="CR1138" s="33">
        <f>(IF(CD1138=TRUE,CI1138+(CI1138*'2. AC Monitors'!$D$15),'1. Version 7 Dataset'!CI1138))*0.85</f>
        <v>324.85318104999999</v>
      </c>
      <c r="CS1138" s="35">
        <f t="shared" si="128"/>
        <v>0</v>
      </c>
      <c r="CT1138" s="35">
        <f>($AZ1138*$R1138*'3. Signage Displays'!$A$7)+'3. Signage Displays'!$B$7*TANH('3. Signage Displays'!$C$7*('1. Version 7 Dataset'!$R1138+'3. Signage Displays'!$D$7)+'3. Signage Displays'!$E$7)+'3. Signage Displays'!$F$7</f>
        <v>153.86053088761727</v>
      </c>
      <c r="CU1138" s="36">
        <f>($AZ1138*$R1138*'3. Signage Displays'!$A$7)</f>
        <v>35.875375200000001</v>
      </c>
      <c r="CV1138" s="37">
        <f>BE1138-(AZ1138*R1138*'3. Signage Displays'!$A$7)</f>
        <v>94.414624799999984</v>
      </c>
      <c r="CW1138" s="37">
        <f>IF(CC1138=TRUE,CV1138-(CT1138*'3. Signage Displays'!$A$12),CV1138)</f>
        <v>94.414624799999984</v>
      </c>
      <c r="CX1138" s="38">
        <f>'3. Signage Displays'!$B$7*TANH('3. Signage Displays'!$C$7*('1. Version 7 Dataset'!R1138+'3. Signage Displays'!$D$7)+'3. Signage Displays'!$E$7)+'3. Signage Displays'!$F$7</f>
        <v>117.98515568761728</v>
      </c>
      <c r="CY1138" s="28">
        <f t="shared" si="129"/>
        <v>1</v>
      </c>
    </row>
    <row r="1139" spans="1:103">
      <c r="CA1139" s="2"/>
      <c r="CG1139" s="12"/>
      <c r="CH1139" s="2"/>
    </row>
    <row r="1140" spans="1:103">
      <c r="CH1140" s="14"/>
    </row>
    <row r="1151" spans="1:103" ht="20.399999999999999">
      <c r="C1151" s="16"/>
    </row>
    <row r="1152" spans="1:103">
      <c r="CP1152" s="15"/>
    </row>
  </sheetData>
  <autoFilter ref="A1:CY1138"/>
  <pageMargins left="0.78431372549019618" right="0.78431372549019618" top="0.98039215686274517" bottom="0.98039215686274517" header="0.50980392156862753" footer="0.50980392156862753"/>
  <pageSetup paperSize="12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178"/>
  <sheetViews>
    <sheetView zoomScaleNormal="100" workbookViewId="0">
      <selection activeCell="B23" sqref="B23"/>
    </sheetView>
  </sheetViews>
  <sheetFormatPr defaultRowHeight="13.2"/>
  <cols>
    <col min="1" max="2" width="15.6640625" customWidth="1"/>
    <col min="3" max="3" width="15.88671875" customWidth="1"/>
    <col min="4" max="4" width="15.6640625" customWidth="1"/>
    <col min="5" max="5" width="11.33203125" customWidth="1"/>
    <col min="9" max="9" width="11.33203125" customWidth="1"/>
    <col min="10" max="10" width="12.44140625" customWidth="1"/>
    <col min="11" max="11" width="11.109375" customWidth="1"/>
    <col min="12" max="12" width="11" customWidth="1"/>
    <col min="13" max="13" width="11.5546875" customWidth="1"/>
    <col min="14" max="14" width="15" customWidth="1"/>
    <col min="18" max="18" width="14.88671875" customWidth="1"/>
    <col min="19" max="19" width="8.88671875" style="50"/>
    <col min="20" max="20" width="10.44140625" style="50" customWidth="1"/>
  </cols>
  <sheetData>
    <row r="1" spans="1:119" ht="40.200000000000003" customHeight="1">
      <c r="A1" s="81" t="s">
        <v>3425</v>
      </c>
      <c r="B1" s="81"/>
      <c r="C1" s="81"/>
    </row>
    <row r="3" spans="1:119" ht="13.2" customHeight="1">
      <c r="A3" s="79" t="s">
        <v>3411</v>
      </c>
      <c r="B3" s="79"/>
      <c r="C3" s="79"/>
    </row>
    <row r="4" spans="1:119" ht="22.2" customHeight="1">
      <c r="A4" s="82" t="s">
        <v>3412</v>
      </c>
      <c r="B4" s="83"/>
      <c r="C4" s="84"/>
      <c r="S4" s="46" t="s">
        <v>3398</v>
      </c>
      <c r="T4" s="47" t="s">
        <v>3423</v>
      </c>
    </row>
    <row r="5" spans="1:119" ht="30.6" customHeight="1">
      <c r="S5" s="46"/>
      <c r="T5" s="47"/>
    </row>
    <row r="6" spans="1:119" ht="31.2" customHeight="1">
      <c r="A6" s="79" t="s">
        <v>3410</v>
      </c>
      <c r="B6" s="79"/>
      <c r="C6" s="79"/>
      <c r="S6" s="48">
        <v>0</v>
      </c>
      <c r="T6" s="49">
        <f t="shared" ref="T6:T37" si="0">(S6*$A$8)+$C$8</f>
        <v>8</v>
      </c>
      <c r="DO6">
        <f>(IF($CM6=TRUE,($DM6*'2. AC Monitors'!$D$15)+$DP6,$DP6)+CW6)*(1+('2. AC Monitors'!$B$15))</f>
        <v>0</v>
      </c>
    </row>
    <row r="7" spans="1:119" ht="13.8">
      <c r="A7" s="43" t="s">
        <v>3398</v>
      </c>
      <c r="B7" s="44" t="s">
        <v>3407</v>
      </c>
      <c r="C7" s="44" t="s">
        <v>3413</v>
      </c>
      <c r="S7" s="48">
        <v>10</v>
      </c>
      <c r="T7" s="49">
        <f t="shared" si="0"/>
        <v>9.2200000000000006</v>
      </c>
    </row>
    <row r="8" spans="1:119" ht="13.8">
      <c r="A8" s="45">
        <v>0.122</v>
      </c>
      <c r="B8" s="51">
        <v>4.2</v>
      </c>
      <c r="C8" s="52">
        <v>8</v>
      </c>
      <c r="S8" s="48">
        <v>20</v>
      </c>
      <c r="T8" s="49">
        <f t="shared" si="0"/>
        <v>10.44</v>
      </c>
    </row>
    <row r="9" spans="1:119" ht="13.8">
      <c r="S9" s="48">
        <v>30</v>
      </c>
      <c r="T9" s="49">
        <f t="shared" si="0"/>
        <v>11.66</v>
      </c>
    </row>
    <row r="10" spans="1:119" ht="26.4" customHeight="1">
      <c r="A10" s="79" t="s">
        <v>3414</v>
      </c>
      <c r="B10" s="79"/>
      <c r="C10" s="79"/>
      <c r="D10" s="6"/>
      <c r="S10" s="48">
        <v>40</v>
      </c>
      <c r="T10" s="49">
        <f t="shared" si="0"/>
        <v>12.879999999999999</v>
      </c>
    </row>
    <row r="11" spans="1:119" ht="13.95" customHeight="1">
      <c r="A11" s="80"/>
      <c r="B11" s="80"/>
      <c r="C11" s="80"/>
      <c r="F11" s="7"/>
      <c r="G11" s="7"/>
      <c r="H11" s="7"/>
      <c r="I11" s="7"/>
      <c r="S11" s="48">
        <v>50</v>
      </c>
      <c r="T11" s="49">
        <f t="shared" si="0"/>
        <v>14.1</v>
      </c>
    </row>
    <row r="12" spans="1:119" ht="22.95" customHeight="1">
      <c r="E12" s="6"/>
      <c r="F12" s="8"/>
      <c r="G12" s="8"/>
      <c r="H12" s="8"/>
      <c r="I12" s="8"/>
      <c r="S12" s="48">
        <v>60</v>
      </c>
      <c r="T12" s="49">
        <f t="shared" si="0"/>
        <v>15.32</v>
      </c>
    </row>
    <row r="13" spans="1:119" ht="39" customHeight="1">
      <c r="A13" s="44" t="s">
        <v>3420</v>
      </c>
      <c r="B13" s="44" t="s">
        <v>1098</v>
      </c>
      <c r="C13" s="44" t="s">
        <v>737</v>
      </c>
      <c r="D13" s="44" t="s">
        <v>3421</v>
      </c>
      <c r="E13" s="44" t="s">
        <v>3422</v>
      </c>
      <c r="F13" s="6"/>
      <c r="G13" s="6"/>
      <c r="H13" s="6"/>
      <c r="I13" s="6"/>
      <c r="S13" s="48">
        <v>70</v>
      </c>
      <c r="T13" s="49">
        <f t="shared" si="0"/>
        <v>16.54</v>
      </c>
    </row>
    <row r="14" spans="1:119" ht="54.6">
      <c r="A14" s="44" t="s">
        <v>3416</v>
      </c>
      <c r="B14" s="44" t="s">
        <v>3417</v>
      </c>
      <c r="C14" s="44" t="s">
        <v>3424</v>
      </c>
      <c r="D14" s="44" t="s">
        <v>3418</v>
      </c>
      <c r="E14" s="44" t="s">
        <v>3419</v>
      </c>
      <c r="F14" s="6"/>
      <c r="G14" s="6"/>
      <c r="H14" s="6"/>
      <c r="I14" s="6"/>
      <c r="S14" s="48">
        <v>80</v>
      </c>
      <c r="T14" s="49">
        <f t="shared" si="0"/>
        <v>17.759999999999998</v>
      </c>
    </row>
    <row r="15" spans="1:119" ht="13.8">
      <c r="A15" s="51">
        <v>0.14000000000000001</v>
      </c>
      <c r="B15" s="51">
        <v>0.05</v>
      </c>
      <c r="C15" s="54">
        <v>2.9</v>
      </c>
      <c r="D15" s="51">
        <v>0.15</v>
      </c>
      <c r="E15" s="53">
        <v>0.05</v>
      </c>
      <c r="F15" s="6"/>
      <c r="G15" s="6"/>
      <c r="H15" s="6"/>
      <c r="I15" s="6"/>
      <c r="S15" s="48">
        <v>90</v>
      </c>
      <c r="T15" s="49">
        <f t="shared" si="0"/>
        <v>18.98</v>
      </c>
    </row>
    <row r="16" spans="1:119" ht="13.8">
      <c r="E16" s="6"/>
      <c r="F16" s="6"/>
      <c r="G16" s="6"/>
      <c r="H16" s="6"/>
      <c r="I16" s="6"/>
      <c r="S16" s="48">
        <v>100</v>
      </c>
      <c r="T16" s="49">
        <f t="shared" si="0"/>
        <v>20.2</v>
      </c>
    </row>
    <row r="17" spans="6:20" ht="33.6" customHeight="1">
      <c r="F17" s="6"/>
      <c r="G17" s="6"/>
      <c r="H17" s="6"/>
      <c r="I17" s="6"/>
      <c r="S17" s="48">
        <v>110</v>
      </c>
      <c r="T17" s="49">
        <f t="shared" si="0"/>
        <v>21.42</v>
      </c>
    </row>
    <row r="18" spans="6:20" ht="13.8">
      <c r="S18" s="48">
        <v>120</v>
      </c>
      <c r="T18" s="49">
        <f t="shared" si="0"/>
        <v>22.64</v>
      </c>
    </row>
    <row r="19" spans="6:20" ht="13.8">
      <c r="S19" s="48">
        <v>130</v>
      </c>
      <c r="T19" s="49">
        <f t="shared" si="0"/>
        <v>23.86</v>
      </c>
    </row>
    <row r="20" spans="6:20" ht="13.8">
      <c r="S20" s="48">
        <v>140</v>
      </c>
      <c r="T20" s="49">
        <f t="shared" si="0"/>
        <v>25.08</v>
      </c>
    </row>
    <row r="21" spans="6:20" ht="13.8">
      <c r="S21" s="48">
        <v>150</v>
      </c>
      <c r="T21" s="49">
        <f t="shared" si="0"/>
        <v>26.3</v>
      </c>
    </row>
    <row r="22" spans="6:20" ht="13.95" customHeight="1">
      <c r="S22" s="48">
        <v>160</v>
      </c>
      <c r="T22" s="49">
        <f t="shared" si="0"/>
        <v>27.52</v>
      </c>
    </row>
    <row r="23" spans="6:20" ht="14.25" customHeight="1">
      <c r="S23" s="48">
        <v>170</v>
      </c>
      <c r="T23" s="49">
        <f t="shared" si="0"/>
        <v>28.74</v>
      </c>
    </row>
    <row r="24" spans="6:20" ht="13.8">
      <c r="S24" s="48">
        <v>180</v>
      </c>
      <c r="T24" s="49">
        <f t="shared" si="0"/>
        <v>29.96</v>
      </c>
    </row>
    <row r="25" spans="6:20" ht="13.8">
      <c r="S25" s="48">
        <v>190</v>
      </c>
      <c r="T25" s="49">
        <f t="shared" si="0"/>
        <v>31.18</v>
      </c>
    </row>
    <row r="26" spans="6:20" ht="13.8">
      <c r="S26" s="48">
        <v>200</v>
      </c>
      <c r="T26" s="49">
        <f t="shared" si="0"/>
        <v>32.4</v>
      </c>
    </row>
    <row r="27" spans="6:20" ht="13.8">
      <c r="S27" s="48">
        <v>210</v>
      </c>
      <c r="T27" s="49">
        <f t="shared" si="0"/>
        <v>33.620000000000005</v>
      </c>
    </row>
    <row r="28" spans="6:20" ht="16.95" customHeight="1">
      <c r="S28" s="48">
        <v>220</v>
      </c>
      <c r="T28" s="49">
        <f t="shared" si="0"/>
        <v>34.840000000000003</v>
      </c>
    </row>
    <row r="29" spans="6:20" ht="13.8">
      <c r="S29" s="48">
        <v>230</v>
      </c>
      <c r="T29" s="49">
        <f t="shared" si="0"/>
        <v>36.06</v>
      </c>
    </row>
    <row r="30" spans="6:20" ht="13.8">
      <c r="S30" s="48">
        <v>240</v>
      </c>
      <c r="T30" s="49">
        <f t="shared" si="0"/>
        <v>37.28</v>
      </c>
    </row>
    <row r="31" spans="6:20" ht="13.8">
      <c r="S31" s="48">
        <v>250</v>
      </c>
      <c r="T31" s="49">
        <f t="shared" si="0"/>
        <v>38.5</v>
      </c>
    </row>
    <row r="32" spans="6:20" ht="13.8">
      <c r="S32" s="48">
        <v>260</v>
      </c>
      <c r="T32" s="49">
        <f t="shared" si="0"/>
        <v>39.72</v>
      </c>
    </row>
    <row r="33" spans="19:20" ht="14.25" customHeight="1">
      <c r="S33" s="48">
        <v>270</v>
      </c>
      <c r="T33" s="49">
        <f t="shared" si="0"/>
        <v>40.94</v>
      </c>
    </row>
    <row r="34" spans="19:20" ht="13.8">
      <c r="S34" s="48">
        <v>280</v>
      </c>
      <c r="T34" s="49">
        <f t="shared" si="0"/>
        <v>42.16</v>
      </c>
    </row>
    <row r="35" spans="19:20" ht="13.8">
      <c r="S35" s="48">
        <v>290</v>
      </c>
      <c r="T35" s="49">
        <f t="shared" si="0"/>
        <v>43.38</v>
      </c>
    </row>
    <row r="36" spans="19:20" ht="13.8">
      <c r="S36" s="48">
        <v>300</v>
      </c>
      <c r="T36" s="49">
        <f t="shared" si="0"/>
        <v>44.6</v>
      </c>
    </row>
    <row r="37" spans="19:20" ht="13.8">
      <c r="S37" s="48">
        <v>310</v>
      </c>
      <c r="T37" s="49">
        <f t="shared" si="0"/>
        <v>45.82</v>
      </c>
    </row>
    <row r="38" spans="19:20" ht="13.8">
      <c r="S38" s="48">
        <v>320</v>
      </c>
      <c r="T38" s="49">
        <f t="shared" ref="T38:T69" si="1">(S38*$A$8)+$C$8</f>
        <v>47.04</v>
      </c>
    </row>
    <row r="39" spans="19:20" ht="13.8">
      <c r="S39" s="48">
        <v>330</v>
      </c>
      <c r="T39" s="49">
        <f t="shared" si="1"/>
        <v>48.26</v>
      </c>
    </row>
    <row r="40" spans="19:20" ht="13.8">
      <c r="S40" s="48">
        <v>340</v>
      </c>
      <c r="T40" s="49">
        <f t="shared" si="1"/>
        <v>49.48</v>
      </c>
    </row>
    <row r="41" spans="19:20" ht="13.8">
      <c r="S41" s="48">
        <v>350</v>
      </c>
      <c r="T41" s="49">
        <f t="shared" si="1"/>
        <v>50.699999999999996</v>
      </c>
    </row>
    <row r="42" spans="19:20" ht="13.8">
      <c r="S42" s="48">
        <v>360</v>
      </c>
      <c r="T42" s="49">
        <f t="shared" si="1"/>
        <v>51.92</v>
      </c>
    </row>
    <row r="43" spans="19:20" ht="13.8">
      <c r="S43" s="48">
        <v>370</v>
      </c>
      <c r="T43" s="49">
        <f t="shared" si="1"/>
        <v>53.14</v>
      </c>
    </row>
    <row r="44" spans="19:20" ht="13.8">
      <c r="S44" s="48">
        <v>380</v>
      </c>
      <c r="T44" s="49">
        <f t="shared" si="1"/>
        <v>54.36</v>
      </c>
    </row>
    <row r="45" spans="19:20" ht="13.8">
      <c r="S45" s="48">
        <v>390</v>
      </c>
      <c r="T45" s="49">
        <f t="shared" si="1"/>
        <v>55.58</v>
      </c>
    </row>
    <row r="46" spans="19:20" ht="13.8">
      <c r="S46" s="48">
        <v>400</v>
      </c>
      <c r="T46" s="49">
        <f t="shared" si="1"/>
        <v>56.8</v>
      </c>
    </row>
    <row r="47" spans="19:20" ht="13.8">
      <c r="S47" s="48">
        <v>410</v>
      </c>
      <c r="T47" s="49">
        <f t="shared" si="1"/>
        <v>58.019999999999996</v>
      </c>
    </row>
    <row r="48" spans="19:20" ht="13.8">
      <c r="S48" s="48">
        <v>420</v>
      </c>
      <c r="T48" s="49">
        <f t="shared" si="1"/>
        <v>59.24</v>
      </c>
    </row>
    <row r="49" spans="1:20" ht="13.8">
      <c r="S49" s="48">
        <v>430</v>
      </c>
      <c r="T49" s="49">
        <f t="shared" si="1"/>
        <v>60.46</v>
      </c>
    </row>
    <row r="50" spans="1:20" ht="13.8">
      <c r="S50" s="48">
        <v>440</v>
      </c>
      <c r="T50" s="49">
        <f t="shared" si="1"/>
        <v>61.68</v>
      </c>
    </row>
    <row r="51" spans="1:20" ht="13.8">
      <c r="S51" s="48">
        <v>450</v>
      </c>
      <c r="T51" s="49">
        <f t="shared" si="1"/>
        <v>62.9</v>
      </c>
    </row>
    <row r="52" spans="1:20" ht="41.4" customHeight="1">
      <c r="S52" s="48">
        <v>460</v>
      </c>
      <c r="T52" s="49">
        <f t="shared" si="1"/>
        <v>64.12</v>
      </c>
    </row>
    <row r="53" spans="1:20" ht="13.8">
      <c r="S53" s="48">
        <v>470</v>
      </c>
      <c r="T53" s="49">
        <f t="shared" si="1"/>
        <v>65.34</v>
      </c>
    </row>
    <row r="54" spans="1:20" s="5" customFormat="1" ht="13.8">
      <c r="A54"/>
      <c r="B54"/>
      <c r="C54"/>
      <c r="D54"/>
      <c r="E54"/>
      <c r="F54"/>
      <c r="G54"/>
      <c r="H54"/>
      <c r="I54"/>
      <c r="J54"/>
      <c r="K54"/>
      <c r="L54"/>
      <c r="M54"/>
      <c r="N54"/>
      <c r="O54"/>
      <c r="P54"/>
      <c r="Q54"/>
      <c r="R54"/>
      <c r="S54" s="48">
        <v>480</v>
      </c>
      <c r="T54" s="49">
        <f t="shared" si="1"/>
        <v>66.56</v>
      </c>
    </row>
    <row r="55" spans="1:20" ht="13.8">
      <c r="S55" s="48">
        <v>490</v>
      </c>
      <c r="T55" s="49">
        <f t="shared" si="1"/>
        <v>67.78</v>
      </c>
    </row>
    <row r="56" spans="1:20" ht="13.8">
      <c r="S56" s="48">
        <v>500</v>
      </c>
      <c r="T56" s="49">
        <f t="shared" si="1"/>
        <v>69</v>
      </c>
    </row>
    <row r="57" spans="1:20" ht="13.8">
      <c r="S57" s="48">
        <v>510</v>
      </c>
      <c r="T57" s="49">
        <f t="shared" si="1"/>
        <v>70.22</v>
      </c>
    </row>
    <row r="58" spans="1:20" ht="13.8">
      <c r="S58" s="48">
        <v>520</v>
      </c>
      <c r="T58" s="49">
        <f t="shared" si="1"/>
        <v>71.44</v>
      </c>
    </row>
    <row r="59" spans="1:20" ht="13.8">
      <c r="S59" s="48">
        <v>530</v>
      </c>
      <c r="T59" s="49">
        <f t="shared" si="1"/>
        <v>72.66</v>
      </c>
    </row>
    <row r="60" spans="1:20" ht="13.8">
      <c r="S60" s="48">
        <v>540</v>
      </c>
      <c r="T60" s="49">
        <f t="shared" si="1"/>
        <v>73.88</v>
      </c>
    </row>
    <row r="61" spans="1:20" ht="13.8">
      <c r="S61" s="48">
        <v>550</v>
      </c>
      <c r="T61" s="49">
        <f t="shared" si="1"/>
        <v>75.099999999999994</v>
      </c>
    </row>
    <row r="62" spans="1:20" ht="13.8">
      <c r="S62" s="48">
        <v>560</v>
      </c>
      <c r="T62" s="49">
        <f t="shared" si="1"/>
        <v>76.319999999999993</v>
      </c>
    </row>
    <row r="63" spans="1:20" ht="13.8">
      <c r="S63" s="48">
        <v>570</v>
      </c>
      <c r="T63" s="49">
        <f t="shared" si="1"/>
        <v>77.539999999999992</v>
      </c>
    </row>
    <row r="64" spans="1:20" ht="13.8">
      <c r="S64" s="48">
        <v>580</v>
      </c>
      <c r="T64" s="49">
        <f t="shared" si="1"/>
        <v>78.760000000000005</v>
      </c>
    </row>
    <row r="65" spans="19:20" ht="13.8">
      <c r="S65" s="48">
        <v>590</v>
      </c>
      <c r="T65" s="49">
        <f t="shared" si="1"/>
        <v>79.98</v>
      </c>
    </row>
    <row r="66" spans="19:20" ht="13.8">
      <c r="S66" s="48">
        <v>600</v>
      </c>
      <c r="T66" s="49">
        <f t="shared" si="1"/>
        <v>81.2</v>
      </c>
    </row>
    <row r="67" spans="19:20" ht="13.8">
      <c r="S67" s="48">
        <v>610</v>
      </c>
      <c r="T67" s="49">
        <f t="shared" si="1"/>
        <v>82.42</v>
      </c>
    </row>
    <row r="68" spans="19:20" ht="13.8">
      <c r="S68" s="48">
        <v>620</v>
      </c>
      <c r="T68" s="49">
        <f t="shared" si="1"/>
        <v>83.64</v>
      </c>
    </row>
    <row r="69" spans="19:20" ht="13.8">
      <c r="S69" s="48">
        <v>630</v>
      </c>
      <c r="T69" s="49">
        <f t="shared" si="1"/>
        <v>84.86</v>
      </c>
    </row>
    <row r="70" spans="19:20" ht="13.8">
      <c r="S70" s="48">
        <v>640</v>
      </c>
      <c r="T70" s="49">
        <f t="shared" ref="T70:T86" si="2">(S70*$A$8)+$C$8</f>
        <v>86.08</v>
      </c>
    </row>
    <row r="71" spans="19:20" ht="13.8">
      <c r="S71" s="48">
        <v>650</v>
      </c>
      <c r="T71" s="49">
        <f t="shared" si="2"/>
        <v>87.3</v>
      </c>
    </row>
    <row r="72" spans="19:20" ht="13.8">
      <c r="S72" s="48">
        <v>660</v>
      </c>
      <c r="T72" s="49">
        <f t="shared" si="2"/>
        <v>88.52</v>
      </c>
    </row>
    <row r="73" spans="19:20" ht="13.8">
      <c r="S73" s="48">
        <v>670</v>
      </c>
      <c r="T73" s="49">
        <f t="shared" si="2"/>
        <v>89.74</v>
      </c>
    </row>
    <row r="74" spans="19:20" ht="13.8">
      <c r="S74" s="48">
        <v>680</v>
      </c>
      <c r="T74" s="49">
        <f t="shared" si="2"/>
        <v>90.96</v>
      </c>
    </row>
    <row r="75" spans="19:20" ht="13.8">
      <c r="S75" s="48">
        <v>690</v>
      </c>
      <c r="T75" s="49">
        <f t="shared" si="2"/>
        <v>92.179999999999993</v>
      </c>
    </row>
    <row r="76" spans="19:20" ht="13.8">
      <c r="S76" s="48">
        <v>700</v>
      </c>
      <c r="T76" s="49">
        <f t="shared" si="2"/>
        <v>93.399999999999991</v>
      </c>
    </row>
    <row r="77" spans="19:20" ht="13.8">
      <c r="S77" s="48">
        <v>710</v>
      </c>
      <c r="T77" s="49">
        <f t="shared" si="2"/>
        <v>94.62</v>
      </c>
    </row>
    <row r="78" spans="19:20" ht="13.8">
      <c r="S78" s="48">
        <v>720</v>
      </c>
      <c r="T78" s="49">
        <f t="shared" si="2"/>
        <v>95.84</v>
      </c>
    </row>
    <row r="79" spans="19:20" ht="13.8">
      <c r="S79" s="48">
        <v>730</v>
      </c>
      <c r="T79" s="49">
        <f t="shared" si="2"/>
        <v>97.06</v>
      </c>
    </row>
    <row r="80" spans="19:20" ht="13.8">
      <c r="S80" s="48">
        <v>740</v>
      </c>
      <c r="T80" s="49">
        <f t="shared" si="2"/>
        <v>98.28</v>
      </c>
    </row>
    <row r="81" spans="19:20" ht="13.8">
      <c r="S81" s="48">
        <v>750</v>
      </c>
      <c r="T81" s="49">
        <f t="shared" si="2"/>
        <v>99.5</v>
      </c>
    </row>
    <row r="82" spans="19:20" ht="13.8">
      <c r="S82" s="48">
        <v>760</v>
      </c>
      <c r="T82" s="49">
        <f t="shared" si="2"/>
        <v>100.72</v>
      </c>
    </row>
    <row r="83" spans="19:20" ht="13.8">
      <c r="S83" s="48">
        <v>770</v>
      </c>
      <c r="T83" s="49">
        <f t="shared" si="2"/>
        <v>101.94</v>
      </c>
    </row>
    <row r="84" spans="19:20" ht="13.8">
      <c r="S84" s="48">
        <v>780</v>
      </c>
      <c r="T84" s="49">
        <f t="shared" si="2"/>
        <v>103.16</v>
      </c>
    </row>
    <row r="85" spans="19:20" ht="13.8">
      <c r="S85" s="48">
        <v>790</v>
      </c>
      <c r="T85" s="49">
        <f t="shared" si="2"/>
        <v>104.38</v>
      </c>
    </row>
    <row r="86" spans="19:20" ht="13.8">
      <c r="S86" s="48">
        <v>800</v>
      </c>
      <c r="T86" s="49">
        <f t="shared" si="2"/>
        <v>105.6</v>
      </c>
    </row>
    <row r="87" spans="19:20">
      <c r="S87"/>
      <c r="T87"/>
    </row>
    <row r="88" spans="19:20">
      <c r="S88"/>
      <c r="T88"/>
    </row>
    <row r="89" spans="19:20">
      <c r="S89"/>
      <c r="T89"/>
    </row>
    <row r="90" spans="19:20">
      <c r="S90"/>
      <c r="T90"/>
    </row>
    <row r="91" spans="19:20">
      <c r="S91"/>
      <c r="T91"/>
    </row>
    <row r="92" spans="19:20">
      <c r="S92"/>
      <c r="T92"/>
    </row>
    <row r="93" spans="19:20">
      <c r="S93"/>
      <c r="T93"/>
    </row>
    <row r="94" spans="19:20">
      <c r="S94"/>
      <c r="T94"/>
    </row>
    <row r="95" spans="19:20">
      <c r="S95"/>
      <c r="T95"/>
    </row>
    <row r="96" spans="19:20">
      <c r="S96"/>
      <c r="T96"/>
    </row>
    <row r="97" spans="19:20">
      <c r="S97"/>
      <c r="T97"/>
    </row>
    <row r="98" spans="19:20">
      <c r="S98"/>
      <c r="T98"/>
    </row>
    <row r="99" spans="19:20">
      <c r="S99"/>
      <c r="T99"/>
    </row>
    <row r="100" spans="19:20">
      <c r="S100"/>
      <c r="T100"/>
    </row>
    <row r="101" spans="19:20">
      <c r="S101"/>
      <c r="T101"/>
    </row>
    <row r="102" spans="19:20">
      <c r="S102"/>
      <c r="T102"/>
    </row>
    <row r="103" spans="19:20">
      <c r="S103"/>
      <c r="T103"/>
    </row>
    <row r="104" spans="19:20">
      <c r="S104"/>
      <c r="T104"/>
    </row>
    <row r="105" spans="19:20">
      <c r="S105"/>
      <c r="T105"/>
    </row>
    <row r="106" spans="19:20">
      <c r="S106"/>
      <c r="T106"/>
    </row>
    <row r="107" spans="19:20">
      <c r="S107"/>
      <c r="T107"/>
    </row>
    <row r="108" spans="19:20">
      <c r="S108"/>
      <c r="T108"/>
    </row>
    <row r="109" spans="19:20">
      <c r="S109"/>
      <c r="T109"/>
    </row>
    <row r="110" spans="19:20">
      <c r="S110"/>
      <c r="T110"/>
    </row>
    <row r="111" spans="19:20">
      <c r="S111"/>
      <c r="T111"/>
    </row>
    <row r="112" spans="19:20">
      <c r="S112"/>
      <c r="T112"/>
    </row>
    <row r="113" spans="19:20">
      <c r="S113"/>
      <c r="T113"/>
    </row>
    <row r="114" spans="19:20">
      <c r="S114"/>
      <c r="T114"/>
    </row>
    <row r="115" spans="19:20">
      <c r="S115"/>
      <c r="T115"/>
    </row>
    <row r="116" spans="19:20">
      <c r="S116"/>
      <c r="T116"/>
    </row>
    <row r="117" spans="19:20">
      <c r="S117"/>
      <c r="T117"/>
    </row>
    <row r="118" spans="19:20">
      <c r="S118"/>
      <c r="T118"/>
    </row>
    <row r="119" spans="19:20">
      <c r="S119"/>
      <c r="T119"/>
    </row>
    <row r="120" spans="19:20">
      <c r="S120"/>
      <c r="T120"/>
    </row>
    <row r="121" spans="19:20">
      <c r="S121"/>
      <c r="T121"/>
    </row>
    <row r="122" spans="19:20">
      <c r="S122"/>
      <c r="T122"/>
    </row>
    <row r="123" spans="19:20">
      <c r="S123"/>
      <c r="T123"/>
    </row>
    <row r="124" spans="19:20">
      <c r="S124"/>
      <c r="T124"/>
    </row>
    <row r="125" spans="19:20">
      <c r="S125"/>
      <c r="T125"/>
    </row>
    <row r="126" spans="19:20">
      <c r="S126"/>
      <c r="T126"/>
    </row>
    <row r="127" spans="19:20">
      <c r="S127"/>
      <c r="T127"/>
    </row>
    <row r="128" spans="19:20">
      <c r="S128"/>
      <c r="T128"/>
    </row>
    <row r="129" spans="19:20">
      <c r="S129"/>
      <c r="T129"/>
    </row>
    <row r="130" spans="19:20">
      <c r="S130"/>
      <c r="T130"/>
    </row>
    <row r="131" spans="19:20">
      <c r="S131"/>
      <c r="T131"/>
    </row>
    <row r="132" spans="19:20">
      <c r="S132"/>
      <c r="T132"/>
    </row>
    <row r="133" spans="19:20">
      <c r="S133"/>
      <c r="T133"/>
    </row>
    <row r="134" spans="19:20">
      <c r="S134"/>
      <c r="T134"/>
    </row>
    <row r="135" spans="19:20">
      <c r="S135"/>
      <c r="T135"/>
    </row>
    <row r="136" spans="19:20">
      <c r="S136"/>
      <c r="T136"/>
    </row>
    <row r="137" spans="19:20">
      <c r="S137"/>
      <c r="T137"/>
    </row>
    <row r="138" spans="19:20">
      <c r="S138"/>
      <c r="T138"/>
    </row>
    <row r="139" spans="19:20">
      <c r="S139"/>
      <c r="T139"/>
    </row>
    <row r="140" spans="19:20">
      <c r="S140"/>
      <c r="T140"/>
    </row>
    <row r="141" spans="19:20">
      <c r="S141"/>
      <c r="T141"/>
    </row>
    <row r="142" spans="19:20">
      <c r="S142"/>
      <c r="T142"/>
    </row>
    <row r="143" spans="19:20">
      <c r="S143"/>
      <c r="T143"/>
    </row>
    <row r="144" spans="19:20">
      <c r="S144"/>
      <c r="T144"/>
    </row>
    <row r="145" spans="19:20">
      <c r="S145"/>
      <c r="T145"/>
    </row>
    <row r="146" spans="19:20">
      <c r="S146"/>
      <c r="T146"/>
    </row>
    <row r="147" spans="19:20">
      <c r="S147"/>
      <c r="T147"/>
    </row>
    <row r="148" spans="19:20">
      <c r="S148"/>
      <c r="T148"/>
    </row>
    <row r="149" spans="19:20">
      <c r="S149"/>
      <c r="T149"/>
    </row>
    <row r="150" spans="19:20">
      <c r="S150"/>
      <c r="T150"/>
    </row>
    <row r="151" spans="19:20">
      <c r="S151"/>
      <c r="T151"/>
    </row>
    <row r="152" spans="19:20">
      <c r="S152"/>
      <c r="T152"/>
    </row>
    <row r="153" spans="19:20">
      <c r="S153"/>
      <c r="T153"/>
    </row>
    <row r="154" spans="19:20">
      <c r="S154"/>
      <c r="T154"/>
    </row>
    <row r="155" spans="19:20">
      <c r="S155"/>
      <c r="T155"/>
    </row>
    <row r="156" spans="19:20">
      <c r="S156"/>
      <c r="T156"/>
    </row>
    <row r="157" spans="19:20">
      <c r="S157"/>
      <c r="T157"/>
    </row>
    <row r="158" spans="19:20">
      <c r="S158"/>
      <c r="T158"/>
    </row>
    <row r="159" spans="19:20" ht="13.8">
      <c r="S159" s="48"/>
      <c r="T159" s="49"/>
    </row>
    <row r="160" spans="19:20" ht="13.8">
      <c r="S160" s="48"/>
      <c r="T160" s="49"/>
    </row>
    <row r="161" spans="19:20" ht="13.8">
      <c r="S161" s="48"/>
      <c r="T161" s="49"/>
    </row>
    <row r="162" spans="19:20" ht="13.8">
      <c r="S162" s="48"/>
      <c r="T162" s="49"/>
    </row>
    <row r="163" spans="19:20" ht="13.8">
      <c r="S163" s="48"/>
      <c r="T163" s="49"/>
    </row>
    <row r="164" spans="19:20" ht="13.8">
      <c r="S164" s="48"/>
      <c r="T164" s="49"/>
    </row>
    <row r="165" spans="19:20" ht="13.8">
      <c r="S165" s="48"/>
      <c r="T165" s="49"/>
    </row>
    <row r="166" spans="19:20" ht="13.8">
      <c r="S166" s="48"/>
      <c r="T166" s="49"/>
    </row>
    <row r="167" spans="19:20" ht="13.8">
      <c r="S167" s="48"/>
      <c r="T167" s="49"/>
    </row>
    <row r="168" spans="19:20" ht="13.8">
      <c r="S168" s="48"/>
      <c r="T168" s="49"/>
    </row>
    <row r="169" spans="19:20" ht="13.8">
      <c r="S169" s="48"/>
      <c r="T169" s="49"/>
    </row>
    <row r="170" spans="19:20" ht="13.8">
      <c r="S170" s="48"/>
      <c r="T170" s="49"/>
    </row>
    <row r="171" spans="19:20" ht="13.8">
      <c r="S171" s="48"/>
      <c r="T171" s="49"/>
    </row>
    <row r="172" spans="19:20" ht="13.8">
      <c r="S172" s="48"/>
      <c r="T172" s="49"/>
    </row>
    <row r="173" spans="19:20" ht="13.8">
      <c r="S173" s="48"/>
      <c r="T173" s="49"/>
    </row>
    <row r="174" spans="19:20" ht="13.8">
      <c r="S174" s="48"/>
      <c r="T174" s="49"/>
    </row>
    <row r="175" spans="19:20" ht="13.8">
      <c r="S175" s="48"/>
      <c r="T175" s="49"/>
    </row>
    <row r="176" spans="19:20" ht="13.8">
      <c r="S176" s="48"/>
      <c r="T176" s="49"/>
    </row>
    <row r="177" spans="19:20" ht="13.8">
      <c r="S177" s="48"/>
      <c r="T177" s="49"/>
    </row>
    <row r="178" spans="19:20" ht="13.8">
      <c r="S178" s="48"/>
      <c r="T178" s="49"/>
    </row>
  </sheetData>
  <mergeCells count="6">
    <mergeCell ref="A3:C3"/>
    <mergeCell ref="A10:C10"/>
    <mergeCell ref="A11:C11"/>
    <mergeCell ref="A6:C6"/>
    <mergeCell ref="A1:C1"/>
    <mergeCell ref="A4:C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05"/>
  <sheetViews>
    <sheetView zoomScaleNormal="100" workbookViewId="0">
      <selection activeCell="A15" sqref="A15"/>
    </sheetView>
  </sheetViews>
  <sheetFormatPr defaultRowHeight="13.2"/>
  <cols>
    <col min="1" max="6" width="12.6640625" customWidth="1"/>
    <col min="7" max="7" width="8.88671875" style="9"/>
    <col min="26" max="27" width="8.88671875" style="61"/>
  </cols>
  <sheetData>
    <row r="1" spans="1:27" ht="15.6" customHeight="1">
      <c r="A1" s="89" t="s">
        <v>3426</v>
      </c>
      <c r="B1" s="90"/>
      <c r="C1" s="90"/>
      <c r="D1" s="90"/>
      <c r="E1" s="90"/>
    </row>
    <row r="3" spans="1:27" ht="33" customHeight="1">
      <c r="A3" s="85" t="s">
        <v>3428</v>
      </c>
      <c r="B3" s="86"/>
      <c r="C3" s="86"/>
      <c r="D3" s="86"/>
      <c r="E3" s="87"/>
      <c r="G3"/>
    </row>
    <row r="4" spans="1:27" ht="28.2" customHeight="1">
      <c r="G4"/>
      <c r="Z4" s="61" t="s">
        <v>3398</v>
      </c>
      <c r="AA4" s="61" t="s">
        <v>3402</v>
      </c>
    </row>
    <row r="5" spans="1:27">
      <c r="A5" s="91" t="s">
        <v>3427</v>
      </c>
      <c r="B5" s="88" t="s">
        <v>3446</v>
      </c>
      <c r="C5" s="88"/>
      <c r="D5" s="88"/>
      <c r="E5" s="88"/>
      <c r="F5" s="88"/>
      <c r="G5"/>
      <c r="Z5" s="61">
        <v>0</v>
      </c>
      <c r="AA5" s="62">
        <f>'3. Signage Displays'!$B$7*TANH($C$7*($Z5+'3. Signage Displays'!$D$7)+'3. Signage Displays'!$E$7)+'3. Signage Displays'!$F$7</f>
        <v>15.202558362660371</v>
      </c>
    </row>
    <row r="6" spans="1:27">
      <c r="A6" s="91"/>
      <c r="B6" s="58" t="s">
        <v>3396</v>
      </c>
      <c r="C6" s="58" t="s">
        <v>3400</v>
      </c>
      <c r="D6" s="58" t="s">
        <v>3395</v>
      </c>
      <c r="E6" s="58" t="s">
        <v>3394</v>
      </c>
      <c r="F6" s="58" t="s">
        <v>3393</v>
      </c>
      <c r="G6"/>
      <c r="Z6" s="61">
        <v>10</v>
      </c>
      <c r="AA6" s="62">
        <f>'3. Signage Displays'!$B$7*TANH($C$7*(Z6+'3. Signage Displays'!$D$7)+'3. Signage Displays'!$E$7)+'3. Signage Displays'!$F$7</f>
        <v>15.801714160066467</v>
      </c>
    </row>
    <row r="7" spans="1:27">
      <c r="A7" s="59">
        <v>4.0000000000000003E-5</v>
      </c>
      <c r="B7" s="60">
        <v>120</v>
      </c>
      <c r="C7" s="60">
        <v>5.0000000000000001E-4</v>
      </c>
      <c r="D7" s="60">
        <v>-140</v>
      </c>
      <c r="E7" s="60">
        <v>0.03</v>
      </c>
      <c r="F7" s="60">
        <v>20</v>
      </c>
      <c r="G7"/>
      <c r="Z7" s="61">
        <v>20</v>
      </c>
      <c r="AA7" s="62">
        <f>'3. Signage Displays'!$B$7*TANH($C$7*(Z7+'3. Signage Displays'!$D$7)+'3. Signage Displays'!$E$7)+'3. Signage Displays'!$F$7</f>
        <v>16.401079611341583</v>
      </c>
    </row>
    <row r="8" spans="1:27">
      <c r="Z8" s="61">
        <v>30</v>
      </c>
      <c r="AA8" s="62">
        <f>'3. Signage Displays'!$B$7*TANH($C$7*(Z8+'3. Signage Displays'!$D$7)+'3. Signage Displays'!$E$7)+'3. Signage Displays'!$F$7</f>
        <v>17.000624843789517</v>
      </c>
    </row>
    <row r="9" spans="1:27">
      <c r="A9" s="85" t="s">
        <v>3429</v>
      </c>
      <c r="B9" s="86"/>
      <c r="C9" s="86"/>
      <c r="D9" s="86"/>
      <c r="E9" s="87"/>
      <c r="F9" s="56"/>
      <c r="Z9" s="61">
        <v>40</v>
      </c>
      <c r="AA9" s="62">
        <f>'3. Signage Displays'!$B$7*TANH($C$7*(Z9+'3. Signage Displays'!$D$7)+'3. Signage Displays'!$E$7)+'3. Signage Displays'!$F$7</f>
        <v>17.600319948808288</v>
      </c>
    </row>
    <row r="10" spans="1:27" ht="24.6" customHeight="1">
      <c r="G10"/>
      <c r="Z10" s="61">
        <v>50</v>
      </c>
      <c r="AA10" s="62">
        <f>'3. Signage Displays'!$B$7*TANH($C$7*(Z10+'3. Signage Displays'!$D$7)+'3. Signage Displays'!$E$7)+'3. Signage Displays'!$F$7</f>
        <v>18.200134987851108</v>
      </c>
    </row>
    <row r="11" spans="1:27" ht="39.6">
      <c r="A11" s="55" t="s">
        <v>3401</v>
      </c>
      <c r="D11" s="10"/>
      <c r="E11" s="10"/>
      <c r="G11"/>
      <c r="Z11" s="61">
        <v>60</v>
      </c>
      <c r="AA11" s="62">
        <f>'3. Signage Displays'!$B$7*TANH($C$7*(Z11+'3. Signage Displays'!$D$7)+'3. Signage Displays'!$E$7)+'3. Signage Displays'!$F$7</f>
        <v>18.800039998400063</v>
      </c>
    </row>
    <row r="12" spans="1:27">
      <c r="A12" s="57">
        <v>0.05</v>
      </c>
      <c r="D12" s="10"/>
      <c r="E12" s="10"/>
      <c r="G12"/>
      <c r="Z12" s="61">
        <v>70</v>
      </c>
      <c r="AA12" s="62">
        <f>'3. Signage Displays'!$B$7*TANH($C$7*(Z12+'3. Signage Displays'!$D$7)+'3. Signage Displays'!$E$7)+'3. Signage Displays'!$F$7</f>
        <v>19.400004999949999</v>
      </c>
    </row>
    <row r="13" spans="1:27">
      <c r="Z13" s="61">
        <v>80</v>
      </c>
      <c r="AA13" s="62">
        <f>'3. Signage Displays'!$B$7*TANH($C$7*(Z13+'3. Signage Displays'!$D$7)+'3. Signage Displays'!$E$7)+'3. Signage Displays'!$F$7</f>
        <v>20</v>
      </c>
    </row>
    <row r="14" spans="1:27">
      <c r="G14"/>
      <c r="Z14" s="61">
        <v>90</v>
      </c>
      <c r="AA14" s="62">
        <f>'3. Signage Displays'!$B$7*TANH($C$7*(Z14+'3. Signage Displays'!$D$7)+'3. Signage Displays'!$E$7)+'3. Signage Displays'!$F$7</f>
        <v>20.599995000050001</v>
      </c>
    </row>
    <row r="15" spans="1:27">
      <c r="G15"/>
      <c r="Z15" s="61">
        <v>100</v>
      </c>
      <c r="AA15" s="62">
        <f>'3. Signage Displays'!$B$7*TANH($C$7*(Z15+'3. Signage Displays'!$D$7)+'3. Signage Displays'!$E$7)+'3. Signage Displays'!$F$7</f>
        <v>21.199960001599933</v>
      </c>
    </row>
    <row r="16" spans="1:27">
      <c r="G16"/>
      <c r="Z16" s="61">
        <v>110</v>
      </c>
      <c r="AA16" s="62">
        <f>'3. Signage Displays'!$B$7*TANH($C$7*(Z16+'3. Signage Displays'!$D$7)+'3. Signage Displays'!$E$7)+'3. Signage Displays'!$F$7</f>
        <v>21.799865012148892</v>
      </c>
    </row>
    <row r="17" spans="7:27">
      <c r="G17"/>
      <c r="Z17" s="61">
        <v>120</v>
      </c>
      <c r="AA17" s="62">
        <f>'3. Signage Displays'!$B$7*TANH($C$7*(Z17+'3. Signage Displays'!$D$7)+'3. Signage Displays'!$E$7)+'3. Signage Displays'!$F$7</f>
        <v>22.399680051191712</v>
      </c>
    </row>
    <row r="18" spans="7:27">
      <c r="G18"/>
      <c r="Z18" s="61">
        <v>130</v>
      </c>
      <c r="AA18" s="62">
        <f>'3. Signage Displays'!$B$7*TANH($C$7*(Z18+'3. Signage Displays'!$D$7)+'3. Signage Displays'!$E$7)+'3. Signage Displays'!$F$7</f>
        <v>22.999375156210483</v>
      </c>
    </row>
    <row r="19" spans="7:27">
      <c r="G19"/>
      <c r="Z19" s="61">
        <v>140</v>
      </c>
      <c r="AA19" s="62">
        <f>'3. Signage Displays'!$B$7*TANH($C$7*(Z19+'3. Signage Displays'!$D$7)+'3. Signage Displays'!$E$7)+'3. Signage Displays'!$F$7</f>
        <v>23.598920388658417</v>
      </c>
    </row>
    <row r="20" spans="7:27">
      <c r="G20"/>
      <c r="Z20" s="61">
        <v>150</v>
      </c>
      <c r="AA20" s="62">
        <f>'3. Signage Displays'!$B$7*TANH($C$7*(Z20+'3. Signage Displays'!$D$7)+'3. Signage Displays'!$E$7)+'3. Signage Displays'!$F$7</f>
        <v>24.198285839933533</v>
      </c>
    </row>
    <row r="21" spans="7:27">
      <c r="Z21" s="61">
        <v>160</v>
      </c>
      <c r="AA21" s="62">
        <f>'3. Signage Displays'!$B$7*TANH($C$7*(Z21+'3. Signage Displays'!$D$7)+'3. Signage Displays'!$E$7)+'3. Signage Displays'!$F$7</f>
        <v>24.797441637339627</v>
      </c>
    </row>
    <row r="22" spans="7:27">
      <c r="G22"/>
      <c r="Z22" s="61">
        <v>170</v>
      </c>
      <c r="AA22" s="62">
        <f>'3. Signage Displays'!$B$7*TANH($C$7*(Z22+'3. Signage Displays'!$D$7)+'3. Signage Displays'!$E$7)+'3. Signage Displays'!$F$7</f>
        <v>25.39635795003203</v>
      </c>
    </row>
    <row r="23" spans="7:27">
      <c r="G23"/>
      <c r="Z23" s="61">
        <v>180</v>
      </c>
      <c r="AA23" s="62">
        <f>'3. Signage Displays'!$B$7*TANH($C$7*(Z23+'3. Signage Displays'!$D$7)+'3. Signage Displays'!$E$7)+'3. Signage Displays'!$F$7</f>
        <v>25.995004994945596</v>
      </c>
    </row>
    <row r="24" spans="7:27">
      <c r="G24"/>
      <c r="Z24" s="61">
        <v>190</v>
      </c>
      <c r="AA24" s="62">
        <f>'3. Signage Displays'!$B$7*TANH($C$7*(Z24+'3. Signage Displays'!$D$7)+'3. Signage Displays'!$E$7)+'3. Signage Displays'!$F$7</f>
        <v>26.593353042702489</v>
      </c>
    </row>
    <row r="25" spans="7:27">
      <c r="G25"/>
      <c r="Z25" s="61">
        <v>200</v>
      </c>
      <c r="AA25" s="62">
        <f>'3. Signage Displays'!$B$7*TANH($C$7*(Z25+'3. Signage Displays'!$D$7)+'3. Signage Displays'!$E$7)+'3. Signage Displays'!$F$7</f>
        <v>27.191372423497221</v>
      </c>
    </row>
    <row r="26" spans="7:27">
      <c r="G26"/>
      <c r="Z26" s="61">
        <v>210</v>
      </c>
      <c r="AA26" s="62">
        <f>'3. Signage Displays'!$B$7*TANH($C$7*(Z26+'3. Signage Displays'!$D$7)+'3. Signage Displays'!$E$7)+'3. Signage Displays'!$F$7</f>
        <v>27.789033532956502</v>
      </c>
    </row>
    <row r="27" spans="7:27">
      <c r="G27"/>
      <c r="Z27" s="61">
        <v>220</v>
      </c>
      <c r="AA27" s="62">
        <f>'3. Signage Displays'!$B$7*TANH($C$7*(Z27+'3. Signage Displays'!$D$7)+'3. Signage Displays'!$E$7)+'3. Signage Displays'!$F$7</f>
        <v>28.386306837971478</v>
      </c>
    </row>
    <row r="28" spans="7:27">
      <c r="Z28" s="61">
        <v>230</v>
      </c>
      <c r="AA28" s="62">
        <f>'3. Signage Displays'!$B$7*TANH($C$7*(Z28+'3. Signage Displays'!$D$7)+'3. Signage Displays'!$E$7)+'3. Signage Displays'!$F$7</f>
        <v>28.98316288249989</v>
      </c>
    </row>
    <row r="29" spans="7:27">
      <c r="Z29" s="61">
        <v>240</v>
      </c>
      <c r="AA29" s="62">
        <f>'3. Signage Displays'!$B$7*TANH($C$7*(Z29+'3. Signage Displays'!$D$7)+'3. Signage Displays'!$E$7)+'3. Signage Displays'!$F$7</f>
        <v>29.579572293335762</v>
      </c>
    </row>
    <row r="30" spans="7:27">
      <c r="G30"/>
      <c r="Z30" s="61">
        <v>250</v>
      </c>
      <c r="AA30" s="62">
        <f>'3. Signage Displays'!$B$7*TANH($C$7*(Z30+'3. Signage Displays'!$D$7)+'3. Signage Displays'!$E$7)+'3. Signage Displays'!$F$7</f>
        <v>30.175505785844237</v>
      </c>
    </row>
    <row r="31" spans="7:27">
      <c r="G31"/>
      <c r="Z31" s="61">
        <v>260</v>
      </c>
      <c r="AA31" s="62">
        <f>'3. Signage Displays'!$B$7*TANH($C$7*(Z31+'3. Signage Displays'!$D$7)+'3. Signage Displays'!$E$7)+'3. Signage Displays'!$F$7</f>
        <v>30.770934169659213</v>
      </c>
    </row>
    <row r="32" spans="7:27">
      <c r="G32"/>
      <c r="Z32" s="61">
        <v>270</v>
      </c>
      <c r="AA32" s="62">
        <f>'3. Signage Displays'!$B$7*TANH($C$7*(Z32+'3. Signage Displays'!$D$7)+'3. Signage Displays'!$E$7)+'3. Signage Displays'!$F$7</f>
        <v>31.365828354341428</v>
      </c>
    </row>
    <row r="33" spans="7:27">
      <c r="G33"/>
      <c r="Z33" s="61">
        <v>280</v>
      </c>
      <c r="AA33" s="62">
        <f>'3. Signage Displays'!$B$7*TANH($C$7*(Z33+'3. Signage Displays'!$D$7)+'3. Signage Displays'!$E$7)+'3. Signage Displays'!$F$7</f>
        <v>31.960159354994701</v>
      </c>
    </row>
    <row r="34" spans="7:27">
      <c r="G34"/>
      <c r="Z34" s="61">
        <v>290</v>
      </c>
      <c r="AA34" s="62">
        <f>'3. Signage Displays'!$B$7*TANH($C$7*(Z34+'3. Signage Displays'!$D$7)+'3. Signage Displays'!$E$7)+'3. Signage Displays'!$F$7</f>
        <v>32.55389829783806</v>
      </c>
    </row>
    <row r="35" spans="7:27">
      <c r="G35"/>
      <c r="Z35" s="61">
        <v>300</v>
      </c>
      <c r="AA35" s="62">
        <f>'3. Signage Displays'!$B$7*TANH($C$7*(Z35+'3. Signage Displays'!$D$7)+'3. Signage Displays'!$E$7)+'3. Signage Displays'!$F$7</f>
        <v>33.14701642573155</v>
      </c>
    </row>
    <row r="36" spans="7:27">
      <c r="G36"/>
      <c r="Z36" s="61">
        <v>310</v>
      </c>
      <c r="AA36" s="62">
        <f>'3. Signage Displays'!$B$7*TANH($C$7*(Z36+'3. Signage Displays'!$D$7)+'3. Signage Displays'!$E$7)+'3. Signage Displays'!$F$7</f>
        <v>33.739485103653337</v>
      </c>
    </row>
    <row r="37" spans="7:27">
      <c r="G37"/>
      <c r="Z37" s="61">
        <v>320</v>
      </c>
      <c r="AA37" s="62">
        <f>'3. Signage Displays'!$B$7*TANH($C$7*(Z37+'3. Signage Displays'!$D$7)+'3. Signage Displays'!$E$7)+'3. Signage Displays'!$F$7</f>
        <v>34.331275824126308</v>
      </c>
    </row>
    <row r="38" spans="7:27">
      <c r="G38"/>
      <c r="Z38" s="61">
        <v>330</v>
      </c>
      <c r="AA38" s="62">
        <f>'3. Signage Displays'!$B$7*TANH($C$7*(Z38+'3. Signage Displays'!$D$7)+'3. Signage Displays'!$E$7)+'3. Signage Displays'!$F$7</f>
        <v>34.922360212591542</v>
      </c>
    </row>
    <row r="39" spans="7:27">
      <c r="G39"/>
      <c r="Z39" s="61">
        <v>340</v>
      </c>
      <c r="AA39" s="62">
        <f>'3. Signage Displays'!$B$7*TANH($C$7*(Z39+'3. Signage Displays'!$D$7)+'3. Signage Displays'!$E$7)+'3. Signage Displays'!$F$7</f>
        <v>35.512710032727</v>
      </c>
    </row>
    <row r="40" spans="7:27">
      <c r="G40"/>
      <c r="Z40" s="61">
        <v>350</v>
      </c>
      <c r="AA40" s="62">
        <f>'3. Signage Displays'!$B$7*TANH($C$7*(Z40+'3. Signage Displays'!$D$7)+'3. Signage Displays'!$E$7)+'3. Signage Displays'!$F$7</f>
        <v>36.102297191709042</v>
      </c>
    </row>
    <row r="41" spans="7:27">
      <c r="G41"/>
      <c r="Z41" s="61">
        <v>360</v>
      </c>
      <c r="AA41" s="62">
        <f>'3. Signage Displays'!$B$7*TANH($C$7*(Z41+'3. Signage Displays'!$D$7)+'3. Signage Displays'!$E$7)+'3. Signage Displays'!$F$7</f>
        <v>36.69109374541496</v>
      </c>
    </row>
    <row r="42" spans="7:27">
      <c r="G42"/>
      <c r="Z42" s="61">
        <v>370</v>
      </c>
      <c r="AA42" s="62">
        <f>'3. Signage Displays'!$B$7*TANH($C$7*(Z42+'3. Signage Displays'!$D$7)+'3. Signage Displays'!$E$7)+'3. Signage Displays'!$F$7</f>
        <v>37.279071903564478</v>
      </c>
    </row>
    <row r="43" spans="7:27">
      <c r="G43"/>
      <c r="Z43" s="61">
        <v>380</v>
      </c>
      <c r="AA43" s="62">
        <f>'3. Signage Displays'!$B$7*TANH($C$7*(Z43+'3. Signage Displays'!$D$7)+'3. Signage Displays'!$E$7)+'3. Signage Displays'!$F$7</f>
        <v>37.866204034798159</v>
      </c>
    </row>
    <row r="44" spans="7:27">
      <c r="G44"/>
      <c r="Z44" s="61">
        <v>390</v>
      </c>
      <c r="AA44" s="62">
        <f>'3. Signage Displays'!$B$7*TANH($C$7*(Z44+'3. Signage Displays'!$D$7)+'3. Signage Displays'!$E$7)+'3. Signage Displays'!$F$7</f>
        <v>38.452462671691123</v>
      </c>
    </row>
    <row r="45" spans="7:27">
      <c r="G45"/>
      <c r="Z45" s="61">
        <v>400</v>
      </c>
      <c r="AA45" s="62">
        <f>'3. Signage Displays'!$B$7*TANH($C$7*(Z45+'3. Signage Displays'!$D$7)+'3. Signage Displays'!$E$7)+'3. Signage Displays'!$F$7</f>
        <v>39.037820515699877</v>
      </c>
    </row>
    <row r="46" spans="7:27">
      <c r="G46"/>
      <c r="Z46" s="61">
        <v>410</v>
      </c>
      <c r="AA46" s="62">
        <f>'3. Signage Displays'!$B$7*TANH($C$7*(Z46+'3. Signage Displays'!$D$7)+'3. Signage Displays'!$E$7)+'3. Signage Displays'!$F$7</f>
        <v>39.622250442040695</v>
      </c>
    </row>
    <row r="47" spans="7:27">
      <c r="G47"/>
      <c r="Z47" s="61">
        <v>420</v>
      </c>
      <c r="AA47" s="62">
        <f>'3. Signage Displays'!$B$7*TANH($C$7*(Z47+'3. Signage Displays'!$D$7)+'3. Signage Displays'!$E$7)+'3. Signage Displays'!$F$7</f>
        <v>40.205725504497764</v>
      </c>
    </row>
    <row r="48" spans="7:27">
      <c r="G48"/>
      <c r="Z48" s="61">
        <v>430</v>
      </c>
      <c r="AA48" s="62">
        <f>'3. Signage Displays'!$B$7*TANH($C$7*(Z48+'3. Signage Displays'!$D$7)+'3. Signage Displays'!$E$7)+'3. Signage Displays'!$F$7</f>
        <v>40.788218940159211</v>
      </c>
    </row>
    <row r="49" spans="7:27">
      <c r="G49"/>
      <c r="Z49" s="61">
        <v>440</v>
      </c>
      <c r="AA49" s="62">
        <f>'3. Signage Displays'!$B$7*TANH($C$7*(Z49+'3. Signage Displays'!$D$7)+'3. Signage Displays'!$E$7)+'3. Signage Displays'!$F$7</f>
        <v>41.369704174079629</v>
      </c>
    </row>
    <row r="50" spans="7:27">
      <c r="G50"/>
      <c r="Z50" s="61">
        <v>450</v>
      </c>
      <c r="AA50" s="62">
        <f>'3. Signage Displays'!$B$7*TANH($C$7*(Z50+'3. Signage Displays'!$D$7)+'3. Signage Displays'!$E$7)+'3. Signage Displays'!$F$7</f>
        <v>41.950154823867216</v>
      </c>
    </row>
    <row r="51" spans="7:27">
      <c r="G51"/>
      <c r="Z51" s="61">
        <v>460</v>
      </c>
      <c r="AA51" s="62">
        <f>'3. Signage Displays'!$B$7*TANH($C$7*(Z51+'3. Signage Displays'!$D$7)+'3. Signage Displays'!$E$7)+'3. Signage Displays'!$F$7</f>
        <v>42.529544704194251</v>
      </c>
    </row>
    <row r="52" spans="7:27">
      <c r="G52"/>
      <c r="Z52" s="61">
        <v>470</v>
      </c>
      <c r="AA52" s="62">
        <f>'3. Signage Displays'!$B$7*TANH($C$7*(Z52+'3. Signage Displays'!$D$7)+'3. Signage Displays'!$E$7)+'3. Signage Displays'!$F$7</f>
        <v>43.10784783122908</v>
      </c>
    </row>
    <row r="53" spans="7:27">
      <c r="G53"/>
      <c r="Z53" s="61">
        <v>480</v>
      </c>
      <c r="AA53" s="62">
        <f>'3. Signage Displays'!$B$7*TANH($C$7*(Z53+'3. Signage Displays'!$D$7)+'3. Signage Displays'!$E$7)+'3. Signage Displays'!$F$7</f>
        <v>43.685038426988484</v>
      </c>
    </row>
    <row r="54" spans="7:27">
      <c r="G54"/>
      <c r="Z54" s="61">
        <v>490</v>
      </c>
      <c r="AA54" s="62">
        <f>'3. Signage Displays'!$B$7*TANH($C$7*(Z54+'3. Signage Displays'!$D$7)+'3. Signage Displays'!$E$7)+'3. Signage Displays'!$F$7</f>
        <v>44.261090923608748</v>
      </c>
    </row>
    <row r="55" spans="7:27">
      <c r="G55"/>
      <c r="Z55" s="61">
        <v>500</v>
      </c>
      <c r="AA55" s="62">
        <f>'3. Signage Displays'!$B$7*TANH($C$7*(Z55+'3. Signage Displays'!$D$7)+'3. Signage Displays'!$E$7)+'3. Signage Displays'!$F$7</f>
        <v>44.835979967534314</v>
      </c>
    </row>
    <row r="56" spans="7:27">
      <c r="G56"/>
      <c r="Z56" s="61">
        <v>510</v>
      </c>
      <c r="AA56" s="62">
        <f>'3. Signage Displays'!$B$7*TANH($C$7*(Z56+'3. Signage Displays'!$D$7)+'3. Signage Displays'!$E$7)+'3. Signage Displays'!$F$7</f>
        <v>45.409680423622547</v>
      </c>
    </row>
    <row r="57" spans="7:27">
      <c r="G57"/>
      <c r="Z57" s="61">
        <v>520</v>
      </c>
      <c r="AA57" s="62">
        <f>'3. Signage Displays'!$B$7*TANH($C$7*(Z57+'3. Signage Displays'!$D$7)+'3. Signage Displays'!$E$7)+'3. Signage Displays'!$F$7</f>
        <v>45.982167379163457</v>
      </c>
    </row>
    <row r="58" spans="7:27">
      <c r="G58"/>
      <c r="Z58" s="61">
        <v>530</v>
      </c>
      <c r="AA58" s="62">
        <f>'3. Signage Displays'!$B$7*TANH($C$7*(Z58+'3. Signage Displays'!$D$7)+'3. Signage Displays'!$E$7)+'3. Signage Displays'!$F$7</f>
        <v>46.55341614781328</v>
      </c>
    </row>
    <row r="59" spans="7:27">
      <c r="G59"/>
      <c r="Z59" s="61">
        <v>540</v>
      </c>
      <c r="AA59" s="62">
        <f>'3. Signage Displays'!$B$7*TANH($C$7*(Z59+'3. Signage Displays'!$D$7)+'3. Signage Displays'!$E$7)+'3. Signage Displays'!$F$7</f>
        <v>47.123402273440512</v>
      </c>
    </row>
    <row r="60" spans="7:27">
      <c r="G60"/>
      <c r="Z60" s="61">
        <v>550</v>
      </c>
      <c r="AA60" s="62">
        <f>'3. Signage Displays'!$B$7*TANH($C$7*(Z60+'3. Signage Displays'!$D$7)+'3. Signage Displays'!$E$7)+'3. Signage Displays'!$F$7</f>
        <v>47.692101533883722</v>
      </c>
    </row>
    <row r="61" spans="7:27">
      <c r="G61"/>
      <c r="Z61" s="61">
        <v>560</v>
      </c>
      <c r="AA61" s="62">
        <f>'3. Signage Displays'!$B$7*TANH($C$7*(Z61+'3. Signage Displays'!$D$7)+'3. Signage Displays'!$E$7)+'3. Signage Displays'!$F$7</f>
        <v>48.259489944619752</v>
      </c>
    </row>
    <row r="62" spans="7:27">
      <c r="G62"/>
      <c r="Z62" s="61">
        <v>570</v>
      </c>
      <c r="AA62" s="62">
        <f>'3. Signage Displays'!$B$7*TANH($C$7*(Z62+'3. Signage Displays'!$D$7)+'3. Signage Displays'!$E$7)+'3. Signage Displays'!$F$7</f>
        <v>48.825543762341638</v>
      </c>
    </row>
    <row r="63" spans="7:27">
      <c r="G63"/>
      <c r="Z63" s="61">
        <v>580</v>
      </c>
      <c r="AA63" s="62">
        <f>'3. Signage Displays'!$B$7*TANH($C$7*(Z63+'3. Signage Displays'!$D$7)+'3. Signage Displays'!$E$7)+'3. Signage Displays'!$F$7</f>
        <v>49.390239488445097</v>
      </c>
    </row>
    <row r="64" spans="7:27">
      <c r="G64"/>
      <c r="Z64" s="61">
        <v>590</v>
      </c>
      <c r="AA64" s="62">
        <f>'3. Signage Displays'!$B$7*TANH($C$7*(Z64+'3. Signage Displays'!$D$7)+'3. Signage Displays'!$E$7)+'3. Signage Displays'!$F$7</f>
        <v>49.953553872423029</v>
      </c>
    </row>
    <row r="65" spans="7:27">
      <c r="G65"/>
      <c r="Z65" s="61">
        <v>600</v>
      </c>
      <c r="AA65" s="62">
        <f>'3. Signage Displays'!$B$7*TANH($C$7*(Z65+'3. Signage Displays'!$D$7)+'3. Signage Displays'!$E$7)+'3. Signage Displays'!$F$7</f>
        <v>50.515463915166947</v>
      </c>
    </row>
    <row r="66" spans="7:27">
      <c r="G66"/>
      <c r="Z66" s="61">
        <v>610</v>
      </c>
      <c r="AA66" s="62">
        <f>'3. Signage Displays'!$B$7*TANH($C$7*(Z66+'3. Signage Displays'!$D$7)+'3. Signage Displays'!$E$7)+'3. Signage Displays'!$F$7</f>
        <v>51.075946872174768</v>
      </c>
    </row>
    <row r="67" spans="7:27">
      <c r="G67"/>
      <c r="Z67" s="61">
        <v>620</v>
      </c>
      <c r="AA67" s="62">
        <f>'3. Signage Displays'!$B$7*TANH($C$7*(Z67+'3. Signage Displays'!$D$7)+'3. Signage Displays'!$E$7)+'3. Signage Displays'!$F$7</f>
        <v>51.634980256664399</v>
      </c>
    </row>
    <row r="68" spans="7:27">
      <c r="G68"/>
      <c r="Z68" s="61">
        <v>630</v>
      </c>
      <c r="AA68" s="62">
        <f>'3. Signage Displays'!$B$7*TANH($C$7*(Z68+'3. Signage Displays'!$D$7)+'3. Signage Displays'!$E$7)+'3. Signage Displays'!$F$7</f>
        <v>52.192541842592163</v>
      </c>
    </row>
    <row r="69" spans="7:27">
      <c r="G69"/>
      <c r="Z69" s="61">
        <v>640</v>
      </c>
      <c r="AA69" s="62">
        <f>'3. Signage Displays'!$B$7*TANH($C$7*(Z69+'3. Signage Displays'!$D$7)+'3. Signage Displays'!$E$7)+'3. Signage Displays'!$F$7</f>
        <v>52.748609667575927</v>
      </c>
    </row>
    <row r="70" spans="7:27">
      <c r="G70"/>
      <c r="Z70" s="61">
        <v>650</v>
      </c>
      <c r="AA70" s="62">
        <f>'3. Signage Displays'!$B$7*TANH($C$7*(Z70+'3. Signage Displays'!$D$7)+'3. Signage Displays'!$E$7)+'3. Signage Displays'!$F$7</f>
        <v>53.303162035722053</v>
      </c>
    </row>
    <row r="71" spans="7:27">
      <c r="G71"/>
      <c r="Z71" s="61">
        <v>660</v>
      </c>
      <c r="AA71" s="62">
        <f>'3. Signage Displays'!$B$7*TANH($C$7*(Z71+'3. Signage Displays'!$D$7)+'3. Signage Displays'!$E$7)+'3. Signage Displays'!$F$7</f>
        <v>53.856177520356098</v>
      </c>
    </row>
    <row r="72" spans="7:27">
      <c r="G72"/>
      <c r="Z72" s="61">
        <v>670</v>
      </c>
      <c r="AA72" s="62">
        <f>'3. Signage Displays'!$B$7*TANH($C$7*(Z72+'3. Signage Displays'!$D$7)+'3. Signage Displays'!$E$7)+'3. Signage Displays'!$F$7</f>
        <v>54.407634966656424</v>
      </c>
    </row>
    <row r="73" spans="7:27">
      <c r="G73"/>
      <c r="Z73" s="61">
        <v>680</v>
      </c>
      <c r="AA73" s="62">
        <f>'3. Signage Displays'!$B$7*TANH($C$7*(Z73+'3. Signage Displays'!$D$7)+'3. Signage Displays'!$E$7)+'3. Signage Displays'!$F$7</f>
        <v>54.95751349419092</v>
      </c>
    </row>
    <row r="74" spans="7:27">
      <c r="G74"/>
      <c r="Z74" s="61">
        <v>690</v>
      </c>
      <c r="AA74" s="62">
        <f>'3. Signage Displays'!$B$7*TANH($C$7*(Z74+'3. Signage Displays'!$D$7)+'3. Signage Displays'!$E$7)+'3. Signage Displays'!$F$7</f>
        <v>55.505792499356069</v>
      </c>
    </row>
    <row r="75" spans="7:27">
      <c r="G75"/>
      <c r="Z75" s="61">
        <v>700</v>
      </c>
      <c r="AA75" s="62">
        <f>'3. Signage Displays'!$B$7*TANH($C$7*(Z75+'3. Signage Displays'!$D$7)+'3. Signage Displays'!$E$7)+'3. Signage Displays'!$F$7</f>
        <v>56.052451657718507</v>
      </c>
    </row>
    <row r="76" spans="7:27">
      <c r="G76"/>
      <c r="Z76" s="61">
        <v>710</v>
      </c>
      <c r="AA76" s="62">
        <f>'3. Signage Displays'!$B$7*TANH($C$7*(Z76+'3. Signage Displays'!$D$7)+'3. Signage Displays'!$E$7)+'3. Signage Displays'!$F$7</f>
        <v>56.59747092625868</v>
      </c>
    </row>
    <row r="77" spans="7:27">
      <c r="G77"/>
      <c r="Z77" s="61">
        <v>720</v>
      </c>
      <c r="AA77" s="62">
        <f>'3. Signage Displays'!$B$7*TANH($C$7*(Z77+'3. Signage Displays'!$D$7)+'3. Signage Displays'!$E$7)+'3. Signage Displays'!$F$7</f>
        <v>57.140830545516607</v>
      </c>
    </row>
    <row r="78" spans="7:27">
      <c r="G78"/>
      <c r="Z78" s="61">
        <v>730</v>
      </c>
      <c r="AA78" s="62">
        <f>'3. Signage Displays'!$B$7*TANH($C$7*(Z78+'3. Signage Displays'!$D$7)+'3. Signage Displays'!$E$7)+'3. Signage Displays'!$F$7</f>
        <v>57.682511041639707</v>
      </c>
    </row>
    <row r="79" spans="7:27">
      <c r="G79"/>
      <c r="Z79" s="61">
        <v>740</v>
      </c>
      <c r="AA79" s="62">
        <f>'3. Signage Displays'!$B$7*TANH($C$7*(Z79+'3. Signage Displays'!$D$7)+'3. Signage Displays'!$E$7)+'3. Signage Displays'!$F$7</f>
        <v>58.222493228332489</v>
      </c>
    </row>
    <row r="80" spans="7:27">
      <c r="G80"/>
      <c r="Z80" s="61">
        <v>750</v>
      </c>
      <c r="AA80" s="62">
        <f>'3. Signage Displays'!$B$7*TANH($C$7*(Z80+'3. Signage Displays'!$D$7)+'3. Signage Displays'!$E$7)+'3. Signage Displays'!$F$7</f>
        <v>58.76075820870858</v>
      </c>
    </row>
    <row r="81" spans="7:27">
      <c r="G81"/>
      <c r="Z81" s="61">
        <v>760</v>
      </c>
      <c r="AA81" s="62">
        <f>'3. Signage Displays'!$B$7*TANH($C$7*(Z81+'3. Signage Displays'!$D$7)+'3. Signage Displays'!$E$7)+'3. Signage Displays'!$F$7</f>
        <v>59.29728737704464</v>
      </c>
    </row>
    <row r="82" spans="7:27">
      <c r="G82"/>
      <c r="Z82" s="61">
        <v>770</v>
      </c>
      <c r="AA82" s="62">
        <f>'3. Signage Displays'!$B$7*TANH($C$7*(Z82+'3. Signage Displays'!$D$7)+'3. Signage Displays'!$E$7)+'3. Signage Displays'!$F$7</f>
        <v>59.832062420436856</v>
      </c>
    </row>
    <row r="83" spans="7:27">
      <c r="G83"/>
      <c r="Z83" s="61">
        <v>780</v>
      </c>
      <c r="AA83" s="62">
        <f>'3. Signage Displays'!$B$7*TANH($C$7*(Z83+'3. Signage Displays'!$D$7)+'3. Signage Displays'!$E$7)+'3. Signage Displays'!$F$7</f>
        <v>60.365065320359875</v>
      </c>
    </row>
    <row r="84" spans="7:27">
      <c r="G84"/>
      <c r="Z84" s="61">
        <v>790</v>
      </c>
      <c r="AA84" s="62">
        <f>'3. Signage Displays'!$B$7*TANH($C$7*(Z84+'3. Signage Displays'!$D$7)+'3. Signage Displays'!$E$7)+'3. Signage Displays'!$F$7</f>
        <v>60.896278354128462</v>
      </c>
    </row>
    <row r="85" spans="7:27">
      <c r="G85"/>
      <c r="Z85" s="61">
        <v>800</v>
      </c>
      <c r="AA85" s="62">
        <f>'3. Signage Displays'!$B$7*TANH($C$7*(Z85+'3. Signage Displays'!$D$7)+'3. Signage Displays'!$E$7)+'3. Signage Displays'!$F$7</f>
        <v>61.425684096262501</v>
      </c>
    </row>
    <row r="86" spans="7:27">
      <c r="G86"/>
      <c r="Z86" s="61">
        <v>810</v>
      </c>
      <c r="AA86" s="62">
        <f>'3. Signage Displays'!$B$7*TANH($C$7*(Z86+'3. Signage Displays'!$D$7)+'3. Signage Displays'!$E$7)+'3. Signage Displays'!$F$7</f>
        <v>61.95326541975524</v>
      </c>
    </row>
    <row r="87" spans="7:27">
      <c r="G87"/>
      <c r="Z87" s="61">
        <v>820</v>
      </c>
      <c r="AA87" s="62">
        <f>'3. Signage Displays'!$B$7*TANH($C$7*(Z87+'3. Signage Displays'!$D$7)+'3. Signage Displays'!$E$7)+'3. Signage Displays'!$F$7</f>
        <v>62.479005497245517</v>
      </c>
    </row>
    <row r="88" spans="7:27">
      <c r="G88"/>
      <c r="Z88" s="61">
        <v>830</v>
      </c>
      <c r="AA88" s="62">
        <f>'3. Signage Displays'!$B$7*TANH($C$7*(Z88+'3. Signage Displays'!$D$7)+'3. Signage Displays'!$E$7)+'3. Signage Displays'!$F$7</f>
        <v>63.002887802094314</v>
      </c>
    </row>
    <row r="89" spans="7:27">
      <c r="G89"/>
      <c r="Z89" s="61">
        <v>840</v>
      </c>
      <c r="AA89" s="62">
        <f>'3. Signage Displays'!$B$7*TANH($C$7*(Z89+'3. Signage Displays'!$D$7)+'3. Signage Displays'!$E$7)+'3. Signage Displays'!$F$7</f>
        <v>63.524896109366132</v>
      </c>
    </row>
    <row r="90" spans="7:27">
      <c r="G90"/>
      <c r="Z90" s="61">
        <v>850</v>
      </c>
      <c r="AA90" s="62">
        <f>'3. Signage Displays'!$B$7*TANH($C$7*(Z90+'3. Signage Displays'!$D$7)+'3. Signage Displays'!$E$7)+'3. Signage Displays'!$F$7</f>
        <v>64.045014496715737</v>
      </c>
    </row>
    <row r="91" spans="7:27">
      <c r="G91"/>
      <c r="Z91" s="61">
        <v>860</v>
      </c>
      <c r="AA91" s="62">
        <f>'3. Signage Displays'!$B$7*TANH($C$7*(Z91+'3. Signage Displays'!$D$7)+'3. Signage Displays'!$E$7)+'3. Signage Displays'!$F$7</f>
        <v>64.563227345180934</v>
      </c>
    </row>
    <row r="92" spans="7:27">
      <c r="G92"/>
      <c r="Z92" s="61">
        <v>870</v>
      </c>
      <c r="AA92" s="62">
        <f>'3. Signage Displays'!$B$7*TANH($C$7*(Z92+'3. Signage Displays'!$D$7)+'3. Signage Displays'!$E$7)+'3. Signage Displays'!$F$7</f>
        <v>65.079519339881699</v>
      </c>
    </row>
    <row r="93" spans="7:27">
      <c r="G93"/>
      <c r="Z93" s="61">
        <v>880</v>
      </c>
      <c r="AA93" s="62">
        <f>'3. Signage Displays'!$B$7*TANH($C$7*(Z93+'3. Signage Displays'!$D$7)+'3. Signage Displays'!$E$7)+'3. Signage Displays'!$F$7</f>
        <v>65.593875470626983</v>
      </c>
    </row>
    <row r="94" spans="7:27">
      <c r="G94"/>
      <c r="Z94" s="61">
        <v>890</v>
      </c>
      <c r="AA94" s="62">
        <f>'3. Signage Displays'!$B$7*TANH($C$7*(Z94+'3. Signage Displays'!$D$7)+'3. Signage Displays'!$E$7)+'3. Signage Displays'!$F$7</f>
        <v>66.106281032429166</v>
      </c>
    </row>
    <row r="95" spans="7:27">
      <c r="G95"/>
      <c r="Z95" s="61">
        <v>900</v>
      </c>
      <c r="AA95" s="62">
        <f>'3. Signage Displays'!$B$7*TANH($C$7*(Z95+'3. Signage Displays'!$D$7)+'3. Signage Displays'!$E$7)+'3. Signage Displays'!$F$7</f>
        <v>66.616721625927312</v>
      </c>
    </row>
    <row r="96" spans="7:27">
      <c r="G96"/>
      <c r="Z96" s="61">
        <v>910</v>
      </c>
      <c r="AA96" s="62">
        <f>'3. Signage Displays'!$B$7*TANH($C$7*(Z96+'3. Signage Displays'!$D$7)+'3. Signage Displays'!$E$7)+'3. Signage Displays'!$F$7</f>
        <v>67.125183157720187</v>
      </c>
    </row>
    <row r="97" spans="7:27">
      <c r="G97"/>
      <c r="Z97" s="61">
        <v>920</v>
      </c>
      <c r="AA97" s="62">
        <f>'3. Signage Displays'!$B$7*TANH($C$7*(Z97+'3. Signage Displays'!$D$7)+'3. Signage Displays'!$E$7)+'3. Signage Displays'!$F$7</f>
        <v>67.631651840609308</v>
      </c>
    </row>
    <row r="98" spans="7:27">
      <c r="Z98" s="61">
        <v>930</v>
      </c>
      <c r="AA98" s="62">
        <f>'3. Signage Displays'!$B$7*TANH($C$7*(Z98+'3. Signage Displays'!$D$7)+'3. Signage Displays'!$E$7)+'3. Signage Displays'!$F$7</f>
        <v>68.136114193753514</v>
      </c>
    </row>
    <row r="99" spans="7:27">
      <c r="Z99" s="61">
        <v>940</v>
      </c>
      <c r="AA99" s="62">
        <f>'3. Signage Displays'!$B$7*TANH($C$7*(Z99+'3. Signage Displays'!$D$7)+'3. Signage Displays'!$E$7)+'3. Signage Displays'!$F$7</f>
        <v>68.638557042735556</v>
      </c>
    </row>
    <row r="100" spans="7:27">
      <c r="Z100" s="61">
        <v>950</v>
      </c>
      <c r="AA100" s="62">
        <f>'3. Signage Displays'!$B$7*TANH($C$7*(Z100+'3. Signage Displays'!$D$7)+'3. Signage Displays'!$E$7)+'3. Signage Displays'!$F$7</f>
        <v>69.138967519541865</v>
      </c>
    </row>
    <row r="101" spans="7:27">
      <c r="Z101" s="61">
        <v>960</v>
      </c>
      <c r="AA101" s="62">
        <f>'3. Signage Displays'!$B$7*TANH($C$7*(Z101+'3. Signage Displays'!$D$7)+'3. Signage Displays'!$E$7)+'3. Signage Displays'!$F$7</f>
        <v>69.637333062456207</v>
      </c>
    </row>
    <row r="102" spans="7:27">
      <c r="Z102" s="61">
        <v>970</v>
      </c>
      <c r="AA102" s="62">
        <f>'3. Signage Displays'!$B$7*TANH($C$7*(Z102+'3. Signage Displays'!$D$7)+'3. Signage Displays'!$E$7)+'3. Signage Displays'!$F$7</f>
        <v>70.133641415868794</v>
      </c>
    </row>
    <row r="103" spans="7:27">
      <c r="Z103" s="61">
        <v>980</v>
      </c>
      <c r="AA103" s="62">
        <f>'3. Signage Displays'!$B$7*TANH($C$7*(Z103+'3. Signage Displays'!$D$7)+'3. Signage Displays'!$E$7)+'3. Signage Displays'!$F$7</f>
        <v>70.627880630000945</v>
      </c>
    </row>
    <row r="104" spans="7:27">
      <c r="Z104" s="61">
        <v>990</v>
      </c>
      <c r="AA104" s="62">
        <f>'3. Signage Displays'!$B$7*TANH($C$7*(Z104+'3. Signage Displays'!$D$7)+'3. Signage Displays'!$E$7)+'3. Signage Displays'!$F$7</f>
        <v>71.120039060547597</v>
      </c>
    </row>
    <row r="105" spans="7:27">
      <c r="Z105" s="61">
        <v>1000</v>
      </c>
      <c r="AA105" s="62">
        <f>'3. Signage Displays'!$B$7*TANH($C$7*(Z105+'3. Signage Displays'!$D$7)+'3. Signage Displays'!$E$7)+'3. Signage Displays'!$F$7</f>
        <v>71.610105368237527</v>
      </c>
    </row>
    <row r="106" spans="7:27">
      <c r="Z106" s="61">
        <v>1010</v>
      </c>
      <c r="AA106" s="62">
        <f>'3. Signage Displays'!$B$7*TANH($C$7*(Z106+'3. Signage Displays'!$D$7)+'3. Signage Displays'!$E$7)+'3. Signage Displays'!$F$7</f>
        <v>72.098068518313397</v>
      </c>
    </row>
    <row r="107" spans="7:27">
      <c r="Z107" s="61">
        <v>1020</v>
      </c>
      <c r="AA107" s="62">
        <f>'3. Signage Displays'!$B$7*TANH($C$7*(Z107+'3. Signage Displays'!$D$7)+'3. Signage Displays'!$E$7)+'3. Signage Displays'!$F$7</f>
        <v>72.583917779932122</v>
      </c>
    </row>
    <row r="108" spans="7:27">
      <c r="Z108" s="61">
        <v>1030</v>
      </c>
      <c r="AA108" s="62">
        <f>'3. Signage Displays'!$B$7*TANH($C$7*(Z108+'3. Signage Displays'!$D$7)+'3. Signage Displays'!$E$7)+'3. Signage Displays'!$F$7</f>
        <v>73.067642725487133</v>
      </c>
    </row>
    <row r="109" spans="7:27">
      <c r="Z109" s="61">
        <v>1040</v>
      </c>
      <c r="AA109" s="62">
        <f>'3. Signage Displays'!$B$7*TANH($C$7*(Z109+'3. Signage Displays'!$D$7)+'3. Signage Displays'!$E$7)+'3. Signage Displays'!$F$7</f>
        <v>73.549233229853556</v>
      </c>
    </row>
    <row r="110" spans="7:27">
      <c r="Z110" s="61">
        <v>1050</v>
      </c>
      <c r="AA110" s="62">
        <f>'3. Signage Displays'!$B$7*TANH($C$7*(Z110+'3. Signage Displays'!$D$7)+'3. Signage Displays'!$E$7)+'3. Signage Displays'!$F$7</f>
        <v>74.028679469557545</v>
      </c>
    </row>
    <row r="111" spans="7:27">
      <c r="Z111" s="61">
        <v>1060</v>
      </c>
      <c r="AA111" s="62">
        <f>'3. Signage Displays'!$B$7*TANH($C$7*(Z111+'3. Signage Displays'!$D$7)+'3. Signage Displays'!$E$7)+'3. Signage Displays'!$F$7</f>
        <v>74.505971921871094</v>
      </c>
    </row>
    <row r="112" spans="7:27">
      <c r="Z112" s="61">
        <v>1070</v>
      </c>
      <c r="AA112" s="62">
        <f>'3. Signage Displays'!$B$7*TANH($C$7*(Z112+'3. Signage Displays'!$D$7)+'3. Signage Displays'!$E$7)+'3. Signage Displays'!$F$7</f>
        <v>74.981101363833545</v>
      </c>
    </row>
    <row r="113" spans="26:27">
      <c r="Z113" s="61">
        <v>1080</v>
      </c>
      <c r="AA113" s="62">
        <f>'3. Signage Displays'!$B$7*TANH($C$7*(Z113+'3. Signage Displays'!$D$7)+'3. Signage Displays'!$E$7)+'3. Signage Displays'!$F$7</f>
        <v>75.45405887120117</v>
      </c>
    </row>
    <row r="114" spans="26:27">
      <c r="Z114" s="61">
        <v>1090</v>
      </c>
      <c r="AA114" s="62">
        <f>'3. Signage Displays'!$B$7*TANH($C$7*(Z114+'3. Signage Displays'!$D$7)+'3. Signage Displays'!$E$7)+'3. Signage Displays'!$F$7</f>
        <v>75.9248358173258</v>
      </c>
    </row>
    <row r="115" spans="26:27">
      <c r="Z115" s="61">
        <v>1100</v>
      </c>
      <c r="AA115" s="62">
        <f>'3. Signage Displays'!$B$7*TANH($C$7*(Z115+'3. Signage Displays'!$D$7)+'3. Signage Displays'!$E$7)+'3. Signage Displays'!$F$7</f>
        <v>76.393423871964515</v>
      </c>
    </row>
    <row r="116" spans="26:27">
      <c r="Z116" s="61">
        <v>1110</v>
      </c>
      <c r="AA116" s="62">
        <f>'3. Signage Displays'!$B$7*TANH($C$7*(Z116+'3. Signage Displays'!$D$7)+'3. Signage Displays'!$E$7)+'3. Signage Displays'!$F$7</f>
        <v>76.859815000020859</v>
      </c>
    </row>
    <row r="117" spans="26:27">
      <c r="Z117" s="61">
        <v>1120</v>
      </c>
      <c r="AA117" s="62">
        <f>'3. Signage Displays'!$B$7*TANH($C$7*(Z117+'3. Signage Displays'!$D$7)+'3. Signage Displays'!$E$7)+'3. Signage Displays'!$F$7</f>
        <v>77.324001460219762</v>
      </c>
    </row>
    <row r="118" spans="26:27">
      <c r="Z118" s="61">
        <v>1130</v>
      </c>
      <c r="AA118" s="62">
        <f>'3. Signage Displays'!$B$7*TANH($C$7*(Z118+'3. Signage Displays'!$D$7)+'3. Signage Displays'!$E$7)+'3. Signage Displays'!$F$7</f>
        <v>77.785975803716966</v>
      </c>
    </row>
    <row r="119" spans="26:27">
      <c r="Z119" s="61">
        <v>1140</v>
      </c>
      <c r="AA119" s="62">
        <f>'3. Signage Displays'!$B$7*TANH($C$7*(Z119+'3. Signage Displays'!$D$7)+'3. Signage Displays'!$E$7)+'3. Signage Displays'!$F$7</f>
        <v>78.245730872644586</v>
      </c>
    </row>
    <row r="120" spans="26:27">
      <c r="Z120" s="61">
        <v>1150</v>
      </c>
      <c r="AA120" s="62">
        <f>'3. Signage Displays'!$B$7*TANH($C$7*(Z120+'3. Signage Displays'!$D$7)+'3. Signage Displays'!$E$7)+'3. Signage Displays'!$F$7</f>
        <v>78.703259798594232</v>
      </c>
    </row>
    <row r="121" spans="26:27">
      <c r="Z121" s="61">
        <v>1160</v>
      </c>
      <c r="AA121" s="62">
        <f>'3. Signage Displays'!$B$7*TANH($C$7*(Z121+'3. Signage Displays'!$D$7)+'3. Signage Displays'!$E$7)+'3. Signage Displays'!$F$7</f>
        <v>79.158556001038932</v>
      </c>
    </row>
    <row r="122" spans="26:27">
      <c r="Z122" s="61">
        <v>1170</v>
      </c>
      <c r="AA122" s="62">
        <f>'3. Signage Displays'!$B$7*TANH($C$7*(Z122+'3. Signage Displays'!$D$7)+'3. Signage Displays'!$E$7)+'3. Signage Displays'!$F$7</f>
        <v>79.611613185695433</v>
      </c>
    </row>
    <row r="123" spans="26:27">
      <c r="Z123" s="61">
        <v>1180</v>
      </c>
      <c r="AA123" s="62">
        <f>'3. Signage Displays'!$B$7*TANH($C$7*(Z123+'3. Signage Displays'!$D$7)+'3. Signage Displays'!$E$7)+'3. Signage Displays'!$F$7</f>
        <v>80.06242534282822</v>
      </c>
    </row>
    <row r="124" spans="26:27">
      <c r="Z124" s="61">
        <v>1190</v>
      </c>
      <c r="AA124" s="62">
        <f>'3. Signage Displays'!$B$7*TANH($C$7*(Z124+'3. Signage Displays'!$D$7)+'3. Signage Displays'!$E$7)+'3. Signage Displays'!$F$7</f>
        <v>80.510986745496837</v>
      </c>
    </row>
    <row r="125" spans="26:27">
      <c r="Z125" s="61">
        <v>1200</v>
      </c>
      <c r="AA125" s="62">
        <f>'3. Signage Displays'!$B$7*TANH($C$7*(Z125+'3. Signage Displays'!$D$7)+'3. Signage Displays'!$E$7)+'3. Signage Displays'!$F$7</f>
        <v>80.957291947747535</v>
      </c>
    </row>
    <row r="126" spans="26:27">
      <c r="Z126" s="61">
        <v>1210</v>
      </c>
      <c r="AA126" s="62">
        <f>'3. Signage Displays'!$B$7*TANH($C$7*(Z126+'3. Signage Displays'!$D$7)+'3. Signage Displays'!$E$7)+'3. Signage Displays'!$F$7</f>
        <v>81.401335782751289</v>
      </c>
    </row>
    <row r="127" spans="26:27">
      <c r="Z127" s="61">
        <v>1220</v>
      </c>
      <c r="AA127" s="62">
        <f>'3. Signage Displays'!$B$7*TANH($C$7*(Z127+'3. Signage Displays'!$D$7)+'3. Signage Displays'!$E$7)+'3. Signage Displays'!$F$7</f>
        <v>81.843113360889163</v>
      </c>
    </row>
    <row r="128" spans="26:27">
      <c r="Z128" s="61">
        <v>1230</v>
      </c>
      <c r="AA128" s="62">
        <f>'3. Signage Displays'!$B$7*TANH($C$7*(Z128+'3. Signage Displays'!$D$7)+'3. Signage Displays'!$E$7)+'3. Signage Displays'!$F$7</f>
        <v>82.282620067786667</v>
      </c>
    </row>
    <row r="129" spans="26:27">
      <c r="Z129" s="61">
        <v>1240</v>
      </c>
      <c r="AA129" s="62">
        <f>'3. Signage Displays'!$B$7*TANH($C$7*(Z129+'3. Signage Displays'!$D$7)+'3. Signage Displays'!$E$7)+'3. Signage Displays'!$F$7</f>
        <v>82.719851562298516</v>
      </c>
    </row>
    <row r="130" spans="26:27">
      <c r="Z130" s="61">
        <v>1250</v>
      </c>
      <c r="AA130" s="62">
        <f>'3. Signage Displays'!$B$7*TANH($C$7*(Z130+'3. Signage Displays'!$D$7)+'3. Signage Displays'!$E$7)+'3. Signage Displays'!$F$7</f>
        <v>83.154803774445298</v>
      </c>
    </row>
    <row r="131" spans="26:27">
      <c r="Z131" s="61">
        <v>1260</v>
      </c>
      <c r="AA131" s="62">
        <f>'3. Signage Displays'!$B$7*TANH($C$7*(Z131+'3. Signage Displays'!$D$7)+'3. Signage Displays'!$E$7)+'3. Signage Displays'!$F$7</f>
        <v>83.587472903303535</v>
      </c>
    </row>
    <row r="132" spans="26:27">
      <c r="Z132" s="61">
        <v>1270</v>
      </c>
      <c r="AA132" s="62">
        <f>'3. Signage Displays'!$B$7*TANH($C$7*(Z132+'3. Signage Displays'!$D$7)+'3. Signage Displays'!$E$7)+'3. Signage Displays'!$F$7</f>
        <v>84.017855414850288</v>
      </c>
    </row>
    <row r="133" spans="26:27">
      <c r="Z133" s="61">
        <v>1280</v>
      </c>
      <c r="AA133" s="62">
        <f>'3. Signage Displays'!$B$7*TANH($C$7*(Z133+'3. Signage Displays'!$D$7)+'3. Signage Displays'!$E$7)+'3. Signage Displays'!$F$7</f>
        <v>84.445948039764232</v>
      </c>
    </row>
    <row r="134" spans="26:27">
      <c r="Z134" s="61">
        <v>1290</v>
      </c>
      <c r="AA134" s="62">
        <f>'3. Signage Displays'!$B$7*TANH($C$7*(Z134+'3. Signage Displays'!$D$7)+'3. Signage Displays'!$E$7)+'3. Signage Displays'!$F$7</f>
        <v>84.871747771184459</v>
      </c>
    </row>
    <row r="135" spans="26:27">
      <c r="Z135" s="61">
        <v>1300</v>
      </c>
      <c r="AA135" s="62">
        <f>'3. Signage Displays'!$B$7*TANH($C$7*(Z135+'3. Signage Displays'!$D$7)+'3. Signage Displays'!$E$7)+'3. Signage Displays'!$F$7</f>
        <v>85.295251862428088</v>
      </c>
    </row>
    <row r="136" spans="26:27">
      <c r="Z136" s="61">
        <v>1310</v>
      </c>
      <c r="AA136" s="62">
        <f>'3. Signage Displays'!$B$7*TANH($C$7*(Z136+'3. Signage Displays'!$D$7)+'3. Signage Displays'!$E$7)+'3. Signage Displays'!$F$7</f>
        <v>85.716457824668922</v>
      </c>
    </row>
    <row r="137" spans="26:27">
      <c r="Z137" s="61">
        <v>1320</v>
      </c>
      <c r="AA137" s="62">
        <f>'3. Signage Displays'!$B$7*TANH($C$7*(Z137+'3. Signage Displays'!$D$7)+'3. Signage Displays'!$E$7)+'3. Signage Displays'!$F$7</f>
        <v>86.135363424577648</v>
      </c>
    </row>
    <row r="138" spans="26:27">
      <c r="Z138" s="61">
        <v>1330</v>
      </c>
      <c r="AA138" s="62">
        <f>'3. Signage Displays'!$B$7*TANH($C$7*(Z138+'3. Signage Displays'!$D$7)+'3. Signage Displays'!$E$7)+'3. Signage Displays'!$F$7</f>
        <v>86.551966681925876</v>
      </c>
    </row>
    <row r="139" spans="26:27">
      <c r="Z139" s="61">
        <v>1340</v>
      </c>
      <c r="AA139" s="62">
        <f>'3. Signage Displays'!$B$7*TANH($C$7*(Z139+'3. Signage Displays'!$D$7)+'3. Signage Displays'!$E$7)+'3. Signage Displays'!$F$7</f>
        <v>86.966265867154931</v>
      </c>
    </row>
    <row r="140" spans="26:27">
      <c r="Z140" s="61">
        <v>1350</v>
      </c>
      <c r="AA140" s="62">
        <f>'3. Signage Displays'!$B$7*TANH($C$7*(Z140+'3. Signage Displays'!$D$7)+'3. Signage Displays'!$E$7)+'3. Signage Displays'!$F$7</f>
        <v>87.378259498910793</v>
      </c>
    </row>
    <row r="141" spans="26:27">
      <c r="Z141" s="61">
        <v>1360</v>
      </c>
      <c r="AA141" s="62">
        <f>'3. Signage Displays'!$B$7*TANH($C$7*(Z141+'3. Signage Displays'!$D$7)+'3. Signage Displays'!$E$7)+'3. Signage Displays'!$F$7</f>
        <v>87.787946341547013</v>
      </c>
    </row>
    <row r="142" spans="26:27">
      <c r="Z142" s="61">
        <v>1370</v>
      </c>
      <c r="AA142" s="62">
        <f>'3. Signage Displays'!$B$7*TANH($C$7*(Z142+'3. Signage Displays'!$D$7)+'3. Signage Displays'!$E$7)+'3. Signage Displays'!$F$7</f>
        <v>88.195325402596524</v>
      </c>
    </row>
    <row r="143" spans="26:27">
      <c r="Z143" s="61">
        <v>1380</v>
      </c>
      <c r="AA143" s="62">
        <f>'3. Signage Displays'!$B$7*TANH($C$7*(Z143+'3. Signage Displays'!$D$7)+'3. Signage Displays'!$E$7)+'3. Signage Displays'!$F$7</f>
        <v>88.600395930214077</v>
      </c>
    </row>
    <row r="144" spans="26:27">
      <c r="Z144" s="61">
        <v>1390</v>
      </c>
      <c r="AA144" s="62">
        <f>'3. Signage Displays'!$B$7*TANH($C$7*(Z144+'3. Signage Displays'!$D$7)+'3. Signage Displays'!$E$7)+'3. Signage Displays'!$F$7</f>
        <v>89.003157410590603</v>
      </c>
    </row>
    <row r="145" spans="26:27">
      <c r="Z145" s="61">
        <v>1400</v>
      </c>
      <c r="AA145" s="62">
        <f>'3. Signage Displays'!$B$7*TANH($C$7*(Z145+'3. Signage Displays'!$D$7)+'3. Signage Displays'!$E$7)+'3. Signage Displays'!$F$7</f>
        <v>89.403609565340687</v>
      </c>
    </row>
    <row r="146" spans="26:27">
      <c r="Z146" s="61">
        <v>1410</v>
      </c>
      <c r="AA146" s="62">
        <f>'3. Signage Displays'!$B$7*TANH($C$7*(Z146+'3. Signage Displays'!$D$7)+'3. Signage Displays'!$E$7)+'3. Signage Displays'!$F$7</f>
        <v>89.80175234886481</v>
      </c>
    </row>
    <row r="147" spans="26:27">
      <c r="Z147" s="61">
        <v>1420</v>
      </c>
      <c r="AA147" s="62">
        <f>'3. Signage Displays'!$B$7*TANH($C$7*(Z147+'3. Signage Displays'!$D$7)+'3. Signage Displays'!$E$7)+'3. Signage Displays'!$F$7</f>
        <v>90.197585945687464</v>
      </c>
    </row>
    <row r="148" spans="26:27">
      <c r="Z148" s="61">
        <v>1430</v>
      </c>
      <c r="AA148" s="62">
        <f>'3. Signage Displays'!$B$7*TANH($C$7*(Z148+'3. Signage Displays'!$D$7)+'3. Signage Displays'!$E$7)+'3. Signage Displays'!$F$7</f>
        <v>90.591110767772662</v>
      </c>
    </row>
    <row r="149" spans="26:27">
      <c r="Z149" s="61">
        <v>1440</v>
      </c>
      <c r="AA149" s="62">
        <f>'3. Signage Displays'!$B$7*TANH($C$7*(Z149+'3. Signage Displays'!$D$7)+'3. Signage Displays'!$E$7)+'3. Signage Displays'!$F$7</f>
        <v>90.98232745181798</v>
      </c>
    </row>
    <row r="150" spans="26:27">
      <c r="Z150" s="61">
        <v>1450</v>
      </c>
      <c r="AA150" s="62">
        <f>'3. Signage Displays'!$B$7*TANH($C$7*(Z150+'3. Signage Displays'!$D$7)+'3. Signage Displays'!$E$7)+'3. Signage Displays'!$F$7</f>
        <v>91.371236856528697</v>
      </c>
    </row>
    <row r="151" spans="26:27">
      <c r="Z151" s="61">
        <v>1460</v>
      </c>
      <c r="AA151" s="62">
        <f>'3. Signage Displays'!$B$7*TANH($C$7*(Z151+'3. Signage Displays'!$D$7)+'3. Signage Displays'!$E$7)+'3. Signage Displays'!$F$7</f>
        <v>91.757840059872947</v>
      </c>
    </row>
    <row r="152" spans="26:27">
      <c r="Z152" s="61">
        <v>1470</v>
      </c>
      <c r="AA152" s="62">
        <f>'3. Signage Displays'!$B$7*TANH($C$7*(Z152+'3. Signage Displays'!$D$7)+'3. Signage Displays'!$E$7)+'3. Signage Displays'!$F$7</f>
        <v>92.142138356319577</v>
      </c>
    </row>
    <row r="153" spans="26:27">
      <c r="Z153" s="61">
        <v>1480</v>
      </c>
      <c r="AA153" s="62">
        <f>'3. Signage Displays'!$B$7*TANH($C$7*(Z153+'3. Signage Displays'!$D$7)+'3. Signage Displays'!$E$7)+'3. Signage Displays'!$F$7</f>
        <v>92.524133254059635</v>
      </c>
    </row>
    <row r="154" spans="26:27">
      <c r="Z154" s="61">
        <v>1490</v>
      </c>
      <c r="AA154" s="62">
        <f>'3. Signage Displays'!$B$7*TANH($C$7*(Z154+'3. Signage Displays'!$D$7)+'3. Signage Displays'!$E$7)+'3. Signage Displays'!$F$7</f>
        <v>92.903826472213012</v>
      </c>
    </row>
    <row r="155" spans="26:27">
      <c r="Z155" s="61">
        <v>1500</v>
      </c>
      <c r="AA155" s="62">
        <f>'3. Signage Displays'!$B$7*TANH($C$7*(Z155+'3. Signage Displays'!$D$7)+'3. Signage Displays'!$E$7)+'3. Signage Displays'!$F$7</f>
        <v>93.281219938021309</v>
      </c>
    </row>
    <row r="156" spans="26:27">
      <c r="Z156" s="61">
        <v>1510</v>
      </c>
      <c r="AA156" s="62">
        <f>'3. Signage Displays'!$B$7*TANH($C$7*(Z156+'3. Signage Displays'!$D$7)+'3. Signage Displays'!$E$7)+'3. Signage Displays'!$F$7</f>
        <v>93.656315784028081</v>
      </c>
    </row>
    <row r="157" spans="26:27">
      <c r="Z157" s="61">
        <v>1520</v>
      </c>
      <c r="AA157" s="62">
        <f>'3. Signage Displays'!$B$7*TANH($C$7*(Z157+'3. Signage Displays'!$D$7)+'3. Signage Displays'!$E$7)+'3. Signage Displays'!$F$7</f>
        <v>94.0291163452478</v>
      </c>
    </row>
    <row r="158" spans="26:27">
      <c r="Z158" s="61">
        <v>1530</v>
      </c>
      <c r="AA158" s="62">
        <f>'3. Signage Displays'!$B$7*TANH($C$7*(Z158+'3. Signage Displays'!$D$7)+'3. Signage Displays'!$E$7)+'3. Signage Displays'!$F$7</f>
        <v>94.399624156324904</v>
      </c>
    </row>
    <row r="159" spans="26:27">
      <c r="Z159" s="61">
        <v>1540</v>
      </c>
      <c r="AA159" s="62">
        <f>'3. Signage Displays'!$B$7*TANH($C$7*(Z159+'3. Signage Displays'!$D$7)+'3. Signage Displays'!$E$7)+'3. Signage Displays'!$F$7</f>
        <v>94.767841948683326</v>
      </c>
    </row>
    <row r="160" spans="26:27">
      <c r="Z160" s="61">
        <v>1550</v>
      </c>
      <c r="AA160" s="62">
        <f>'3. Signage Displays'!$B$7*TANH($C$7*(Z160+'3. Signage Displays'!$D$7)+'3. Signage Displays'!$E$7)+'3. Signage Displays'!$F$7</f>
        <v>95.133772647668863</v>
      </c>
    </row>
    <row r="161" spans="26:27">
      <c r="Z161" s="61">
        <v>1560</v>
      </c>
      <c r="AA161" s="62">
        <f>'3. Signage Displays'!$B$7*TANH($C$7*(Z161+'3. Signage Displays'!$D$7)+'3. Signage Displays'!$E$7)+'3. Signage Displays'!$F$7</f>
        <v>95.497419369684252</v>
      </c>
    </row>
    <row r="162" spans="26:27">
      <c r="Z162" s="61">
        <v>1570</v>
      </c>
      <c r="AA162" s="62">
        <f>'3. Signage Displays'!$B$7*TANH($C$7*(Z162+'3. Signage Displays'!$D$7)+'3. Signage Displays'!$E$7)+'3. Signage Displays'!$F$7</f>
        <v>95.858785419318977</v>
      </c>
    </row>
    <row r="163" spans="26:27">
      <c r="Z163" s="61">
        <v>1580</v>
      </c>
      <c r="AA163" s="62">
        <f>'3. Signage Displays'!$B$7*TANH($C$7*(Z163+'3. Signage Displays'!$D$7)+'3. Signage Displays'!$E$7)+'3. Signage Displays'!$F$7</f>
        <v>96.217874286474483</v>
      </c>
    </row>
    <row r="164" spans="26:27">
      <c r="Z164" s="61">
        <v>1590</v>
      </c>
      <c r="AA164" s="62">
        <f>'3. Signage Displays'!$B$7*TANH($C$7*(Z164+'3. Signage Displays'!$D$7)+'3. Signage Displays'!$E$7)+'3. Signage Displays'!$F$7</f>
        <v>96.574689643485925</v>
      </c>
    </row>
    <row r="165" spans="26:27">
      <c r="Z165" s="61">
        <v>1600</v>
      </c>
      <c r="AA165" s="62">
        <f>'3. Signage Displays'!$B$7*TANH($C$7*(Z165+'3. Signage Displays'!$D$7)+'3. Signage Displays'!$E$7)+'3. Signage Displays'!$F$7</f>
        <v>96.929235342241569</v>
      </c>
    </row>
    <row r="166" spans="26:27">
      <c r="Z166" s="61">
        <v>1610</v>
      </c>
      <c r="AA166" s="62">
        <f>'3. Signage Displays'!$B$7*TANH($C$7*(Z166+'3. Signage Displays'!$D$7)+'3. Signage Displays'!$E$7)+'3. Signage Displays'!$F$7</f>
        <v>97.281515411300845</v>
      </c>
    </row>
    <row r="167" spans="26:27">
      <c r="Z167" s="61">
        <v>1620</v>
      </c>
      <c r="AA167" s="62">
        <f>'3. Signage Displays'!$B$7*TANH($C$7*(Z167+'3. Signage Displays'!$D$7)+'3. Signage Displays'!$E$7)+'3. Signage Displays'!$F$7</f>
        <v>97.63153405301199</v>
      </c>
    </row>
    <row r="168" spans="26:27">
      <c r="Z168" s="61">
        <v>1630</v>
      </c>
      <c r="AA168" s="62">
        <f>'3. Signage Displays'!$B$7*TANH($C$7*(Z168+'3. Signage Displays'!$D$7)+'3. Signage Displays'!$E$7)+'3. Signage Displays'!$F$7</f>
        <v>97.979295640630454</v>
      </c>
    </row>
    <row r="169" spans="26:27">
      <c r="Z169" s="61">
        <v>1640</v>
      </c>
      <c r="AA169" s="62">
        <f>'3. Signage Displays'!$B$7*TANH($C$7*(Z169+'3. Signage Displays'!$D$7)+'3. Signage Displays'!$E$7)+'3. Signage Displays'!$F$7</f>
        <v>98.324804715438802</v>
      </c>
    </row>
    <row r="170" spans="26:27">
      <c r="Z170" s="61">
        <v>1650</v>
      </c>
      <c r="AA170" s="62">
        <f>'3. Signage Displays'!$B$7*TANH($C$7*(Z170+'3. Signage Displays'!$D$7)+'3. Signage Displays'!$E$7)+'3. Signage Displays'!$F$7</f>
        <v>98.66806598386934</v>
      </c>
    </row>
    <row r="171" spans="26:27">
      <c r="Z171" s="61">
        <v>1660</v>
      </c>
      <c r="AA171" s="62">
        <f>'3. Signage Displays'!$B$7*TANH($C$7*(Z171+'3. Signage Displays'!$D$7)+'3. Signage Displays'!$E$7)+'3. Signage Displays'!$F$7</f>
        <v>99.009084314630115</v>
      </c>
    </row>
    <row r="172" spans="26:27">
      <c r="Z172" s="61">
        <v>1670</v>
      </c>
      <c r="AA172" s="62">
        <f>'3. Signage Displays'!$B$7*TANH($C$7*(Z172+'3. Signage Displays'!$D$7)+'3. Signage Displays'!$E$7)+'3. Signage Displays'!$F$7</f>
        <v>99.3478647358355</v>
      </c>
    </row>
    <row r="173" spans="26:27">
      <c r="Z173" s="61">
        <v>1680</v>
      </c>
      <c r="AA173" s="62">
        <f>'3. Signage Displays'!$B$7*TANH($C$7*(Z173+'3. Signage Displays'!$D$7)+'3. Signage Displays'!$E$7)+'3. Signage Displays'!$F$7</f>
        <v>99.684412432141869</v>
      </c>
    </row>
    <row r="174" spans="26:27">
      <c r="Z174" s="61">
        <v>1690</v>
      </c>
      <c r="AA174" s="62">
        <f>'3. Signage Displays'!$B$7*TANH($C$7*(Z174+'3. Signage Displays'!$D$7)+'3. Signage Displays'!$E$7)+'3. Signage Displays'!$F$7</f>
        <v>100.01873274188968</v>
      </c>
    </row>
    <row r="175" spans="26:27">
      <c r="Z175" s="61">
        <v>1700</v>
      </c>
      <c r="AA175" s="62">
        <f>'3. Signage Displays'!$B$7*TANH($C$7*(Z175+'3. Signage Displays'!$D$7)+'3. Signage Displays'!$E$7)+'3. Signage Displays'!$F$7</f>
        <v>100.3508311542525</v>
      </c>
    </row>
    <row r="176" spans="26:27">
      <c r="Z176" s="61">
        <v>1710</v>
      </c>
      <c r="AA176" s="62">
        <f>'3. Signage Displays'!$B$7*TANH($C$7*(Z176+'3. Signage Displays'!$D$7)+'3. Signage Displays'!$E$7)+'3. Signage Displays'!$F$7</f>
        <v>100.68071330639386</v>
      </c>
    </row>
    <row r="177" spans="26:27">
      <c r="Z177" s="61">
        <v>1720</v>
      </c>
      <c r="AA177" s="62">
        <f>'3. Signage Displays'!$B$7*TANH($C$7*(Z177+'3. Signage Displays'!$D$7)+'3. Signage Displays'!$E$7)+'3. Signage Displays'!$F$7</f>
        <v>101.00838498063297</v>
      </c>
    </row>
    <row r="178" spans="26:27">
      <c r="Z178" s="61">
        <v>1730</v>
      </c>
      <c r="AA178" s="62">
        <f>'3. Signage Displays'!$B$7*TANH($C$7*(Z178+'3. Signage Displays'!$D$7)+'3. Signage Displays'!$E$7)+'3. Signage Displays'!$F$7</f>
        <v>101.33385210161956</v>
      </c>
    </row>
    <row r="179" spans="26:27">
      <c r="Z179" s="61">
        <v>1740</v>
      </c>
      <c r="AA179" s="62">
        <f>'3. Signage Displays'!$B$7*TANH($C$7*(Z179+'3. Signage Displays'!$D$7)+'3. Signage Displays'!$E$7)+'3. Signage Displays'!$F$7</f>
        <v>101.65712073351943</v>
      </c>
    </row>
    <row r="180" spans="26:27">
      <c r="Z180" s="61">
        <v>1750</v>
      </c>
      <c r="AA180" s="62">
        <f>'3. Signage Displays'!$B$7*TANH($C$7*(Z180+'3. Signage Displays'!$D$7)+'3. Signage Displays'!$E$7)+'3. Signage Displays'!$F$7</f>
        <v>101.97819707721062</v>
      </c>
    </row>
    <row r="181" spans="26:27">
      <c r="Z181" s="61">
        <v>1760</v>
      </c>
      <c r="AA181" s="62">
        <f>'3. Signage Displays'!$B$7*TANH($C$7*(Z181+'3. Signage Displays'!$D$7)+'3. Signage Displays'!$E$7)+'3. Signage Displays'!$F$7</f>
        <v>102.29708746749137</v>
      </c>
    </row>
    <row r="182" spans="26:27">
      <c r="Z182" s="61">
        <v>1770</v>
      </c>
      <c r="AA182" s="62">
        <f>'3. Signage Displays'!$B$7*TANH($C$7*(Z182+'3. Signage Displays'!$D$7)+'3. Signage Displays'!$E$7)+'3. Signage Displays'!$F$7</f>
        <v>102.61379837030063</v>
      </c>
    </row>
    <row r="183" spans="26:27">
      <c r="Z183" s="61">
        <v>1780</v>
      </c>
      <c r="AA183" s="62">
        <f>'3. Signage Displays'!$B$7*TANH($C$7*(Z183+'3. Signage Displays'!$D$7)+'3. Signage Displays'!$E$7)+'3. Signage Displays'!$F$7</f>
        <v>102.92833637995167</v>
      </c>
    </row>
    <row r="184" spans="26:27">
      <c r="Z184" s="61">
        <v>1790</v>
      </c>
      <c r="AA184" s="62">
        <f>'3. Signage Displays'!$B$7*TANH($C$7*(Z184+'3. Signage Displays'!$D$7)+'3. Signage Displays'!$E$7)+'3. Signage Displays'!$F$7</f>
        <v>103.24070821637933</v>
      </c>
    </row>
    <row r="185" spans="26:27">
      <c r="Z185" s="61">
        <v>1800</v>
      </c>
      <c r="AA185" s="62">
        <f>'3. Signage Displays'!$B$7*TANH($C$7*(Z185+'3. Signage Displays'!$D$7)+'3. Signage Displays'!$E$7)+'3. Signage Displays'!$F$7</f>
        <v>103.5509207224018</v>
      </c>
    </row>
    <row r="186" spans="26:27">
      <c r="Z186" s="61">
        <v>1810</v>
      </c>
      <c r="AA186" s="62">
        <f>'3. Signage Displays'!$B$7*TANH($C$7*(Z186+'3. Signage Displays'!$D$7)+'3. Signage Displays'!$E$7)+'3. Signage Displays'!$F$7</f>
        <v>103.85898086099745</v>
      </c>
    </row>
    <row r="187" spans="26:27">
      <c r="Z187" s="61">
        <v>1820</v>
      </c>
      <c r="AA187" s="62">
        <f>'3. Signage Displays'!$B$7*TANH($C$7*(Z187+'3. Signage Displays'!$D$7)+'3. Signage Displays'!$E$7)+'3. Signage Displays'!$F$7</f>
        <v>104.16489571259748</v>
      </c>
    </row>
    <row r="188" spans="26:27">
      <c r="Z188" s="61">
        <v>1830</v>
      </c>
      <c r="AA188" s="62">
        <f>'3. Signage Displays'!$B$7*TANH($C$7*(Z188+'3. Signage Displays'!$D$7)+'3. Signage Displays'!$E$7)+'3. Signage Displays'!$F$7</f>
        <v>104.46867247239453</v>
      </c>
    </row>
    <row r="189" spans="26:27">
      <c r="Z189" s="61">
        <v>1840</v>
      </c>
      <c r="AA189" s="62">
        <f>'3. Signage Displays'!$B$7*TANH($C$7*(Z189+'3. Signage Displays'!$D$7)+'3. Signage Displays'!$E$7)+'3. Signage Displays'!$F$7</f>
        <v>104.77031844766823</v>
      </c>
    </row>
    <row r="190" spans="26:27">
      <c r="Z190" s="61">
        <v>1850</v>
      </c>
      <c r="AA190" s="62">
        <f>'3. Signage Displays'!$B$7*TANH($C$7*(Z190+'3. Signage Displays'!$D$7)+'3. Signage Displays'!$E$7)+'3. Signage Displays'!$F$7</f>
        <v>105.06984105512834</v>
      </c>
    </row>
    <row r="191" spans="26:27">
      <c r="Z191" s="61">
        <v>1860</v>
      </c>
      <c r="AA191" s="62">
        <f>'3. Signage Displays'!$B$7*TANH($C$7*(Z191+'3. Signage Displays'!$D$7)+'3. Signage Displays'!$E$7)+'3. Signage Displays'!$F$7</f>
        <v>105.3672478182755</v>
      </c>
    </row>
    <row r="192" spans="26:27">
      <c r="Z192" s="61">
        <v>1870</v>
      </c>
      <c r="AA192" s="62">
        <f>'3. Signage Displays'!$B$7*TANH($C$7*(Z192+'3. Signage Displays'!$D$7)+'3. Signage Displays'!$E$7)+'3. Signage Displays'!$F$7</f>
        <v>105.66254636478061</v>
      </c>
    </row>
    <row r="193" spans="26:27">
      <c r="Z193" s="61">
        <v>1880</v>
      </c>
      <c r="AA193" s="62">
        <f>'3. Signage Displays'!$B$7*TANH($C$7*(Z193+'3. Signage Displays'!$D$7)+'3. Signage Displays'!$E$7)+'3. Signage Displays'!$F$7</f>
        <v>105.95574442388295</v>
      </c>
    </row>
    <row r="194" spans="26:27">
      <c r="Z194" s="61">
        <v>1890</v>
      </c>
      <c r="AA194" s="62">
        <f>'3. Signage Displays'!$B$7*TANH($C$7*(Z194+'3. Signage Displays'!$D$7)+'3. Signage Displays'!$E$7)+'3. Signage Displays'!$F$7</f>
        <v>106.24684982380779</v>
      </c>
    </row>
    <row r="195" spans="26:27">
      <c r="Z195" s="61">
        <v>1900</v>
      </c>
      <c r="AA195" s="62">
        <f>'3. Signage Displays'!$B$7*TANH($C$7*(Z195+'3. Signage Displays'!$D$7)+'3. Signage Displays'!$E$7)+'3. Signage Displays'!$F$7</f>
        <v>106.53587048920399</v>
      </c>
    </row>
    <row r="196" spans="26:27">
      <c r="Z196" s="61">
        <v>1910</v>
      </c>
      <c r="AA196" s="62">
        <f>'3. Signage Displays'!$B$7*TANH($C$7*(Z196+'3. Signage Displays'!$D$7)+'3. Signage Displays'!$E$7)+'3. Signage Displays'!$F$7</f>
        <v>106.82281443860143</v>
      </c>
    </row>
    <row r="197" spans="26:27">
      <c r="Z197" s="61">
        <v>1920</v>
      </c>
      <c r="AA197" s="62">
        <f>'3. Signage Displays'!$B$7*TANH($C$7*(Z197+'3. Signage Displays'!$D$7)+'3. Signage Displays'!$E$7)+'3. Signage Displays'!$F$7</f>
        <v>107.10768978188969</v>
      </c>
    </row>
    <row r="198" spans="26:27">
      <c r="Z198" s="61">
        <v>1930</v>
      </c>
      <c r="AA198" s="62">
        <f>'3. Signage Displays'!$B$7*TANH($C$7*(Z198+'3. Signage Displays'!$D$7)+'3. Signage Displays'!$E$7)+'3. Signage Displays'!$F$7</f>
        <v>107.39050471781738</v>
      </c>
    </row>
    <row r="199" spans="26:27">
      <c r="Z199" s="61">
        <v>1940</v>
      </c>
      <c r="AA199" s="62">
        <f>'3. Signage Displays'!$B$7*TANH($C$7*(Z199+'3. Signage Displays'!$D$7)+'3. Signage Displays'!$E$7)+'3. Signage Displays'!$F$7</f>
        <v>107.67126753151327</v>
      </c>
    </row>
    <row r="200" spans="26:27">
      <c r="Z200" s="61">
        <v>1950</v>
      </c>
      <c r="AA200" s="62">
        <f>'3. Signage Displays'!$B$7*TANH($C$7*(Z200+'3. Signage Displays'!$D$7)+'3. Signage Displays'!$E$7)+'3. Signage Displays'!$F$7</f>
        <v>107.94998659202901</v>
      </c>
    </row>
    <row r="201" spans="26:27">
      <c r="Z201" s="61">
        <v>1960</v>
      </c>
      <c r="AA201" s="62">
        <f>'3. Signage Displays'!$B$7*TANH($C$7*(Z201+'3. Signage Displays'!$D$7)+'3. Signage Displays'!$E$7)+'3. Signage Displays'!$F$7</f>
        <v>108.22667034990432</v>
      </c>
    </row>
    <row r="202" spans="26:27">
      <c r="Z202" s="61">
        <v>1970</v>
      </c>
      <c r="AA202" s="62">
        <f>'3. Signage Displays'!$B$7*TANH($C$7*(Z202+'3. Signage Displays'!$D$7)+'3. Signage Displays'!$E$7)+'3. Signage Displays'!$F$7</f>
        <v>108.50132733475441</v>
      </c>
    </row>
    <row r="203" spans="26:27">
      <c r="Z203" s="61">
        <v>1980</v>
      </c>
      <c r="AA203" s="62">
        <f>'3. Signage Displays'!$B$7*TANH($C$7*(Z203+'3. Signage Displays'!$D$7)+'3. Signage Displays'!$E$7)+'3. Signage Displays'!$F$7</f>
        <v>108.77396615288052</v>
      </c>
    </row>
    <row r="204" spans="26:27">
      <c r="Z204" s="61">
        <v>1990</v>
      </c>
      <c r="AA204" s="62">
        <f>'3. Signage Displays'!$B$7*TANH($C$7*(Z204+'3. Signage Displays'!$D$7)+'3. Signage Displays'!$E$7)+'3. Signage Displays'!$F$7</f>
        <v>109.04459548490343</v>
      </c>
    </row>
    <row r="205" spans="26:27">
      <c r="Z205" s="61">
        <v>2000</v>
      </c>
      <c r="AA205" s="62">
        <f>'3. Signage Displays'!$B$7*TANH($C$7*(Z205+'3. Signage Displays'!$D$7)+'3. Signage Displays'!$E$7)+'3. Signage Displays'!$F$7</f>
        <v>109.31322408342049</v>
      </c>
    </row>
    <row r="206" spans="26:27">
      <c r="Z206" s="61">
        <v>2010</v>
      </c>
      <c r="AA206" s="62">
        <f>'3. Signage Displays'!$B$7*TANH($C$7*(Z206+'3. Signage Displays'!$D$7)+'3. Signage Displays'!$E$7)+'3. Signage Displays'!$F$7</f>
        <v>109.57986077068622</v>
      </c>
    </row>
    <row r="207" spans="26:27">
      <c r="Z207" s="61">
        <v>2020</v>
      </c>
      <c r="AA207" s="62">
        <f>'3. Signage Displays'!$B$7*TANH($C$7*(Z207+'3. Signage Displays'!$D$7)+'3. Signage Displays'!$E$7)+'3. Signage Displays'!$F$7</f>
        <v>109.84451443631704</v>
      </c>
    </row>
    <row r="208" spans="26:27">
      <c r="Z208" s="61">
        <v>2030</v>
      </c>
      <c r="AA208" s="62">
        <f>'3. Signage Displays'!$B$7*TANH($C$7*(Z208+'3. Signage Displays'!$D$7)+'3. Signage Displays'!$E$7)+'3. Signage Displays'!$F$7</f>
        <v>110.10719403502006</v>
      </c>
    </row>
    <row r="209" spans="26:27">
      <c r="Z209" s="61">
        <v>2040</v>
      </c>
      <c r="AA209" s="62">
        <f>'3. Signage Displays'!$B$7*TANH($C$7*(Z209+'3. Signage Displays'!$D$7)+'3. Signage Displays'!$E$7)+'3. Signage Displays'!$F$7</f>
        <v>110.36790858434625</v>
      </c>
    </row>
    <row r="210" spans="26:27">
      <c r="Z210" s="61">
        <v>2050</v>
      </c>
      <c r="AA210" s="62">
        <f>'3. Signage Displays'!$B$7*TANH($C$7*(Z210+'3. Signage Displays'!$D$7)+'3. Signage Displays'!$E$7)+'3. Signage Displays'!$F$7</f>
        <v>110.62666716246828</v>
      </c>
    </row>
    <row r="211" spans="26:27">
      <c r="Z211" s="61">
        <v>2060</v>
      </c>
      <c r="AA211" s="62">
        <f>'3. Signage Displays'!$B$7*TANH($C$7*(Z211+'3. Signage Displays'!$D$7)+'3. Signage Displays'!$E$7)+'3. Signage Displays'!$F$7</f>
        <v>110.88347890598315</v>
      </c>
    </row>
    <row r="212" spans="26:27">
      <c r="Z212" s="61">
        <v>2070</v>
      </c>
      <c r="AA212" s="62">
        <f>'3. Signage Displays'!$B$7*TANH($C$7*(Z212+'3. Signage Displays'!$D$7)+'3. Signage Displays'!$E$7)+'3. Signage Displays'!$F$7</f>
        <v>111.13835300773981</v>
      </c>
    </row>
    <row r="213" spans="26:27">
      <c r="Z213" s="61">
        <v>2080</v>
      </c>
      <c r="AA213" s="62">
        <f>'3. Signage Displays'!$B$7*TANH($C$7*(Z213+'3. Signage Displays'!$D$7)+'3. Signage Displays'!$E$7)+'3. Signage Displays'!$F$7</f>
        <v>111.39129871469179</v>
      </c>
    </row>
    <row r="214" spans="26:27">
      <c r="Z214" s="61">
        <v>2090</v>
      </c>
      <c r="AA214" s="62">
        <f>'3. Signage Displays'!$B$7*TANH($C$7*(Z214+'3. Signage Displays'!$D$7)+'3. Signage Displays'!$E$7)+'3. Signage Displays'!$F$7</f>
        <v>111.64232532577532</v>
      </c>
    </row>
    <row r="215" spans="26:27">
      <c r="Z215" s="61">
        <v>2100</v>
      </c>
      <c r="AA215" s="62">
        <f>'3. Signage Displays'!$B$7*TANH($C$7*(Z215+'3. Signage Displays'!$D$7)+'3. Signage Displays'!$E$7)+'3. Signage Displays'!$F$7</f>
        <v>111.89144218981268</v>
      </c>
    </row>
    <row r="216" spans="26:27">
      <c r="Z216" s="61">
        <v>2110</v>
      </c>
      <c r="AA216" s="62">
        <f>'3. Signage Displays'!$B$7*TANH($C$7*(Z216+'3. Signage Displays'!$D$7)+'3. Signage Displays'!$E$7)+'3. Signage Displays'!$F$7</f>
        <v>112.13865870344124</v>
      </c>
    </row>
    <row r="217" spans="26:27">
      <c r="Z217" s="61">
        <v>2120</v>
      </c>
      <c r="AA217" s="62">
        <f>'3. Signage Displays'!$B$7*TANH($C$7*(Z217+'3. Signage Displays'!$D$7)+'3. Signage Displays'!$E$7)+'3. Signage Displays'!$F$7</f>
        <v>112.38398430906804</v>
      </c>
    </row>
    <row r="218" spans="26:27">
      <c r="Z218" s="61">
        <v>2130</v>
      </c>
      <c r="AA218" s="62">
        <f>'3. Signage Displays'!$B$7*TANH($C$7*(Z218+'3. Signage Displays'!$D$7)+'3. Signage Displays'!$E$7)+'3. Signage Displays'!$F$7</f>
        <v>112.6274284928502</v>
      </c>
    </row>
    <row r="219" spans="26:27">
      <c r="Z219" s="61">
        <v>2140</v>
      </c>
      <c r="AA219" s="62">
        <f>'3. Signage Displays'!$B$7*TANH($C$7*(Z219+'3. Signage Displays'!$D$7)+'3. Signage Displays'!$E$7)+'3. Signage Displays'!$F$7</f>
        <v>112.86900078270104</v>
      </c>
    </row>
    <row r="220" spans="26:27">
      <c r="Z220" s="61">
        <v>2150</v>
      </c>
      <c r="AA220" s="62">
        <f>'3. Signage Displays'!$B$7*TANH($C$7*(Z220+'3. Signage Displays'!$D$7)+'3. Signage Displays'!$E$7)+'3. Signage Displays'!$F$7</f>
        <v>113.10871074632232</v>
      </c>
    </row>
    <row r="221" spans="26:27">
      <c r="Z221" s="61">
        <v>2160</v>
      </c>
      <c r="AA221" s="62">
        <f>'3. Signage Displays'!$B$7*TANH($C$7*(Z221+'3. Signage Displays'!$D$7)+'3. Signage Displays'!$E$7)+'3. Signage Displays'!$F$7</f>
        <v>113.34656798926217</v>
      </c>
    </row>
    <row r="222" spans="26:27">
      <c r="Z222" s="61">
        <v>2170</v>
      </c>
      <c r="AA222" s="62">
        <f>'3. Signage Displays'!$B$7*TANH($C$7*(Z222+'3. Signage Displays'!$D$7)+'3. Signage Displays'!$E$7)+'3. Signage Displays'!$F$7</f>
        <v>113.58258215299928</v>
      </c>
    </row>
    <row r="223" spans="26:27">
      <c r="Z223" s="61">
        <v>2180</v>
      </c>
      <c r="AA223" s="62">
        <f>'3. Signage Displays'!$B$7*TANH($C$7*(Z223+'3. Signage Displays'!$D$7)+'3. Signage Displays'!$E$7)+'3. Signage Displays'!$F$7</f>
        <v>113.81676291305288</v>
      </c>
    </row>
    <row r="224" spans="26:27">
      <c r="Z224" s="61">
        <v>2190</v>
      </c>
      <c r="AA224" s="62">
        <f>'3. Signage Displays'!$B$7*TANH($C$7*(Z224+'3. Signage Displays'!$D$7)+'3. Signage Displays'!$E$7)+'3. Signage Displays'!$F$7</f>
        <v>114.04911997711913</v>
      </c>
    </row>
    <row r="225" spans="26:27">
      <c r="Z225" s="61">
        <v>2200</v>
      </c>
      <c r="AA225" s="62">
        <f>'3. Signage Displays'!$B$7*TANH($C$7*(Z225+'3. Signage Displays'!$D$7)+'3. Signage Displays'!$E$7)+'3. Signage Displays'!$F$7</f>
        <v>114.27966308323325</v>
      </c>
    </row>
    <row r="226" spans="26:27">
      <c r="Z226" s="61">
        <v>2210</v>
      </c>
      <c r="AA226" s="62">
        <f>'3. Signage Displays'!$B$7*TANH($C$7*(Z226+'3. Signage Displays'!$D$7)+'3. Signage Displays'!$E$7)+'3. Signage Displays'!$F$7</f>
        <v>114.50840199795785</v>
      </c>
    </row>
    <row r="227" spans="26:27">
      <c r="Z227" s="61">
        <v>2220</v>
      </c>
      <c r="AA227" s="62">
        <f>'3. Signage Displays'!$B$7*TANH($C$7*(Z227+'3. Signage Displays'!$D$7)+'3. Signage Displays'!$E$7)+'3. Signage Displays'!$F$7</f>
        <v>114.73534651459765</v>
      </c>
    </row>
    <row r="228" spans="26:27">
      <c r="Z228" s="61">
        <v>2230</v>
      </c>
      <c r="AA228" s="62">
        <f>'3. Signage Displays'!$B$7*TANH($C$7*(Z228+'3. Signage Displays'!$D$7)+'3. Signage Displays'!$E$7)+'3. Signage Displays'!$F$7</f>
        <v>114.96050645143968</v>
      </c>
    </row>
    <row r="229" spans="26:27">
      <c r="Z229" s="61">
        <v>2240</v>
      </c>
      <c r="AA229" s="62">
        <f>'3. Signage Displays'!$B$7*TANH($C$7*(Z229+'3. Signage Displays'!$D$7)+'3. Signage Displays'!$E$7)+'3. Signage Displays'!$F$7</f>
        <v>115.18389165002009</v>
      </c>
    </row>
    <row r="230" spans="26:27">
      <c r="Z230" s="61">
        <v>2250</v>
      </c>
      <c r="AA230" s="62">
        <f>'3. Signage Displays'!$B$7*TANH($C$7*(Z230+'3. Signage Displays'!$D$7)+'3. Signage Displays'!$E$7)+'3. Signage Displays'!$F$7</f>
        <v>115.40551197341665</v>
      </c>
    </row>
    <row r="231" spans="26:27">
      <c r="Z231" s="61">
        <v>2260</v>
      </c>
      <c r="AA231" s="62">
        <f>'3. Signage Displays'!$B$7*TANH($C$7*(Z231+'3. Signage Displays'!$D$7)+'3. Signage Displays'!$E$7)+'3. Signage Displays'!$F$7</f>
        <v>115.62537730456722</v>
      </c>
    </row>
    <row r="232" spans="26:27">
      <c r="Z232" s="61">
        <v>2270</v>
      </c>
      <c r="AA232" s="62">
        <f>'3. Signage Displays'!$B$7*TANH($C$7*(Z232+'3. Signage Displays'!$D$7)+'3. Signage Displays'!$E$7)+'3. Signage Displays'!$F$7</f>
        <v>115.84349754461434</v>
      </c>
    </row>
    <row r="233" spans="26:27">
      <c r="Z233" s="61">
        <v>2280</v>
      </c>
      <c r="AA233" s="62">
        <f>'3. Signage Displays'!$B$7*TANH($C$7*(Z233+'3. Signage Displays'!$D$7)+'3. Signage Displays'!$E$7)+'3. Signage Displays'!$F$7</f>
        <v>116.05988261127557</v>
      </c>
    </row>
    <row r="234" spans="26:27">
      <c r="Z234" s="61">
        <v>2290</v>
      </c>
      <c r="AA234" s="62">
        <f>'3. Signage Displays'!$B$7*TANH($C$7*(Z234+'3. Signage Displays'!$D$7)+'3. Signage Displays'!$E$7)+'3. Signage Displays'!$F$7</f>
        <v>116.27454243723936</v>
      </c>
    </row>
    <row r="235" spans="26:27">
      <c r="Z235" s="61">
        <v>2300</v>
      </c>
      <c r="AA235" s="62">
        <f>'3. Signage Displays'!$B$7*TANH($C$7*(Z235+'3. Signage Displays'!$D$7)+'3. Signage Displays'!$E$7)+'3. Signage Displays'!$F$7</f>
        <v>116.48748696858705</v>
      </c>
    </row>
    <row r="236" spans="26:27">
      <c r="Z236" s="61">
        <v>2310</v>
      </c>
      <c r="AA236" s="62">
        <f>'3. Signage Displays'!$B$7*TANH($C$7*(Z236+'3. Signage Displays'!$D$7)+'3. Signage Displays'!$E$7)+'3. Signage Displays'!$F$7</f>
        <v>116.69872616324025</v>
      </c>
    </row>
    <row r="237" spans="26:27">
      <c r="Z237" s="61">
        <v>2320</v>
      </c>
      <c r="AA237" s="62">
        <f>'3. Signage Displays'!$B$7*TANH($C$7*(Z237+'3. Signage Displays'!$D$7)+'3. Signage Displays'!$E$7)+'3. Signage Displays'!$F$7</f>
        <v>116.90826998943373</v>
      </c>
    </row>
    <row r="238" spans="26:27">
      <c r="Z238" s="61">
        <v>2330</v>
      </c>
      <c r="AA238" s="62">
        <f>'3. Signage Displays'!$B$7*TANH($C$7*(Z238+'3. Signage Displays'!$D$7)+'3. Signage Displays'!$E$7)+'3. Signage Displays'!$F$7</f>
        <v>117.11612842421371</v>
      </c>
    </row>
    <row r="239" spans="26:27">
      <c r="Z239" s="61">
        <v>2340</v>
      </c>
      <c r="AA239" s="62">
        <f>'3. Signage Displays'!$B$7*TANH($C$7*(Z239+'3. Signage Displays'!$D$7)+'3. Signage Displays'!$E$7)+'3. Signage Displays'!$F$7</f>
        <v>117.32231145196178</v>
      </c>
    </row>
    <row r="240" spans="26:27">
      <c r="Z240" s="61">
        <v>2350</v>
      </c>
      <c r="AA240" s="62">
        <f>'3. Signage Displays'!$B$7*TANH($C$7*(Z240+'3. Signage Displays'!$D$7)+'3. Signage Displays'!$E$7)+'3. Signage Displays'!$F$7</f>
        <v>117.52682906294342</v>
      </c>
    </row>
    <row r="241" spans="26:27">
      <c r="Z241" s="61">
        <v>2360</v>
      </c>
      <c r="AA241" s="62">
        <f>'3. Signage Displays'!$B$7*TANH($C$7*(Z241+'3. Signage Displays'!$D$7)+'3. Signage Displays'!$E$7)+'3. Signage Displays'!$F$7</f>
        <v>117.72969125188233</v>
      </c>
    </row>
    <row r="242" spans="26:27">
      <c r="Z242" s="61">
        <v>2370</v>
      </c>
      <c r="AA242" s="62">
        <f>'3. Signage Displays'!$B$7*TANH($C$7*(Z242+'3. Signage Displays'!$D$7)+'3. Signage Displays'!$E$7)+'3. Signage Displays'!$F$7</f>
        <v>117.93090801655897</v>
      </c>
    </row>
    <row r="243" spans="26:27">
      <c r="Z243" s="61">
        <v>2380</v>
      </c>
      <c r="AA243" s="62">
        <f>'3. Signage Displays'!$B$7*TANH($C$7*(Z243+'3. Signage Displays'!$D$7)+'3. Signage Displays'!$E$7)+'3. Signage Displays'!$F$7</f>
        <v>118.13048935643454</v>
      </c>
    </row>
    <row r="244" spans="26:27">
      <c r="Z244" s="61">
        <v>2390</v>
      </c>
      <c r="AA244" s="62">
        <f>'3. Signage Displays'!$B$7*TANH($C$7*(Z244+'3. Signage Displays'!$D$7)+'3. Signage Displays'!$E$7)+'3. Signage Displays'!$F$7</f>
        <v>118.32844527129924</v>
      </c>
    </row>
    <row r="245" spans="26:27">
      <c r="Z245" s="61">
        <v>2400</v>
      </c>
      <c r="AA245" s="62">
        <f>'3. Signage Displays'!$B$7*TANH($C$7*(Z245+'3. Signage Displays'!$D$7)+'3. Signage Displays'!$E$7)+'3. Signage Displays'!$F$7</f>
        <v>118.52478575994527</v>
      </c>
    </row>
    <row r="246" spans="26:27">
      <c r="Z246" s="61">
        <v>2410</v>
      </c>
      <c r="AA246" s="62">
        <f>'3. Signage Displays'!$B$7*TANH($C$7*(Z246+'3. Signage Displays'!$D$7)+'3. Signage Displays'!$E$7)+'3. Signage Displays'!$F$7</f>
        <v>118.719520818864</v>
      </c>
    </row>
    <row r="247" spans="26:27">
      <c r="Z247" s="61">
        <v>2420</v>
      </c>
      <c r="AA247" s="62">
        <f>'3. Signage Displays'!$B$7*TANH($C$7*(Z247+'3. Signage Displays'!$D$7)+'3. Signage Displays'!$E$7)+'3. Signage Displays'!$F$7</f>
        <v>118.91266044096771</v>
      </c>
    </row>
    <row r="248" spans="26:27">
      <c r="Z248" s="61">
        <v>2430</v>
      </c>
      <c r="AA248" s="62">
        <f>'3. Signage Displays'!$B$7*TANH($C$7*(Z248+'3. Signage Displays'!$D$7)+'3. Signage Displays'!$E$7)+'3. Signage Displays'!$F$7</f>
        <v>119.10421461433491</v>
      </c>
    </row>
    <row r="249" spans="26:27">
      <c r="Z249" s="61">
        <v>2440</v>
      </c>
      <c r="AA249" s="62">
        <f>'3. Signage Displays'!$B$7*TANH($C$7*(Z249+'3. Signage Displays'!$D$7)+'3. Signage Displays'!$E$7)+'3. Signage Displays'!$F$7</f>
        <v>119.29419332098</v>
      </c>
    </row>
    <row r="250" spans="26:27">
      <c r="Z250" s="61">
        <v>2450</v>
      </c>
      <c r="AA250" s="62">
        <f>'3. Signage Displays'!$B$7*TANH($C$7*(Z250+'3. Signage Displays'!$D$7)+'3. Signage Displays'!$E$7)+'3. Signage Displays'!$F$7</f>
        <v>119.48260653564645</v>
      </c>
    </row>
    <row r="251" spans="26:27">
      <c r="Z251" s="61">
        <v>2460</v>
      </c>
      <c r="AA251" s="62">
        <f>'3. Signage Displays'!$B$7*TANH($C$7*(Z251+'3. Signage Displays'!$D$7)+'3. Signage Displays'!$E$7)+'3. Signage Displays'!$F$7</f>
        <v>119.6694642246234</v>
      </c>
    </row>
    <row r="252" spans="26:27">
      <c r="Z252" s="61">
        <v>2470</v>
      </c>
      <c r="AA252" s="62">
        <f>'3. Signage Displays'!$B$7*TANH($C$7*(Z252+'3. Signage Displays'!$D$7)+'3. Signage Displays'!$E$7)+'3. Signage Displays'!$F$7</f>
        <v>119.85477634458606</v>
      </c>
    </row>
    <row r="253" spans="26:27">
      <c r="Z253" s="61">
        <v>2480</v>
      </c>
      <c r="AA253" s="62">
        <f>'3. Signage Displays'!$B$7*TANH($C$7*(Z253+'3. Signage Displays'!$D$7)+'3. Signage Displays'!$E$7)+'3. Signage Displays'!$F$7</f>
        <v>120.03855284145862</v>
      </c>
    </row>
    <row r="254" spans="26:27">
      <c r="Z254" s="61">
        <v>2490</v>
      </c>
      <c r="AA254" s="62">
        <f>'3. Signage Displays'!$B$7*TANH($C$7*(Z254+'3. Signage Displays'!$D$7)+'3. Signage Displays'!$E$7)+'3. Signage Displays'!$F$7</f>
        <v>120.22080364930093</v>
      </c>
    </row>
    <row r="255" spans="26:27">
      <c r="Z255" s="61">
        <v>2500</v>
      </c>
      <c r="AA255" s="62">
        <f>'3. Signage Displays'!$B$7*TANH($C$7*(Z255+'3. Signage Displays'!$D$7)+'3. Signage Displays'!$E$7)+'3. Signage Displays'!$F$7</f>
        <v>120.40153868921729</v>
      </c>
    </row>
    <row r="256" spans="26:27">
      <c r="Z256" s="61">
        <v>2510</v>
      </c>
      <c r="AA256" s="62">
        <f>'3. Signage Displays'!$B$7*TANH($C$7*(Z256+'3. Signage Displays'!$D$7)+'3. Signage Displays'!$E$7)+'3. Signage Displays'!$F$7</f>
        <v>120.58076786828833</v>
      </c>
    </row>
    <row r="257" spans="26:27">
      <c r="Z257" s="61">
        <v>2520</v>
      </c>
      <c r="AA257" s="62">
        <f>'3. Signage Displays'!$B$7*TANH($C$7*(Z257+'3. Signage Displays'!$D$7)+'3. Signage Displays'!$E$7)+'3. Signage Displays'!$F$7</f>
        <v>120.75850107852503</v>
      </c>
    </row>
    <row r="258" spans="26:27">
      <c r="Z258" s="61">
        <v>2530</v>
      </c>
      <c r="AA258" s="62">
        <f>'3. Signage Displays'!$B$7*TANH($C$7*(Z258+'3. Signage Displays'!$D$7)+'3. Signage Displays'!$E$7)+'3. Signage Displays'!$F$7</f>
        <v>120.93474819584519</v>
      </c>
    </row>
    <row r="259" spans="26:27">
      <c r="Z259" s="61">
        <v>2540</v>
      </c>
      <c r="AA259" s="62">
        <f>'3. Signage Displays'!$B$7*TANH($C$7*(Z259+'3. Signage Displays'!$D$7)+'3. Signage Displays'!$E$7)+'3. Signage Displays'!$F$7</f>
        <v>121.10951907907155</v>
      </c>
    </row>
    <row r="260" spans="26:27">
      <c r="Z260" s="61">
        <v>2550</v>
      </c>
      <c r="AA260" s="62">
        <f>'3. Signage Displays'!$B$7*TANH($C$7*(Z260+'3. Signage Displays'!$D$7)+'3. Signage Displays'!$E$7)+'3. Signage Displays'!$F$7</f>
        <v>121.28282356895208</v>
      </c>
    </row>
    <row r="261" spans="26:27">
      <c r="Z261" s="61">
        <v>2560</v>
      </c>
      <c r="AA261" s="62">
        <f>'3. Signage Displays'!$B$7*TANH($C$7*(Z261+'3. Signage Displays'!$D$7)+'3. Signage Displays'!$E$7)+'3. Signage Displays'!$F$7</f>
        <v>121.45467148720164</v>
      </c>
    </row>
    <row r="262" spans="26:27">
      <c r="Z262" s="61">
        <v>2570</v>
      </c>
      <c r="AA262" s="62">
        <f>'3. Signage Displays'!$B$7*TANH($C$7*(Z262+'3. Signage Displays'!$D$7)+'3. Signage Displays'!$E$7)+'3. Signage Displays'!$F$7</f>
        <v>121.6250726355651</v>
      </c>
    </row>
    <row r="263" spans="26:27">
      <c r="Z263" s="61">
        <v>2580</v>
      </c>
      <c r="AA263" s="62">
        <f>'3. Signage Displays'!$B$7*TANH($C$7*(Z263+'3. Signage Displays'!$D$7)+'3. Signage Displays'!$E$7)+'3. Signage Displays'!$F$7</f>
        <v>121.79403679490154</v>
      </c>
    </row>
    <row r="264" spans="26:27">
      <c r="Z264" s="61">
        <v>2590</v>
      </c>
      <c r="AA264" s="62">
        <f>'3. Signage Displays'!$B$7*TANH($C$7*(Z264+'3. Signage Displays'!$D$7)+'3. Signage Displays'!$E$7)+'3. Signage Displays'!$F$7</f>
        <v>121.96157372428961</v>
      </c>
    </row>
    <row r="265" spans="26:27">
      <c r="Z265" s="61">
        <v>2600</v>
      </c>
      <c r="AA265" s="62">
        <f>'3. Signage Displays'!$B$7*TANH($C$7*(Z265+'3. Signage Displays'!$D$7)+'3. Signage Displays'!$E$7)+'3. Signage Displays'!$F$7</f>
        <v>122.12769316015329</v>
      </c>
    </row>
    <row r="266" spans="26:27">
      <c r="Z266" s="61">
        <v>2610</v>
      </c>
      <c r="AA266" s="62">
        <f>'3. Signage Displays'!$B$7*TANH($C$7*(Z266+'3. Signage Displays'!$D$7)+'3. Signage Displays'!$E$7)+'3. Signage Displays'!$F$7</f>
        <v>122.29240481540833</v>
      </c>
    </row>
    <row r="267" spans="26:27">
      <c r="Z267" s="61">
        <v>2620</v>
      </c>
      <c r="AA267" s="62">
        <f>'3. Signage Displays'!$B$7*TANH($C$7*(Z267+'3. Signage Displays'!$D$7)+'3. Signage Displays'!$E$7)+'3. Signage Displays'!$F$7</f>
        <v>122.45571837862921</v>
      </c>
    </row>
    <row r="268" spans="26:27">
      <c r="Z268" s="61">
        <v>2630</v>
      </c>
      <c r="AA268" s="62">
        <f>'3. Signage Displays'!$B$7*TANH($C$7*(Z268+'3. Signage Displays'!$D$7)+'3. Signage Displays'!$E$7)+'3. Signage Displays'!$F$7</f>
        <v>122.61764351323576</v>
      </c>
    </row>
    <row r="269" spans="26:27">
      <c r="Z269" s="61">
        <v>2640</v>
      </c>
      <c r="AA269" s="62">
        <f>'3. Signage Displays'!$B$7*TANH($C$7*(Z269+'3. Signage Displays'!$D$7)+'3. Signage Displays'!$E$7)+'3. Signage Displays'!$F$7</f>
        <v>122.77818985669967</v>
      </c>
    </row>
    <row r="270" spans="26:27">
      <c r="Z270" s="61">
        <v>2650</v>
      </c>
      <c r="AA270" s="62">
        <f>'3. Signage Displays'!$B$7*TANH($C$7*(Z270+'3. Signage Displays'!$D$7)+'3. Signage Displays'!$E$7)+'3. Signage Displays'!$F$7</f>
        <v>122.93736701977107</v>
      </c>
    </row>
    <row r="271" spans="26:27">
      <c r="Z271" s="61">
        <v>2660</v>
      </c>
      <c r="AA271" s="62">
        <f>'3. Signage Displays'!$B$7*TANH($C$7*(Z271+'3. Signage Displays'!$D$7)+'3. Signage Displays'!$E$7)+'3. Signage Displays'!$F$7</f>
        <v>123.0951845857239</v>
      </c>
    </row>
    <row r="272" spans="26:27">
      <c r="Z272" s="61">
        <v>2670</v>
      </c>
      <c r="AA272" s="62">
        <f>'3. Signage Displays'!$B$7*TANH($C$7*(Z272+'3. Signage Displays'!$D$7)+'3. Signage Displays'!$E$7)+'3. Signage Displays'!$F$7</f>
        <v>123.25165210962079</v>
      </c>
    </row>
    <row r="273" spans="26:27">
      <c r="Z273" s="61">
        <v>2680</v>
      </c>
      <c r="AA273" s="62">
        <f>'3. Signage Displays'!$B$7*TANH($C$7*(Z273+'3. Signage Displays'!$D$7)+'3. Signage Displays'!$E$7)+'3. Signage Displays'!$F$7</f>
        <v>123.40677911759677</v>
      </c>
    </row>
    <row r="274" spans="26:27">
      <c r="Z274" s="61">
        <v>2690</v>
      </c>
      <c r="AA274" s="62">
        <f>'3. Signage Displays'!$B$7*TANH($C$7*(Z274+'3. Signage Displays'!$D$7)+'3. Signage Displays'!$E$7)+'3. Signage Displays'!$F$7</f>
        <v>123.56057510616175</v>
      </c>
    </row>
    <row r="275" spans="26:27">
      <c r="Z275" s="61">
        <v>2700</v>
      </c>
      <c r="AA275" s="62">
        <f>'3. Signage Displays'!$B$7*TANH($C$7*(Z275+'3. Signage Displays'!$D$7)+'3. Signage Displays'!$E$7)+'3. Signage Displays'!$F$7</f>
        <v>123.71304954152133</v>
      </c>
    </row>
    <row r="276" spans="26:27">
      <c r="Z276" s="61">
        <v>2710</v>
      </c>
      <c r="AA276" s="62">
        <f>'3. Signage Displays'!$B$7*TANH($C$7*(Z276+'3. Signage Displays'!$D$7)+'3. Signage Displays'!$E$7)+'3. Signage Displays'!$F$7</f>
        <v>123.86421185891599</v>
      </c>
    </row>
    <row r="277" spans="26:27">
      <c r="Z277" s="61">
        <v>2720</v>
      </c>
      <c r="AA277" s="62">
        <f>'3. Signage Displays'!$B$7*TANH($C$7*(Z277+'3. Signage Displays'!$D$7)+'3. Signage Displays'!$E$7)+'3. Signage Displays'!$F$7</f>
        <v>124.01407146197825</v>
      </c>
    </row>
    <row r="278" spans="26:27">
      <c r="Z278" s="61">
        <v>2730</v>
      </c>
      <c r="AA278" s="62">
        <f>'3. Signage Displays'!$B$7*TANH($C$7*(Z278+'3. Signage Displays'!$D$7)+'3. Signage Displays'!$E$7)+'3. Signage Displays'!$F$7</f>
        <v>124.16263772210748</v>
      </c>
    </row>
    <row r="279" spans="26:27">
      <c r="Z279" s="61">
        <v>2740</v>
      </c>
      <c r="AA279" s="62">
        <f>'3. Signage Displays'!$B$7*TANH($C$7*(Z279+'3. Signage Displays'!$D$7)+'3. Signage Displays'!$E$7)+'3. Signage Displays'!$F$7</f>
        <v>124.30991997786258</v>
      </c>
    </row>
    <row r="280" spans="26:27">
      <c r="Z280" s="61">
        <v>2750</v>
      </c>
      <c r="AA280" s="62">
        <f>'3. Signage Displays'!$B$7*TANH($C$7*(Z280+'3. Signage Displays'!$D$7)+'3. Signage Displays'!$E$7)+'3. Signage Displays'!$F$7</f>
        <v>124.45592753437148</v>
      </c>
    </row>
    <row r="281" spans="26:27">
      <c r="Z281" s="61">
        <v>2760</v>
      </c>
      <c r="AA281" s="62">
        <f>'3. Signage Displays'!$B$7*TANH($C$7*(Z281+'3. Signage Displays'!$D$7)+'3. Signage Displays'!$E$7)+'3. Signage Displays'!$F$7</f>
        <v>124.60066966275825</v>
      </c>
    </row>
    <row r="282" spans="26:27">
      <c r="Z282" s="61">
        <v>2770</v>
      </c>
      <c r="AA282" s="62">
        <f>'3. Signage Displays'!$B$7*TANH($C$7*(Z282+'3. Signage Displays'!$D$7)+'3. Signage Displays'!$E$7)+'3. Signage Displays'!$F$7</f>
        <v>124.74415559958673</v>
      </c>
    </row>
    <row r="283" spans="26:27">
      <c r="Z283" s="61">
        <v>2780</v>
      </c>
      <c r="AA283" s="62">
        <f>'3. Signage Displays'!$B$7*TANH($C$7*(Z283+'3. Signage Displays'!$D$7)+'3. Signage Displays'!$E$7)+'3. Signage Displays'!$F$7</f>
        <v>124.88639454632084</v>
      </c>
    </row>
    <row r="284" spans="26:27">
      <c r="Z284" s="61">
        <v>2790</v>
      </c>
      <c r="AA284" s="62">
        <f>'3. Signage Displays'!$B$7*TANH($C$7*(Z284+'3. Signage Displays'!$D$7)+'3. Signage Displays'!$E$7)+'3. Signage Displays'!$F$7</f>
        <v>125.02739566880135</v>
      </c>
    </row>
    <row r="285" spans="26:27">
      <c r="Z285" s="61">
        <v>2800</v>
      </c>
      <c r="AA285" s="62">
        <f>'3. Signage Displays'!$B$7*TANH($C$7*(Z285+'3. Signage Displays'!$D$7)+'3. Signage Displays'!$E$7)+'3. Signage Displays'!$F$7</f>
        <v>125.16716809673875</v>
      </c>
    </row>
    <row r="286" spans="26:27">
      <c r="Z286" s="61">
        <v>2810</v>
      </c>
      <c r="AA286" s="62">
        <f>'3. Signage Displays'!$B$7*TANH($C$7*(Z286+'3. Signage Displays'!$D$7)+'3. Signage Displays'!$E$7)+'3. Signage Displays'!$F$7</f>
        <v>125.30572092322208</v>
      </c>
    </row>
    <row r="287" spans="26:27">
      <c r="Z287" s="61">
        <v>2820</v>
      </c>
      <c r="AA287" s="62">
        <f>'3. Signage Displays'!$B$7*TANH($C$7*(Z287+'3. Signage Displays'!$D$7)+'3. Signage Displays'!$E$7)+'3. Signage Displays'!$F$7</f>
        <v>125.44306320424347</v>
      </c>
    </row>
    <row r="288" spans="26:27">
      <c r="Z288" s="61">
        <v>2830</v>
      </c>
      <c r="AA288" s="62">
        <f>'3. Signage Displays'!$B$7*TANH($C$7*(Z288+'3. Signage Displays'!$D$7)+'3. Signage Displays'!$E$7)+'3. Signage Displays'!$F$7</f>
        <v>125.57920395823818</v>
      </c>
    </row>
    <row r="289" spans="26:27">
      <c r="Z289" s="61">
        <v>2840</v>
      </c>
      <c r="AA289" s="62">
        <f>'3. Signage Displays'!$B$7*TANH($C$7*(Z289+'3. Signage Displays'!$D$7)+'3. Signage Displays'!$E$7)+'3. Signage Displays'!$F$7</f>
        <v>125.71415216563963</v>
      </c>
    </row>
    <row r="290" spans="26:27">
      <c r="Z290" s="61">
        <v>2850</v>
      </c>
      <c r="AA290" s="62">
        <f>'3. Signage Displays'!$B$7*TANH($C$7*(Z290+'3. Signage Displays'!$D$7)+'3. Signage Displays'!$E$7)+'3. Signage Displays'!$F$7</f>
        <v>125.84791676844998</v>
      </c>
    </row>
    <row r="291" spans="26:27">
      <c r="Z291" s="61">
        <v>2860</v>
      </c>
      <c r="AA291" s="62">
        <f>'3. Signage Displays'!$B$7*TANH($C$7*(Z291+'3. Signage Displays'!$D$7)+'3. Signage Displays'!$E$7)+'3. Signage Displays'!$F$7</f>
        <v>125.9805066698249</v>
      </c>
    </row>
    <row r="292" spans="26:27">
      <c r="Z292" s="61">
        <v>2870</v>
      </c>
      <c r="AA292" s="62">
        <f>'3. Signage Displays'!$B$7*TANH($C$7*(Z292+'3. Signage Displays'!$D$7)+'3. Signage Displays'!$E$7)+'3. Signage Displays'!$F$7</f>
        <v>126.11193073367335</v>
      </c>
    </row>
    <row r="293" spans="26:27">
      <c r="Z293" s="61">
        <v>2880</v>
      </c>
      <c r="AA293" s="62">
        <f>'3. Signage Displays'!$B$7*TANH($C$7*(Z293+'3. Signage Displays'!$D$7)+'3. Signage Displays'!$E$7)+'3. Signage Displays'!$F$7</f>
        <v>126.2421977842715</v>
      </c>
    </row>
    <row r="294" spans="26:27">
      <c r="Z294" s="61">
        <v>2890</v>
      </c>
      <c r="AA294" s="62">
        <f>'3. Signage Displays'!$B$7*TANH($C$7*(Z294+'3. Signage Displays'!$D$7)+'3. Signage Displays'!$E$7)+'3. Signage Displays'!$F$7</f>
        <v>126.37131660589075</v>
      </c>
    </row>
    <row r="295" spans="26:27">
      <c r="Z295" s="61">
        <v>2900</v>
      </c>
      <c r="AA295" s="62">
        <f>'3. Signage Displays'!$B$7*TANH($C$7*(Z295+'3. Signage Displays'!$D$7)+'3. Signage Displays'!$E$7)+'3. Signage Displays'!$F$7</f>
        <v>126.49929594243983</v>
      </c>
    </row>
    <row r="296" spans="26:27">
      <c r="Z296" s="61">
        <v>2910</v>
      </c>
      <c r="AA296" s="62">
        <f>'3. Signage Displays'!$B$7*TANH($C$7*(Z296+'3. Signage Displays'!$D$7)+'3. Signage Displays'!$E$7)+'3. Signage Displays'!$F$7</f>
        <v>126.62614449712031</v>
      </c>
    </row>
    <row r="297" spans="26:27">
      <c r="Z297" s="61">
        <v>2920</v>
      </c>
      <c r="AA297" s="62">
        <f>'3. Signage Displays'!$B$7*TANH($C$7*(Z297+'3. Signage Displays'!$D$7)+'3. Signage Displays'!$E$7)+'3. Signage Displays'!$F$7</f>
        <v>126.75187093209576</v>
      </c>
    </row>
    <row r="298" spans="26:27">
      <c r="Z298" s="61">
        <v>2930</v>
      </c>
      <c r="AA298" s="62">
        <f>'3. Signage Displays'!$B$7*TANH($C$7*(Z298+'3. Signage Displays'!$D$7)+'3. Signage Displays'!$E$7)+'3. Signage Displays'!$F$7</f>
        <v>126.87648386817422</v>
      </c>
    </row>
    <row r="299" spans="26:27">
      <c r="Z299" s="61">
        <v>2940</v>
      </c>
      <c r="AA299" s="62">
        <f>'3. Signage Displays'!$B$7*TANH($C$7*(Z299+'3. Signage Displays'!$D$7)+'3. Signage Displays'!$E$7)+'3. Signage Displays'!$F$7</f>
        <v>126.99999188450334</v>
      </c>
    </row>
    <row r="300" spans="26:27">
      <c r="Z300" s="61">
        <v>2950</v>
      </c>
      <c r="AA300" s="62">
        <f>'3. Signage Displays'!$B$7*TANH($C$7*(Z300+'3. Signage Displays'!$D$7)+'3. Signage Displays'!$E$7)+'3. Signage Displays'!$F$7</f>
        <v>127.12240351827874</v>
      </c>
    </row>
    <row r="301" spans="26:27">
      <c r="Z301" s="61">
        <v>2960</v>
      </c>
      <c r="AA301" s="62">
        <f>'3. Signage Displays'!$B$7*TANH($C$7*(Z301+'3. Signage Displays'!$D$7)+'3. Signage Displays'!$E$7)+'3. Signage Displays'!$F$7</f>
        <v>127.24372726446471</v>
      </c>
    </row>
    <row r="302" spans="26:27">
      <c r="Z302" s="61">
        <v>2970</v>
      </c>
      <c r="AA302" s="62">
        <f>'3. Signage Displays'!$B$7*TANH($C$7*(Z302+'3. Signage Displays'!$D$7)+'3. Signage Displays'!$E$7)+'3. Signage Displays'!$F$7</f>
        <v>127.3639715755273</v>
      </c>
    </row>
    <row r="303" spans="26:27">
      <c r="Z303" s="61">
        <v>2980</v>
      </c>
      <c r="AA303" s="62">
        <f>'3. Signage Displays'!$B$7*TANH($C$7*(Z303+'3. Signage Displays'!$D$7)+'3. Signage Displays'!$E$7)+'3. Signage Displays'!$F$7</f>
        <v>127.48314486117975</v>
      </c>
    </row>
    <row r="304" spans="26:27">
      <c r="Z304" s="61">
        <v>2990</v>
      </c>
      <c r="AA304" s="62">
        <f>'3. Signage Displays'!$B$7*TANH($C$7*(Z304+'3. Signage Displays'!$D$7)+'3. Signage Displays'!$E$7)+'3. Signage Displays'!$F$7</f>
        <v>127.60125548813963</v>
      </c>
    </row>
    <row r="305" spans="26:27">
      <c r="Z305" s="61">
        <v>3000</v>
      </c>
      <c r="AA305" s="62">
        <f>'3. Signage Displays'!$B$7*TANH($C$7*(Z305+'3. Signage Displays'!$D$7)+'3. Signage Displays'!$E$7)+'3. Signage Displays'!$F$7</f>
        <v>127.71831177989803</v>
      </c>
    </row>
    <row r="306" spans="26:27">
      <c r="Z306" s="61">
        <v>3010</v>
      </c>
      <c r="AA306" s="62">
        <f>'3. Signage Displays'!$B$7*TANH($C$7*(Z306+'3. Signage Displays'!$D$7)+'3. Signage Displays'!$E$7)+'3. Signage Displays'!$F$7</f>
        <v>127.83432201649984</v>
      </c>
    </row>
    <row r="307" spans="26:27">
      <c r="Z307" s="61">
        <v>3020</v>
      </c>
      <c r="AA307" s="62">
        <f>'3. Signage Displays'!$B$7*TANH($C$7*(Z307+'3. Signage Displays'!$D$7)+'3. Signage Displays'!$E$7)+'3. Signage Displays'!$F$7</f>
        <v>127.94929443433605</v>
      </c>
    </row>
    <row r="308" spans="26:27">
      <c r="Z308" s="61">
        <v>3030</v>
      </c>
      <c r="AA308" s="62">
        <f>'3. Signage Displays'!$B$7*TANH($C$7*(Z308+'3. Signage Displays'!$D$7)+'3. Signage Displays'!$E$7)+'3. Signage Displays'!$F$7</f>
        <v>128.06323722594638</v>
      </c>
    </row>
    <row r="309" spans="26:27">
      <c r="Z309" s="61">
        <v>3040</v>
      </c>
      <c r="AA309" s="62">
        <f>'3. Signage Displays'!$B$7*TANH($C$7*(Z309+'3. Signage Displays'!$D$7)+'3. Signage Displays'!$E$7)+'3. Signage Displays'!$F$7</f>
        <v>128.17615853983361</v>
      </c>
    </row>
    <row r="310" spans="26:27">
      <c r="Z310" s="61">
        <v>3050</v>
      </c>
      <c r="AA310" s="62">
        <f>'3. Signage Displays'!$B$7*TANH($C$7*(Z310+'3. Signage Displays'!$D$7)+'3. Signage Displays'!$E$7)+'3. Signage Displays'!$F$7</f>
        <v>128.28806648028802</v>
      </c>
    </row>
    <row r="311" spans="26:27">
      <c r="Z311" s="61">
        <v>3060</v>
      </c>
      <c r="AA311" s="62">
        <f>'3. Signage Displays'!$B$7*TANH($C$7*(Z311+'3. Signage Displays'!$D$7)+'3. Signage Displays'!$E$7)+'3. Signage Displays'!$F$7</f>
        <v>128.39896910722274</v>
      </c>
    </row>
    <row r="312" spans="26:27">
      <c r="Z312" s="61">
        <v>3070</v>
      </c>
      <c r="AA312" s="62">
        <f>'3. Signage Displays'!$B$7*TANH($C$7*(Z312+'3. Signage Displays'!$D$7)+'3. Signage Displays'!$E$7)+'3. Signage Displays'!$F$7</f>
        <v>128.50887443601948</v>
      </c>
    </row>
    <row r="313" spans="26:27">
      <c r="Z313" s="61">
        <v>3080</v>
      </c>
      <c r="AA313" s="62">
        <f>'3. Signage Displays'!$B$7*TANH($C$7*(Z313+'3. Signage Displays'!$D$7)+'3. Signage Displays'!$E$7)+'3. Signage Displays'!$F$7</f>
        <v>128.61779043738397</v>
      </c>
    </row>
    <row r="314" spans="26:27">
      <c r="Z314" s="61">
        <v>3090</v>
      </c>
      <c r="AA314" s="62">
        <f>'3. Signage Displays'!$B$7*TANH($C$7*(Z314+'3. Signage Displays'!$D$7)+'3. Signage Displays'!$E$7)+'3. Signage Displays'!$F$7</f>
        <v>128.72572503721199</v>
      </c>
    </row>
    <row r="315" spans="26:27">
      <c r="Z315" s="61">
        <v>3100</v>
      </c>
      <c r="AA315" s="62">
        <f>'3. Signage Displays'!$B$7*TANH($C$7*(Z315+'3. Signage Displays'!$D$7)+'3. Signage Displays'!$E$7)+'3. Signage Displays'!$F$7</f>
        <v>128.83268611646446</v>
      </c>
    </row>
    <row r="316" spans="26:27">
      <c r="Z316" s="61">
        <v>3110</v>
      </c>
      <c r="AA316" s="62">
        <f>'3. Signage Displays'!$B$7*TANH($C$7*(Z316+'3. Signage Displays'!$D$7)+'3. Signage Displays'!$E$7)+'3. Signage Displays'!$F$7</f>
        <v>128.93868151105289</v>
      </c>
    </row>
    <row r="317" spans="26:27">
      <c r="Z317" s="61">
        <v>3120</v>
      </c>
      <c r="AA317" s="62">
        <f>'3. Signage Displays'!$B$7*TANH($C$7*(Z317+'3. Signage Displays'!$D$7)+'3. Signage Displays'!$E$7)+'3. Signage Displays'!$F$7</f>
        <v>129.04371901173351</v>
      </c>
    </row>
    <row r="318" spans="26:27">
      <c r="Z318" s="61">
        <v>3130</v>
      </c>
      <c r="AA318" s="62">
        <f>'3. Signage Displays'!$B$7*TANH($C$7*(Z318+'3. Signage Displays'!$D$7)+'3. Signage Displays'!$E$7)+'3. Signage Displays'!$F$7</f>
        <v>129.14780636401099</v>
      </c>
    </row>
    <row r="319" spans="26:27">
      <c r="Z319" s="61">
        <v>3140</v>
      </c>
      <c r="AA319" s="62">
        <f>'3. Signage Displays'!$B$7*TANH($C$7*(Z319+'3. Signage Displays'!$D$7)+'3. Signage Displays'!$E$7)+'3. Signage Displays'!$F$7</f>
        <v>129.25095126805115</v>
      </c>
    </row>
    <row r="320" spans="26:27">
      <c r="Z320" s="61">
        <v>3150</v>
      </c>
      <c r="AA320" s="62">
        <f>'3. Signage Displays'!$B$7*TANH($C$7*(Z320+'3. Signage Displays'!$D$7)+'3. Signage Displays'!$E$7)+'3. Signage Displays'!$F$7</f>
        <v>129.35316137860246</v>
      </c>
    </row>
    <row r="321" spans="26:27">
      <c r="Z321" s="61">
        <v>3160</v>
      </c>
      <c r="AA321" s="62">
        <f>'3. Signage Displays'!$B$7*TANH($C$7*(Z321+'3. Signage Displays'!$D$7)+'3. Signage Displays'!$E$7)+'3. Signage Displays'!$F$7</f>
        <v>129.45444430492608</v>
      </c>
    </row>
    <row r="322" spans="26:27">
      <c r="Z322" s="61">
        <v>3170</v>
      </c>
      <c r="AA322" s="62">
        <f>'3. Signage Displays'!$B$7*TANH($C$7*(Z322+'3. Signage Displays'!$D$7)+'3. Signage Displays'!$E$7)+'3. Signage Displays'!$F$7</f>
        <v>129.55480761073468</v>
      </c>
    </row>
    <row r="323" spans="26:27">
      <c r="Z323" s="61">
        <v>3180</v>
      </c>
      <c r="AA323" s="62">
        <f>'3. Signage Displays'!$B$7*TANH($C$7*(Z323+'3. Signage Displays'!$D$7)+'3. Signage Displays'!$E$7)+'3. Signage Displays'!$F$7</f>
        <v>129.65425881413933</v>
      </c>
    </row>
    <row r="324" spans="26:27">
      <c r="Z324" s="61">
        <v>3190</v>
      </c>
      <c r="AA324" s="62">
        <f>'3. Signage Displays'!$B$7*TANH($C$7*(Z324+'3. Signage Displays'!$D$7)+'3. Signage Displays'!$E$7)+'3. Signage Displays'!$F$7</f>
        <v>129.75280538760464</v>
      </c>
    </row>
    <row r="325" spans="26:27">
      <c r="Z325" s="61">
        <v>3200</v>
      </c>
      <c r="AA325" s="62">
        <f>'3. Signage Displays'!$B$7*TANH($C$7*(Z325+'3. Signage Displays'!$D$7)+'3. Signage Displays'!$E$7)+'3. Signage Displays'!$F$7</f>
        <v>129.8504547579119</v>
      </c>
    </row>
    <row r="326" spans="26:27">
      <c r="Z326" s="61">
        <v>3210</v>
      </c>
      <c r="AA326" s="62">
        <f>'3. Signage Displays'!$B$7*TANH($C$7*(Z326+'3. Signage Displays'!$D$7)+'3. Signage Displays'!$E$7)+'3. Signage Displays'!$F$7</f>
        <v>129.94721430612972</v>
      </c>
    </row>
    <row r="327" spans="26:27">
      <c r="Z327" s="61">
        <v>3220</v>
      </c>
      <c r="AA327" s="62">
        <f>'3. Signage Displays'!$B$7*TANH($C$7*(Z327+'3. Signage Displays'!$D$7)+'3. Signage Displays'!$E$7)+'3. Signage Displays'!$F$7</f>
        <v>130.04309136759298</v>
      </c>
    </row>
    <row r="328" spans="26:27">
      <c r="Z328" s="61">
        <v>3230</v>
      </c>
      <c r="AA328" s="62">
        <f>'3. Signage Displays'!$B$7*TANH($C$7*(Z328+'3. Signage Displays'!$D$7)+'3. Signage Displays'!$E$7)+'3. Signage Displays'!$F$7</f>
        <v>130.1380932318884</v>
      </c>
    </row>
    <row r="329" spans="26:27">
      <c r="Z329" s="61">
        <v>3240</v>
      </c>
      <c r="AA329" s="62">
        <f>'3. Signage Displays'!$B$7*TANH($C$7*(Z329+'3. Signage Displays'!$D$7)+'3. Signage Displays'!$E$7)+'3. Signage Displays'!$F$7</f>
        <v>130.23222714284805</v>
      </c>
    </row>
    <row r="330" spans="26:27">
      <c r="Z330" s="61">
        <v>3250</v>
      </c>
      <c r="AA330" s="62">
        <f>'3. Signage Displays'!$B$7*TANH($C$7*(Z330+'3. Signage Displays'!$D$7)+'3. Signage Displays'!$E$7)+'3. Signage Displays'!$F$7</f>
        <v>130.3255002985498</v>
      </c>
    </row>
    <row r="331" spans="26:27">
      <c r="Z331" s="61">
        <v>3260</v>
      </c>
      <c r="AA331" s="62">
        <f>'3. Signage Displays'!$B$7*TANH($C$7*(Z331+'3. Signage Displays'!$D$7)+'3. Signage Displays'!$E$7)+'3. Signage Displays'!$F$7</f>
        <v>130.41791985132471</v>
      </c>
    </row>
    <row r="332" spans="26:27">
      <c r="Z332" s="61">
        <v>3270</v>
      </c>
      <c r="AA332" s="62">
        <f>'3. Signage Displays'!$B$7*TANH($C$7*(Z332+'3. Signage Displays'!$D$7)+'3. Signage Displays'!$E$7)+'3. Signage Displays'!$F$7</f>
        <v>130.50949290777129</v>
      </c>
    </row>
    <row r="333" spans="26:27">
      <c r="Z333" s="61">
        <v>3280</v>
      </c>
      <c r="AA333" s="62">
        <f>'3. Signage Displays'!$B$7*TANH($C$7*(Z333+'3. Signage Displays'!$D$7)+'3. Signage Displays'!$E$7)+'3. Signage Displays'!$F$7</f>
        <v>130.60022652877655</v>
      </c>
    </row>
    <row r="334" spans="26:27">
      <c r="Z334" s="61">
        <v>3290</v>
      </c>
      <c r="AA334" s="62">
        <f>'3. Signage Displays'!$B$7*TANH($C$7*(Z334+'3. Signage Displays'!$D$7)+'3. Signage Displays'!$E$7)+'3. Signage Displays'!$F$7</f>
        <v>130.69012772954335</v>
      </c>
    </row>
    <row r="335" spans="26:27">
      <c r="Z335" s="61">
        <v>3300</v>
      </c>
      <c r="AA335" s="62">
        <f>'3. Signage Displays'!$B$7*TANH($C$7*(Z335+'3. Signage Displays'!$D$7)+'3. Signage Displays'!$E$7)+'3. Signage Displays'!$F$7</f>
        <v>130.7792034796243</v>
      </c>
    </row>
    <row r="336" spans="26:27">
      <c r="Z336" s="61">
        <v>3310</v>
      </c>
      <c r="AA336" s="62">
        <f>'3. Signage Displays'!$B$7*TANH($C$7*(Z336+'3. Signage Displays'!$D$7)+'3. Signage Displays'!$E$7)+'3. Signage Displays'!$F$7</f>
        <v>130.86746070296189</v>
      </c>
    </row>
    <row r="337" spans="26:27">
      <c r="Z337" s="61">
        <v>3320</v>
      </c>
      <c r="AA337" s="62">
        <f>'3. Signage Displays'!$B$7*TANH($C$7*(Z337+'3. Signage Displays'!$D$7)+'3. Signage Displays'!$E$7)+'3. Signage Displays'!$F$7</f>
        <v>130.95490627793458</v>
      </c>
    </row>
    <row r="338" spans="26:27">
      <c r="Z338" s="61">
        <v>3330</v>
      </c>
      <c r="AA338" s="62">
        <f>'3. Signage Displays'!$B$7*TANH($C$7*(Z338+'3. Signage Displays'!$D$7)+'3. Signage Displays'!$E$7)+'3. Signage Displays'!$F$7</f>
        <v>131.04154703740892</v>
      </c>
    </row>
    <row r="339" spans="26:27">
      <c r="Z339" s="61">
        <v>3340</v>
      </c>
      <c r="AA339" s="62">
        <f>'3. Signage Displays'!$B$7*TANH($C$7*(Z339+'3. Signage Displays'!$D$7)+'3. Signage Displays'!$E$7)+'3. Signage Displays'!$F$7</f>
        <v>131.12738976879751</v>
      </c>
    </row>
    <row r="340" spans="26:27">
      <c r="Z340" s="61">
        <v>3350</v>
      </c>
      <c r="AA340" s="62">
        <f>'3. Signage Displays'!$B$7*TANH($C$7*(Z340+'3. Signage Displays'!$D$7)+'3. Signage Displays'!$E$7)+'3. Signage Displays'!$F$7</f>
        <v>131.21244121412244</v>
      </c>
    </row>
    <row r="341" spans="26:27">
      <c r="Z341" s="61">
        <v>3360</v>
      </c>
      <c r="AA341" s="62">
        <f>'3. Signage Displays'!$B$7*TANH($C$7*(Z341+'3. Signage Displays'!$D$7)+'3. Signage Displays'!$E$7)+'3. Signage Displays'!$F$7</f>
        <v>131.29670807008443</v>
      </c>
    </row>
    <row r="342" spans="26:27">
      <c r="Z342" s="61">
        <v>3370</v>
      </c>
      <c r="AA342" s="62">
        <f>'3. Signage Displays'!$B$7*TANH($C$7*(Z342+'3. Signage Displays'!$D$7)+'3. Signage Displays'!$E$7)+'3. Signage Displays'!$F$7</f>
        <v>131.38019698813719</v>
      </c>
    </row>
    <row r="343" spans="26:27">
      <c r="Z343" s="61">
        <v>3380</v>
      </c>
      <c r="AA343" s="62">
        <f>'3. Signage Displays'!$B$7*TANH($C$7*(Z343+'3. Signage Displays'!$D$7)+'3. Signage Displays'!$E$7)+'3. Signage Displays'!$F$7</f>
        <v>131.46291457456732</v>
      </c>
    </row>
    <row r="344" spans="26:27">
      <c r="Z344" s="61">
        <v>3390</v>
      </c>
      <c r="AA344" s="62">
        <f>'3. Signage Displays'!$B$7*TANH($C$7*(Z344+'3. Signage Displays'!$D$7)+'3. Signage Displays'!$E$7)+'3. Signage Displays'!$F$7</f>
        <v>131.54486739057887</v>
      </c>
    </row>
    <row r="345" spans="26:27">
      <c r="Z345" s="61">
        <v>3400</v>
      </c>
      <c r="AA345" s="62">
        <f>'3. Signage Displays'!$B$7*TANH($C$7*(Z345+'3. Signage Displays'!$D$7)+'3. Signage Displays'!$E$7)+'3. Signage Displays'!$F$7</f>
        <v>131.62606195238317</v>
      </c>
    </row>
    <row r="346" spans="26:27">
      <c r="Z346" s="61">
        <v>3410</v>
      </c>
      <c r="AA346" s="62">
        <f>'3. Signage Displays'!$B$7*TANH($C$7*(Z346+'3. Signage Displays'!$D$7)+'3. Signage Displays'!$E$7)+'3. Signage Displays'!$F$7</f>
        <v>131.70650473129365</v>
      </c>
    </row>
    <row r="347" spans="26:27">
      <c r="Z347" s="61">
        <v>3420</v>
      </c>
      <c r="AA347" s="62">
        <f>'3. Signage Displays'!$B$7*TANH($C$7*(Z347+'3. Signage Displays'!$D$7)+'3. Signage Displays'!$E$7)+'3. Signage Displays'!$F$7</f>
        <v>131.786202153825</v>
      </c>
    </row>
    <row r="348" spans="26:27">
      <c r="Z348" s="61">
        <v>3430</v>
      </c>
      <c r="AA348" s="62">
        <f>'3. Signage Displays'!$B$7*TANH($C$7*(Z348+'3. Signage Displays'!$D$7)+'3. Signage Displays'!$E$7)+'3. Signage Displays'!$F$7</f>
        <v>131.86516060179724</v>
      </c>
    </row>
    <row r="349" spans="26:27">
      <c r="Z349" s="61">
        <v>3440</v>
      </c>
      <c r="AA349" s="62">
        <f>'3. Signage Displays'!$B$7*TANH($C$7*(Z349+'3. Signage Displays'!$D$7)+'3. Signage Displays'!$E$7)+'3. Signage Displays'!$F$7</f>
        <v>131.9433864124442</v>
      </c>
    </row>
    <row r="350" spans="26:27">
      <c r="Z350" s="61">
        <v>3450</v>
      </c>
      <c r="AA350" s="62">
        <f>'3. Signage Displays'!$B$7*TANH($C$7*(Z350+'3. Signage Displays'!$D$7)+'3. Signage Displays'!$E$7)+'3. Signage Displays'!$F$7</f>
        <v>132.0208858785262</v>
      </c>
    </row>
    <row r="351" spans="26:27">
      <c r="Z351" s="61">
        <v>3460</v>
      </c>
      <c r="AA351" s="62">
        <f>'3. Signage Displays'!$B$7*TANH($C$7*(Z351+'3. Signage Displays'!$D$7)+'3. Signage Displays'!$E$7)+'3. Signage Displays'!$F$7</f>
        <v>132.0976652484473</v>
      </c>
    </row>
    <row r="352" spans="26:27">
      <c r="Z352" s="61">
        <v>3470</v>
      </c>
      <c r="AA352" s="62">
        <f>'3. Signage Displays'!$B$7*TANH($C$7*(Z352+'3. Signage Displays'!$D$7)+'3. Signage Displays'!$E$7)+'3. Signage Displays'!$F$7</f>
        <v>132.17373072637628</v>
      </c>
    </row>
    <row r="353" spans="26:27">
      <c r="Z353" s="61">
        <v>3480</v>
      </c>
      <c r="AA353" s="62">
        <f>'3. Signage Displays'!$B$7*TANH($C$7*(Z353+'3. Signage Displays'!$D$7)+'3. Signage Displays'!$E$7)+'3. Signage Displays'!$F$7</f>
        <v>132.24908847237191</v>
      </c>
    </row>
    <row r="354" spans="26:27">
      <c r="Z354" s="61">
        <v>3490</v>
      </c>
      <c r="AA354" s="62">
        <f>'3. Signage Displays'!$B$7*TANH($C$7*(Z354+'3. Signage Displays'!$D$7)+'3. Signage Displays'!$E$7)+'3. Signage Displays'!$F$7</f>
        <v>132.32374460251202</v>
      </c>
    </row>
    <row r="355" spans="26:27">
      <c r="Z355" s="61">
        <v>3500</v>
      </c>
      <c r="AA355" s="62">
        <f>'3. Signage Displays'!$B$7*TANH($C$7*(Z355+'3. Signage Displays'!$D$7)+'3. Signage Displays'!$E$7)+'3. Signage Displays'!$F$7</f>
        <v>132.39770518902645</v>
      </c>
    </row>
    <row r="356" spans="26:27">
      <c r="Z356" s="61">
        <v>3510</v>
      </c>
      <c r="AA356" s="62">
        <f>'3. Signage Displays'!$B$7*TANH($C$7*(Z356+'3. Signage Displays'!$D$7)+'3. Signage Displays'!$E$7)+'3. Signage Displays'!$F$7</f>
        <v>132.47097626043347</v>
      </c>
    </row>
    <row r="357" spans="26:27">
      <c r="Z357" s="61">
        <v>3520</v>
      </c>
      <c r="AA357" s="62">
        <f>'3. Signage Displays'!$B$7*TANH($C$7*(Z357+'3. Signage Displays'!$D$7)+'3. Signage Displays'!$E$7)+'3. Signage Displays'!$F$7</f>
        <v>132.5435638016798</v>
      </c>
    </row>
    <row r="358" spans="26:27">
      <c r="Z358" s="61">
        <v>3530</v>
      </c>
      <c r="AA358" s="62">
        <f>'3. Signage Displays'!$B$7*TANH($C$7*(Z358+'3. Signage Displays'!$D$7)+'3. Signage Displays'!$E$7)+'3. Signage Displays'!$F$7</f>
        <v>132.61547375428449</v>
      </c>
    </row>
    <row r="359" spans="26:27">
      <c r="Z359" s="61">
        <v>3540</v>
      </c>
      <c r="AA359" s="62">
        <f>'3. Signage Displays'!$B$7*TANH($C$7*(Z359+'3. Signage Displays'!$D$7)+'3. Signage Displays'!$E$7)+'3. Signage Displays'!$F$7</f>
        <v>132.68671201648539</v>
      </c>
    </row>
    <row r="360" spans="26:27">
      <c r="Z360" s="61">
        <v>3550</v>
      </c>
      <c r="AA360" s="62">
        <f>'3. Signage Displays'!$B$7*TANH($C$7*(Z360+'3. Signage Displays'!$D$7)+'3. Signage Displays'!$E$7)+'3. Signage Displays'!$F$7</f>
        <v>132.75728444338978</v>
      </c>
    </row>
    <row r="361" spans="26:27">
      <c r="Z361" s="61">
        <v>3560</v>
      </c>
      <c r="AA361" s="62">
        <f>'3. Signage Displays'!$B$7*TANH($C$7*(Z361+'3. Signage Displays'!$D$7)+'3. Signage Displays'!$E$7)+'3. Signage Displays'!$F$7</f>
        <v>132.82719684712731</v>
      </c>
    </row>
    <row r="362" spans="26:27">
      <c r="Z362" s="61">
        <v>3570</v>
      </c>
      <c r="AA362" s="62">
        <f>'3. Signage Displays'!$B$7*TANH($C$7*(Z362+'3. Signage Displays'!$D$7)+'3. Signage Displays'!$E$7)+'3. Signage Displays'!$F$7</f>
        <v>132.89645499700663</v>
      </c>
    </row>
    <row r="363" spans="26:27">
      <c r="Z363" s="61">
        <v>3580</v>
      </c>
      <c r="AA363" s="62">
        <f>'3. Signage Displays'!$B$7*TANH($C$7*(Z363+'3. Signage Displays'!$D$7)+'3. Signage Displays'!$E$7)+'3. Signage Displays'!$F$7</f>
        <v>132.96506461967448</v>
      </c>
    </row>
    <row r="364" spans="26:27">
      <c r="Z364" s="61">
        <v>3590</v>
      </c>
      <c r="AA364" s="62">
        <f>'3. Signage Displays'!$B$7*TANH($C$7*(Z364+'3. Signage Displays'!$D$7)+'3. Signage Displays'!$E$7)+'3. Signage Displays'!$F$7</f>
        <v>133.03303139927823</v>
      </c>
    </row>
    <row r="365" spans="26:27">
      <c r="Z365" s="61">
        <v>3600</v>
      </c>
      <c r="AA365" s="62">
        <f>'3. Signage Displays'!$B$7*TANH($C$7*(Z365+'3. Signage Displays'!$D$7)+'3. Signage Displays'!$E$7)+'3. Signage Displays'!$F$7</f>
        <v>133.10036097763037</v>
      </c>
    </row>
    <row r="366" spans="26:27">
      <c r="Z366" s="61">
        <v>3610</v>
      </c>
      <c r="AA366" s="62">
        <f>'3. Signage Displays'!$B$7*TANH($C$7*(Z366+'3. Signage Displays'!$D$7)+'3. Signage Displays'!$E$7)+'3. Signage Displays'!$F$7</f>
        <v>133.16705895437667</v>
      </c>
    </row>
    <row r="367" spans="26:27">
      <c r="Z367" s="61">
        <v>3620</v>
      </c>
      <c r="AA367" s="62">
        <f>'3. Signage Displays'!$B$7*TANH($C$7*(Z367+'3. Signage Displays'!$D$7)+'3. Signage Displays'!$E$7)+'3. Signage Displays'!$F$7</f>
        <v>133.23313088716577</v>
      </c>
    </row>
    <row r="368" spans="26:27">
      <c r="Z368" s="61">
        <v>3630</v>
      </c>
      <c r="AA368" s="62">
        <f>'3. Signage Displays'!$B$7*TANH($C$7*(Z368+'3. Signage Displays'!$D$7)+'3. Signage Displays'!$E$7)+'3. Signage Displays'!$F$7</f>
        <v>133.29858229182247</v>
      </c>
    </row>
    <row r="369" spans="26:27">
      <c r="Z369" s="61">
        <v>3640</v>
      </c>
      <c r="AA369" s="62">
        <f>'3. Signage Displays'!$B$7*TANH($C$7*(Z369+'3. Signage Displays'!$D$7)+'3. Signage Displays'!$E$7)+'3. Signage Displays'!$F$7</f>
        <v>133.36341864252245</v>
      </c>
    </row>
    <row r="370" spans="26:27">
      <c r="Z370" s="61">
        <v>3650</v>
      </c>
      <c r="AA370" s="62">
        <f>'3. Signage Displays'!$B$7*TANH($C$7*(Z370+'3. Signage Displays'!$D$7)+'3. Signage Displays'!$E$7)+'3. Signage Displays'!$F$7</f>
        <v>133.42764537196985</v>
      </c>
    </row>
    <row r="371" spans="26:27">
      <c r="Z371" s="61">
        <v>3660</v>
      </c>
      <c r="AA371" s="62">
        <f>'3. Signage Displays'!$B$7*TANH($C$7*(Z371+'3. Signage Displays'!$D$7)+'3. Signage Displays'!$E$7)+'3. Signage Displays'!$F$7</f>
        <v>133.49126787157687</v>
      </c>
    </row>
    <row r="372" spans="26:27">
      <c r="Z372" s="61">
        <v>3670</v>
      </c>
      <c r="AA372" s="62">
        <f>'3. Signage Displays'!$B$7*TANH($C$7*(Z372+'3. Signage Displays'!$D$7)+'3. Signage Displays'!$E$7)+'3. Signage Displays'!$F$7</f>
        <v>133.55429149164567</v>
      </c>
    </row>
    <row r="373" spans="26:27">
      <c r="Z373" s="61">
        <v>3680</v>
      </c>
      <c r="AA373" s="62">
        <f>'3. Signage Displays'!$B$7*TANH($C$7*(Z373+'3. Signage Displays'!$D$7)+'3. Signage Displays'!$E$7)+'3. Signage Displays'!$F$7</f>
        <v>133.61672154155218</v>
      </c>
    </row>
    <row r="374" spans="26:27">
      <c r="Z374" s="61">
        <v>3690</v>
      </c>
      <c r="AA374" s="62">
        <f>'3. Signage Displays'!$B$7*TANH($C$7*(Z374+'3. Signage Displays'!$D$7)+'3. Signage Displays'!$E$7)+'3. Signage Displays'!$F$7</f>
        <v>133.67856328993199</v>
      </c>
    </row>
    <row r="375" spans="26:27">
      <c r="Z375" s="61">
        <v>3700</v>
      </c>
      <c r="AA375" s="62">
        <f>'3. Signage Displays'!$B$7*TANH($C$7*(Z375+'3. Signage Displays'!$D$7)+'3. Signage Displays'!$E$7)+'3. Signage Displays'!$F$7</f>
        <v>133.7398219648681</v>
      </c>
    </row>
    <row r="376" spans="26:27">
      <c r="Z376" s="61">
        <v>3710</v>
      </c>
      <c r="AA376" s="62">
        <f>'3. Signage Displays'!$B$7*TANH($C$7*(Z376+'3. Signage Displays'!$D$7)+'3. Signage Displays'!$E$7)+'3. Signage Displays'!$F$7</f>
        <v>133.80050275408064</v>
      </c>
    </row>
    <row r="377" spans="26:27">
      <c r="Z377" s="61">
        <v>3720</v>
      </c>
      <c r="AA377" s="62">
        <f>'3. Signage Displays'!$B$7*TANH($C$7*(Z377+'3. Signage Displays'!$D$7)+'3. Signage Displays'!$E$7)+'3. Signage Displays'!$F$7</f>
        <v>133.86061080511814</v>
      </c>
    </row>
    <row r="378" spans="26:27">
      <c r="Z378" s="61">
        <v>3730</v>
      </c>
      <c r="AA378" s="62">
        <f>'3. Signage Displays'!$B$7*TANH($C$7*(Z378+'3. Signage Displays'!$D$7)+'3. Signage Displays'!$E$7)+'3. Signage Displays'!$F$7</f>
        <v>133.9201512255508</v>
      </c>
    </row>
    <row r="379" spans="26:27">
      <c r="Z379" s="61">
        <v>3740</v>
      </c>
      <c r="AA379" s="62">
        <f>'3. Signage Displays'!$B$7*TANH($C$7*(Z379+'3. Signage Displays'!$D$7)+'3. Signage Displays'!$E$7)+'3. Signage Displays'!$F$7</f>
        <v>133.97912908316482</v>
      </c>
    </row>
    <row r="380" spans="26:27">
      <c r="Z380" s="61">
        <v>3750</v>
      </c>
      <c r="AA380" s="62">
        <f>'3. Signage Displays'!$B$7*TANH($C$7*(Z380+'3. Signage Displays'!$D$7)+'3. Signage Displays'!$E$7)+'3. Signage Displays'!$F$7</f>
        <v>134.03754940615912</v>
      </c>
    </row>
    <row r="381" spans="26:27">
      <c r="Z381" s="61">
        <v>3760</v>
      </c>
      <c r="AA381" s="62">
        <f>'3. Signage Displays'!$B$7*TANH($C$7*(Z381+'3. Signage Displays'!$D$7)+'3. Signage Displays'!$E$7)+'3. Signage Displays'!$F$7</f>
        <v>134.09541718334253</v>
      </c>
    </row>
    <row r="382" spans="26:27">
      <c r="Z382" s="61">
        <v>3770</v>
      </c>
      <c r="AA382" s="62">
        <f>'3. Signage Displays'!$B$7*TANH($C$7*(Z382+'3. Signage Displays'!$D$7)+'3. Signage Displays'!$E$7)+'3. Signage Displays'!$F$7</f>
        <v>134.15273736433335</v>
      </c>
    </row>
    <row r="383" spans="26:27">
      <c r="Z383" s="61">
        <v>3780</v>
      </c>
      <c r="AA383" s="62">
        <f>'3. Signage Displays'!$B$7*TANH($C$7*(Z383+'3. Signage Displays'!$D$7)+'3. Signage Displays'!$E$7)+'3. Signage Displays'!$F$7</f>
        <v>134.20951485975939</v>
      </c>
    </row>
    <row r="384" spans="26:27">
      <c r="Z384" s="61">
        <v>3790</v>
      </c>
      <c r="AA384" s="62">
        <f>'3. Signage Displays'!$B$7*TANH($C$7*(Z384+'3. Signage Displays'!$D$7)+'3. Signage Displays'!$E$7)+'3. Signage Displays'!$F$7</f>
        <v>134.26575454146013</v>
      </c>
    </row>
    <row r="385" spans="26:27">
      <c r="Z385" s="61">
        <v>3800</v>
      </c>
      <c r="AA385" s="62">
        <f>'3. Signage Displays'!$B$7*TANH($C$7*(Z385+'3. Signage Displays'!$D$7)+'3. Signage Displays'!$E$7)+'3. Signage Displays'!$F$7</f>
        <v>134.32146124268934</v>
      </c>
    </row>
    <row r="386" spans="26:27">
      <c r="Z386" s="61">
        <v>3810</v>
      </c>
      <c r="AA386" s="62">
        <f>'3. Signage Displays'!$B$7*TANH($C$7*(Z386+'3. Signage Displays'!$D$7)+'3. Signage Displays'!$E$7)+'3. Signage Displays'!$F$7</f>
        <v>134.37663975831913</v>
      </c>
    </row>
    <row r="387" spans="26:27">
      <c r="Z387" s="61">
        <v>3820</v>
      </c>
      <c r="AA387" s="62">
        <f>'3. Signage Displays'!$B$7*TANH($C$7*(Z387+'3. Signage Displays'!$D$7)+'3. Signage Displays'!$E$7)+'3. Signage Displays'!$F$7</f>
        <v>134.43129484504541</v>
      </c>
    </row>
    <row r="388" spans="26:27">
      <c r="Z388" s="61">
        <v>3830</v>
      </c>
      <c r="AA388" s="62">
        <f>'3. Signage Displays'!$B$7*TANH($C$7*(Z388+'3. Signage Displays'!$D$7)+'3. Signage Displays'!$E$7)+'3. Signage Displays'!$F$7</f>
        <v>134.48543122159384</v>
      </c>
    </row>
    <row r="389" spans="26:27">
      <c r="Z389" s="61">
        <v>3840</v>
      </c>
      <c r="AA389" s="62">
        <f>'3. Signage Displays'!$B$7*TANH($C$7*(Z389+'3. Signage Displays'!$D$7)+'3. Signage Displays'!$E$7)+'3. Signage Displays'!$F$7</f>
        <v>134.53905356892705</v>
      </c>
    </row>
    <row r="390" spans="26:27">
      <c r="Z390" s="61">
        <v>3850</v>
      </c>
      <c r="AA390" s="62">
        <f>'3. Signage Displays'!$B$7*TANH($C$7*(Z390+'3. Signage Displays'!$D$7)+'3. Signage Displays'!$E$7)+'3. Signage Displays'!$F$7</f>
        <v>134.59216653045263</v>
      </c>
    </row>
    <row r="391" spans="26:27">
      <c r="Z391" s="61">
        <v>3860</v>
      </c>
      <c r="AA391" s="62">
        <f>'3. Signage Displays'!$B$7*TANH($C$7*(Z391+'3. Signage Displays'!$D$7)+'3. Signage Displays'!$E$7)+'3. Signage Displays'!$F$7</f>
        <v>134.64477471223225</v>
      </c>
    </row>
    <row r="392" spans="26:27">
      <c r="Z392" s="61">
        <v>3870</v>
      </c>
      <c r="AA392" s="62">
        <f>'3. Signage Displays'!$B$7*TANH($C$7*(Z392+'3. Signage Displays'!$D$7)+'3. Signage Displays'!$E$7)+'3. Signage Displays'!$F$7</f>
        <v>134.69688268319118</v>
      </c>
    </row>
    <row r="393" spans="26:27">
      <c r="Z393" s="61">
        <v>3880</v>
      </c>
      <c r="AA393" s="62">
        <f>'3. Signage Displays'!$B$7*TANH($C$7*(Z393+'3. Signage Displays'!$D$7)+'3. Signage Displays'!$E$7)+'3. Signage Displays'!$F$7</f>
        <v>134.7484949753287</v>
      </c>
    </row>
    <row r="394" spans="26:27">
      <c r="Z394" s="61">
        <v>3890</v>
      </c>
      <c r="AA394" s="62">
        <f>'3. Signage Displays'!$B$7*TANH($C$7*(Z394+'3. Signage Displays'!$D$7)+'3. Signage Displays'!$E$7)+'3. Signage Displays'!$F$7</f>
        <v>134.79961608392949</v>
      </c>
    </row>
    <row r="395" spans="26:27">
      <c r="Z395" s="61">
        <v>3900</v>
      </c>
      <c r="AA395" s="62">
        <f>'3. Signage Displays'!$B$7*TANH($C$7*(Z395+'3. Signage Displays'!$D$7)+'3. Signage Displays'!$E$7)+'3. Signage Displays'!$F$7</f>
        <v>134.85025046777514</v>
      </c>
    </row>
    <row r="396" spans="26:27">
      <c r="Z396" s="61">
        <v>3910</v>
      </c>
      <c r="AA396" s="62">
        <f>'3. Signage Displays'!$B$7*TANH($C$7*(Z396+'3. Signage Displays'!$D$7)+'3. Signage Displays'!$E$7)+'3. Signage Displays'!$F$7</f>
        <v>134.90040254935678</v>
      </c>
    </row>
    <row r="397" spans="26:27">
      <c r="Z397" s="61">
        <v>3920</v>
      </c>
      <c r="AA397" s="62">
        <f>'3. Signage Displays'!$B$7*TANH($C$7*(Z397+'3. Signage Displays'!$D$7)+'3. Signage Displays'!$E$7)+'3. Signage Displays'!$F$7</f>
        <v>134.95007671508762</v>
      </c>
    </row>
    <row r="398" spans="26:27">
      <c r="Z398" s="61">
        <v>3930</v>
      </c>
      <c r="AA398" s="62">
        <f>'3. Signage Displays'!$B$7*TANH($C$7*(Z398+'3. Signage Displays'!$D$7)+'3. Signage Displays'!$E$7)+'3. Signage Displays'!$F$7</f>
        <v>134.99927731551668</v>
      </c>
    </row>
    <row r="399" spans="26:27">
      <c r="Z399" s="61">
        <v>3940</v>
      </c>
      <c r="AA399" s="62">
        <f>'3. Signage Displays'!$B$7*TANH($C$7*(Z399+'3. Signage Displays'!$D$7)+'3. Signage Displays'!$E$7)+'3. Signage Displays'!$F$7</f>
        <v>135.04800866554251</v>
      </c>
    </row>
    <row r="400" spans="26:27">
      <c r="Z400" s="61">
        <v>3950</v>
      </c>
      <c r="AA400" s="62">
        <f>'3. Signage Displays'!$B$7*TANH($C$7*(Z400+'3. Signage Displays'!$D$7)+'3. Signage Displays'!$E$7)+'3. Signage Displays'!$F$7</f>
        <v>135.09627504462728</v>
      </c>
    </row>
    <row r="401" spans="26:27">
      <c r="Z401" s="61">
        <v>3960</v>
      </c>
      <c r="AA401" s="62">
        <f>'3. Signage Displays'!$B$7*TANH($C$7*(Z401+'3. Signage Displays'!$D$7)+'3. Signage Displays'!$E$7)+'3. Signage Displays'!$F$7</f>
        <v>135.1440806970115</v>
      </c>
    </row>
    <row r="402" spans="26:27">
      <c r="Z402" s="61">
        <v>3970</v>
      </c>
      <c r="AA402" s="62">
        <f>'3. Signage Displays'!$B$7*TANH($C$7*(Z402+'3. Signage Displays'!$D$7)+'3. Signage Displays'!$E$7)+'3. Signage Displays'!$F$7</f>
        <v>135.1914298319289</v>
      </c>
    </row>
    <row r="403" spans="26:27">
      <c r="Z403" s="61">
        <v>3980</v>
      </c>
      <c r="AA403" s="62">
        <f>'3. Signage Displays'!$B$7*TANH($C$7*(Z403+'3. Signage Displays'!$D$7)+'3. Signage Displays'!$E$7)+'3. Signage Displays'!$F$7</f>
        <v>135.23832662382142</v>
      </c>
    </row>
    <row r="404" spans="26:27">
      <c r="Z404" s="61">
        <v>3990</v>
      </c>
      <c r="AA404" s="62">
        <f>'3. Signage Displays'!$B$7*TANH($C$7*(Z404+'3. Signage Displays'!$D$7)+'3. Signage Displays'!$E$7)+'3. Signage Displays'!$F$7</f>
        <v>135.28477521255473</v>
      </c>
    </row>
    <row r="405" spans="26:27">
      <c r="Z405" s="61">
        <v>4000</v>
      </c>
      <c r="AA405" s="62">
        <f>'3. Signage Displays'!$B$7*TANH($C$7*(Z405+'3. Signage Displays'!$D$7)+'3. Signage Displays'!$E$7)+'3. Signage Displays'!$F$7</f>
        <v>135.33077970363365</v>
      </c>
    </row>
  </sheetData>
  <mergeCells count="5">
    <mergeCell ref="A9:E9"/>
    <mergeCell ref="B5:F5"/>
    <mergeCell ref="A1:E1"/>
    <mergeCell ref="A3:E3"/>
    <mergeCell ref="A5:A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Table of Contents</vt:lpstr>
      <vt:lpstr>1. Version 7 Dataset</vt:lpstr>
      <vt:lpstr>2. AC Monitors</vt:lpstr>
      <vt:lpstr>3. Signage Displays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ENERGY STAR Displays Draft 2 Version 8 Dataset</dc:title>
  <dc:creator/>
  <cp:keywords>energy,star,displays,dataset</cp:keywords>
  <cp:lastModifiedBy/>
  <dcterms:created xsi:type="dcterms:W3CDTF">2018-08-27T09:19:30Z</dcterms:created>
  <dcterms:modified xsi:type="dcterms:W3CDTF">2018-08-27T20:46:22Z</dcterms:modified>
</cp:coreProperties>
</file>